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이은경\OneDrive\바탕 화면\"/>
    </mc:Choice>
  </mc:AlternateContent>
  <xr:revisionPtr revIDLastSave="0" documentId="8_{A4E15478-6595-4BEC-9BC8-A8AEEA3E99F0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계약리스트" sheetId="1" r:id="rId1"/>
    <sheet name="증빙코드" sheetId="2" r:id="rId2"/>
    <sheet name="예산코드" sheetId="3" r:id="rId3"/>
    <sheet name="예산표지_LMT" sheetId="4" r:id="rId4"/>
    <sheet name="예산서_LMT" sheetId="5" r:id="rId5"/>
    <sheet name="CF_LMT" sheetId="6" r:id="rId6"/>
    <sheet name="지출내역_LMT" sheetId="7" r:id="rId7"/>
    <sheet name="지출예정" sheetId="8" r:id="rId8"/>
    <sheet name="지출_원천내역" sheetId="9" r:id="rId9"/>
    <sheet name="지출결의서" sheetId="10" r:id="rId10"/>
    <sheet name="해촉증명서" sheetId="11" r:id="rId11"/>
  </sheets>
  <externalReferences>
    <externalReference r:id="rId12"/>
    <externalReference r:id="rId13"/>
  </externalReferences>
  <definedNames>
    <definedName name="_1매출" hidden="1">#REF!</definedName>
    <definedName name="_2매출" hidden="1">#REF!</definedName>
    <definedName name="_xlnm._FilterDatabase" localSheetId="4" hidden="1">예산서_LMT!$A$8:$T$8</definedName>
    <definedName name="_xlnm._FilterDatabase" localSheetId="2" hidden="1">예산코드!$D$1:$D$459</definedName>
    <definedName name="_xlnm._FilterDatabase" localSheetId="6" hidden="1">지출내역_LMT!$A$7:$S$5460</definedName>
    <definedName name="_xlnm._FilterDatabase" localSheetId="7">지출예정!$C$59:$L$137</definedName>
    <definedName name="_Order1" hidden="1">0</definedName>
    <definedName name="_Order2" hidden="1">0</definedName>
    <definedName name="_xlnm.Print_Area" localSheetId="9">지출결의서!$A$1:$J$52</definedName>
    <definedName name="_xlnm.Print_Area" localSheetId="6">지출내역_LMT!$B$1:$N$258</definedName>
    <definedName name="_xlnm.Print_Area" localSheetId="10">해촉증명서!$B$3:$J$28</definedName>
    <definedName name="Z_E52C40B7_F73F_4F6B_8C23_30E16DF5000C_.wvu.FilterData" localSheetId="6" hidden="1">지출내역_LMT!$D$7:$N$7</definedName>
    <definedName name="매출.." localSheetId="0" hidden="1">#REF!</definedName>
    <definedName name="매출.." localSheetId="8" hidden="1">#REF!</definedName>
    <definedName name="매출.." localSheetId="9" hidden="1">#REF!</definedName>
    <definedName name="매출.." localSheetId="7" hidden="1">#REF!</definedName>
    <definedName name="매출.." hidden="1">#REF!</definedName>
    <definedName name="매출액" localSheetId="0" hidden="1">#REF!</definedName>
    <definedName name="매출액" localSheetId="8" hidden="1">#REF!</definedName>
    <definedName name="매출액" localSheetId="9" hidden="1">#REF!</definedName>
    <definedName name="매출액" localSheetId="7" hidden="1">#REF!</definedName>
    <definedName name="매출액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97" i="7" l="1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9" i="7"/>
  <c r="D10" i="7"/>
  <c r="D11" i="7"/>
  <c r="D12" i="7"/>
  <c r="D13" i="7"/>
  <c r="D14" i="7"/>
  <c r="D15" i="7"/>
  <c r="D16" i="7"/>
  <c r="D17" i="7"/>
  <c r="D18" i="7"/>
  <c r="D19" i="7"/>
  <c r="D20" i="7"/>
  <c r="D8" i="7"/>
  <c r="M1031" i="7" l="1" a="1"/>
  <c r="M1031" i="7" s="1"/>
  <c r="N1031" i="7" s="1"/>
  <c r="M1030" i="7" a="1"/>
  <c r="M1030" i="7" s="1"/>
  <c r="N1030" i="7" s="1"/>
  <c r="M922" i="7" a="1"/>
  <c r="M922" i="7" s="1"/>
  <c r="N922" i="7" s="1"/>
  <c r="M774" i="7" a="1"/>
  <c r="M774" i="7" s="1"/>
  <c r="N774" i="7" s="1"/>
  <c r="M773" i="7" a="1"/>
  <c r="M773" i="7" s="1"/>
  <c r="N773" i="7" s="1"/>
  <c r="M772" i="7" a="1"/>
  <c r="M772" i="7" s="1"/>
  <c r="N772" i="7" s="1"/>
  <c r="M771" i="7" a="1"/>
  <c r="M771" i="7" s="1"/>
  <c r="N771" i="7" s="1"/>
  <c r="M770" i="7" a="1"/>
  <c r="M770" i="7" s="1"/>
  <c r="N770" i="7" s="1"/>
  <c r="M769" i="7" a="1"/>
  <c r="M769" i="7" s="1"/>
  <c r="N769" i="7" s="1"/>
  <c r="M768" i="7" a="1"/>
  <c r="M768" i="7" s="1"/>
  <c r="N768" i="7" s="1"/>
  <c r="M767" i="7" a="1"/>
  <c r="M767" i="7" s="1"/>
  <c r="N767" i="7" s="1"/>
  <c r="M766" i="7" a="1"/>
  <c r="M766" i="7" s="1"/>
  <c r="N766" i="7" s="1"/>
  <c r="M765" i="7" a="1"/>
  <c r="M765" i="7" s="1"/>
  <c r="N765" i="7" s="1"/>
  <c r="M764" i="7" a="1"/>
  <c r="M764" i="7" s="1"/>
  <c r="N764" i="7" s="1"/>
  <c r="M726" i="7" a="1"/>
  <c r="M726" i="7" s="1"/>
  <c r="N726" i="7" s="1"/>
  <c r="M725" i="7" a="1"/>
  <c r="M725" i="7" s="1"/>
  <c r="N725" i="7" s="1"/>
  <c r="M702" i="7" a="1"/>
  <c r="M702" i="7" s="1"/>
  <c r="N702" i="7" s="1"/>
  <c r="M701" i="7" a="1"/>
  <c r="M701" i="7" s="1"/>
  <c r="N701" i="7" s="1"/>
  <c r="M700" i="7" a="1"/>
  <c r="M700" i="7" s="1"/>
  <c r="N700" i="7" s="1"/>
  <c r="M699" i="7" a="1"/>
  <c r="M699" i="7" s="1"/>
  <c r="N699" i="7" s="1"/>
  <c r="M698" i="7" a="1"/>
  <c r="M698" i="7" s="1"/>
  <c r="N698" i="7" s="1"/>
  <c r="M697" i="7" a="1"/>
  <c r="M697" i="7" s="1"/>
  <c r="N697" i="7" s="1"/>
  <c r="M696" i="7" a="1"/>
  <c r="M696" i="7" s="1"/>
  <c r="N696" i="7" s="1"/>
  <c r="M695" i="7" a="1"/>
  <c r="M695" i="7" s="1"/>
  <c r="N695" i="7" s="1"/>
  <c r="M694" i="7" a="1"/>
  <c r="M694" i="7" s="1"/>
  <c r="N694" i="7" s="1"/>
  <c r="M693" i="7" a="1"/>
  <c r="M693" i="7" s="1"/>
  <c r="N693" i="7" s="1"/>
  <c r="M692" i="7" a="1"/>
  <c r="M692" i="7" s="1"/>
  <c r="N692" i="7" s="1"/>
  <c r="M691" i="7" a="1"/>
  <c r="M691" i="7" s="1"/>
  <c r="N691" i="7" s="1"/>
  <c r="M690" i="7" a="1"/>
  <c r="M690" i="7" s="1"/>
  <c r="N690" i="7" s="1"/>
  <c r="M667" i="7" a="1"/>
  <c r="M667" i="7" s="1"/>
  <c r="N667" i="7" s="1"/>
  <c r="M666" i="7" a="1"/>
  <c r="M666" i="7" s="1"/>
  <c r="N666" i="7" s="1"/>
  <c r="M650" i="7" a="1"/>
  <c r="M650" i="7" s="1"/>
  <c r="N650" i="7" s="1"/>
  <c r="M649" i="7" a="1"/>
  <c r="M649" i="7" s="1"/>
  <c r="N649" i="7" s="1"/>
  <c r="M648" i="7" a="1"/>
  <c r="M648" i="7" s="1"/>
  <c r="N648" i="7" s="1"/>
  <c r="M647" i="7" a="1"/>
  <c r="M647" i="7" s="1"/>
  <c r="N647" i="7" s="1"/>
  <c r="M646" i="7" a="1"/>
  <c r="M646" i="7" s="1"/>
  <c r="N646" i="7" s="1"/>
  <c r="M645" i="7" a="1"/>
  <c r="M645" i="7" s="1"/>
  <c r="N645" i="7" s="1"/>
  <c r="M626" i="7" a="1"/>
  <c r="M626" i="7" s="1"/>
  <c r="N626" i="7" s="1"/>
  <c r="M617" i="7" a="1"/>
  <c r="M617" i="7" s="1"/>
  <c r="N617" i="7" s="1"/>
  <c r="M585" i="7" a="1"/>
  <c r="M585" i="7" s="1"/>
  <c r="N585" i="7" s="1"/>
  <c r="M584" i="7" a="1"/>
  <c r="M584" i="7" s="1"/>
  <c r="N584" i="7" s="1"/>
  <c r="M583" i="7" a="1"/>
  <c r="M583" i="7" s="1"/>
  <c r="N583" i="7" s="1"/>
  <c r="M559" i="7" a="1"/>
  <c r="M559" i="7" s="1"/>
  <c r="N559" i="7" s="1"/>
  <c r="M558" i="7" a="1"/>
  <c r="M558" i="7" s="1"/>
  <c r="N558" i="7" s="1"/>
  <c r="M557" i="7" a="1"/>
  <c r="M557" i="7" s="1"/>
  <c r="N557" i="7" s="1"/>
  <c r="M556" i="7" a="1"/>
  <c r="M556" i="7" s="1"/>
  <c r="N556" i="7" s="1"/>
  <c r="M555" i="7" a="1"/>
  <c r="M555" i="7" s="1"/>
  <c r="N555" i="7" s="1"/>
  <c r="M533" i="7" a="1"/>
  <c r="M533" i="7" s="1"/>
  <c r="N533" i="7" s="1"/>
  <c r="M532" i="7" a="1"/>
  <c r="M532" i="7" s="1"/>
  <c r="N532" i="7" s="1"/>
  <c r="M526" i="7" a="1"/>
  <c r="M526" i="7" s="1"/>
  <c r="N526" i="7" s="1"/>
  <c r="M525" i="7" a="1"/>
  <c r="M525" i="7" s="1"/>
  <c r="N525" i="7" s="1"/>
  <c r="M524" i="7" a="1"/>
  <c r="M524" i="7" s="1"/>
  <c r="N524" i="7" s="1"/>
  <c r="M523" i="7" a="1"/>
  <c r="M523" i="7" s="1"/>
  <c r="N523" i="7" s="1"/>
  <c r="M502" i="7" a="1"/>
  <c r="M502" i="7" s="1"/>
  <c r="N502" i="7" s="1"/>
  <c r="M501" i="7" a="1"/>
  <c r="M501" i="7" s="1"/>
  <c r="N501" i="7" s="1"/>
  <c r="M482" i="7" a="1"/>
  <c r="M482" i="7" s="1"/>
  <c r="N482" i="7" s="1"/>
  <c r="M481" i="7" a="1"/>
  <c r="M481" i="7" s="1"/>
  <c r="N481" i="7" s="1"/>
  <c r="M480" i="7" a="1"/>
  <c r="M480" i="7" s="1"/>
  <c r="N480" i="7" s="1"/>
  <c r="M479" i="7" a="1"/>
  <c r="M479" i="7" s="1"/>
  <c r="N479" i="7" s="1"/>
  <c r="M469" i="7" a="1"/>
  <c r="M469" i="7" s="1"/>
  <c r="N469" i="7" s="1"/>
  <c r="M468" i="7" a="1"/>
  <c r="M468" i="7" s="1"/>
  <c r="N468" i="7" s="1"/>
  <c r="M467" i="7" a="1"/>
  <c r="M467" i="7" s="1"/>
  <c r="N467" i="7" s="1"/>
  <c r="M466" i="7" a="1"/>
  <c r="M466" i="7" s="1"/>
  <c r="N466" i="7" s="1"/>
  <c r="M465" i="7" a="1"/>
  <c r="M465" i="7" s="1"/>
  <c r="N465" i="7" s="1"/>
  <c r="M464" i="7" a="1"/>
  <c r="M464" i="7" s="1"/>
  <c r="N464" i="7" s="1"/>
  <c r="M463" i="7" a="1"/>
  <c r="M463" i="7" s="1"/>
  <c r="N463" i="7" s="1"/>
  <c r="M450" i="7" a="1"/>
  <c r="M450" i="7" s="1"/>
  <c r="N450" i="7" s="1"/>
  <c r="M449" i="7" a="1"/>
  <c r="M449" i="7" s="1"/>
  <c r="N449" i="7" s="1"/>
  <c r="M448" i="7" a="1"/>
  <c r="M448" i="7" s="1"/>
  <c r="N448" i="7" s="1"/>
  <c r="M442" i="7" a="1"/>
  <c r="M442" i="7" s="1"/>
  <c r="N442" i="7" s="1"/>
  <c r="M426" i="7" a="1"/>
  <c r="M426" i="7" s="1"/>
  <c r="N426" i="7" s="1"/>
  <c r="M405" i="7" a="1"/>
  <c r="M405" i="7" s="1"/>
  <c r="N405" i="7" s="1"/>
  <c r="M395" i="7" a="1"/>
  <c r="M395" i="7" s="1"/>
  <c r="N395" i="7" s="1"/>
  <c r="M394" i="7" a="1"/>
  <c r="M394" i="7" s="1"/>
  <c r="N394" i="7" s="1"/>
  <c r="M229" i="7" a="1"/>
  <c r="M229" i="7" s="1"/>
  <c r="N229" i="7" s="1"/>
  <c r="M228" i="7" a="1"/>
  <c r="M228" i="7" s="1"/>
  <c r="N228" i="7" s="1"/>
  <c r="M227" i="7" a="1"/>
  <c r="M227" i="7" s="1"/>
  <c r="N227" i="7" s="1"/>
  <c r="M1287" i="7" l="1" a="1"/>
  <c r="M1287" i="7" s="1"/>
  <c r="N1287" i="7" s="1"/>
  <c r="M1286" i="7" a="1"/>
  <c r="M1286" i="7" s="1"/>
  <c r="N1286" i="7" s="1"/>
  <c r="M1285" i="7" a="1"/>
  <c r="M1285" i="7" s="1"/>
  <c r="N1285" i="7" s="1"/>
  <c r="M1284" i="7" a="1"/>
  <c r="M1284" i="7" s="1"/>
  <c r="N1284" i="7" s="1"/>
  <c r="M1283" i="7" a="1"/>
  <c r="M1283" i="7" s="1"/>
  <c r="N1283" i="7" s="1"/>
  <c r="M1269" i="7" a="1"/>
  <c r="M1269" i="7" s="1"/>
  <c r="N1269" i="7" s="1"/>
  <c r="M1268" i="7" a="1"/>
  <c r="M1268" i="7" s="1"/>
  <c r="N1268" i="7" s="1"/>
  <c r="M1267" i="7" a="1"/>
  <c r="M1267" i="7" s="1"/>
  <c r="N1267" i="7" s="1"/>
  <c r="M1266" i="7" a="1"/>
  <c r="M1266" i="7" s="1"/>
  <c r="N1266" i="7" s="1"/>
  <c r="M1265" i="7" a="1"/>
  <c r="M1265" i="7" s="1"/>
  <c r="N1265" i="7" s="1"/>
  <c r="M1264" i="7" a="1"/>
  <c r="M1264" i="7" s="1"/>
  <c r="N1264" i="7" s="1"/>
  <c r="M1219" i="7" a="1"/>
  <c r="M1219" i="7" s="1"/>
  <c r="N1219" i="7" s="1"/>
  <c r="M1218" i="7" a="1"/>
  <c r="M1218" i="7" s="1"/>
  <c r="N1218" i="7" s="1"/>
  <c r="M1217" i="7" a="1"/>
  <c r="M1217" i="7" s="1"/>
  <c r="N1217" i="7" s="1"/>
  <c r="M1216" i="7" a="1"/>
  <c r="M1216" i="7" s="1"/>
  <c r="N1216" i="7" s="1"/>
  <c r="M1215" i="7" a="1"/>
  <c r="M1215" i="7" s="1"/>
  <c r="N1215" i="7" s="1"/>
  <c r="M1214" i="7" a="1"/>
  <c r="M1214" i="7" s="1"/>
  <c r="N1214" i="7" s="1"/>
  <c r="M1213" i="7" a="1"/>
  <c r="M1213" i="7" s="1"/>
  <c r="N1213" i="7" s="1"/>
  <c r="M1212" i="7" a="1"/>
  <c r="M1212" i="7" s="1"/>
  <c r="N1212" i="7" s="1"/>
  <c r="M1211" i="7" a="1"/>
  <c r="M1211" i="7" s="1"/>
  <c r="N1211" i="7" s="1"/>
  <c r="M1210" i="7" a="1"/>
  <c r="M1210" i="7" s="1"/>
  <c r="N1210" i="7" s="1"/>
  <c r="M1209" i="7" a="1"/>
  <c r="M1209" i="7" s="1"/>
  <c r="N1209" i="7" s="1"/>
  <c r="M1158" i="7" a="1"/>
  <c r="M1158" i="7" s="1"/>
  <c r="N1158" i="7" s="1"/>
  <c r="M1130" i="7" a="1"/>
  <c r="M1130" i="7" s="1"/>
  <c r="N1130" i="7" s="1"/>
  <c r="M1036" i="7" a="1"/>
  <c r="M1036" i="7" s="1"/>
  <c r="N1036" i="7" s="1"/>
  <c r="M1035" i="7" a="1"/>
  <c r="M1035" i="7" s="1"/>
  <c r="N1035" i="7" s="1"/>
  <c r="M1034" i="7" a="1"/>
  <c r="M1034" i="7" s="1"/>
  <c r="N1034" i="7" s="1"/>
  <c r="M1033" i="7" a="1"/>
  <c r="M1033" i="7" s="1"/>
  <c r="N1033" i="7" s="1"/>
  <c r="M1032" i="7" a="1"/>
  <c r="M1032" i="7" s="1"/>
  <c r="N1032" i="7" s="1"/>
  <c r="M924" i="7" a="1"/>
  <c r="M924" i="7" s="1"/>
  <c r="N924" i="7" s="1"/>
  <c r="M923" i="7" a="1"/>
  <c r="M923" i="7" s="1"/>
  <c r="N923" i="7" s="1"/>
  <c r="M921" i="7" a="1"/>
  <c r="M921" i="7" s="1"/>
  <c r="N921" i="7" s="1"/>
  <c r="M857" i="7" a="1"/>
  <c r="M857" i="7" s="1"/>
  <c r="N857" i="7" s="1"/>
  <c r="M856" i="7" a="1"/>
  <c r="M856" i="7" s="1"/>
  <c r="N856" i="7" s="1"/>
  <c r="M855" i="7" a="1"/>
  <c r="M855" i="7" s="1"/>
  <c r="N855" i="7" s="1"/>
  <c r="M854" i="7" a="1"/>
  <c r="M854" i="7" s="1"/>
  <c r="N854" i="7" s="1"/>
  <c r="M853" i="7" a="1"/>
  <c r="M853" i="7" s="1"/>
  <c r="N853" i="7" s="1"/>
  <c r="M784" i="7" a="1"/>
  <c r="M784" i="7" s="1"/>
  <c r="N784" i="7" s="1"/>
  <c r="M852" i="7" a="1"/>
  <c r="M852" i="7" s="1"/>
  <c r="N852" i="7" s="1"/>
  <c r="M783" i="7" a="1"/>
  <c r="M783" i="7" s="1"/>
  <c r="N783" i="7" s="1"/>
  <c r="M782" i="7" a="1"/>
  <c r="M782" i="7" s="1"/>
  <c r="N782" i="7" s="1"/>
  <c r="M781" i="7" a="1"/>
  <c r="M781" i="7" s="1"/>
  <c r="N781" i="7" s="1"/>
  <c r="M780" i="7" a="1"/>
  <c r="M780" i="7" s="1"/>
  <c r="N780" i="7" s="1"/>
  <c r="M779" i="7" a="1"/>
  <c r="M779" i="7" s="1"/>
  <c r="N779" i="7" s="1"/>
  <c r="M778" i="7" a="1"/>
  <c r="M778" i="7" s="1"/>
  <c r="N778" i="7" s="1"/>
  <c r="M777" i="7" a="1"/>
  <c r="M777" i="7" s="1"/>
  <c r="N777" i="7" s="1"/>
  <c r="M776" i="7" a="1"/>
  <c r="M776" i="7" s="1"/>
  <c r="N776" i="7" s="1"/>
  <c r="M775" i="7" a="1"/>
  <c r="M775" i="7" s="1"/>
  <c r="N775" i="7" s="1"/>
  <c r="M732" i="7" a="1"/>
  <c r="M732" i="7" s="1"/>
  <c r="N732" i="7" s="1"/>
  <c r="M731" i="7" a="1"/>
  <c r="M731" i="7" s="1"/>
  <c r="N731" i="7" s="1"/>
  <c r="M730" i="7" a="1"/>
  <c r="M730" i="7" s="1"/>
  <c r="N730" i="7" s="1"/>
  <c r="M729" i="7" a="1"/>
  <c r="M729" i="7" s="1"/>
  <c r="N729" i="7" s="1"/>
  <c r="M728" i="7" a="1"/>
  <c r="M728" i="7" s="1"/>
  <c r="N728" i="7" s="1"/>
  <c r="M727" i="7" a="1"/>
  <c r="M727" i="7" s="1"/>
  <c r="N727" i="7" s="1"/>
  <c r="M705" i="7" a="1"/>
  <c r="M705" i="7" s="1"/>
  <c r="N705" i="7" s="1"/>
  <c r="M704" i="7" a="1"/>
  <c r="M704" i="7" s="1"/>
  <c r="N704" i="7" s="1"/>
  <c r="M703" i="7" a="1"/>
  <c r="M703" i="7" s="1"/>
  <c r="N703" i="7" s="1"/>
  <c r="M668" i="7" a="1"/>
  <c r="M668" i="7" s="1"/>
  <c r="N668" i="7" s="1"/>
  <c r="M590" i="7" a="1"/>
  <c r="M590" i="7" s="1"/>
  <c r="N590" i="7" s="1"/>
  <c r="M589" i="7" a="1"/>
  <c r="M589" i="7" s="1"/>
  <c r="N589" i="7" s="1"/>
  <c r="M588" i="7" a="1"/>
  <c r="M588" i="7" s="1"/>
  <c r="N588" i="7" s="1"/>
  <c r="M587" i="7" a="1"/>
  <c r="M587" i="7" s="1"/>
  <c r="N587" i="7" s="1"/>
  <c r="M586" i="7" a="1"/>
  <c r="M586" i="7" s="1"/>
  <c r="N586" i="7" s="1"/>
  <c r="M494" i="7" a="1"/>
  <c r="M494" i="7" s="1"/>
  <c r="N494" i="7" s="1"/>
  <c r="M493" i="7" a="1"/>
  <c r="M493" i="7" s="1"/>
  <c r="N493" i="7" s="1"/>
  <c r="M492" i="7" a="1"/>
  <c r="M492" i="7" s="1"/>
  <c r="N492" i="7" s="1"/>
  <c r="M491" i="7" a="1"/>
  <c r="M491" i="7" s="1"/>
  <c r="N491" i="7" s="1"/>
  <c r="M428" i="7" a="1"/>
  <c r="M428" i="7" s="1"/>
  <c r="N428" i="7" s="1"/>
  <c r="M207" i="7" a="1"/>
  <c r="M207" i="7" s="1"/>
  <c r="N207" i="7" s="1"/>
  <c r="M208" i="7" a="1"/>
  <c r="M208" i="7" s="1"/>
  <c r="N208" i="7" s="1"/>
  <c r="M209" i="7" a="1"/>
  <c r="M209" i="7" s="1"/>
  <c r="N209" i="7" s="1"/>
  <c r="C18" i="11"/>
  <c r="G11" i="11"/>
  <c r="G10" i="11"/>
  <c r="D10" i="11"/>
  <c r="D9" i="11"/>
  <c r="G35" i="10"/>
  <c r="F35" i="10"/>
  <c r="E35" i="10"/>
  <c r="D35" i="10"/>
  <c r="J34" i="10" a="1"/>
  <c r="J34" i="10" s="1"/>
  <c r="I34" i="10" a="1"/>
  <c r="I34" i="10" s="1"/>
  <c r="H34" i="10" a="1"/>
  <c r="H34" i="10" s="1"/>
  <c r="J33" i="10" a="1"/>
  <c r="J33" i="10" s="1"/>
  <c r="I33" i="10" a="1"/>
  <c r="I33" i="10" s="1"/>
  <c r="H33" i="10" a="1"/>
  <c r="H33" i="10" s="1"/>
  <c r="J32" i="10" a="1"/>
  <c r="J32" i="10" s="1"/>
  <c r="I32" i="10" a="1"/>
  <c r="I32" i="10" s="1"/>
  <c r="H32" i="10" a="1"/>
  <c r="H32" i="10" s="1"/>
  <c r="J31" i="10" a="1"/>
  <c r="J31" i="10" s="1"/>
  <c r="I31" i="10" a="1"/>
  <c r="I31" i="10" s="1"/>
  <c r="H31" i="10" a="1"/>
  <c r="H31" i="10" s="1"/>
  <c r="J30" i="10" a="1"/>
  <c r="J30" i="10" s="1"/>
  <c r="I30" i="10" a="1"/>
  <c r="I30" i="10" s="1"/>
  <c r="H30" i="10" a="1"/>
  <c r="H30" i="10" s="1"/>
  <c r="J29" i="10" a="1"/>
  <c r="J29" i="10" s="1"/>
  <c r="I29" i="10" a="1"/>
  <c r="I29" i="10" s="1"/>
  <c r="H29" i="10" a="1"/>
  <c r="H29" i="10" s="1"/>
  <c r="J28" i="10" a="1"/>
  <c r="J28" i="10" s="1"/>
  <c r="I28" i="10" a="1"/>
  <c r="I28" i="10" s="1"/>
  <c r="H28" i="10" a="1"/>
  <c r="H28" i="10" s="1"/>
  <c r="J27" i="10" a="1"/>
  <c r="J27" i="10" s="1"/>
  <c r="I27" i="10" a="1"/>
  <c r="I27" i="10" s="1"/>
  <c r="H27" i="10" a="1"/>
  <c r="H27" i="10" s="1"/>
  <c r="J26" i="10" a="1"/>
  <c r="J26" i="10" s="1"/>
  <c r="I26" i="10" a="1"/>
  <c r="I26" i="10" s="1"/>
  <c r="H26" i="10" a="1"/>
  <c r="H26" i="10" s="1"/>
  <c r="J25" i="10" a="1"/>
  <c r="J25" i="10" s="1"/>
  <c r="I25" i="10" a="1"/>
  <c r="I25" i="10" s="1"/>
  <c r="H25" i="10" a="1"/>
  <c r="H25" i="10" s="1"/>
  <c r="J24" i="10" a="1"/>
  <c r="J24" i="10" s="1"/>
  <c r="I24" i="10" a="1"/>
  <c r="I24" i="10" s="1"/>
  <c r="H24" i="10" a="1"/>
  <c r="H24" i="10" s="1"/>
  <c r="J23" i="10" a="1"/>
  <c r="J23" i="10" s="1"/>
  <c r="I23" i="10" a="1"/>
  <c r="I23" i="10" s="1"/>
  <c r="H23" i="10" a="1"/>
  <c r="H23" i="10" s="1"/>
  <c r="J22" i="10" a="1"/>
  <c r="J22" i="10" s="1"/>
  <c r="I22" i="10" a="1"/>
  <c r="I22" i="10" s="1"/>
  <c r="H22" i="10" a="1"/>
  <c r="H22" i="10" s="1"/>
  <c r="J21" i="10" a="1"/>
  <c r="J21" i="10" s="1"/>
  <c r="I21" i="10" a="1"/>
  <c r="I21" i="10" s="1"/>
  <c r="H21" i="10" a="1"/>
  <c r="H21" i="10" s="1"/>
  <c r="J20" i="10" a="1"/>
  <c r="J20" i="10" s="1"/>
  <c r="I20" i="10" a="1"/>
  <c r="I20" i="10" s="1"/>
  <c r="H20" i="10" a="1"/>
  <c r="H20" i="10" s="1"/>
  <c r="J19" i="10" a="1"/>
  <c r="J19" i="10" s="1"/>
  <c r="I19" i="10" a="1"/>
  <c r="I19" i="10" s="1"/>
  <c r="H19" i="10" a="1"/>
  <c r="H19" i="10" s="1"/>
  <c r="J18" i="10" a="1"/>
  <c r="J18" i="10" s="1"/>
  <c r="I18" i="10" a="1"/>
  <c r="I18" i="10" s="1"/>
  <c r="H18" i="10" a="1"/>
  <c r="H18" i="10" s="1"/>
  <c r="J17" i="10" a="1"/>
  <c r="J17" i="10" s="1"/>
  <c r="I17" i="10" a="1"/>
  <c r="I17" i="10" s="1"/>
  <c r="H17" i="10" a="1"/>
  <c r="H17" i="10" s="1"/>
  <c r="J16" i="10" a="1"/>
  <c r="J16" i="10" s="1"/>
  <c r="I16" i="10" a="1"/>
  <c r="I16" i="10" s="1"/>
  <c r="H16" i="10" a="1"/>
  <c r="H16" i="10" s="1"/>
  <c r="J15" i="10" a="1"/>
  <c r="J15" i="10" s="1"/>
  <c r="I15" i="10" a="1"/>
  <c r="I15" i="10" s="1"/>
  <c r="H15" i="10" a="1"/>
  <c r="H15" i="10" s="1"/>
  <c r="J14" i="10" a="1"/>
  <c r="J14" i="10" s="1"/>
  <c r="I14" i="10" a="1"/>
  <c r="I14" i="10" s="1"/>
  <c r="H14" i="10" a="1"/>
  <c r="H14" i="10" s="1"/>
  <c r="J13" i="10" a="1"/>
  <c r="J13" i="10" s="1"/>
  <c r="I13" i="10" a="1"/>
  <c r="I13" i="10" s="1"/>
  <c r="H13" i="10" a="1"/>
  <c r="H13" i="10" s="1"/>
  <c r="J12" i="10" a="1"/>
  <c r="J12" i="10" s="1"/>
  <c r="I12" i="10" a="1"/>
  <c r="I12" i="10" s="1"/>
  <c r="H12" i="10" a="1"/>
  <c r="H12" i="10" s="1"/>
  <c r="J11" i="10" a="1"/>
  <c r="J11" i="10" s="1"/>
  <c r="I11" i="10" a="1"/>
  <c r="I11" i="10" s="1"/>
  <c r="H11" i="10" a="1"/>
  <c r="H11" i="10" s="1"/>
  <c r="J10" i="10" a="1"/>
  <c r="J10" i="10" s="1"/>
  <c r="I10" i="10" a="1"/>
  <c r="I10" i="10" s="1"/>
  <c r="H10" i="10" a="1"/>
  <c r="H10" i="10" s="1"/>
  <c r="A10" i="10" a="1"/>
  <c r="A11" i="10" s="1"/>
  <c r="J8" i="10"/>
  <c r="H8" i="10"/>
  <c r="F8" i="10"/>
  <c r="C8" i="10"/>
  <c r="H7" i="10" s="1"/>
  <c r="I7" i="10"/>
  <c r="I21" i="9"/>
  <c r="L20" i="9"/>
  <c r="K20" i="9"/>
  <c r="M20" i="9" s="1"/>
  <c r="J20" i="9"/>
  <c r="H20" i="9"/>
  <c r="G20" i="9"/>
  <c r="F20" i="9"/>
  <c r="E20" i="9"/>
  <c r="B20" i="9"/>
  <c r="L19" i="9"/>
  <c r="J19" i="9"/>
  <c r="H19" i="9"/>
  <c r="G19" i="9"/>
  <c r="F19" i="9"/>
  <c r="E19" i="9"/>
  <c r="B19" i="9"/>
  <c r="M18" i="9"/>
  <c r="L18" i="9"/>
  <c r="K18" i="9"/>
  <c r="J18" i="9"/>
  <c r="H18" i="9"/>
  <c r="G18" i="9"/>
  <c r="F18" i="9"/>
  <c r="E18" i="9"/>
  <c r="B18" i="9"/>
  <c r="L17" i="9"/>
  <c r="K17" i="9"/>
  <c r="J17" i="9"/>
  <c r="H17" i="9"/>
  <c r="G17" i="9"/>
  <c r="F17" i="9"/>
  <c r="E17" i="9"/>
  <c r="B17" i="9"/>
  <c r="M16" i="9"/>
  <c r="L16" i="9"/>
  <c r="K16" i="9"/>
  <c r="J16" i="9"/>
  <c r="H16" i="9"/>
  <c r="G16" i="9"/>
  <c r="F16" i="9"/>
  <c r="E16" i="9"/>
  <c r="B16" i="9"/>
  <c r="L15" i="9"/>
  <c r="K15" i="9"/>
  <c r="J15" i="9"/>
  <c r="H15" i="9"/>
  <c r="G15" i="9"/>
  <c r="F15" i="9"/>
  <c r="E15" i="9"/>
  <c r="B15" i="9"/>
  <c r="L14" i="9"/>
  <c r="K14" i="9"/>
  <c r="M14" i="9" s="1"/>
  <c r="J14" i="9"/>
  <c r="H14" i="9"/>
  <c r="G14" i="9"/>
  <c r="F14" i="9"/>
  <c r="E14" i="9"/>
  <c r="B14" i="9"/>
  <c r="L13" i="9"/>
  <c r="J13" i="9"/>
  <c r="H13" i="9"/>
  <c r="G13" i="9"/>
  <c r="F13" i="9"/>
  <c r="E13" i="9"/>
  <c r="B13" i="9"/>
  <c r="M12" i="9"/>
  <c r="L12" i="9"/>
  <c r="K12" i="9"/>
  <c r="J12" i="9"/>
  <c r="H12" i="9"/>
  <c r="G12" i="9"/>
  <c r="F12" i="9"/>
  <c r="E12" i="9"/>
  <c r="B12" i="9"/>
  <c r="L11" i="9"/>
  <c r="J11" i="9"/>
  <c r="H11" i="9"/>
  <c r="G11" i="9"/>
  <c r="F11" i="9"/>
  <c r="E11" i="9"/>
  <c r="B11" i="9"/>
  <c r="L10" i="9"/>
  <c r="K10" i="9"/>
  <c r="M10" i="9" s="1"/>
  <c r="J10" i="9"/>
  <c r="H10" i="9"/>
  <c r="G10" i="9"/>
  <c r="F10" i="9"/>
  <c r="E10" i="9"/>
  <c r="B10" i="9"/>
  <c r="L9" i="9"/>
  <c r="K9" i="9"/>
  <c r="J9" i="9"/>
  <c r="H9" i="9"/>
  <c r="G9" i="9"/>
  <c r="F9" i="9"/>
  <c r="E9" i="9"/>
  <c r="B9" i="9"/>
  <c r="L8" i="9"/>
  <c r="K8" i="9"/>
  <c r="M8" i="9" s="1"/>
  <c r="J8" i="9"/>
  <c r="H8" i="9"/>
  <c r="G8" i="9"/>
  <c r="F8" i="9"/>
  <c r="E8" i="9"/>
  <c r="B8" i="9"/>
  <c r="L7" i="9"/>
  <c r="J7" i="9"/>
  <c r="H7" i="9"/>
  <c r="G7" i="9"/>
  <c r="F7" i="9"/>
  <c r="E7" i="9"/>
  <c r="B7" i="9"/>
  <c r="M6" i="9"/>
  <c r="L6" i="9"/>
  <c r="K6" i="9"/>
  <c r="J6" i="9"/>
  <c r="H6" i="9"/>
  <c r="G6" i="9"/>
  <c r="F6" i="9"/>
  <c r="E6" i="9"/>
  <c r="B6" i="9"/>
  <c r="L5" i="9"/>
  <c r="J5" i="9"/>
  <c r="H5" i="9"/>
  <c r="G5" i="9"/>
  <c r="F5" i="9"/>
  <c r="E5" i="9"/>
  <c r="B5" i="9"/>
  <c r="L4" i="9"/>
  <c r="K4" i="9"/>
  <c r="J4" i="9"/>
  <c r="H4" i="9"/>
  <c r="G4" i="9"/>
  <c r="F4" i="9"/>
  <c r="E4" i="9"/>
  <c r="B4" i="9"/>
  <c r="A4" i="9" a="1"/>
  <c r="A4" i="9" s="1"/>
  <c r="L440" i="8"/>
  <c r="L438" i="8"/>
  <c r="L435" i="8"/>
  <c r="L434" i="8"/>
  <c r="L433" i="8"/>
  <c r="L432" i="8"/>
  <c r="L431" i="8"/>
  <c r="L430" i="8"/>
  <c r="L429" i="8"/>
  <c r="L428" i="8"/>
  <c r="L426" i="8"/>
  <c r="L425" i="8"/>
  <c r="L424" i="8"/>
  <c r="L422" i="8"/>
  <c r="L421" i="8"/>
  <c r="L420" i="8"/>
  <c r="L419" i="8"/>
  <c r="L417" i="8"/>
  <c r="L416" i="8"/>
  <c r="L414" i="8"/>
  <c r="L413" i="8"/>
  <c r="L412" i="8"/>
  <c r="L411" i="8"/>
  <c r="L409" i="8"/>
  <c r="L408" i="8"/>
  <c r="L405" i="8"/>
  <c r="L404" i="8"/>
  <c r="L403" i="8"/>
  <c r="L402" i="8"/>
  <c r="L401" i="8"/>
  <c r="L400" i="8"/>
  <c r="L399" i="8"/>
  <c r="L397" i="8"/>
  <c r="L395" i="8"/>
  <c r="L388" i="8"/>
  <c r="L387" i="8"/>
  <c r="L382" i="8"/>
  <c r="L380" i="8"/>
  <c r="L379" i="8"/>
  <c r="L378" i="8"/>
  <c r="L377" i="8"/>
  <c r="L376" i="8"/>
  <c r="L375" i="8"/>
  <c r="L374" i="8"/>
  <c r="L373" i="8"/>
  <c r="L372" i="8"/>
  <c r="L371" i="8"/>
  <c r="L370" i="8"/>
  <c r="L361" i="8"/>
  <c r="L356" i="8"/>
  <c r="L319" i="8"/>
  <c r="L317" i="8"/>
  <c r="L316" i="8"/>
  <c r="L315" i="8"/>
  <c r="L314" i="8"/>
  <c r="L313" i="8"/>
  <c r="L312" i="8"/>
  <c r="L311" i="8"/>
  <c r="L310" i="8"/>
  <c r="L309" i="8"/>
  <c r="L304" i="8"/>
  <c r="L295" i="8"/>
  <c r="L294" i="8"/>
  <c r="L293" i="8"/>
  <c r="L292" i="8"/>
  <c r="L291" i="8"/>
  <c r="L290" i="8"/>
  <c r="L289" i="8"/>
  <c r="L288" i="8"/>
  <c r="L287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K221" i="8" a="1"/>
  <c r="K221" i="8" s="1"/>
  <c r="J221" i="8"/>
  <c r="H221" i="8"/>
  <c r="B221" i="8"/>
  <c r="K220" i="8" a="1"/>
  <c r="K220" i="8" s="1"/>
  <c r="J220" i="8"/>
  <c r="B220" i="8"/>
  <c r="H219" i="8"/>
  <c r="J219" i="8" s="1"/>
  <c r="F219" i="8"/>
  <c r="B219" i="8"/>
  <c r="K218" i="8" a="1"/>
  <c r="K218" i="8" s="1"/>
  <c r="J218" i="8"/>
  <c r="H218" i="8"/>
  <c r="F218" i="8"/>
  <c r="B218" i="8"/>
  <c r="J217" i="8"/>
  <c r="H217" i="8"/>
  <c r="K217" i="8" s="1" a="1"/>
  <c r="K217" i="8" s="1"/>
  <c r="F217" i="8"/>
  <c r="B217" i="8"/>
  <c r="J216" i="8"/>
  <c r="L216" i="8" s="1"/>
  <c r="H216" i="8"/>
  <c r="F216" i="8"/>
  <c r="B216" i="8"/>
  <c r="K215" i="8" a="1"/>
  <c r="K215" i="8" s="1"/>
  <c r="L215" i="8" s="1"/>
  <c r="J215" i="8"/>
  <c r="B215" i="8"/>
  <c r="K214" i="8" a="1"/>
  <c r="K214" i="8" s="1"/>
  <c r="J214" i="8"/>
  <c r="B214" i="8"/>
  <c r="K213" i="8" a="1"/>
  <c r="K213" i="8" s="1"/>
  <c r="L213" i="8" s="1"/>
  <c r="J213" i="8"/>
  <c r="B213" i="8"/>
  <c r="K212" i="8" a="1"/>
  <c r="K212" i="8" s="1"/>
  <c r="L212" i="8" s="1"/>
  <c r="J212" i="8"/>
  <c r="H212" i="8"/>
  <c r="F212" i="8"/>
  <c r="B212" i="8"/>
  <c r="K211" i="8" a="1"/>
  <c r="K211" i="8" s="1"/>
  <c r="L211" i="8" s="1"/>
  <c r="H211" i="8"/>
  <c r="F211" i="8"/>
  <c r="B211" i="8"/>
  <c r="K210" i="8" a="1"/>
  <c r="K210" i="8" s="1"/>
  <c r="L210" i="8" s="1"/>
  <c r="J210" i="8"/>
  <c r="B210" i="8"/>
  <c r="K209" i="8" a="1"/>
  <c r="K209" i="8" s="1"/>
  <c r="L209" i="8" s="1"/>
  <c r="B209" i="8"/>
  <c r="K208" i="8" a="1"/>
  <c r="K208" i="8" s="1"/>
  <c r="J208" i="8"/>
  <c r="B208" i="8"/>
  <c r="K207" i="8" a="1"/>
  <c r="K207" i="8" s="1"/>
  <c r="L207" i="8" s="1"/>
  <c r="J207" i="8"/>
  <c r="B207" i="8"/>
  <c r="K206" i="8" a="1"/>
  <c r="K206" i="8" s="1"/>
  <c r="J206" i="8"/>
  <c r="B206" i="8"/>
  <c r="K205" i="8" a="1"/>
  <c r="K205" i="8" s="1"/>
  <c r="L205" i="8" s="1"/>
  <c r="J205" i="8"/>
  <c r="F205" i="8"/>
  <c r="B205" i="8"/>
  <c r="K204" i="8" a="1"/>
  <c r="K204" i="8" s="1"/>
  <c r="L204" i="8" s="1"/>
  <c r="J204" i="8"/>
  <c r="B204" i="8"/>
  <c r="K203" i="8" a="1"/>
  <c r="K203" i="8" s="1"/>
  <c r="J203" i="8"/>
  <c r="B203" i="8"/>
  <c r="K202" i="8" a="1"/>
  <c r="K202" i="8" s="1"/>
  <c r="L202" i="8" s="1"/>
  <c r="H202" i="8"/>
  <c r="F202" i="8"/>
  <c r="B202" i="8"/>
  <c r="K201" i="8" a="1"/>
  <c r="K201" i="8" s="1"/>
  <c r="H201" i="8"/>
  <c r="J201" i="8" s="1"/>
  <c r="F201" i="8"/>
  <c r="B201" i="8"/>
  <c r="H200" i="8"/>
  <c r="K200" i="8" s="1" a="1"/>
  <c r="K200" i="8" s="1"/>
  <c r="L200" i="8" s="1"/>
  <c r="F200" i="8"/>
  <c r="B200" i="8"/>
  <c r="K199" i="8" a="1"/>
  <c r="K199" i="8" s="1"/>
  <c r="L199" i="8" s="1"/>
  <c r="B199" i="8"/>
  <c r="K198" i="8" a="1"/>
  <c r="K198" i="8" s="1"/>
  <c r="J198" i="8"/>
  <c r="H198" i="8"/>
  <c r="F198" i="8"/>
  <c r="B198" i="8"/>
  <c r="H197" i="8"/>
  <c r="F197" i="8"/>
  <c r="B197" i="8"/>
  <c r="K196" i="8" a="1"/>
  <c r="K196" i="8" s="1"/>
  <c r="L196" i="8" s="1"/>
  <c r="J196" i="8"/>
  <c r="H196" i="8"/>
  <c r="F196" i="8"/>
  <c r="B196" i="8"/>
  <c r="J195" i="8"/>
  <c r="H195" i="8"/>
  <c r="K195" i="8" s="1" a="1"/>
  <c r="K195" i="8" s="1"/>
  <c r="L195" i="8" s="1"/>
  <c r="F195" i="8"/>
  <c r="B195" i="8"/>
  <c r="K190" i="8" a="1"/>
  <c r="K190" i="8" s="1"/>
  <c r="L190" i="8" s="1"/>
  <c r="J190" i="8"/>
  <c r="H190" i="8"/>
  <c r="F190" i="8"/>
  <c r="B190" i="8"/>
  <c r="J189" i="8"/>
  <c r="H189" i="8"/>
  <c r="K189" i="8" s="1" a="1"/>
  <c r="K189" i="8" s="1"/>
  <c r="B189" i="8"/>
  <c r="J182" i="8"/>
  <c r="H182" i="8"/>
  <c r="K182" i="8" s="1" a="1"/>
  <c r="K182" i="8" s="1"/>
  <c r="F182" i="8"/>
  <c r="B182" i="8"/>
  <c r="K181" i="8" a="1"/>
  <c r="K181" i="8" s="1"/>
  <c r="J181" i="8"/>
  <c r="H181" i="8"/>
  <c r="B181" i="8"/>
  <c r="K180" i="8" a="1"/>
  <c r="K180" i="8" s="1"/>
  <c r="J180" i="8"/>
  <c r="H180" i="8"/>
  <c r="B180" i="8"/>
  <c r="K179" i="8" a="1"/>
  <c r="K179" i="8" s="1"/>
  <c r="J179" i="8"/>
  <c r="H179" i="8"/>
  <c r="B179" i="8"/>
  <c r="K178" i="8" a="1"/>
  <c r="K178" i="8" s="1"/>
  <c r="J178" i="8"/>
  <c r="H178" i="8"/>
  <c r="B178" i="8"/>
  <c r="K177" i="8" a="1"/>
  <c r="K177" i="8" s="1"/>
  <c r="J177" i="8"/>
  <c r="H177" i="8"/>
  <c r="B177" i="8"/>
  <c r="K176" i="8" a="1"/>
  <c r="K176" i="8" s="1"/>
  <c r="J176" i="8"/>
  <c r="H176" i="8"/>
  <c r="B176" i="8"/>
  <c r="K175" i="8" a="1"/>
  <c r="K175" i="8" s="1"/>
  <c r="J175" i="8"/>
  <c r="H175" i="8"/>
  <c r="B175" i="8"/>
  <c r="K174" i="8" a="1"/>
  <c r="K174" i="8" s="1"/>
  <c r="J174" i="8"/>
  <c r="H174" i="8"/>
  <c r="B174" i="8"/>
  <c r="K173" i="8" a="1"/>
  <c r="K173" i="8" s="1"/>
  <c r="J173" i="8"/>
  <c r="H173" i="8"/>
  <c r="B173" i="8"/>
  <c r="I170" i="8"/>
  <c r="K167" i="8" a="1"/>
  <c r="K167" i="8" s="1"/>
  <c r="J167" i="8"/>
  <c r="H167" i="8"/>
  <c r="F167" i="8"/>
  <c r="B167" i="8"/>
  <c r="J166" i="8"/>
  <c r="H166" i="8"/>
  <c r="K166" i="8" s="1" a="1"/>
  <c r="K166" i="8" s="1"/>
  <c r="L166" i="8" s="1"/>
  <c r="F166" i="8"/>
  <c r="B166" i="8"/>
  <c r="K165" i="8" a="1"/>
  <c r="K165" i="8" s="1"/>
  <c r="J165" i="8"/>
  <c r="H165" i="8"/>
  <c r="F165" i="8"/>
  <c r="B165" i="8"/>
  <c r="H164" i="8"/>
  <c r="J164" i="8" s="1"/>
  <c r="F164" i="8"/>
  <c r="B164" i="8"/>
  <c r="K163" i="8" a="1"/>
  <c r="K163" i="8" s="1"/>
  <c r="J163" i="8"/>
  <c r="H163" i="8"/>
  <c r="F163" i="8"/>
  <c r="B163" i="8"/>
  <c r="H162" i="8"/>
  <c r="F162" i="8"/>
  <c r="B162" i="8"/>
  <c r="K161" i="8" a="1"/>
  <c r="K161" i="8" s="1"/>
  <c r="J161" i="8"/>
  <c r="H161" i="8"/>
  <c r="F161" i="8"/>
  <c r="B161" i="8"/>
  <c r="J160" i="8"/>
  <c r="H160" i="8"/>
  <c r="K160" i="8" s="1" a="1"/>
  <c r="K160" i="8" s="1"/>
  <c r="L160" i="8" s="1"/>
  <c r="F160" i="8"/>
  <c r="B160" i="8"/>
  <c r="K159" i="8" a="1"/>
  <c r="K159" i="8" s="1"/>
  <c r="J159" i="8"/>
  <c r="H159" i="8"/>
  <c r="F159" i="8"/>
  <c r="B159" i="8"/>
  <c r="K158" i="8" a="1"/>
  <c r="K158" i="8" s="1"/>
  <c r="L158" i="8" s="1"/>
  <c r="J158" i="8"/>
  <c r="H158" i="8"/>
  <c r="B158" i="8"/>
  <c r="H157" i="8"/>
  <c r="B157" i="8"/>
  <c r="K156" i="8" a="1"/>
  <c r="K156" i="8" s="1"/>
  <c r="J156" i="8"/>
  <c r="H156" i="8"/>
  <c r="B156" i="8"/>
  <c r="H155" i="8"/>
  <c r="J155" i="8" s="1"/>
  <c r="B155" i="8"/>
  <c r="H154" i="8"/>
  <c r="J154" i="8" s="1"/>
  <c r="F154" i="8"/>
  <c r="B154" i="8"/>
  <c r="K153" i="8" a="1"/>
  <c r="K153" i="8" s="1"/>
  <c r="L153" i="8" s="1"/>
  <c r="J153" i="8"/>
  <c r="H153" i="8"/>
  <c r="F153" i="8"/>
  <c r="B153" i="8"/>
  <c r="H152" i="8"/>
  <c r="J152" i="8" s="1"/>
  <c r="F152" i="8"/>
  <c r="B152" i="8"/>
  <c r="K151" i="8" a="1"/>
  <c r="K151" i="8" s="1"/>
  <c r="J151" i="8"/>
  <c r="H151" i="8"/>
  <c r="B151" i="8"/>
  <c r="K150" i="8" a="1"/>
  <c r="K150" i="8" s="1"/>
  <c r="J150" i="8"/>
  <c r="H150" i="8"/>
  <c r="B150" i="8"/>
  <c r="K149" i="8" a="1"/>
  <c r="K149" i="8" s="1"/>
  <c r="J149" i="8"/>
  <c r="H149" i="8"/>
  <c r="B149" i="8"/>
  <c r="K148" i="8" a="1"/>
  <c r="K148" i="8" s="1"/>
  <c r="J148" i="8"/>
  <c r="H148" i="8"/>
  <c r="B148" i="8"/>
  <c r="K147" i="8" a="1"/>
  <c r="K147" i="8" s="1"/>
  <c r="J147" i="8"/>
  <c r="H147" i="8"/>
  <c r="F147" i="8"/>
  <c r="B147" i="8"/>
  <c r="J146" i="8"/>
  <c r="H146" i="8"/>
  <c r="K146" i="8" s="1" a="1"/>
  <c r="K146" i="8" s="1"/>
  <c r="F146" i="8"/>
  <c r="B146" i="8"/>
  <c r="K145" i="8" a="1"/>
  <c r="K145" i="8" s="1"/>
  <c r="J145" i="8"/>
  <c r="H145" i="8"/>
  <c r="B145" i="8"/>
  <c r="K144" i="8" a="1"/>
  <c r="K144" i="8" s="1"/>
  <c r="J144" i="8"/>
  <c r="H144" i="8"/>
  <c r="B144" i="8"/>
  <c r="K143" i="8" a="1"/>
  <c r="K143" i="8" s="1"/>
  <c r="J143" i="8"/>
  <c r="H143" i="8"/>
  <c r="B143" i="8"/>
  <c r="K142" i="8" a="1"/>
  <c r="K142" i="8" s="1"/>
  <c r="J142" i="8"/>
  <c r="H142" i="8"/>
  <c r="B142" i="8"/>
  <c r="K141" i="8" a="1"/>
  <c r="K141" i="8" s="1"/>
  <c r="J141" i="8"/>
  <c r="H141" i="8"/>
  <c r="B141" i="8"/>
  <c r="K140" i="8" a="1"/>
  <c r="K140" i="8" s="1"/>
  <c r="J140" i="8"/>
  <c r="H140" i="8"/>
  <c r="B140" i="8"/>
  <c r="K139" i="8" a="1"/>
  <c r="K139" i="8" s="1"/>
  <c r="J139" i="8"/>
  <c r="H139" i="8"/>
  <c r="F139" i="8"/>
  <c r="B139" i="8"/>
  <c r="H138" i="8"/>
  <c r="J138" i="8" s="1"/>
  <c r="F138" i="8"/>
  <c r="B138" i="8"/>
  <c r="K137" i="8" a="1"/>
  <c r="K137" i="8" s="1"/>
  <c r="J137" i="8"/>
  <c r="H137" i="8"/>
  <c r="F137" i="8"/>
  <c r="B137" i="8"/>
  <c r="H136" i="8"/>
  <c r="F136" i="8"/>
  <c r="B136" i="8"/>
  <c r="K135" i="8" a="1"/>
  <c r="K135" i="8" s="1"/>
  <c r="J135" i="8"/>
  <c r="H135" i="8"/>
  <c r="F135" i="8"/>
  <c r="B135" i="8"/>
  <c r="H134" i="8"/>
  <c r="F134" i="8"/>
  <c r="B134" i="8"/>
  <c r="K133" i="8" a="1"/>
  <c r="K133" i="8" s="1"/>
  <c r="J133" i="8"/>
  <c r="H133" i="8"/>
  <c r="F133" i="8"/>
  <c r="B133" i="8"/>
  <c r="H132" i="8"/>
  <c r="K132" i="8" s="1" a="1"/>
  <c r="K132" i="8" s="1"/>
  <c r="F132" i="8"/>
  <c r="B132" i="8"/>
  <c r="K131" i="8" a="1"/>
  <c r="K131" i="8" s="1"/>
  <c r="J131" i="8"/>
  <c r="H131" i="8"/>
  <c r="F131" i="8"/>
  <c r="B131" i="8"/>
  <c r="H130" i="8"/>
  <c r="F130" i="8"/>
  <c r="B130" i="8"/>
  <c r="K129" i="8" a="1"/>
  <c r="K129" i="8" s="1"/>
  <c r="J129" i="8"/>
  <c r="H129" i="8"/>
  <c r="F129" i="8"/>
  <c r="B129" i="8"/>
  <c r="H128" i="8"/>
  <c r="F128" i="8"/>
  <c r="B128" i="8"/>
  <c r="H127" i="8"/>
  <c r="F127" i="8"/>
  <c r="B127" i="8"/>
  <c r="H126" i="8"/>
  <c r="J126" i="8" s="1"/>
  <c r="F126" i="8"/>
  <c r="B126" i="8"/>
  <c r="K125" i="8" a="1"/>
  <c r="K125" i="8" s="1"/>
  <c r="J125" i="8"/>
  <c r="H125" i="8"/>
  <c r="F125" i="8"/>
  <c r="B125" i="8"/>
  <c r="H124" i="8"/>
  <c r="F124" i="8"/>
  <c r="B124" i="8"/>
  <c r="K123" i="8" a="1"/>
  <c r="K123" i="8" s="1"/>
  <c r="J123" i="8"/>
  <c r="H123" i="8"/>
  <c r="F123" i="8"/>
  <c r="B123" i="8"/>
  <c r="J122" i="8"/>
  <c r="H122" i="8"/>
  <c r="K122" i="8" s="1" a="1"/>
  <c r="K122" i="8" s="1"/>
  <c r="L122" i="8" s="1"/>
  <c r="F122" i="8"/>
  <c r="B122" i="8"/>
  <c r="K121" i="8" a="1"/>
  <c r="K121" i="8" s="1"/>
  <c r="J121" i="8"/>
  <c r="H121" i="8"/>
  <c r="F121" i="8"/>
  <c r="B121" i="8"/>
  <c r="H120" i="8"/>
  <c r="J120" i="8" s="1"/>
  <c r="F120" i="8"/>
  <c r="B120" i="8"/>
  <c r="K119" i="8" a="1"/>
  <c r="K119" i="8" s="1"/>
  <c r="L119" i="8" s="1"/>
  <c r="J119" i="8"/>
  <c r="H119" i="8"/>
  <c r="F119" i="8"/>
  <c r="B119" i="8"/>
  <c r="H118" i="8"/>
  <c r="J118" i="8" s="1"/>
  <c r="F118" i="8"/>
  <c r="B118" i="8"/>
  <c r="K117" i="8" a="1"/>
  <c r="K117" i="8" s="1"/>
  <c r="L117" i="8" s="1"/>
  <c r="J117" i="8"/>
  <c r="H117" i="8"/>
  <c r="F117" i="8"/>
  <c r="B117" i="8"/>
  <c r="H116" i="8"/>
  <c r="K116" i="8" s="1" a="1"/>
  <c r="K116" i="8" s="1"/>
  <c r="F116" i="8"/>
  <c r="B116" i="8"/>
  <c r="K115" i="8" a="1"/>
  <c r="K115" i="8" s="1"/>
  <c r="H115" i="8"/>
  <c r="J115" i="8" s="1"/>
  <c r="F115" i="8"/>
  <c r="B115" i="8"/>
  <c r="K114" i="8" a="1"/>
  <c r="K114" i="8" s="1"/>
  <c r="J114" i="8"/>
  <c r="H114" i="8"/>
  <c r="F114" i="8"/>
  <c r="B114" i="8"/>
  <c r="K113" i="8" a="1"/>
  <c r="K113" i="8" s="1"/>
  <c r="L113" i="8" s="1"/>
  <c r="J113" i="8"/>
  <c r="H113" i="8"/>
  <c r="F113" i="8"/>
  <c r="B113" i="8"/>
  <c r="H112" i="8"/>
  <c r="J112" i="8" s="1"/>
  <c r="F112" i="8"/>
  <c r="B112" i="8"/>
  <c r="K111" i="8" a="1"/>
  <c r="K111" i="8" s="1"/>
  <c r="J111" i="8"/>
  <c r="H111" i="8"/>
  <c r="F111" i="8"/>
  <c r="B111" i="8"/>
  <c r="H110" i="8"/>
  <c r="F110" i="8"/>
  <c r="B110" i="8"/>
  <c r="H109" i="8"/>
  <c r="J109" i="8" s="1"/>
  <c r="F109" i="8"/>
  <c r="B109" i="8"/>
  <c r="H108" i="8"/>
  <c r="F108" i="8"/>
  <c r="B108" i="8"/>
  <c r="K107" i="8" a="1"/>
  <c r="K107" i="8" s="1"/>
  <c r="L107" i="8" s="1"/>
  <c r="J107" i="8"/>
  <c r="H107" i="8"/>
  <c r="F107" i="8"/>
  <c r="B107" i="8"/>
  <c r="H106" i="8"/>
  <c r="F106" i="8"/>
  <c r="B106" i="8"/>
  <c r="K105" i="8" a="1"/>
  <c r="K105" i="8" s="1"/>
  <c r="L105" i="8" s="1"/>
  <c r="J105" i="8"/>
  <c r="H105" i="8"/>
  <c r="F105" i="8"/>
  <c r="B105" i="8"/>
  <c r="H104" i="8"/>
  <c r="K104" i="8" s="1" a="1"/>
  <c r="K104" i="8" s="1"/>
  <c r="F104" i="8"/>
  <c r="B104" i="8"/>
  <c r="K103" i="8" a="1"/>
  <c r="K103" i="8" s="1"/>
  <c r="J103" i="8"/>
  <c r="F103" i="8"/>
  <c r="B103" i="8"/>
  <c r="K102" i="8" a="1"/>
  <c r="K102" i="8" s="1"/>
  <c r="J102" i="8"/>
  <c r="B102" i="8"/>
  <c r="H101" i="8"/>
  <c r="K101" i="8" s="1" a="1"/>
  <c r="K101" i="8" s="1"/>
  <c r="F101" i="8"/>
  <c r="B101" i="8"/>
  <c r="K100" i="8" a="1"/>
  <c r="K100" i="8" s="1"/>
  <c r="J100" i="8"/>
  <c r="B100" i="8"/>
  <c r="H99" i="8"/>
  <c r="K99" i="8" s="1" a="1"/>
  <c r="K99" i="8" s="1"/>
  <c r="B99" i="8"/>
  <c r="H98" i="8"/>
  <c r="B98" i="8"/>
  <c r="J97" i="8"/>
  <c r="H97" i="8"/>
  <c r="K97" i="8" s="1" a="1"/>
  <c r="K97" i="8" s="1"/>
  <c r="L97" i="8" s="1"/>
  <c r="F97" i="8"/>
  <c r="B97" i="8"/>
  <c r="H96" i="8"/>
  <c r="F96" i="8"/>
  <c r="B96" i="8"/>
  <c r="J95" i="8"/>
  <c r="H95" i="8"/>
  <c r="K95" i="8" s="1" a="1"/>
  <c r="K95" i="8" s="1"/>
  <c r="F95" i="8"/>
  <c r="B95" i="8"/>
  <c r="K94" i="8" a="1"/>
  <c r="K94" i="8" s="1"/>
  <c r="J94" i="8"/>
  <c r="H94" i="8"/>
  <c r="F94" i="8"/>
  <c r="B94" i="8"/>
  <c r="K93" i="8" a="1"/>
  <c r="K93" i="8" s="1"/>
  <c r="L93" i="8" s="1"/>
  <c r="H93" i="8"/>
  <c r="F93" i="8"/>
  <c r="B93" i="8"/>
  <c r="K92" i="8" a="1"/>
  <c r="K92" i="8" s="1"/>
  <c r="L92" i="8" s="1"/>
  <c r="H92" i="8"/>
  <c r="J92" i="8" s="1"/>
  <c r="F92" i="8"/>
  <c r="B92" i="8"/>
  <c r="K91" i="8" a="1"/>
  <c r="K91" i="8" s="1"/>
  <c r="L91" i="8" s="1"/>
  <c r="J91" i="8"/>
  <c r="H91" i="8"/>
  <c r="F91" i="8"/>
  <c r="B91" i="8"/>
  <c r="H90" i="8"/>
  <c r="K90" i="8" s="1" a="1"/>
  <c r="K90" i="8" s="1"/>
  <c r="F90" i="8"/>
  <c r="B90" i="8"/>
  <c r="H89" i="8"/>
  <c r="F89" i="8"/>
  <c r="B89" i="8"/>
  <c r="K88" i="8" a="1"/>
  <c r="K88" i="8" s="1"/>
  <c r="L88" i="8" s="1"/>
  <c r="J88" i="8"/>
  <c r="B88" i="8"/>
  <c r="J87" i="8"/>
  <c r="L87" i="8" s="1"/>
  <c r="H87" i="8"/>
  <c r="F87" i="8"/>
  <c r="B87" i="8"/>
  <c r="H86" i="8"/>
  <c r="F86" i="8"/>
  <c r="B86" i="8"/>
  <c r="K85" i="8" a="1"/>
  <c r="K85" i="8" s="1"/>
  <c r="J85" i="8"/>
  <c r="H85" i="8"/>
  <c r="F85" i="8"/>
  <c r="B85" i="8"/>
  <c r="K84" i="8" a="1"/>
  <c r="K84" i="8" s="1"/>
  <c r="H84" i="8"/>
  <c r="J84" i="8" s="1"/>
  <c r="F84" i="8"/>
  <c r="B84" i="8"/>
  <c r="K83" i="8" a="1"/>
  <c r="K83" i="8" s="1"/>
  <c r="L83" i="8" s="1"/>
  <c r="J83" i="8"/>
  <c r="H83" i="8"/>
  <c r="F83" i="8"/>
  <c r="B83" i="8"/>
  <c r="K82" i="8" a="1"/>
  <c r="K82" i="8" s="1"/>
  <c r="H82" i="8"/>
  <c r="J82" i="8" s="1"/>
  <c r="F82" i="8"/>
  <c r="B82" i="8"/>
  <c r="J81" i="8"/>
  <c r="H81" i="8"/>
  <c r="K81" i="8" s="1" a="1"/>
  <c r="K81" i="8" s="1"/>
  <c r="F81" i="8"/>
  <c r="B81" i="8"/>
  <c r="K80" i="8" a="1"/>
  <c r="K80" i="8" s="1"/>
  <c r="J80" i="8"/>
  <c r="B80" i="8"/>
  <c r="J79" i="8"/>
  <c r="H79" i="8"/>
  <c r="K79" i="8" s="1" a="1"/>
  <c r="K79" i="8" s="1"/>
  <c r="L79" i="8" s="1"/>
  <c r="F79" i="8"/>
  <c r="B79" i="8"/>
  <c r="J78" i="8"/>
  <c r="H78" i="8"/>
  <c r="K78" i="8" s="1" a="1"/>
  <c r="K78" i="8" s="1"/>
  <c r="F78" i="8"/>
  <c r="B78" i="8"/>
  <c r="K77" i="8" a="1"/>
  <c r="K77" i="8" s="1"/>
  <c r="J77" i="8"/>
  <c r="H77" i="8"/>
  <c r="F77" i="8"/>
  <c r="B77" i="8"/>
  <c r="H76" i="8"/>
  <c r="F76" i="8"/>
  <c r="B76" i="8"/>
  <c r="K75" i="8" a="1"/>
  <c r="K75" i="8" s="1"/>
  <c r="J75" i="8"/>
  <c r="H75" i="8"/>
  <c r="F75" i="8"/>
  <c r="B75" i="8"/>
  <c r="K74" i="8" a="1"/>
  <c r="K74" i="8" s="1"/>
  <c r="H74" i="8"/>
  <c r="J74" i="8" s="1"/>
  <c r="F74" i="8"/>
  <c r="B74" i="8"/>
  <c r="K73" i="8" a="1"/>
  <c r="K73" i="8" s="1"/>
  <c r="J73" i="8"/>
  <c r="H73" i="8"/>
  <c r="F73" i="8"/>
  <c r="B73" i="8"/>
  <c r="H72" i="8"/>
  <c r="F72" i="8"/>
  <c r="B72" i="8"/>
  <c r="K71" i="8" a="1"/>
  <c r="K71" i="8" s="1"/>
  <c r="J71" i="8"/>
  <c r="H71" i="8"/>
  <c r="F71" i="8"/>
  <c r="B71" i="8"/>
  <c r="H70" i="8"/>
  <c r="F70" i="8"/>
  <c r="B70" i="8"/>
  <c r="K69" i="8" a="1"/>
  <c r="K69" i="8" s="1"/>
  <c r="L69" i="8" s="1"/>
  <c r="J69" i="8"/>
  <c r="B69" i="8"/>
  <c r="K68" i="8" a="1"/>
  <c r="K68" i="8" s="1"/>
  <c r="J68" i="8"/>
  <c r="B68" i="8"/>
  <c r="J67" i="8"/>
  <c r="H67" i="8"/>
  <c r="K67" i="8" s="1" a="1"/>
  <c r="K67" i="8" s="1"/>
  <c r="F67" i="8"/>
  <c r="B67" i="8"/>
  <c r="J66" i="8"/>
  <c r="H66" i="8"/>
  <c r="K66" i="8" s="1" a="1"/>
  <c r="K66" i="8" s="1"/>
  <c r="F66" i="8"/>
  <c r="B66" i="8"/>
  <c r="K65" i="8" a="1"/>
  <c r="K65" i="8" s="1"/>
  <c r="L65" i="8" s="1"/>
  <c r="J65" i="8"/>
  <c r="H65" i="8"/>
  <c r="F65" i="8"/>
  <c r="B65" i="8"/>
  <c r="K64" i="8" a="1"/>
  <c r="K64" i="8" s="1"/>
  <c r="H64" i="8"/>
  <c r="J64" i="8" s="1"/>
  <c r="F64" i="8"/>
  <c r="B64" i="8"/>
  <c r="H63" i="8"/>
  <c r="F63" i="8"/>
  <c r="B63" i="8"/>
  <c r="H62" i="8"/>
  <c r="K62" i="8" s="1" a="1"/>
  <c r="K62" i="8" s="1"/>
  <c r="F62" i="8"/>
  <c r="B62" i="8"/>
  <c r="K61" i="8" a="1"/>
  <c r="K61" i="8" s="1"/>
  <c r="H61" i="8"/>
  <c r="J61" i="8" s="1"/>
  <c r="F61" i="8"/>
  <c r="B61" i="8"/>
  <c r="J60" i="8"/>
  <c r="H60" i="8"/>
  <c r="K60" i="8" s="1" a="1"/>
  <c r="K60" i="8" s="1"/>
  <c r="L60" i="8" s="1"/>
  <c r="F60" i="8"/>
  <c r="B60" i="8"/>
  <c r="L59" i="8"/>
  <c r="I58" i="8"/>
  <c r="J55" i="8"/>
  <c r="H55" i="8"/>
  <c r="K55" i="8" s="1" a="1"/>
  <c r="K55" i="8" s="1"/>
  <c r="B55" i="8"/>
  <c r="K54" i="8" a="1"/>
  <c r="K54" i="8" s="1"/>
  <c r="J54" i="8"/>
  <c r="H54" i="8"/>
  <c r="B54" i="8"/>
  <c r="J53" i="8"/>
  <c r="H53" i="8"/>
  <c r="K53" i="8" s="1" a="1"/>
  <c r="K53" i="8" s="1"/>
  <c r="B53" i="8"/>
  <c r="J52" i="8"/>
  <c r="H52" i="8"/>
  <c r="K52" i="8" s="1" a="1"/>
  <c r="K52" i="8" s="1"/>
  <c r="B52" i="8"/>
  <c r="H51" i="8"/>
  <c r="B51" i="8"/>
  <c r="H50" i="8"/>
  <c r="B50" i="8"/>
  <c r="J49" i="8"/>
  <c r="H49" i="8"/>
  <c r="K49" i="8" s="1" a="1"/>
  <c r="K49" i="8" s="1"/>
  <c r="B49" i="8"/>
  <c r="K48" i="8" a="1"/>
  <c r="K48" i="8" s="1"/>
  <c r="J48" i="8"/>
  <c r="H48" i="8"/>
  <c r="B48" i="8"/>
  <c r="H47" i="8"/>
  <c r="K47" i="8" s="1" a="1"/>
  <c r="K47" i="8" s="1"/>
  <c r="B47" i="8"/>
  <c r="H46" i="8"/>
  <c r="K46" i="8" s="1" a="1"/>
  <c r="K46" i="8" s="1"/>
  <c r="B46" i="8"/>
  <c r="H45" i="8"/>
  <c r="B45" i="8"/>
  <c r="H44" i="8"/>
  <c r="B44" i="8"/>
  <c r="J43" i="8"/>
  <c r="H43" i="8"/>
  <c r="K43" i="8" s="1" a="1"/>
  <c r="K43" i="8" s="1"/>
  <c r="B43" i="8"/>
  <c r="J42" i="8"/>
  <c r="H42" i="8"/>
  <c r="K42" i="8" s="1" a="1"/>
  <c r="K42" i="8" s="1"/>
  <c r="L42" i="8" s="1"/>
  <c r="B42" i="8"/>
  <c r="H41" i="8"/>
  <c r="B41" i="8"/>
  <c r="H40" i="8"/>
  <c r="B40" i="8"/>
  <c r="H39" i="8"/>
  <c r="F39" i="8"/>
  <c r="B39" i="8"/>
  <c r="K38" i="8" a="1"/>
  <c r="K38" i="8" s="1"/>
  <c r="H38" i="8"/>
  <c r="J38" i="8" s="1"/>
  <c r="B38" i="8"/>
  <c r="K37" i="8" a="1"/>
  <c r="K37" i="8" s="1"/>
  <c r="J37" i="8"/>
  <c r="H37" i="8"/>
  <c r="F37" i="8"/>
  <c r="B37" i="8"/>
  <c r="K36" i="8" a="1"/>
  <c r="K36" i="8" s="1"/>
  <c r="L36" i="8" s="1"/>
  <c r="J36" i="8"/>
  <c r="H36" i="8"/>
  <c r="B36" i="8"/>
  <c r="H35" i="8"/>
  <c r="B35" i="8"/>
  <c r="H34" i="8"/>
  <c r="B34" i="8"/>
  <c r="K33" i="8" a="1"/>
  <c r="K33" i="8" s="1"/>
  <c r="H33" i="8"/>
  <c r="J33" i="8" s="1"/>
  <c r="B33" i="8"/>
  <c r="K32" i="8" a="1"/>
  <c r="K32" i="8" s="1"/>
  <c r="J32" i="8"/>
  <c r="H32" i="8"/>
  <c r="B32" i="8"/>
  <c r="H31" i="8"/>
  <c r="B31" i="8"/>
  <c r="K30" i="8" a="1"/>
  <c r="K30" i="8" s="1"/>
  <c r="J30" i="8"/>
  <c r="H30" i="8"/>
  <c r="F30" i="8"/>
  <c r="B30" i="8"/>
  <c r="J29" i="8"/>
  <c r="H29" i="8"/>
  <c r="K29" i="8" s="1" a="1"/>
  <c r="K29" i="8" s="1"/>
  <c r="F29" i="8"/>
  <c r="B29" i="8"/>
  <c r="K28" i="8" a="1"/>
  <c r="K28" i="8" s="1"/>
  <c r="J28" i="8"/>
  <c r="H28" i="8"/>
  <c r="F28" i="8"/>
  <c r="B28" i="8"/>
  <c r="J27" i="8"/>
  <c r="H27" i="8"/>
  <c r="K27" i="8" s="1" a="1"/>
  <c r="K27" i="8" s="1"/>
  <c r="B27" i="8"/>
  <c r="H26" i="8"/>
  <c r="J26" i="8" s="1"/>
  <c r="B26" i="8"/>
  <c r="K25" i="8" a="1"/>
  <c r="K25" i="8" s="1"/>
  <c r="J25" i="8"/>
  <c r="H25" i="8"/>
  <c r="B25" i="8"/>
  <c r="K24" i="8" a="1"/>
  <c r="K24" i="8" s="1"/>
  <c r="H24" i="8"/>
  <c r="J24" i="8" s="1"/>
  <c r="B24" i="8"/>
  <c r="K23" i="8" a="1"/>
  <c r="K23" i="8" s="1"/>
  <c r="H23" i="8"/>
  <c r="J23" i="8" s="1"/>
  <c r="B23" i="8"/>
  <c r="K22" i="8" a="1"/>
  <c r="K22" i="8" s="1"/>
  <c r="H22" i="8"/>
  <c r="J22" i="8" s="1"/>
  <c r="B22" i="8"/>
  <c r="K21" i="8" a="1"/>
  <c r="K21" i="8" s="1"/>
  <c r="J21" i="8"/>
  <c r="H21" i="8"/>
  <c r="B21" i="8"/>
  <c r="J20" i="8"/>
  <c r="H20" i="8"/>
  <c r="K20" i="8" s="1" a="1"/>
  <c r="K20" i="8" s="1"/>
  <c r="L20" i="8" s="1"/>
  <c r="B20" i="8"/>
  <c r="K19" i="8" a="1"/>
  <c r="K19" i="8" s="1"/>
  <c r="J19" i="8"/>
  <c r="H19" i="8"/>
  <c r="B19" i="8"/>
  <c r="K18" i="8" a="1"/>
  <c r="K18" i="8" s="1"/>
  <c r="H18" i="8"/>
  <c r="J18" i="8" s="1"/>
  <c r="B18" i="8"/>
  <c r="H17" i="8"/>
  <c r="J17" i="8" s="1"/>
  <c r="B17" i="8"/>
  <c r="K16" i="8" a="1"/>
  <c r="K16" i="8" s="1"/>
  <c r="J16" i="8"/>
  <c r="H16" i="8"/>
  <c r="B16" i="8"/>
  <c r="K15" i="8" a="1"/>
  <c r="K15" i="8" s="1"/>
  <c r="J15" i="8"/>
  <c r="H15" i="8"/>
  <c r="B15" i="8"/>
  <c r="H14" i="8"/>
  <c r="B14" i="8"/>
  <c r="H13" i="8"/>
  <c r="K13" i="8" s="1" a="1"/>
  <c r="K13" i="8" s="1"/>
  <c r="B13" i="8"/>
  <c r="K12" i="8" a="1"/>
  <c r="K12" i="8" s="1"/>
  <c r="J12" i="8"/>
  <c r="H12" i="8"/>
  <c r="B12" i="8"/>
  <c r="H11" i="8"/>
  <c r="J11" i="8" s="1"/>
  <c r="B11" i="8"/>
  <c r="K10" i="8" a="1"/>
  <c r="K10" i="8" s="1"/>
  <c r="L10" i="8" s="1"/>
  <c r="H10" i="8"/>
  <c r="J10" i="8" s="1"/>
  <c r="B10" i="8"/>
  <c r="K9" i="8" a="1"/>
  <c r="K9" i="8" s="1"/>
  <c r="H9" i="8"/>
  <c r="J9" i="8" s="1"/>
  <c r="B9" i="8"/>
  <c r="K8" i="8" a="1"/>
  <c r="K8" i="8" s="1"/>
  <c r="J8" i="8"/>
  <c r="H8" i="8"/>
  <c r="B8" i="8"/>
  <c r="O7" i="8"/>
  <c r="O6" i="8"/>
  <c r="I6" i="8"/>
  <c r="O5" i="8"/>
  <c r="O4" i="8"/>
  <c r="O3" i="8"/>
  <c r="E3" i="8"/>
  <c r="O2" i="8"/>
  <c r="E2" i="8"/>
  <c r="E1" i="8"/>
  <c r="M5460" i="7" a="1"/>
  <c r="M5460" i="7" s="1"/>
  <c r="D5460" i="7"/>
  <c r="M5459" i="7" a="1"/>
  <c r="M5459" i="7" s="1"/>
  <c r="D5459" i="7"/>
  <c r="M5458" i="7" a="1"/>
  <c r="M5458" i="7" s="1"/>
  <c r="D5458" i="7"/>
  <c r="M5457" i="7" a="1"/>
  <c r="M5457" i="7" s="1"/>
  <c r="D5457" i="7"/>
  <c r="M5456" i="7" a="1"/>
  <c r="M5456" i="7" s="1"/>
  <c r="D5456" i="7"/>
  <c r="M5455" i="7" a="1"/>
  <c r="M5455" i="7" s="1"/>
  <c r="D5455" i="7"/>
  <c r="M5454" i="7" a="1"/>
  <c r="M5454" i="7" s="1"/>
  <c r="D5454" i="7"/>
  <c r="M5453" i="7" a="1"/>
  <c r="M5453" i="7" s="1"/>
  <c r="D5453" i="7"/>
  <c r="M5452" i="7" a="1"/>
  <c r="M5452" i="7" s="1"/>
  <c r="D5452" i="7"/>
  <c r="M5451" i="7" a="1"/>
  <c r="M5451" i="7" s="1"/>
  <c r="D5451" i="7"/>
  <c r="M5450" i="7" a="1"/>
  <c r="M5450" i="7" s="1"/>
  <c r="D5450" i="7"/>
  <c r="M5449" i="7" a="1"/>
  <c r="M5449" i="7" s="1"/>
  <c r="D5449" i="7"/>
  <c r="M5448" i="7" a="1"/>
  <c r="M5448" i="7" s="1"/>
  <c r="D5448" i="7"/>
  <c r="M5447" i="7" a="1"/>
  <c r="M5447" i="7" s="1"/>
  <c r="D5447" i="7"/>
  <c r="M5446" i="7" a="1"/>
  <c r="M5446" i="7" s="1"/>
  <c r="D5446" i="7"/>
  <c r="M5445" i="7" a="1"/>
  <c r="M5445" i="7" s="1"/>
  <c r="D5445" i="7"/>
  <c r="M5444" i="7" a="1"/>
  <c r="M5444" i="7" s="1"/>
  <c r="D5444" i="7"/>
  <c r="M5443" i="7" a="1"/>
  <c r="M5443" i="7" s="1"/>
  <c r="D5443" i="7"/>
  <c r="M5442" i="7" a="1"/>
  <c r="M5442" i="7" s="1"/>
  <c r="D5442" i="7"/>
  <c r="M5441" i="7" a="1"/>
  <c r="M5441" i="7" s="1"/>
  <c r="D5441" i="7"/>
  <c r="M5440" i="7" a="1"/>
  <c r="M5440" i="7" s="1"/>
  <c r="D5440" i="7"/>
  <c r="M5439" i="7" a="1"/>
  <c r="M5439" i="7" s="1"/>
  <c r="D5439" i="7"/>
  <c r="M5438" i="7" a="1"/>
  <c r="M5438" i="7" s="1"/>
  <c r="D5438" i="7"/>
  <c r="M5437" i="7" a="1"/>
  <c r="M5437" i="7" s="1"/>
  <c r="D5437" i="7"/>
  <c r="M5436" i="7" a="1"/>
  <c r="M5436" i="7" s="1"/>
  <c r="D5436" i="7"/>
  <c r="M5435" i="7" a="1"/>
  <c r="M5435" i="7" s="1"/>
  <c r="D5435" i="7"/>
  <c r="M5434" i="7" a="1"/>
  <c r="M5434" i="7" s="1"/>
  <c r="D5434" i="7"/>
  <c r="M5433" i="7" a="1"/>
  <c r="M5433" i="7" s="1"/>
  <c r="D5433" i="7"/>
  <c r="M5432" i="7" a="1"/>
  <c r="M5432" i="7" s="1"/>
  <c r="D5432" i="7"/>
  <c r="M5431" i="7" a="1"/>
  <c r="M5431" i="7" s="1"/>
  <c r="D5431" i="7"/>
  <c r="M5430" i="7" a="1"/>
  <c r="M5430" i="7" s="1"/>
  <c r="D5430" i="7"/>
  <c r="M5429" i="7" a="1"/>
  <c r="M5429" i="7" s="1"/>
  <c r="D5429" i="7"/>
  <c r="M5428" i="7" a="1"/>
  <c r="M5428" i="7" s="1"/>
  <c r="D5428" i="7"/>
  <c r="M5427" i="7" a="1"/>
  <c r="M5427" i="7" s="1"/>
  <c r="D5427" i="7"/>
  <c r="M5426" i="7" a="1"/>
  <c r="M5426" i="7" s="1"/>
  <c r="D5426" i="7"/>
  <c r="M5425" i="7" a="1"/>
  <c r="M5425" i="7" s="1"/>
  <c r="D5425" i="7"/>
  <c r="M5424" i="7" a="1"/>
  <c r="M5424" i="7" s="1"/>
  <c r="D5424" i="7"/>
  <c r="M5423" i="7" a="1"/>
  <c r="M5423" i="7" s="1"/>
  <c r="D5423" i="7"/>
  <c r="M5422" i="7" a="1"/>
  <c r="M5422" i="7" s="1"/>
  <c r="D5422" i="7"/>
  <c r="M5421" i="7" a="1"/>
  <c r="M5421" i="7" s="1"/>
  <c r="D5421" i="7"/>
  <c r="M5420" i="7" a="1"/>
  <c r="M5420" i="7" s="1"/>
  <c r="D5420" i="7"/>
  <c r="M5419" i="7" a="1"/>
  <c r="M5419" i="7" s="1"/>
  <c r="D5419" i="7"/>
  <c r="M5418" i="7" a="1"/>
  <c r="M5418" i="7" s="1"/>
  <c r="D5418" i="7"/>
  <c r="M5417" i="7" a="1"/>
  <c r="M5417" i="7" s="1"/>
  <c r="D5417" i="7"/>
  <c r="M5416" i="7" a="1"/>
  <c r="M5416" i="7" s="1"/>
  <c r="D5416" i="7"/>
  <c r="M5415" i="7" a="1"/>
  <c r="M5415" i="7" s="1"/>
  <c r="D5415" i="7"/>
  <c r="M5414" i="7" a="1"/>
  <c r="M5414" i="7" s="1"/>
  <c r="D5414" i="7"/>
  <c r="M5413" i="7" a="1"/>
  <c r="M5413" i="7" s="1"/>
  <c r="D5413" i="7"/>
  <c r="M5412" i="7" a="1"/>
  <c r="M5412" i="7" s="1"/>
  <c r="D5412" i="7"/>
  <c r="M5411" i="7" a="1"/>
  <c r="M5411" i="7" s="1"/>
  <c r="D5411" i="7"/>
  <c r="M5410" i="7" a="1"/>
  <c r="M5410" i="7" s="1"/>
  <c r="D5410" i="7"/>
  <c r="M5409" i="7" a="1"/>
  <c r="M5409" i="7" s="1"/>
  <c r="D5409" i="7"/>
  <c r="M5408" i="7" a="1"/>
  <c r="M5408" i="7" s="1"/>
  <c r="D5408" i="7"/>
  <c r="M5407" i="7" a="1"/>
  <c r="M5407" i="7" s="1"/>
  <c r="D5407" i="7"/>
  <c r="M5406" i="7" a="1"/>
  <c r="M5406" i="7" s="1"/>
  <c r="D5406" i="7"/>
  <c r="M5405" i="7" a="1"/>
  <c r="M5405" i="7" s="1"/>
  <c r="D5405" i="7"/>
  <c r="M5404" i="7" a="1"/>
  <c r="M5404" i="7" s="1"/>
  <c r="D5404" i="7"/>
  <c r="M5403" i="7" a="1"/>
  <c r="M5403" i="7" s="1"/>
  <c r="D5403" i="7"/>
  <c r="M5402" i="7" a="1"/>
  <c r="M5402" i="7" s="1"/>
  <c r="D5402" i="7"/>
  <c r="M5401" i="7" a="1"/>
  <c r="M5401" i="7" s="1"/>
  <c r="D5401" i="7"/>
  <c r="M5400" i="7" a="1"/>
  <c r="M5400" i="7" s="1"/>
  <c r="D5400" i="7"/>
  <c r="M5399" i="7" a="1"/>
  <c r="M5399" i="7" s="1"/>
  <c r="D5399" i="7"/>
  <c r="M5398" i="7" a="1"/>
  <c r="M5398" i="7" s="1"/>
  <c r="D5398" i="7"/>
  <c r="M5397" i="7" a="1"/>
  <c r="M5397" i="7" s="1"/>
  <c r="D5397" i="7"/>
  <c r="M5396" i="7" a="1"/>
  <c r="M5396" i="7" s="1"/>
  <c r="D5396" i="7"/>
  <c r="M5395" i="7" a="1"/>
  <c r="M5395" i="7" s="1"/>
  <c r="D5395" i="7"/>
  <c r="M5394" i="7" a="1"/>
  <c r="M5394" i="7" s="1"/>
  <c r="D5394" i="7"/>
  <c r="M5393" i="7" a="1"/>
  <c r="M5393" i="7" s="1"/>
  <c r="D5393" i="7"/>
  <c r="M5392" i="7" a="1"/>
  <c r="M5392" i="7" s="1"/>
  <c r="D5392" i="7"/>
  <c r="M5391" i="7" a="1"/>
  <c r="M5391" i="7" s="1"/>
  <c r="D5391" i="7"/>
  <c r="M5390" i="7" a="1"/>
  <c r="M5390" i="7" s="1"/>
  <c r="D5390" i="7"/>
  <c r="M5389" i="7" a="1"/>
  <c r="M5389" i="7" s="1"/>
  <c r="D5389" i="7"/>
  <c r="M5388" i="7" a="1"/>
  <c r="M5388" i="7" s="1"/>
  <c r="D5388" i="7"/>
  <c r="M5387" i="7" a="1"/>
  <c r="M5387" i="7" s="1"/>
  <c r="D5387" i="7"/>
  <c r="M5386" i="7" a="1"/>
  <c r="M5386" i="7" s="1"/>
  <c r="D5386" i="7"/>
  <c r="M5385" i="7" a="1"/>
  <c r="M5385" i="7" s="1"/>
  <c r="D5385" i="7"/>
  <c r="M5384" i="7" a="1"/>
  <c r="M5384" i="7" s="1"/>
  <c r="D5384" i="7"/>
  <c r="M5383" i="7" a="1"/>
  <c r="M5383" i="7" s="1"/>
  <c r="D5383" i="7"/>
  <c r="M5382" i="7" a="1"/>
  <c r="M5382" i="7" s="1"/>
  <c r="D5382" i="7"/>
  <c r="M5381" i="7" a="1"/>
  <c r="M5381" i="7" s="1"/>
  <c r="D5381" i="7"/>
  <c r="M5380" i="7" a="1"/>
  <c r="M5380" i="7" s="1"/>
  <c r="D5380" i="7"/>
  <c r="M5379" i="7" a="1"/>
  <c r="M5379" i="7" s="1"/>
  <c r="D5379" i="7"/>
  <c r="M5378" i="7" a="1"/>
  <c r="M5378" i="7" s="1"/>
  <c r="D5378" i="7"/>
  <c r="M5377" i="7" a="1"/>
  <c r="M5377" i="7" s="1"/>
  <c r="D5377" i="7"/>
  <c r="M5376" i="7" a="1"/>
  <c r="M5376" i="7" s="1"/>
  <c r="D5376" i="7"/>
  <c r="M5375" i="7" a="1"/>
  <c r="M5375" i="7" s="1"/>
  <c r="D5375" i="7"/>
  <c r="M5374" i="7" a="1"/>
  <c r="M5374" i="7" s="1"/>
  <c r="D5374" i="7"/>
  <c r="M5373" i="7" a="1"/>
  <c r="M5373" i="7" s="1"/>
  <c r="D5373" i="7"/>
  <c r="M5372" i="7" a="1"/>
  <c r="M5372" i="7" s="1"/>
  <c r="D5372" i="7"/>
  <c r="M5371" i="7" a="1"/>
  <c r="M5371" i="7" s="1"/>
  <c r="D5371" i="7"/>
  <c r="M5370" i="7" a="1"/>
  <c r="M5370" i="7" s="1"/>
  <c r="D5370" i="7"/>
  <c r="M5369" i="7" a="1"/>
  <c r="M5369" i="7" s="1"/>
  <c r="D5369" i="7"/>
  <c r="M5368" i="7" a="1"/>
  <c r="M5368" i="7" s="1"/>
  <c r="D5368" i="7"/>
  <c r="M5367" i="7" a="1"/>
  <c r="M5367" i="7" s="1"/>
  <c r="D5367" i="7"/>
  <c r="M5366" i="7" a="1"/>
  <c r="M5366" i="7" s="1"/>
  <c r="D5366" i="7"/>
  <c r="M5365" i="7" a="1"/>
  <c r="M5365" i="7" s="1"/>
  <c r="D5365" i="7"/>
  <c r="M5364" i="7" a="1"/>
  <c r="M5364" i="7" s="1"/>
  <c r="D5364" i="7"/>
  <c r="M5363" i="7" a="1"/>
  <c r="M5363" i="7" s="1"/>
  <c r="D5363" i="7"/>
  <c r="M5362" i="7" a="1"/>
  <c r="M5362" i="7" s="1"/>
  <c r="D5362" i="7"/>
  <c r="M5361" i="7" a="1"/>
  <c r="M5361" i="7" s="1"/>
  <c r="D5361" i="7"/>
  <c r="M5360" i="7" a="1"/>
  <c r="M5360" i="7" s="1"/>
  <c r="D5360" i="7"/>
  <c r="M5359" i="7" a="1"/>
  <c r="M5359" i="7" s="1"/>
  <c r="D5359" i="7"/>
  <c r="M5358" i="7" a="1"/>
  <c r="M5358" i="7" s="1"/>
  <c r="D5358" i="7"/>
  <c r="M5357" i="7" a="1"/>
  <c r="M5357" i="7" s="1"/>
  <c r="D5357" i="7"/>
  <c r="M5356" i="7" a="1"/>
  <c r="M5356" i="7" s="1"/>
  <c r="D5356" i="7"/>
  <c r="M5355" i="7" a="1"/>
  <c r="M5355" i="7" s="1"/>
  <c r="D5355" i="7"/>
  <c r="M5354" i="7" a="1"/>
  <c r="M5354" i="7" s="1"/>
  <c r="D5354" i="7"/>
  <c r="M5353" i="7" a="1"/>
  <c r="M5353" i="7" s="1"/>
  <c r="D5353" i="7"/>
  <c r="M5352" i="7" a="1"/>
  <c r="M5352" i="7" s="1"/>
  <c r="D5352" i="7"/>
  <c r="M5351" i="7" a="1"/>
  <c r="M5351" i="7" s="1"/>
  <c r="D5351" i="7"/>
  <c r="M5350" i="7" a="1"/>
  <c r="M5350" i="7" s="1"/>
  <c r="D5350" i="7"/>
  <c r="M5349" i="7" a="1"/>
  <c r="M5349" i="7" s="1"/>
  <c r="D5349" i="7"/>
  <c r="M5348" i="7" a="1"/>
  <c r="M5348" i="7" s="1"/>
  <c r="D5348" i="7"/>
  <c r="M5347" i="7" a="1"/>
  <c r="M5347" i="7" s="1"/>
  <c r="D5347" i="7"/>
  <c r="M5346" i="7" a="1"/>
  <c r="M5346" i="7" s="1"/>
  <c r="D5346" i="7"/>
  <c r="M5345" i="7" a="1"/>
  <c r="M5345" i="7" s="1"/>
  <c r="D5345" i="7"/>
  <c r="M5344" i="7" a="1"/>
  <c r="M5344" i="7" s="1"/>
  <c r="D5344" i="7"/>
  <c r="M5343" i="7" a="1"/>
  <c r="M5343" i="7" s="1"/>
  <c r="D5343" i="7"/>
  <c r="M5342" i="7" a="1"/>
  <c r="M5342" i="7" s="1"/>
  <c r="D5342" i="7"/>
  <c r="M5341" i="7" a="1"/>
  <c r="M5341" i="7" s="1"/>
  <c r="D5341" i="7"/>
  <c r="M5340" i="7" a="1"/>
  <c r="M5340" i="7" s="1"/>
  <c r="D5340" i="7"/>
  <c r="M5339" i="7" a="1"/>
  <c r="M5339" i="7" s="1"/>
  <c r="D5339" i="7"/>
  <c r="M5338" i="7" a="1"/>
  <c r="M5338" i="7" s="1"/>
  <c r="D5338" i="7"/>
  <c r="M5337" i="7" a="1"/>
  <c r="M5337" i="7" s="1"/>
  <c r="D5337" i="7"/>
  <c r="M5336" i="7" a="1"/>
  <c r="M5336" i="7" s="1"/>
  <c r="D5336" i="7"/>
  <c r="M5335" i="7" a="1"/>
  <c r="M5335" i="7" s="1"/>
  <c r="D5335" i="7"/>
  <c r="M5334" i="7" a="1"/>
  <c r="M5334" i="7" s="1"/>
  <c r="D5334" i="7"/>
  <c r="M5333" i="7" a="1"/>
  <c r="M5333" i="7" s="1"/>
  <c r="D5333" i="7"/>
  <c r="M5332" i="7" a="1"/>
  <c r="M5332" i="7" s="1"/>
  <c r="D5332" i="7"/>
  <c r="M5331" i="7" a="1"/>
  <c r="M5331" i="7" s="1"/>
  <c r="D5331" i="7"/>
  <c r="M5330" i="7" a="1"/>
  <c r="M5330" i="7" s="1"/>
  <c r="D5330" i="7"/>
  <c r="M5329" i="7" a="1"/>
  <c r="M5329" i="7" s="1"/>
  <c r="D5329" i="7"/>
  <c r="M5328" i="7" a="1"/>
  <c r="M5328" i="7" s="1"/>
  <c r="D5328" i="7"/>
  <c r="M5327" i="7" a="1"/>
  <c r="M5327" i="7" s="1"/>
  <c r="D5327" i="7"/>
  <c r="M5326" i="7" a="1"/>
  <c r="M5326" i="7" s="1"/>
  <c r="D5326" i="7"/>
  <c r="M5325" i="7" a="1"/>
  <c r="M5325" i="7" s="1"/>
  <c r="D5325" i="7"/>
  <c r="M5324" i="7" a="1"/>
  <c r="M5324" i="7" s="1"/>
  <c r="D5324" i="7"/>
  <c r="M5323" i="7" a="1"/>
  <c r="M5323" i="7" s="1"/>
  <c r="D5323" i="7"/>
  <c r="M5322" i="7" a="1"/>
  <c r="M5322" i="7" s="1"/>
  <c r="D5322" i="7"/>
  <c r="M5321" i="7" a="1"/>
  <c r="M5321" i="7" s="1"/>
  <c r="D5321" i="7"/>
  <c r="M5320" i="7" a="1"/>
  <c r="M5320" i="7" s="1"/>
  <c r="D5320" i="7"/>
  <c r="M5319" i="7" a="1"/>
  <c r="M5319" i="7" s="1"/>
  <c r="D5319" i="7"/>
  <c r="M5318" i="7" a="1"/>
  <c r="M5318" i="7" s="1"/>
  <c r="D5318" i="7"/>
  <c r="M5317" i="7" a="1"/>
  <c r="M5317" i="7" s="1"/>
  <c r="D5317" i="7"/>
  <c r="M5316" i="7" a="1"/>
  <c r="M5316" i="7" s="1"/>
  <c r="D5316" i="7"/>
  <c r="M5315" i="7" a="1"/>
  <c r="M5315" i="7" s="1"/>
  <c r="D5315" i="7"/>
  <c r="M5314" i="7" a="1"/>
  <c r="M5314" i="7" s="1"/>
  <c r="D5314" i="7"/>
  <c r="M5313" i="7" a="1"/>
  <c r="M5313" i="7" s="1"/>
  <c r="D5313" i="7"/>
  <c r="M5312" i="7" a="1"/>
  <c r="M5312" i="7" s="1"/>
  <c r="D5312" i="7"/>
  <c r="M5311" i="7" a="1"/>
  <c r="M5311" i="7" s="1"/>
  <c r="D5311" i="7"/>
  <c r="M5310" i="7" a="1"/>
  <c r="M5310" i="7" s="1"/>
  <c r="D5310" i="7"/>
  <c r="M5309" i="7" a="1"/>
  <c r="M5309" i="7" s="1"/>
  <c r="D5309" i="7"/>
  <c r="M5308" i="7" a="1"/>
  <c r="M5308" i="7" s="1"/>
  <c r="D5308" i="7"/>
  <c r="M5307" i="7" a="1"/>
  <c r="M5307" i="7" s="1"/>
  <c r="D5307" i="7"/>
  <c r="M5306" i="7" a="1"/>
  <c r="M5306" i="7" s="1"/>
  <c r="D5306" i="7"/>
  <c r="M5305" i="7" a="1"/>
  <c r="M5305" i="7" s="1"/>
  <c r="D5305" i="7"/>
  <c r="M5304" i="7" a="1"/>
  <c r="M5304" i="7" s="1"/>
  <c r="D5304" i="7"/>
  <c r="M5303" i="7" a="1"/>
  <c r="M5303" i="7" s="1"/>
  <c r="D5303" i="7"/>
  <c r="M5302" i="7" a="1"/>
  <c r="M5302" i="7" s="1"/>
  <c r="D5302" i="7"/>
  <c r="M5301" i="7" a="1"/>
  <c r="M5301" i="7" s="1"/>
  <c r="D5301" i="7"/>
  <c r="M5300" i="7" a="1"/>
  <c r="M5300" i="7" s="1"/>
  <c r="D5300" i="7"/>
  <c r="M5299" i="7" a="1"/>
  <c r="M5299" i="7" s="1"/>
  <c r="D5299" i="7"/>
  <c r="M5298" i="7" a="1"/>
  <c r="M5298" i="7" s="1"/>
  <c r="D5298" i="7"/>
  <c r="M5297" i="7" a="1"/>
  <c r="M5297" i="7" s="1"/>
  <c r="D5297" i="7"/>
  <c r="M5296" i="7" a="1"/>
  <c r="M5296" i="7" s="1"/>
  <c r="D5296" i="7"/>
  <c r="M5295" i="7" a="1"/>
  <c r="M5295" i="7" s="1"/>
  <c r="D5295" i="7"/>
  <c r="M5294" i="7" a="1"/>
  <c r="M5294" i="7" s="1"/>
  <c r="D5294" i="7"/>
  <c r="M5293" i="7" a="1"/>
  <c r="M5293" i="7" s="1"/>
  <c r="D5293" i="7"/>
  <c r="M5292" i="7" a="1"/>
  <c r="M5292" i="7" s="1"/>
  <c r="D5292" i="7"/>
  <c r="M5291" i="7" a="1"/>
  <c r="M5291" i="7" s="1"/>
  <c r="D5291" i="7"/>
  <c r="M5290" i="7" a="1"/>
  <c r="M5290" i="7" s="1"/>
  <c r="D5290" i="7"/>
  <c r="M5289" i="7" a="1"/>
  <c r="M5289" i="7" s="1"/>
  <c r="D5289" i="7"/>
  <c r="M5288" i="7" a="1"/>
  <c r="M5288" i="7" s="1"/>
  <c r="D5288" i="7"/>
  <c r="M5287" i="7" a="1"/>
  <c r="M5287" i="7" s="1"/>
  <c r="D5287" i="7"/>
  <c r="M5286" i="7" a="1"/>
  <c r="M5286" i="7" s="1"/>
  <c r="D5286" i="7"/>
  <c r="M5285" i="7" a="1"/>
  <c r="M5285" i="7" s="1"/>
  <c r="D5285" i="7"/>
  <c r="M5284" i="7" a="1"/>
  <c r="M5284" i="7" s="1"/>
  <c r="D5284" i="7"/>
  <c r="M5283" i="7" a="1"/>
  <c r="M5283" i="7" s="1"/>
  <c r="D5283" i="7"/>
  <c r="M5282" i="7" a="1"/>
  <c r="M5282" i="7" s="1"/>
  <c r="D5282" i="7"/>
  <c r="M5281" i="7" a="1"/>
  <c r="M5281" i="7" s="1"/>
  <c r="D5281" i="7"/>
  <c r="M5280" i="7" a="1"/>
  <c r="M5280" i="7" s="1"/>
  <c r="D5280" i="7"/>
  <c r="M5279" i="7" a="1"/>
  <c r="M5279" i="7" s="1"/>
  <c r="D5279" i="7"/>
  <c r="M5278" i="7" a="1"/>
  <c r="M5278" i="7" s="1"/>
  <c r="D5278" i="7"/>
  <c r="M5277" i="7" a="1"/>
  <c r="M5277" i="7" s="1"/>
  <c r="D5277" i="7"/>
  <c r="M5276" i="7" a="1"/>
  <c r="M5276" i="7" s="1"/>
  <c r="D5276" i="7"/>
  <c r="M5275" i="7" a="1"/>
  <c r="M5275" i="7" s="1"/>
  <c r="D5275" i="7"/>
  <c r="M5274" i="7" a="1"/>
  <c r="M5274" i="7" s="1"/>
  <c r="D5274" i="7"/>
  <c r="M5273" i="7" a="1"/>
  <c r="M5273" i="7" s="1"/>
  <c r="D5273" i="7"/>
  <c r="M5272" i="7" a="1"/>
  <c r="M5272" i="7" s="1"/>
  <c r="D5272" i="7"/>
  <c r="M5271" i="7" a="1"/>
  <c r="M5271" i="7" s="1"/>
  <c r="D5271" i="7"/>
  <c r="M5270" i="7" a="1"/>
  <c r="M5270" i="7" s="1"/>
  <c r="D5270" i="7"/>
  <c r="M5269" i="7" a="1"/>
  <c r="M5269" i="7" s="1"/>
  <c r="D5269" i="7"/>
  <c r="M5268" i="7" a="1"/>
  <c r="M5268" i="7" s="1"/>
  <c r="D5268" i="7"/>
  <c r="M5267" i="7" a="1"/>
  <c r="M5267" i="7" s="1"/>
  <c r="D5267" i="7"/>
  <c r="M5266" i="7" a="1"/>
  <c r="M5266" i="7" s="1"/>
  <c r="D5266" i="7"/>
  <c r="M5265" i="7" a="1"/>
  <c r="M5265" i="7" s="1"/>
  <c r="D5265" i="7"/>
  <c r="M5264" i="7" a="1"/>
  <c r="M5264" i="7" s="1"/>
  <c r="D5264" i="7"/>
  <c r="M5263" i="7" a="1"/>
  <c r="M5263" i="7" s="1"/>
  <c r="D5263" i="7"/>
  <c r="M5262" i="7" a="1"/>
  <c r="M5262" i="7" s="1"/>
  <c r="D5262" i="7"/>
  <c r="M5261" i="7" a="1"/>
  <c r="M5261" i="7" s="1"/>
  <c r="D5261" i="7"/>
  <c r="M5260" i="7" a="1"/>
  <c r="M5260" i="7" s="1"/>
  <c r="D5260" i="7"/>
  <c r="M5259" i="7" a="1"/>
  <c r="M5259" i="7" s="1"/>
  <c r="D5259" i="7"/>
  <c r="M5258" i="7" a="1"/>
  <c r="M5258" i="7" s="1"/>
  <c r="D5258" i="7"/>
  <c r="M5257" i="7" a="1"/>
  <c r="M5257" i="7" s="1"/>
  <c r="D5257" i="7"/>
  <c r="M5256" i="7" a="1"/>
  <c r="M5256" i="7" s="1"/>
  <c r="D5256" i="7"/>
  <c r="M5255" i="7" a="1"/>
  <c r="M5255" i="7" s="1"/>
  <c r="D5255" i="7"/>
  <c r="M5254" i="7" a="1"/>
  <c r="M5254" i="7" s="1"/>
  <c r="D5254" i="7"/>
  <c r="M5253" i="7" a="1"/>
  <c r="M5253" i="7" s="1"/>
  <c r="D5253" i="7"/>
  <c r="M5252" i="7" a="1"/>
  <c r="M5252" i="7" s="1"/>
  <c r="D5252" i="7"/>
  <c r="M5251" i="7" a="1"/>
  <c r="M5251" i="7" s="1"/>
  <c r="D5251" i="7"/>
  <c r="M5250" i="7" a="1"/>
  <c r="M5250" i="7" s="1"/>
  <c r="D5250" i="7"/>
  <c r="M5249" i="7" a="1"/>
  <c r="M5249" i="7" s="1"/>
  <c r="D5249" i="7"/>
  <c r="M5248" i="7" a="1"/>
  <c r="M5248" i="7" s="1"/>
  <c r="D5248" i="7"/>
  <c r="M5247" i="7" a="1"/>
  <c r="M5247" i="7" s="1"/>
  <c r="D5247" i="7"/>
  <c r="M5246" i="7" a="1"/>
  <c r="M5246" i="7" s="1"/>
  <c r="D5246" i="7"/>
  <c r="M5245" i="7" a="1"/>
  <c r="M5245" i="7" s="1"/>
  <c r="D5245" i="7"/>
  <c r="M5244" i="7" a="1"/>
  <c r="M5244" i="7" s="1"/>
  <c r="D5244" i="7"/>
  <c r="M5243" i="7" a="1"/>
  <c r="M5243" i="7" s="1"/>
  <c r="D5243" i="7"/>
  <c r="M5242" i="7" a="1"/>
  <c r="M5242" i="7" s="1"/>
  <c r="D5242" i="7"/>
  <c r="M5241" i="7" a="1"/>
  <c r="M5241" i="7" s="1"/>
  <c r="D5241" i="7"/>
  <c r="M5240" i="7" a="1"/>
  <c r="M5240" i="7" s="1"/>
  <c r="D5240" i="7"/>
  <c r="M5239" i="7" a="1"/>
  <c r="M5239" i="7" s="1"/>
  <c r="D5239" i="7"/>
  <c r="M5238" i="7" a="1"/>
  <c r="M5238" i="7" s="1"/>
  <c r="D5238" i="7"/>
  <c r="M5237" i="7" a="1"/>
  <c r="M5237" i="7" s="1"/>
  <c r="D5237" i="7"/>
  <c r="M5236" i="7" a="1"/>
  <c r="M5236" i="7" s="1"/>
  <c r="D5236" i="7"/>
  <c r="M5235" i="7" a="1"/>
  <c r="M5235" i="7" s="1"/>
  <c r="D5235" i="7"/>
  <c r="M5234" i="7" a="1"/>
  <c r="M5234" i="7" s="1"/>
  <c r="D5234" i="7"/>
  <c r="M5233" i="7" a="1"/>
  <c r="M5233" i="7" s="1"/>
  <c r="D5233" i="7"/>
  <c r="M5232" i="7" a="1"/>
  <c r="M5232" i="7" s="1"/>
  <c r="D5232" i="7"/>
  <c r="M5231" i="7" a="1"/>
  <c r="M5231" i="7" s="1"/>
  <c r="D5231" i="7"/>
  <c r="M5230" i="7" a="1"/>
  <c r="M5230" i="7" s="1"/>
  <c r="D5230" i="7"/>
  <c r="M5229" i="7" a="1"/>
  <c r="M5229" i="7" s="1"/>
  <c r="D5229" i="7"/>
  <c r="M5228" i="7" a="1"/>
  <c r="M5228" i="7" s="1"/>
  <c r="D5228" i="7"/>
  <c r="M5227" i="7" a="1"/>
  <c r="M5227" i="7" s="1"/>
  <c r="D5227" i="7"/>
  <c r="M5226" i="7" a="1"/>
  <c r="M5226" i="7" s="1"/>
  <c r="D5226" i="7"/>
  <c r="M5225" i="7" a="1"/>
  <c r="M5225" i="7" s="1"/>
  <c r="D5225" i="7"/>
  <c r="M5224" i="7" a="1"/>
  <c r="M5224" i="7" s="1"/>
  <c r="D5224" i="7"/>
  <c r="M5223" i="7" a="1"/>
  <c r="M5223" i="7" s="1"/>
  <c r="D5223" i="7"/>
  <c r="M5222" i="7" a="1"/>
  <c r="M5222" i="7" s="1"/>
  <c r="D5222" i="7"/>
  <c r="M5221" i="7" a="1"/>
  <c r="M5221" i="7" s="1"/>
  <c r="D5221" i="7"/>
  <c r="M5220" i="7" a="1"/>
  <c r="M5220" i="7" s="1"/>
  <c r="D5220" i="7"/>
  <c r="M5219" i="7" a="1"/>
  <c r="M5219" i="7" s="1"/>
  <c r="D5219" i="7"/>
  <c r="M5218" i="7" a="1"/>
  <c r="M5218" i="7" s="1"/>
  <c r="D5218" i="7"/>
  <c r="M5217" i="7" a="1"/>
  <c r="M5217" i="7" s="1"/>
  <c r="D5217" i="7"/>
  <c r="M5216" i="7" a="1"/>
  <c r="M5216" i="7" s="1"/>
  <c r="D5216" i="7"/>
  <c r="M5215" i="7" a="1"/>
  <c r="M5215" i="7" s="1"/>
  <c r="D5215" i="7"/>
  <c r="M5214" i="7" a="1"/>
  <c r="M5214" i="7" s="1"/>
  <c r="D5214" i="7"/>
  <c r="M5213" i="7" a="1"/>
  <c r="M5213" i="7" s="1"/>
  <c r="D5213" i="7"/>
  <c r="M5212" i="7" a="1"/>
  <c r="M5212" i="7" s="1"/>
  <c r="D5212" i="7"/>
  <c r="M5211" i="7" a="1"/>
  <c r="M5211" i="7" s="1"/>
  <c r="D5211" i="7"/>
  <c r="M5210" i="7" a="1"/>
  <c r="M5210" i="7" s="1"/>
  <c r="D5210" i="7"/>
  <c r="M5209" i="7" a="1"/>
  <c r="M5209" i="7" s="1"/>
  <c r="D5209" i="7"/>
  <c r="M5208" i="7" a="1"/>
  <c r="M5208" i="7" s="1"/>
  <c r="D5208" i="7"/>
  <c r="M5207" i="7" a="1"/>
  <c r="M5207" i="7" s="1"/>
  <c r="D5207" i="7"/>
  <c r="M5206" i="7" a="1"/>
  <c r="M5206" i="7" s="1"/>
  <c r="D5206" i="7"/>
  <c r="M5205" i="7" a="1"/>
  <c r="M5205" i="7" s="1"/>
  <c r="D5205" i="7"/>
  <c r="M5204" i="7" a="1"/>
  <c r="M5204" i="7" s="1"/>
  <c r="D5204" i="7"/>
  <c r="M5203" i="7" a="1"/>
  <c r="M5203" i="7" s="1"/>
  <c r="D5203" i="7"/>
  <c r="M5202" i="7" a="1"/>
  <c r="M5202" i="7" s="1"/>
  <c r="D5202" i="7"/>
  <c r="M5201" i="7" a="1"/>
  <c r="M5201" i="7" s="1"/>
  <c r="D5201" i="7"/>
  <c r="M5200" i="7" a="1"/>
  <c r="M5200" i="7" s="1"/>
  <c r="D5200" i="7"/>
  <c r="M5199" i="7" a="1"/>
  <c r="M5199" i="7" s="1"/>
  <c r="D5199" i="7"/>
  <c r="M5198" i="7" a="1"/>
  <c r="M5198" i="7" s="1"/>
  <c r="D5198" i="7"/>
  <c r="M5197" i="7" a="1"/>
  <c r="M5197" i="7" s="1"/>
  <c r="D5197" i="7"/>
  <c r="M5196" i="7" a="1"/>
  <c r="M5196" i="7" s="1"/>
  <c r="D5196" i="7"/>
  <c r="M5195" i="7" a="1"/>
  <c r="M5195" i="7" s="1"/>
  <c r="D5195" i="7"/>
  <c r="M5194" i="7" a="1"/>
  <c r="M5194" i="7" s="1"/>
  <c r="D5194" i="7"/>
  <c r="M5193" i="7" a="1"/>
  <c r="M5193" i="7" s="1"/>
  <c r="D5193" i="7"/>
  <c r="M5192" i="7" a="1"/>
  <c r="M5192" i="7" s="1"/>
  <c r="D5192" i="7"/>
  <c r="M5191" i="7" a="1"/>
  <c r="M5191" i="7" s="1"/>
  <c r="D5191" i="7"/>
  <c r="M5190" i="7" a="1"/>
  <c r="M5190" i="7" s="1"/>
  <c r="D5190" i="7"/>
  <c r="M5189" i="7" a="1"/>
  <c r="M5189" i="7" s="1"/>
  <c r="D5189" i="7"/>
  <c r="M5188" i="7" a="1"/>
  <c r="M5188" i="7" s="1"/>
  <c r="D5188" i="7"/>
  <c r="M5187" i="7" a="1"/>
  <c r="M5187" i="7" s="1"/>
  <c r="D5187" i="7"/>
  <c r="M5186" i="7" a="1"/>
  <c r="M5186" i="7" s="1"/>
  <c r="D5186" i="7"/>
  <c r="M5185" i="7" a="1"/>
  <c r="M5185" i="7" s="1"/>
  <c r="D5185" i="7"/>
  <c r="M5184" i="7" a="1"/>
  <c r="M5184" i="7" s="1"/>
  <c r="D5184" i="7"/>
  <c r="M5183" i="7" a="1"/>
  <c r="M5183" i="7" s="1"/>
  <c r="D5183" i="7"/>
  <c r="M5182" i="7" a="1"/>
  <c r="M5182" i="7" s="1"/>
  <c r="D5182" i="7"/>
  <c r="M5181" i="7" a="1"/>
  <c r="M5181" i="7" s="1"/>
  <c r="D5181" i="7"/>
  <c r="M5180" i="7" a="1"/>
  <c r="M5180" i="7" s="1"/>
  <c r="D5180" i="7"/>
  <c r="M5179" i="7" a="1"/>
  <c r="M5179" i="7" s="1"/>
  <c r="D5179" i="7"/>
  <c r="M5178" i="7" a="1"/>
  <c r="M5178" i="7" s="1"/>
  <c r="D5178" i="7"/>
  <c r="M5177" i="7" a="1"/>
  <c r="M5177" i="7" s="1"/>
  <c r="D5177" i="7"/>
  <c r="M5176" i="7" a="1"/>
  <c r="M5176" i="7" s="1"/>
  <c r="D5176" i="7"/>
  <c r="M5175" i="7" a="1"/>
  <c r="M5175" i="7" s="1"/>
  <c r="D5175" i="7"/>
  <c r="M5174" i="7" a="1"/>
  <c r="M5174" i="7" s="1"/>
  <c r="D5174" i="7"/>
  <c r="M5173" i="7" a="1"/>
  <c r="M5173" i="7" s="1"/>
  <c r="D5173" i="7"/>
  <c r="M5172" i="7" a="1"/>
  <c r="M5172" i="7" s="1"/>
  <c r="D5172" i="7"/>
  <c r="M5171" i="7" a="1"/>
  <c r="M5171" i="7" s="1"/>
  <c r="D5171" i="7"/>
  <c r="M5170" i="7" a="1"/>
  <c r="M5170" i="7" s="1"/>
  <c r="D5170" i="7"/>
  <c r="M5169" i="7" a="1"/>
  <c r="M5169" i="7" s="1"/>
  <c r="D5169" i="7"/>
  <c r="M5168" i="7" a="1"/>
  <c r="M5168" i="7" s="1"/>
  <c r="D5168" i="7"/>
  <c r="M5167" i="7" a="1"/>
  <c r="M5167" i="7" s="1"/>
  <c r="D5167" i="7"/>
  <c r="M5166" i="7" a="1"/>
  <c r="M5166" i="7" s="1"/>
  <c r="D5166" i="7"/>
  <c r="M5165" i="7" a="1"/>
  <c r="M5165" i="7" s="1"/>
  <c r="D5165" i="7"/>
  <c r="M5164" i="7" a="1"/>
  <c r="M5164" i="7" s="1"/>
  <c r="D5164" i="7"/>
  <c r="M5163" i="7" a="1"/>
  <c r="M5163" i="7" s="1"/>
  <c r="D5163" i="7"/>
  <c r="M5162" i="7" a="1"/>
  <c r="M5162" i="7" s="1"/>
  <c r="D5162" i="7"/>
  <c r="M5161" i="7" a="1"/>
  <c r="M5161" i="7" s="1"/>
  <c r="D5161" i="7"/>
  <c r="M5160" i="7" a="1"/>
  <c r="M5160" i="7" s="1"/>
  <c r="D5160" i="7"/>
  <c r="M5159" i="7" a="1"/>
  <c r="M5159" i="7" s="1"/>
  <c r="D5159" i="7"/>
  <c r="M5158" i="7" a="1"/>
  <c r="M5158" i="7" s="1"/>
  <c r="D5158" i="7"/>
  <c r="M5157" i="7" a="1"/>
  <c r="M5157" i="7" s="1"/>
  <c r="D5157" i="7"/>
  <c r="M5156" i="7" a="1"/>
  <c r="M5156" i="7" s="1"/>
  <c r="D5156" i="7"/>
  <c r="M5155" i="7" a="1"/>
  <c r="M5155" i="7" s="1"/>
  <c r="D5155" i="7"/>
  <c r="M5154" i="7" a="1"/>
  <c r="M5154" i="7" s="1"/>
  <c r="D5154" i="7"/>
  <c r="M5153" i="7" a="1"/>
  <c r="M5153" i="7" s="1"/>
  <c r="D5153" i="7"/>
  <c r="M5152" i="7" a="1"/>
  <c r="M5152" i="7" s="1"/>
  <c r="D5152" i="7"/>
  <c r="M5151" i="7" a="1"/>
  <c r="M5151" i="7" s="1"/>
  <c r="D5151" i="7"/>
  <c r="M5150" i="7" a="1"/>
  <c r="M5150" i="7" s="1"/>
  <c r="D5150" i="7"/>
  <c r="M5149" i="7" a="1"/>
  <c r="M5149" i="7" s="1"/>
  <c r="D5149" i="7"/>
  <c r="M5148" i="7" a="1"/>
  <c r="M5148" i="7" s="1"/>
  <c r="D5148" i="7"/>
  <c r="M5147" i="7" a="1"/>
  <c r="M5147" i="7" s="1"/>
  <c r="D5147" i="7"/>
  <c r="M5146" i="7" a="1"/>
  <c r="M5146" i="7" s="1"/>
  <c r="D5146" i="7"/>
  <c r="M5145" i="7" a="1"/>
  <c r="M5145" i="7" s="1"/>
  <c r="D5145" i="7"/>
  <c r="M5144" i="7" a="1"/>
  <c r="M5144" i="7" s="1"/>
  <c r="D5144" i="7"/>
  <c r="M5143" i="7" a="1"/>
  <c r="M5143" i="7" s="1"/>
  <c r="D5143" i="7"/>
  <c r="M5142" i="7" a="1"/>
  <c r="M5142" i="7" s="1"/>
  <c r="D5142" i="7"/>
  <c r="M5141" i="7" a="1"/>
  <c r="M5141" i="7" s="1"/>
  <c r="D5141" i="7"/>
  <c r="M5140" i="7" a="1"/>
  <c r="M5140" i="7" s="1"/>
  <c r="D5140" i="7"/>
  <c r="M5139" i="7" a="1"/>
  <c r="M5139" i="7" s="1"/>
  <c r="D5139" i="7"/>
  <c r="M5138" i="7" a="1"/>
  <c r="M5138" i="7" s="1"/>
  <c r="D5138" i="7"/>
  <c r="M5137" i="7" a="1"/>
  <c r="M5137" i="7" s="1"/>
  <c r="D5137" i="7"/>
  <c r="M5136" i="7" a="1"/>
  <c r="M5136" i="7" s="1"/>
  <c r="D5136" i="7"/>
  <c r="M5135" i="7" a="1"/>
  <c r="M5135" i="7" s="1"/>
  <c r="D5135" i="7"/>
  <c r="M5134" i="7" a="1"/>
  <c r="M5134" i="7" s="1"/>
  <c r="D5134" i="7"/>
  <c r="M5133" i="7" a="1"/>
  <c r="M5133" i="7" s="1"/>
  <c r="D5133" i="7"/>
  <c r="M5132" i="7" a="1"/>
  <c r="M5132" i="7" s="1"/>
  <c r="D5132" i="7"/>
  <c r="M5131" i="7" a="1"/>
  <c r="M5131" i="7" s="1"/>
  <c r="D5131" i="7"/>
  <c r="M5130" i="7" a="1"/>
  <c r="M5130" i="7" s="1"/>
  <c r="D5130" i="7"/>
  <c r="M5129" i="7" a="1"/>
  <c r="M5129" i="7" s="1"/>
  <c r="D5129" i="7"/>
  <c r="M5128" i="7" a="1"/>
  <c r="M5128" i="7" s="1"/>
  <c r="D5128" i="7"/>
  <c r="M5127" i="7" a="1"/>
  <c r="M5127" i="7" s="1"/>
  <c r="D5127" i="7"/>
  <c r="M5126" i="7" a="1"/>
  <c r="M5126" i="7" s="1"/>
  <c r="D5126" i="7"/>
  <c r="M5125" i="7" a="1"/>
  <c r="M5125" i="7" s="1"/>
  <c r="D5125" i="7"/>
  <c r="M5124" i="7" a="1"/>
  <c r="M5124" i="7" s="1"/>
  <c r="D5124" i="7"/>
  <c r="M5123" i="7" a="1"/>
  <c r="M5123" i="7" s="1"/>
  <c r="D5123" i="7"/>
  <c r="M5122" i="7" a="1"/>
  <c r="M5122" i="7" s="1"/>
  <c r="D5122" i="7"/>
  <c r="M5121" i="7" a="1"/>
  <c r="M5121" i="7" s="1"/>
  <c r="D5121" i="7"/>
  <c r="M5120" i="7" a="1"/>
  <c r="M5120" i="7" s="1"/>
  <c r="D5120" i="7"/>
  <c r="M5119" i="7" a="1"/>
  <c r="M5119" i="7" s="1"/>
  <c r="D5119" i="7"/>
  <c r="M5118" i="7" a="1"/>
  <c r="M5118" i="7" s="1"/>
  <c r="D5118" i="7"/>
  <c r="M5117" i="7" a="1"/>
  <c r="M5117" i="7" s="1"/>
  <c r="D5117" i="7"/>
  <c r="M5116" i="7" a="1"/>
  <c r="M5116" i="7" s="1"/>
  <c r="D5116" i="7"/>
  <c r="M5115" i="7" a="1"/>
  <c r="M5115" i="7" s="1"/>
  <c r="D5115" i="7"/>
  <c r="M5114" i="7" a="1"/>
  <c r="M5114" i="7" s="1"/>
  <c r="D5114" i="7"/>
  <c r="M5113" i="7" a="1"/>
  <c r="M5113" i="7" s="1"/>
  <c r="D5113" i="7"/>
  <c r="M5112" i="7" a="1"/>
  <c r="M5112" i="7" s="1"/>
  <c r="D5112" i="7"/>
  <c r="M5111" i="7" a="1"/>
  <c r="M5111" i="7" s="1"/>
  <c r="D5111" i="7"/>
  <c r="M5110" i="7" a="1"/>
  <c r="M5110" i="7" s="1"/>
  <c r="D5110" i="7"/>
  <c r="M5109" i="7" a="1"/>
  <c r="M5109" i="7" s="1"/>
  <c r="D5109" i="7"/>
  <c r="M5108" i="7" a="1"/>
  <c r="M5108" i="7" s="1"/>
  <c r="D5108" i="7"/>
  <c r="M5107" i="7" a="1"/>
  <c r="M5107" i="7" s="1"/>
  <c r="D5107" i="7"/>
  <c r="M5106" i="7" a="1"/>
  <c r="M5106" i="7" s="1"/>
  <c r="D5106" i="7"/>
  <c r="M5105" i="7" a="1"/>
  <c r="M5105" i="7" s="1"/>
  <c r="D5105" i="7"/>
  <c r="M5104" i="7" a="1"/>
  <c r="M5104" i="7" s="1"/>
  <c r="D5104" i="7"/>
  <c r="M5103" i="7" a="1"/>
  <c r="M5103" i="7" s="1"/>
  <c r="D5103" i="7"/>
  <c r="M5102" i="7" a="1"/>
  <c r="M5102" i="7" s="1"/>
  <c r="D5102" i="7"/>
  <c r="M5101" i="7" a="1"/>
  <c r="M5101" i="7" s="1"/>
  <c r="D5101" i="7"/>
  <c r="M5100" i="7" a="1"/>
  <c r="M5100" i="7" s="1"/>
  <c r="D5100" i="7"/>
  <c r="M5099" i="7" a="1"/>
  <c r="M5099" i="7" s="1"/>
  <c r="D5099" i="7"/>
  <c r="M5098" i="7" a="1"/>
  <c r="M5098" i="7" s="1"/>
  <c r="D5098" i="7"/>
  <c r="M5097" i="7" a="1"/>
  <c r="M5097" i="7" s="1"/>
  <c r="D5097" i="7"/>
  <c r="M5096" i="7" a="1"/>
  <c r="M5096" i="7" s="1"/>
  <c r="D5096" i="7"/>
  <c r="M5095" i="7" a="1"/>
  <c r="M5095" i="7" s="1"/>
  <c r="D5095" i="7"/>
  <c r="M5094" i="7" a="1"/>
  <c r="M5094" i="7" s="1"/>
  <c r="D5094" i="7"/>
  <c r="M5093" i="7" a="1"/>
  <c r="M5093" i="7" s="1"/>
  <c r="D5093" i="7"/>
  <c r="M5092" i="7" a="1"/>
  <c r="M5092" i="7" s="1"/>
  <c r="D5092" i="7"/>
  <c r="M5091" i="7" a="1"/>
  <c r="M5091" i="7" s="1"/>
  <c r="D5091" i="7"/>
  <c r="M5090" i="7" a="1"/>
  <c r="M5090" i="7" s="1"/>
  <c r="D5090" i="7"/>
  <c r="M5089" i="7" a="1"/>
  <c r="M5089" i="7" s="1"/>
  <c r="D5089" i="7"/>
  <c r="M5088" i="7" a="1"/>
  <c r="M5088" i="7" s="1"/>
  <c r="D5088" i="7"/>
  <c r="M5087" i="7" a="1"/>
  <c r="M5087" i="7" s="1"/>
  <c r="D5087" i="7"/>
  <c r="M5086" i="7" a="1"/>
  <c r="M5086" i="7" s="1"/>
  <c r="D5086" i="7"/>
  <c r="M5085" i="7" a="1"/>
  <c r="M5085" i="7" s="1"/>
  <c r="D5085" i="7"/>
  <c r="M5084" i="7" a="1"/>
  <c r="M5084" i="7" s="1"/>
  <c r="D5084" i="7"/>
  <c r="M5083" i="7" a="1"/>
  <c r="M5083" i="7" s="1"/>
  <c r="D5083" i="7"/>
  <c r="M5082" i="7" a="1"/>
  <c r="M5082" i="7" s="1"/>
  <c r="D5082" i="7"/>
  <c r="M5081" i="7" a="1"/>
  <c r="M5081" i="7" s="1"/>
  <c r="D5081" i="7"/>
  <c r="M5080" i="7" a="1"/>
  <c r="M5080" i="7" s="1"/>
  <c r="D5080" i="7"/>
  <c r="M5079" i="7" a="1"/>
  <c r="M5079" i="7" s="1"/>
  <c r="D5079" i="7"/>
  <c r="M5078" i="7" a="1"/>
  <c r="M5078" i="7" s="1"/>
  <c r="D5078" i="7"/>
  <c r="M5077" i="7" a="1"/>
  <c r="M5077" i="7" s="1"/>
  <c r="D5077" i="7"/>
  <c r="M5076" i="7" a="1"/>
  <c r="M5076" i="7" s="1"/>
  <c r="D5076" i="7"/>
  <c r="M5075" i="7" a="1"/>
  <c r="M5075" i="7" s="1"/>
  <c r="D5075" i="7"/>
  <c r="M5074" i="7" a="1"/>
  <c r="M5074" i="7" s="1"/>
  <c r="D5074" i="7"/>
  <c r="M5073" i="7" a="1"/>
  <c r="M5073" i="7" s="1"/>
  <c r="D5073" i="7"/>
  <c r="M5072" i="7" a="1"/>
  <c r="M5072" i="7" s="1"/>
  <c r="D5072" i="7"/>
  <c r="M5071" i="7" a="1"/>
  <c r="M5071" i="7" s="1"/>
  <c r="D5071" i="7"/>
  <c r="M5070" i="7" a="1"/>
  <c r="M5070" i="7" s="1"/>
  <c r="D5070" i="7"/>
  <c r="M5069" i="7" a="1"/>
  <c r="M5069" i="7" s="1"/>
  <c r="D5069" i="7"/>
  <c r="M5068" i="7" a="1"/>
  <c r="M5068" i="7" s="1"/>
  <c r="D5068" i="7"/>
  <c r="M5067" i="7" a="1"/>
  <c r="M5067" i="7" s="1"/>
  <c r="D5067" i="7"/>
  <c r="M5066" i="7" a="1"/>
  <c r="M5066" i="7" s="1"/>
  <c r="D5066" i="7"/>
  <c r="M5065" i="7" a="1"/>
  <c r="M5065" i="7" s="1"/>
  <c r="D5065" i="7"/>
  <c r="M5064" i="7" a="1"/>
  <c r="M5064" i="7" s="1"/>
  <c r="D5064" i="7"/>
  <c r="M5063" i="7" a="1"/>
  <c r="M5063" i="7" s="1"/>
  <c r="D5063" i="7"/>
  <c r="M5062" i="7" a="1"/>
  <c r="M5062" i="7" s="1"/>
  <c r="D5062" i="7"/>
  <c r="M5061" i="7" a="1"/>
  <c r="M5061" i="7" s="1"/>
  <c r="D5061" i="7"/>
  <c r="M5060" i="7" a="1"/>
  <c r="M5060" i="7" s="1"/>
  <c r="D5060" i="7"/>
  <c r="M5059" i="7" a="1"/>
  <c r="M5059" i="7" s="1"/>
  <c r="D5059" i="7"/>
  <c r="M5058" i="7" a="1"/>
  <c r="M5058" i="7" s="1"/>
  <c r="D5058" i="7"/>
  <c r="M5057" i="7" a="1"/>
  <c r="M5057" i="7" s="1"/>
  <c r="D5057" i="7"/>
  <c r="M5056" i="7" a="1"/>
  <c r="M5056" i="7" s="1"/>
  <c r="D5056" i="7"/>
  <c r="M5055" i="7" a="1"/>
  <c r="M5055" i="7" s="1"/>
  <c r="D5055" i="7"/>
  <c r="M5054" i="7" a="1"/>
  <c r="M5054" i="7" s="1"/>
  <c r="D5054" i="7"/>
  <c r="M5053" i="7" a="1"/>
  <c r="M5053" i="7" s="1"/>
  <c r="D5053" i="7"/>
  <c r="M5052" i="7" a="1"/>
  <c r="M5052" i="7" s="1"/>
  <c r="D5052" i="7"/>
  <c r="M5051" i="7" a="1"/>
  <c r="M5051" i="7" s="1"/>
  <c r="D5051" i="7"/>
  <c r="M5050" i="7" a="1"/>
  <c r="M5050" i="7" s="1"/>
  <c r="D5050" i="7"/>
  <c r="M5049" i="7" a="1"/>
  <c r="M5049" i="7" s="1"/>
  <c r="D5049" i="7"/>
  <c r="M5048" i="7" a="1"/>
  <c r="M5048" i="7" s="1"/>
  <c r="D5048" i="7"/>
  <c r="M5047" i="7" a="1"/>
  <c r="M5047" i="7" s="1"/>
  <c r="D5047" i="7"/>
  <c r="M5046" i="7" a="1"/>
  <c r="M5046" i="7" s="1"/>
  <c r="D5046" i="7"/>
  <c r="M5045" i="7" a="1"/>
  <c r="M5045" i="7" s="1"/>
  <c r="D5045" i="7"/>
  <c r="M5044" i="7" a="1"/>
  <c r="M5044" i="7" s="1"/>
  <c r="D5044" i="7"/>
  <c r="M5043" i="7" a="1"/>
  <c r="M5043" i="7" s="1"/>
  <c r="D5043" i="7"/>
  <c r="M5042" i="7" a="1"/>
  <c r="M5042" i="7" s="1"/>
  <c r="D5042" i="7"/>
  <c r="M5041" i="7" a="1"/>
  <c r="M5041" i="7" s="1"/>
  <c r="D5041" i="7"/>
  <c r="M5040" i="7" a="1"/>
  <c r="M5040" i="7" s="1"/>
  <c r="D5040" i="7"/>
  <c r="M5039" i="7" a="1"/>
  <c r="M5039" i="7" s="1"/>
  <c r="D5039" i="7"/>
  <c r="M5038" i="7" a="1"/>
  <c r="M5038" i="7" s="1"/>
  <c r="D5038" i="7"/>
  <c r="M5037" i="7" a="1"/>
  <c r="M5037" i="7" s="1"/>
  <c r="D5037" i="7"/>
  <c r="M5036" i="7" a="1"/>
  <c r="M5036" i="7" s="1"/>
  <c r="D5036" i="7"/>
  <c r="M5035" i="7" a="1"/>
  <c r="M5035" i="7" s="1"/>
  <c r="D5035" i="7"/>
  <c r="M5034" i="7" a="1"/>
  <c r="M5034" i="7" s="1"/>
  <c r="D5034" i="7"/>
  <c r="M5033" i="7" a="1"/>
  <c r="M5033" i="7" s="1"/>
  <c r="D5033" i="7"/>
  <c r="M5032" i="7" a="1"/>
  <c r="M5032" i="7" s="1"/>
  <c r="D5032" i="7"/>
  <c r="M5031" i="7" a="1"/>
  <c r="M5031" i="7" s="1"/>
  <c r="D5031" i="7"/>
  <c r="M5030" i="7" a="1"/>
  <c r="M5030" i="7" s="1"/>
  <c r="D5030" i="7"/>
  <c r="M5029" i="7" a="1"/>
  <c r="M5029" i="7" s="1"/>
  <c r="D5029" i="7"/>
  <c r="M5028" i="7" a="1"/>
  <c r="M5028" i="7" s="1"/>
  <c r="D5028" i="7"/>
  <c r="M5027" i="7" a="1"/>
  <c r="M5027" i="7" s="1"/>
  <c r="D5027" i="7"/>
  <c r="M5026" i="7" a="1"/>
  <c r="M5026" i="7" s="1"/>
  <c r="D5026" i="7"/>
  <c r="M5025" i="7" a="1"/>
  <c r="M5025" i="7" s="1"/>
  <c r="D5025" i="7"/>
  <c r="M5024" i="7" a="1"/>
  <c r="M5024" i="7" s="1"/>
  <c r="D5024" i="7"/>
  <c r="M5023" i="7" a="1"/>
  <c r="M5023" i="7" s="1"/>
  <c r="D5023" i="7"/>
  <c r="M5022" i="7" a="1"/>
  <c r="M5022" i="7" s="1"/>
  <c r="D5022" i="7"/>
  <c r="M5021" i="7" a="1"/>
  <c r="M5021" i="7" s="1"/>
  <c r="D5021" i="7"/>
  <c r="M5020" i="7" a="1"/>
  <c r="M5020" i="7" s="1"/>
  <c r="D5020" i="7"/>
  <c r="M5019" i="7" a="1"/>
  <c r="M5019" i="7" s="1"/>
  <c r="D5019" i="7"/>
  <c r="M5018" i="7" a="1"/>
  <c r="M5018" i="7" s="1"/>
  <c r="D5018" i="7"/>
  <c r="M5017" i="7" a="1"/>
  <c r="M5017" i="7" s="1"/>
  <c r="D5017" i="7"/>
  <c r="M5016" i="7" a="1"/>
  <c r="M5016" i="7" s="1"/>
  <c r="D5016" i="7"/>
  <c r="M5015" i="7" a="1"/>
  <c r="M5015" i="7" s="1"/>
  <c r="D5015" i="7"/>
  <c r="M5014" i="7" a="1"/>
  <c r="M5014" i="7" s="1"/>
  <c r="D5014" i="7"/>
  <c r="M5013" i="7" a="1"/>
  <c r="M5013" i="7" s="1"/>
  <c r="D5013" i="7"/>
  <c r="M5012" i="7" a="1"/>
  <c r="M5012" i="7" s="1"/>
  <c r="D5012" i="7"/>
  <c r="M5011" i="7" a="1"/>
  <c r="M5011" i="7" s="1"/>
  <c r="D5011" i="7"/>
  <c r="M5010" i="7" a="1"/>
  <c r="M5010" i="7" s="1"/>
  <c r="D5010" i="7"/>
  <c r="M5009" i="7" a="1"/>
  <c r="M5009" i="7" s="1"/>
  <c r="D5009" i="7"/>
  <c r="M5008" i="7" a="1"/>
  <c r="M5008" i="7" s="1"/>
  <c r="D5008" i="7"/>
  <c r="M5007" i="7" a="1"/>
  <c r="M5007" i="7" s="1"/>
  <c r="D5007" i="7"/>
  <c r="M5006" i="7" a="1"/>
  <c r="M5006" i="7" s="1"/>
  <c r="D5006" i="7"/>
  <c r="M5005" i="7" a="1"/>
  <c r="M5005" i="7" s="1"/>
  <c r="D5005" i="7"/>
  <c r="M5004" i="7" a="1"/>
  <c r="M5004" i="7" s="1"/>
  <c r="D5004" i="7"/>
  <c r="M5003" i="7" a="1"/>
  <c r="M5003" i="7" s="1"/>
  <c r="D5003" i="7"/>
  <c r="M5002" i="7" a="1"/>
  <c r="M5002" i="7" s="1"/>
  <c r="D5002" i="7"/>
  <c r="M5001" i="7" a="1"/>
  <c r="M5001" i="7" s="1"/>
  <c r="D5001" i="7"/>
  <c r="M5000" i="7" a="1"/>
  <c r="M5000" i="7" s="1"/>
  <c r="D5000" i="7"/>
  <c r="M4999" i="7" a="1"/>
  <c r="M4999" i="7" s="1"/>
  <c r="D4999" i="7"/>
  <c r="M4998" i="7" a="1"/>
  <c r="M4998" i="7" s="1"/>
  <c r="D4998" i="7"/>
  <c r="M4997" i="7" a="1"/>
  <c r="M4997" i="7" s="1"/>
  <c r="D4997" i="7"/>
  <c r="M4996" i="7" a="1"/>
  <c r="M4996" i="7" s="1"/>
  <c r="D4996" i="7"/>
  <c r="M4995" i="7" a="1"/>
  <c r="M4995" i="7" s="1"/>
  <c r="D4995" i="7"/>
  <c r="M4994" i="7" a="1"/>
  <c r="M4994" i="7" s="1"/>
  <c r="D4994" i="7"/>
  <c r="M4993" i="7" a="1"/>
  <c r="M4993" i="7" s="1"/>
  <c r="D4993" i="7"/>
  <c r="M4992" i="7" a="1"/>
  <c r="M4992" i="7" s="1"/>
  <c r="D4992" i="7"/>
  <c r="M4991" i="7" a="1"/>
  <c r="M4991" i="7" s="1"/>
  <c r="D4991" i="7"/>
  <c r="M4990" i="7" a="1"/>
  <c r="M4990" i="7" s="1"/>
  <c r="D4990" i="7"/>
  <c r="M4989" i="7" a="1"/>
  <c r="M4989" i="7" s="1"/>
  <c r="D4989" i="7"/>
  <c r="M4988" i="7" a="1"/>
  <c r="M4988" i="7" s="1"/>
  <c r="D4988" i="7"/>
  <c r="M4987" i="7" a="1"/>
  <c r="M4987" i="7" s="1"/>
  <c r="D4987" i="7"/>
  <c r="M4986" i="7" a="1"/>
  <c r="M4986" i="7" s="1"/>
  <c r="D4986" i="7"/>
  <c r="M4985" i="7" a="1"/>
  <c r="M4985" i="7" s="1"/>
  <c r="D4985" i="7"/>
  <c r="M4984" i="7" a="1"/>
  <c r="M4984" i="7" s="1"/>
  <c r="D4984" i="7"/>
  <c r="M4983" i="7" a="1"/>
  <c r="M4983" i="7" s="1"/>
  <c r="D4983" i="7"/>
  <c r="M4982" i="7" a="1"/>
  <c r="M4982" i="7" s="1"/>
  <c r="D4982" i="7"/>
  <c r="M4981" i="7" a="1"/>
  <c r="M4981" i="7" s="1"/>
  <c r="D4981" i="7"/>
  <c r="M4980" i="7" a="1"/>
  <c r="M4980" i="7" s="1"/>
  <c r="D4980" i="7"/>
  <c r="M4979" i="7" a="1"/>
  <c r="M4979" i="7" s="1"/>
  <c r="D4979" i="7"/>
  <c r="M4978" i="7" a="1"/>
  <c r="M4978" i="7" s="1"/>
  <c r="D4978" i="7"/>
  <c r="M4977" i="7" a="1"/>
  <c r="M4977" i="7" s="1"/>
  <c r="D4977" i="7"/>
  <c r="M4976" i="7" a="1"/>
  <c r="M4976" i="7" s="1"/>
  <c r="D4976" i="7"/>
  <c r="M4975" i="7" a="1"/>
  <c r="M4975" i="7" s="1"/>
  <c r="D4975" i="7"/>
  <c r="M4974" i="7" a="1"/>
  <c r="M4974" i="7" s="1"/>
  <c r="D4974" i="7"/>
  <c r="M4973" i="7" a="1"/>
  <c r="M4973" i="7" s="1"/>
  <c r="D4973" i="7"/>
  <c r="M4972" i="7" a="1"/>
  <c r="M4972" i="7" s="1"/>
  <c r="D4972" i="7"/>
  <c r="M4971" i="7" a="1"/>
  <c r="M4971" i="7" s="1"/>
  <c r="D4971" i="7"/>
  <c r="M4970" i="7" a="1"/>
  <c r="M4970" i="7" s="1"/>
  <c r="D4970" i="7"/>
  <c r="M4969" i="7" a="1"/>
  <c r="M4969" i="7" s="1"/>
  <c r="D4969" i="7"/>
  <c r="M4968" i="7" a="1"/>
  <c r="M4968" i="7" s="1"/>
  <c r="D4968" i="7"/>
  <c r="M4967" i="7" a="1"/>
  <c r="M4967" i="7" s="1"/>
  <c r="D4967" i="7"/>
  <c r="M4966" i="7" a="1"/>
  <c r="M4966" i="7" s="1"/>
  <c r="D4966" i="7"/>
  <c r="M4965" i="7" a="1"/>
  <c r="M4965" i="7" s="1"/>
  <c r="D4965" i="7"/>
  <c r="M4964" i="7" a="1"/>
  <c r="M4964" i="7" s="1"/>
  <c r="D4964" i="7"/>
  <c r="M4963" i="7" a="1"/>
  <c r="M4963" i="7" s="1"/>
  <c r="D4963" i="7"/>
  <c r="M4962" i="7" a="1"/>
  <c r="M4962" i="7" s="1"/>
  <c r="D4962" i="7"/>
  <c r="M4961" i="7" a="1"/>
  <c r="M4961" i="7" s="1"/>
  <c r="D4961" i="7"/>
  <c r="M4960" i="7" a="1"/>
  <c r="M4960" i="7" s="1"/>
  <c r="D4960" i="7"/>
  <c r="M4959" i="7" a="1"/>
  <c r="M4959" i="7" s="1"/>
  <c r="D4959" i="7"/>
  <c r="M4958" i="7" a="1"/>
  <c r="M4958" i="7" s="1"/>
  <c r="D4958" i="7"/>
  <c r="M4957" i="7" a="1"/>
  <c r="M4957" i="7" s="1"/>
  <c r="D4957" i="7"/>
  <c r="M4956" i="7" a="1"/>
  <c r="M4956" i="7" s="1"/>
  <c r="D4956" i="7"/>
  <c r="M4955" i="7" a="1"/>
  <c r="M4955" i="7" s="1"/>
  <c r="D4955" i="7"/>
  <c r="M4954" i="7" a="1"/>
  <c r="M4954" i="7" s="1"/>
  <c r="D4954" i="7"/>
  <c r="M4953" i="7" a="1"/>
  <c r="M4953" i="7" s="1"/>
  <c r="D4953" i="7"/>
  <c r="M4952" i="7" a="1"/>
  <c r="M4952" i="7" s="1"/>
  <c r="D4952" i="7"/>
  <c r="M4951" i="7" a="1"/>
  <c r="M4951" i="7" s="1"/>
  <c r="D4951" i="7"/>
  <c r="M4950" i="7" a="1"/>
  <c r="M4950" i="7" s="1"/>
  <c r="D4950" i="7"/>
  <c r="M4949" i="7" a="1"/>
  <c r="M4949" i="7" s="1"/>
  <c r="D4949" i="7"/>
  <c r="M4948" i="7" a="1"/>
  <c r="M4948" i="7" s="1"/>
  <c r="D4948" i="7"/>
  <c r="M4947" i="7" a="1"/>
  <c r="M4947" i="7" s="1"/>
  <c r="D4947" i="7"/>
  <c r="M4946" i="7" a="1"/>
  <c r="M4946" i="7" s="1"/>
  <c r="D4946" i="7"/>
  <c r="M4945" i="7" a="1"/>
  <c r="M4945" i="7" s="1"/>
  <c r="D4945" i="7"/>
  <c r="M4944" i="7" a="1"/>
  <c r="M4944" i="7" s="1"/>
  <c r="D4944" i="7"/>
  <c r="M4943" i="7" a="1"/>
  <c r="M4943" i="7" s="1"/>
  <c r="D4943" i="7"/>
  <c r="M4942" i="7" a="1"/>
  <c r="M4942" i="7" s="1"/>
  <c r="D4942" i="7"/>
  <c r="M4941" i="7" a="1"/>
  <c r="M4941" i="7" s="1"/>
  <c r="D4941" i="7"/>
  <c r="M4940" i="7" a="1"/>
  <c r="M4940" i="7" s="1"/>
  <c r="D4940" i="7"/>
  <c r="M4939" i="7" a="1"/>
  <c r="M4939" i="7" s="1"/>
  <c r="D4939" i="7"/>
  <c r="M4938" i="7" a="1"/>
  <c r="M4938" i="7" s="1"/>
  <c r="D4938" i="7"/>
  <c r="M4937" i="7" a="1"/>
  <c r="M4937" i="7" s="1"/>
  <c r="D4937" i="7"/>
  <c r="M4936" i="7" a="1"/>
  <c r="M4936" i="7" s="1"/>
  <c r="D4936" i="7"/>
  <c r="M4935" i="7" a="1"/>
  <c r="M4935" i="7" s="1"/>
  <c r="D4935" i="7"/>
  <c r="M4934" i="7" a="1"/>
  <c r="M4934" i="7" s="1"/>
  <c r="D4934" i="7"/>
  <c r="M4933" i="7" a="1"/>
  <c r="M4933" i="7" s="1"/>
  <c r="D4933" i="7"/>
  <c r="M4932" i="7" a="1"/>
  <c r="M4932" i="7" s="1"/>
  <c r="D4932" i="7"/>
  <c r="M4931" i="7" a="1"/>
  <c r="M4931" i="7" s="1"/>
  <c r="D4931" i="7"/>
  <c r="M4930" i="7" a="1"/>
  <c r="M4930" i="7" s="1"/>
  <c r="D4930" i="7"/>
  <c r="M4929" i="7" a="1"/>
  <c r="M4929" i="7" s="1"/>
  <c r="D4929" i="7"/>
  <c r="M4928" i="7" a="1"/>
  <c r="M4928" i="7" s="1"/>
  <c r="D4928" i="7"/>
  <c r="M4927" i="7" a="1"/>
  <c r="M4927" i="7" s="1"/>
  <c r="D4927" i="7"/>
  <c r="M4926" i="7" a="1"/>
  <c r="M4926" i="7" s="1"/>
  <c r="D4926" i="7"/>
  <c r="M4925" i="7" a="1"/>
  <c r="M4925" i="7" s="1"/>
  <c r="D4925" i="7"/>
  <c r="M4924" i="7" a="1"/>
  <c r="M4924" i="7" s="1"/>
  <c r="D4924" i="7"/>
  <c r="M4923" i="7" a="1"/>
  <c r="M4923" i="7" s="1"/>
  <c r="D4923" i="7"/>
  <c r="M4922" i="7" a="1"/>
  <c r="M4922" i="7" s="1"/>
  <c r="D4922" i="7"/>
  <c r="M4921" i="7" a="1"/>
  <c r="M4921" i="7" s="1"/>
  <c r="D4921" i="7"/>
  <c r="M4920" i="7" a="1"/>
  <c r="M4920" i="7" s="1"/>
  <c r="D4920" i="7"/>
  <c r="M4919" i="7" a="1"/>
  <c r="M4919" i="7" s="1"/>
  <c r="D4919" i="7"/>
  <c r="M4918" i="7" a="1"/>
  <c r="M4918" i="7" s="1"/>
  <c r="D4918" i="7"/>
  <c r="M4917" i="7" a="1"/>
  <c r="M4917" i="7" s="1"/>
  <c r="D4917" i="7"/>
  <c r="M4916" i="7" a="1"/>
  <c r="M4916" i="7" s="1"/>
  <c r="D4916" i="7"/>
  <c r="M4915" i="7" a="1"/>
  <c r="M4915" i="7" s="1"/>
  <c r="D4915" i="7"/>
  <c r="M4914" i="7" a="1"/>
  <c r="M4914" i="7" s="1"/>
  <c r="D4914" i="7"/>
  <c r="M4913" i="7" a="1"/>
  <c r="M4913" i="7" s="1"/>
  <c r="D4913" i="7"/>
  <c r="M4912" i="7" a="1"/>
  <c r="M4912" i="7" s="1"/>
  <c r="D4912" i="7"/>
  <c r="M4911" i="7" a="1"/>
  <c r="M4911" i="7" s="1"/>
  <c r="D4911" i="7"/>
  <c r="M4910" i="7" a="1"/>
  <c r="M4910" i="7" s="1"/>
  <c r="D4910" i="7"/>
  <c r="M4909" i="7" a="1"/>
  <c r="M4909" i="7" s="1"/>
  <c r="D4909" i="7"/>
  <c r="M4908" i="7" a="1"/>
  <c r="M4908" i="7" s="1"/>
  <c r="D4908" i="7"/>
  <c r="M4907" i="7" a="1"/>
  <c r="M4907" i="7" s="1"/>
  <c r="D4907" i="7"/>
  <c r="M4906" i="7" a="1"/>
  <c r="M4906" i="7" s="1"/>
  <c r="D4906" i="7"/>
  <c r="M4905" i="7" a="1"/>
  <c r="M4905" i="7" s="1"/>
  <c r="D4905" i="7"/>
  <c r="M4904" i="7" a="1"/>
  <c r="M4904" i="7" s="1"/>
  <c r="D4904" i="7"/>
  <c r="M4903" i="7" a="1"/>
  <c r="M4903" i="7" s="1"/>
  <c r="D4903" i="7"/>
  <c r="M4902" i="7" a="1"/>
  <c r="M4902" i="7" s="1"/>
  <c r="D4902" i="7"/>
  <c r="M4901" i="7" a="1"/>
  <c r="M4901" i="7" s="1"/>
  <c r="D4901" i="7"/>
  <c r="M4900" i="7" a="1"/>
  <c r="M4900" i="7" s="1"/>
  <c r="D4900" i="7"/>
  <c r="M4899" i="7" a="1"/>
  <c r="M4899" i="7" s="1"/>
  <c r="D4899" i="7"/>
  <c r="M4898" i="7" a="1"/>
  <c r="M4898" i="7" s="1"/>
  <c r="D4898" i="7"/>
  <c r="M4897" i="7" a="1"/>
  <c r="M4897" i="7" s="1"/>
  <c r="D4897" i="7"/>
  <c r="M4896" i="7" a="1"/>
  <c r="M4896" i="7" s="1"/>
  <c r="D4896" i="7"/>
  <c r="M4895" i="7" a="1"/>
  <c r="M4895" i="7" s="1"/>
  <c r="D4895" i="7"/>
  <c r="M4894" i="7" a="1"/>
  <c r="M4894" i="7" s="1"/>
  <c r="D4894" i="7"/>
  <c r="M4893" i="7" a="1"/>
  <c r="M4893" i="7" s="1"/>
  <c r="D4893" i="7"/>
  <c r="M4892" i="7" a="1"/>
  <c r="M4892" i="7" s="1"/>
  <c r="D4892" i="7"/>
  <c r="M4891" i="7" a="1"/>
  <c r="M4891" i="7" s="1"/>
  <c r="D4891" i="7"/>
  <c r="M4890" i="7" a="1"/>
  <c r="M4890" i="7" s="1"/>
  <c r="D4890" i="7"/>
  <c r="M4889" i="7" a="1"/>
  <c r="M4889" i="7" s="1"/>
  <c r="D4889" i="7"/>
  <c r="M4888" i="7" a="1"/>
  <c r="M4888" i="7" s="1"/>
  <c r="D4888" i="7"/>
  <c r="M4887" i="7" a="1"/>
  <c r="M4887" i="7" s="1"/>
  <c r="D4887" i="7"/>
  <c r="M4886" i="7" a="1"/>
  <c r="M4886" i="7" s="1"/>
  <c r="D4886" i="7"/>
  <c r="M4885" i="7" a="1"/>
  <c r="M4885" i="7" s="1"/>
  <c r="D4885" i="7"/>
  <c r="M4884" i="7" a="1"/>
  <c r="M4884" i="7" s="1"/>
  <c r="D4884" i="7"/>
  <c r="M4883" i="7" a="1"/>
  <c r="M4883" i="7" s="1"/>
  <c r="D4883" i="7"/>
  <c r="M4882" i="7" a="1"/>
  <c r="M4882" i="7" s="1"/>
  <c r="D4882" i="7"/>
  <c r="M4881" i="7" a="1"/>
  <c r="M4881" i="7" s="1"/>
  <c r="D4881" i="7"/>
  <c r="M4880" i="7" a="1"/>
  <c r="M4880" i="7" s="1"/>
  <c r="D4880" i="7"/>
  <c r="M4879" i="7" a="1"/>
  <c r="M4879" i="7" s="1"/>
  <c r="D4879" i="7"/>
  <c r="M4878" i="7" a="1"/>
  <c r="M4878" i="7" s="1"/>
  <c r="D4878" i="7"/>
  <c r="M4877" i="7" a="1"/>
  <c r="M4877" i="7" s="1"/>
  <c r="D4877" i="7"/>
  <c r="M4876" i="7" a="1"/>
  <c r="M4876" i="7" s="1"/>
  <c r="D4876" i="7"/>
  <c r="M4875" i="7" a="1"/>
  <c r="M4875" i="7" s="1"/>
  <c r="D4875" i="7"/>
  <c r="M4874" i="7" a="1"/>
  <c r="M4874" i="7" s="1"/>
  <c r="D4874" i="7"/>
  <c r="M4873" i="7" a="1"/>
  <c r="M4873" i="7" s="1"/>
  <c r="D4873" i="7"/>
  <c r="M4872" i="7" a="1"/>
  <c r="M4872" i="7" s="1"/>
  <c r="D4872" i="7"/>
  <c r="M4871" i="7" a="1"/>
  <c r="M4871" i="7" s="1"/>
  <c r="D4871" i="7"/>
  <c r="M4870" i="7" a="1"/>
  <c r="M4870" i="7" s="1"/>
  <c r="D4870" i="7"/>
  <c r="M4869" i="7" a="1"/>
  <c r="M4869" i="7" s="1"/>
  <c r="D4869" i="7"/>
  <c r="M4868" i="7" a="1"/>
  <c r="M4868" i="7" s="1"/>
  <c r="D4868" i="7"/>
  <c r="M4867" i="7" a="1"/>
  <c r="M4867" i="7" s="1"/>
  <c r="D4867" i="7"/>
  <c r="M4866" i="7" a="1"/>
  <c r="M4866" i="7" s="1"/>
  <c r="D4866" i="7"/>
  <c r="M4865" i="7" a="1"/>
  <c r="M4865" i="7" s="1"/>
  <c r="D4865" i="7"/>
  <c r="M4864" i="7" a="1"/>
  <c r="M4864" i="7" s="1"/>
  <c r="D4864" i="7"/>
  <c r="M4863" i="7" a="1"/>
  <c r="M4863" i="7" s="1"/>
  <c r="D4863" i="7"/>
  <c r="M4862" i="7" a="1"/>
  <c r="M4862" i="7" s="1"/>
  <c r="D4862" i="7"/>
  <c r="M4861" i="7" a="1"/>
  <c r="M4861" i="7" s="1"/>
  <c r="D4861" i="7"/>
  <c r="M4860" i="7" a="1"/>
  <c r="M4860" i="7" s="1"/>
  <c r="D4860" i="7"/>
  <c r="M4859" i="7" a="1"/>
  <c r="M4859" i="7" s="1"/>
  <c r="D4859" i="7"/>
  <c r="M4858" i="7" a="1"/>
  <c r="M4858" i="7" s="1"/>
  <c r="D4858" i="7"/>
  <c r="M4857" i="7" a="1"/>
  <c r="M4857" i="7" s="1"/>
  <c r="D4857" i="7"/>
  <c r="M4856" i="7" a="1"/>
  <c r="M4856" i="7" s="1"/>
  <c r="D4856" i="7"/>
  <c r="M4855" i="7" a="1"/>
  <c r="M4855" i="7" s="1"/>
  <c r="D4855" i="7"/>
  <c r="M4854" i="7" a="1"/>
  <c r="M4854" i="7" s="1"/>
  <c r="D4854" i="7"/>
  <c r="M4853" i="7" a="1"/>
  <c r="M4853" i="7" s="1"/>
  <c r="D4853" i="7"/>
  <c r="M4852" i="7" a="1"/>
  <c r="M4852" i="7" s="1"/>
  <c r="D4852" i="7"/>
  <c r="M4851" i="7" a="1"/>
  <c r="M4851" i="7" s="1"/>
  <c r="D4851" i="7"/>
  <c r="M4850" i="7" a="1"/>
  <c r="M4850" i="7" s="1"/>
  <c r="D4850" i="7"/>
  <c r="M4849" i="7" a="1"/>
  <c r="M4849" i="7" s="1"/>
  <c r="D4849" i="7"/>
  <c r="M4848" i="7" a="1"/>
  <c r="M4848" i="7" s="1"/>
  <c r="D4848" i="7"/>
  <c r="M4847" i="7" a="1"/>
  <c r="M4847" i="7" s="1"/>
  <c r="D4847" i="7"/>
  <c r="M4846" i="7" a="1"/>
  <c r="M4846" i="7" s="1"/>
  <c r="D4846" i="7"/>
  <c r="M4845" i="7" a="1"/>
  <c r="M4845" i="7" s="1"/>
  <c r="D4845" i="7"/>
  <c r="M4844" i="7" a="1"/>
  <c r="M4844" i="7" s="1"/>
  <c r="D4844" i="7"/>
  <c r="M4843" i="7" a="1"/>
  <c r="M4843" i="7" s="1"/>
  <c r="D4843" i="7"/>
  <c r="M4842" i="7" a="1"/>
  <c r="M4842" i="7" s="1"/>
  <c r="D4842" i="7"/>
  <c r="M4841" i="7" a="1"/>
  <c r="M4841" i="7" s="1"/>
  <c r="D4841" i="7"/>
  <c r="M4840" i="7" a="1"/>
  <c r="M4840" i="7" s="1"/>
  <c r="D4840" i="7"/>
  <c r="M4839" i="7" a="1"/>
  <c r="M4839" i="7" s="1"/>
  <c r="D4839" i="7"/>
  <c r="M4838" i="7" a="1"/>
  <c r="M4838" i="7" s="1"/>
  <c r="D4838" i="7"/>
  <c r="M4837" i="7" a="1"/>
  <c r="M4837" i="7" s="1"/>
  <c r="D4837" i="7"/>
  <c r="M4836" i="7" a="1"/>
  <c r="M4836" i="7" s="1"/>
  <c r="D4836" i="7"/>
  <c r="M4835" i="7" a="1"/>
  <c r="M4835" i="7" s="1"/>
  <c r="D4835" i="7"/>
  <c r="M4834" i="7" a="1"/>
  <c r="M4834" i="7" s="1"/>
  <c r="D4834" i="7"/>
  <c r="M4833" i="7" a="1"/>
  <c r="M4833" i="7" s="1"/>
  <c r="D4833" i="7"/>
  <c r="M4832" i="7" a="1"/>
  <c r="M4832" i="7" s="1"/>
  <c r="D4832" i="7"/>
  <c r="M4831" i="7" a="1"/>
  <c r="M4831" i="7" s="1"/>
  <c r="D4831" i="7"/>
  <c r="M4830" i="7" a="1"/>
  <c r="M4830" i="7" s="1"/>
  <c r="D4830" i="7"/>
  <c r="M4829" i="7" a="1"/>
  <c r="M4829" i="7" s="1"/>
  <c r="D4829" i="7"/>
  <c r="M4828" i="7" a="1"/>
  <c r="M4828" i="7" s="1"/>
  <c r="D4828" i="7"/>
  <c r="M4827" i="7" a="1"/>
  <c r="M4827" i="7" s="1"/>
  <c r="D4827" i="7"/>
  <c r="M4826" i="7" a="1"/>
  <c r="M4826" i="7" s="1"/>
  <c r="D4826" i="7"/>
  <c r="M4825" i="7" a="1"/>
  <c r="M4825" i="7" s="1"/>
  <c r="D4825" i="7"/>
  <c r="M4824" i="7" a="1"/>
  <c r="M4824" i="7" s="1"/>
  <c r="D4824" i="7"/>
  <c r="M4823" i="7" a="1"/>
  <c r="M4823" i="7" s="1"/>
  <c r="D4823" i="7"/>
  <c r="M4822" i="7" a="1"/>
  <c r="M4822" i="7" s="1"/>
  <c r="D4822" i="7"/>
  <c r="M4821" i="7" a="1"/>
  <c r="M4821" i="7" s="1"/>
  <c r="D4821" i="7"/>
  <c r="M4820" i="7" a="1"/>
  <c r="M4820" i="7" s="1"/>
  <c r="D4820" i="7"/>
  <c r="M4819" i="7" a="1"/>
  <c r="M4819" i="7" s="1"/>
  <c r="D4819" i="7"/>
  <c r="M4818" i="7" a="1"/>
  <c r="M4818" i="7" s="1"/>
  <c r="D4818" i="7"/>
  <c r="M4817" i="7" a="1"/>
  <c r="M4817" i="7" s="1"/>
  <c r="D4817" i="7"/>
  <c r="M4816" i="7" a="1"/>
  <c r="M4816" i="7" s="1"/>
  <c r="D4816" i="7"/>
  <c r="M4815" i="7" a="1"/>
  <c r="M4815" i="7" s="1"/>
  <c r="D4815" i="7"/>
  <c r="M4814" i="7" a="1"/>
  <c r="M4814" i="7" s="1"/>
  <c r="D4814" i="7"/>
  <c r="M4813" i="7" a="1"/>
  <c r="M4813" i="7" s="1"/>
  <c r="D4813" i="7"/>
  <c r="M4812" i="7" a="1"/>
  <c r="M4812" i="7" s="1"/>
  <c r="D4812" i="7"/>
  <c r="M4811" i="7" a="1"/>
  <c r="M4811" i="7" s="1"/>
  <c r="D4811" i="7"/>
  <c r="M4810" i="7" a="1"/>
  <c r="M4810" i="7" s="1"/>
  <c r="D4810" i="7"/>
  <c r="M4809" i="7" a="1"/>
  <c r="M4809" i="7" s="1"/>
  <c r="D4809" i="7"/>
  <c r="M4808" i="7" a="1"/>
  <c r="M4808" i="7" s="1"/>
  <c r="D4808" i="7"/>
  <c r="M4807" i="7" a="1"/>
  <c r="M4807" i="7" s="1"/>
  <c r="D4807" i="7"/>
  <c r="M4806" i="7" a="1"/>
  <c r="M4806" i="7" s="1"/>
  <c r="D4806" i="7"/>
  <c r="M4805" i="7" a="1"/>
  <c r="M4805" i="7" s="1"/>
  <c r="D4805" i="7"/>
  <c r="M4804" i="7" a="1"/>
  <c r="M4804" i="7" s="1"/>
  <c r="D4804" i="7"/>
  <c r="M4803" i="7" a="1"/>
  <c r="M4803" i="7" s="1"/>
  <c r="D4803" i="7"/>
  <c r="M4802" i="7" a="1"/>
  <c r="M4802" i="7" s="1"/>
  <c r="D4802" i="7"/>
  <c r="M4801" i="7" a="1"/>
  <c r="M4801" i="7" s="1"/>
  <c r="D4801" i="7"/>
  <c r="M4800" i="7" a="1"/>
  <c r="M4800" i="7" s="1"/>
  <c r="D4800" i="7"/>
  <c r="M4799" i="7" a="1"/>
  <c r="M4799" i="7" s="1"/>
  <c r="D4799" i="7"/>
  <c r="M4798" i="7" a="1"/>
  <c r="M4798" i="7" s="1"/>
  <c r="D4798" i="7"/>
  <c r="M4797" i="7" a="1"/>
  <c r="M4797" i="7" s="1"/>
  <c r="D4797" i="7"/>
  <c r="M4796" i="7" a="1"/>
  <c r="M4796" i="7" s="1"/>
  <c r="D4796" i="7"/>
  <c r="M4795" i="7" a="1"/>
  <c r="M4795" i="7" s="1"/>
  <c r="D4795" i="7"/>
  <c r="M4794" i="7" a="1"/>
  <c r="M4794" i="7" s="1"/>
  <c r="D4794" i="7"/>
  <c r="M4793" i="7" a="1"/>
  <c r="M4793" i="7" s="1"/>
  <c r="D4793" i="7"/>
  <c r="M4792" i="7" a="1"/>
  <c r="M4792" i="7" s="1"/>
  <c r="D4792" i="7"/>
  <c r="M4791" i="7" a="1"/>
  <c r="M4791" i="7" s="1"/>
  <c r="D4791" i="7"/>
  <c r="M4790" i="7" a="1"/>
  <c r="M4790" i="7" s="1"/>
  <c r="D4790" i="7"/>
  <c r="M4789" i="7" a="1"/>
  <c r="M4789" i="7" s="1"/>
  <c r="D4789" i="7"/>
  <c r="M4788" i="7" a="1"/>
  <c r="M4788" i="7" s="1"/>
  <c r="D4788" i="7"/>
  <c r="M4787" i="7" a="1"/>
  <c r="M4787" i="7" s="1"/>
  <c r="D4787" i="7"/>
  <c r="M4786" i="7" a="1"/>
  <c r="M4786" i="7" s="1"/>
  <c r="D4786" i="7"/>
  <c r="M4785" i="7" a="1"/>
  <c r="M4785" i="7" s="1"/>
  <c r="D4785" i="7"/>
  <c r="M4784" i="7" a="1"/>
  <c r="M4784" i="7" s="1"/>
  <c r="D4784" i="7"/>
  <c r="M4783" i="7" a="1"/>
  <c r="M4783" i="7" s="1"/>
  <c r="D4783" i="7"/>
  <c r="M4782" i="7" a="1"/>
  <c r="M4782" i="7" s="1"/>
  <c r="D4782" i="7"/>
  <c r="M4781" i="7" a="1"/>
  <c r="M4781" i="7" s="1"/>
  <c r="D4781" i="7"/>
  <c r="M4780" i="7" a="1"/>
  <c r="M4780" i="7" s="1"/>
  <c r="D4780" i="7"/>
  <c r="M4779" i="7" a="1"/>
  <c r="M4779" i="7" s="1"/>
  <c r="D4779" i="7"/>
  <c r="M4778" i="7" a="1"/>
  <c r="M4778" i="7" s="1"/>
  <c r="D4778" i="7"/>
  <c r="M4777" i="7" a="1"/>
  <c r="M4777" i="7" s="1"/>
  <c r="D4777" i="7"/>
  <c r="M4776" i="7" a="1"/>
  <c r="M4776" i="7" s="1"/>
  <c r="D4776" i="7"/>
  <c r="M4775" i="7" a="1"/>
  <c r="M4775" i="7" s="1"/>
  <c r="D4775" i="7"/>
  <c r="M4774" i="7" a="1"/>
  <c r="M4774" i="7" s="1"/>
  <c r="D4774" i="7"/>
  <c r="M4773" i="7" a="1"/>
  <c r="M4773" i="7" s="1"/>
  <c r="D4773" i="7"/>
  <c r="M4772" i="7" a="1"/>
  <c r="M4772" i="7" s="1"/>
  <c r="D4772" i="7"/>
  <c r="M4771" i="7" a="1"/>
  <c r="M4771" i="7" s="1"/>
  <c r="D4771" i="7"/>
  <c r="M4770" i="7" a="1"/>
  <c r="M4770" i="7" s="1"/>
  <c r="D4770" i="7"/>
  <c r="M4769" i="7" a="1"/>
  <c r="M4769" i="7" s="1"/>
  <c r="D4769" i="7"/>
  <c r="M4768" i="7" a="1"/>
  <c r="M4768" i="7" s="1"/>
  <c r="D4768" i="7"/>
  <c r="M4767" i="7" a="1"/>
  <c r="M4767" i="7" s="1"/>
  <c r="D4767" i="7"/>
  <c r="M4766" i="7" a="1"/>
  <c r="M4766" i="7" s="1"/>
  <c r="D4766" i="7"/>
  <c r="M4765" i="7" a="1"/>
  <c r="M4765" i="7" s="1"/>
  <c r="D4765" i="7"/>
  <c r="M4764" i="7" a="1"/>
  <c r="M4764" i="7" s="1"/>
  <c r="D4764" i="7"/>
  <c r="M4763" i="7" a="1"/>
  <c r="M4763" i="7" s="1"/>
  <c r="D4763" i="7"/>
  <c r="M4762" i="7" a="1"/>
  <c r="M4762" i="7" s="1"/>
  <c r="D4762" i="7"/>
  <c r="M4761" i="7" a="1"/>
  <c r="M4761" i="7" s="1"/>
  <c r="D4761" i="7"/>
  <c r="M4760" i="7" a="1"/>
  <c r="M4760" i="7" s="1"/>
  <c r="D4760" i="7"/>
  <c r="M4759" i="7" a="1"/>
  <c r="M4759" i="7" s="1"/>
  <c r="D4759" i="7"/>
  <c r="M4758" i="7" a="1"/>
  <c r="M4758" i="7" s="1"/>
  <c r="D4758" i="7"/>
  <c r="M4757" i="7" a="1"/>
  <c r="M4757" i="7" s="1"/>
  <c r="D4757" i="7"/>
  <c r="M4756" i="7" a="1"/>
  <c r="M4756" i="7" s="1"/>
  <c r="D4756" i="7"/>
  <c r="M4755" i="7" a="1"/>
  <c r="M4755" i="7" s="1"/>
  <c r="D4755" i="7"/>
  <c r="M4754" i="7" a="1"/>
  <c r="M4754" i="7" s="1"/>
  <c r="D4754" i="7"/>
  <c r="M4753" i="7" a="1"/>
  <c r="M4753" i="7" s="1"/>
  <c r="D4753" i="7"/>
  <c r="M4752" i="7" a="1"/>
  <c r="M4752" i="7" s="1"/>
  <c r="D4752" i="7"/>
  <c r="M4751" i="7" a="1"/>
  <c r="M4751" i="7" s="1"/>
  <c r="D4751" i="7"/>
  <c r="M4750" i="7" a="1"/>
  <c r="M4750" i="7" s="1"/>
  <c r="D4750" i="7"/>
  <c r="M4749" i="7" a="1"/>
  <c r="M4749" i="7" s="1"/>
  <c r="D4749" i="7"/>
  <c r="M4748" i="7" a="1"/>
  <c r="M4748" i="7" s="1"/>
  <c r="D4748" i="7"/>
  <c r="M4747" i="7" a="1"/>
  <c r="M4747" i="7" s="1"/>
  <c r="D4747" i="7"/>
  <c r="M4746" i="7" a="1"/>
  <c r="M4746" i="7" s="1"/>
  <c r="D4746" i="7"/>
  <c r="M4745" i="7" a="1"/>
  <c r="M4745" i="7" s="1"/>
  <c r="D4745" i="7"/>
  <c r="M4744" i="7" a="1"/>
  <c r="M4744" i="7" s="1"/>
  <c r="D4744" i="7"/>
  <c r="M4743" i="7" a="1"/>
  <c r="M4743" i="7" s="1"/>
  <c r="D4743" i="7"/>
  <c r="M4742" i="7" a="1"/>
  <c r="M4742" i="7" s="1"/>
  <c r="D4742" i="7"/>
  <c r="M4741" i="7" a="1"/>
  <c r="M4741" i="7" s="1"/>
  <c r="D4741" i="7"/>
  <c r="M4740" i="7" a="1"/>
  <c r="M4740" i="7" s="1"/>
  <c r="D4740" i="7"/>
  <c r="M4739" i="7" a="1"/>
  <c r="M4739" i="7" s="1"/>
  <c r="D4739" i="7"/>
  <c r="M4738" i="7" a="1"/>
  <c r="M4738" i="7" s="1"/>
  <c r="D4738" i="7"/>
  <c r="M4737" i="7" a="1"/>
  <c r="M4737" i="7" s="1"/>
  <c r="D4737" i="7"/>
  <c r="M4736" i="7" a="1"/>
  <c r="M4736" i="7" s="1"/>
  <c r="D4736" i="7"/>
  <c r="M4735" i="7" a="1"/>
  <c r="M4735" i="7" s="1"/>
  <c r="D4735" i="7"/>
  <c r="M4734" i="7" a="1"/>
  <c r="M4734" i="7" s="1"/>
  <c r="D4734" i="7"/>
  <c r="M4733" i="7" a="1"/>
  <c r="M4733" i="7" s="1"/>
  <c r="D4733" i="7"/>
  <c r="M4732" i="7" a="1"/>
  <c r="M4732" i="7" s="1"/>
  <c r="D4732" i="7"/>
  <c r="M4731" i="7" a="1"/>
  <c r="M4731" i="7" s="1"/>
  <c r="D4731" i="7"/>
  <c r="M4730" i="7" a="1"/>
  <c r="M4730" i="7" s="1"/>
  <c r="D4730" i="7"/>
  <c r="M4729" i="7" a="1"/>
  <c r="M4729" i="7" s="1"/>
  <c r="D4729" i="7"/>
  <c r="M4728" i="7" a="1"/>
  <c r="M4728" i="7" s="1"/>
  <c r="D4728" i="7"/>
  <c r="M4727" i="7" a="1"/>
  <c r="M4727" i="7" s="1"/>
  <c r="D4727" i="7"/>
  <c r="M4726" i="7" a="1"/>
  <c r="M4726" i="7" s="1"/>
  <c r="D4726" i="7"/>
  <c r="M4725" i="7" a="1"/>
  <c r="M4725" i="7" s="1"/>
  <c r="D4725" i="7"/>
  <c r="M4724" i="7" a="1"/>
  <c r="M4724" i="7" s="1"/>
  <c r="D4724" i="7"/>
  <c r="M4723" i="7" a="1"/>
  <c r="M4723" i="7" s="1"/>
  <c r="D4723" i="7"/>
  <c r="M4722" i="7" a="1"/>
  <c r="M4722" i="7" s="1"/>
  <c r="D4722" i="7"/>
  <c r="M4721" i="7" a="1"/>
  <c r="M4721" i="7" s="1"/>
  <c r="D4721" i="7"/>
  <c r="M4720" i="7" a="1"/>
  <c r="M4720" i="7" s="1"/>
  <c r="D4720" i="7"/>
  <c r="M4719" i="7" a="1"/>
  <c r="M4719" i="7" s="1"/>
  <c r="D4719" i="7"/>
  <c r="M4718" i="7" a="1"/>
  <c r="M4718" i="7" s="1"/>
  <c r="D4718" i="7"/>
  <c r="M4717" i="7" a="1"/>
  <c r="M4717" i="7" s="1"/>
  <c r="D4717" i="7"/>
  <c r="M4716" i="7" a="1"/>
  <c r="M4716" i="7" s="1"/>
  <c r="D4716" i="7"/>
  <c r="M4715" i="7" a="1"/>
  <c r="M4715" i="7" s="1"/>
  <c r="D4715" i="7"/>
  <c r="M4714" i="7" a="1"/>
  <c r="M4714" i="7" s="1"/>
  <c r="D4714" i="7"/>
  <c r="M4713" i="7" a="1"/>
  <c r="M4713" i="7" s="1"/>
  <c r="D4713" i="7"/>
  <c r="M4712" i="7" a="1"/>
  <c r="M4712" i="7" s="1"/>
  <c r="D4712" i="7"/>
  <c r="M4711" i="7" a="1"/>
  <c r="M4711" i="7" s="1"/>
  <c r="D4711" i="7"/>
  <c r="M4710" i="7" a="1"/>
  <c r="M4710" i="7" s="1"/>
  <c r="D4710" i="7"/>
  <c r="M4709" i="7" a="1"/>
  <c r="M4709" i="7" s="1"/>
  <c r="D4709" i="7"/>
  <c r="M4708" i="7" a="1"/>
  <c r="M4708" i="7" s="1"/>
  <c r="D4708" i="7"/>
  <c r="M4707" i="7" a="1"/>
  <c r="M4707" i="7" s="1"/>
  <c r="D4707" i="7"/>
  <c r="M4706" i="7" a="1"/>
  <c r="M4706" i="7" s="1"/>
  <c r="D4706" i="7"/>
  <c r="M4705" i="7" a="1"/>
  <c r="M4705" i="7" s="1"/>
  <c r="D4705" i="7"/>
  <c r="M4704" i="7" a="1"/>
  <c r="M4704" i="7" s="1"/>
  <c r="D4704" i="7"/>
  <c r="M4703" i="7" a="1"/>
  <c r="M4703" i="7" s="1"/>
  <c r="D4703" i="7"/>
  <c r="M4702" i="7" a="1"/>
  <c r="M4702" i="7" s="1"/>
  <c r="D4702" i="7"/>
  <c r="M4701" i="7" a="1"/>
  <c r="M4701" i="7" s="1"/>
  <c r="D4701" i="7"/>
  <c r="M4700" i="7" a="1"/>
  <c r="M4700" i="7" s="1"/>
  <c r="D4700" i="7"/>
  <c r="M4699" i="7" a="1"/>
  <c r="M4699" i="7" s="1"/>
  <c r="D4699" i="7"/>
  <c r="M4698" i="7" a="1"/>
  <c r="M4698" i="7" s="1"/>
  <c r="D4698" i="7"/>
  <c r="M4697" i="7" a="1"/>
  <c r="M4697" i="7" s="1"/>
  <c r="D4697" i="7"/>
  <c r="M4696" i="7" a="1"/>
  <c r="M4696" i="7" s="1"/>
  <c r="D4696" i="7"/>
  <c r="M4695" i="7" a="1"/>
  <c r="M4695" i="7" s="1"/>
  <c r="D4695" i="7"/>
  <c r="M4694" i="7" a="1"/>
  <c r="M4694" i="7" s="1"/>
  <c r="D4694" i="7"/>
  <c r="M4693" i="7" a="1"/>
  <c r="M4693" i="7" s="1"/>
  <c r="D4693" i="7"/>
  <c r="M4692" i="7" a="1"/>
  <c r="M4692" i="7" s="1"/>
  <c r="D4692" i="7"/>
  <c r="M4691" i="7" a="1"/>
  <c r="M4691" i="7" s="1"/>
  <c r="D4691" i="7"/>
  <c r="M4690" i="7" a="1"/>
  <c r="M4690" i="7" s="1"/>
  <c r="D4690" i="7"/>
  <c r="M4689" i="7" a="1"/>
  <c r="M4689" i="7" s="1"/>
  <c r="D4689" i="7"/>
  <c r="M4688" i="7" a="1"/>
  <c r="M4688" i="7" s="1"/>
  <c r="D4688" i="7"/>
  <c r="M4687" i="7" a="1"/>
  <c r="M4687" i="7" s="1"/>
  <c r="D4687" i="7"/>
  <c r="M4686" i="7" a="1"/>
  <c r="M4686" i="7" s="1"/>
  <c r="D4686" i="7"/>
  <c r="M4685" i="7" a="1"/>
  <c r="M4685" i="7" s="1"/>
  <c r="D4685" i="7"/>
  <c r="M4684" i="7" a="1"/>
  <c r="M4684" i="7" s="1"/>
  <c r="D4684" i="7"/>
  <c r="M4683" i="7" a="1"/>
  <c r="M4683" i="7" s="1"/>
  <c r="D4683" i="7"/>
  <c r="M4682" i="7" a="1"/>
  <c r="M4682" i="7" s="1"/>
  <c r="D4682" i="7"/>
  <c r="M4681" i="7" a="1"/>
  <c r="M4681" i="7" s="1"/>
  <c r="D4681" i="7"/>
  <c r="M4680" i="7" a="1"/>
  <c r="M4680" i="7" s="1"/>
  <c r="D4680" i="7"/>
  <c r="M4679" i="7" a="1"/>
  <c r="M4679" i="7" s="1"/>
  <c r="D4679" i="7"/>
  <c r="M4678" i="7" a="1"/>
  <c r="M4678" i="7" s="1"/>
  <c r="D4678" i="7"/>
  <c r="M4677" i="7" a="1"/>
  <c r="M4677" i="7" s="1"/>
  <c r="D4677" i="7"/>
  <c r="M4676" i="7" a="1"/>
  <c r="M4676" i="7" s="1"/>
  <c r="D4676" i="7"/>
  <c r="M4675" i="7" a="1"/>
  <c r="M4675" i="7" s="1"/>
  <c r="D4675" i="7"/>
  <c r="M4674" i="7" a="1"/>
  <c r="M4674" i="7" s="1"/>
  <c r="D4674" i="7"/>
  <c r="M4673" i="7" a="1"/>
  <c r="M4673" i="7" s="1"/>
  <c r="D4673" i="7"/>
  <c r="M4672" i="7" a="1"/>
  <c r="M4672" i="7" s="1"/>
  <c r="D4672" i="7"/>
  <c r="M4671" i="7" a="1"/>
  <c r="M4671" i="7" s="1"/>
  <c r="D4671" i="7"/>
  <c r="M4670" i="7" a="1"/>
  <c r="M4670" i="7" s="1"/>
  <c r="D4670" i="7"/>
  <c r="M4669" i="7" a="1"/>
  <c r="M4669" i="7" s="1"/>
  <c r="D4669" i="7"/>
  <c r="M4668" i="7" a="1"/>
  <c r="M4668" i="7" s="1"/>
  <c r="D4668" i="7"/>
  <c r="M4667" i="7" a="1"/>
  <c r="M4667" i="7" s="1"/>
  <c r="D4667" i="7"/>
  <c r="M4666" i="7" a="1"/>
  <c r="M4666" i="7" s="1"/>
  <c r="D4666" i="7"/>
  <c r="M4665" i="7" a="1"/>
  <c r="M4665" i="7" s="1"/>
  <c r="D4665" i="7"/>
  <c r="M4664" i="7" a="1"/>
  <c r="M4664" i="7" s="1"/>
  <c r="D4664" i="7"/>
  <c r="M4663" i="7" a="1"/>
  <c r="M4663" i="7" s="1"/>
  <c r="D4663" i="7"/>
  <c r="M4662" i="7" a="1"/>
  <c r="M4662" i="7" s="1"/>
  <c r="D4662" i="7"/>
  <c r="M4661" i="7" a="1"/>
  <c r="M4661" i="7" s="1"/>
  <c r="D4661" i="7"/>
  <c r="M4660" i="7" a="1"/>
  <c r="M4660" i="7" s="1"/>
  <c r="D4660" i="7"/>
  <c r="M4659" i="7" a="1"/>
  <c r="M4659" i="7" s="1"/>
  <c r="D4659" i="7"/>
  <c r="M4658" i="7" a="1"/>
  <c r="M4658" i="7" s="1"/>
  <c r="D4658" i="7"/>
  <c r="M4657" i="7" a="1"/>
  <c r="M4657" i="7" s="1"/>
  <c r="D4657" i="7"/>
  <c r="M4656" i="7" a="1"/>
  <c r="M4656" i="7" s="1"/>
  <c r="D4656" i="7"/>
  <c r="M4655" i="7" a="1"/>
  <c r="M4655" i="7" s="1"/>
  <c r="D4655" i="7"/>
  <c r="M4654" i="7" a="1"/>
  <c r="M4654" i="7" s="1"/>
  <c r="D4654" i="7"/>
  <c r="M4653" i="7" a="1"/>
  <c r="M4653" i="7" s="1"/>
  <c r="D4653" i="7"/>
  <c r="M4652" i="7" a="1"/>
  <c r="M4652" i="7" s="1"/>
  <c r="D4652" i="7"/>
  <c r="M4651" i="7" a="1"/>
  <c r="M4651" i="7" s="1"/>
  <c r="D4651" i="7"/>
  <c r="M4650" i="7" a="1"/>
  <c r="M4650" i="7" s="1"/>
  <c r="D4650" i="7"/>
  <c r="M4649" i="7" a="1"/>
  <c r="M4649" i="7" s="1"/>
  <c r="D4649" i="7"/>
  <c r="M4648" i="7" a="1"/>
  <c r="M4648" i="7" s="1"/>
  <c r="D4648" i="7"/>
  <c r="M4647" i="7" a="1"/>
  <c r="M4647" i="7" s="1"/>
  <c r="D4647" i="7"/>
  <c r="M4646" i="7" a="1"/>
  <c r="M4646" i="7" s="1"/>
  <c r="D4646" i="7"/>
  <c r="M4645" i="7" a="1"/>
  <c r="M4645" i="7" s="1"/>
  <c r="D4645" i="7"/>
  <c r="M4644" i="7" a="1"/>
  <c r="M4644" i="7" s="1"/>
  <c r="D4644" i="7"/>
  <c r="M4643" i="7" a="1"/>
  <c r="M4643" i="7" s="1"/>
  <c r="D4643" i="7"/>
  <c r="M4642" i="7" a="1"/>
  <c r="M4642" i="7" s="1"/>
  <c r="D4642" i="7"/>
  <c r="M4641" i="7" a="1"/>
  <c r="M4641" i="7" s="1"/>
  <c r="D4641" i="7"/>
  <c r="M4640" i="7" a="1"/>
  <c r="M4640" i="7" s="1"/>
  <c r="D4640" i="7"/>
  <c r="M4639" i="7" a="1"/>
  <c r="M4639" i="7" s="1"/>
  <c r="D4639" i="7"/>
  <c r="M4638" i="7" a="1"/>
  <c r="M4638" i="7" s="1"/>
  <c r="D4638" i="7"/>
  <c r="M4637" i="7" a="1"/>
  <c r="M4637" i="7" s="1"/>
  <c r="D4637" i="7"/>
  <c r="M4636" i="7" a="1"/>
  <c r="M4636" i="7" s="1"/>
  <c r="D4636" i="7"/>
  <c r="M4635" i="7" a="1"/>
  <c r="M4635" i="7" s="1"/>
  <c r="D4635" i="7"/>
  <c r="M4634" i="7" a="1"/>
  <c r="M4634" i="7" s="1"/>
  <c r="D4634" i="7"/>
  <c r="M4633" i="7" a="1"/>
  <c r="M4633" i="7" s="1"/>
  <c r="D4633" i="7"/>
  <c r="M4632" i="7" a="1"/>
  <c r="M4632" i="7" s="1"/>
  <c r="D4632" i="7"/>
  <c r="M4631" i="7" a="1"/>
  <c r="M4631" i="7" s="1"/>
  <c r="D4631" i="7"/>
  <c r="M4630" i="7" a="1"/>
  <c r="M4630" i="7" s="1"/>
  <c r="D4630" i="7"/>
  <c r="M4629" i="7" a="1"/>
  <c r="M4629" i="7" s="1"/>
  <c r="D4629" i="7"/>
  <c r="M4628" i="7" a="1"/>
  <c r="M4628" i="7" s="1"/>
  <c r="D4628" i="7"/>
  <c r="M4627" i="7" a="1"/>
  <c r="M4627" i="7" s="1"/>
  <c r="D4627" i="7"/>
  <c r="M4626" i="7" a="1"/>
  <c r="M4626" i="7" s="1"/>
  <c r="D4626" i="7"/>
  <c r="M4625" i="7" a="1"/>
  <c r="M4625" i="7" s="1"/>
  <c r="D4625" i="7"/>
  <c r="M4624" i="7" a="1"/>
  <c r="M4624" i="7" s="1"/>
  <c r="D4624" i="7"/>
  <c r="M4623" i="7" a="1"/>
  <c r="M4623" i="7" s="1"/>
  <c r="D4623" i="7"/>
  <c r="M4622" i="7" a="1"/>
  <c r="M4622" i="7" s="1"/>
  <c r="D4622" i="7"/>
  <c r="M4621" i="7" a="1"/>
  <c r="M4621" i="7" s="1"/>
  <c r="D4621" i="7"/>
  <c r="M4620" i="7" a="1"/>
  <c r="M4620" i="7" s="1"/>
  <c r="D4620" i="7"/>
  <c r="M4619" i="7" a="1"/>
  <c r="M4619" i="7" s="1"/>
  <c r="D4619" i="7"/>
  <c r="M4618" i="7" a="1"/>
  <c r="M4618" i="7" s="1"/>
  <c r="D4618" i="7"/>
  <c r="M4617" i="7" a="1"/>
  <c r="M4617" i="7" s="1"/>
  <c r="D4617" i="7"/>
  <c r="M4616" i="7" a="1"/>
  <c r="M4616" i="7" s="1"/>
  <c r="D4616" i="7"/>
  <c r="M4615" i="7" a="1"/>
  <c r="M4615" i="7" s="1"/>
  <c r="D4615" i="7"/>
  <c r="M4614" i="7" a="1"/>
  <c r="M4614" i="7" s="1"/>
  <c r="D4614" i="7"/>
  <c r="M4613" i="7" a="1"/>
  <c r="M4613" i="7" s="1"/>
  <c r="D4613" i="7"/>
  <c r="M4612" i="7" a="1"/>
  <c r="M4612" i="7" s="1"/>
  <c r="D4612" i="7"/>
  <c r="M4611" i="7" a="1"/>
  <c r="M4611" i="7" s="1"/>
  <c r="D4611" i="7"/>
  <c r="M4610" i="7" a="1"/>
  <c r="M4610" i="7" s="1"/>
  <c r="D4610" i="7"/>
  <c r="M4609" i="7" a="1"/>
  <c r="M4609" i="7" s="1"/>
  <c r="D4609" i="7"/>
  <c r="M4608" i="7" a="1"/>
  <c r="M4608" i="7" s="1"/>
  <c r="D4608" i="7"/>
  <c r="M4607" i="7" a="1"/>
  <c r="M4607" i="7" s="1"/>
  <c r="D4607" i="7"/>
  <c r="M4606" i="7" a="1"/>
  <c r="M4606" i="7" s="1"/>
  <c r="D4606" i="7"/>
  <c r="M4605" i="7" a="1"/>
  <c r="M4605" i="7" s="1"/>
  <c r="D4605" i="7"/>
  <c r="M4604" i="7" a="1"/>
  <c r="M4604" i="7" s="1"/>
  <c r="D4604" i="7"/>
  <c r="M4603" i="7" a="1"/>
  <c r="M4603" i="7" s="1"/>
  <c r="D4603" i="7"/>
  <c r="M4602" i="7" a="1"/>
  <c r="M4602" i="7" s="1"/>
  <c r="D4602" i="7"/>
  <c r="M4601" i="7" a="1"/>
  <c r="M4601" i="7" s="1"/>
  <c r="D4601" i="7"/>
  <c r="M4600" i="7" a="1"/>
  <c r="M4600" i="7" s="1"/>
  <c r="D4600" i="7"/>
  <c r="M4599" i="7" a="1"/>
  <c r="M4599" i="7" s="1"/>
  <c r="D4599" i="7"/>
  <c r="M4598" i="7" a="1"/>
  <c r="M4598" i="7" s="1"/>
  <c r="D4598" i="7"/>
  <c r="M4597" i="7" a="1"/>
  <c r="M4597" i="7" s="1"/>
  <c r="D4597" i="7"/>
  <c r="M4596" i="7" a="1"/>
  <c r="M4596" i="7" s="1"/>
  <c r="D4596" i="7"/>
  <c r="M4595" i="7" a="1"/>
  <c r="M4595" i="7" s="1"/>
  <c r="D4595" i="7"/>
  <c r="M4594" i="7" a="1"/>
  <c r="M4594" i="7" s="1"/>
  <c r="D4594" i="7"/>
  <c r="M4593" i="7" a="1"/>
  <c r="M4593" i="7" s="1"/>
  <c r="D4593" i="7"/>
  <c r="M4592" i="7" a="1"/>
  <c r="M4592" i="7" s="1"/>
  <c r="D4592" i="7"/>
  <c r="M4591" i="7" a="1"/>
  <c r="M4591" i="7" s="1"/>
  <c r="D4591" i="7"/>
  <c r="M4590" i="7" a="1"/>
  <c r="M4590" i="7" s="1"/>
  <c r="D4590" i="7"/>
  <c r="M4589" i="7" a="1"/>
  <c r="M4589" i="7" s="1"/>
  <c r="D4589" i="7"/>
  <c r="M4588" i="7" a="1"/>
  <c r="M4588" i="7" s="1"/>
  <c r="D4588" i="7"/>
  <c r="M4587" i="7" a="1"/>
  <c r="M4587" i="7" s="1"/>
  <c r="D4587" i="7"/>
  <c r="M4586" i="7" a="1"/>
  <c r="M4586" i="7" s="1"/>
  <c r="D4586" i="7"/>
  <c r="M4585" i="7" a="1"/>
  <c r="M4585" i="7" s="1"/>
  <c r="D4585" i="7"/>
  <c r="M4584" i="7" a="1"/>
  <c r="M4584" i="7" s="1"/>
  <c r="D4584" i="7"/>
  <c r="M4583" i="7" a="1"/>
  <c r="M4583" i="7" s="1"/>
  <c r="D4583" i="7"/>
  <c r="M4582" i="7" a="1"/>
  <c r="M4582" i="7" s="1"/>
  <c r="D4582" i="7"/>
  <c r="M4581" i="7" a="1"/>
  <c r="M4581" i="7" s="1"/>
  <c r="D4581" i="7"/>
  <c r="M4580" i="7" a="1"/>
  <c r="M4580" i="7" s="1"/>
  <c r="D4580" i="7"/>
  <c r="M4579" i="7" a="1"/>
  <c r="M4579" i="7" s="1"/>
  <c r="D4579" i="7"/>
  <c r="M4578" i="7" a="1"/>
  <c r="M4578" i="7" s="1"/>
  <c r="D4578" i="7"/>
  <c r="M4577" i="7" a="1"/>
  <c r="M4577" i="7" s="1"/>
  <c r="D4577" i="7"/>
  <c r="M4576" i="7" a="1"/>
  <c r="M4576" i="7" s="1"/>
  <c r="D4576" i="7"/>
  <c r="M4575" i="7" a="1"/>
  <c r="M4575" i="7" s="1"/>
  <c r="D4575" i="7"/>
  <c r="M4574" i="7" a="1"/>
  <c r="M4574" i="7" s="1"/>
  <c r="D4574" i="7"/>
  <c r="M4573" i="7" a="1"/>
  <c r="M4573" i="7" s="1"/>
  <c r="D4573" i="7"/>
  <c r="M4572" i="7" a="1"/>
  <c r="M4572" i="7" s="1"/>
  <c r="D4572" i="7"/>
  <c r="M4571" i="7" a="1"/>
  <c r="M4571" i="7" s="1"/>
  <c r="D4571" i="7"/>
  <c r="M4570" i="7" a="1"/>
  <c r="M4570" i="7" s="1"/>
  <c r="D4570" i="7"/>
  <c r="M4569" i="7" a="1"/>
  <c r="M4569" i="7" s="1"/>
  <c r="D4569" i="7"/>
  <c r="M4568" i="7" a="1"/>
  <c r="M4568" i="7" s="1"/>
  <c r="D4568" i="7"/>
  <c r="M4567" i="7" a="1"/>
  <c r="M4567" i="7" s="1"/>
  <c r="D4567" i="7"/>
  <c r="M4566" i="7" a="1"/>
  <c r="M4566" i="7" s="1"/>
  <c r="D4566" i="7"/>
  <c r="M4565" i="7" a="1"/>
  <c r="M4565" i="7" s="1"/>
  <c r="D4565" i="7"/>
  <c r="M4564" i="7" a="1"/>
  <c r="M4564" i="7" s="1"/>
  <c r="D4564" i="7"/>
  <c r="M4563" i="7" a="1"/>
  <c r="M4563" i="7" s="1"/>
  <c r="D4563" i="7"/>
  <c r="M4562" i="7" a="1"/>
  <c r="M4562" i="7" s="1"/>
  <c r="D4562" i="7"/>
  <c r="M4561" i="7" a="1"/>
  <c r="M4561" i="7" s="1"/>
  <c r="D4561" i="7"/>
  <c r="M4560" i="7" a="1"/>
  <c r="M4560" i="7" s="1"/>
  <c r="D4560" i="7"/>
  <c r="M4559" i="7" a="1"/>
  <c r="M4559" i="7" s="1"/>
  <c r="D4559" i="7"/>
  <c r="M4558" i="7" a="1"/>
  <c r="M4558" i="7" s="1"/>
  <c r="D4558" i="7"/>
  <c r="M4557" i="7" a="1"/>
  <c r="M4557" i="7" s="1"/>
  <c r="D4557" i="7"/>
  <c r="M4556" i="7" a="1"/>
  <c r="M4556" i="7" s="1"/>
  <c r="D4556" i="7"/>
  <c r="M4555" i="7" a="1"/>
  <c r="M4555" i="7" s="1"/>
  <c r="D4555" i="7"/>
  <c r="M4554" i="7" a="1"/>
  <c r="M4554" i="7" s="1"/>
  <c r="D4554" i="7"/>
  <c r="M4553" i="7" a="1"/>
  <c r="M4553" i="7" s="1"/>
  <c r="D4553" i="7"/>
  <c r="M4552" i="7" a="1"/>
  <c r="M4552" i="7" s="1"/>
  <c r="D4552" i="7"/>
  <c r="M4551" i="7" a="1"/>
  <c r="M4551" i="7" s="1"/>
  <c r="D4551" i="7"/>
  <c r="M4550" i="7" a="1"/>
  <c r="M4550" i="7" s="1"/>
  <c r="D4550" i="7"/>
  <c r="M4549" i="7" a="1"/>
  <c r="M4549" i="7" s="1"/>
  <c r="D4549" i="7"/>
  <c r="M4548" i="7" a="1"/>
  <c r="M4548" i="7" s="1"/>
  <c r="D4548" i="7"/>
  <c r="M4547" i="7" a="1"/>
  <c r="M4547" i="7" s="1"/>
  <c r="D4547" i="7"/>
  <c r="M4546" i="7" a="1"/>
  <c r="M4546" i="7" s="1"/>
  <c r="D4546" i="7"/>
  <c r="M4545" i="7" a="1"/>
  <c r="M4545" i="7" s="1"/>
  <c r="D4545" i="7"/>
  <c r="M4544" i="7" a="1"/>
  <c r="M4544" i="7" s="1"/>
  <c r="D4544" i="7"/>
  <c r="M4543" i="7" a="1"/>
  <c r="M4543" i="7" s="1"/>
  <c r="D4543" i="7"/>
  <c r="M4542" i="7" a="1"/>
  <c r="M4542" i="7" s="1"/>
  <c r="D4542" i="7"/>
  <c r="M4541" i="7" a="1"/>
  <c r="M4541" i="7" s="1"/>
  <c r="D4541" i="7"/>
  <c r="M4540" i="7" a="1"/>
  <c r="M4540" i="7" s="1"/>
  <c r="D4540" i="7"/>
  <c r="M4539" i="7" a="1"/>
  <c r="M4539" i="7" s="1"/>
  <c r="D4539" i="7"/>
  <c r="M4538" i="7" a="1"/>
  <c r="M4538" i="7" s="1"/>
  <c r="D4538" i="7"/>
  <c r="M4537" i="7" a="1"/>
  <c r="M4537" i="7" s="1"/>
  <c r="D4537" i="7"/>
  <c r="M4536" i="7" a="1"/>
  <c r="M4536" i="7" s="1"/>
  <c r="D4536" i="7"/>
  <c r="M4535" i="7" a="1"/>
  <c r="M4535" i="7" s="1"/>
  <c r="D4535" i="7"/>
  <c r="M4534" i="7" a="1"/>
  <c r="M4534" i="7" s="1"/>
  <c r="D4534" i="7"/>
  <c r="M4533" i="7" a="1"/>
  <c r="M4533" i="7" s="1"/>
  <c r="D4533" i="7"/>
  <c r="M4532" i="7" a="1"/>
  <c r="M4532" i="7" s="1"/>
  <c r="D4532" i="7"/>
  <c r="M4531" i="7" a="1"/>
  <c r="M4531" i="7" s="1"/>
  <c r="D4531" i="7"/>
  <c r="M4530" i="7" a="1"/>
  <c r="M4530" i="7" s="1"/>
  <c r="D4530" i="7"/>
  <c r="M4529" i="7" a="1"/>
  <c r="M4529" i="7" s="1"/>
  <c r="D4529" i="7"/>
  <c r="M4528" i="7" a="1"/>
  <c r="M4528" i="7" s="1"/>
  <c r="D4528" i="7"/>
  <c r="M4527" i="7" a="1"/>
  <c r="M4527" i="7" s="1"/>
  <c r="D4527" i="7"/>
  <c r="M4526" i="7" a="1"/>
  <c r="M4526" i="7" s="1"/>
  <c r="D4526" i="7"/>
  <c r="M4525" i="7" a="1"/>
  <c r="M4525" i="7" s="1"/>
  <c r="D4525" i="7"/>
  <c r="M4524" i="7" a="1"/>
  <c r="M4524" i="7" s="1"/>
  <c r="D4524" i="7"/>
  <c r="M4523" i="7" a="1"/>
  <c r="M4523" i="7" s="1"/>
  <c r="D4523" i="7"/>
  <c r="M4522" i="7" a="1"/>
  <c r="M4522" i="7" s="1"/>
  <c r="D4522" i="7"/>
  <c r="M4521" i="7" a="1"/>
  <c r="M4521" i="7" s="1"/>
  <c r="D4521" i="7"/>
  <c r="M4520" i="7" a="1"/>
  <c r="M4520" i="7" s="1"/>
  <c r="D4520" i="7"/>
  <c r="M4519" i="7" a="1"/>
  <c r="M4519" i="7" s="1"/>
  <c r="D4519" i="7"/>
  <c r="M4518" i="7" a="1"/>
  <c r="M4518" i="7" s="1"/>
  <c r="D4518" i="7"/>
  <c r="M4517" i="7" a="1"/>
  <c r="M4517" i="7" s="1"/>
  <c r="D4517" i="7"/>
  <c r="M4516" i="7" a="1"/>
  <c r="M4516" i="7" s="1"/>
  <c r="D4516" i="7"/>
  <c r="M4515" i="7" a="1"/>
  <c r="M4515" i="7" s="1"/>
  <c r="D4515" i="7"/>
  <c r="M4514" i="7" a="1"/>
  <c r="M4514" i="7" s="1"/>
  <c r="D4514" i="7"/>
  <c r="M4513" i="7" a="1"/>
  <c r="M4513" i="7" s="1"/>
  <c r="D4513" i="7"/>
  <c r="M4512" i="7" a="1"/>
  <c r="M4512" i="7" s="1"/>
  <c r="D4512" i="7"/>
  <c r="M4511" i="7" a="1"/>
  <c r="M4511" i="7" s="1"/>
  <c r="D4511" i="7"/>
  <c r="M4510" i="7" a="1"/>
  <c r="M4510" i="7" s="1"/>
  <c r="D4510" i="7"/>
  <c r="M4509" i="7" a="1"/>
  <c r="M4509" i="7" s="1"/>
  <c r="D4509" i="7"/>
  <c r="M4508" i="7" a="1"/>
  <c r="M4508" i="7" s="1"/>
  <c r="D4508" i="7"/>
  <c r="M4507" i="7" a="1"/>
  <c r="M4507" i="7" s="1"/>
  <c r="D4507" i="7"/>
  <c r="M4506" i="7" a="1"/>
  <c r="M4506" i="7" s="1"/>
  <c r="D4506" i="7"/>
  <c r="M4505" i="7" a="1"/>
  <c r="M4505" i="7" s="1"/>
  <c r="D4505" i="7"/>
  <c r="M4504" i="7" a="1"/>
  <c r="M4504" i="7" s="1"/>
  <c r="D4504" i="7"/>
  <c r="M4503" i="7" a="1"/>
  <c r="M4503" i="7" s="1"/>
  <c r="D4503" i="7"/>
  <c r="M4502" i="7" a="1"/>
  <c r="M4502" i="7" s="1"/>
  <c r="D4502" i="7"/>
  <c r="M4501" i="7" a="1"/>
  <c r="M4501" i="7" s="1"/>
  <c r="D4501" i="7"/>
  <c r="M4500" i="7" a="1"/>
  <c r="M4500" i="7" s="1"/>
  <c r="D4500" i="7"/>
  <c r="M4499" i="7" a="1"/>
  <c r="M4499" i="7" s="1"/>
  <c r="D4499" i="7"/>
  <c r="M4498" i="7" a="1"/>
  <c r="M4498" i="7" s="1"/>
  <c r="D4498" i="7"/>
  <c r="M4497" i="7" a="1"/>
  <c r="M4497" i="7" s="1"/>
  <c r="D4497" i="7"/>
  <c r="M4496" i="7" a="1"/>
  <c r="M4496" i="7" s="1"/>
  <c r="D4496" i="7"/>
  <c r="M4495" i="7" a="1"/>
  <c r="M4495" i="7" s="1"/>
  <c r="D4495" i="7"/>
  <c r="M4494" i="7" a="1"/>
  <c r="M4494" i="7" s="1"/>
  <c r="D4494" i="7"/>
  <c r="M4493" i="7" a="1"/>
  <c r="M4493" i="7" s="1"/>
  <c r="D4493" i="7"/>
  <c r="M4492" i="7" a="1"/>
  <c r="M4492" i="7" s="1"/>
  <c r="D4492" i="7"/>
  <c r="M4491" i="7" a="1"/>
  <c r="M4491" i="7" s="1"/>
  <c r="D4491" i="7"/>
  <c r="M4490" i="7" a="1"/>
  <c r="M4490" i="7" s="1"/>
  <c r="D4490" i="7"/>
  <c r="M4489" i="7" a="1"/>
  <c r="M4489" i="7" s="1"/>
  <c r="D4489" i="7"/>
  <c r="M4488" i="7" a="1"/>
  <c r="M4488" i="7" s="1"/>
  <c r="D4488" i="7"/>
  <c r="M4487" i="7" a="1"/>
  <c r="M4487" i="7" s="1"/>
  <c r="D4487" i="7"/>
  <c r="M4486" i="7" a="1"/>
  <c r="M4486" i="7" s="1"/>
  <c r="D4486" i="7"/>
  <c r="M4485" i="7" a="1"/>
  <c r="M4485" i="7" s="1"/>
  <c r="D4485" i="7"/>
  <c r="M4484" i="7" a="1"/>
  <c r="M4484" i="7" s="1"/>
  <c r="D4484" i="7"/>
  <c r="M4483" i="7" a="1"/>
  <c r="M4483" i="7" s="1"/>
  <c r="D4483" i="7"/>
  <c r="M4482" i="7" a="1"/>
  <c r="M4482" i="7" s="1"/>
  <c r="D4482" i="7"/>
  <c r="M4481" i="7" a="1"/>
  <c r="M4481" i="7" s="1"/>
  <c r="D4481" i="7"/>
  <c r="M4480" i="7" a="1"/>
  <c r="M4480" i="7" s="1"/>
  <c r="D4480" i="7"/>
  <c r="M4479" i="7" a="1"/>
  <c r="M4479" i="7" s="1"/>
  <c r="D4479" i="7"/>
  <c r="M4478" i="7" a="1"/>
  <c r="M4478" i="7" s="1"/>
  <c r="D4478" i="7"/>
  <c r="M4477" i="7" a="1"/>
  <c r="M4477" i="7" s="1"/>
  <c r="D4477" i="7"/>
  <c r="M4476" i="7" a="1"/>
  <c r="M4476" i="7" s="1"/>
  <c r="D4476" i="7"/>
  <c r="M4475" i="7" a="1"/>
  <c r="M4475" i="7" s="1"/>
  <c r="D4475" i="7"/>
  <c r="M4474" i="7" a="1"/>
  <c r="M4474" i="7" s="1"/>
  <c r="D4474" i="7"/>
  <c r="M4473" i="7" a="1"/>
  <c r="M4473" i="7" s="1"/>
  <c r="D4473" i="7"/>
  <c r="M4472" i="7" a="1"/>
  <c r="M4472" i="7" s="1"/>
  <c r="D4472" i="7"/>
  <c r="M4471" i="7" a="1"/>
  <c r="M4471" i="7" s="1"/>
  <c r="D4471" i="7"/>
  <c r="M4470" i="7" a="1"/>
  <c r="M4470" i="7" s="1"/>
  <c r="D4470" i="7"/>
  <c r="M4469" i="7" a="1"/>
  <c r="M4469" i="7" s="1"/>
  <c r="D4469" i="7"/>
  <c r="M4468" i="7" a="1"/>
  <c r="M4468" i="7" s="1"/>
  <c r="D4468" i="7"/>
  <c r="M4467" i="7" a="1"/>
  <c r="M4467" i="7" s="1"/>
  <c r="D4467" i="7"/>
  <c r="M4466" i="7" a="1"/>
  <c r="M4466" i="7" s="1"/>
  <c r="D4466" i="7"/>
  <c r="M4465" i="7" a="1"/>
  <c r="M4465" i="7" s="1"/>
  <c r="D4465" i="7"/>
  <c r="M4464" i="7" a="1"/>
  <c r="M4464" i="7" s="1"/>
  <c r="D4464" i="7"/>
  <c r="M4463" i="7" a="1"/>
  <c r="M4463" i="7" s="1"/>
  <c r="D4463" i="7"/>
  <c r="M4462" i="7" a="1"/>
  <c r="M4462" i="7" s="1"/>
  <c r="D4462" i="7"/>
  <c r="M4461" i="7" a="1"/>
  <c r="M4461" i="7" s="1"/>
  <c r="D4461" i="7"/>
  <c r="M4460" i="7" a="1"/>
  <c r="M4460" i="7" s="1"/>
  <c r="D4460" i="7"/>
  <c r="M4459" i="7" a="1"/>
  <c r="M4459" i="7" s="1"/>
  <c r="D4459" i="7"/>
  <c r="M4458" i="7" a="1"/>
  <c r="M4458" i="7" s="1"/>
  <c r="D4458" i="7"/>
  <c r="M4457" i="7" a="1"/>
  <c r="M4457" i="7" s="1"/>
  <c r="D4457" i="7"/>
  <c r="M4456" i="7" a="1"/>
  <c r="M4456" i="7" s="1"/>
  <c r="D4456" i="7"/>
  <c r="M4455" i="7" a="1"/>
  <c r="M4455" i="7" s="1"/>
  <c r="D4455" i="7"/>
  <c r="M4454" i="7" a="1"/>
  <c r="M4454" i="7" s="1"/>
  <c r="D4454" i="7"/>
  <c r="M4453" i="7" a="1"/>
  <c r="M4453" i="7" s="1"/>
  <c r="D4453" i="7"/>
  <c r="M4452" i="7" a="1"/>
  <c r="M4452" i="7" s="1"/>
  <c r="D4452" i="7"/>
  <c r="M4451" i="7" a="1"/>
  <c r="M4451" i="7" s="1"/>
  <c r="D4451" i="7"/>
  <c r="M4450" i="7" a="1"/>
  <c r="M4450" i="7" s="1"/>
  <c r="D4450" i="7"/>
  <c r="M4449" i="7" a="1"/>
  <c r="M4449" i="7" s="1"/>
  <c r="D4449" i="7"/>
  <c r="M4448" i="7" a="1"/>
  <c r="M4448" i="7" s="1"/>
  <c r="D4448" i="7"/>
  <c r="M4447" i="7" a="1"/>
  <c r="M4447" i="7" s="1"/>
  <c r="D4447" i="7"/>
  <c r="M4446" i="7" a="1"/>
  <c r="M4446" i="7" s="1"/>
  <c r="D4446" i="7"/>
  <c r="M4445" i="7" a="1"/>
  <c r="M4445" i="7" s="1"/>
  <c r="D4445" i="7"/>
  <c r="M4444" i="7" a="1"/>
  <c r="M4444" i="7" s="1"/>
  <c r="D4444" i="7"/>
  <c r="M4443" i="7" a="1"/>
  <c r="M4443" i="7" s="1"/>
  <c r="D4443" i="7"/>
  <c r="M4442" i="7" a="1"/>
  <c r="M4442" i="7" s="1"/>
  <c r="D4442" i="7"/>
  <c r="M4441" i="7" a="1"/>
  <c r="M4441" i="7" s="1"/>
  <c r="D4441" i="7"/>
  <c r="M4440" i="7" a="1"/>
  <c r="M4440" i="7" s="1"/>
  <c r="D4440" i="7"/>
  <c r="M4439" i="7" a="1"/>
  <c r="M4439" i="7" s="1"/>
  <c r="D4439" i="7"/>
  <c r="M4438" i="7" a="1"/>
  <c r="M4438" i="7" s="1"/>
  <c r="D4438" i="7"/>
  <c r="M4437" i="7" a="1"/>
  <c r="M4437" i="7" s="1"/>
  <c r="D4437" i="7"/>
  <c r="M4436" i="7" a="1"/>
  <c r="M4436" i="7" s="1"/>
  <c r="D4436" i="7"/>
  <c r="M4435" i="7" a="1"/>
  <c r="M4435" i="7" s="1"/>
  <c r="D4435" i="7"/>
  <c r="M4434" i="7" a="1"/>
  <c r="M4434" i="7" s="1"/>
  <c r="D4434" i="7"/>
  <c r="M4433" i="7" a="1"/>
  <c r="M4433" i="7" s="1"/>
  <c r="D4433" i="7"/>
  <c r="M4432" i="7" a="1"/>
  <c r="M4432" i="7" s="1"/>
  <c r="D4432" i="7"/>
  <c r="M4431" i="7" a="1"/>
  <c r="M4431" i="7" s="1"/>
  <c r="D4431" i="7"/>
  <c r="M4430" i="7" a="1"/>
  <c r="M4430" i="7" s="1"/>
  <c r="D4430" i="7"/>
  <c r="M4429" i="7" a="1"/>
  <c r="M4429" i="7" s="1"/>
  <c r="D4429" i="7"/>
  <c r="M4428" i="7" a="1"/>
  <c r="M4428" i="7" s="1"/>
  <c r="D4428" i="7"/>
  <c r="M4427" i="7" a="1"/>
  <c r="M4427" i="7" s="1"/>
  <c r="D4427" i="7"/>
  <c r="M4426" i="7" a="1"/>
  <c r="M4426" i="7" s="1"/>
  <c r="D4426" i="7"/>
  <c r="M4425" i="7" a="1"/>
  <c r="M4425" i="7" s="1"/>
  <c r="D4425" i="7"/>
  <c r="M4424" i="7" a="1"/>
  <c r="M4424" i="7" s="1"/>
  <c r="D4424" i="7"/>
  <c r="M4423" i="7" a="1"/>
  <c r="M4423" i="7" s="1"/>
  <c r="D4423" i="7"/>
  <c r="M4422" i="7" a="1"/>
  <c r="M4422" i="7" s="1"/>
  <c r="D4422" i="7"/>
  <c r="M4421" i="7" a="1"/>
  <c r="M4421" i="7" s="1"/>
  <c r="D4421" i="7"/>
  <c r="M4420" i="7" a="1"/>
  <c r="M4420" i="7" s="1"/>
  <c r="D4420" i="7"/>
  <c r="M4419" i="7" a="1"/>
  <c r="M4419" i="7" s="1"/>
  <c r="D4419" i="7"/>
  <c r="M4418" i="7" a="1"/>
  <c r="M4418" i="7" s="1"/>
  <c r="D4418" i="7"/>
  <c r="M4417" i="7" a="1"/>
  <c r="M4417" i="7" s="1"/>
  <c r="D4417" i="7"/>
  <c r="M4416" i="7" a="1"/>
  <c r="M4416" i="7" s="1"/>
  <c r="D4416" i="7"/>
  <c r="M4415" i="7" a="1"/>
  <c r="M4415" i="7" s="1"/>
  <c r="D4415" i="7"/>
  <c r="M4414" i="7" a="1"/>
  <c r="M4414" i="7" s="1"/>
  <c r="D4414" i="7"/>
  <c r="M4413" i="7" a="1"/>
  <c r="M4413" i="7" s="1"/>
  <c r="D4413" i="7"/>
  <c r="M4412" i="7" a="1"/>
  <c r="M4412" i="7" s="1"/>
  <c r="D4412" i="7"/>
  <c r="M4411" i="7" a="1"/>
  <c r="M4411" i="7" s="1"/>
  <c r="D4411" i="7"/>
  <c r="M4410" i="7" a="1"/>
  <c r="M4410" i="7" s="1"/>
  <c r="D4410" i="7"/>
  <c r="M4409" i="7" a="1"/>
  <c r="M4409" i="7" s="1"/>
  <c r="D4409" i="7"/>
  <c r="M4408" i="7" a="1"/>
  <c r="M4408" i="7" s="1"/>
  <c r="D4408" i="7"/>
  <c r="M4407" i="7" a="1"/>
  <c r="M4407" i="7" s="1"/>
  <c r="D4407" i="7"/>
  <c r="M4406" i="7" a="1"/>
  <c r="M4406" i="7" s="1"/>
  <c r="D4406" i="7"/>
  <c r="M4405" i="7" a="1"/>
  <c r="M4405" i="7" s="1"/>
  <c r="D4405" i="7"/>
  <c r="M4404" i="7" a="1"/>
  <c r="M4404" i="7" s="1"/>
  <c r="D4404" i="7"/>
  <c r="M4403" i="7" a="1"/>
  <c r="M4403" i="7" s="1"/>
  <c r="D4403" i="7"/>
  <c r="M4402" i="7" a="1"/>
  <c r="M4402" i="7" s="1"/>
  <c r="D4402" i="7"/>
  <c r="M4401" i="7" a="1"/>
  <c r="M4401" i="7" s="1"/>
  <c r="D4401" i="7"/>
  <c r="M4400" i="7" a="1"/>
  <c r="M4400" i="7" s="1"/>
  <c r="D4400" i="7"/>
  <c r="M4399" i="7" a="1"/>
  <c r="M4399" i="7" s="1"/>
  <c r="D4399" i="7"/>
  <c r="M4398" i="7" a="1"/>
  <c r="M4398" i="7" s="1"/>
  <c r="D4398" i="7"/>
  <c r="M4397" i="7" a="1"/>
  <c r="M4397" i="7" s="1"/>
  <c r="D4397" i="7"/>
  <c r="M4396" i="7" a="1"/>
  <c r="M4396" i="7" s="1"/>
  <c r="D4396" i="7"/>
  <c r="M4395" i="7" a="1"/>
  <c r="M4395" i="7" s="1"/>
  <c r="D4395" i="7"/>
  <c r="M4394" i="7" a="1"/>
  <c r="M4394" i="7" s="1"/>
  <c r="D4394" i="7"/>
  <c r="M4393" i="7" a="1"/>
  <c r="M4393" i="7" s="1"/>
  <c r="D4393" i="7"/>
  <c r="M4392" i="7" a="1"/>
  <c r="M4392" i="7" s="1"/>
  <c r="D4392" i="7"/>
  <c r="M4391" i="7" a="1"/>
  <c r="M4391" i="7" s="1"/>
  <c r="D4391" i="7"/>
  <c r="M4390" i="7" a="1"/>
  <c r="M4390" i="7" s="1"/>
  <c r="D4390" i="7"/>
  <c r="M4389" i="7" a="1"/>
  <c r="M4389" i="7" s="1"/>
  <c r="D4389" i="7"/>
  <c r="M4388" i="7" a="1"/>
  <c r="M4388" i="7" s="1"/>
  <c r="D4388" i="7"/>
  <c r="M4387" i="7" a="1"/>
  <c r="M4387" i="7" s="1"/>
  <c r="D4387" i="7"/>
  <c r="M4386" i="7" a="1"/>
  <c r="M4386" i="7" s="1"/>
  <c r="D4386" i="7"/>
  <c r="M4385" i="7" a="1"/>
  <c r="M4385" i="7" s="1"/>
  <c r="D4385" i="7"/>
  <c r="M4384" i="7" a="1"/>
  <c r="M4384" i="7" s="1"/>
  <c r="D4384" i="7"/>
  <c r="M4383" i="7" a="1"/>
  <c r="M4383" i="7" s="1"/>
  <c r="D4383" i="7"/>
  <c r="M4382" i="7" a="1"/>
  <c r="M4382" i="7" s="1"/>
  <c r="D4382" i="7"/>
  <c r="M4381" i="7" a="1"/>
  <c r="M4381" i="7" s="1"/>
  <c r="D4381" i="7"/>
  <c r="M4380" i="7" a="1"/>
  <c r="M4380" i="7" s="1"/>
  <c r="D4380" i="7"/>
  <c r="M4379" i="7" a="1"/>
  <c r="M4379" i="7" s="1"/>
  <c r="D4379" i="7"/>
  <c r="M4378" i="7" a="1"/>
  <c r="M4378" i="7" s="1"/>
  <c r="D4378" i="7"/>
  <c r="M4377" i="7" a="1"/>
  <c r="M4377" i="7" s="1"/>
  <c r="D4377" i="7"/>
  <c r="M4376" i="7" a="1"/>
  <c r="M4376" i="7" s="1"/>
  <c r="D4376" i="7"/>
  <c r="M4375" i="7" a="1"/>
  <c r="M4375" i="7" s="1"/>
  <c r="D4375" i="7"/>
  <c r="M4374" i="7" a="1"/>
  <c r="M4374" i="7" s="1"/>
  <c r="D4374" i="7"/>
  <c r="M4373" i="7" a="1"/>
  <c r="M4373" i="7" s="1"/>
  <c r="D4373" i="7"/>
  <c r="M4372" i="7" a="1"/>
  <c r="M4372" i="7" s="1"/>
  <c r="D4372" i="7"/>
  <c r="M4371" i="7" a="1"/>
  <c r="M4371" i="7" s="1"/>
  <c r="D4371" i="7"/>
  <c r="M4370" i="7" a="1"/>
  <c r="M4370" i="7" s="1"/>
  <c r="D4370" i="7"/>
  <c r="M4369" i="7" a="1"/>
  <c r="M4369" i="7" s="1"/>
  <c r="D4369" i="7"/>
  <c r="M4368" i="7" a="1"/>
  <c r="M4368" i="7" s="1"/>
  <c r="D4368" i="7"/>
  <c r="M4367" i="7" a="1"/>
  <c r="M4367" i="7" s="1"/>
  <c r="D4367" i="7"/>
  <c r="M4366" i="7" a="1"/>
  <c r="M4366" i="7" s="1"/>
  <c r="D4366" i="7"/>
  <c r="M4365" i="7" a="1"/>
  <c r="M4365" i="7" s="1"/>
  <c r="D4365" i="7"/>
  <c r="M4364" i="7" a="1"/>
  <c r="M4364" i="7" s="1"/>
  <c r="D4364" i="7"/>
  <c r="M4363" i="7" a="1"/>
  <c r="M4363" i="7" s="1"/>
  <c r="D4363" i="7"/>
  <c r="M4362" i="7" a="1"/>
  <c r="M4362" i="7" s="1"/>
  <c r="D4362" i="7"/>
  <c r="M4361" i="7" a="1"/>
  <c r="M4361" i="7" s="1"/>
  <c r="D4361" i="7"/>
  <c r="M4360" i="7" a="1"/>
  <c r="M4360" i="7" s="1"/>
  <c r="D4360" i="7"/>
  <c r="M4359" i="7" a="1"/>
  <c r="M4359" i="7" s="1"/>
  <c r="D4359" i="7"/>
  <c r="M4358" i="7" a="1"/>
  <c r="M4358" i="7" s="1"/>
  <c r="D4358" i="7"/>
  <c r="M4357" i="7" a="1"/>
  <c r="M4357" i="7" s="1"/>
  <c r="D4357" i="7"/>
  <c r="M4356" i="7" a="1"/>
  <c r="M4356" i="7" s="1"/>
  <c r="D4356" i="7"/>
  <c r="M4355" i="7" a="1"/>
  <c r="M4355" i="7" s="1"/>
  <c r="D4355" i="7"/>
  <c r="M4354" i="7" a="1"/>
  <c r="M4354" i="7" s="1"/>
  <c r="D4354" i="7"/>
  <c r="M4353" i="7" a="1"/>
  <c r="M4353" i="7" s="1"/>
  <c r="D4353" i="7"/>
  <c r="M4352" i="7" a="1"/>
  <c r="M4352" i="7" s="1"/>
  <c r="D4352" i="7"/>
  <c r="M4351" i="7" a="1"/>
  <c r="M4351" i="7" s="1"/>
  <c r="D4351" i="7"/>
  <c r="M4350" i="7" a="1"/>
  <c r="M4350" i="7" s="1"/>
  <c r="D4350" i="7"/>
  <c r="M4349" i="7" a="1"/>
  <c r="M4349" i="7" s="1"/>
  <c r="D4349" i="7"/>
  <c r="M4348" i="7" a="1"/>
  <c r="M4348" i="7" s="1"/>
  <c r="D4348" i="7"/>
  <c r="M4347" i="7" a="1"/>
  <c r="M4347" i="7" s="1"/>
  <c r="D4347" i="7"/>
  <c r="M4346" i="7" a="1"/>
  <c r="M4346" i="7" s="1"/>
  <c r="D4346" i="7"/>
  <c r="M4345" i="7" a="1"/>
  <c r="M4345" i="7" s="1"/>
  <c r="D4345" i="7"/>
  <c r="M4344" i="7" a="1"/>
  <c r="M4344" i="7" s="1"/>
  <c r="D4344" i="7"/>
  <c r="M4343" i="7" a="1"/>
  <c r="M4343" i="7" s="1"/>
  <c r="D4343" i="7"/>
  <c r="M4342" i="7" a="1"/>
  <c r="M4342" i="7" s="1"/>
  <c r="D4342" i="7"/>
  <c r="M4341" i="7" a="1"/>
  <c r="M4341" i="7" s="1"/>
  <c r="D4341" i="7"/>
  <c r="M4340" i="7" a="1"/>
  <c r="M4340" i="7" s="1"/>
  <c r="D4340" i="7"/>
  <c r="M4339" i="7" a="1"/>
  <c r="M4339" i="7" s="1"/>
  <c r="D4339" i="7"/>
  <c r="M4338" i="7" a="1"/>
  <c r="M4338" i="7" s="1"/>
  <c r="D4338" i="7"/>
  <c r="M4337" i="7" a="1"/>
  <c r="M4337" i="7" s="1"/>
  <c r="D4337" i="7"/>
  <c r="M4336" i="7" a="1"/>
  <c r="M4336" i="7" s="1"/>
  <c r="D4336" i="7"/>
  <c r="M4335" i="7" a="1"/>
  <c r="M4335" i="7" s="1"/>
  <c r="D4335" i="7"/>
  <c r="M4334" i="7" a="1"/>
  <c r="M4334" i="7" s="1"/>
  <c r="D4334" i="7"/>
  <c r="M4333" i="7" a="1"/>
  <c r="M4333" i="7" s="1"/>
  <c r="D4333" i="7"/>
  <c r="M4332" i="7" a="1"/>
  <c r="M4332" i="7" s="1"/>
  <c r="D4332" i="7"/>
  <c r="M4331" i="7" a="1"/>
  <c r="M4331" i="7" s="1"/>
  <c r="D4331" i="7"/>
  <c r="M4330" i="7" a="1"/>
  <c r="M4330" i="7" s="1"/>
  <c r="D4330" i="7"/>
  <c r="M4329" i="7" a="1"/>
  <c r="M4329" i="7" s="1"/>
  <c r="D4329" i="7"/>
  <c r="M4328" i="7" a="1"/>
  <c r="M4328" i="7" s="1"/>
  <c r="D4328" i="7"/>
  <c r="M4327" i="7" a="1"/>
  <c r="M4327" i="7" s="1"/>
  <c r="D4327" i="7"/>
  <c r="M4326" i="7" a="1"/>
  <c r="M4326" i="7" s="1"/>
  <c r="D4326" i="7"/>
  <c r="M4325" i="7" a="1"/>
  <c r="M4325" i="7" s="1"/>
  <c r="D4325" i="7"/>
  <c r="M4324" i="7" a="1"/>
  <c r="M4324" i="7" s="1"/>
  <c r="D4324" i="7"/>
  <c r="M4323" i="7" a="1"/>
  <c r="M4323" i="7" s="1"/>
  <c r="D4323" i="7"/>
  <c r="M4322" i="7" a="1"/>
  <c r="M4322" i="7" s="1"/>
  <c r="D4322" i="7"/>
  <c r="M4321" i="7" a="1"/>
  <c r="M4321" i="7" s="1"/>
  <c r="D4321" i="7"/>
  <c r="M4320" i="7" a="1"/>
  <c r="M4320" i="7" s="1"/>
  <c r="D4320" i="7"/>
  <c r="M4319" i="7" a="1"/>
  <c r="M4319" i="7" s="1"/>
  <c r="D4319" i="7"/>
  <c r="M4318" i="7" a="1"/>
  <c r="M4318" i="7" s="1"/>
  <c r="D4318" i="7"/>
  <c r="M4317" i="7" a="1"/>
  <c r="M4317" i="7" s="1"/>
  <c r="D4317" i="7"/>
  <c r="M4316" i="7" a="1"/>
  <c r="M4316" i="7" s="1"/>
  <c r="D4316" i="7"/>
  <c r="M4315" i="7" a="1"/>
  <c r="M4315" i="7" s="1"/>
  <c r="D4315" i="7"/>
  <c r="M4314" i="7" a="1"/>
  <c r="M4314" i="7" s="1"/>
  <c r="D4314" i="7"/>
  <c r="M4313" i="7" a="1"/>
  <c r="M4313" i="7" s="1"/>
  <c r="D4313" i="7"/>
  <c r="M4312" i="7" a="1"/>
  <c r="M4312" i="7" s="1"/>
  <c r="D4312" i="7"/>
  <c r="M4311" i="7" a="1"/>
  <c r="M4311" i="7" s="1"/>
  <c r="D4311" i="7"/>
  <c r="M4310" i="7" a="1"/>
  <c r="M4310" i="7" s="1"/>
  <c r="D4310" i="7"/>
  <c r="M4309" i="7" a="1"/>
  <c r="M4309" i="7" s="1"/>
  <c r="D4309" i="7"/>
  <c r="M4308" i="7" a="1"/>
  <c r="M4308" i="7" s="1"/>
  <c r="D4308" i="7"/>
  <c r="M4307" i="7" a="1"/>
  <c r="M4307" i="7" s="1"/>
  <c r="D4307" i="7"/>
  <c r="M4306" i="7" a="1"/>
  <c r="M4306" i="7" s="1"/>
  <c r="D4306" i="7"/>
  <c r="M4305" i="7" a="1"/>
  <c r="M4305" i="7" s="1"/>
  <c r="D4305" i="7"/>
  <c r="M4304" i="7" a="1"/>
  <c r="M4304" i="7" s="1"/>
  <c r="D4304" i="7"/>
  <c r="M4303" i="7" a="1"/>
  <c r="M4303" i="7" s="1"/>
  <c r="D4303" i="7"/>
  <c r="M4302" i="7" a="1"/>
  <c r="M4302" i="7" s="1"/>
  <c r="D4302" i="7"/>
  <c r="M4301" i="7" a="1"/>
  <c r="M4301" i="7" s="1"/>
  <c r="D4301" i="7"/>
  <c r="M4300" i="7" a="1"/>
  <c r="M4300" i="7" s="1"/>
  <c r="D4300" i="7"/>
  <c r="M4299" i="7" a="1"/>
  <c r="M4299" i="7" s="1"/>
  <c r="D4299" i="7"/>
  <c r="M4298" i="7" a="1"/>
  <c r="M4298" i="7" s="1"/>
  <c r="D4298" i="7"/>
  <c r="M4297" i="7" a="1"/>
  <c r="M4297" i="7" s="1"/>
  <c r="D4297" i="7"/>
  <c r="M4296" i="7" a="1"/>
  <c r="M4296" i="7" s="1"/>
  <c r="D4296" i="7"/>
  <c r="M4295" i="7" a="1"/>
  <c r="M4295" i="7" s="1"/>
  <c r="D4295" i="7"/>
  <c r="M4294" i="7" a="1"/>
  <c r="M4294" i="7" s="1"/>
  <c r="D4294" i="7"/>
  <c r="M4293" i="7" a="1"/>
  <c r="M4293" i="7" s="1"/>
  <c r="D4293" i="7"/>
  <c r="M4292" i="7" a="1"/>
  <c r="M4292" i="7" s="1"/>
  <c r="D4292" i="7"/>
  <c r="M4291" i="7" a="1"/>
  <c r="M4291" i="7" s="1"/>
  <c r="D4291" i="7"/>
  <c r="M4290" i="7" a="1"/>
  <c r="M4290" i="7" s="1"/>
  <c r="D4290" i="7"/>
  <c r="M4289" i="7" a="1"/>
  <c r="M4289" i="7" s="1"/>
  <c r="D4289" i="7"/>
  <c r="M4288" i="7" a="1"/>
  <c r="M4288" i="7" s="1"/>
  <c r="D4288" i="7"/>
  <c r="M4287" i="7" a="1"/>
  <c r="M4287" i="7" s="1"/>
  <c r="D4287" i="7"/>
  <c r="M4286" i="7" a="1"/>
  <c r="M4286" i="7" s="1"/>
  <c r="D4286" i="7"/>
  <c r="M4285" i="7" a="1"/>
  <c r="M4285" i="7" s="1"/>
  <c r="D4285" i="7"/>
  <c r="M4284" i="7" a="1"/>
  <c r="M4284" i="7" s="1"/>
  <c r="D4284" i="7"/>
  <c r="M4283" i="7" a="1"/>
  <c r="M4283" i="7" s="1"/>
  <c r="D4283" i="7"/>
  <c r="M4282" i="7" a="1"/>
  <c r="M4282" i="7" s="1"/>
  <c r="D4282" i="7"/>
  <c r="M4281" i="7" a="1"/>
  <c r="M4281" i="7" s="1"/>
  <c r="D4281" i="7"/>
  <c r="M4280" i="7" a="1"/>
  <c r="M4280" i="7" s="1"/>
  <c r="D4280" i="7"/>
  <c r="M4279" i="7" a="1"/>
  <c r="M4279" i="7" s="1"/>
  <c r="D4279" i="7"/>
  <c r="M4278" i="7" a="1"/>
  <c r="M4278" i="7" s="1"/>
  <c r="D4278" i="7"/>
  <c r="M4277" i="7" a="1"/>
  <c r="M4277" i="7" s="1"/>
  <c r="D4277" i="7"/>
  <c r="M4276" i="7" a="1"/>
  <c r="M4276" i="7" s="1"/>
  <c r="D4276" i="7"/>
  <c r="M4275" i="7" a="1"/>
  <c r="M4275" i="7" s="1"/>
  <c r="D4275" i="7"/>
  <c r="M4274" i="7" a="1"/>
  <c r="M4274" i="7" s="1"/>
  <c r="D4274" i="7"/>
  <c r="M4273" i="7" a="1"/>
  <c r="M4273" i="7" s="1"/>
  <c r="D4273" i="7"/>
  <c r="M4272" i="7" a="1"/>
  <c r="M4272" i="7" s="1"/>
  <c r="D4272" i="7"/>
  <c r="M4271" i="7" a="1"/>
  <c r="M4271" i="7" s="1"/>
  <c r="D4271" i="7"/>
  <c r="M4270" i="7" a="1"/>
  <c r="M4270" i="7" s="1"/>
  <c r="D4270" i="7"/>
  <c r="M4269" i="7" a="1"/>
  <c r="M4269" i="7" s="1"/>
  <c r="D4269" i="7"/>
  <c r="M4268" i="7" a="1"/>
  <c r="M4268" i="7" s="1"/>
  <c r="D4268" i="7"/>
  <c r="M4267" i="7" a="1"/>
  <c r="M4267" i="7" s="1"/>
  <c r="D4267" i="7"/>
  <c r="M4266" i="7" a="1"/>
  <c r="M4266" i="7" s="1"/>
  <c r="D4266" i="7"/>
  <c r="M4265" i="7" a="1"/>
  <c r="M4265" i="7" s="1"/>
  <c r="D4265" i="7"/>
  <c r="M4264" i="7" a="1"/>
  <c r="M4264" i="7" s="1"/>
  <c r="D4264" i="7"/>
  <c r="M4263" i="7" a="1"/>
  <c r="M4263" i="7" s="1"/>
  <c r="D4263" i="7"/>
  <c r="M4262" i="7" a="1"/>
  <c r="M4262" i="7" s="1"/>
  <c r="D4262" i="7"/>
  <c r="M4261" i="7" a="1"/>
  <c r="M4261" i="7" s="1"/>
  <c r="D4261" i="7"/>
  <c r="M4260" i="7" a="1"/>
  <c r="M4260" i="7" s="1"/>
  <c r="D4260" i="7"/>
  <c r="M4259" i="7" a="1"/>
  <c r="M4259" i="7" s="1"/>
  <c r="D4259" i="7"/>
  <c r="M4258" i="7" a="1"/>
  <c r="M4258" i="7" s="1"/>
  <c r="D4258" i="7"/>
  <c r="M4257" i="7" a="1"/>
  <c r="M4257" i="7" s="1"/>
  <c r="D4257" i="7"/>
  <c r="M4256" i="7" a="1"/>
  <c r="M4256" i="7" s="1"/>
  <c r="D4256" i="7"/>
  <c r="M4255" i="7" a="1"/>
  <c r="M4255" i="7" s="1"/>
  <c r="D4255" i="7"/>
  <c r="M4254" i="7" a="1"/>
  <c r="M4254" i="7" s="1"/>
  <c r="D4254" i="7"/>
  <c r="M4253" i="7" a="1"/>
  <c r="M4253" i="7" s="1"/>
  <c r="D4253" i="7"/>
  <c r="M4252" i="7" a="1"/>
  <c r="M4252" i="7" s="1"/>
  <c r="D4252" i="7"/>
  <c r="M4251" i="7" a="1"/>
  <c r="M4251" i="7" s="1"/>
  <c r="D4251" i="7"/>
  <c r="M4250" i="7" a="1"/>
  <c r="M4250" i="7" s="1"/>
  <c r="D4250" i="7"/>
  <c r="M4249" i="7" a="1"/>
  <c r="M4249" i="7" s="1"/>
  <c r="D4249" i="7"/>
  <c r="M4248" i="7" a="1"/>
  <c r="M4248" i="7" s="1"/>
  <c r="D4248" i="7"/>
  <c r="M4247" i="7" a="1"/>
  <c r="M4247" i="7" s="1"/>
  <c r="D4247" i="7"/>
  <c r="M4246" i="7" a="1"/>
  <c r="M4246" i="7" s="1"/>
  <c r="D4246" i="7"/>
  <c r="M4245" i="7" a="1"/>
  <c r="M4245" i="7" s="1"/>
  <c r="D4245" i="7"/>
  <c r="M4244" i="7" a="1"/>
  <c r="M4244" i="7" s="1"/>
  <c r="D4244" i="7"/>
  <c r="M4243" i="7" a="1"/>
  <c r="M4243" i="7" s="1"/>
  <c r="D4243" i="7"/>
  <c r="M4242" i="7" a="1"/>
  <c r="M4242" i="7" s="1"/>
  <c r="D4242" i="7"/>
  <c r="M4241" i="7" a="1"/>
  <c r="M4241" i="7" s="1"/>
  <c r="D4241" i="7"/>
  <c r="M4240" i="7" a="1"/>
  <c r="M4240" i="7" s="1"/>
  <c r="D4240" i="7"/>
  <c r="M4239" i="7" a="1"/>
  <c r="M4239" i="7" s="1"/>
  <c r="D4239" i="7"/>
  <c r="M4238" i="7" a="1"/>
  <c r="M4238" i="7" s="1"/>
  <c r="D4238" i="7"/>
  <c r="M4237" i="7" a="1"/>
  <c r="M4237" i="7" s="1"/>
  <c r="D4237" i="7"/>
  <c r="M4236" i="7" a="1"/>
  <c r="M4236" i="7" s="1"/>
  <c r="D4236" i="7"/>
  <c r="M4235" i="7" a="1"/>
  <c r="M4235" i="7" s="1"/>
  <c r="D4235" i="7"/>
  <c r="M4234" i="7" a="1"/>
  <c r="M4234" i="7" s="1"/>
  <c r="D4234" i="7"/>
  <c r="M4233" i="7" a="1"/>
  <c r="M4233" i="7" s="1"/>
  <c r="D4233" i="7"/>
  <c r="M4232" i="7" a="1"/>
  <c r="M4232" i="7" s="1"/>
  <c r="D4232" i="7"/>
  <c r="M4231" i="7" a="1"/>
  <c r="M4231" i="7" s="1"/>
  <c r="D4231" i="7"/>
  <c r="M4230" i="7" a="1"/>
  <c r="M4230" i="7" s="1"/>
  <c r="D4230" i="7"/>
  <c r="M4229" i="7" a="1"/>
  <c r="M4229" i="7" s="1"/>
  <c r="D4229" i="7"/>
  <c r="M4228" i="7" a="1"/>
  <c r="M4228" i="7" s="1"/>
  <c r="D4228" i="7"/>
  <c r="M4227" i="7" a="1"/>
  <c r="M4227" i="7" s="1"/>
  <c r="D4227" i="7"/>
  <c r="M4226" i="7" a="1"/>
  <c r="M4226" i="7" s="1"/>
  <c r="D4226" i="7"/>
  <c r="M4225" i="7" a="1"/>
  <c r="M4225" i="7" s="1"/>
  <c r="D4225" i="7"/>
  <c r="M4224" i="7" a="1"/>
  <c r="M4224" i="7" s="1"/>
  <c r="D4224" i="7"/>
  <c r="M4223" i="7" a="1"/>
  <c r="M4223" i="7" s="1"/>
  <c r="D4223" i="7"/>
  <c r="M4222" i="7" a="1"/>
  <c r="M4222" i="7" s="1"/>
  <c r="D4222" i="7"/>
  <c r="M4221" i="7" a="1"/>
  <c r="M4221" i="7" s="1"/>
  <c r="D4221" i="7"/>
  <c r="M4220" i="7" a="1"/>
  <c r="M4220" i="7" s="1"/>
  <c r="D4220" i="7"/>
  <c r="M4219" i="7" a="1"/>
  <c r="M4219" i="7" s="1"/>
  <c r="D4219" i="7"/>
  <c r="M4218" i="7" a="1"/>
  <c r="M4218" i="7" s="1"/>
  <c r="D4218" i="7"/>
  <c r="M4217" i="7" a="1"/>
  <c r="M4217" i="7" s="1"/>
  <c r="D4217" i="7"/>
  <c r="M4216" i="7" a="1"/>
  <c r="M4216" i="7" s="1"/>
  <c r="D4216" i="7"/>
  <c r="M4215" i="7" a="1"/>
  <c r="M4215" i="7" s="1"/>
  <c r="D4215" i="7"/>
  <c r="M4214" i="7" a="1"/>
  <c r="M4214" i="7" s="1"/>
  <c r="D4214" i="7"/>
  <c r="M4213" i="7" a="1"/>
  <c r="M4213" i="7" s="1"/>
  <c r="D4213" i="7"/>
  <c r="M4212" i="7" a="1"/>
  <c r="M4212" i="7" s="1"/>
  <c r="D4212" i="7"/>
  <c r="M4211" i="7" a="1"/>
  <c r="M4211" i="7" s="1"/>
  <c r="D4211" i="7"/>
  <c r="M4210" i="7" a="1"/>
  <c r="M4210" i="7" s="1"/>
  <c r="D4210" i="7"/>
  <c r="M4209" i="7" a="1"/>
  <c r="M4209" i="7" s="1"/>
  <c r="D4209" i="7"/>
  <c r="M4208" i="7" a="1"/>
  <c r="M4208" i="7" s="1"/>
  <c r="D4208" i="7"/>
  <c r="M4207" i="7" a="1"/>
  <c r="M4207" i="7" s="1"/>
  <c r="D4207" i="7"/>
  <c r="M4206" i="7" a="1"/>
  <c r="M4206" i="7" s="1"/>
  <c r="D4206" i="7"/>
  <c r="M4205" i="7" a="1"/>
  <c r="M4205" i="7" s="1"/>
  <c r="D4205" i="7"/>
  <c r="M4204" i="7" a="1"/>
  <c r="M4204" i="7" s="1"/>
  <c r="D4204" i="7"/>
  <c r="M4203" i="7" a="1"/>
  <c r="M4203" i="7" s="1"/>
  <c r="D4203" i="7"/>
  <c r="M4202" i="7" a="1"/>
  <c r="M4202" i="7" s="1"/>
  <c r="D4202" i="7"/>
  <c r="M4201" i="7" a="1"/>
  <c r="M4201" i="7" s="1"/>
  <c r="D4201" i="7"/>
  <c r="M4200" i="7" a="1"/>
  <c r="M4200" i="7" s="1"/>
  <c r="D4200" i="7"/>
  <c r="M4199" i="7" a="1"/>
  <c r="M4199" i="7" s="1"/>
  <c r="D4199" i="7"/>
  <c r="M4198" i="7" a="1"/>
  <c r="M4198" i="7" s="1"/>
  <c r="D4198" i="7"/>
  <c r="M4197" i="7" a="1"/>
  <c r="M4197" i="7" s="1"/>
  <c r="D4197" i="7"/>
  <c r="M4196" i="7" a="1"/>
  <c r="M4196" i="7" s="1"/>
  <c r="D4196" i="7"/>
  <c r="M4195" i="7" a="1"/>
  <c r="M4195" i="7" s="1"/>
  <c r="D4195" i="7"/>
  <c r="M4194" i="7" a="1"/>
  <c r="M4194" i="7" s="1"/>
  <c r="D4194" i="7"/>
  <c r="M4193" i="7" a="1"/>
  <c r="M4193" i="7" s="1"/>
  <c r="D4193" i="7"/>
  <c r="M4192" i="7" a="1"/>
  <c r="M4192" i="7" s="1"/>
  <c r="D4192" i="7"/>
  <c r="M4191" i="7" a="1"/>
  <c r="M4191" i="7" s="1"/>
  <c r="D4191" i="7"/>
  <c r="M4190" i="7" a="1"/>
  <c r="M4190" i="7" s="1"/>
  <c r="D4190" i="7"/>
  <c r="M4189" i="7" a="1"/>
  <c r="M4189" i="7" s="1"/>
  <c r="D4189" i="7"/>
  <c r="M4188" i="7" a="1"/>
  <c r="M4188" i="7" s="1"/>
  <c r="D4188" i="7"/>
  <c r="M4187" i="7" a="1"/>
  <c r="M4187" i="7" s="1"/>
  <c r="D4187" i="7"/>
  <c r="M4186" i="7" a="1"/>
  <c r="M4186" i="7" s="1"/>
  <c r="D4186" i="7"/>
  <c r="M4185" i="7" a="1"/>
  <c r="M4185" i="7" s="1"/>
  <c r="D4185" i="7"/>
  <c r="M4184" i="7" a="1"/>
  <c r="M4184" i="7" s="1"/>
  <c r="D4184" i="7"/>
  <c r="M4183" i="7" a="1"/>
  <c r="M4183" i="7" s="1"/>
  <c r="D4183" i="7"/>
  <c r="M4182" i="7" a="1"/>
  <c r="M4182" i="7" s="1"/>
  <c r="D4182" i="7"/>
  <c r="M4181" i="7" a="1"/>
  <c r="M4181" i="7" s="1"/>
  <c r="D4181" i="7"/>
  <c r="M4180" i="7" a="1"/>
  <c r="M4180" i="7" s="1"/>
  <c r="D4180" i="7"/>
  <c r="M4179" i="7" a="1"/>
  <c r="M4179" i="7" s="1"/>
  <c r="D4179" i="7"/>
  <c r="M4178" i="7" a="1"/>
  <c r="M4178" i="7" s="1"/>
  <c r="D4178" i="7"/>
  <c r="M4177" i="7" a="1"/>
  <c r="M4177" i="7" s="1"/>
  <c r="D4177" i="7"/>
  <c r="M4176" i="7" a="1"/>
  <c r="M4176" i="7" s="1"/>
  <c r="D4176" i="7"/>
  <c r="M4175" i="7" a="1"/>
  <c r="M4175" i="7" s="1"/>
  <c r="D4175" i="7"/>
  <c r="M4174" i="7" a="1"/>
  <c r="M4174" i="7" s="1"/>
  <c r="D4174" i="7"/>
  <c r="M4173" i="7" a="1"/>
  <c r="M4173" i="7" s="1"/>
  <c r="D4173" i="7"/>
  <c r="M4172" i="7" a="1"/>
  <c r="M4172" i="7" s="1"/>
  <c r="D4172" i="7"/>
  <c r="M4171" i="7" a="1"/>
  <c r="M4171" i="7" s="1"/>
  <c r="D4171" i="7"/>
  <c r="M4170" i="7" a="1"/>
  <c r="M4170" i="7" s="1"/>
  <c r="D4170" i="7"/>
  <c r="M4169" i="7" a="1"/>
  <c r="M4169" i="7" s="1"/>
  <c r="D4169" i="7"/>
  <c r="M4168" i="7" a="1"/>
  <c r="M4168" i="7" s="1"/>
  <c r="D4168" i="7"/>
  <c r="M4167" i="7" a="1"/>
  <c r="M4167" i="7" s="1"/>
  <c r="D4167" i="7"/>
  <c r="M4166" i="7" a="1"/>
  <c r="M4166" i="7" s="1"/>
  <c r="D4166" i="7"/>
  <c r="M4165" i="7" a="1"/>
  <c r="M4165" i="7" s="1"/>
  <c r="D4165" i="7"/>
  <c r="M4164" i="7" a="1"/>
  <c r="M4164" i="7" s="1"/>
  <c r="D4164" i="7"/>
  <c r="M4163" i="7" a="1"/>
  <c r="M4163" i="7" s="1"/>
  <c r="D4163" i="7"/>
  <c r="M4162" i="7" a="1"/>
  <c r="M4162" i="7" s="1"/>
  <c r="D4162" i="7"/>
  <c r="M4161" i="7" a="1"/>
  <c r="M4161" i="7" s="1"/>
  <c r="D4161" i="7"/>
  <c r="M4160" i="7" a="1"/>
  <c r="M4160" i="7" s="1"/>
  <c r="D4160" i="7"/>
  <c r="M4159" i="7" a="1"/>
  <c r="M4159" i="7" s="1"/>
  <c r="D4159" i="7"/>
  <c r="M4158" i="7" a="1"/>
  <c r="M4158" i="7" s="1"/>
  <c r="D4158" i="7"/>
  <c r="M4157" i="7" a="1"/>
  <c r="M4157" i="7" s="1"/>
  <c r="D4157" i="7"/>
  <c r="M4156" i="7" a="1"/>
  <c r="M4156" i="7" s="1"/>
  <c r="D4156" i="7"/>
  <c r="M4155" i="7" a="1"/>
  <c r="M4155" i="7" s="1"/>
  <c r="D4155" i="7"/>
  <c r="M4154" i="7" a="1"/>
  <c r="M4154" i="7" s="1"/>
  <c r="D4154" i="7"/>
  <c r="M4153" i="7" a="1"/>
  <c r="M4153" i="7" s="1"/>
  <c r="D4153" i="7"/>
  <c r="M4152" i="7" a="1"/>
  <c r="M4152" i="7" s="1"/>
  <c r="D4152" i="7"/>
  <c r="M4151" i="7" a="1"/>
  <c r="M4151" i="7" s="1"/>
  <c r="D4151" i="7"/>
  <c r="M4150" i="7" a="1"/>
  <c r="M4150" i="7" s="1"/>
  <c r="D4150" i="7"/>
  <c r="M4149" i="7" a="1"/>
  <c r="M4149" i="7" s="1"/>
  <c r="D4149" i="7"/>
  <c r="M4148" i="7" a="1"/>
  <c r="M4148" i="7" s="1"/>
  <c r="D4148" i="7"/>
  <c r="M4147" i="7" a="1"/>
  <c r="M4147" i="7" s="1"/>
  <c r="D4147" i="7"/>
  <c r="M4146" i="7" a="1"/>
  <c r="M4146" i="7" s="1"/>
  <c r="D4146" i="7"/>
  <c r="M4145" i="7" a="1"/>
  <c r="M4145" i="7" s="1"/>
  <c r="D4145" i="7"/>
  <c r="M4144" i="7" a="1"/>
  <c r="M4144" i="7" s="1"/>
  <c r="D4144" i="7"/>
  <c r="M4143" i="7" a="1"/>
  <c r="M4143" i="7" s="1"/>
  <c r="D4143" i="7"/>
  <c r="M4142" i="7" a="1"/>
  <c r="M4142" i="7" s="1"/>
  <c r="D4142" i="7"/>
  <c r="M4141" i="7" a="1"/>
  <c r="M4141" i="7" s="1"/>
  <c r="D4141" i="7"/>
  <c r="M4140" i="7" a="1"/>
  <c r="M4140" i="7" s="1"/>
  <c r="D4140" i="7"/>
  <c r="M4139" i="7" a="1"/>
  <c r="M4139" i="7" s="1"/>
  <c r="D4139" i="7"/>
  <c r="M4138" i="7" a="1"/>
  <c r="M4138" i="7" s="1"/>
  <c r="D4138" i="7"/>
  <c r="M4137" i="7" a="1"/>
  <c r="M4137" i="7" s="1"/>
  <c r="D4137" i="7"/>
  <c r="M4136" i="7" a="1"/>
  <c r="M4136" i="7" s="1"/>
  <c r="D4136" i="7"/>
  <c r="M4135" i="7" a="1"/>
  <c r="M4135" i="7" s="1"/>
  <c r="D4135" i="7"/>
  <c r="M4134" i="7" a="1"/>
  <c r="M4134" i="7" s="1"/>
  <c r="D4134" i="7"/>
  <c r="M4133" i="7" a="1"/>
  <c r="M4133" i="7" s="1"/>
  <c r="D4133" i="7"/>
  <c r="M4132" i="7" a="1"/>
  <c r="M4132" i="7" s="1"/>
  <c r="D4132" i="7"/>
  <c r="M4131" i="7" a="1"/>
  <c r="M4131" i="7" s="1"/>
  <c r="D4131" i="7"/>
  <c r="M4130" i="7" a="1"/>
  <c r="M4130" i="7" s="1"/>
  <c r="D4130" i="7"/>
  <c r="M4129" i="7" a="1"/>
  <c r="M4129" i="7" s="1"/>
  <c r="D4129" i="7"/>
  <c r="M4128" i="7" a="1"/>
  <c r="M4128" i="7" s="1"/>
  <c r="D4128" i="7"/>
  <c r="M4127" i="7" a="1"/>
  <c r="M4127" i="7" s="1"/>
  <c r="D4127" i="7"/>
  <c r="M4126" i="7" a="1"/>
  <c r="M4126" i="7" s="1"/>
  <c r="D4126" i="7"/>
  <c r="M4125" i="7" a="1"/>
  <c r="M4125" i="7" s="1"/>
  <c r="D4125" i="7"/>
  <c r="M4124" i="7" a="1"/>
  <c r="M4124" i="7" s="1"/>
  <c r="D4124" i="7"/>
  <c r="M4123" i="7" a="1"/>
  <c r="M4123" i="7" s="1"/>
  <c r="D4123" i="7"/>
  <c r="M4122" i="7" a="1"/>
  <c r="M4122" i="7" s="1"/>
  <c r="D4122" i="7"/>
  <c r="M4121" i="7" a="1"/>
  <c r="M4121" i="7" s="1"/>
  <c r="D4121" i="7"/>
  <c r="M4120" i="7" a="1"/>
  <c r="M4120" i="7" s="1"/>
  <c r="D4120" i="7"/>
  <c r="M4119" i="7" a="1"/>
  <c r="M4119" i="7" s="1"/>
  <c r="D4119" i="7"/>
  <c r="M4118" i="7" a="1"/>
  <c r="M4118" i="7" s="1"/>
  <c r="D4118" i="7"/>
  <c r="M4117" i="7" a="1"/>
  <c r="M4117" i="7" s="1"/>
  <c r="D4117" i="7"/>
  <c r="M4116" i="7" a="1"/>
  <c r="M4116" i="7" s="1"/>
  <c r="D4116" i="7"/>
  <c r="M4115" i="7" a="1"/>
  <c r="M4115" i="7" s="1"/>
  <c r="D4115" i="7"/>
  <c r="M4114" i="7" a="1"/>
  <c r="M4114" i="7" s="1"/>
  <c r="D4114" i="7"/>
  <c r="M4113" i="7" a="1"/>
  <c r="M4113" i="7" s="1"/>
  <c r="D4113" i="7"/>
  <c r="M4112" i="7" a="1"/>
  <c r="M4112" i="7" s="1"/>
  <c r="D4112" i="7"/>
  <c r="M4111" i="7" a="1"/>
  <c r="M4111" i="7" s="1"/>
  <c r="D4111" i="7"/>
  <c r="M4110" i="7" a="1"/>
  <c r="M4110" i="7" s="1"/>
  <c r="D4110" i="7"/>
  <c r="M4109" i="7" a="1"/>
  <c r="M4109" i="7" s="1"/>
  <c r="D4109" i="7"/>
  <c r="M4108" i="7" a="1"/>
  <c r="M4108" i="7" s="1"/>
  <c r="D4108" i="7"/>
  <c r="M4107" i="7" a="1"/>
  <c r="M4107" i="7" s="1"/>
  <c r="D4107" i="7"/>
  <c r="M4106" i="7" a="1"/>
  <c r="M4106" i="7" s="1"/>
  <c r="D4106" i="7"/>
  <c r="M4105" i="7" a="1"/>
  <c r="M4105" i="7" s="1"/>
  <c r="D4105" i="7"/>
  <c r="M4104" i="7" a="1"/>
  <c r="M4104" i="7" s="1"/>
  <c r="D4104" i="7"/>
  <c r="M4103" i="7" a="1"/>
  <c r="M4103" i="7" s="1"/>
  <c r="D4103" i="7"/>
  <c r="M4102" i="7" a="1"/>
  <c r="M4102" i="7" s="1"/>
  <c r="D4102" i="7"/>
  <c r="M4101" i="7" a="1"/>
  <c r="M4101" i="7" s="1"/>
  <c r="D4101" i="7"/>
  <c r="M4100" i="7" a="1"/>
  <c r="M4100" i="7" s="1"/>
  <c r="D4100" i="7"/>
  <c r="M4099" i="7" a="1"/>
  <c r="M4099" i="7" s="1"/>
  <c r="D4099" i="7"/>
  <c r="M4098" i="7" a="1"/>
  <c r="M4098" i="7" s="1"/>
  <c r="D4098" i="7"/>
  <c r="M4097" i="7" a="1"/>
  <c r="M4097" i="7" s="1"/>
  <c r="D4097" i="7"/>
  <c r="M4096" i="7" a="1"/>
  <c r="M4096" i="7" s="1"/>
  <c r="D4096" i="7"/>
  <c r="M4095" i="7" a="1"/>
  <c r="M4095" i="7" s="1"/>
  <c r="D4095" i="7"/>
  <c r="M4094" i="7" a="1"/>
  <c r="M4094" i="7" s="1"/>
  <c r="D4094" i="7"/>
  <c r="M4093" i="7" a="1"/>
  <c r="M4093" i="7" s="1"/>
  <c r="D4093" i="7"/>
  <c r="M4092" i="7" a="1"/>
  <c r="M4092" i="7" s="1"/>
  <c r="D4092" i="7"/>
  <c r="M4091" i="7" a="1"/>
  <c r="M4091" i="7" s="1"/>
  <c r="D4091" i="7"/>
  <c r="M4090" i="7" a="1"/>
  <c r="M4090" i="7" s="1"/>
  <c r="D4090" i="7"/>
  <c r="M4089" i="7" a="1"/>
  <c r="M4089" i="7" s="1"/>
  <c r="D4089" i="7"/>
  <c r="M4088" i="7" a="1"/>
  <c r="M4088" i="7" s="1"/>
  <c r="D4088" i="7"/>
  <c r="M4087" i="7" a="1"/>
  <c r="M4087" i="7" s="1"/>
  <c r="D4087" i="7"/>
  <c r="M4086" i="7" a="1"/>
  <c r="M4086" i="7" s="1"/>
  <c r="D4086" i="7"/>
  <c r="M4085" i="7" a="1"/>
  <c r="M4085" i="7" s="1"/>
  <c r="D4085" i="7"/>
  <c r="M4084" i="7" a="1"/>
  <c r="M4084" i="7" s="1"/>
  <c r="D4084" i="7"/>
  <c r="M4083" i="7" a="1"/>
  <c r="M4083" i="7" s="1"/>
  <c r="D4083" i="7"/>
  <c r="M4082" i="7" a="1"/>
  <c r="M4082" i="7" s="1"/>
  <c r="D4082" i="7"/>
  <c r="M4081" i="7" a="1"/>
  <c r="M4081" i="7" s="1"/>
  <c r="D4081" i="7"/>
  <c r="M4080" i="7" a="1"/>
  <c r="M4080" i="7" s="1"/>
  <c r="D4080" i="7"/>
  <c r="M4079" i="7" a="1"/>
  <c r="M4079" i="7" s="1"/>
  <c r="D4079" i="7"/>
  <c r="M4078" i="7" a="1"/>
  <c r="M4078" i="7" s="1"/>
  <c r="D4078" i="7"/>
  <c r="M4077" i="7" a="1"/>
  <c r="M4077" i="7" s="1"/>
  <c r="D4077" i="7"/>
  <c r="M4076" i="7" a="1"/>
  <c r="M4076" i="7" s="1"/>
  <c r="D4076" i="7"/>
  <c r="M4075" i="7" a="1"/>
  <c r="M4075" i="7" s="1"/>
  <c r="D4075" i="7"/>
  <c r="M4074" i="7" a="1"/>
  <c r="M4074" i="7" s="1"/>
  <c r="D4074" i="7"/>
  <c r="M4073" i="7" a="1"/>
  <c r="M4073" i="7" s="1"/>
  <c r="D4073" i="7"/>
  <c r="M4072" i="7" a="1"/>
  <c r="M4072" i="7" s="1"/>
  <c r="D4072" i="7"/>
  <c r="M4071" i="7" a="1"/>
  <c r="M4071" i="7" s="1"/>
  <c r="D4071" i="7"/>
  <c r="M4070" i="7" a="1"/>
  <c r="M4070" i="7" s="1"/>
  <c r="D4070" i="7"/>
  <c r="M4069" i="7" a="1"/>
  <c r="M4069" i="7" s="1"/>
  <c r="D4069" i="7"/>
  <c r="M4068" i="7" a="1"/>
  <c r="M4068" i="7" s="1"/>
  <c r="D4068" i="7"/>
  <c r="M4067" i="7" a="1"/>
  <c r="M4067" i="7" s="1"/>
  <c r="D4067" i="7"/>
  <c r="M4066" i="7" a="1"/>
  <c r="M4066" i="7" s="1"/>
  <c r="D4066" i="7"/>
  <c r="M4065" i="7" a="1"/>
  <c r="M4065" i="7" s="1"/>
  <c r="D4065" i="7"/>
  <c r="M4064" i="7" a="1"/>
  <c r="M4064" i="7" s="1"/>
  <c r="D4064" i="7"/>
  <c r="M4063" i="7" a="1"/>
  <c r="M4063" i="7" s="1"/>
  <c r="D4063" i="7"/>
  <c r="M4062" i="7" a="1"/>
  <c r="M4062" i="7" s="1"/>
  <c r="D4062" i="7"/>
  <c r="M4061" i="7" a="1"/>
  <c r="M4061" i="7" s="1"/>
  <c r="D4061" i="7"/>
  <c r="M4060" i="7" a="1"/>
  <c r="M4060" i="7" s="1"/>
  <c r="D4060" i="7"/>
  <c r="M4059" i="7" a="1"/>
  <c r="M4059" i="7" s="1"/>
  <c r="D4059" i="7"/>
  <c r="M4058" i="7" a="1"/>
  <c r="M4058" i="7" s="1"/>
  <c r="D4058" i="7"/>
  <c r="M4057" i="7" a="1"/>
  <c r="M4057" i="7" s="1"/>
  <c r="D4057" i="7"/>
  <c r="M4056" i="7" a="1"/>
  <c r="M4056" i="7" s="1"/>
  <c r="D4056" i="7"/>
  <c r="M4055" i="7" a="1"/>
  <c r="M4055" i="7" s="1"/>
  <c r="D4055" i="7"/>
  <c r="M4054" i="7" a="1"/>
  <c r="M4054" i="7" s="1"/>
  <c r="D4054" i="7"/>
  <c r="M4053" i="7" a="1"/>
  <c r="M4053" i="7" s="1"/>
  <c r="D4053" i="7"/>
  <c r="M4052" i="7" a="1"/>
  <c r="M4052" i="7" s="1"/>
  <c r="D4052" i="7"/>
  <c r="M4051" i="7" a="1"/>
  <c r="M4051" i="7" s="1"/>
  <c r="D4051" i="7"/>
  <c r="M4050" i="7" a="1"/>
  <c r="M4050" i="7" s="1"/>
  <c r="D4050" i="7"/>
  <c r="M4049" i="7" a="1"/>
  <c r="M4049" i="7" s="1"/>
  <c r="D4049" i="7"/>
  <c r="M4048" i="7" a="1"/>
  <c r="M4048" i="7" s="1"/>
  <c r="D4048" i="7"/>
  <c r="M4047" i="7" a="1"/>
  <c r="M4047" i="7" s="1"/>
  <c r="D4047" i="7"/>
  <c r="M4046" i="7" a="1"/>
  <c r="M4046" i="7" s="1"/>
  <c r="D4046" i="7"/>
  <c r="M4045" i="7" a="1"/>
  <c r="M4045" i="7" s="1"/>
  <c r="D4045" i="7"/>
  <c r="M4044" i="7" a="1"/>
  <c r="M4044" i="7" s="1"/>
  <c r="D4044" i="7"/>
  <c r="M4043" i="7" a="1"/>
  <c r="M4043" i="7" s="1"/>
  <c r="D4043" i="7"/>
  <c r="M4042" i="7" a="1"/>
  <c r="M4042" i="7" s="1"/>
  <c r="D4042" i="7"/>
  <c r="M4041" i="7" a="1"/>
  <c r="M4041" i="7" s="1"/>
  <c r="D4041" i="7"/>
  <c r="M4040" i="7" a="1"/>
  <c r="M4040" i="7" s="1"/>
  <c r="D4040" i="7"/>
  <c r="M4039" i="7" a="1"/>
  <c r="M4039" i="7" s="1"/>
  <c r="D4039" i="7"/>
  <c r="M4038" i="7" a="1"/>
  <c r="M4038" i="7" s="1"/>
  <c r="D4038" i="7"/>
  <c r="M4037" i="7" a="1"/>
  <c r="M4037" i="7" s="1"/>
  <c r="D4037" i="7"/>
  <c r="M4036" i="7" a="1"/>
  <c r="M4036" i="7" s="1"/>
  <c r="D4036" i="7"/>
  <c r="M4035" i="7" a="1"/>
  <c r="M4035" i="7" s="1"/>
  <c r="D4035" i="7"/>
  <c r="M4034" i="7" a="1"/>
  <c r="M4034" i="7" s="1"/>
  <c r="D4034" i="7"/>
  <c r="M4033" i="7" a="1"/>
  <c r="M4033" i="7" s="1"/>
  <c r="D4033" i="7"/>
  <c r="M4032" i="7" a="1"/>
  <c r="M4032" i="7" s="1"/>
  <c r="D4032" i="7"/>
  <c r="M4031" i="7" a="1"/>
  <c r="M4031" i="7" s="1"/>
  <c r="D4031" i="7"/>
  <c r="M4030" i="7" a="1"/>
  <c r="M4030" i="7" s="1"/>
  <c r="D4030" i="7"/>
  <c r="M4029" i="7" a="1"/>
  <c r="M4029" i="7" s="1"/>
  <c r="D4029" i="7"/>
  <c r="M4028" i="7" a="1"/>
  <c r="M4028" i="7" s="1"/>
  <c r="D4028" i="7"/>
  <c r="M4027" i="7" a="1"/>
  <c r="M4027" i="7" s="1"/>
  <c r="D4027" i="7"/>
  <c r="M4026" i="7" a="1"/>
  <c r="M4026" i="7" s="1"/>
  <c r="D4026" i="7"/>
  <c r="M4025" i="7" a="1"/>
  <c r="M4025" i="7" s="1"/>
  <c r="D4025" i="7"/>
  <c r="M4024" i="7" a="1"/>
  <c r="M4024" i="7" s="1"/>
  <c r="D4024" i="7"/>
  <c r="M4023" i="7" a="1"/>
  <c r="M4023" i="7" s="1"/>
  <c r="D4023" i="7"/>
  <c r="M4022" i="7" a="1"/>
  <c r="M4022" i="7" s="1"/>
  <c r="D4022" i="7"/>
  <c r="M4021" i="7" a="1"/>
  <c r="M4021" i="7" s="1"/>
  <c r="D4021" i="7"/>
  <c r="M4020" i="7" a="1"/>
  <c r="M4020" i="7" s="1"/>
  <c r="D4020" i="7"/>
  <c r="M4019" i="7" a="1"/>
  <c r="M4019" i="7" s="1"/>
  <c r="D4019" i="7"/>
  <c r="M4018" i="7" a="1"/>
  <c r="M4018" i="7" s="1"/>
  <c r="D4018" i="7"/>
  <c r="M4017" i="7" a="1"/>
  <c r="M4017" i="7" s="1"/>
  <c r="D4017" i="7"/>
  <c r="M4016" i="7" a="1"/>
  <c r="M4016" i="7" s="1"/>
  <c r="D4016" i="7"/>
  <c r="M4015" i="7" a="1"/>
  <c r="M4015" i="7" s="1"/>
  <c r="D4015" i="7"/>
  <c r="M4014" i="7" a="1"/>
  <c r="M4014" i="7" s="1"/>
  <c r="D4014" i="7"/>
  <c r="M4013" i="7" a="1"/>
  <c r="M4013" i="7" s="1"/>
  <c r="D4013" i="7"/>
  <c r="M4012" i="7" a="1"/>
  <c r="M4012" i="7" s="1"/>
  <c r="D4012" i="7"/>
  <c r="M4011" i="7" a="1"/>
  <c r="M4011" i="7" s="1"/>
  <c r="D4011" i="7"/>
  <c r="M4010" i="7" a="1"/>
  <c r="M4010" i="7" s="1"/>
  <c r="D4010" i="7"/>
  <c r="M4009" i="7" a="1"/>
  <c r="M4009" i="7" s="1"/>
  <c r="D4009" i="7"/>
  <c r="M4008" i="7" a="1"/>
  <c r="M4008" i="7" s="1"/>
  <c r="D4008" i="7"/>
  <c r="M4007" i="7" a="1"/>
  <c r="M4007" i="7" s="1"/>
  <c r="D4007" i="7"/>
  <c r="M4006" i="7" a="1"/>
  <c r="M4006" i="7" s="1"/>
  <c r="D4006" i="7"/>
  <c r="M4005" i="7" a="1"/>
  <c r="M4005" i="7" s="1"/>
  <c r="D4005" i="7"/>
  <c r="M4004" i="7" a="1"/>
  <c r="M4004" i="7" s="1"/>
  <c r="D4004" i="7"/>
  <c r="M4003" i="7" a="1"/>
  <c r="M4003" i="7" s="1"/>
  <c r="D4003" i="7"/>
  <c r="M4002" i="7" a="1"/>
  <c r="M4002" i="7" s="1"/>
  <c r="D4002" i="7"/>
  <c r="M4001" i="7" a="1"/>
  <c r="M4001" i="7" s="1"/>
  <c r="D4001" i="7"/>
  <c r="M4000" i="7" a="1"/>
  <c r="M4000" i="7" s="1"/>
  <c r="D4000" i="7"/>
  <c r="M3999" i="7" a="1"/>
  <c r="M3999" i="7" s="1"/>
  <c r="D3999" i="7"/>
  <c r="M3998" i="7" a="1"/>
  <c r="M3998" i="7" s="1"/>
  <c r="D3998" i="7"/>
  <c r="M3997" i="7" a="1"/>
  <c r="M3997" i="7" s="1"/>
  <c r="D3997" i="7"/>
  <c r="M3996" i="7" a="1"/>
  <c r="M3996" i="7" s="1"/>
  <c r="D3996" i="7"/>
  <c r="M3995" i="7" a="1"/>
  <c r="M3995" i="7" s="1"/>
  <c r="D3995" i="7"/>
  <c r="M3994" i="7" a="1"/>
  <c r="M3994" i="7" s="1"/>
  <c r="D3994" i="7"/>
  <c r="M3993" i="7" a="1"/>
  <c r="M3993" i="7" s="1"/>
  <c r="D3993" i="7"/>
  <c r="M3992" i="7" a="1"/>
  <c r="M3992" i="7" s="1"/>
  <c r="D3992" i="7"/>
  <c r="M3991" i="7" a="1"/>
  <c r="M3991" i="7" s="1"/>
  <c r="D3991" i="7"/>
  <c r="M3990" i="7" a="1"/>
  <c r="M3990" i="7" s="1"/>
  <c r="D3990" i="7"/>
  <c r="M3989" i="7" a="1"/>
  <c r="M3989" i="7" s="1"/>
  <c r="D3989" i="7"/>
  <c r="M3988" i="7" a="1"/>
  <c r="M3988" i="7" s="1"/>
  <c r="D3988" i="7"/>
  <c r="M3987" i="7" a="1"/>
  <c r="M3987" i="7" s="1"/>
  <c r="D3987" i="7"/>
  <c r="M3986" i="7" a="1"/>
  <c r="M3986" i="7" s="1"/>
  <c r="D3986" i="7"/>
  <c r="M3985" i="7" a="1"/>
  <c r="M3985" i="7" s="1"/>
  <c r="D3985" i="7"/>
  <c r="M3984" i="7" a="1"/>
  <c r="M3984" i="7" s="1"/>
  <c r="D3984" i="7"/>
  <c r="M3983" i="7" a="1"/>
  <c r="M3983" i="7" s="1"/>
  <c r="D3983" i="7"/>
  <c r="M3982" i="7" a="1"/>
  <c r="M3982" i="7" s="1"/>
  <c r="D3982" i="7"/>
  <c r="M3981" i="7" a="1"/>
  <c r="M3981" i="7" s="1"/>
  <c r="D3981" i="7"/>
  <c r="M3980" i="7" a="1"/>
  <c r="M3980" i="7" s="1"/>
  <c r="D3980" i="7"/>
  <c r="M3979" i="7" a="1"/>
  <c r="M3979" i="7" s="1"/>
  <c r="D3979" i="7"/>
  <c r="M3978" i="7" a="1"/>
  <c r="M3978" i="7" s="1"/>
  <c r="D3978" i="7"/>
  <c r="M3977" i="7" a="1"/>
  <c r="M3977" i="7" s="1"/>
  <c r="D3977" i="7"/>
  <c r="M3976" i="7" a="1"/>
  <c r="M3976" i="7" s="1"/>
  <c r="D3976" i="7"/>
  <c r="M3975" i="7" a="1"/>
  <c r="M3975" i="7" s="1"/>
  <c r="D3975" i="7"/>
  <c r="M3974" i="7" a="1"/>
  <c r="M3974" i="7" s="1"/>
  <c r="D3974" i="7"/>
  <c r="M3973" i="7" a="1"/>
  <c r="M3973" i="7" s="1"/>
  <c r="D3973" i="7"/>
  <c r="M3972" i="7" a="1"/>
  <c r="M3972" i="7" s="1"/>
  <c r="D3972" i="7"/>
  <c r="M3971" i="7" a="1"/>
  <c r="M3971" i="7" s="1"/>
  <c r="D3971" i="7"/>
  <c r="M3970" i="7" a="1"/>
  <c r="M3970" i="7" s="1"/>
  <c r="D3970" i="7"/>
  <c r="M3969" i="7" a="1"/>
  <c r="M3969" i="7" s="1"/>
  <c r="D3969" i="7"/>
  <c r="M3968" i="7" a="1"/>
  <c r="M3968" i="7" s="1"/>
  <c r="D3968" i="7"/>
  <c r="M3967" i="7" a="1"/>
  <c r="M3967" i="7" s="1"/>
  <c r="D3967" i="7"/>
  <c r="M3966" i="7" a="1"/>
  <c r="M3966" i="7" s="1"/>
  <c r="D3966" i="7"/>
  <c r="M3965" i="7" a="1"/>
  <c r="M3965" i="7" s="1"/>
  <c r="D3965" i="7"/>
  <c r="M3964" i="7" a="1"/>
  <c r="M3964" i="7" s="1"/>
  <c r="D3964" i="7"/>
  <c r="M3963" i="7" a="1"/>
  <c r="M3963" i="7" s="1"/>
  <c r="D3963" i="7"/>
  <c r="M3962" i="7" a="1"/>
  <c r="M3962" i="7" s="1"/>
  <c r="D3962" i="7"/>
  <c r="M3961" i="7" a="1"/>
  <c r="M3961" i="7" s="1"/>
  <c r="D3961" i="7"/>
  <c r="M3960" i="7" a="1"/>
  <c r="M3960" i="7" s="1"/>
  <c r="D3960" i="7"/>
  <c r="M3959" i="7" a="1"/>
  <c r="M3959" i="7" s="1"/>
  <c r="D3959" i="7"/>
  <c r="M3958" i="7" a="1"/>
  <c r="M3958" i="7" s="1"/>
  <c r="D3958" i="7"/>
  <c r="M3957" i="7" a="1"/>
  <c r="M3957" i="7" s="1"/>
  <c r="D3957" i="7"/>
  <c r="M3956" i="7" a="1"/>
  <c r="M3956" i="7" s="1"/>
  <c r="D3956" i="7"/>
  <c r="M3955" i="7" a="1"/>
  <c r="M3955" i="7" s="1"/>
  <c r="D3955" i="7"/>
  <c r="M3954" i="7" a="1"/>
  <c r="M3954" i="7" s="1"/>
  <c r="D3954" i="7"/>
  <c r="M3953" i="7" a="1"/>
  <c r="M3953" i="7" s="1"/>
  <c r="D3953" i="7"/>
  <c r="M3952" i="7" a="1"/>
  <c r="M3952" i="7" s="1"/>
  <c r="D3952" i="7"/>
  <c r="M3951" i="7" a="1"/>
  <c r="M3951" i="7" s="1"/>
  <c r="D3951" i="7"/>
  <c r="M3950" i="7" a="1"/>
  <c r="M3950" i="7" s="1"/>
  <c r="D3950" i="7"/>
  <c r="M3949" i="7" a="1"/>
  <c r="M3949" i="7" s="1"/>
  <c r="D3949" i="7"/>
  <c r="M3948" i="7" a="1"/>
  <c r="M3948" i="7" s="1"/>
  <c r="D3948" i="7"/>
  <c r="M3947" i="7" a="1"/>
  <c r="M3947" i="7" s="1"/>
  <c r="D3947" i="7"/>
  <c r="M3946" i="7" a="1"/>
  <c r="M3946" i="7" s="1"/>
  <c r="D3946" i="7"/>
  <c r="M3945" i="7" a="1"/>
  <c r="M3945" i="7" s="1"/>
  <c r="D3945" i="7"/>
  <c r="M3944" i="7" a="1"/>
  <c r="M3944" i="7" s="1"/>
  <c r="D3944" i="7"/>
  <c r="M3943" i="7" a="1"/>
  <c r="M3943" i="7" s="1"/>
  <c r="D3943" i="7"/>
  <c r="M3942" i="7" a="1"/>
  <c r="M3942" i="7" s="1"/>
  <c r="D3942" i="7"/>
  <c r="M3941" i="7" a="1"/>
  <c r="M3941" i="7" s="1"/>
  <c r="D3941" i="7"/>
  <c r="M3940" i="7" a="1"/>
  <c r="M3940" i="7" s="1"/>
  <c r="D3940" i="7"/>
  <c r="M3939" i="7" a="1"/>
  <c r="M3939" i="7" s="1"/>
  <c r="D3939" i="7"/>
  <c r="M3938" i="7" a="1"/>
  <c r="M3938" i="7" s="1"/>
  <c r="D3938" i="7"/>
  <c r="M3937" i="7" a="1"/>
  <c r="M3937" i="7" s="1"/>
  <c r="D3937" i="7"/>
  <c r="M3936" i="7" a="1"/>
  <c r="M3936" i="7" s="1"/>
  <c r="D3936" i="7"/>
  <c r="M3935" i="7" a="1"/>
  <c r="M3935" i="7" s="1"/>
  <c r="D3935" i="7"/>
  <c r="M3934" i="7" a="1"/>
  <c r="M3934" i="7" s="1"/>
  <c r="D3934" i="7"/>
  <c r="M3933" i="7" a="1"/>
  <c r="M3933" i="7" s="1"/>
  <c r="D3933" i="7"/>
  <c r="M3932" i="7" a="1"/>
  <c r="M3932" i="7" s="1"/>
  <c r="D3932" i="7"/>
  <c r="M3931" i="7" a="1"/>
  <c r="M3931" i="7" s="1"/>
  <c r="D3931" i="7"/>
  <c r="M3930" i="7" a="1"/>
  <c r="M3930" i="7" s="1"/>
  <c r="D3930" i="7"/>
  <c r="M3929" i="7" a="1"/>
  <c r="M3929" i="7" s="1"/>
  <c r="D3929" i="7"/>
  <c r="M3928" i="7" a="1"/>
  <c r="M3928" i="7" s="1"/>
  <c r="D3928" i="7"/>
  <c r="M3927" i="7" a="1"/>
  <c r="M3927" i="7" s="1"/>
  <c r="D3927" i="7"/>
  <c r="M3926" i="7" a="1"/>
  <c r="M3926" i="7" s="1"/>
  <c r="D3926" i="7"/>
  <c r="M3925" i="7" a="1"/>
  <c r="M3925" i="7" s="1"/>
  <c r="D3925" i="7"/>
  <c r="M3924" i="7" a="1"/>
  <c r="M3924" i="7" s="1"/>
  <c r="D3924" i="7"/>
  <c r="M3923" i="7" a="1"/>
  <c r="M3923" i="7" s="1"/>
  <c r="D3923" i="7"/>
  <c r="M3922" i="7" a="1"/>
  <c r="M3922" i="7" s="1"/>
  <c r="D3922" i="7"/>
  <c r="M3921" i="7" a="1"/>
  <c r="M3921" i="7" s="1"/>
  <c r="D3921" i="7"/>
  <c r="M3920" i="7" a="1"/>
  <c r="M3920" i="7" s="1"/>
  <c r="D3920" i="7"/>
  <c r="M3919" i="7" a="1"/>
  <c r="M3919" i="7" s="1"/>
  <c r="D3919" i="7"/>
  <c r="M3918" i="7" a="1"/>
  <c r="M3918" i="7" s="1"/>
  <c r="D3918" i="7"/>
  <c r="M3917" i="7" a="1"/>
  <c r="M3917" i="7" s="1"/>
  <c r="D3917" i="7"/>
  <c r="M3916" i="7" a="1"/>
  <c r="M3916" i="7" s="1"/>
  <c r="D3916" i="7"/>
  <c r="M3915" i="7" a="1"/>
  <c r="M3915" i="7" s="1"/>
  <c r="D3915" i="7"/>
  <c r="M3914" i="7" a="1"/>
  <c r="M3914" i="7" s="1"/>
  <c r="D3914" i="7"/>
  <c r="M3913" i="7" a="1"/>
  <c r="M3913" i="7" s="1"/>
  <c r="D3913" i="7"/>
  <c r="M3912" i="7" a="1"/>
  <c r="M3912" i="7" s="1"/>
  <c r="D3912" i="7"/>
  <c r="M3911" i="7" a="1"/>
  <c r="M3911" i="7" s="1"/>
  <c r="D3911" i="7"/>
  <c r="M3910" i="7" a="1"/>
  <c r="M3910" i="7" s="1"/>
  <c r="D3910" i="7"/>
  <c r="M3909" i="7" a="1"/>
  <c r="M3909" i="7" s="1"/>
  <c r="D3909" i="7"/>
  <c r="M3908" i="7" a="1"/>
  <c r="M3908" i="7" s="1"/>
  <c r="D3908" i="7"/>
  <c r="M3907" i="7" a="1"/>
  <c r="M3907" i="7" s="1"/>
  <c r="D3907" i="7"/>
  <c r="M3906" i="7" a="1"/>
  <c r="M3906" i="7" s="1"/>
  <c r="D3906" i="7"/>
  <c r="M3905" i="7" a="1"/>
  <c r="M3905" i="7" s="1"/>
  <c r="D3905" i="7"/>
  <c r="M3904" i="7" a="1"/>
  <c r="M3904" i="7" s="1"/>
  <c r="D3904" i="7"/>
  <c r="M3903" i="7" a="1"/>
  <c r="M3903" i="7" s="1"/>
  <c r="D3903" i="7"/>
  <c r="M3902" i="7" a="1"/>
  <c r="M3902" i="7" s="1"/>
  <c r="D3902" i="7"/>
  <c r="M3901" i="7" a="1"/>
  <c r="M3901" i="7" s="1"/>
  <c r="D3901" i="7"/>
  <c r="M3900" i="7" a="1"/>
  <c r="M3900" i="7" s="1"/>
  <c r="D3900" i="7"/>
  <c r="M3899" i="7" a="1"/>
  <c r="M3899" i="7" s="1"/>
  <c r="D3899" i="7"/>
  <c r="M3898" i="7" a="1"/>
  <c r="M3898" i="7" s="1"/>
  <c r="D3898" i="7"/>
  <c r="M3897" i="7" a="1"/>
  <c r="M3897" i="7" s="1"/>
  <c r="D3897" i="7"/>
  <c r="M3896" i="7" a="1"/>
  <c r="M3896" i="7" s="1"/>
  <c r="D3896" i="7"/>
  <c r="M3895" i="7" a="1"/>
  <c r="M3895" i="7" s="1"/>
  <c r="D3895" i="7"/>
  <c r="M3894" i="7" a="1"/>
  <c r="M3894" i="7" s="1"/>
  <c r="D3894" i="7"/>
  <c r="M3893" i="7" a="1"/>
  <c r="M3893" i="7" s="1"/>
  <c r="D3893" i="7"/>
  <c r="M3892" i="7" a="1"/>
  <c r="M3892" i="7" s="1"/>
  <c r="D3892" i="7"/>
  <c r="M3891" i="7" a="1"/>
  <c r="M3891" i="7" s="1"/>
  <c r="D3891" i="7"/>
  <c r="M3890" i="7" a="1"/>
  <c r="M3890" i="7" s="1"/>
  <c r="D3890" i="7"/>
  <c r="M3889" i="7" a="1"/>
  <c r="M3889" i="7" s="1"/>
  <c r="D3889" i="7"/>
  <c r="M3888" i="7" a="1"/>
  <c r="M3888" i="7" s="1"/>
  <c r="D3888" i="7"/>
  <c r="M3887" i="7" a="1"/>
  <c r="M3887" i="7" s="1"/>
  <c r="D3887" i="7"/>
  <c r="M3886" i="7" a="1"/>
  <c r="M3886" i="7" s="1"/>
  <c r="D3886" i="7"/>
  <c r="M3885" i="7" a="1"/>
  <c r="M3885" i="7" s="1"/>
  <c r="D3885" i="7"/>
  <c r="M3884" i="7" a="1"/>
  <c r="M3884" i="7" s="1"/>
  <c r="D3884" i="7"/>
  <c r="M3883" i="7" a="1"/>
  <c r="M3883" i="7" s="1"/>
  <c r="D3883" i="7"/>
  <c r="M3882" i="7" a="1"/>
  <c r="M3882" i="7" s="1"/>
  <c r="D3882" i="7"/>
  <c r="M3881" i="7" a="1"/>
  <c r="M3881" i="7" s="1"/>
  <c r="D3881" i="7"/>
  <c r="M3880" i="7" a="1"/>
  <c r="M3880" i="7" s="1"/>
  <c r="D3880" i="7"/>
  <c r="M3879" i="7" a="1"/>
  <c r="M3879" i="7" s="1"/>
  <c r="D3879" i="7"/>
  <c r="M3878" i="7" a="1"/>
  <c r="M3878" i="7" s="1"/>
  <c r="D3878" i="7"/>
  <c r="M3877" i="7" a="1"/>
  <c r="M3877" i="7" s="1"/>
  <c r="D3877" i="7"/>
  <c r="M3876" i="7" a="1"/>
  <c r="M3876" i="7" s="1"/>
  <c r="D3876" i="7"/>
  <c r="M3875" i="7" a="1"/>
  <c r="M3875" i="7" s="1"/>
  <c r="D3875" i="7"/>
  <c r="M3874" i="7" a="1"/>
  <c r="M3874" i="7" s="1"/>
  <c r="D3874" i="7"/>
  <c r="M3873" i="7" a="1"/>
  <c r="M3873" i="7" s="1"/>
  <c r="D3873" i="7"/>
  <c r="M3872" i="7" a="1"/>
  <c r="M3872" i="7" s="1"/>
  <c r="D3872" i="7"/>
  <c r="M3871" i="7" a="1"/>
  <c r="M3871" i="7" s="1"/>
  <c r="D3871" i="7"/>
  <c r="M3870" i="7" a="1"/>
  <c r="M3870" i="7" s="1"/>
  <c r="D3870" i="7"/>
  <c r="M3869" i="7" a="1"/>
  <c r="M3869" i="7" s="1"/>
  <c r="D3869" i="7"/>
  <c r="M3868" i="7" a="1"/>
  <c r="M3868" i="7" s="1"/>
  <c r="D3868" i="7"/>
  <c r="M3867" i="7" a="1"/>
  <c r="M3867" i="7" s="1"/>
  <c r="D3867" i="7"/>
  <c r="M3866" i="7" a="1"/>
  <c r="M3866" i="7" s="1"/>
  <c r="D3866" i="7"/>
  <c r="M3865" i="7" a="1"/>
  <c r="M3865" i="7" s="1"/>
  <c r="D3865" i="7"/>
  <c r="M3864" i="7" a="1"/>
  <c r="M3864" i="7" s="1"/>
  <c r="D3864" i="7"/>
  <c r="M3863" i="7" a="1"/>
  <c r="M3863" i="7" s="1"/>
  <c r="D3863" i="7"/>
  <c r="M3862" i="7" a="1"/>
  <c r="M3862" i="7" s="1"/>
  <c r="D3862" i="7"/>
  <c r="M3861" i="7" a="1"/>
  <c r="M3861" i="7" s="1"/>
  <c r="D3861" i="7"/>
  <c r="M3860" i="7" a="1"/>
  <c r="M3860" i="7" s="1"/>
  <c r="D3860" i="7"/>
  <c r="M3859" i="7" a="1"/>
  <c r="M3859" i="7" s="1"/>
  <c r="D3859" i="7"/>
  <c r="M3858" i="7" a="1"/>
  <c r="M3858" i="7" s="1"/>
  <c r="D3858" i="7"/>
  <c r="M3857" i="7" a="1"/>
  <c r="M3857" i="7" s="1"/>
  <c r="D3857" i="7"/>
  <c r="M3856" i="7" a="1"/>
  <c r="M3856" i="7" s="1"/>
  <c r="D3856" i="7"/>
  <c r="M3855" i="7" a="1"/>
  <c r="M3855" i="7" s="1"/>
  <c r="D3855" i="7"/>
  <c r="M3854" i="7" a="1"/>
  <c r="M3854" i="7" s="1"/>
  <c r="D3854" i="7"/>
  <c r="M3853" i="7" a="1"/>
  <c r="M3853" i="7" s="1"/>
  <c r="D3853" i="7"/>
  <c r="M3852" i="7" a="1"/>
  <c r="M3852" i="7" s="1"/>
  <c r="D3852" i="7"/>
  <c r="M3851" i="7" a="1"/>
  <c r="M3851" i="7" s="1"/>
  <c r="D3851" i="7"/>
  <c r="M3850" i="7" a="1"/>
  <c r="M3850" i="7" s="1"/>
  <c r="D3850" i="7"/>
  <c r="M3849" i="7" a="1"/>
  <c r="M3849" i="7" s="1"/>
  <c r="D3849" i="7"/>
  <c r="M3848" i="7" a="1"/>
  <c r="M3848" i="7" s="1"/>
  <c r="D3848" i="7"/>
  <c r="M3847" i="7" a="1"/>
  <c r="M3847" i="7" s="1"/>
  <c r="D3847" i="7"/>
  <c r="M3846" i="7" a="1"/>
  <c r="M3846" i="7" s="1"/>
  <c r="D3846" i="7"/>
  <c r="M3845" i="7" a="1"/>
  <c r="M3845" i="7" s="1"/>
  <c r="D3845" i="7"/>
  <c r="M3844" i="7" a="1"/>
  <c r="M3844" i="7" s="1"/>
  <c r="D3844" i="7"/>
  <c r="M3843" i="7" a="1"/>
  <c r="M3843" i="7" s="1"/>
  <c r="D3843" i="7"/>
  <c r="M3842" i="7" a="1"/>
  <c r="M3842" i="7" s="1"/>
  <c r="D3842" i="7"/>
  <c r="M3841" i="7" a="1"/>
  <c r="M3841" i="7" s="1"/>
  <c r="D3841" i="7"/>
  <c r="M3840" i="7" a="1"/>
  <c r="M3840" i="7" s="1"/>
  <c r="D3840" i="7"/>
  <c r="M3839" i="7" a="1"/>
  <c r="M3839" i="7" s="1"/>
  <c r="D3839" i="7"/>
  <c r="M3838" i="7" a="1"/>
  <c r="M3838" i="7" s="1"/>
  <c r="D3838" i="7"/>
  <c r="M3837" i="7" a="1"/>
  <c r="M3837" i="7" s="1"/>
  <c r="D3837" i="7"/>
  <c r="M3836" i="7" a="1"/>
  <c r="M3836" i="7" s="1"/>
  <c r="D3836" i="7"/>
  <c r="M3835" i="7" a="1"/>
  <c r="M3835" i="7" s="1"/>
  <c r="D3835" i="7"/>
  <c r="M3834" i="7" a="1"/>
  <c r="M3834" i="7" s="1"/>
  <c r="D3834" i="7"/>
  <c r="M3833" i="7" a="1"/>
  <c r="M3833" i="7" s="1"/>
  <c r="D3833" i="7"/>
  <c r="M3832" i="7" a="1"/>
  <c r="M3832" i="7" s="1"/>
  <c r="D3832" i="7"/>
  <c r="M3831" i="7" a="1"/>
  <c r="M3831" i="7" s="1"/>
  <c r="D3831" i="7"/>
  <c r="M3830" i="7" a="1"/>
  <c r="M3830" i="7" s="1"/>
  <c r="D3830" i="7"/>
  <c r="M3829" i="7" a="1"/>
  <c r="M3829" i="7" s="1"/>
  <c r="D3829" i="7"/>
  <c r="M3828" i="7" a="1"/>
  <c r="M3828" i="7" s="1"/>
  <c r="D3828" i="7"/>
  <c r="M3827" i="7" a="1"/>
  <c r="M3827" i="7" s="1"/>
  <c r="D3827" i="7"/>
  <c r="M3826" i="7" a="1"/>
  <c r="M3826" i="7" s="1"/>
  <c r="D3826" i="7"/>
  <c r="M3825" i="7" a="1"/>
  <c r="M3825" i="7" s="1"/>
  <c r="D3825" i="7"/>
  <c r="M3824" i="7" a="1"/>
  <c r="M3824" i="7" s="1"/>
  <c r="D3824" i="7"/>
  <c r="M3823" i="7" a="1"/>
  <c r="M3823" i="7" s="1"/>
  <c r="D3823" i="7"/>
  <c r="M3822" i="7" a="1"/>
  <c r="M3822" i="7" s="1"/>
  <c r="D3822" i="7"/>
  <c r="M3821" i="7" a="1"/>
  <c r="M3821" i="7" s="1"/>
  <c r="D3821" i="7"/>
  <c r="M3820" i="7" a="1"/>
  <c r="M3820" i="7" s="1"/>
  <c r="D3820" i="7"/>
  <c r="M3819" i="7" a="1"/>
  <c r="M3819" i="7" s="1"/>
  <c r="D3819" i="7"/>
  <c r="M3818" i="7" a="1"/>
  <c r="M3818" i="7" s="1"/>
  <c r="D3818" i="7"/>
  <c r="M3817" i="7" a="1"/>
  <c r="M3817" i="7" s="1"/>
  <c r="D3817" i="7"/>
  <c r="M3816" i="7" a="1"/>
  <c r="M3816" i="7" s="1"/>
  <c r="D3816" i="7"/>
  <c r="M3815" i="7" a="1"/>
  <c r="M3815" i="7" s="1"/>
  <c r="D3815" i="7"/>
  <c r="M3814" i="7" a="1"/>
  <c r="M3814" i="7" s="1"/>
  <c r="D3814" i="7"/>
  <c r="M3813" i="7" a="1"/>
  <c r="M3813" i="7" s="1"/>
  <c r="D3813" i="7"/>
  <c r="M3812" i="7" a="1"/>
  <c r="M3812" i="7" s="1"/>
  <c r="D3812" i="7"/>
  <c r="M3811" i="7" a="1"/>
  <c r="M3811" i="7" s="1"/>
  <c r="D3811" i="7"/>
  <c r="M3810" i="7" a="1"/>
  <c r="M3810" i="7" s="1"/>
  <c r="D3810" i="7"/>
  <c r="M3809" i="7" a="1"/>
  <c r="M3809" i="7" s="1"/>
  <c r="D3809" i="7"/>
  <c r="M3808" i="7" a="1"/>
  <c r="M3808" i="7" s="1"/>
  <c r="D3808" i="7"/>
  <c r="M3807" i="7" a="1"/>
  <c r="M3807" i="7" s="1"/>
  <c r="D3807" i="7"/>
  <c r="M3806" i="7" a="1"/>
  <c r="M3806" i="7" s="1"/>
  <c r="D3806" i="7"/>
  <c r="M3805" i="7" a="1"/>
  <c r="M3805" i="7" s="1"/>
  <c r="D3805" i="7"/>
  <c r="M3804" i="7" a="1"/>
  <c r="M3804" i="7" s="1"/>
  <c r="D3804" i="7"/>
  <c r="M3803" i="7" a="1"/>
  <c r="M3803" i="7" s="1"/>
  <c r="D3803" i="7"/>
  <c r="M3802" i="7" a="1"/>
  <c r="M3802" i="7" s="1"/>
  <c r="D3802" i="7"/>
  <c r="M3801" i="7" a="1"/>
  <c r="M3801" i="7" s="1"/>
  <c r="D3801" i="7"/>
  <c r="M3800" i="7" a="1"/>
  <c r="M3800" i="7" s="1"/>
  <c r="D3800" i="7"/>
  <c r="M3799" i="7" a="1"/>
  <c r="M3799" i="7" s="1"/>
  <c r="D3799" i="7"/>
  <c r="M3798" i="7" a="1"/>
  <c r="M3798" i="7" s="1"/>
  <c r="D3798" i="7"/>
  <c r="M3797" i="7" a="1"/>
  <c r="M3797" i="7" s="1"/>
  <c r="D3797" i="7"/>
  <c r="M3796" i="7" a="1"/>
  <c r="M3796" i="7" s="1"/>
  <c r="D3796" i="7"/>
  <c r="M3795" i="7" a="1"/>
  <c r="M3795" i="7" s="1"/>
  <c r="D3795" i="7"/>
  <c r="M3794" i="7" a="1"/>
  <c r="M3794" i="7" s="1"/>
  <c r="D3794" i="7"/>
  <c r="M3793" i="7" a="1"/>
  <c r="M3793" i="7" s="1"/>
  <c r="D3793" i="7"/>
  <c r="M3792" i="7" a="1"/>
  <c r="M3792" i="7" s="1"/>
  <c r="D3792" i="7"/>
  <c r="M3791" i="7" a="1"/>
  <c r="M3791" i="7" s="1"/>
  <c r="D3791" i="7"/>
  <c r="M3790" i="7" a="1"/>
  <c r="M3790" i="7" s="1"/>
  <c r="D3790" i="7"/>
  <c r="M3789" i="7" a="1"/>
  <c r="M3789" i="7" s="1"/>
  <c r="D3789" i="7"/>
  <c r="M3788" i="7" a="1"/>
  <c r="M3788" i="7" s="1"/>
  <c r="D3788" i="7"/>
  <c r="M3787" i="7" a="1"/>
  <c r="M3787" i="7" s="1"/>
  <c r="D3787" i="7"/>
  <c r="M3786" i="7" a="1"/>
  <c r="M3786" i="7" s="1"/>
  <c r="D3786" i="7"/>
  <c r="M3785" i="7" a="1"/>
  <c r="M3785" i="7" s="1"/>
  <c r="D3785" i="7"/>
  <c r="M3784" i="7" a="1"/>
  <c r="M3784" i="7" s="1"/>
  <c r="D3784" i="7"/>
  <c r="M3783" i="7" a="1"/>
  <c r="M3783" i="7" s="1"/>
  <c r="D3783" i="7"/>
  <c r="M3782" i="7" a="1"/>
  <c r="M3782" i="7" s="1"/>
  <c r="D3782" i="7"/>
  <c r="M3781" i="7" a="1"/>
  <c r="M3781" i="7" s="1"/>
  <c r="D3781" i="7"/>
  <c r="M3780" i="7" a="1"/>
  <c r="M3780" i="7" s="1"/>
  <c r="D3780" i="7"/>
  <c r="M3779" i="7" a="1"/>
  <c r="M3779" i="7" s="1"/>
  <c r="D3779" i="7"/>
  <c r="M3778" i="7" a="1"/>
  <c r="M3778" i="7" s="1"/>
  <c r="D3778" i="7"/>
  <c r="M3777" i="7" a="1"/>
  <c r="M3777" i="7" s="1"/>
  <c r="D3777" i="7"/>
  <c r="M3776" i="7" a="1"/>
  <c r="M3776" i="7" s="1"/>
  <c r="D3776" i="7"/>
  <c r="M3775" i="7" a="1"/>
  <c r="M3775" i="7" s="1"/>
  <c r="D3775" i="7"/>
  <c r="M3774" i="7" a="1"/>
  <c r="M3774" i="7" s="1"/>
  <c r="D3774" i="7"/>
  <c r="M3773" i="7" a="1"/>
  <c r="M3773" i="7" s="1"/>
  <c r="D3773" i="7"/>
  <c r="M3772" i="7" a="1"/>
  <c r="M3772" i="7" s="1"/>
  <c r="D3772" i="7"/>
  <c r="M3771" i="7" a="1"/>
  <c r="M3771" i="7" s="1"/>
  <c r="D3771" i="7"/>
  <c r="M3770" i="7" a="1"/>
  <c r="M3770" i="7" s="1"/>
  <c r="D3770" i="7"/>
  <c r="M3769" i="7" a="1"/>
  <c r="M3769" i="7" s="1"/>
  <c r="D3769" i="7"/>
  <c r="M3768" i="7" a="1"/>
  <c r="M3768" i="7" s="1"/>
  <c r="D3768" i="7"/>
  <c r="M3767" i="7" a="1"/>
  <c r="M3767" i="7" s="1"/>
  <c r="D3767" i="7"/>
  <c r="M3766" i="7" a="1"/>
  <c r="M3766" i="7" s="1"/>
  <c r="D3766" i="7"/>
  <c r="M3765" i="7" a="1"/>
  <c r="M3765" i="7" s="1"/>
  <c r="D3765" i="7"/>
  <c r="M3764" i="7" a="1"/>
  <c r="M3764" i="7" s="1"/>
  <c r="D3764" i="7"/>
  <c r="M3763" i="7" a="1"/>
  <c r="M3763" i="7" s="1"/>
  <c r="D3763" i="7"/>
  <c r="M3762" i="7" a="1"/>
  <c r="M3762" i="7" s="1"/>
  <c r="D3762" i="7"/>
  <c r="M3761" i="7" a="1"/>
  <c r="M3761" i="7" s="1"/>
  <c r="D3761" i="7"/>
  <c r="M3760" i="7" a="1"/>
  <c r="M3760" i="7" s="1"/>
  <c r="D3760" i="7"/>
  <c r="M3759" i="7" a="1"/>
  <c r="M3759" i="7" s="1"/>
  <c r="D3759" i="7"/>
  <c r="M3758" i="7" a="1"/>
  <c r="M3758" i="7" s="1"/>
  <c r="D3758" i="7"/>
  <c r="M3757" i="7" a="1"/>
  <c r="M3757" i="7" s="1"/>
  <c r="D3757" i="7"/>
  <c r="M3756" i="7" a="1"/>
  <c r="M3756" i="7" s="1"/>
  <c r="D3756" i="7"/>
  <c r="M3755" i="7" a="1"/>
  <c r="M3755" i="7" s="1"/>
  <c r="D3755" i="7"/>
  <c r="M3754" i="7" a="1"/>
  <c r="M3754" i="7" s="1"/>
  <c r="D3754" i="7"/>
  <c r="M3753" i="7" a="1"/>
  <c r="M3753" i="7" s="1"/>
  <c r="D3753" i="7"/>
  <c r="M3752" i="7" a="1"/>
  <c r="M3752" i="7" s="1"/>
  <c r="D3752" i="7"/>
  <c r="M3751" i="7" a="1"/>
  <c r="M3751" i="7" s="1"/>
  <c r="D3751" i="7"/>
  <c r="M3750" i="7" a="1"/>
  <c r="M3750" i="7" s="1"/>
  <c r="D3750" i="7"/>
  <c r="M3749" i="7" a="1"/>
  <c r="M3749" i="7" s="1"/>
  <c r="D3749" i="7"/>
  <c r="M3748" i="7" a="1"/>
  <c r="M3748" i="7" s="1"/>
  <c r="D3748" i="7"/>
  <c r="M3747" i="7" a="1"/>
  <c r="M3747" i="7" s="1"/>
  <c r="D3747" i="7"/>
  <c r="M3746" i="7" a="1"/>
  <c r="M3746" i="7" s="1"/>
  <c r="D3746" i="7"/>
  <c r="M3745" i="7" a="1"/>
  <c r="M3745" i="7" s="1"/>
  <c r="D3745" i="7"/>
  <c r="M3744" i="7" a="1"/>
  <c r="M3744" i="7" s="1"/>
  <c r="D3744" i="7"/>
  <c r="M3743" i="7" a="1"/>
  <c r="M3743" i="7" s="1"/>
  <c r="D3743" i="7"/>
  <c r="M3742" i="7" a="1"/>
  <c r="M3742" i="7" s="1"/>
  <c r="D3742" i="7"/>
  <c r="M3741" i="7" a="1"/>
  <c r="M3741" i="7" s="1"/>
  <c r="D3741" i="7"/>
  <c r="M3740" i="7" a="1"/>
  <c r="M3740" i="7" s="1"/>
  <c r="D3740" i="7"/>
  <c r="M3739" i="7" a="1"/>
  <c r="M3739" i="7" s="1"/>
  <c r="D3739" i="7"/>
  <c r="M3738" i="7" a="1"/>
  <c r="M3738" i="7" s="1"/>
  <c r="D3738" i="7"/>
  <c r="M3737" i="7" a="1"/>
  <c r="M3737" i="7" s="1"/>
  <c r="D3737" i="7"/>
  <c r="M3736" i="7" a="1"/>
  <c r="M3736" i="7" s="1"/>
  <c r="D3736" i="7"/>
  <c r="M3735" i="7" a="1"/>
  <c r="M3735" i="7" s="1"/>
  <c r="D3735" i="7"/>
  <c r="M3734" i="7" a="1"/>
  <c r="M3734" i="7" s="1"/>
  <c r="D3734" i="7"/>
  <c r="M3733" i="7" a="1"/>
  <c r="M3733" i="7" s="1"/>
  <c r="D3733" i="7"/>
  <c r="M3732" i="7" a="1"/>
  <c r="M3732" i="7" s="1"/>
  <c r="D3732" i="7"/>
  <c r="M3731" i="7" a="1"/>
  <c r="M3731" i="7" s="1"/>
  <c r="D3731" i="7"/>
  <c r="M3730" i="7" a="1"/>
  <c r="M3730" i="7" s="1"/>
  <c r="D3730" i="7"/>
  <c r="M3729" i="7" a="1"/>
  <c r="M3729" i="7" s="1"/>
  <c r="D3729" i="7"/>
  <c r="M3728" i="7" a="1"/>
  <c r="M3728" i="7" s="1"/>
  <c r="D3728" i="7"/>
  <c r="M3727" i="7" a="1"/>
  <c r="M3727" i="7" s="1"/>
  <c r="D3727" i="7"/>
  <c r="M3726" i="7" a="1"/>
  <c r="M3726" i="7" s="1"/>
  <c r="D3726" i="7"/>
  <c r="M3725" i="7" a="1"/>
  <c r="M3725" i="7" s="1"/>
  <c r="D3725" i="7"/>
  <c r="M3724" i="7" a="1"/>
  <c r="M3724" i="7" s="1"/>
  <c r="D3724" i="7"/>
  <c r="M3723" i="7" a="1"/>
  <c r="M3723" i="7" s="1"/>
  <c r="D3723" i="7"/>
  <c r="M3722" i="7" a="1"/>
  <c r="M3722" i="7" s="1"/>
  <c r="D3722" i="7"/>
  <c r="M3721" i="7" a="1"/>
  <c r="M3721" i="7" s="1"/>
  <c r="D3721" i="7"/>
  <c r="M3720" i="7" a="1"/>
  <c r="M3720" i="7" s="1"/>
  <c r="D3720" i="7"/>
  <c r="M3719" i="7" a="1"/>
  <c r="M3719" i="7" s="1"/>
  <c r="D3719" i="7"/>
  <c r="M3718" i="7" a="1"/>
  <c r="M3718" i="7" s="1"/>
  <c r="D3718" i="7"/>
  <c r="M3717" i="7" a="1"/>
  <c r="M3717" i="7" s="1"/>
  <c r="D3717" i="7"/>
  <c r="M3716" i="7" a="1"/>
  <c r="M3716" i="7" s="1"/>
  <c r="D3716" i="7"/>
  <c r="M3715" i="7" a="1"/>
  <c r="M3715" i="7" s="1"/>
  <c r="D3715" i="7"/>
  <c r="M3714" i="7" a="1"/>
  <c r="M3714" i="7" s="1"/>
  <c r="D3714" i="7"/>
  <c r="M3713" i="7" a="1"/>
  <c r="M3713" i="7" s="1"/>
  <c r="D3713" i="7"/>
  <c r="M3712" i="7" a="1"/>
  <c r="M3712" i="7" s="1"/>
  <c r="D3712" i="7"/>
  <c r="M3711" i="7" a="1"/>
  <c r="M3711" i="7" s="1"/>
  <c r="D3711" i="7"/>
  <c r="M3710" i="7" a="1"/>
  <c r="M3710" i="7" s="1"/>
  <c r="D3710" i="7"/>
  <c r="M3709" i="7" a="1"/>
  <c r="M3709" i="7" s="1"/>
  <c r="D3709" i="7"/>
  <c r="M3708" i="7" a="1"/>
  <c r="M3708" i="7" s="1"/>
  <c r="D3708" i="7"/>
  <c r="M3707" i="7" a="1"/>
  <c r="M3707" i="7" s="1"/>
  <c r="D3707" i="7"/>
  <c r="M3706" i="7" a="1"/>
  <c r="M3706" i="7" s="1"/>
  <c r="D3706" i="7"/>
  <c r="M3705" i="7" a="1"/>
  <c r="M3705" i="7" s="1"/>
  <c r="D3705" i="7"/>
  <c r="M3704" i="7" a="1"/>
  <c r="M3704" i="7" s="1"/>
  <c r="D3704" i="7"/>
  <c r="M3703" i="7" a="1"/>
  <c r="M3703" i="7" s="1"/>
  <c r="D3703" i="7"/>
  <c r="M3702" i="7" a="1"/>
  <c r="M3702" i="7" s="1"/>
  <c r="D3702" i="7"/>
  <c r="M3701" i="7" a="1"/>
  <c r="M3701" i="7" s="1"/>
  <c r="D3701" i="7"/>
  <c r="M3700" i="7" a="1"/>
  <c r="M3700" i="7" s="1"/>
  <c r="D3700" i="7"/>
  <c r="M3699" i="7" a="1"/>
  <c r="M3699" i="7" s="1"/>
  <c r="D3699" i="7"/>
  <c r="M3698" i="7" a="1"/>
  <c r="M3698" i="7" s="1"/>
  <c r="D3698" i="7"/>
  <c r="M3697" i="7" a="1"/>
  <c r="M3697" i="7" s="1"/>
  <c r="D3697" i="7"/>
  <c r="M3696" i="7" a="1"/>
  <c r="M3696" i="7" s="1"/>
  <c r="D3696" i="7"/>
  <c r="M3695" i="7" a="1"/>
  <c r="M3695" i="7" s="1"/>
  <c r="D3695" i="7"/>
  <c r="M3694" i="7" a="1"/>
  <c r="M3694" i="7" s="1"/>
  <c r="D3694" i="7"/>
  <c r="M3693" i="7" a="1"/>
  <c r="M3693" i="7" s="1"/>
  <c r="D3693" i="7"/>
  <c r="M3692" i="7" a="1"/>
  <c r="M3692" i="7" s="1"/>
  <c r="D3692" i="7"/>
  <c r="M3691" i="7" a="1"/>
  <c r="M3691" i="7" s="1"/>
  <c r="D3691" i="7"/>
  <c r="M3690" i="7" a="1"/>
  <c r="M3690" i="7" s="1"/>
  <c r="D3690" i="7"/>
  <c r="M3689" i="7" a="1"/>
  <c r="M3689" i="7" s="1"/>
  <c r="D3689" i="7"/>
  <c r="M3688" i="7" a="1"/>
  <c r="M3688" i="7" s="1"/>
  <c r="D3688" i="7"/>
  <c r="M3687" i="7" a="1"/>
  <c r="M3687" i="7" s="1"/>
  <c r="D3687" i="7"/>
  <c r="M3686" i="7" a="1"/>
  <c r="M3686" i="7" s="1"/>
  <c r="D3686" i="7"/>
  <c r="M3685" i="7" a="1"/>
  <c r="M3685" i="7" s="1"/>
  <c r="D3685" i="7"/>
  <c r="M3684" i="7" a="1"/>
  <c r="M3684" i="7" s="1"/>
  <c r="D3684" i="7"/>
  <c r="M3683" i="7" a="1"/>
  <c r="M3683" i="7" s="1"/>
  <c r="D3683" i="7"/>
  <c r="M3682" i="7" a="1"/>
  <c r="M3682" i="7" s="1"/>
  <c r="D3682" i="7"/>
  <c r="M3681" i="7" a="1"/>
  <c r="M3681" i="7" s="1"/>
  <c r="D3681" i="7"/>
  <c r="M3680" i="7" a="1"/>
  <c r="M3680" i="7" s="1"/>
  <c r="D3680" i="7"/>
  <c r="M3679" i="7" a="1"/>
  <c r="M3679" i="7" s="1"/>
  <c r="D3679" i="7"/>
  <c r="M3678" i="7" a="1"/>
  <c r="M3678" i="7" s="1"/>
  <c r="D3678" i="7"/>
  <c r="M3677" i="7" a="1"/>
  <c r="M3677" i="7" s="1"/>
  <c r="D3677" i="7"/>
  <c r="M3676" i="7" a="1"/>
  <c r="M3676" i="7" s="1"/>
  <c r="D3676" i="7"/>
  <c r="M3675" i="7" a="1"/>
  <c r="M3675" i="7" s="1"/>
  <c r="D3675" i="7"/>
  <c r="M3674" i="7" a="1"/>
  <c r="M3674" i="7" s="1"/>
  <c r="D3674" i="7"/>
  <c r="M3673" i="7" a="1"/>
  <c r="M3673" i="7" s="1"/>
  <c r="D3673" i="7"/>
  <c r="M3672" i="7" a="1"/>
  <c r="M3672" i="7" s="1"/>
  <c r="D3672" i="7"/>
  <c r="M3671" i="7" a="1"/>
  <c r="M3671" i="7" s="1"/>
  <c r="D3671" i="7"/>
  <c r="M3670" i="7" a="1"/>
  <c r="M3670" i="7" s="1"/>
  <c r="D3670" i="7"/>
  <c r="M3669" i="7" a="1"/>
  <c r="M3669" i="7" s="1"/>
  <c r="D3669" i="7"/>
  <c r="M3668" i="7" a="1"/>
  <c r="M3668" i="7" s="1"/>
  <c r="D3668" i="7"/>
  <c r="M3667" i="7" a="1"/>
  <c r="M3667" i="7" s="1"/>
  <c r="D3667" i="7"/>
  <c r="M3666" i="7" a="1"/>
  <c r="M3666" i="7" s="1"/>
  <c r="D3666" i="7"/>
  <c r="M3665" i="7" a="1"/>
  <c r="M3665" i="7" s="1"/>
  <c r="D3665" i="7"/>
  <c r="M3664" i="7" a="1"/>
  <c r="M3664" i="7" s="1"/>
  <c r="D3664" i="7"/>
  <c r="M3663" i="7" a="1"/>
  <c r="M3663" i="7" s="1"/>
  <c r="D3663" i="7"/>
  <c r="M3662" i="7" a="1"/>
  <c r="M3662" i="7" s="1"/>
  <c r="D3662" i="7"/>
  <c r="M3661" i="7" a="1"/>
  <c r="M3661" i="7" s="1"/>
  <c r="D3661" i="7"/>
  <c r="M3660" i="7" a="1"/>
  <c r="M3660" i="7" s="1"/>
  <c r="D3660" i="7"/>
  <c r="M3659" i="7" a="1"/>
  <c r="M3659" i="7" s="1"/>
  <c r="D3659" i="7"/>
  <c r="M3658" i="7" a="1"/>
  <c r="M3658" i="7" s="1"/>
  <c r="D3658" i="7"/>
  <c r="M3657" i="7" a="1"/>
  <c r="M3657" i="7" s="1"/>
  <c r="D3657" i="7"/>
  <c r="M3656" i="7" a="1"/>
  <c r="M3656" i="7" s="1"/>
  <c r="D3656" i="7"/>
  <c r="M3655" i="7" a="1"/>
  <c r="M3655" i="7" s="1"/>
  <c r="D3655" i="7"/>
  <c r="M3654" i="7" a="1"/>
  <c r="M3654" i="7" s="1"/>
  <c r="D3654" i="7"/>
  <c r="M3653" i="7" a="1"/>
  <c r="M3653" i="7" s="1"/>
  <c r="D3653" i="7"/>
  <c r="M3652" i="7" a="1"/>
  <c r="M3652" i="7" s="1"/>
  <c r="D3652" i="7"/>
  <c r="M3651" i="7" a="1"/>
  <c r="M3651" i="7" s="1"/>
  <c r="D3651" i="7"/>
  <c r="M3650" i="7" a="1"/>
  <c r="M3650" i="7" s="1"/>
  <c r="D3650" i="7"/>
  <c r="M3649" i="7" a="1"/>
  <c r="M3649" i="7" s="1"/>
  <c r="D3649" i="7"/>
  <c r="M3648" i="7" a="1"/>
  <c r="M3648" i="7" s="1"/>
  <c r="D3648" i="7"/>
  <c r="M3647" i="7" a="1"/>
  <c r="M3647" i="7" s="1"/>
  <c r="D3647" i="7"/>
  <c r="M3646" i="7" a="1"/>
  <c r="M3646" i="7" s="1"/>
  <c r="D3646" i="7"/>
  <c r="M3645" i="7" a="1"/>
  <c r="M3645" i="7" s="1"/>
  <c r="D3645" i="7"/>
  <c r="M3644" i="7" a="1"/>
  <c r="M3644" i="7" s="1"/>
  <c r="D3644" i="7"/>
  <c r="M3643" i="7" a="1"/>
  <c r="M3643" i="7" s="1"/>
  <c r="D3643" i="7"/>
  <c r="M3642" i="7" a="1"/>
  <c r="M3642" i="7" s="1"/>
  <c r="D3642" i="7"/>
  <c r="M3641" i="7" a="1"/>
  <c r="M3641" i="7" s="1"/>
  <c r="D3641" i="7"/>
  <c r="M3640" i="7" a="1"/>
  <c r="M3640" i="7" s="1"/>
  <c r="D3640" i="7"/>
  <c r="M3639" i="7" a="1"/>
  <c r="M3639" i="7" s="1"/>
  <c r="D3639" i="7"/>
  <c r="M3638" i="7" a="1"/>
  <c r="M3638" i="7" s="1"/>
  <c r="D3638" i="7"/>
  <c r="M3637" i="7" a="1"/>
  <c r="M3637" i="7" s="1"/>
  <c r="D3637" i="7"/>
  <c r="M3636" i="7" a="1"/>
  <c r="M3636" i="7" s="1"/>
  <c r="D3636" i="7"/>
  <c r="M3635" i="7" a="1"/>
  <c r="M3635" i="7" s="1"/>
  <c r="D3635" i="7"/>
  <c r="M3634" i="7" a="1"/>
  <c r="M3634" i="7" s="1"/>
  <c r="D3634" i="7"/>
  <c r="M3633" i="7" a="1"/>
  <c r="M3633" i="7" s="1"/>
  <c r="D3633" i="7"/>
  <c r="M3632" i="7" a="1"/>
  <c r="M3632" i="7" s="1"/>
  <c r="D3632" i="7"/>
  <c r="M3631" i="7" a="1"/>
  <c r="M3631" i="7" s="1"/>
  <c r="D3631" i="7"/>
  <c r="M3630" i="7" a="1"/>
  <c r="M3630" i="7" s="1"/>
  <c r="D3630" i="7"/>
  <c r="M3629" i="7" a="1"/>
  <c r="M3629" i="7" s="1"/>
  <c r="D3629" i="7"/>
  <c r="M3628" i="7" a="1"/>
  <c r="M3628" i="7" s="1"/>
  <c r="D3628" i="7"/>
  <c r="M3627" i="7" a="1"/>
  <c r="M3627" i="7" s="1"/>
  <c r="D3627" i="7"/>
  <c r="M3626" i="7" a="1"/>
  <c r="M3626" i="7" s="1"/>
  <c r="D3626" i="7"/>
  <c r="M3625" i="7" a="1"/>
  <c r="M3625" i="7" s="1"/>
  <c r="D3625" i="7"/>
  <c r="M3624" i="7" a="1"/>
  <c r="M3624" i="7" s="1"/>
  <c r="D3624" i="7"/>
  <c r="M3623" i="7" a="1"/>
  <c r="M3623" i="7" s="1"/>
  <c r="D3623" i="7"/>
  <c r="M3622" i="7" a="1"/>
  <c r="M3622" i="7" s="1"/>
  <c r="D3622" i="7"/>
  <c r="M3621" i="7" a="1"/>
  <c r="M3621" i="7" s="1"/>
  <c r="D3621" i="7"/>
  <c r="M3620" i="7" a="1"/>
  <c r="M3620" i="7" s="1"/>
  <c r="D3620" i="7"/>
  <c r="M3619" i="7" a="1"/>
  <c r="M3619" i="7" s="1"/>
  <c r="D3619" i="7"/>
  <c r="M3618" i="7" a="1"/>
  <c r="M3618" i="7" s="1"/>
  <c r="D3618" i="7"/>
  <c r="M3617" i="7" a="1"/>
  <c r="M3617" i="7" s="1"/>
  <c r="D3617" i="7"/>
  <c r="M3616" i="7" a="1"/>
  <c r="M3616" i="7" s="1"/>
  <c r="D3616" i="7"/>
  <c r="M3615" i="7" a="1"/>
  <c r="M3615" i="7" s="1"/>
  <c r="D3615" i="7"/>
  <c r="M3614" i="7" a="1"/>
  <c r="M3614" i="7" s="1"/>
  <c r="D3614" i="7"/>
  <c r="M3613" i="7" a="1"/>
  <c r="M3613" i="7" s="1"/>
  <c r="D3613" i="7"/>
  <c r="M3612" i="7" a="1"/>
  <c r="M3612" i="7" s="1"/>
  <c r="D3612" i="7"/>
  <c r="M3611" i="7" a="1"/>
  <c r="M3611" i="7" s="1"/>
  <c r="D3611" i="7"/>
  <c r="M3610" i="7" a="1"/>
  <c r="M3610" i="7" s="1"/>
  <c r="D3610" i="7"/>
  <c r="M3609" i="7" a="1"/>
  <c r="M3609" i="7" s="1"/>
  <c r="D3609" i="7"/>
  <c r="M3608" i="7" a="1"/>
  <c r="M3608" i="7" s="1"/>
  <c r="D3608" i="7"/>
  <c r="M3607" i="7" a="1"/>
  <c r="M3607" i="7" s="1"/>
  <c r="D3607" i="7"/>
  <c r="M3606" i="7" a="1"/>
  <c r="M3606" i="7" s="1"/>
  <c r="D3606" i="7"/>
  <c r="M3605" i="7" a="1"/>
  <c r="M3605" i="7" s="1"/>
  <c r="D3605" i="7"/>
  <c r="M3604" i="7" a="1"/>
  <c r="M3604" i="7" s="1"/>
  <c r="D3604" i="7"/>
  <c r="M3603" i="7" a="1"/>
  <c r="M3603" i="7" s="1"/>
  <c r="D3603" i="7"/>
  <c r="M3602" i="7" a="1"/>
  <c r="M3602" i="7" s="1"/>
  <c r="D3602" i="7"/>
  <c r="M3601" i="7" a="1"/>
  <c r="M3601" i="7" s="1"/>
  <c r="D3601" i="7"/>
  <c r="M3600" i="7" a="1"/>
  <c r="M3600" i="7" s="1"/>
  <c r="D3600" i="7"/>
  <c r="M3599" i="7" a="1"/>
  <c r="M3599" i="7" s="1"/>
  <c r="D3599" i="7"/>
  <c r="M3598" i="7" a="1"/>
  <c r="M3598" i="7" s="1"/>
  <c r="D3598" i="7"/>
  <c r="M3597" i="7" a="1"/>
  <c r="M3597" i="7" s="1"/>
  <c r="D3597" i="7"/>
  <c r="M3596" i="7" a="1"/>
  <c r="M3596" i="7" s="1"/>
  <c r="D3596" i="7"/>
  <c r="M3595" i="7" a="1"/>
  <c r="M3595" i="7" s="1"/>
  <c r="D3595" i="7"/>
  <c r="M3594" i="7" a="1"/>
  <c r="M3594" i="7" s="1"/>
  <c r="D3594" i="7"/>
  <c r="M3593" i="7" a="1"/>
  <c r="M3593" i="7" s="1"/>
  <c r="D3593" i="7"/>
  <c r="M3592" i="7" a="1"/>
  <c r="M3592" i="7" s="1"/>
  <c r="D3592" i="7"/>
  <c r="M3591" i="7" a="1"/>
  <c r="M3591" i="7" s="1"/>
  <c r="D3591" i="7"/>
  <c r="M3590" i="7" a="1"/>
  <c r="M3590" i="7" s="1"/>
  <c r="D3590" i="7"/>
  <c r="M3589" i="7" a="1"/>
  <c r="M3589" i="7" s="1"/>
  <c r="D3589" i="7"/>
  <c r="M3588" i="7" a="1"/>
  <c r="M3588" i="7" s="1"/>
  <c r="D3588" i="7"/>
  <c r="M3587" i="7" a="1"/>
  <c r="M3587" i="7" s="1"/>
  <c r="D3587" i="7"/>
  <c r="M3586" i="7" a="1"/>
  <c r="M3586" i="7" s="1"/>
  <c r="D3586" i="7"/>
  <c r="M3585" i="7" a="1"/>
  <c r="M3585" i="7" s="1"/>
  <c r="D3585" i="7"/>
  <c r="M3584" i="7" a="1"/>
  <c r="M3584" i="7" s="1"/>
  <c r="D3584" i="7"/>
  <c r="M3583" i="7" a="1"/>
  <c r="M3583" i="7" s="1"/>
  <c r="D3583" i="7"/>
  <c r="M3582" i="7" a="1"/>
  <c r="M3582" i="7" s="1"/>
  <c r="D3582" i="7"/>
  <c r="M3581" i="7" a="1"/>
  <c r="M3581" i="7" s="1"/>
  <c r="D3581" i="7"/>
  <c r="M3580" i="7" a="1"/>
  <c r="M3580" i="7" s="1"/>
  <c r="D3580" i="7"/>
  <c r="M3579" i="7" a="1"/>
  <c r="M3579" i="7" s="1"/>
  <c r="D3579" i="7"/>
  <c r="M3578" i="7" a="1"/>
  <c r="M3578" i="7" s="1"/>
  <c r="D3578" i="7"/>
  <c r="M3577" i="7" a="1"/>
  <c r="M3577" i="7" s="1"/>
  <c r="D3577" i="7"/>
  <c r="M3576" i="7" a="1"/>
  <c r="M3576" i="7" s="1"/>
  <c r="D3576" i="7"/>
  <c r="M3575" i="7" a="1"/>
  <c r="M3575" i="7" s="1"/>
  <c r="D3575" i="7"/>
  <c r="M3574" i="7" a="1"/>
  <c r="M3574" i="7" s="1"/>
  <c r="D3574" i="7"/>
  <c r="M3573" i="7" a="1"/>
  <c r="M3573" i="7" s="1"/>
  <c r="D3573" i="7"/>
  <c r="M3572" i="7" a="1"/>
  <c r="M3572" i="7" s="1"/>
  <c r="D3572" i="7"/>
  <c r="M3571" i="7" a="1"/>
  <c r="M3571" i="7" s="1"/>
  <c r="D3571" i="7"/>
  <c r="M3570" i="7" a="1"/>
  <c r="M3570" i="7" s="1"/>
  <c r="D3570" i="7"/>
  <c r="M3569" i="7" a="1"/>
  <c r="M3569" i="7" s="1"/>
  <c r="D3569" i="7"/>
  <c r="M3568" i="7" a="1"/>
  <c r="M3568" i="7" s="1"/>
  <c r="D3568" i="7"/>
  <c r="M3567" i="7" a="1"/>
  <c r="M3567" i="7" s="1"/>
  <c r="D3567" i="7"/>
  <c r="M3566" i="7" a="1"/>
  <c r="M3566" i="7" s="1"/>
  <c r="D3566" i="7"/>
  <c r="M3565" i="7" a="1"/>
  <c r="M3565" i="7" s="1"/>
  <c r="D3565" i="7"/>
  <c r="M3564" i="7" a="1"/>
  <c r="M3564" i="7" s="1"/>
  <c r="D3564" i="7"/>
  <c r="M3563" i="7" a="1"/>
  <c r="M3563" i="7" s="1"/>
  <c r="D3563" i="7"/>
  <c r="M3562" i="7" a="1"/>
  <c r="M3562" i="7" s="1"/>
  <c r="D3562" i="7"/>
  <c r="M3561" i="7" a="1"/>
  <c r="M3561" i="7" s="1"/>
  <c r="D3561" i="7"/>
  <c r="M3560" i="7" a="1"/>
  <c r="M3560" i="7" s="1"/>
  <c r="D3560" i="7"/>
  <c r="M3559" i="7" a="1"/>
  <c r="M3559" i="7" s="1"/>
  <c r="D3559" i="7"/>
  <c r="M3558" i="7" a="1"/>
  <c r="M3558" i="7" s="1"/>
  <c r="D3558" i="7"/>
  <c r="M3557" i="7" a="1"/>
  <c r="M3557" i="7" s="1"/>
  <c r="D3557" i="7"/>
  <c r="M3556" i="7" a="1"/>
  <c r="M3556" i="7" s="1"/>
  <c r="D3556" i="7"/>
  <c r="M3555" i="7" a="1"/>
  <c r="M3555" i="7" s="1"/>
  <c r="D3555" i="7"/>
  <c r="M3554" i="7" a="1"/>
  <c r="M3554" i="7" s="1"/>
  <c r="D3554" i="7"/>
  <c r="M3553" i="7" a="1"/>
  <c r="M3553" i="7" s="1"/>
  <c r="D3553" i="7"/>
  <c r="M3552" i="7" a="1"/>
  <c r="M3552" i="7" s="1"/>
  <c r="D3552" i="7"/>
  <c r="M3551" i="7" a="1"/>
  <c r="M3551" i="7" s="1"/>
  <c r="D3551" i="7"/>
  <c r="M3550" i="7" a="1"/>
  <c r="M3550" i="7" s="1"/>
  <c r="D3550" i="7"/>
  <c r="M3549" i="7" a="1"/>
  <c r="M3549" i="7" s="1"/>
  <c r="D3549" i="7"/>
  <c r="M3548" i="7" a="1"/>
  <c r="M3548" i="7" s="1"/>
  <c r="D3548" i="7"/>
  <c r="M3547" i="7" a="1"/>
  <c r="M3547" i="7" s="1"/>
  <c r="D3547" i="7"/>
  <c r="M3546" i="7" a="1"/>
  <c r="M3546" i="7" s="1"/>
  <c r="D3546" i="7"/>
  <c r="M3545" i="7" a="1"/>
  <c r="M3545" i="7" s="1"/>
  <c r="D3545" i="7"/>
  <c r="M3544" i="7" a="1"/>
  <c r="M3544" i="7" s="1"/>
  <c r="D3544" i="7"/>
  <c r="M3543" i="7" a="1"/>
  <c r="M3543" i="7" s="1"/>
  <c r="D3543" i="7"/>
  <c r="M3542" i="7" a="1"/>
  <c r="M3542" i="7" s="1"/>
  <c r="D3542" i="7"/>
  <c r="M3541" i="7" a="1"/>
  <c r="M3541" i="7" s="1"/>
  <c r="D3541" i="7"/>
  <c r="M3540" i="7" a="1"/>
  <c r="M3540" i="7" s="1"/>
  <c r="D3540" i="7"/>
  <c r="M3539" i="7" a="1"/>
  <c r="M3539" i="7" s="1"/>
  <c r="D3539" i="7"/>
  <c r="M3538" i="7" a="1"/>
  <c r="M3538" i="7" s="1"/>
  <c r="D3538" i="7"/>
  <c r="M3537" i="7" a="1"/>
  <c r="M3537" i="7" s="1"/>
  <c r="D3537" i="7"/>
  <c r="M3536" i="7" a="1"/>
  <c r="M3536" i="7" s="1"/>
  <c r="D3536" i="7"/>
  <c r="M3535" i="7" a="1"/>
  <c r="M3535" i="7" s="1"/>
  <c r="D3535" i="7"/>
  <c r="M3534" i="7" a="1"/>
  <c r="M3534" i="7" s="1"/>
  <c r="D3534" i="7"/>
  <c r="M3533" i="7" a="1"/>
  <c r="M3533" i="7" s="1"/>
  <c r="D3533" i="7"/>
  <c r="M3532" i="7" a="1"/>
  <c r="M3532" i="7" s="1"/>
  <c r="D3532" i="7"/>
  <c r="M3531" i="7" a="1"/>
  <c r="M3531" i="7" s="1"/>
  <c r="D3531" i="7"/>
  <c r="M3530" i="7" a="1"/>
  <c r="M3530" i="7" s="1"/>
  <c r="D3530" i="7"/>
  <c r="M3529" i="7" a="1"/>
  <c r="M3529" i="7" s="1"/>
  <c r="D3529" i="7"/>
  <c r="M3528" i="7" a="1"/>
  <c r="M3528" i="7" s="1"/>
  <c r="D3528" i="7"/>
  <c r="M3527" i="7" a="1"/>
  <c r="M3527" i="7" s="1"/>
  <c r="D3527" i="7"/>
  <c r="M3526" i="7" a="1"/>
  <c r="M3526" i="7" s="1"/>
  <c r="D3526" i="7"/>
  <c r="M3525" i="7" a="1"/>
  <c r="M3525" i="7" s="1"/>
  <c r="D3525" i="7"/>
  <c r="M3524" i="7" a="1"/>
  <c r="M3524" i="7" s="1"/>
  <c r="D3524" i="7"/>
  <c r="M3523" i="7" a="1"/>
  <c r="M3523" i="7" s="1"/>
  <c r="D3523" i="7"/>
  <c r="M3522" i="7" a="1"/>
  <c r="M3522" i="7" s="1"/>
  <c r="D3522" i="7"/>
  <c r="M3521" i="7" a="1"/>
  <c r="M3521" i="7" s="1"/>
  <c r="D3521" i="7"/>
  <c r="M3520" i="7" a="1"/>
  <c r="M3520" i="7" s="1"/>
  <c r="D3520" i="7"/>
  <c r="M3519" i="7" a="1"/>
  <c r="M3519" i="7" s="1"/>
  <c r="D3519" i="7"/>
  <c r="M3518" i="7" a="1"/>
  <c r="M3518" i="7" s="1"/>
  <c r="D3518" i="7"/>
  <c r="M3517" i="7" a="1"/>
  <c r="M3517" i="7" s="1"/>
  <c r="D3517" i="7"/>
  <c r="M3516" i="7" a="1"/>
  <c r="M3516" i="7" s="1"/>
  <c r="D3516" i="7"/>
  <c r="M3515" i="7" a="1"/>
  <c r="M3515" i="7" s="1"/>
  <c r="D3515" i="7"/>
  <c r="M3514" i="7" a="1"/>
  <c r="M3514" i="7" s="1"/>
  <c r="D3514" i="7"/>
  <c r="M3513" i="7" a="1"/>
  <c r="M3513" i="7" s="1"/>
  <c r="D3513" i="7"/>
  <c r="M3512" i="7" a="1"/>
  <c r="M3512" i="7" s="1"/>
  <c r="D3512" i="7"/>
  <c r="M3511" i="7" a="1"/>
  <c r="M3511" i="7" s="1"/>
  <c r="D3511" i="7"/>
  <c r="M3510" i="7" a="1"/>
  <c r="M3510" i="7" s="1"/>
  <c r="D3510" i="7"/>
  <c r="M3509" i="7" a="1"/>
  <c r="M3509" i="7" s="1"/>
  <c r="D3509" i="7"/>
  <c r="M3508" i="7" a="1"/>
  <c r="M3508" i="7" s="1"/>
  <c r="D3508" i="7"/>
  <c r="M3507" i="7" a="1"/>
  <c r="M3507" i="7" s="1"/>
  <c r="D3507" i="7"/>
  <c r="M3506" i="7" a="1"/>
  <c r="M3506" i="7" s="1"/>
  <c r="D3506" i="7"/>
  <c r="M3505" i="7" a="1"/>
  <c r="M3505" i="7" s="1"/>
  <c r="D3505" i="7"/>
  <c r="M3504" i="7" a="1"/>
  <c r="M3504" i="7" s="1"/>
  <c r="D3504" i="7"/>
  <c r="M3503" i="7" a="1"/>
  <c r="M3503" i="7" s="1"/>
  <c r="D3503" i="7"/>
  <c r="M3502" i="7" a="1"/>
  <c r="M3502" i="7" s="1"/>
  <c r="D3502" i="7"/>
  <c r="M3501" i="7" a="1"/>
  <c r="M3501" i="7" s="1"/>
  <c r="D3501" i="7"/>
  <c r="M3500" i="7" a="1"/>
  <c r="M3500" i="7" s="1"/>
  <c r="D3500" i="7"/>
  <c r="M3499" i="7" a="1"/>
  <c r="M3499" i="7" s="1"/>
  <c r="D3499" i="7"/>
  <c r="M3498" i="7" a="1"/>
  <c r="M3498" i="7" s="1"/>
  <c r="D3498" i="7"/>
  <c r="M3497" i="7" a="1"/>
  <c r="M3497" i="7" s="1"/>
  <c r="D3497" i="7"/>
  <c r="M3496" i="7" a="1"/>
  <c r="M3496" i="7" s="1"/>
  <c r="D3496" i="7"/>
  <c r="M3495" i="7" a="1"/>
  <c r="M3495" i="7" s="1"/>
  <c r="D3495" i="7"/>
  <c r="M3494" i="7" a="1"/>
  <c r="M3494" i="7" s="1"/>
  <c r="D3494" i="7"/>
  <c r="M3493" i="7" a="1"/>
  <c r="M3493" i="7" s="1"/>
  <c r="D3493" i="7"/>
  <c r="M3492" i="7" a="1"/>
  <c r="M3492" i="7" s="1"/>
  <c r="D3492" i="7"/>
  <c r="M3491" i="7" a="1"/>
  <c r="M3491" i="7" s="1"/>
  <c r="D3491" i="7"/>
  <c r="M3490" i="7" a="1"/>
  <c r="M3490" i="7" s="1"/>
  <c r="D3490" i="7"/>
  <c r="M3489" i="7" a="1"/>
  <c r="M3489" i="7" s="1"/>
  <c r="D3489" i="7"/>
  <c r="M3488" i="7" a="1"/>
  <c r="M3488" i="7" s="1"/>
  <c r="D3488" i="7"/>
  <c r="M3487" i="7" a="1"/>
  <c r="M3487" i="7" s="1"/>
  <c r="D3487" i="7"/>
  <c r="M3486" i="7" a="1"/>
  <c r="M3486" i="7" s="1"/>
  <c r="D3486" i="7"/>
  <c r="M3485" i="7" a="1"/>
  <c r="M3485" i="7" s="1"/>
  <c r="D3485" i="7"/>
  <c r="M3484" i="7" a="1"/>
  <c r="M3484" i="7" s="1"/>
  <c r="D3484" i="7"/>
  <c r="M3483" i="7" a="1"/>
  <c r="M3483" i="7" s="1"/>
  <c r="D3483" i="7"/>
  <c r="M3482" i="7" a="1"/>
  <c r="M3482" i="7" s="1"/>
  <c r="D3482" i="7"/>
  <c r="M3481" i="7" a="1"/>
  <c r="M3481" i="7" s="1"/>
  <c r="D3481" i="7"/>
  <c r="M3480" i="7" a="1"/>
  <c r="M3480" i="7" s="1"/>
  <c r="D3480" i="7"/>
  <c r="M3479" i="7" a="1"/>
  <c r="M3479" i="7" s="1"/>
  <c r="D3479" i="7"/>
  <c r="M3478" i="7" a="1"/>
  <c r="M3478" i="7" s="1"/>
  <c r="D3478" i="7"/>
  <c r="M3477" i="7" a="1"/>
  <c r="M3477" i="7" s="1"/>
  <c r="D3477" i="7"/>
  <c r="M3476" i="7" a="1"/>
  <c r="M3476" i="7" s="1"/>
  <c r="D3476" i="7"/>
  <c r="M3475" i="7" a="1"/>
  <c r="M3475" i="7" s="1"/>
  <c r="D3475" i="7"/>
  <c r="M3474" i="7" a="1"/>
  <c r="M3474" i="7" s="1"/>
  <c r="D3474" i="7"/>
  <c r="M3473" i="7" a="1"/>
  <c r="M3473" i="7" s="1"/>
  <c r="D3473" i="7"/>
  <c r="M3472" i="7" a="1"/>
  <c r="M3472" i="7" s="1"/>
  <c r="D3472" i="7"/>
  <c r="M3471" i="7" a="1"/>
  <c r="M3471" i="7" s="1"/>
  <c r="D3471" i="7"/>
  <c r="M3470" i="7" a="1"/>
  <c r="M3470" i="7" s="1"/>
  <c r="D3470" i="7"/>
  <c r="M3469" i="7" a="1"/>
  <c r="M3469" i="7" s="1"/>
  <c r="D3469" i="7"/>
  <c r="M3468" i="7" a="1"/>
  <c r="M3468" i="7" s="1"/>
  <c r="D3468" i="7"/>
  <c r="M3467" i="7" a="1"/>
  <c r="M3467" i="7" s="1"/>
  <c r="D3467" i="7"/>
  <c r="M3466" i="7" a="1"/>
  <c r="M3466" i="7" s="1"/>
  <c r="D3466" i="7"/>
  <c r="M3465" i="7" a="1"/>
  <c r="M3465" i="7" s="1"/>
  <c r="D3465" i="7"/>
  <c r="M3464" i="7" a="1"/>
  <c r="M3464" i="7" s="1"/>
  <c r="D3464" i="7"/>
  <c r="M3463" i="7" a="1"/>
  <c r="M3463" i="7" s="1"/>
  <c r="D3463" i="7"/>
  <c r="M3462" i="7" a="1"/>
  <c r="M3462" i="7" s="1"/>
  <c r="D3462" i="7"/>
  <c r="M3461" i="7" a="1"/>
  <c r="M3461" i="7" s="1"/>
  <c r="D3461" i="7"/>
  <c r="M3460" i="7" a="1"/>
  <c r="M3460" i="7" s="1"/>
  <c r="D3460" i="7"/>
  <c r="M3459" i="7" a="1"/>
  <c r="M3459" i="7" s="1"/>
  <c r="D3459" i="7"/>
  <c r="M3458" i="7" a="1"/>
  <c r="M3458" i="7" s="1"/>
  <c r="D3458" i="7"/>
  <c r="M3457" i="7" a="1"/>
  <c r="M3457" i="7" s="1"/>
  <c r="D3457" i="7"/>
  <c r="M3456" i="7" a="1"/>
  <c r="M3456" i="7" s="1"/>
  <c r="D3456" i="7"/>
  <c r="M3455" i="7" a="1"/>
  <c r="M3455" i="7" s="1"/>
  <c r="D3455" i="7"/>
  <c r="M3454" i="7" a="1"/>
  <c r="M3454" i="7" s="1"/>
  <c r="D3454" i="7"/>
  <c r="M3453" i="7" a="1"/>
  <c r="M3453" i="7" s="1"/>
  <c r="D3453" i="7"/>
  <c r="M3452" i="7" a="1"/>
  <c r="M3452" i="7" s="1"/>
  <c r="D3452" i="7"/>
  <c r="M3451" i="7" a="1"/>
  <c r="M3451" i="7" s="1"/>
  <c r="D3451" i="7"/>
  <c r="M3450" i="7" a="1"/>
  <c r="M3450" i="7" s="1"/>
  <c r="D3450" i="7"/>
  <c r="M3449" i="7" a="1"/>
  <c r="M3449" i="7" s="1"/>
  <c r="D3449" i="7"/>
  <c r="M3448" i="7" a="1"/>
  <c r="M3448" i="7" s="1"/>
  <c r="D3448" i="7"/>
  <c r="M3447" i="7" a="1"/>
  <c r="M3447" i="7" s="1"/>
  <c r="D3447" i="7"/>
  <c r="M3446" i="7" a="1"/>
  <c r="M3446" i="7" s="1"/>
  <c r="D3446" i="7"/>
  <c r="M3445" i="7" a="1"/>
  <c r="M3445" i="7" s="1"/>
  <c r="D3445" i="7"/>
  <c r="M3444" i="7" a="1"/>
  <c r="M3444" i="7" s="1"/>
  <c r="D3444" i="7"/>
  <c r="M3443" i="7" a="1"/>
  <c r="M3443" i="7" s="1"/>
  <c r="D3443" i="7"/>
  <c r="M3442" i="7" a="1"/>
  <c r="M3442" i="7" s="1"/>
  <c r="D3442" i="7"/>
  <c r="M3441" i="7" a="1"/>
  <c r="M3441" i="7" s="1"/>
  <c r="D3441" i="7"/>
  <c r="M3440" i="7" a="1"/>
  <c r="M3440" i="7" s="1"/>
  <c r="D3440" i="7"/>
  <c r="M3439" i="7" a="1"/>
  <c r="M3439" i="7" s="1"/>
  <c r="D3439" i="7"/>
  <c r="M3438" i="7" a="1"/>
  <c r="M3438" i="7" s="1"/>
  <c r="D3438" i="7"/>
  <c r="M3437" i="7" a="1"/>
  <c r="M3437" i="7" s="1"/>
  <c r="D3437" i="7"/>
  <c r="M3436" i="7" a="1"/>
  <c r="M3436" i="7" s="1"/>
  <c r="D3436" i="7"/>
  <c r="M3435" i="7" a="1"/>
  <c r="M3435" i="7" s="1"/>
  <c r="D3435" i="7"/>
  <c r="M3434" i="7" a="1"/>
  <c r="M3434" i="7" s="1"/>
  <c r="D3434" i="7"/>
  <c r="M3433" i="7" a="1"/>
  <c r="M3433" i="7" s="1"/>
  <c r="D3433" i="7"/>
  <c r="M3432" i="7" a="1"/>
  <c r="M3432" i="7" s="1"/>
  <c r="D3432" i="7"/>
  <c r="M3431" i="7" a="1"/>
  <c r="M3431" i="7" s="1"/>
  <c r="D3431" i="7"/>
  <c r="M3430" i="7" a="1"/>
  <c r="M3430" i="7" s="1"/>
  <c r="D3430" i="7"/>
  <c r="M3429" i="7" a="1"/>
  <c r="M3429" i="7" s="1"/>
  <c r="D3429" i="7"/>
  <c r="M3428" i="7" a="1"/>
  <c r="M3428" i="7" s="1"/>
  <c r="D3428" i="7"/>
  <c r="M3427" i="7" a="1"/>
  <c r="M3427" i="7" s="1"/>
  <c r="D3427" i="7"/>
  <c r="M3426" i="7" a="1"/>
  <c r="M3426" i="7" s="1"/>
  <c r="D3426" i="7"/>
  <c r="M3425" i="7" a="1"/>
  <c r="M3425" i="7" s="1"/>
  <c r="D3425" i="7"/>
  <c r="M3424" i="7" a="1"/>
  <c r="M3424" i="7" s="1"/>
  <c r="D3424" i="7"/>
  <c r="M3423" i="7" a="1"/>
  <c r="M3423" i="7" s="1"/>
  <c r="D3423" i="7"/>
  <c r="M3422" i="7" a="1"/>
  <c r="M3422" i="7" s="1"/>
  <c r="D3422" i="7"/>
  <c r="M3421" i="7" a="1"/>
  <c r="M3421" i="7" s="1"/>
  <c r="D3421" i="7"/>
  <c r="M3420" i="7" a="1"/>
  <c r="M3420" i="7" s="1"/>
  <c r="D3420" i="7"/>
  <c r="M3419" i="7" a="1"/>
  <c r="M3419" i="7" s="1"/>
  <c r="D3419" i="7"/>
  <c r="M3418" i="7" a="1"/>
  <c r="M3418" i="7" s="1"/>
  <c r="D3418" i="7"/>
  <c r="M3417" i="7" a="1"/>
  <c r="M3417" i="7" s="1"/>
  <c r="D3417" i="7"/>
  <c r="M3416" i="7" a="1"/>
  <c r="M3416" i="7" s="1"/>
  <c r="D3416" i="7"/>
  <c r="M3415" i="7" a="1"/>
  <c r="M3415" i="7" s="1"/>
  <c r="D3415" i="7"/>
  <c r="M3414" i="7" a="1"/>
  <c r="M3414" i="7" s="1"/>
  <c r="D3414" i="7"/>
  <c r="M3413" i="7" a="1"/>
  <c r="M3413" i="7" s="1"/>
  <c r="D3413" i="7"/>
  <c r="M3412" i="7" a="1"/>
  <c r="M3412" i="7" s="1"/>
  <c r="D3412" i="7"/>
  <c r="M3411" i="7" a="1"/>
  <c r="M3411" i="7" s="1"/>
  <c r="D3411" i="7"/>
  <c r="M3410" i="7" a="1"/>
  <c r="M3410" i="7" s="1"/>
  <c r="D3410" i="7"/>
  <c r="M3409" i="7" a="1"/>
  <c r="M3409" i="7" s="1"/>
  <c r="D3409" i="7"/>
  <c r="M3408" i="7" a="1"/>
  <c r="M3408" i="7" s="1"/>
  <c r="D3408" i="7"/>
  <c r="M3407" i="7" a="1"/>
  <c r="M3407" i="7" s="1"/>
  <c r="D3407" i="7"/>
  <c r="M3406" i="7" a="1"/>
  <c r="M3406" i="7" s="1"/>
  <c r="D3406" i="7"/>
  <c r="M3405" i="7" a="1"/>
  <c r="M3405" i="7" s="1"/>
  <c r="D3405" i="7"/>
  <c r="M3404" i="7" a="1"/>
  <c r="M3404" i="7" s="1"/>
  <c r="D3404" i="7"/>
  <c r="M3403" i="7" a="1"/>
  <c r="M3403" i="7" s="1"/>
  <c r="D3403" i="7"/>
  <c r="M3402" i="7" a="1"/>
  <c r="M3402" i="7" s="1"/>
  <c r="D3402" i="7"/>
  <c r="M3401" i="7" a="1"/>
  <c r="M3401" i="7" s="1"/>
  <c r="D3401" i="7"/>
  <c r="M3400" i="7" a="1"/>
  <c r="M3400" i="7" s="1"/>
  <c r="D3400" i="7"/>
  <c r="M3399" i="7" a="1"/>
  <c r="M3399" i="7" s="1"/>
  <c r="D3399" i="7"/>
  <c r="M3398" i="7" a="1"/>
  <c r="M3398" i="7" s="1"/>
  <c r="D3398" i="7"/>
  <c r="M3397" i="7" a="1"/>
  <c r="M3397" i="7" s="1"/>
  <c r="D3397" i="7"/>
  <c r="M3396" i="7" a="1"/>
  <c r="M3396" i="7" s="1"/>
  <c r="D3396" i="7"/>
  <c r="M3395" i="7" a="1"/>
  <c r="M3395" i="7" s="1"/>
  <c r="D3395" i="7"/>
  <c r="M3394" i="7" a="1"/>
  <c r="M3394" i="7" s="1"/>
  <c r="D3394" i="7"/>
  <c r="M3393" i="7" a="1"/>
  <c r="M3393" i="7" s="1"/>
  <c r="D3393" i="7"/>
  <c r="M3392" i="7" a="1"/>
  <c r="M3392" i="7" s="1"/>
  <c r="D3392" i="7"/>
  <c r="M3391" i="7" a="1"/>
  <c r="M3391" i="7" s="1"/>
  <c r="D3391" i="7"/>
  <c r="M3390" i="7" a="1"/>
  <c r="M3390" i="7" s="1"/>
  <c r="D3390" i="7"/>
  <c r="M3389" i="7" a="1"/>
  <c r="M3389" i="7" s="1"/>
  <c r="D3389" i="7"/>
  <c r="M3388" i="7" a="1"/>
  <c r="M3388" i="7" s="1"/>
  <c r="D3388" i="7"/>
  <c r="M3387" i="7" a="1"/>
  <c r="M3387" i="7" s="1"/>
  <c r="D3387" i="7"/>
  <c r="M3386" i="7" a="1"/>
  <c r="M3386" i="7" s="1"/>
  <c r="D3386" i="7"/>
  <c r="M3385" i="7" a="1"/>
  <c r="M3385" i="7" s="1"/>
  <c r="D3385" i="7"/>
  <c r="M3384" i="7" a="1"/>
  <c r="M3384" i="7" s="1"/>
  <c r="D3384" i="7"/>
  <c r="M3383" i="7" a="1"/>
  <c r="M3383" i="7" s="1"/>
  <c r="D3383" i="7"/>
  <c r="M3382" i="7" a="1"/>
  <c r="M3382" i="7" s="1"/>
  <c r="D3382" i="7"/>
  <c r="M3381" i="7" a="1"/>
  <c r="M3381" i="7" s="1"/>
  <c r="D3381" i="7"/>
  <c r="M3380" i="7" a="1"/>
  <c r="M3380" i="7" s="1"/>
  <c r="D3380" i="7"/>
  <c r="M3379" i="7" a="1"/>
  <c r="M3379" i="7" s="1"/>
  <c r="D3379" i="7"/>
  <c r="M3378" i="7" a="1"/>
  <c r="M3378" i="7" s="1"/>
  <c r="D3378" i="7"/>
  <c r="M3377" i="7" a="1"/>
  <c r="M3377" i="7" s="1"/>
  <c r="D3377" i="7"/>
  <c r="M3376" i="7" a="1"/>
  <c r="M3376" i="7" s="1"/>
  <c r="D3376" i="7"/>
  <c r="M3375" i="7" a="1"/>
  <c r="M3375" i="7" s="1"/>
  <c r="D3375" i="7"/>
  <c r="M3374" i="7" a="1"/>
  <c r="M3374" i="7" s="1"/>
  <c r="D3374" i="7"/>
  <c r="M3373" i="7" a="1"/>
  <c r="M3373" i="7" s="1"/>
  <c r="D3373" i="7"/>
  <c r="M3372" i="7" a="1"/>
  <c r="M3372" i="7" s="1"/>
  <c r="D3372" i="7"/>
  <c r="M3371" i="7" a="1"/>
  <c r="M3371" i="7" s="1"/>
  <c r="D3371" i="7"/>
  <c r="M3370" i="7" a="1"/>
  <c r="M3370" i="7" s="1"/>
  <c r="D3370" i="7"/>
  <c r="M3369" i="7" a="1"/>
  <c r="M3369" i="7" s="1"/>
  <c r="D3369" i="7"/>
  <c r="M3368" i="7" a="1"/>
  <c r="M3368" i="7" s="1"/>
  <c r="D3368" i="7"/>
  <c r="M3367" i="7" a="1"/>
  <c r="M3367" i="7" s="1"/>
  <c r="D3367" i="7"/>
  <c r="M3366" i="7" a="1"/>
  <c r="M3366" i="7" s="1"/>
  <c r="D3366" i="7"/>
  <c r="M3365" i="7" a="1"/>
  <c r="M3365" i="7" s="1"/>
  <c r="D3365" i="7"/>
  <c r="M3364" i="7" a="1"/>
  <c r="M3364" i="7" s="1"/>
  <c r="D3364" i="7"/>
  <c r="M3363" i="7" a="1"/>
  <c r="M3363" i="7" s="1"/>
  <c r="D3363" i="7"/>
  <c r="M3362" i="7" a="1"/>
  <c r="M3362" i="7" s="1"/>
  <c r="D3362" i="7"/>
  <c r="M3361" i="7" a="1"/>
  <c r="M3361" i="7" s="1"/>
  <c r="D3361" i="7"/>
  <c r="M3360" i="7" a="1"/>
  <c r="M3360" i="7" s="1"/>
  <c r="D3360" i="7"/>
  <c r="M3359" i="7" a="1"/>
  <c r="M3359" i="7" s="1"/>
  <c r="D3359" i="7"/>
  <c r="M3358" i="7" a="1"/>
  <c r="M3358" i="7" s="1"/>
  <c r="D3358" i="7"/>
  <c r="M3357" i="7" a="1"/>
  <c r="M3357" i="7" s="1"/>
  <c r="D3357" i="7"/>
  <c r="M3356" i="7" a="1"/>
  <c r="M3356" i="7" s="1"/>
  <c r="D3356" i="7"/>
  <c r="M3355" i="7" a="1"/>
  <c r="M3355" i="7" s="1"/>
  <c r="D3355" i="7"/>
  <c r="M3354" i="7" a="1"/>
  <c r="M3354" i="7" s="1"/>
  <c r="D3354" i="7"/>
  <c r="M3353" i="7" a="1"/>
  <c r="M3353" i="7" s="1"/>
  <c r="D3353" i="7"/>
  <c r="M3352" i="7" a="1"/>
  <c r="M3352" i="7" s="1"/>
  <c r="D3352" i="7"/>
  <c r="M3351" i="7" a="1"/>
  <c r="M3351" i="7" s="1"/>
  <c r="D3351" i="7"/>
  <c r="M3350" i="7" a="1"/>
  <c r="M3350" i="7" s="1"/>
  <c r="D3350" i="7"/>
  <c r="M3349" i="7" a="1"/>
  <c r="M3349" i="7" s="1"/>
  <c r="D3349" i="7"/>
  <c r="M3348" i="7" a="1"/>
  <c r="M3348" i="7" s="1"/>
  <c r="D3348" i="7"/>
  <c r="M3347" i="7" a="1"/>
  <c r="M3347" i="7" s="1"/>
  <c r="D3347" i="7"/>
  <c r="M3346" i="7" a="1"/>
  <c r="M3346" i="7" s="1"/>
  <c r="D3346" i="7"/>
  <c r="M3345" i="7" a="1"/>
  <c r="M3345" i="7" s="1"/>
  <c r="D3345" i="7"/>
  <c r="M3344" i="7" a="1"/>
  <c r="M3344" i="7" s="1"/>
  <c r="D3344" i="7"/>
  <c r="M3343" i="7" a="1"/>
  <c r="M3343" i="7" s="1"/>
  <c r="D3343" i="7"/>
  <c r="M3342" i="7" a="1"/>
  <c r="M3342" i="7" s="1"/>
  <c r="D3342" i="7"/>
  <c r="M3341" i="7" a="1"/>
  <c r="M3341" i="7" s="1"/>
  <c r="D3341" i="7"/>
  <c r="M3340" i="7" a="1"/>
  <c r="M3340" i="7" s="1"/>
  <c r="D3340" i="7"/>
  <c r="M3339" i="7" a="1"/>
  <c r="M3339" i="7" s="1"/>
  <c r="D3339" i="7"/>
  <c r="M3338" i="7" a="1"/>
  <c r="M3338" i="7" s="1"/>
  <c r="D3338" i="7"/>
  <c r="M3337" i="7" a="1"/>
  <c r="M3337" i="7" s="1"/>
  <c r="D3337" i="7"/>
  <c r="M3336" i="7" a="1"/>
  <c r="M3336" i="7" s="1"/>
  <c r="D3336" i="7"/>
  <c r="M3335" i="7" a="1"/>
  <c r="M3335" i="7" s="1"/>
  <c r="D3335" i="7"/>
  <c r="M3334" i="7" a="1"/>
  <c r="M3334" i="7" s="1"/>
  <c r="D3334" i="7"/>
  <c r="M3333" i="7" a="1"/>
  <c r="M3333" i="7" s="1"/>
  <c r="D3333" i="7"/>
  <c r="M3332" i="7" a="1"/>
  <c r="M3332" i="7" s="1"/>
  <c r="D3332" i="7"/>
  <c r="M3331" i="7" a="1"/>
  <c r="M3331" i="7" s="1"/>
  <c r="D3331" i="7"/>
  <c r="M3330" i="7" a="1"/>
  <c r="M3330" i="7" s="1"/>
  <c r="D3330" i="7"/>
  <c r="M3329" i="7" a="1"/>
  <c r="M3329" i="7" s="1"/>
  <c r="D3329" i="7"/>
  <c r="M3328" i="7" a="1"/>
  <c r="M3328" i="7" s="1"/>
  <c r="D3328" i="7"/>
  <c r="M3327" i="7" a="1"/>
  <c r="M3327" i="7" s="1"/>
  <c r="D3327" i="7"/>
  <c r="M3326" i="7" a="1"/>
  <c r="M3326" i="7" s="1"/>
  <c r="D3326" i="7"/>
  <c r="M3325" i="7" a="1"/>
  <c r="M3325" i="7" s="1"/>
  <c r="D3325" i="7"/>
  <c r="M3324" i="7" a="1"/>
  <c r="M3324" i="7" s="1"/>
  <c r="D3324" i="7"/>
  <c r="M3323" i="7" a="1"/>
  <c r="M3323" i="7" s="1"/>
  <c r="D3323" i="7"/>
  <c r="M3322" i="7" a="1"/>
  <c r="M3322" i="7" s="1"/>
  <c r="D3322" i="7"/>
  <c r="M3321" i="7" a="1"/>
  <c r="M3321" i="7" s="1"/>
  <c r="D3321" i="7"/>
  <c r="M3320" i="7" a="1"/>
  <c r="M3320" i="7" s="1"/>
  <c r="D3320" i="7"/>
  <c r="M3319" i="7" a="1"/>
  <c r="M3319" i="7" s="1"/>
  <c r="D3319" i="7"/>
  <c r="M3318" i="7" a="1"/>
  <c r="M3318" i="7" s="1"/>
  <c r="D3318" i="7"/>
  <c r="M3317" i="7" a="1"/>
  <c r="M3317" i="7" s="1"/>
  <c r="D3317" i="7"/>
  <c r="M3316" i="7" a="1"/>
  <c r="M3316" i="7" s="1"/>
  <c r="D3316" i="7"/>
  <c r="M3315" i="7" a="1"/>
  <c r="M3315" i="7" s="1"/>
  <c r="D3315" i="7"/>
  <c r="M3314" i="7" a="1"/>
  <c r="M3314" i="7" s="1"/>
  <c r="D3314" i="7"/>
  <c r="M3313" i="7" a="1"/>
  <c r="M3313" i="7" s="1"/>
  <c r="D3313" i="7"/>
  <c r="M3312" i="7" a="1"/>
  <c r="M3312" i="7" s="1"/>
  <c r="D3312" i="7"/>
  <c r="M3311" i="7" a="1"/>
  <c r="M3311" i="7" s="1"/>
  <c r="D3311" i="7"/>
  <c r="M3310" i="7" a="1"/>
  <c r="M3310" i="7" s="1"/>
  <c r="D3310" i="7"/>
  <c r="M3309" i="7" a="1"/>
  <c r="M3309" i="7" s="1"/>
  <c r="D3309" i="7"/>
  <c r="M3308" i="7" a="1"/>
  <c r="M3308" i="7" s="1"/>
  <c r="D3308" i="7"/>
  <c r="M3307" i="7" a="1"/>
  <c r="M3307" i="7" s="1"/>
  <c r="D3307" i="7"/>
  <c r="M3306" i="7" a="1"/>
  <c r="M3306" i="7" s="1"/>
  <c r="D3306" i="7"/>
  <c r="M3305" i="7" a="1"/>
  <c r="M3305" i="7" s="1"/>
  <c r="D3305" i="7"/>
  <c r="M3304" i="7" a="1"/>
  <c r="M3304" i="7" s="1"/>
  <c r="D3304" i="7"/>
  <c r="M3303" i="7" a="1"/>
  <c r="M3303" i="7" s="1"/>
  <c r="D3303" i="7"/>
  <c r="M3302" i="7" a="1"/>
  <c r="M3302" i="7" s="1"/>
  <c r="D3302" i="7"/>
  <c r="M3301" i="7" a="1"/>
  <c r="M3301" i="7" s="1"/>
  <c r="D3301" i="7"/>
  <c r="M3300" i="7" a="1"/>
  <c r="M3300" i="7" s="1"/>
  <c r="D3300" i="7"/>
  <c r="M3299" i="7" a="1"/>
  <c r="M3299" i="7" s="1"/>
  <c r="D3299" i="7"/>
  <c r="M3298" i="7" a="1"/>
  <c r="M3298" i="7" s="1"/>
  <c r="D3298" i="7"/>
  <c r="M3297" i="7" a="1"/>
  <c r="M3297" i="7" s="1"/>
  <c r="D3297" i="7"/>
  <c r="M3296" i="7" a="1"/>
  <c r="M3296" i="7" s="1"/>
  <c r="D3296" i="7"/>
  <c r="M3295" i="7" a="1"/>
  <c r="M3295" i="7" s="1"/>
  <c r="D3295" i="7"/>
  <c r="M3294" i="7" a="1"/>
  <c r="M3294" i="7" s="1"/>
  <c r="D3294" i="7"/>
  <c r="M3293" i="7" a="1"/>
  <c r="M3293" i="7" s="1"/>
  <c r="D3293" i="7"/>
  <c r="M3292" i="7" a="1"/>
  <c r="M3292" i="7" s="1"/>
  <c r="D3292" i="7"/>
  <c r="M3291" i="7" a="1"/>
  <c r="M3291" i="7" s="1"/>
  <c r="D3291" i="7"/>
  <c r="M3290" i="7" a="1"/>
  <c r="M3290" i="7" s="1"/>
  <c r="D3290" i="7"/>
  <c r="M3289" i="7" a="1"/>
  <c r="M3289" i="7" s="1"/>
  <c r="D3289" i="7"/>
  <c r="M3288" i="7" a="1"/>
  <c r="M3288" i="7" s="1"/>
  <c r="D3288" i="7"/>
  <c r="M3287" i="7" a="1"/>
  <c r="M3287" i="7" s="1"/>
  <c r="D3287" i="7"/>
  <c r="M3286" i="7" a="1"/>
  <c r="M3286" i="7" s="1"/>
  <c r="D3286" i="7"/>
  <c r="M3285" i="7" a="1"/>
  <c r="M3285" i="7" s="1"/>
  <c r="D3285" i="7"/>
  <c r="M3284" i="7" a="1"/>
  <c r="M3284" i="7" s="1"/>
  <c r="D3284" i="7"/>
  <c r="M3283" i="7" a="1"/>
  <c r="M3283" i="7" s="1"/>
  <c r="D3283" i="7"/>
  <c r="M3282" i="7" a="1"/>
  <c r="M3282" i="7" s="1"/>
  <c r="D3282" i="7"/>
  <c r="M3281" i="7" a="1"/>
  <c r="M3281" i="7" s="1"/>
  <c r="D3281" i="7"/>
  <c r="M3280" i="7" a="1"/>
  <c r="M3280" i="7" s="1"/>
  <c r="D3280" i="7"/>
  <c r="M3279" i="7" a="1"/>
  <c r="M3279" i="7" s="1"/>
  <c r="D3279" i="7"/>
  <c r="M3278" i="7" a="1"/>
  <c r="M3278" i="7" s="1"/>
  <c r="D3278" i="7"/>
  <c r="M3277" i="7" a="1"/>
  <c r="M3277" i="7" s="1"/>
  <c r="D3277" i="7"/>
  <c r="M3276" i="7" a="1"/>
  <c r="M3276" i="7" s="1"/>
  <c r="D3276" i="7"/>
  <c r="M3275" i="7" a="1"/>
  <c r="M3275" i="7" s="1"/>
  <c r="D3275" i="7"/>
  <c r="M3274" i="7" a="1"/>
  <c r="M3274" i="7" s="1"/>
  <c r="D3274" i="7"/>
  <c r="M3273" i="7" a="1"/>
  <c r="M3273" i="7" s="1"/>
  <c r="D3273" i="7"/>
  <c r="M3272" i="7" a="1"/>
  <c r="M3272" i="7" s="1"/>
  <c r="D3272" i="7"/>
  <c r="M3271" i="7" a="1"/>
  <c r="M3271" i="7" s="1"/>
  <c r="D3271" i="7"/>
  <c r="M3270" i="7" a="1"/>
  <c r="M3270" i="7" s="1"/>
  <c r="D3270" i="7"/>
  <c r="M3269" i="7" a="1"/>
  <c r="M3269" i="7" s="1"/>
  <c r="D3269" i="7"/>
  <c r="M3268" i="7" a="1"/>
  <c r="M3268" i="7" s="1"/>
  <c r="D3268" i="7"/>
  <c r="M3267" i="7" a="1"/>
  <c r="M3267" i="7" s="1"/>
  <c r="D3267" i="7"/>
  <c r="M3266" i="7" a="1"/>
  <c r="M3266" i="7" s="1"/>
  <c r="D3266" i="7"/>
  <c r="M3265" i="7" a="1"/>
  <c r="M3265" i="7" s="1"/>
  <c r="D3265" i="7"/>
  <c r="M3264" i="7" a="1"/>
  <c r="M3264" i="7" s="1"/>
  <c r="D3264" i="7"/>
  <c r="M3263" i="7" a="1"/>
  <c r="M3263" i="7" s="1"/>
  <c r="D3263" i="7"/>
  <c r="M3262" i="7" a="1"/>
  <c r="M3262" i="7" s="1"/>
  <c r="D3262" i="7"/>
  <c r="M3261" i="7" a="1"/>
  <c r="M3261" i="7" s="1"/>
  <c r="D3261" i="7"/>
  <c r="M3260" i="7" a="1"/>
  <c r="M3260" i="7" s="1"/>
  <c r="D3260" i="7"/>
  <c r="M3259" i="7" a="1"/>
  <c r="M3259" i="7" s="1"/>
  <c r="D3259" i="7"/>
  <c r="M3258" i="7" a="1"/>
  <c r="M3258" i="7" s="1"/>
  <c r="D3258" i="7"/>
  <c r="M3257" i="7" a="1"/>
  <c r="M3257" i="7" s="1"/>
  <c r="D3257" i="7"/>
  <c r="M3256" i="7" a="1"/>
  <c r="M3256" i="7" s="1"/>
  <c r="D3256" i="7"/>
  <c r="M3255" i="7" a="1"/>
  <c r="M3255" i="7" s="1"/>
  <c r="D3255" i="7"/>
  <c r="M3254" i="7" a="1"/>
  <c r="M3254" i="7" s="1"/>
  <c r="D3254" i="7"/>
  <c r="M3253" i="7" a="1"/>
  <c r="M3253" i="7" s="1"/>
  <c r="D3253" i="7"/>
  <c r="M3252" i="7" a="1"/>
  <c r="M3252" i="7" s="1"/>
  <c r="D3252" i="7"/>
  <c r="M3251" i="7" a="1"/>
  <c r="M3251" i="7" s="1"/>
  <c r="D3251" i="7"/>
  <c r="M3250" i="7" a="1"/>
  <c r="M3250" i="7" s="1"/>
  <c r="D3250" i="7"/>
  <c r="M3249" i="7" a="1"/>
  <c r="M3249" i="7" s="1"/>
  <c r="D3249" i="7"/>
  <c r="M3248" i="7" a="1"/>
  <c r="M3248" i="7" s="1"/>
  <c r="D3248" i="7"/>
  <c r="M3247" i="7" a="1"/>
  <c r="M3247" i="7" s="1"/>
  <c r="D3247" i="7"/>
  <c r="M3246" i="7" a="1"/>
  <c r="M3246" i="7" s="1"/>
  <c r="D3246" i="7"/>
  <c r="M3245" i="7" a="1"/>
  <c r="M3245" i="7" s="1"/>
  <c r="D3245" i="7"/>
  <c r="M3244" i="7" a="1"/>
  <c r="M3244" i="7" s="1"/>
  <c r="D3244" i="7"/>
  <c r="M3243" i="7" a="1"/>
  <c r="M3243" i="7" s="1"/>
  <c r="D3243" i="7"/>
  <c r="M3242" i="7" a="1"/>
  <c r="M3242" i="7" s="1"/>
  <c r="D3242" i="7"/>
  <c r="M3241" i="7" a="1"/>
  <c r="M3241" i="7" s="1"/>
  <c r="D3241" i="7"/>
  <c r="M3240" i="7" a="1"/>
  <c r="M3240" i="7" s="1"/>
  <c r="D3240" i="7"/>
  <c r="M3239" i="7" a="1"/>
  <c r="M3239" i="7" s="1"/>
  <c r="D3239" i="7"/>
  <c r="M3238" i="7" a="1"/>
  <c r="M3238" i="7" s="1"/>
  <c r="D3238" i="7"/>
  <c r="M3237" i="7" a="1"/>
  <c r="M3237" i="7" s="1"/>
  <c r="D3237" i="7"/>
  <c r="M3236" i="7" a="1"/>
  <c r="M3236" i="7" s="1"/>
  <c r="D3236" i="7"/>
  <c r="M3235" i="7" a="1"/>
  <c r="M3235" i="7" s="1"/>
  <c r="D3235" i="7"/>
  <c r="M3234" i="7" a="1"/>
  <c r="M3234" i="7" s="1"/>
  <c r="D3234" i="7"/>
  <c r="M3233" i="7" a="1"/>
  <c r="M3233" i="7" s="1"/>
  <c r="D3233" i="7"/>
  <c r="M3232" i="7" a="1"/>
  <c r="M3232" i="7" s="1"/>
  <c r="D3232" i="7"/>
  <c r="M3231" i="7" a="1"/>
  <c r="M3231" i="7" s="1"/>
  <c r="D3231" i="7"/>
  <c r="M3230" i="7" a="1"/>
  <c r="M3230" i="7" s="1"/>
  <c r="D3230" i="7"/>
  <c r="M3229" i="7" a="1"/>
  <c r="M3229" i="7" s="1"/>
  <c r="D3229" i="7"/>
  <c r="M3228" i="7" a="1"/>
  <c r="M3228" i="7" s="1"/>
  <c r="D3228" i="7"/>
  <c r="M3227" i="7" a="1"/>
  <c r="M3227" i="7" s="1"/>
  <c r="D3227" i="7"/>
  <c r="M3226" i="7" a="1"/>
  <c r="M3226" i="7" s="1"/>
  <c r="D3226" i="7"/>
  <c r="M3225" i="7" a="1"/>
  <c r="M3225" i="7" s="1"/>
  <c r="D3225" i="7"/>
  <c r="M3224" i="7" a="1"/>
  <c r="M3224" i="7" s="1"/>
  <c r="D3224" i="7"/>
  <c r="M3223" i="7" a="1"/>
  <c r="M3223" i="7" s="1"/>
  <c r="D3223" i="7"/>
  <c r="M3222" i="7" a="1"/>
  <c r="M3222" i="7" s="1"/>
  <c r="D3222" i="7"/>
  <c r="M3221" i="7" a="1"/>
  <c r="M3221" i="7" s="1"/>
  <c r="D3221" i="7"/>
  <c r="M3220" i="7" a="1"/>
  <c r="M3220" i="7" s="1"/>
  <c r="D3220" i="7"/>
  <c r="M3219" i="7" a="1"/>
  <c r="M3219" i="7" s="1"/>
  <c r="D3219" i="7"/>
  <c r="M3218" i="7" a="1"/>
  <c r="M3218" i="7" s="1"/>
  <c r="D3218" i="7"/>
  <c r="M3217" i="7" a="1"/>
  <c r="M3217" i="7" s="1"/>
  <c r="D3217" i="7"/>
  <c r="M3216" i="7" a="1"/>
  <c r="M3216" i="7" s="1"/>
  <c r="D3216" i="7"/>
  <c r="M3215" i="7" a="1"/>
  <c r="M3215" i="7" s="1"/>
  <c r="D3215" i="7"/>
  <c r="M3214" i="7" a="1"/>
  <c r="M3214" i="7" s="1"/>
  <c r="D3214" i="7"/>
  <c r="M3213" i="7" a="1"/>
  <c r="M3213" i="7" s="1"/>
  <c r="D3213" i="7"/>
  <c r="M3212" i="7" a="1"/>
  <c r="M3212" i="7" s="1"/>
  <c r="D3212" i="7"/>
  <c r="M3211" i="7" a="1"/>
  <c r="M3211" i="7" s="1"/>
  <c r="D3211" i="7"/>
  <c r="M3210" i="7" a="1"/>
  <c r="M3210" i="7" s="1"/>
  <c r="D3210" i="7"/>
  <c r="M3209" i="7" a="1"/>
  <c r="M3209" i="7" s="1"/>
  <c r="D3209" i="7"/>
  <c r="M3208" i="7" a="1"/>
  <c r="M3208" i="7" s="1"/>
  <c r="D3208" i="7"/>
  <c r="M3207" i="7" a="1"/>
  <c r="M3207" i="7" s="1"/>
  <c r="D3207" i="7"/>
  <c r="M3206" i="7" a="1"/>
  <c r="M3206" i="7" s="1"/>
  <c r="D3206" i="7"/>
  <c r="M3205" i="7" a="1"/>
  <c r="M3205" i="7" s="1"/>
  <c r="D3205" i="7"/>
  <c r="M3204" i="7" a="1"/>
  <c r="M3204" i="7" s="1"/>
  <c r="D3204" i="7"/>
  <c r="M3203" i="7" a="1"/>
  <c r="M3203" i="7" s="1"/>
  <c r="D3203" i="7"/>
  <c r="M3202" i="7" a="1"/>
  <c r="M3202" i="7" s="1"/>
  <c r="D3202" i="7"/>
  <c r="M3201" i="7" a="1"/>
  <c r="M3201" i="7" s="1"/>
  <c r="D3201" i="7"/>
  <c r="M3200" i="7" a="1"/>
  <c r="M3200" i="7" s="1"/>
  <c r="D3200" i="7"/>
  <c r="M3199" i="7" a="1"/>
  <c r="M3199" i="7" s="1"/>
  <c r="D3199" i="7"/>
  <c r="M3198" i="7" a="1"/>
  <c r="M3198" i="7" s="1"/>
  <c r="D3198" i="7"/>
  <c r="M3197" i="7" a="1"/>
  <c r="M3197" i="7" s="1"/>
  <c r="D3197" i="7"/>
  <c r="M3196" i="7" a="1"/>
  <c r="M3196" i="7" s="1"/>
  <c r="D3196" i="7"/>
  <c r="M3195" i="7" a="1"/>
  <c r="M3195" i="7" s="1"/>
  <c r="D3195" i="7"/>
  <c r="M3194" i="7" a="1"/>
  <c r="M3194" i="7" s="1"/>
  <c r="D3194" i="7"/>
  <c r="M3193" i="7" a="1"/>
  <c r="M3193" i="7" s="1"/>
  <c r="D3193" i="7"/>
  <c r="M3192" i="7" a="1"/>
  <c r="M3192" i="7" s="1"/>
  <c r="D3192" i="7"/>
  <c r="M3191" i="7" a="1"/>
  <c r="M3191" i="7" s="1"/>
  <c r="D3191" i="7"/>
  <c r="M3190" i="7" a="1"/>
  <c r="M3190" i="7" s="1"/>
  <c r="D3190" i="7"/>
  <c r="M3189" i="7" a="1"/>
  <c r="M3189" i="7" s="1"/>
  <c r="D3189" i="7"/>
  <c r="M3188" i="7" a="1"/>
  <c r="M3188" i="7" s="1"/>
  <c r="D3188" i="7"/>
  <c r="M3187" i="7" a="1"/>
  <c r="M3187" i="7" s="1"/>
  <c r="D3187" i="7"/>
  <c r="M3186" i="7" a="1"/>
  <c r="M3186" i="7" s="1"/>
  <c r="D3186" i="7"/>
  <c r="M3185" i="7" a="1"/>
  <c r="M3185" i="7" s="1"/>
  <c r="D3185" i="7"/>
  <c r="M3184" i="7" a="1"/>
  <c r="M3184" i="7" s="1"/>
  <c r="D3184" i="7"/>
  <c r="M3183" i="7" a="1"/>
  <c r="M3183" i="7" s="1"/>
  <c r="D3183" i="7"/>
  <c r="M3182" i="7" a="1"/>
  <c r="M3182" i="7" s="1"/>
  <c r="D3182" i="7"/>
  <c r="M3181" i="7" a="1"/>
  <c r="M3181" i="7" s="1"/>
  <c r="D3181" i="7"/>
  <c r="M3180" i="7" a="1"/>
  <c r="M3180" i="7" s="1"/>
  <c r="D3180" i="7"/>
  <c r="M3179" i="7" a="1"/>
  <c r="M3179" i="7" s="1"/>
  <c r="D3179" i="7"/>
  <c r="M3178" i="7" a="1"/>
  <c r="M3178" i="7" s="1"/>
  <c r="D3178" i="7"/>
  <c r="M3177" i="7" a="1"/>
  <c r="M3177" i="7" s="1"/>
  <c r="D3177" i="7"/>
  <c r="M3176" i="7" a="1"/>
  <c r="M3176" i="7" s="1"/>
  <c r="D3176" i="7"/>
  <c r="M3175" i="7" a="1"/>
  <c r="M3175" i="7" s="1"/>
  <c r="D3175" i="7"/>
  <c r="M3174" i="7" a="1"/>
  <c r="M3174" i="7" s="1"/>
  <c r="D3174" i="7"/>
  <c r="M3173" i="7" a="1"/>
  <c r="M3173" i="7" s="1"/>
  <c r="D3173" i="7"/>
  <c r="M3172" i="7" a="1"/>
  <c r="M3172" i="7" s="1"/>
  <c r="D3172" i="7"/>
  <c r="M3171" i="7" a="1"/>
  <c r="M3171" i="7" s="1"/>
  <c r="D3171" i="7"/>
  <c r="M3170" i="7" a="1"/>
  <c r="M3170" i="7" s="1"/>
  <c r="D3170" i="7"/>
  <c r="M3169" i="7" a="1"/>
  <c r="M3169" i="7" s="1"/>
  <c r="D3169" i="7"/>
  <c r="M3168" i="7" a="1"/>
  <c r="M3168" i="7" s="1"/>
  <c r="D3168" i="7"/>
  <c r="M3167" i="7" a="1"/>
  <c r="M3167" i="7" s="1"/>
  <c r="D3167" i="7"/>
  <c r="M3166" i="7" a="1"/>
  <c r="M3166" i="7" s="1"/>
  <c r="D3166" i="7"/>
  <c r="M3165" i="7" a="1"/>
  <c r="M3165" i="7" s="1"/>
  <c r="D3165" i="7"/>
  <c r="M3164" i="7" a="1"/>
  <c r="M3164" i="7" s="1"/>
  <c r="D3164" i="7"/>
  <c r="M3163" i="7" a="1"/>
  <c r="M3163" i="7" s="1"/>
  <c r="D3163" i="7"/>
  <c r="M3162" i="7" a="1"/>
  <c r="M3162" i="7" s="1"/>
  <c r="D3162" i="7"/>
  <c r="M3161" i="7" a="1"/>
  <c r="M3161" i="7" s="1"/>
  <c r="D3161" i="7"/>
  <c r="M3160" i="7" a="1"/>
  <c r="M3160" i="7" s="1"/>
  <c r="D3160" i="7"/>
  <c r="M3159" i="7" a="1"/>
  <c r="M3159" i="7" s="1"/>
  <c r="D3159" i="7"/>
  <c r="M3158" i="7" a="1"/>
  <c r="M3158" i="7" s="1"/>
  <c r="D3158" i="7"/>
  <c r="M3157" i="7" a="1"/>
  <c r="M3157" i="7" s="1"/>
  <c r="D3157" i="7"/>
  <c r="M3156" i="7" a="1"/>
  <c r="M3156" i="7" s="1"/>
  <c r="D3156" i="7"/>
  <c r="M3155" i="7" a="1"/>
  <c r="M3155" i="7" s="1"/>
  <c r="D3155" i="7"/>
  <c r="M3154" i="7" a="1"/>
  <c r="M3154" i="7" s="1"/>
  <c r="D3154" i="7"/>
  <c r="M3153" i="7" a="1"/>
  <c r="M3153" i="7" s="1"/>
  <c r="D3153" i="7"/>
  <c r="M3152" i="7" a="1"/>
  <c r="M3152" i="7" s="1"/>
  <c r="D3152" i="7"/>
  <c r="M3151" i="7" a="1"/>
  <c r="M3151" i="7" s="1"/>
  <c r="D3151" i="7"/>
  <c r="M3150" i="7" a="1"/>
  <c r="M3150" i="7" s="1"/>
  <c r="D3150" i="7"/>
  <c r="M3149" i="7" a="1"/>
  <c r="M3149" i="7" s="1"/>
  <c r="D3149" i="7"/>
  <c r="M3148" i="7" a="1"/>
  <c r="M3148" i="7" s="1"/>
  <c r="D3148" i="7"/>
  <c r="M3147" i="7" a="1"/>
  <c r="M3147" i="7" s="1"/>
  <c r="D3147" i="7"/>
  <c r="M3146" i="7" a="1"/>
  <c r="M3146" i="7" s="1"/>
  <c r="D3146" i="7"/>
  <c r="M3145" i="7" a="1"/>
  <c r="M3145" i="7" s="1"/>
  <c r="D3145" i="7"/>
  <c r="M3144" i="7" a="1"/>
  <c r="M3144" i="7" s="1"/>
  <c r="D3144" i="7"/>
  <c r="M3143" i="7" a="1"/>
  <c r="M3143" i="7" s="1"/>
  <c r="D3143" i="7"/>
  <c r="M3142" i="7" a="1"/>
  <c r="M3142" i="7" s="1"/>
  <c r="D3142" i="7"/>
  <c r="M3141" i="7" a="1"/>
  <c r="M3141" i="7" s="1"/>
  <c r="D3141" i="7"/>
  <c r="M3140" i="7" a="1"/>
  <c r="M3140" i="7" s="1"/>
  <c r="D3140" i="7"/>
  <c r="M3139" i="7" a="1"/>
  <c r="M3139" i="7" s="1"/>
  <c r="D3139" i="7"/>
  <c r="M3138" i="7" a="1"/>
  <c r="M3138" i="7" s="1"/>
  <c r="D3138" i="7"/>
  <c r="M3137" i="7" a="1"/>
  <c r="M3137" i="7" s="1"/>
  <c r="D3137" i="7"/>
  <c r="M3136" i="7" a="1"/>
  <c r="M3136" i="7" s="1"/>
  <c r="D3136" i="7"/>
  <c r="M3135" i="7" a="1"/>
  <c r="M3135" i="7" s="1"/>
  <c r="D3135" i="7"/>
  <c r="M3134" i="7" a="1"/>
  <c r="M3134" i="7" s="1"/>
  <c r="D3134" i="7"/>
  <c r="M3133" i="7" a="1"/>
  <c r="M3133" i="7" s="1"/>
  <c r="D3133" i="7"/>
  <c r="M3132" i="7" a="1"/>
  <c r="M3132" i="7" s="1"/>
  <c r="D3132" i="7"/>
  <c r="M3131" i="7" a="1"/>
  <c r="M3131" i="7" s="1"/>
  <c r="D3131" i="7"/>
  <c r="M3130" i="7" a="1"/>
  <c r="M3130" i="7" s="1"/>
  <c r="D3130" i="7"/>
  <c r="M3129" i="7" a="1"/>
  <c r="M3129" i="7" s="1"/>
  <c r="D3129" i="7"/>
  <c r="M3128" i="7" a="1"/>
  <c r="M3128" i="7" s="1"/>
  <c r="D3128" i="7"/>
  <c r="M3127" i="7" a="1"/>
  <c r="M3127" i="7" s="1"/>
  <c r="D3127" i="7"/>
  <c r="M3126" i="7" a="1"/>
  <c r="M3126" i="7" s="1"/>
  <c r="D3126" i="7"/>
  <c r="M3125" i="7" a="1"/>
  <c r="M3125" i="7" s="1"/>
  <c r="D3125" i="7"/>
  <c r="M3124" i="7" a="1"/>
  <c r="M3124" i="7" s="1"/>
  <c r="D3124" i="7"/>
  <c r="M3123" i="7" a="1"/>
  <c r="M3123" i="7" s="1"/>
  <c r="D3123" i="7"/>
  <c r="M3122" i="7" a="1"/>
  <c r="M3122" i="7" s="1"/>
  <c r="D3122" i="7"/>
  <c r="M3121" i="7" a="1"/>
  <c r="M3121" i="7" s="1"/>
  <c r="D3121" i="7"/>
  <c r="M3120" i="7" a="1"/>
  <c r="M3120" i="7" s="1"/>
  <c r="D3120" i="7"/>
  <c r="M3119" i="7" a="1"/>
  <c r="M3119" i="7" s="1"/>
  <c r="D3119" i="7"/>
  <c r="M3118" i="7" a="1"/>
  <c r="M3118" i="7" s="1"/>
  <c r="D3118" i="7"/>
  <c r="M3117" i="7" a="1"/>
  <c r="M3117" i="7" s="1"/>
  <c r="D3117" i="7"/>
  <c r="M3116" i="7" a="1"/>
  <c r="M3116" i="7" s="1"/>
  <c r="D3116" i="7"/>
  <c r="M3115" i="7" a="1"/>
  <c r="M3115" i="7" s="1"/>
  <c r="D3115" i="7"/>
  <c r="M3114" i="7" a="1"/>
  <c r="M3114" i="7" s="1"/>
  <c r="D3114" i="7"/>
  <c r="M3113" i="7" a="1"/>
  <c r="M3113" i="7" s="1"/>
  <c r="D3113" i="7"/>
  <c r="M3112" i="7" a="1"/>
  <c r="M3112" i="7" s="1"/>
  <c r="D3112" i="7"/>
  <c r="M3111" i="7" a="1"/>
  <c r="M3111" i="7" s="1"/>
  <c r="D3111" i="7"/>
  <c r="M3110" i="7" a="1"/>
  <c r="M3110" i="7" s="1"/>
  <c r="D3110" i="7"/>
  <c r="M3109" i="7" a="1"/>
  <c r="M3109" i="7" s="1"/>
  <c r="D3109" i="7"/>
  <c r="M3108" i="7" a="1"/>
  <c r="M3108" i="7" s="1"/>
  <c r="D3108" i="7"/>
  <c r="M3107" i="7" a="1"/>
  <c r="M3107" i="7" s="1"/>
  <c r="D3107" i="7"/>
  <c r="M3106" i="7" a="1"/>
  <c r="M3106" i="7" s="1"/>
  <c r="D3106" i="7"/>
  <c r="M3105" i="7" a="1"/>
  <c r="M3105" i="7" s="1"/>
  <c r="D3105" i="7"/>
  <c r="M3104" i="7" a="1"/>
  <c r="M3104" i="7" s="1"/>
  <c r="D3104" i="7"/>
  <c r="M3103" i="7" a="1"/>
  <c r="M3103" i="7" s="1"/>
  <c r="D3103" i="7"/>
  <c r="M3102" i="7" a="1"/>
  <c r="M3102" i="7" s="1"/>
  <c r="D3102" i="7"/>
  <c r="M3101" i="7" a="1"/>
  <c r="M3101" i="7" s="1"/>
  <c r="D3101" i="7"/>
  <c r="M3100" i="7" a="1"/>
  <c r="M3100" i="7" s="1"/>
  <c r="D3100" i="7"/>
  <c r="M3099" i="7" a="1"/>
  <c r="M3099" i="7" s="1"/>
  <c r="D3099" i="7"/>
  <c r="M3098" i="7" a="1"/>
  <c r="M3098" i="7" s="1"/>
  <c r="D3098" i="7"/>
  <c r="M3097" i="7" a="1"/>
  <c r="M3097" i="7" s="1"/>
  <c r="D3097" i="7"/>
  <c r="M3096" i="7" a="1"/>
  <c r="M3096" i="7" s="1"/>
  <c r="D3096" i="7"/>
  <c r="M3095" i="7" a="1"/>
  <c r="M3095" i="7" s="1"/>
  <c r="D3095" i="7"/>
  <c r="M3094" i="7" a="1"/>
  <c r="M3094" i="7" s="1"/>
  <c r="D3094" i="7"/>
  <c r="M3093" i="7" a="1"/>
  <c r="M3093" i="7" s="1"/>
  <c r="D3093" i="7"/>
  <c r="M3092" i="7" a="1"/>
  <c r="M3092" i="7" s="1"/>
  <c r="D3092" i="7"/>
  <c r="M3091" i="7" a="1"/>
  <c r="M3091" i="7" s="1"/>
  <c r="D3091" i="7"/>
  <c r="M3090" i="7" a="1"/>
  <c r="M3090" i="7" s="1"/>
  <c r="D3090" i="7"/>
  <c r="M3089" i="7" a="1"/>
  <c r="M3089" i="7" s="1"/>
  <c r="D3089" i="7"/>
  <c r="M3088" i="7" a="1"/>
  <c r="M3088" i="7" s="1"/>
  <c r="D3088" i="7"/>
  <c r="M3087" i="7" a="1"/>
  <c r="M3087" i="7" s="1"/>
  <c r="D3087" i="7"/>
  <c r="M3086" i="7" a="1"/>
  <c r="M3086" i="7" s="1"/>
  <c r="D3086" i="7"/>
  <c r="M3085" i="7" a="1"/>
  <c r="M3085" i="7" s="1"/>
  <c r="D3085" i="7"/>
  <c r="M3084" i="7" a="1"/>
  <c r="M3084" i="7" s="1"/>
  <c r="D3084" i="7"/>
  <c r="M3083" i="7" a="1"/>
  <c r="M3083" i="7" s="1"/>
  <c r="D3083" i="7"/>
  <c r="M3082" i="7" a="1"/>
  <c r="M3082" i="7" s="1"/>
  <c r="D3082" i="7"/>
  <c r="M3081" i="7" a="1"/>
  <c r="M3081" i="7" s="1"/>
  <c r="D3081" i="7"/>
  <c r="M3080" i="7" a="1"/>
  <c r="M3080" i="7" s="1"/>
  <c r="D3080" i="7"/>
  <c r="M3079" i="7" a="1"/>
  <c r="M3079" i="7" s="1"/>
  <c r="D3079" i="7"/>
  <c r="M3078" i="7" a="1"/>
  <c r="M3078" i="7" s="1"/>
  <c r="D3078" i="7"/>
  <c r="M3077" i="7" a="1"/>
  <c r="M3077" i="7" s="1"/>
  <c r="D3077" i="7"/>
  <c r="M3076" i="7" a="1"/>
  <c r="M3076" i="7" s="1"/>
  <c r="D3076" i="7"/>
  <c r="M3075" i="7" a="1"/>
  <c r="M3075" i="7" s="1"/>
  <c r="D3075" i="7"/>
  <c r="M3074" i="7" a="1"/>
  <c r="M3074" i="7" s="1"/>
  <c r="D3074" i="7"/>
  <c r="M3073" i="7" a="1"/>
  <c r="M3073" i="7" s="1"/>
  <c r="D3073" i="7"/>
  <c r="M3072" i="7" a="1"/>
  <c r="M3072" i="7" s="1"/>
  <c r="D3072" i="7"/>
  <c r="M3071" i="7" a="1"/>
  <c r="M3071" i="7" s="1"/>
  <c r="D3071" i="7"/>
  <c r="M3070" i="7" a="1"/>
  <c r="M3070" i="7" s="1"/>
  <c r="D3070" i="7"/>
  <c r="M3069" i="7" a="1"/>
  <c r="M3069" i="7" s="1"/>
  <c r="D3069" i="7"/>
  <c r="M3068" i="7" a="1"/>
  <c r="M3068" i="7" s="1"/>
  <c r="D3068" i="7"/>
  <c r="M3067" i="7" a="1"/>
  <c r="M3067" i="7" s="1"/>
  <c r="D3067" i="7"/>
  <c r="M3066" i="7" a="1"/>
  <c r="M3066" i="7" s="1"/>
  <c r="D3066" i="7"/>
  <c r="M3065" i="7" a="1"/>
  <c r="M3065" i="7" s="1"/>
  <c r="D3065" i="7"/>
  <c r="M3064" i="7" a="1"/>
  <c r="M3064" i="7" s="1"/>
  <c r="D3064" i="7"/>
  <c r="M3063" i="7" a="1"/>
  <c r="M3063" i="7" s="1"/>
  <c r="D3063" i="7"/>
  <c r="M3062" i="7" a="1"/>
  <c r="M3062" i="7" s="1"/>
  <c r="D3062" i="7"/>
  <c r="M3061" i="7" a="1"/>
  <c r="M3061" i="7" s="1"/>
  <c r="D3061" i="7"/>
  <c r="M3060" i="7" a="1"/>
  <c r="M3060" i="7" s="1"/>
  <c r="D3060" i="7"/>
  <c r="M3059" i="7" a="1"/>
  <c r="M3059" i="7" s="1"/>
  <c r="D3059" i="7"/>
  <c r="M3058" i="7" a="1"/>
  <c r="M3058" i="7" s="1"/>
  <c r="D3058" i="7"/>
  <c r="M3057" i="7" a="1"/>
  <c r="M3057" i="7" s="1"/>
  <c r="D3057" i="7"/>
  <c r="M3056" i="7" a="1"/>
  <c r="M3056" i="7" s="1"/>
  <c r="D3056" i="7"/>
  <c r="M3055" i="7" a="1"/>
  <c r="M3055" i="7" s="1"/>
  <c r="D3055" i="7"/>
  <c r="M3054" i="7" a="1"/>
  <c r="M3054" i="7" s="1"/>
  <c r="D3054" i="7"/>
  <c r="M3053" i="7" a="1"/>
  <c r="M3053" i="7" s="1"/>
  <c r="D3053" i="7"/>
  <c r="M3052" i="7" a="1"/>
  <c r="M3052" i="7" s="1"/>
  <c r="D3052" i="7"/>
  <c r="M3051" i="7" a="1"/>
  <c r="M3051" i="7" s="1"/>
  <c r="D3051" i="7"/>
  <c r="M3050" i="7" a="1"/>
  <c r="M3050" i="7" s="1"/>
  <c r="D3050" i="7"/>
  <c r="M3049" i="7" a="1"/>
  <c r="M3049" i="7" s="1"/>
  <c r="D3049" i="7"/>
  <c r="M3048" i="7" a="1"/>
  <c r="M3048" i="7" s="1"/>
  <c r="D3048" i="7"/>
  <c r="M3047" i="7" a="1"/>
  <c r="M3047" i="7" s="1"/>
  <c r="D3047" i="7"/>
  <c r="M3046" i="7" a="1"/>
  <c r="M3046" i="7" s="1"/>
  <c r="D3046" i="7"/>
  <c r="M3045" i="7" a="1"/>
  <c r="M3045" i="7" s="1"/>
  <c r="D3045" i="7"/>
  <c r="M3044" i="7" a="1"/>
  <c r="M3044" i="7" s="1"/>
  <c r="D3044" i="7"/>
  <c r="M3043" i="7" a="1"/>
  <c r="M3043" i="7" s="1"/>
  <c r="D3043" i="7"/>
  <c r="M3042" i="7" a="1"/>
  <c r="M3042" i="7" s="1"/>
  <c r="D3042" i="7"/>
  <c r="M3041" i="7" a="1"/>
  <c r="M3041" i="7" s="1"/>
  <c r="D3041" i="7"/>
  <c r="M3040" i="7" a="1"/>
  <c r="M3040" i="7" s="1"/>
  <c r="D3040" i="7"/>
  <c r="M3039" i="7" a="1"/>
  <c r="M3039" i="7" s="1"/>
  <c r="D3039" i="7"/>
  <c r="M3038" i="7" a="1"/>
  <c r="M3038" i="7" s="1"/>
  <c r="D3038" i="7"/>
  <c r="M3037" i="7" a="1"/>
  <c r="M3037" i="7" s="1"/>
  <c r="D3037" i="7"/>
  <c r="M3036" i="7" a="1"/>
  <c r="M3036" i="7" s="1"/>
  <c r="D3036" i="7"/>
  <c r="M3035" i="7" a="1"/>
  <c r="M3035" i="7" s="1"/>
  <c r="D3035" i="7"/>
  <c r="M3034" i="7" a="1"/>
  <c r="M3034" i="7" s="1"/>
  <c r="D3034" i="7"/>
  <c r="M3033" i="7" a="1"/>
  <c r="M3033" i="7" s="1"/>
  <c r="D3033" i="7"/>
  <c r="M3032" i="7" a="1"/>
  <c r="M3032" i="7" s="1"/>
  <c r="D3032" i="7"/>
  <c r="M3031" i="7" a="1"/>
  <c r="M3031" i="7" s="1"/>
  <c r="D3031" i="7"/>
  <c r="M3030" i="7" a="1"/>
  <c r="M3030" i="7" s="1"/>
  <c r="D3030" i="7"/>
  <c r="M3029" i="7" a="1"/>
  <c r="M3029" i="7" s="1"/>
  <c r="D3029" i="7"/>
  <c r="M3028" i="7" a="1"/>
  <c r="M3028" i="7" s="1"/>
  <c r="D3028" i="7"/>
  <c r="M3027" i="7" a="1"/>
  <c r="M3027" i="7" s="1"/>
  <c r="D3027" i="7"/>
  <c r="M3026" i="7" a="1"/>
  <c r="M3026" i="7" s="1"/>
  <c r="D3026" i="7"/>
  <c r="M3025" i="7" a="1"/>
  <c r="M3025" i="7" s="1"/>
  <c r="D3025" i="7"/>
  <c r="M3024" i="7" a="1"/>
  <c r="M3024" i="7" s="1"/>
  <c r="D3024" i="7"/>
  <c r="M3023" i="7" a="1"/>
  <c r="M3023" i="7" s="1"/>
  <c r="D3023" i="7"/>
  <c r="M3022" i="7" a="1"/>
  <c r="M3022" i="7" s="1"/>
  <c r="D3022" i="7"/>
  <c r="M3021" i="7" a="1"/>
  <c r="M3021" i="7" s="1"/>
  <c r="D3021" i="7"/>
  <c r="M3020" i="7" a="1"/>
  <c r="M3020" i="7" s="1"/>
  <c r="D3020" i="7"/>
  <c r="M3019" i="7" a="1"/>
  <c r="M3019" i="7" s="1"/>
  <c r="D3019" i="7"/>
  <c r="M3018" i="7" a="1"/>
  <c r="M3018" i="7" s="1"/>
  <c r="D3018" i="7"/>
  <c r="M3017" i="7" a="1"/>
  <c r="M3017" i="7" s="1"/>
  <c r="D3017" i="7"/>
  <c r="M3016" i="7" a="1"/>
  <c r="M3016" i="7" s="1"/>
  <c r="D3016" i="7"/>
  <c r="M3015" i="7" a="1"/>
  <c r="M3015" i="7" s="1"/>
  <c r="D3015" i="7"/>
  <c r="M3014" i="7" a="1"/>
  <c r="M3014" i="7" s="1"/>
  <c r="D3014" i="7"/>
  <c r="M3013" i="7" a="1"/>
  <c r="M3013" i="7" s="1"/>
  <c r="D3013" i="7"/>
  <c r="M3012" i="7" a="1"/>
  <c r="M3012" i="7" s="1"/>
  <c r="D3012" i="7"/>
  <c r="M3011" i="7" a="1"/>
  <c r="M3011" i="7" s="1"/>
  <c r="D3011" i="7"/>
  <c r="M3010" i="7" a="1"/>
  <c r="M3010" i="7" s="1"/>
  <c r="D3010" i="7"/>
  <c r="M3009" i="7" a="1"/>
  <c r="M3009" i="7" s="1"/>
  <c r="D3009" i="7"/>
  <c r="M3008" i="7" a="1"/>
  <c r="M3008" i="7" s="1"/>
  <c r="D3008" i="7"/>
  <c r="M3007" i="7" a="1"/>
  <c r="M3007" i="7" s="1"/>
  <c r="D3007" i="7"/>
  <c r="M3006" i="7" a="1"/>
  <c r="M3006" i="7" s="1"/>
  <c r="D3006" i="7"/>
  <c r="M3005" i="7" a="1"/>
  <c r="M3005" i="7" s="1"/>
  <c r="D3005" i="7"/>
  <c r="M3004" i="7" a="1"/>
  <c r="M3004" i="7" s="1"/>
  <c r="D3004" i="7"/>
  <c r="M3003" i="7" a="1"/>
  <c r="M3003" i="7" s="1"/>
  <c r="D3003" i="7"/>
  <c r="M3002" i="7" a="1"/>
  <c r="M3002" i="7" s="1"/>
  <c r="D3002" i="7"/>
  <c r="M3001" i="7" a="1"/>
  <c r="M3001" i="7" s="1"/>
  <c r="D3001" i="7"/>
  <c r="M3000" i="7" a="1"/>
  <c r="M3000" i="7" s="1"/>
  <c r="D3000" i="7"/>
  <c r="M2999" i="7" a="1"/>
  <c r="M2999" i="7" s="1"/>
  <c r="D2999" i="7"/>
  <c r="M2998" i="7" a="1"/>
  <c r="M2998" i="7" s="1"/>
  <c r="D2998" i="7"/>
  <c r="M2997" i="7" a="1"/>
  <c r="M2997" i="7" s="1"/>
  <c r="D2997" i="7"/>
  <c r="M2996" i="7" a="1"/>
  <c r="M2996" i="7" s="1"/>
  <c r="D2996" i="7"/>
  <c r="M2995" i="7" a="1"/>
  <c r="M2995" i="7" s="1"/>
  <c r="D2995" i="7"/>
  <c r="M2994" i="7" a="1"/>
  <c r="M2994" i="7" s="1"/>
  <c r="D2994" i="7"/>
  <c r="M2993" i="7" a="1"/>
  <c r="M2993" i="7" s="1"/>
  <c r="D2993" i="7"/>
  <c r="M2992" i="7" a="1"/>
  <c r="M2992" i="7" s="1"/>
  <c r="D2992" i="7"/>
  <c r="M2991" i="7" a="1"/>
  <c r="M2991" i="7" s="1"/>
  <c r="D2991" i="7"/>
  <c r="M2990" i="7" a="1"/>
  <c r="M2990" i="7" s="1"/>
  <c r="D2990" i="7"/>
  <c r="M2989" i="7" a="1"/>
  <c r="M2989" i="7" s="1"/>
  <c r="D2989" i="7"/>
  <c r="M2988" i="7" a="1"/>
  <c r="M2988" i="7" s="1"/>
  <c r="D2988" i="7"/>
  <c r="M2987" i="7" a="1"/>
  <c r="M2987" i="7" s="1"/>
  <c r="D2987" i="7"/>
  <c r="M2986" i="7" a="1"/>
  <c r="M2986" i="7" s="1"/>
  <c r="D2986" i="7"/>
  <c r="M2985" i="7" a="1"/>
  <c r="M2985" i="7" s="1"/>
  <c r="D2985" i="7"/>
  <c r="M2984" i="7" a="1"/>
  <c r="M2984" i="7" s="1"/>
  <c r="D2984" i="7"/>
  <c r="M2983" i="7" a="1"/>
  <c r="M2983" i="7" s="1"/>
  <c r="D2983" i="7"/>
  <c r="M2982" i="7" a="1"/>
  <c r="M2982" i="7" s="1"/>
  <c r="D2982" i="7"/>
  <c r="M2981" i="7" a="1"/>
  <c r="M2981" i="7" s="1"/>
  <c r="D2981" i="7"/>
  <c r="M2980" i="7" a="1"/>
  <c r="M2980" i="7" s="1"/>
  <c r="D2980" i="7"/>
  <c r="M2979" i="7" a="1"/>
  <c r="M2979" i="7" s="1"/>
  <c r="D2979" i="7"/>
  <c r="M2978" i="7" a="1"/>
  <c r="M2978" i="7" s="1"/>
  <c r="D2978" i="7"/>
  <c r="M2977" i="7" a="1"/>
  <c r="M2977" i="7" s="1"/>
  <c r="D2977" i="7"/>
  <c r="M2976" i="7" a="1"/>
  <c r="M2976" i="7" s="1"/>
  <c r="D2976" i="7"/>
  <c r="M2975" i="7" a="1"/>
  <c r="M2975" i="7" s="1"/>
  <c r="D2975" i="7"/>
  <c r="M2974" i="7" a="1"/>
  <c r="M2974" i="7" s="1"/>
  <c r="D2974" i="7"/>
  <c r="M2973" i="7" a="1"/>
  <c r="M2973" i="7" s="1"/>
  <c r="D2973" i="7"/>
  <c r="M2972" i="7" a="1"/>
  <c r="M2972" i="7" s="1"/>
  <c r="D2972" i="7"/>
  <c r="M2971" i="7" a="1"/>
  <c r="M2971" i="7" s="1"/>
  <c r="D2971" i="7"/>
  <c r="M2970" i="7" a="1"/>
  <c r="M2970" i="7" s="1"/>
  <c r="D2970" i="7"/>
  <c r="M2969" i="7" a="1"/>
  <c r="M2969" i="7" s="1"/>
  <c r="D2969" i="7"/>
  <c r="M2968" i="7" a="1"/>
  <c r="M2968" i="7" s="1"/>
  <c r="D2968" i="7"/>
  <c r="M2967" i="7" a="1"/>
  <c r="M2967" i="7" s="1"/>
  <c r="D2967" i="7"/>
  <c r="M2966" i="7" a="1"/>
  <c r="M2966" i="7" s="1"/>
  <c r="D2966" i="7"/>
  <c r="M2965" i="7" a="1"/>
  <c r="M2965" i="7" s="1"/>
  <c r="D2965" i="7"/>
  <c r="M2964" i="7" a="1"/>
  <c r="M2964" i="7" s="1"/>
  <c r="D2964" i="7"/>
  <c r="M2963" i="7" a="1"/>
  <c r="M2963" i="7" s="1"/>
  <c r="D2963" i="7"/>
  <c r="M2962" i="7" a="1"/>
  <c r="M2962" i="7" s="1"/>
  <c r="D2962" i="7"/>
  <c r="M2961" i="7" a="1"/>
  <c r="M2961" i="7" s="1"/>
  <c r="D2961" i="7"/>
  <c r="M2960" i="7" a="1"/>
  <c r="M2960" i="7" s="1"/>
  <c r="D2960" i="7"/>
  <c r="M2959" i="7" a="1"/>
  <c r="M2959" i="7" s="1"/>
  <c r="D2959" i="7"/>
  <c r="M2958" i="7" a="1"/>
  <c r="M2958" i="7" s="1"/>
  <c r="D2958" i="7"/>
  <c r="M2957" i="7" a="1"/>
  <c r="M2957" i="7" s="1"/>
  <c r="D2957" i="7"/>
  <c r="M2956" i="7" a="1"/>
  <c r="M2956" i="7" s="1"/>
  <c r="D2956" i="7"/>
  <c r="M2955" i="7" a="1"/>
  <c r="M2955" i="7" s="1"/>
  <c r="D2955" i="7"/>
  <c r="M2954" i="7" a="1"/>
  <c r="M2954" i="7" s="1"/>
  <c r="D2954" i="7"/>
  <c r="M2953" i="7" a="1"/>
  <c r="M2953" i="7" s="1"/>
  <c r="D2953" i="7"/>
  <c r="M2952" i="7" a="1"/>
  <c r="M2952" i="7" s="1"/>
  <c r="D2952" i="7"/>
  <c r="M2951" i="7" a="1"/>
  <c r="M2951" i="7" s="1"/>
  <c r="D2951" i="7"/>
  <c r="M2950" i="7" a="1"/>
  <c r="M2950" i="7" s="1"/>
  <c r="D2950" i="7"/>
  <c r="M2949" i="7" a="1"/>
  <c r="M2949" i="7" s="1"/>
  <c r="D2949" i="7"/>
  <c r="M2948" i="7" a="1"/>
  <c r="M2948" i="7" s="1"/>
  <c r="D2948" i="7"/>
  <c r="M2947" i="7" a="1"/>
  <c r="M2947" i="7" s="1"/>
  <c r="D2947" i="7"/>
  <c r="M2946" i="7" a="1"/>
  <c r="M2946" i="7" s="1"/>
  <c r="D2946" i="7"/>
  <c r="M2945" i="7" a="1"/>
  <c r="M2945" i="7" s="1"/>
  <c r="D2945" i="7"/>
  <c r="M2944" i="7" a="1"/>
  <c r="M2944" i="7" s="1"/>
  <c r="D2944" i="7"/>
  <c r="M2943" i="7" a="1"/>
  <c r="M2943" i="7" s="1"/>
  <c r="D2943" i="7"/>
  <c r="M2942" i="7" a="1"/>
  <c r="M2942" i="7" s="1"/>
  <c r="D2942" i="7"/>
  <c r="M2941" i="7" a="1"/>
  <c r="M2941" i="7" s="1"/>
  <c r="D2941" i="7"/>
  <c r="M2940" i="7" a="1"/>
  <c r="M2940" i="7" s="1"/>
  <c r="D2940" i="7"/>
  <c r="M2939" i="7" a="1"/>
  <c r="M2939" i="7" s="1"/>
  <c r="D2939" i="7"/>
  <c r="M2938" i="7" a="1"/>
  <c r="M2938" i="7" s="1"/>
  <c r="N2938" i="7" s="1"/>
  <c r="D2938" i="7"/>
  <c r="M2937" i="7" a="1"/>
  <c r="M2937" i="7" s="1"/>
  <c r="N2937" i="7" s="1"/>
  <c r="D2937" i="7"/>
  <c r="M2936" i="7" a="1"/>
  <c r="M2936" i="7" s="1"/>
  <c r="N2936" i="7" s="1"/>
  <c r="D2936" i="7"/>
  <c r="M2935" i="7" a="1"/>
  <c r="M2935" i="7" s="1"/>
  <c r="N2935" i="7" s="1"/>
  <c r="D2935" i="7"/>
  <c r="M2934" i="7" a="1"/>
  <c r="M2934" i="7" s="1"/>
  <c r="N2934" i="7" s="1"/>
  <c r="D2934" i="7"/>
  <c r="M2933" i="7" a="1"/>
  <c r="M2933" i="7" s="1"/>
  <c r="N2933" i="7" s="1"/>
  <c r="D2933" i="7"/>
  <c r="M2932" i="7" a="1"/>
  <c r="M2932" i="7" s="1"/>
  <c r="N2932" i="7" s="1"/>
  <c r="D2932" i="7"/>
  <c r="M2931" i="7" a="1"/>
  <c r="M2931" i="7" s="1"/>
  <c r="N2931" i="7" s="1"/>
  <c r="D2931" i="7"/>
  <c r="M2930" i="7" a="1"/>
  <c r="M2930" i="7" s="1"/>
  <c r="N2930" i="7" s="1"/>
  <c r="D2930" i="7"/>
  <c r="M2929" i="7" a="1"/>
  <c r="M2929" i="7" s="1"/>
  <c r="N2929" i="7" s="1"/>
  <c r="D2929" i="7"/>
  <c r="M2928" i="7" a="1"/>
  <c r="M2928" i="7" s="1"/>
  <c r="N2928" i="7" s="1"/>
  <c r="D2928" i="7"/>
  <c r="M2927" i="7" a="1"/>
  <c r="M2927" i="7" s="1"/>
  <c r="N2927" i="7" s="1"/>
  <c r="D2927" i="7"/>
  <c r="M2926" i="7" a="1"/>
  <c r="M2926" i="7" s="1"/>
  <c r="N2926" i="7" s="1"/>
  <c r="D2926" i="7"/>
  <c r="M2925" i="7" a="1"/>
  <c r="M2925" i="7" s="1"/>
  <c r="N2925" i="7" s="1"/>
  <c r="D2925" i="7"/>
  <c r="M2924" i="7" a="1"/>
  <c r="M2924" i="7" s="1"/>
  <c r="N2924" i="7" s="1"/>
  <c r="D2924" i="7"/>
  <c r="M2923" i="7" a="1"/>
  <c r="M2923" i="7" s="1"/>
  <c r="N2923" i="7" s="1"/>
  <c r="D2923" i="7"/>
  <c r="M2922" i="7" a="1"/>
  <c r="M2922" i="7" s="1"/>
  <c r="N2922" i="7" s="1"/>
  <c r="D2922" i="7"/>
  <c r="M2921" i="7" a="1"/>
  <c r="M2921" i="7" s="1"/>
  <c r="N2921" i="7" s="1"/>
  <c r="D2921" i="7"/>
  <c r="M2920" i="7" a="1"/>
  <c r="M2920" i="7" s="1"/>
  <c r="N2920" i="7" s="1"/>
  <c r="D2920" i="7"/>
  <c r="M2919" i="7" a="1"/>
  <c r="M2919" i="7" s="1"/>
  <c r="N2919" i="7" s="1"/>
  <c r="D2919" i="7"/>
  <c r="M2918" i="7" a="1"/>
  <c r="M2918" i="7" s="1"/>
  <c r="N2918" i="7" s="1"/>
  <c r="D2918" i="7"/>
  <c r="M2917" i="7" a="1"/>
  <c r="M2917" i="7" s="1"/>
  <c r="N2917" i="7" s="1"/>
  <c r="D2917" i="7"/>
  <c r="M2916" i="7" a="1"/>
  <c r="M2916" i="7" s="1"/>
  <c r="N2916" i="7" s="1"/>
  <c r="D2916" i="7"/>
  <c r="M2915" i="7" a="1"/>
  <c r="M2915" i="7" s="1"/>
  <c r="N2915" i="7" s="1"/>
  <c r="D2915" i="7"/>
  <c r="M2914" i="7" a="1"/>
  <c r="M2914" i="7" s="1"/>
  <c r="N2914" i="7" s="1"/>
  <c r="D2914" i="7"/>
  <c r="M2913" i="7" a="1"/>
  <c r="M2913" i="7" s="1"/>
  <c r="N2913" i="7" s="1"/>
  <c r="D2913" i="7"/>
  <c r="M2912" i="7" a="1"/>
  <c r="M2912" i="7" s="1"/>
  <c r="N2912" i="7" s="1"/>
  <c r="D2912" i="7"/>
  <c r="M2911" i="7" a="1"/>
  <c r="M2911" i="7" s="1"/>
  <c r="N2911" i="7" s="1"/>
  <c r="D2911" i="7"/>
  <c r="M2910" i="7" a="1"/>
  <c r="M2910" i="7" s="1"/>
  <c r="N2910" i="7" s="1"/>
  <c r="D2910" i="7"/>
  <c r="M2909" i="7" a="1"/>
  <c r="M2909" i="7" s="1"/>
  <c r="N2909" i="7" s="1"/>
  <c r="D2909" i="7"/>
  <c r="M2908" i="7" a="1"/>
  <c r="M2908" i="7" s="1"/>
  <c r="N2908" i="7" s="1"/>
  <c r="D2908" i="7"/>
  <c r="M2907" i="7" a="1"/>
  <c r="M2907" i="7" s="1"/>
  <c r="N2907" i="7" s="1"/>
  <c r="D2907" i="7"/>
  <c r="M2906" i="7" a="1"/>
  <c r="M2906" i="7" s="1"/>
  <c r="N2906" i="7" s="1"/>
  <c r="D2906" i="7"/>
  <c r="M2905" i="7" a="1"/>
  <c r="M2905" i="7" s="1"/>
  <c r="N2905" i="7" s="1"/>
  <c r="D2905" i="7"/>
  <c r="M2904" i="7" a="1"/>
  <c r="M2904" i="7" s="1"/>
  <c r="N2904" i="7" s="1"/>
  <c r="D2904" i="7"/>
  <c r="M2903" i="7" a="1"/>
  <c r="M2903" i="7" s="1"/>
  <c r="N2903" i="7" s="1"/>
  <c r="D2903" i="7"/>
  <c r="M2902" i="7" a="1"/>
  <c r="M2902" i="7" s="1"/>
  <c r="N2902" i="7" s="1"/>
  <c r="D2902" i="7"/>
  <c r="M2901" i="7" a="1"/>
  <c r="M2901" i="7" s="1"/>
  <c r="N2901" i="7" s="1"/>
  <c r="D2901" i="7"/>
  <c r="M2900" i="7" a="1"/>
  <c r="M2900" i="7" s="1"/>
  <c r="N2900" i="7" s="1"/>
  <c r="D2900" i="7"/>
  <c r="M2899" i="7" a="1"/>
  <c r="M2899" i="7" s="1"/>
  <c r="N2899" i="7" s="1"/>
  <c r="D2899" i="7"/>
  <c r="M2898" i="7" a="1"/>
  <c r="M2898" i="7" s="1"/>
  <c r="N2898" i="7" s="1"/>
  <c r="D2898" i="7"/>
  <c r="M2897" i="7" a="1"/>
  <c r="M2897" i="7" s="1"/>
  <c r="N2897" i="7" s="1"/>
  <c r="D2897" i="7"/>
  <c r="M2896" i="7" a="1"/>
  <c r="M2896" i="7" s="1"/>
  <c r="N2896" i="7" s="1"/>
  <c r="D2896" i="7"/>
  <c r="M2895" i="7" a="1"/>
  <c r="M2895" i="7" s="1"/>
  <c r="N2895" i="7" s="1"/>
  <c r="D2895" i="7"/>
  <c r="M2894" i="7" a="1"/>
  <c r="M2894" i="7" s="1"/>
  <c r="N2894" i="7" s="1"/>
  <c r="D2894" i="7"/>
  <c r="M2893" i="7" a="1"/>
  <c r="M2893" i="7" s="1"/>
  <c r="N2893" i="7" s="1"/>
  <c r="D2893" i="7"/>
  <c r="M2892" i="7" a="1"/>
  <c r="M2892" i="7" s="1"/>
  <c r="N2892" i="7" s="1"/>
  <c r="D2892" i="7"/>
  <c r="M2891" i="7" a="1"/>
  <c r="M2891" i="7" s="1"/>
  <c r="N2891" i="7" s="1"/>
  <c r="D2891" i="7"/>
  <c r="M2890" i="7" a="1"/>
  <c r="M2890" i="7" s="1"/>
  <c r="N2890" i="7" s="1"/>
  <c r="D2890" i="7"/>
  <c r="M2889" i="7" a="1"/>
  <c r="M2889" i="7" s="1"/>
  <c r="N2889" i="7" s="1"/>
  <c r="D2889" i="7"/>
  <c r="M2888" i="7" a="1"/>
  <c r="M2888" i="7" s="1"/>
  <c r="N2888" i="7" s="1"/>
  <c r="D2888" i="7"/>
  <c r="M2887" i="7" a="1"/>
  <c r="M2887" i="7" s="1"/>
  <c r="N2887" i="7" s="1"/>
  <c r="D2887" i="7"/>
  <c r="M2886" i="7" a="1"/>
  <c r="M2886" i="7" s="1"/>
  <c r="N2886" i="7" s="1"/>
  <c r="D2886" i="7"/>
  <c r="M2885" i="7" a="1"/>
  <c r="M2885" i="7" s="1"/>
  <c r="N2885" i="7" s="1"/>
  <c r="D2885" i="7"/>
  <c r="M2884" i="7" a="1"/>
  <c r="M2884" i="7" s="1"/>
  <c r="N2884" i="7" s="1"/>
  <c r="D2884" i="7"/>
  <c r="M2883" i="7" a="1"/>
  <c r="M2883" i="7" s="1"/>
  <c r="N2883" i="7" s="1"/>
  <c r="D2883" i="7"/>
  <c r="M2882" i="7" a="1"/>
  <c r="M2882" i="7" s="1"/>
  <c r="N2882" i="7" s="1"/>
  <c r="D2882" i="7"/>
  <c r="M2881" i="7" a="1"/>
  <c r="M2881" i="7" s="1"/>
  <c r="N2881" i="7" s="1"/>
  <c r="D2881" i="7"/>
  <c r="M2880" i="7" a="1"/>
  <c r="M2880" i="7" s="1"/>
  <c r="N2880" i="7" s="1"/>
  <c r="D2880" i="7"/>
  <c r="M2879" i="7" a="1"/>
  <c r="M2879" i="7" s="1"/>
  <c r="N2879" i="7" s="1"/>
  <c r="D2879" i="7"/>
  <c r="M2878" i="7" a="1"/>
  <c r="M2878" i="7" s="1"/>
  <c r="N2878" i="7" s="1"/>
  <c r="D2878" i="7"/>
  <c r="M2877" i="7" a="1"/>
  <c r="M2877" i="7" s="1"/>
  <c r="N2877" i="7" s="1"/>
  <c r="D2877" i="7"/>
  <c r="M2876" i="7" a="1"/>
  <c r="M2876" i="7" s="1"/>
  <c r="N2876" i="7" s="1"/>
  <c r="D2876" i="7"/>
  <c r="M2875" i="7" a="1"/>
  <c r="M2875" i="7" s="1"/>
  <c r="N2875" i="7" s="1"/>
  <c r="D2875" i="7"/>
  <c r="M2874" i="7" a="1"/>
  <c r="M2874" i="7" s="1"/>
  <c r="N2874" i="7" s="1"/>
  <c r="D2874" i="7"/>
  <c r="M2873" i="7" a="1"/>
  <c r="M2873" i="7" s="1"/>
  <c r="N2873" i="7" s="1"/>
  <c r="D2873" i="7"/>
  <c r="M2872" i="7" a="1"/>
  <c r="M2872" i="7" s="1"/>
  <c r="N2872" i="7" s="1"/>
  <c r="D2872" i="7"/>
  <c r="M2871" i="7" a="1"/>
  <c r="M2871" i="7" s="1"/>
  <c r="N2871" i="7" s="1"/>
  <c r="D2871" i="7"/>
  <c r="M2870" i="7" a="1"/>
  <c r="M2870" i="7" s="1"/>
  <c r="N2870" i="7" s="1"/>
  <c r="D2870" i="7"/>
  <c r="M2869" i="7" a="1"/>
  <c r="M2869" i="7" s="1"/>
  <c r="N2869" i="7" s="1"/>
  <c r="D2869" i="7"/>
  <c r="M2868" i="7" a="1"/>
  <c r="M2868" i="7" s="1"/>
  <c r="N2868" i="7" s="1"/>
  <c r="D2868" i="7"/>
  <c r="M2867" i="7" a="1"/>
  <c r="M2867" i="7" s="1"/>
  <c r="N2867" i="7" s="1"/>
  <c r="D2867" i="7"/>
  <c r="M2866" i="7" a="1"/>
  <c r="M2866" i="7" s="1"/>
  <c r="N2866" i="7" s="1"/>
  <c r="D2866" i="7"/>
  <c r="M2865" i="7" a="1"/>
  <c r="M2865" i="7" s="1"/>
  <c r="N2865" i="7" s="1"/>
  <c r="D2865" i="7"/>
  <c r="M2864" i="7" a="1"/>
  <c r="M2864" i="7" s="1"/>
  <c r="N2864" i="7" s="1"/>
  <c r="D2864" i="7"/>
  <c r="M2863" i="7" a="1"/>
  <c r="M2863" i="7" s="1"/>
  <c r="N2863" i="7" s="1"/>
  <c r="D2863" i="7"/>
  <c r="M2862" i="7" a="1"/>
  <c r="M2862" i="7" s="1"/>
  <c r="N2862" i="7" s="1"/>
  <c r="D2862" i="7"/>
  <c r="M2861" i="7" a="1"/>
  <c r="M2861" i="7" s="1"/>
  <c r="N2861" i="7" s="1"/>
  <c r="D2861" i="7"/>
  <c r="M2860" i="7" a="1"/>
  <c r="M2860" i="7" s="1"/>
  <c r="N2860" i="7" s="1"/>
  <c r="D2860" i="7"/>
  <c r="M2859" i="7" a="1"/>
  <c r="M2859" i="7" s="1"/>
  <c r="N2859" i="7" s="1"/>
  <c r="D2859" i="7"/>
  <c r="M2858" i="7" a="1"/>
  <c r="M2858" i="7" s="1"/>
  <c r="N2858" i="7" s="1"/>
  <c r="D2858" i="7"/>
  <c r="M2857" i="7" a="1"/>
  <c r="M2857" i="7" s="1"/>
  <c r="N2857" i="7" s="1"/>
  <c r="D2857" i="7"/>
  <c r="M2856" i="7" a="1"/>
  <c r="M2856" i="7" s="1"/>
  <c r="N2856" i="7" s="1"/>
  <c r="D2856" i="7"/>
  <c r="M2855" i="7" a="1"/>
  <c r="M2855" i="7" s="1"/>
  <c r="N2855" i="7" s="1"/>
  <c r="D2855" i="7"/>
  <c r="M2854" i="7" a="1"/>
  <c r="M2854" i="7" s="1"/>
  <c r="N2854" i="7" s="1"/>
  <c r="D2854" i="7"/>
  <c r="M2853" i="7" a="1"/>
  <c r="M2853" i="7" s="1"/>
  <c r="N2853" i="7" s="1"/>
  <c r="D2853" i="7"/>
  <c r="M2852" i="7" a="1"/>
  <c r="M2852" i="7" s="1"/>
  <c r="N2852" i="7" s="1"/>
  <c r="D2852" i="7"/>
  <c r="M2851" i="7" a="1"/>
  <c r="M2851" i="7" s="1"/>
  <c r="N2851" i="7" s="1"/>
  <c r="D2851" i="7"/>
  <c r="M2850" i="7" a="1"/>
  <c r="M2850" i="7" s="1"/>
  <c r="N2850" i="7" s="1"/>
  <c r="D2850" i="7"/>
  <c r="M2849" i="7" a="1"/>
  <c r="M2849" i="7" s="1"/>
  <c r="N2849" i="7" s="1"/>
  <c r="D2849" i="7"/>
  <c r="M2848" i="7" a="1"/>
  <c r="M2848" i="7" s="1"/>
  <c r="N2848" i="7" s="1"/>
  <c r="D2848" i="7"/>
  <c r="M2847" i="7" a="1"/>
  <c r="M2847" i="7" s="1"/>
  <c r="N2847" i="7" s="1"/>
  <c r="D2847" i="7"/>
  <c r="M2846" i="7" a="1"/>
  <c r="M2846" i="7" s="1"/>
  <c r="N2846" i="7" s="1"/>
  <c r="D2846" i="7"/>
  <c r="M2845" i="7" a="1"/>
  <c r="M2845" i="7" s="1"/>
  <c r="N2845" i="7" s="1"/>
  <c r="D2845" i="7"/>
  <c r="M2844" i="7" a="1"/>
  <c r="M2844" i="7" s="1"/>
  <c r="N2844" i="7" s="1"/>
  <c r="D2844" i="7"/>
  <c r="M2843" i="7" a="1"/>
  <c r="M2843" i="7" s="1"/>
  <c r="N2843" i="7" s="1"/>
  <c r="D2843" i="7"/>
  <c r="M2842" i="7" a="1"/>
  <c r="M2842" i="7" s="1"/>
  <c r="N2842" i="7" s="1"/>
  <c r="D2842" i="7"/>
  <c r="M2841" i="7" a="1"/>
  <c r="M2841" i="7" s="1"/>
  <c r="N2841" i="7" s="1"/>
  <c r="D2841" i="7"/>
  <c r="M2840" i="7" a="1"/>
  <c r="M2840" i="7" s="1"/>
  <c r="N2840" i="7" s="1"/>
  <c r="D2840" i="7"/>
  <c r="M2839" i="7" a="1"/>
  <c r="M2839" i="7" s="1"/>
  <c r="N2839" i="7" s="1"/>
  <c r="D2839" i="7"/>
  <c r="M2838" i="7" a="1"/>
  <c r="M2838" i="7" s="1"/>
  <c r="N2838" i="7" s="1"/>
  <c r="D2838" i="7"/>
  <c r="M2837" i="7" a="1"/>
  <c r="M2837" i="7" s="1"/>
  <c r="N2837" i="7" s="1"/>
  <c r="D2837" i="7"/>
  <c r="M2836" i="7" a="1"/>
  <c r="M2836" i="7" s="1"/>
  <c r="N2836" i="7" s="1"/>
  <c r="D2836" i="7"/>
  <c r="M2835" i="7" a="1"/>
  <c r="M2835" i="7" s="1"/>
  <c r="N2835" i="7" s="1"/>
  <c r="D2835" i="7"/>
  <c r="M2834" i="7" a="1"/>
  <c r="M2834" i="7" s="1"/>
  <c r="N2834" i="7" s="1"/>
  <c r="D2834" i="7"/>
  <c r="M2833" i="7" a="1"/>
  <c r="M2833" i="7" s="1"/>
  <c r="N2833" i="7" s="1"/>
  <c r="D2833" i="7"/>
  <c r="M2832" i="7" a="1"/>
  <c r="M2832" i="7" s="1"/>
  <c r="N2832" i="7" s="1"/>
  <c r="D2832" i="7"/>
  <c r="M2831" i="7" a="1"/>
  <c r="M2831" i="7" s="1"/>
  <c r="N2831" i="7" s="1"/>
  <c r="D2831" i="7"/>
  <c r="M2830" i="7" a="1"/>
  <c r="M2830" i="7" s="1"/>
  <c r="N2830" i="7" s="1"/>
  <c r="D2830" i="7"/>
  <c r="M2829" i="7" a="1"/>
  <c r="M2829" i="7" s="1"/>
  <c r="N2829" i="7" s="1"/>
  <c r="D2829" i="7"/>
  <c r="M2828" i="7" a="1"/>
  <c r="M2828" i="7" s="1"/>
  <c r="N2828" i="7" s="1"/>
  <c r="D2828" i="7"/>
  <c r="M2827" i="7" a="1"/>
  <c r="M2827" i="7" s="1"/>
  <c r="N2827" i="7" s="1"/>
  <c r="D2827" i="7"/>
  <c r="M2826" i="7" a="1"/>
  <c r="M2826" i="7" s="1"/>
  <c r="N2826" i="7" s="1"/>
  <c r="D2826" i="7"/>
  <c r="M2825" i="7" a="1"/>
  <c r="M2825" i="7" s="1"/>
  <c r="N2825" i="7" s="1"/>
  <c r="D2825" i="7"/>
  <c r="M2824" i="7" a="1"/>
  <c r="M2824" i="7" s="1"/>
  <c r="N2824" i="7" s="1"/>
  <c r="D2824" i="7"/>
  <c r="M2823" i="7" a="1"/>
  <c r="M2823" i="7" s="1"/>
  <c r="N2823" i="7" s="1"/>
  <c r="D2823" i="7"/>
  <c r="M2822" i="7" a="1"/>
  <c r="M2822" i="7" s="1"/>
  <c r="N2822" i="7" s="1"/>
  <c r="D2822" i="7"/>
  <c r="M2821" i="7" a="1"/>
  <c r="M2821" i="7" s="1"/>
  <c r="N2821" i="7" s="1"/>
  <c r="D2821" i="7"/>
  <c r="M2820" i="7" a="1"/>
  <c r="M2820" i="7" s="1"/>
  <c r="N2820" i="7" s="1"/>
  <c r="D2820" i="7"/>
  <c r="M2819" i="7" a="1"/>
  <c r="M2819" i="7" s="1"/>
  <c r="N2819" i="7" s="1"/>
  <c r="D2819" i="7"/>
  <c r="M2818" i="7" a="1"/>
  <c r="M2818" i="7" s="1"/>
  <c r="N2818" i="7" s="1"/>
  <c r="D2818" i="7"/>
  <c r="M2817" i="7" a="1"/>
  <c r="M2817" i="7" s="1"/>
  <c r="N2817" i="7" s="1"/>
  <c r="D2817" i="7"/>
  <c r="M2816" i="7" a="1"/>
  <c r="M2816" i="7" s="1"/>
  <c r="N2816" i="7" s="1"/>
  <c r="D2816" i="7"/>
  <c r="M2815" i="7" a="1"/>
  <c r="M2815" i="7" s="1"/>
  <c r="N2815" i="7" s="1"/>
  <c r="D2815" i="7"/>
  <c r="M2814" i="7" a="1"/>
  <c r="M2814" i="7" s="1"/>
  <c r="N2814" i="7" s="1"/>
  <c r="D2814" i="7"/>
  <c r="M2813" i="7" a="1"/>
  <c r="M2813" i="7" s="1"/>
  <c r="N2813" i="7" s="1"/>
  <c r="D2813" i="7"/>
  <c r="M2812" i="7" a="1"/>
  <c r="M2812" i="7" s="1"/>
  <c r="N2812" i="7" s="1"/>
  <c r="D2812" i="7"/>
  <c r="M2811" i="7" a="1"/>
  <c r="M2811" i="7" s="1"/>
  <c r="N2811" i="7" s="1"/>
  <c r="D2811" i="7"/>
  <c r="M2810" i="7" a="1"/>
  <c r="M2810" i="7" s="1"/>
  <c r="N2810" i="7" s="1"/>
  <c r="D2810" i="7"/>
  <c r="M2809" i="7" a="1"/>
  <c r="M2809" i="7" s="1"/>
  <c r="N2809" i="7" s="1"/>
  <c r="D2809" i="7"/>
  <c r="M2808" i="7" a="1"/>
  <c r="M2808" i="7" s="1"/>
  <c r="N2808" i="7" s="1"/>
  <c r="D2808" i="7"/>
  <c r="M2807" i="7" a="1"/>
  <c r="M2807" i="7" s="1"/>
  <c r="N2807" i="7" s="1"/>
  <c r="D2807" i="7"/>
  <c r="M2806" i="7" a="1"/>
  <c r="M2806" i="7" s="1"/>
  <c r="N2806" i="7" s="1"/>
  <c r="D2806" i="7"/>
  <c r="M2805" i="7" a="1"/>
  <c r="M2805" i="7" s="1"/>
  <c r="N2805" i="7" s="1"/>
  <c r="D2805" i="7"/>
  <c r="M2804" i="7" a="1"/>
  <c r="M2804" i="7" s="1"/>
  <c r="N2804" i="7" s="1"/>
  <c r="D2804" i="7"/>
  <c r="M2803" i="7" a="1"/>
  <c r="M2803" i="7" s="1"/>
  <c r="N2803" i="7" s="1"/>
  <c r="D2803" i="7"/>
  <c r="M2802" i="7" a="1"/>
  <c r="M2802" i="7" s="1"/>
  <c r="N2802" i="7" s="1"/>
  <c r="D2802" i="7"/>
  <c r="M2801" i="7" a="1"/>
  <c r="M2801" i="7" s="1"/>
  <c r="N2801" i="7" s="1"/>
  <c r="D2801" i="7"/>
  <c r="M2800" i="7" a="1"/>
  <c r="M2800" i="7" s="1"/>
  <c r="N2800" i="7" s="1"/>
  <c r="D2800" i="7"/>
  <c r="M2799" i="7" a="1"/>
  <c r="M2799" i="7" s="1"/>
  <c r="N2799" i="7" s="1"/>
  <c r="D2799" i="7"/>
  <c r="M2798" i="7" a="1"/>
  <c r="M2798" i="7" s="1"/>
  <c r="N2798" i="7" s="1"/>
  <c r="D2798" i="7"/>
  <c r="M2797" i="7" a="1"/>
  <c r="M2797" i="7" s="1"/>
  <c r="N2797" i="7" s="1"/>
  <c r="D2797" i="7"/>
  <c r="M2796" i="7" a="1"/>
  <c r="M2796" i="7" s="1"/>
  <c r="N2796" i="7" s="1"/>
  <c r="D2796" i="7"/>
  <c r="M2795" i="7" a="1"/>
  <c r="M2795" i="7" s="1"/>
  <c r="N2795" i="7" s="1"/>
  <c r="D2795" i="7"/>
  <c r="M2794" i="7" a="1"/>
  <c r="M2794" i="7" s="1"/>
  <c r="N2794" i="7" s="1"/>
  <c r="D2794" i="7"/>
  <c r="M2793" i="7" a="1"/>
  <c r="M2793" i="7" s="1"/>
  <c r="N2793" i="7" s="1"/>
  <c r="D2793" i="7"/>
  <c r="M2792" i="7" a="1"/>
  <c r="M2792" i="7" s="1"/>
  <c r="N2792" i="7" s="1"/>
  <c r="D2792" i="7"/>
  <c r="M2791" i="7" a="1"/>
  <c r="M2791" i="7" s="1"/>
  <c r="N2791" i="7" s="1"/>
  <c r="D2791" i="7"/>
  <c r="M2790" i="7" a="1"/>
  <c r="M2790" i="7" s="1"/>
  <c r="N2790" i="7" s="1"/>
  <c r="D2790" i="7"/>
  <c r="M2789" i="7" a="1"/>
  <c r="M2789" i="7" s="1"/>
  <c r="N2789" i="7" s="1"/>
  <c r="D2789" i="7"/>
  <c r="M2788" i="7" a="1"/>
  <c r="M2788" i="7" s="1"/>
  <c r="N2788" i="7" s="1"/>
  <c r="D2788" i="7"/>
  <c r="M2787" i="7" a="1"/>
  <c r="M2787" i="7" s="1"/>
  <c r="N2787" i="7" s="1"/>
  <c r="D2787" i="7"/>
  <c r="M2786" i="7" a="1"/>
  <c r="M2786" i="7" s="1"/>
  <c r="N2786" i="7" s="1"/>
  <c r="D2786" i="7"/>
  <c r="M2785" i="7" a="1"/>
  <c r="M2785" i="7" s="1"/>
  <c r="N2785" i="7" s="1"/>
  <c r="D2785" i="7"/>
  <c r="M2784" i="7" a="1"/>
  <c r="M2784" i="7" s="1"/>
  <c r="N2784" i="7" s="1"/>
  <c r="D2784" i="7"/>
  <c r="M2783" i="7" a="1"/>
  <c r="M2783" i="7" s="1"/>
  <c r="N2783" i="7" s="1"/>
  <c r="D2783" i="7"/>
  <c r="M2782" i="7" a="1"/>
  <c r="M2782" i="7" s="1"/>
  <c r="N2782" i="7" s="1"/>
  <c r="D2782" i="7"/>
  <c r="M2781" i="7" a="1"/>
  <c r="M2781" i="7" s="1"/>
  <c r="N2781" i="7" s="1"/>
  <c r="D2781" i="7"/>
  <c r="M2780" i="7" a="1"/>
  <c r="M2780" i="7" s="1"/>
  <c r="N2780" i="7" s="1"/>
  <c r="D2780" i="7"/>
  <c r="M2779" i="7" a="1"/>
  <c r="M2779" i="7" s="1"/>
  <c r="N2779" i="7" s="1"/>
  <c r="D2779" i="7"/>
  <c r="M2778" i="7" a="1"/>
  <c r="M2778" i="7" s="1"/>
  <c r="N2778" i="7" s="1"/>
  <c r="D2778" i="7"/>
  <c r="M2777" i="7" a="1"/>
  <c r="M2777" i="7" s="1"/>
  <c r="N2777" i="7" s="1"/>
  <c r="D2777" i="7"/>
  <c r="M2776" i="7" a="1"/>
  <c r="M2776" i="7" s="1"/>
  <c r="N2776" i="7" s="1"/>
  <c r="D2776" i="7"/>
  <c r="M2775" i="7" a="1"/>
  <c r="M2775" i="7" s="1"/>
  <c r="N2775" i="7" s="1"/>
  <c r="D2775" i="7"/>
  <c r="M2774" i="7" a="1"/>
  <c r="M2774" i="7" s="1"/>
  <c r="N2774" i="7" s="1"/>
  <c r="D2774" i="7"/>
  <c r="M2773" i="7" a="1"/>
  <c r="M2773" i="7" s="1"/>
  <c r="N2773" i="7" s="1"/>
  <c r="D2773" i="7"/>
  <c r="M2772" i="7" a="1"/>
  <c r="M2772" i="7" s="1"/>
  <c r="N2772" i="7" s="1"/>
  <c r="D2772" i="7"/>
  <c r="M2771" i="7" a="1"/>
  <c r="M2771" i="7" s="1"/>
  <c r="N2771" i="7" s="1"/>
  <c r="D2771" i="7"/>
  <c r="M2770" i="7" a="1"/>
  <c r="M2770" i="7" s="1"/>
  <c r="N2770" i="7" s="1"/>
  <c r="D2770" i="7"/>
  <c r="M2769" i="7" a="1"/>
  <c r="M2769" i="7" s="1"/>
  <c r="N2769" i="7" s="1"/>
  <c r="D2769" i="7"/>
  <c r="M2768" i="7" a="1"/>
  <c r="M2768" i="7" s="1"/>
  <c r="N2768" i="7" s="1"/>
  <c r="D2768" i="7"/>
  <c r="M2767" i="7" a="1"/>
  <c r="M2767" i="7" s="1"/>
  <c r="N2767" i="7" s="1"/>
  <c r="D2767" i="7"/>
  <c r="M2766" i="7" a="1"/>
  <c r="M2766" i="7" s="1"/>
  <c r="N2766" i="7" s="1"/>
  <c r="D2766" i="7"/>
  <c r="M2765" i="7" a="1"/>
  <c r="M2765" i="7" s="1"/>
  <c r="N2765" i="7" s="1"/>
  <c r="D2765" i="7"/>
  <c r="M2764" i="7" a="1"/>
  <c r="M2764" i="7" s="1"/>
  <c r="N2764" i="7" s="1"/>
  <c r="D2764" i="7"/>
  <c r="M2763" i="7" a="1"/>
  <c r="M2763" i="7" s="1"/>
  <c r="N2763" i="7" s="1"/>
  <c r="D2763" i="7"/>
  <c r="M2762" i="7" a="1"/>
  <c r="M2762" i="7" s="1"/>
  <c r="N2762" i="7" s="1"/>
  <c r="D2762" i="7"/>
  <c r="M2761" i="7" a="1"/>
  <c r="M2761" i="7" s="1"/>
  <c r="N2761" i="7" s="1"/>
  <c r="D2761" i="7"/>
  <c r="M2760" i="7" a="1"/>
  <c r="M2760" i="7" s="1"/>
  <c r="N2760" i="7" s="1"/>
  <c r="D2760" i="7"/>
  <c r="M2759" i="7" a="1"/>
  <c r="M2759" i="7" s="1"/>
  <c r="N2759" i="7" s="1"/>
  <c r="D2759" i="7"/>
  <c r="M2758" i="7" a="1"/>
  <c r="M2758" i="7" s="1"/>
  <c r="N2758" i="7" s="1"/>
  <c r="D2758" i="7"/>
  <c r="M2757" i="7" a="1"/>
  <c r="M2757" i="7" s="1"/>
  <c r="N2757" i="7" s="1"/>
  <c r="D2757" i="7"/>
  <c r="M2756" i="7" a="1"/>
  <c r="M2756" i="7" s="1"/>
  <c r="N2756" i="7" s="1"/>
  <c r="D2756" i="7"/>
  <c r="M2755" i="7" a="1"/>
  <c r="M2755" i="7" s="1"/>
  <c r="N2755" i="7" s="1"/>
  <c r="D2755" i="7"/>
  <c r="M2754" i="7" a="1"/>
  <c r="M2754" i="7" s="1"/>
  <c r="N2754" i="7" s="1"/>
  <c r="D2754" i="7"/>
  <c r="M2753" i="7" a="1"/>
  <c r="M2753" i="7" s="1"/>
  <c r="N2753" i="7" s="1"/>
  <c r="D2753" i="7"/>
  <c r="M2752" i="7" a="1"/>
  <c r="M2752" i="7" s="1"/>
  <c r="N2752" i="7" s="1"/>
  <c r="D2752" i="7"/>
  <c r="M2751" i="7" a="1"/>
  <c r="M2751" i="7" s="1"/>
  <c r="N2751" i="7" s="1"/>
  <c r="D2751" i="7"/>
  <c r="M2750" i="7" a="1"/>
  <c r="M2750" i="7" s="1"/>
  <c r="N2750" i="7" s="1"/>
  <c r="D2750" i="7"/>
  <c r="M2749" i="7" a="1"/>
  <c r="M2749" i="7" s="1"/>
  <c r="N2749" i="7" s="1"/>
  <c r="D2749" i="7"/>
  <c r="M2748" i="7" a="1"/>
  <c r="M2748" i="7" s="1"/>
  <c r="N2748" i="7" s="1"/>
  <c r="D2748" i="7"/>
  <c r="M2747" i="7" a="1"/>
  <c r="M2747" i="7" s="1"/>
  <c r="N2747" i="7" s="1"/>
  <c r="D2747" i="7"/>
  <c r="M2746" i="7" a="1"/>
  <c r="M2746" i="7" s="1"/>
  <c r="N2746" i="7" s="1"/>
  <c r="D2746" i="7"/>
  <c r="M2745" i="7" a="1"/>
  <c r="M2745" i="7" s="1"/>
  <c r="N2745" i="7" s="1"/>
  <c r="D2745" i="7"/>
  <c r="M2744" i="7" a="1"/>
  <c r="M2744" i="7" s="1"/>
  <c r="N2744" i="7" s="1"/>
  <c r="D2744" i="7"/>
  <c r="M2743" i="7" a="1"/>
  <c r="M2743" i="7" s="1"/>
  <c r="N2743" i="7" s="1"/>
  <c r="D2743" i="7"/>
  <c r="M2742" i="7" a="1"/>
  <c r="M2742" i="7" s="1"/>
  <c r="N2742" i="7" s="1"/>
  <c r="D2742" i="7"/>
  <c r="M2741" i="7" a="1"/>
  <c r="M2741" i="7" s="1"/>
  <c r="N2741" i="7" s="1"/>
  <c r="D2741" i="7"/>
  <c r="M2740" i="7" a="1"/>
  <c r="M2740" i="7" s="1"/>
  <c r="N2740" i="7" s="1"/>
  <c r="D2740" i="7"/>
  <c r="M2739" i="7" a="1"/>
  <c r="M2739" i="7" s="1"/>
  <c r="N2739" i="7" s="1"/>
  <c r="D2739" i="7"/>
  <c r="M2738" i="7" a="1"/>
  <c r="M2738" i="7" s="1"/>
  <c r="N2738" i="7" s="1"/>
  <c r="D2738" i="7"/>
  <c r="M2737" i="7" a="1"/>
  <c r="M2737" i="7" s="1"/>
  <c r="N2737" i="7" s="1"/>
  <c r="D2737" i="7"/>
  <c r="M2736" i="7" a="1"/>
  <c r="M2736" i="7" s="1"/>
  <c r="N2736" i="7" s="1"/>
  <c r="D2736" i="7"/>
  <c r="M2735" i="7" a="1"/>
  <c r="M2735" i="7" s="1"/>
  <c r="N2735" i="7" s="1"/>
  <c r="D2735" i="7"/>
  <c r="M2734" i="7" a="1"/>
  <c r="M2734" i="7" s="1"/>
  <c r="N2734" i="7" s="1"/>
  <c r="D2734" i="7"/>
  <c r="M2733" i="7" a="1"/>
  <c r="M2733" i="7" s="1"/>
  <c r="N2733" i="7" s="1"/>
  <c r="D2733" i="7"/>
  <c r="M2732" i="7" a="1"/>
  <c r="M2732" i="7" s="1"/>
  <c r="N2732" i="7" s="1"/>
  <c r="D2732" i="7"/>
  <c r="M2731" i="7" a="1"/>
  <c r="M2731" i="7" s="1"/>
  <c r="N2731" i="7" s="1"/>
  <c r="D2731" i="7"/>
  <c r="M2730" i="7" a="1"/>
  <c r="M2730" i="7" s="1"/>
  <c r="N2730" i="7" s="1"/>
  <c r="D2730" i="7"/>
  <c r="M2729" i="7" a="1"/>
  <c r="M2729" i="7" s="1"/>
  <c r="N2729" i="7" s="1"/>
  <c r="D2729" i="7"/>
  <c r="M2728" i="7" a="1"/>
  <c r="M2728" i="7" s="1"/>
  <c r="N2728" i="7" s="1"/>
  <c r="D2728" i="7"/>
  <c r="M2727" i="7" a="1"/>
  <c r="M2727" i="7" s="1"/>
  <c r="N2727" i="7" s="1"/>
  <c r="D2727" i="7"/>
  <c r="M2726" i="7" a="1"/>
  <c r="M2726" i="7" s="1"/>
  <c r="N2726" i="7" s="1"/>
  <c r="D2726" i="7"/>
  <c r="M2725" i="7" a="1"/>
  <c r="M2725" i="7" s="1"/>
  <c r="N2725" i="7" s="1"/>
  <c r="D2725" i="7"/>
  <c r="M2724" i="7" a="1"/>
  <c r="M2724" i="7" s="1"/>
  <c r="N2724" i="7" s="1"/>
  <c r="D2724" i="7"/>
  <c r="M2723" i="7" a="1"/>
  <c r="M2723" i="7" s="1"/>
  <c r="N2723" i="7" s="1"/>
  <c r="D2723" i="7"/>
  <c r="M2722" i="7" a="1"/>
  <c r="M2722" i="7" s="1"/>
  <c r="N2722" i="7" s="1"/>
  <c r="D2722" i="7"/>
  <c r="M2721" i="7" a="1"/>
  <c r="M2721" i="7" s="1"/>
  <c r="N2721" i="7" s="1"/>
  <c r="D2721" i="7"/>
  <c r="M2720" i="7" a="1"/>
  <c r="M2720" i="7" s="1"/>
  <c r="N2720" i="7" s="1"/>
  <c r="D2720" i="7"/>
  <c r="M2719" i="7" a="1"/>
  <c r="M2719" i="7" s="1"/>
  <c r="N2719" i="7" s="1"/>
  <c r="D2719" i="7"/>
  <c r="M2718" i="7" a="1"/>
  <c r="M2718" i="7" s="1"/>
  <c r="N2718" i="7" s="1"/>
  <c r="D2718" i="7"/>
  <c r="M2717" i="7" a="1"/>
  <c r="M2717" i="7" s="1"/>
  <c r="N2717" i="7" s="1"/>
  <c r="D2717" i="7"/>
  <c r="M2716" i="7" a="1"/>
  <c r="M2716" i="7" s="1"/>
  <c r="N2716" i="7" s="1"/>
  <c r="D2716" i="7"/>
  <c r="M2715" i="7" a="1"/>
  <c r="M2715" i="7" s="1"/>
  <c r="N2715" i="7" s="1"/>
  <c r="D2715" i="7"/>
  <c r="M2714" i="7" a="1"/>
  <c r="M2714" i="7" s="1"/>
  <c r="N2714" i="7" s="1"/>
  <c r="D2714" i="7"/>
  <c r="M2713" i="7" a="1"/>
  <c r="M2713" i="7" s="1"/>
  <c r="N2713" i="7" s="1"/>
  <c r="D2713" i="7"/>
  <c r="M2712" i="7" a="1"/>
  <c r="M2712" i="7" s="1"/>
  <c r="N2712" i="7" s="1"/>
  <c r="D2712" i="7"/>
  <c r="M2711" i="7" a="1"/>
  <c r="M2711" i="7" s="1"/>
  <c r="N2711" i="7" s="1"/>
  <c r="D2711" i="7"/>
  <c r="M2710" i="7" a="1"/>
  <c r="M2710" i="7" s="1"/>
  <c r="N2710" i="7" s="1"/>
  <c r="D2710" i="7"/>
  <c r="M2709" i="7" a="1"/>
  <c r="M2709" i="7" s="1"/>
  <c r="N2709" i="7" s="1"/>
  <c r="D2709" i="7"/>
  <c r="M2708" i="7" a="1"/>
  <c r="M2708" i="7" s="1"/>
  <c r="N2708" i="7" s="1"/>
  <c r="D2708" i="7"/>
  <c r="M2707" i="7" a="1"/>
  <c r="M2707" i="7" s="1"/>
  <c r="N2707" i="7" s="1"/>
  <c r="D2707" i="7"/>
  <c r="M2706" i="7" a="1"/>
  <c r="M2706" i="7" s="1"/>
  <c r="N2706" i="7" s="1"/>
  <c r="D2706" i="7"/>
  <c r="M2705" i="7" a="1"/>
  <c r="M2705" i="7" s="1"/>
  <c r="N2705" i="7" s="1"/>
  <c r="D2705" i="7"/>
  <c r="M2704" i="7" a="1"/>
  <c r="M2704" i="7" s="1"/>
  <c r="N2704" i="7" s="1"/>
  <c r="D2704" i="7"/>
  <c r="M2703" i="7" a="1"/>
  <c r="M2703" i="7" s="1"/>
  <c r="N2703" i="7" s="1"/>
  <c r="D2703" i="7"/>
  <c r="M2702" i="7" a="1"/>
  <c r="M2702" i="7" s="1"/>
  <c r="N2702" i="7" s="1"/>
  <c r="D2702" i="7"/>
  <c r="M2701" i="7" a="1"/>
  <c r="M2701" i="7" s="1"/>
  <c r="N2701" i="7" s="1"/>
  <c r="D2701" i="7"/>
  <c r="M2700" i="7" a="1"/>
  <c r="M2700" i="7" s="1"/>
  <c r="N2700" i="7" s="1"/>
  <c r="D2700" i="7"/>
  <c r="M2699" i="7" a="1"/>
  <c r="M2699" i="7" s="1"/>
  <c r="N2699" i="7" s="1"/>
  <c r="D2699" i="7"/>
  <c r="M2698" i="7" a="1"/>
  <c r="M2698" i="7" s="1"/>
  <c r="N2698" i="7" s="1"/>
  <c r="D2698" i="7"/>
  <c r="M2697" i="7" a="1"/>
  <c r="M2697" i="7" s="1"/>
  <c r="N2697" i="7" s="1"/>
  <c r="D2697" i="7"/>
  <c r="M2696" i="7" a="1"/>
  <c r="M2696" i="7" s="1"/>
  <c r="N2696" i="7" s="1"/>
  <c r="D2696" i="7"/>
  <c r="M2695" i="7" a="1"/>
  <c r="M2695" i="7" s="1"/>
  <c r="N2695" i="7" s="1"/>
  <c r="D2695" i="7"/>
  <c r="M2694" i="7" a="1"/>
  <c r="M2694" i="7" s="1"/>
  <c r="N2694" i="7" s="1"/>
  <c r="D2694" i="7"/>
  <c r="M2693" i="7" a="1"/>
  <c r="M2693" i="7" s="1"/>
  <c r="N2693" i="7" s="1"/>
  <c r="D2693" i="7"/>
  <c r="M2692" i="7" a="1"/>
  <c r="M2692" i="7" s="1"/>
  <c r="N2692" i="7" s="1"/>
  <c r="D2692" i="7"/>
  <c r="M2691" i="7" a="1"/>
  <c r="M2691" i="7" s="1"/>
  <c r="N2691" i="7" s="1"/>
  <c r="D2691" i="7"/>
  <c r="M2690" i="7" a="1"/>
  <c r="M2690" i="7" s="1"/>
  <c r="N2690" i="7" s="1"/>
  <c r="D2690" i="7"/>
  <c r="M2689" i="7" a="1"/>
  <c r="M2689" i="7" s="1"/>
  <c r="N2689" i="7" s="1"/>
  <c r="D2689" i="7"/>
  <c r="M2688" i="7" a="1"/>
  <c r="M2688" i="7" s="1"/>
  <c r="N2688" i="7" s="1"/>
  <c r="D2688" i="7"/>
  <c r="M2687" i="7" a="1"/>
  <c r="M2687" i="7" s="1"/>
  <c r="N2687" i="7" s="1"/>
  <c r="D2687" i="7"/>
  <c r="M2686" i="7" a="1"/>
  <c r="M2686" i="7" s="1"/>
  <c r="N2686" i="7" s="1"/>
  <c r="D2686" i="7"/>
  <c r="M2685" i="7" a="1"/>
  <c r="M2685" i="7" s="1"/>
  <c r="N2685" i="7" s="1"/>
  <c r="D2685" i="7"/>
  <c r="M2684" i="7" a="1"/>
  <c r="M2684" i="7" s="1"/>
  <c r="N2684" i="7" s="1"/>
  <c r="D2684" i="7"/>
  <c r="M2683" i="7" a="1"/>
  <c r="M2683" i="7" s="1"/>
  <c r="N2683" i="7" s="1"/>
  <c r="D2683" i="7"/>
  <c r="M2682" i="7" a="1"/>
  <c r="M2682" i="7" s="1"/>
  <c r="N2682" i="7" s="1"/>
  <c r="D2682" i="7"/>
  <c r="M2681" i="7" a="1"/>
  <c r="M2681" i="7" s="1"/>
  <c r="N2681" i="7" s="1"/>
  <c r="D2681" i="7"/>
  <c r="M2680" i="7" a="1"/>
  <c r="M2680" i="7" s="1"/>
  <c r="N2680" i="7" s="1"/>
  <c r="D2680" i="7"/>
  <c r="M2679" i="7" a="1"/>
  <c r="M2679" i="7" s="1"/>
  <c r="N2679" i="7" s="1"/>
  <c r="D2679" i="7"/>
  <c r="M2678" i="7" a="1"/>
  <c r="M2678" i="7" s="1"/>
  <c r="N2678" i="7" s="1"/>
  <c r="D2678" i="7"/>
  <c r="M2677" i="7" a="1"/>
  <c r="M2677" i="7" s="1"/>
  <c r="N2677" i="7" s="1"/>
  <c r="D2677" i="7"/>
  <c r="M2676" i="7" a="1"/>
  <c r="M2676" i="7" s="1"/>
  <c r="N2676" i="7" s="1"/>
  <c r="D2676" i="7"/>
  <c r="M2675" i="7" a="1"/>
  <c r="M2675" i="7" s="1"/>
  <c r="N2675" i="7" s="1"/>
  <c r="D2675" i="7"/>
  <c r="M2674" i="7" a="1"/>
  <c r="M2674" i="7" s="1"/>
  <c r="N2674" i="7" s="1"/>
  <c r="D2674" i="7"/>
  <c r="M2673" i="7" a="1"/>
  <c r="M2673" i="7" s="1"/>
  <c r="N2673" i="7" s="1"/>
  <c r="D2673" i="7"/>
  <c r="M2672" i="7" a="1"/>
  <c r="M2672" i="7" s="1"/>
  <c r="N2672" i="7" s="1"/>
  <c r="D2672" i="7"/>
  <c r="M2671" i="7" a="1"/>
  <c r="M2671" i="7" s="1"/>
  <c r="N2671" i="7" s="1"/>
  <c r="D2671" i="7"/>
  <c r="M2670" i="7" a="1"/>
  <c r="M2670" i="7" s="1"/>
  <c r="N2670" i="7" s="1"/>
  <c r="D2670" i="7"/>
  <c r="M2669" i="7" a="1"/>
  <c r="M2669" i="7" s="1"/>
  <c r="N2669" i="7" s="1"/>
  <c r="D2669" i="7"/>
  <c r="M2668" i="7" a="1"/>
  <c r="M2668" i="7" s="1"/>
  <c r="N2668" i="7" s="1"/>
  <c r="D2668" i="7"/>
  <c r="M2667" i="7" a="1"/>
  <c r="M2667" i="7" s="1"/>
  <c r="N2667" i="7" s="1"/>
  <c r="D2667" i="7"/>
  <c r="M2666" i="7" a="1"/>
  <c r="M2666" i="7" s="1"/>
  <c r="N2666" i="7" s="1"/>
  <c r="D2666" i="7"/>
  <c r="M2665" i="7" a="1"/>
  <c r="M2665" i="7" s="1"/>
  <c r="N2665" i="7" s="1"/>
  <c r="D2665" i="7"/>
  <c r="M2664" i="7" a="1"/>
  <c r="M2664" i="7" s="1"/>
  <c r="N2664" i="7" s="1"/>
  <c r="D2664" i="7"/>
  <c r="M2663" i="7" a="1"/>
  <c r="M2663" i="7" s="1"/>
  <c r="N2663" i="7" s="1"/>
  <c r="D2663" i="7"/>
  <c r="M2662" i="7" a="1"/>
  <c r="M2662" i="7" s="1"/>
  <c r="N2662" i="7" s="1"/>
  <c r="D2662" i="7"/>
  <c r="M2661" i="7" a="1"/>
  <c r="M2661" i="7" s="1"/>
  <c r="N2661" i="7" s="1"/>
  <c r="D2661" i="7"/>
  <c r="M2660" i="7" a="1"/>
  <c r="M2660" i="7" s="1"/>
  <c r="N2660" i="7" s="1"/>
  <c r="D2660" i="7"/>
  <c r="M2659" i="7" a="1"/>
  <c r="M2659" i="7" s="1"/>
  <c r="N2659" i="7" s="1"/>
  <c r="D2659" i="7"/>
  <c r="M2658" i="7" a="1"/>
  <c r="M2658" i="7" s="1"/>
  <c r="N2658" i="7" s="1"/>
  <c r="D2658" i="7"/>
  <c r="M2657" i="7" a="1"/>
  <c r="M2657" i="7" s="1"/>
  <c r="N2657" i="7" s="1"/>
  <c r="D2657" i="7"/>
  <c r="M2656" i="7" a="1"/>
  <c r="M2656" i="7" s="1"/>
  <c r="N2656" i="7" s="1"/>
  <c r="D2656" i="7"/>
  <c r="M2655" i="7" a="1"/>
  <c r="M2655" i="7" s="1"/>
  <c r="N2655" i="7" s="1"/>
  <c r="D2655" i="7"/>
  <c r="M2654" i="7" a="1"/>
  <c r="M2654" i="7" s="1"/>
  <c r="N2654" i="7" s="1"/>
  <c r="D2654" i="7"/>
  <c r="M2653" i="7" a="1"/>
  <c r="M2653" i="7" s="1"/>
  <c r="N2653" i="7" s="1"/>
  <c r="D2653" i="7"/>
  <c r="M2652" i="7" a="1"/>
  <c r="M2652" i="7" s="1"/>
  <c r="N2652" i="7" s="1"/>
  <c r="D2652" i="7"/>
  <c r="M2651" i="7" a="1"/>
  <c r="M2651" i="7" s="1"/>
  <c r="N2651" i="7" s="1"/>
  <c r="D2651" i="7"/>
  <c r="M2650" i="7" a="1"/>
  <c r="M2650" i="7" s="1"/>
  <c r="N2650" i="7" s="1"/>
  <c r="D2650" i="7"/>
  <c r="M2649" i="7" a="1"/>
  <c r="M2649" i="7" s="1"/>
  <c r="N2649" i="7" s="1"/>
  <c r="D2649" i="7"/>
  <c r="M2648" i="7" a="1"/>
  <c r="M2648" i="7" s="1"/>
  <c r="N2648" i="7" s="1"/>
  <c r="D2648" i="7"/>
  <c r="M2647" i="7" a="1"/>
  <c r="M2647" i="7" s="1"/>
  <c r="N2647" i="7" s="1"/>
  <c r="D2647" i="7"/>
  <c r="M2646" i="7" a="1"/>
  <c r="M2646" i="7" s="1"/>
  <c r="N2646" i="7" s="1"/>
  <c r="D2646" i="7"/>
  <c r="M2645" i="7" a="1"/>
  <c r="M2645" i="7" s="1"/>
  <c r="N2645" i="7" s="1"/>
  <c r="D2645" i="7"/>
  <c r="M2644" i="7" a="1"/>
  <c r="M2644" i="7" s="1"/>
  <c r="N2644" i="7" s="1"/>
  <c r="D2644" i="7"/>
  <c r="M2643" i="7" a="1"/>
  <c r="M2643" i="7" s="1"/>
  <c r="N2643" i="7" s="1"/>
  <c r="D2643" i="7"/>
  <c r="M2642" i="7" a="1"/>
  <c r="M2642" i="7" s="1"/>
  <c r="N2642" i="7" s="1"/>
  <c r="D2642" i="7"/>
  <c r="M2641" i="7" a="1"/>
  <c r="M2641" i="7" s="1"/>
  <c r="N2641" i="7" s="1"/>
  <c r="D2641" i="7"/>
  <c r="M2640" i="7" a="1"/>
  <c r="M2640" i="7" s="1"/>
  <c r="N2640" i="7" s="1"/>
  <c r="D2640" i="7"/>
  <c r="M2639" i="7" a="1"/>
  <c r="M2639" i="7" s="1"/>
  <c r="N2639" i="7" s="1"/>
  <c r="D2639" i="7"/>
  <c r="M2638" i="7" a="1"/>
  <c r="M2638" i="7" s="1"/>
  <c r="N2638" i="7" s="1"/>
  <c r="D2638" i="7"/>
  <c r="M2637" i="7" a="1"/>
  <c r="M2637" i="7" s="1"/>
  <c r="N2637" i="7" s="1"/>
  <c r="D2637" i="7"/>
  <c r="M2636" i="7" a="1"/>
  <c r="M2636" i="7" s="1"/>
  <c r="N2636" i="7" s="1"/>
  <c r="D2636" i="7"/>
  <c r="M2635" i="7" a="1"/>
  <c r="M2635" i="7" s="1"/>
  <c r="N2635" i="7" s="1"/>
  <c r="D2635" i="7"/>
  <c r="M2634" i="7" a="1"/>
  <c r="M2634" i="7" s="1"/>
  <c r="N2634" i="7" s="1"/>
  <c r="D2634" i="7"/>
  <c r="M2633" i="7" a="1"/>
  <c r="M2633" i="7" s="1"/>
  <c r="N2633" i="7" s="1"/>
  <c r="D2633" i="7"/>
  <c r="M2632" i="7" a="1"/>
  <c r="M2632" i="7" s="1"/>
  <c r="N2632" i="7" s="1"/>
  <c r="D2632" i="7"/>
  <c r="M2631" i="7" a="1"/>
  <c r="M2631" i="7" s="1"/>
  <c r="N2631" i="7" s="1"/>
  <c r="D2631" i="7"/>
  <c r="M2630" i="7" a="1"/>
  <c r="M2630" i="7" s="1"/>
  <c r="N2630" i="7" s="1"/>
  <c r="D2630" i="7"/>
  <c r="M2629" i="7" a="1"/>
  <c r="M2629" i="7" s="1"/>
  <c r="N2629" i="7" s="1"/>
  <c r="D2629" i="7"/>
  <c r="M2628" i="7" a="1"/>
  <c r="M2628" i="7" s="1"/>
  <c r="N2628" i="7" s="1"/>
  <c r="D2628" i="7"/>
  <c r="M2627" i="7" a="1"/>
  <c r="M2627" i="7" s="1"/>
  <c r="N2627" i="7" s="1"/>
  <c r="D2627" i="7"/>
  <c r="M2626" i="7" a="1"/>
  <c r="M2626" i="7" s="1"/>
  <c r="N2626" i="7" s="1"/>
  <c r="D2626" i="7"/>
  <c r="M2625" i="7" a="1"/>
  <c r="M2625" i="7" s="1"/>
  <c r="N2625" i="7" s="1"/>
  <c r="D2625" i="7"/>
  <c r="M2624" i="7" a="1"/>
  <c r="M2624" i="7" s="1"/>
  <c r="N2624" i="7" s="1"/>
  <c r="D2624" i="7"/>
  <c r="M2623" i="7" a="1"/>
  <c r="M2623" i="7" s="1"/>
  <c r="N2623" i="7" s="1"/>
  <c r="D2623" i="7"/>
  <c r="M2622" i="7" a="1"/>
  <c r="M2622" i="7" s="1"/>
  <c r="N2622" i="7" s="1"/>
  <c r="D2622" i="7"/>
  <c r="M2621" i="7" a="1"/>
  <c r="M2621" i="7" s="1"/>
  <c r="N2621" i="7" s="1"/>
  <c r="D2621" i="7"/>
  <c r="M2620" i="7" a="1"/>
  <c r="M2620" i="7" s="1"/>
  <c r="N2620" i="7" s="1"/>
  <c r="D2620" i="7"/>
  <c r="M2619" i="7" a="1"/>
  <c r="M2619" i="7" s="1"/>
  <c r="N2619" i="7" s="1"/>
  <c r="D2619" i="7"/>
  <c r="M2618" i="7" a="1"/>
  <c r="M2618" i="7" s="1"/>
  <c r="N2618" i="7" s="1"/>
  <c r="D2618" i="7"/>
  <c r="M2617" i="7" a="1"/>
  <c r="M2617" i="7" s="1"/>
  <c r="N2617" i="7" s="1"/>
  <c r="D2617" i="7"/>
  <c r="M2616" i="7" a="1"/>
  <c r="M2616" i="7" s="1"/>
  <c r="N2616" i="7" s="1"/>
  <c r="D2616" i="7"/>
  <c r="M2615" i="7" a="1"/>
  <c r="M2615" i="7" s="1"/>
  <c r="N2615" i="7" s="1"/>
  <c r="D2615" i="7"/>
  <c r="M2614" i="7" a="1"/>
  <c r="M2614" i="7" s="1"/>
  <c r="N2614" i="7" s="1"/>
  <c r="D2614" i="7"/>
  <c r="M2613" i="7" a="1"/>
  <c r="M2613" i="7" s="1"/>
  <c r="N2613" i="7" s="1"/>
  <c r="D2613" i="7"/>
  <c r="M2612" i="7" a="1"/>
  <c r="M2612" i="7" s="1"/>
  <c r="N2612" i="7" s="1"/>
  <c r="D2612" i="7"/>
  <c r="M2611" i="7" a="1"/>
  <c r="M2611" i="7" s="1"/>
  <c r="N2611" i="7" s="1"/>
  <c r="D2611" i="7"/>
  <c r="M2610" i="7" a="1"/>
  <c r="M2610" i="7" s="1"/>
  <c r="N2610" i="7" s="1"/>
  <c r="D2610" i="7"/>
  <c r="M2609" i="7" a="1"/>
  <c r="M2609" i="7" s="1"/>
  <c r="N2609" i="7" s="1"/>
  <c r="D2609" i="7"/>
  <c r="M2608" i="7" a="1"/>
  <c r="M2608" i="7" s="1"/>
  <c r="N2608" i="7" s="1"/>
  <c r="D2608" i="7"/>
  <c r="M2607" i="7" a="1"/>
  <c r="M2607" i="7" s="1"/>
  <c r="N2607" i="7" s="1"/>
  <c r="D2607" i="7"/>
  <c r="M2606" i="7" a="1"/>
  <c r="M2606" i="7" s="1"/>
  <c r="N2606" i="7" s="1"/>
  <c r="D2606" i="7"/>
  <c r="M2605" i="7" a="1"/>
  <c r="M2605" i="7" s="1"/>
  <c r="N2605" i="7" s="1"/>
  <c r="D2605" i="7"/>
  <c r="M2604" i="7" a="1"/>
  <c r="M2604" i="7" s="1"/>
  <c r="N2604" i="7" s="1"/>
  <c r="D2604" i="7"/>
  <c r="M2603" i="7" a="1"/>
  <c r="M2603" i="7" s="1"/>
  <c r="N2603" i="7" s="1"/>
  <c r="D2603" i="7"/>
  <c r="M2602" i="7" a="1"/>
  <c r="M2602" i="7" s="1"/>
  <c r="N2602" i="7" s="1"/>
  <c r="D2602" i="7"/>
  <c r="M2601" i="7" a="1"/>
  <c r="M2601" i="7" s="1"/>
  <c r="N2601" i="7" s="1"/>
  <c r="D2601" i="7"/>
  <c r="M2600" i="7" a="1"/>
  <c r="M2600" i="7" s="1"/>
  <c r="N2600" i="7" s="1"/>
  <c r="D2600" i="7"/>
  <c r="M2599" i="7" a="1"/>
  <c r="M2599" i="7" s="1"/>
  <c r="N2599" i="7" s="1"/>
  <c r="M2598" i="7" a="1"/>
  <c r="M2598" i="7" s="1"/>
  <c r="N2598" i="7" s="1"/>
  <c r="M2597" i="7" a="1"/>
  <c r="M2597" i="7" s="1"/>
  <c r="N2597" i="7" s="1"/>
  <c r="M2596" i="7" a="1"/>
  <c r="M2596" i="7" s="1"/>
  <c r="N2596" i="7" s="1"/>
  <c r="M2595" i="7" a="1"/>
  <c r="M2595" i="7" s="1"/>
  <c r="N2595" i="7" s="1"/>
  <c r="M2594" i="7" a="1"/>
  <c r="M2594" i="7" s="1"/>
  <c r="N2594" i="7" s="1"/>
  <c r="M2593" i="7" a="1"/>
  <c r="M2593" i="7" s="1"/>
  <c r="N2593" i="7" s="1"/>
  <c r="M2592" i="7" a="1"/>
  <c r="M2592" i="7" s="1"/>
  <c r="N2592" i="7" s="1"/>
  <c r="M2591" i="7" a="1"/>
  <c r="M2591" i="7" s="1"/>
  <c r="N2591" i="7" s="1"/>
  <c r="M2590" i="7" a="1"/>
  <c r="M2590" i="7" s="1"/>
  <c r="N2590" i="7" s="1"/>
  <c r="M2589" i="7" a="1"/>
  <c r="M2589" i="7" s="1"/>
  <c r="N2589" i="7" s="1"/>
  <c r="M2588" i="7" a="1"/>
  <c r="M2588" i="7" s="1"/>
  <c r="N2588" i="7" s="1"/>
  <c r="M2587" i="7" a="1"/>
  <c r="M2587" i="7" s="1"/>
  <c r="N2587" i="7" s="1"/>
  <c r="M2586" i="7" a="1"/>
  <c r="M2586" i="7" s="1"/>
  <c r="N2586" i="7" s="1"/>
  <c r="M2585" i="7" a="1"/>
  <c r="M2585" i="7" s="1"/>
  <c r="N2585" i="7" s="1"/>
  <c r="M2584" i="7" a="1"/>
  <c r="M2584" i="7" s="1"/>
  <c r="N2584" i="7" s="1"/>
  <c r="M2583" i="7" a="1"/>
  <c r="M2583" i="7" s="1"/>
  <c r="N2583" i="7" s="1"/>
  <c r="M2582" i="7" a="1"/>
  <c r="M2582" i="7" s="1"/>
  <c r="N2582" i="7" s="1"/>
  <c r="M2581" i="7" a="1"/>
  <c r="M2581" i="7" s="1"/>
  <c r="N2581" i="7" s="1"/>
  <c r="M2580" i="7" a="1"/>
  <c r="M2580" i="7" s="1"/>
  <c r="N2580" i="7" s="1"/>
  <c r="M2579" i="7" a="1"/>
  <c r="M2579" i="7" s="1"/>
  <c r="N2579" i="7" s="1"/>
  <c r="M2578" i="7" a="1"/>
  <c r="M2578" i="7" s="1"/>
  <c r="N2578" i="7" s="1"/>
  <c r="M2577" i="7" a="1"/>
  <c r="M2577" i="7" s="1"/>
  <c r="N2577" i="7" s="1"/>
  <c r="M2576" i="7" a="1"/>
  <c r="M2576" i="7" s="1"/>
  <c r="N2576" i="7" s="1"/>
  <c r="M2575" i="7" a="1"/>
  <c r="M2575" i="7" s="1"/>
  <c r="N2575" i="7" s="1"/>
  <c r="M2574" i="7" a="1"/>
  <c r="M2574" i="7" s="1"/>
  <c r="N2574" i="7" s="1"/>
  <c r="M2573" i="7" a="1"/>
  <c r="M2573" i="7" s="1"/>
  <c r="N2573" i="7" s="1"/>
  <c r="M2572" i="7" a="1"/>
  <c r="M2572" i="7" s="1"/>
  <c r="N2572" i="7" s="1"/>
  <c r="M2571" i="7" a="1"/>
  <c r="M2571" i="7" s="1"/>
  <c r="N2571" i="7" s="1"/>
  <c r="M2570" i="7" a="1"/>
  <c r="M2570" i="7" s="1"/>
  <c r="N2570" i="7" s="1"/>
  <c r="M2569" i="7" a="1"/>
  <c r="M2569" i="7" s="1"/>
  <c r="N2569" i="7" s="1"/>
  <c r="M2568" i="7" a="1"/>
  <c r="M2568" i="7" s="1"/>
  <c r="N2568" i="7" s="1"/>
  <c r="M2567" i="7" a="1"/>
  <c r="M2567" i="7" s="1"/>
  <c r="N2567" i="7" s="1"/>
  <c r="M2566" i="7" a="1"/>
  <c r="M2566" i="7" s="1"/>
  <c r="N2566" i="7" s="1"/>
  <c r="M2565" i="7" a="1"/>
  <c r="M2565" i="7" s="1"/>
  <c r="N2565" i="7" s="1"/>
  <c r="M2564" i="7" a="1"/>
  <c r="M2564" i="7" s="1"/>
  <c r="N2564" i="7" s="1"/>
  <c r="M2563" i="7" a="1"/>
  <c r="M2563" i="7" s="1"/>
  <c r="N2563" i="7" s="1"/>
  <c r="M2562" i="7" a="1"/>
  <c r="M2562" i="7" s="1"/>
  <c r="N2562" i="7" s="1"/>
  <c r="M2561" i="7" a="1"/>
  <c r="M2561" i="7" s="1"/>
  <c r="N2561" i="7" s="1"/>
  <c r="M2560" i="7" a="1"/>
  <c r="M2560" i="7" s="1"/>
  <c r="N2560" i="7" s="1"/>
  <c r="M2559" i="7" a="1"/>
  <c r="M2559" i="7" s="1"/>
  <c r="N2559" i="7" s="1"/>
  <c r="M2558" i="7" a="1"/>
  <c r="M2558" i="7" s="1"/>
  <c r="N2558" i="7" s="1"/>
  <c r="M2557" i="7" a="1"/>
  <c r="M2557" i="7" s="1"/>
  <c r="N2557" i="7" s="1"/>
  <c r="M2556" i="7" a="1"/>
  <c r="M2556" i="7" s="1"/>
  <c r="N2556" i="7" s="1"/>
  <c r="M2555" i="7" a="1"/>
  <c r="M2555" i="7" s="1"/>
  <c r="N2555" i="7" s="1"/>
  <c r="M2554" i="7" a="1"/>
  <c r="M2554" i="7" s="1"/>
  <c r="N2554" i="7" s="1"/>
  <c r="M2553" i="7" a="1"/>
  <c r="M2553" i="7" s="1"/>
  <c r="N2553" i="7" s="1"/>
  <c r="M2552" i="7" a="1"/>
  <c r="M2552" i="7" s="1"/>
  <c r="N2552" i="7" s="1"/>
  <c r="M2551" i="7" a="1"/>
  <c r="M2551" i="7" s="1"/>
  <c r="N2551" i="7" s="1"/>
  <c r="M2550" i="7" a="1"/>
  <c r="M2550" i="7" s="1"/>
  <c r="N2550" i="7" s="1"/>
  <c r="M2549" i="7" a="1"/>
  <c r="M2549" i="7" s="1"/>
  <c r="N2549" i="7" s="1"/>
  <c r="M2548" i="7" a="1"/>
  <c r="M2548" i="7" s="1"/>
  <c r="N2548" i="7" s="1"/>
  <c r="M2547" i="7" a="1"/>
  <c r="M2547" i="7" s="1"/>
  <c r="N2547" i="7" s="1"/>
  <c r="M2546" i="7" a="1"/>
  <c r="M2546" i="7" s="1"/>
  <c r="N2546" i="7" s="1"/>
  <c r="M2545" i="7" a="1"/>
  <c r="M2545" i="7" s="1"/>
  <c r="N2545" i="7" s="1"/>
  <c r="M2544" i="7" a="1"/>
  <c r="M2544" i="7" s="1"/>
  <c r="N2544" i="7" s="1"/>
  <c r="M2543" i="7" a="1"/>
  <c r="M2543" i="7" s="1"/>
  <c r="N2543" i="7" s="1"/>
  <c r="M2542" i="7" a="1"/>
  <c r="M2542" i="7" s="1"/>
  <c r="N2542" i="7" s="1"/>
  <c r="M2541" i="7" a="1"/>
  <c r="M2541" i="7" s="1"/>
  <c r="N2541" i="7" s="1"/>
  <c r="M2540" i="7" a="1"/>
  <c r="M2540" i="7" s="1"/>
  <c r="N2540" i="7" s="1"/>
  <c r="M2539" i="7" a="1"/>
  <c r="M2539" i="7" s="1"/>
  <c r="N2539" i="7" s="1"/>
  <c r="M2538" i="7" a="1"/>
  <c r="M2538" i="7" s="1"/>
  <c r="N2538" i="7" s="1"/>
  <c r="M2537" i="7" a="1"/>
  <c r="M2537" i="7" s="1"/>
  <c r="N2537" i="7" s="1"/>
  <c r="M2536" i="7" a="1"/>
  <c r="M2536" i="7" s="1"/>
  <c r="N2536" i="7" s="1"/>
  <c r="M2535" i="7" a="1"/>
  <c r="M2535" i="7" s="1"/>
  <c r="N2535" i="7" s="1"/>
  <c r="M2534" i="7" a="1"/>
  <c r="M2534" i="7" s="1"/>
  <c r="N2534" i="7" s="1"/>
  <c r="M2533" i="7" a="1"/>
  <c r="M2533" i="7" s="1"/>
  <c r="N2533" i="7" s="1"/>
  <c r="M2532" i="7" a="1"/>
  <c r="M2532" i="7" s="1"/>
  <c r="N2532" i="7" s="1"/>
  <c r="M2531" i="7" a="1"/>
  <c r="M2531" i="7" s="1"/>
  <c r="N2531" i="7" s="1"/>
  <c r="M2530" i="7" a="1"/>
  <c r="M2530" i="7" s="1"/>
  <c r="N2530" i="7" s="1"/>
  <c r="M2529" i="7" a="1"/>
  <c r="M2529" i="7" s="1"/>
  <c r="N2529" i="7" s="1"/>
  <c r="M2528" i="7" a="1"/>
  <c r="M2528" i="7" s="1"/>
  <c r="N2528" i="7" s="1"/>
  <c r="M2527" i="7" a="1"/>
  <c r="M2527" i="7" s="1"/>
  <c r="N2527" i="7" s="1"/>
  <c r="M2526" i="7" a="1"/>
  <c r="M2526" i="7" s="1"/>
  <c r="N2526" i="7" s="1"/>
  <c r="M2525" i="7" a="1"/>
  <c r="M2525" i="7" s="1"/>
  <c r="N2525" i="7" s="1"/>
  <c r="M2524" i="7" a="1"/>
  <c r="M2524" i="7" s="1"/>
  <c r="N2524" i="7" s="1"/>
  <c r="M2523" i="7" a="1"/>
  <c r="M2523" i="7" s="1"/>
  <c r="N2523" i="7" s="1"/>
  <c r="M2522" i="7" a="1"/>
  <c r="M2522" i="7" s="1"/>
  <c r="N2522" i="7" s="1"/>
  <c r="M2521" i="7" a="1"/>
  <c r="M2521" i="7" s="1"/>
  <c r="N2521" i="7" s="1"/>
  <c r="M2520" i="7" a="1"/>
  <c r="M2520" i="7" s="1"/>
  <c r="N2520" i="7" s="1"/>
  <c r="M2519" i="7" a="1"/>
  <c r="M2519" i="7" s="1"/>
  <c r="N2519" i="7" s="1"/>
  <c r="M2518" i="7" a="1"/>
  <c r="M2518" i="7" s="1"/>
  <c r="N2518" i="7" s="1"/>
  <c r="M2517" i="7" a="1"/>
  <c r="M2517" i="7" s="1"/>
  <c r="N2517" i="7" s="1"/>
  <c r="M2516" i="7" a="1"/>
  <c r="M2516" i="7" s="1"/>
  <c r="N2516" i="7" s="1"/>
  <c r="M2515" i="7" a="1"/>
  <c r="M2515" i="7" s="1"/>
  <c r="N2515" i="7" s="1"/>
  <c r="M2514" i="7" a="1"/>
  <c r="M2514" i="7" s="1"/>
  <c r="N2514" i="7" s="1"/>
  <c r="M2513" i="7" a="1"/>
  <c r="M2513" i="7" s="1"/>
  <c r="N2513" i="7" s="1"/>
  <c r="M2512" i="7" a="1"/>
  <c r="M2512" i="7" s="1"/>
  <c r="N2512" i="7" s="1"/>
  <c r="M2511" i="7" a="1"/>
  <c r="M2511" i="7" s="1"/>
  <c r="N2511" i="7" s="1"/>
  <c r="M2510" i="7" a="1"/>
  <c r="M2510" i="7" s="1"/>
  <c r="N2510" i="7" s="1"/>
  <c r="M2509" i="7" a="1"/>
  <c r="M2509" i="7" s="1"/>
  <c r="N2509" i="7" s="1"/>
  <c r="M2508" i="7" a="1"/>
  <c r="M2508" i="7" s="1"/>
  <c r="N2508" i="7" s="1"/>
  <c r="M2507" i="7" a="1"/>
  <c r="M2507" i="7" s="1"/>
  <c r="N2507" i="7" s="1"/>
  <c r="M2506" i="7" a="1"/>
  <c r="M2506" i="7" s="1"/>
  <c r="N2506" i="7" s="1"/>
  <c r="M2505" i="7" a="1"/>
  <c r="M2505" i="7" s="1"/>
  <c r="N2505" i="7" s="1"/>
  <c r="M2504" i="7" a="1"/>
  <c r="M2504" i="7" s="1"/>
  <c r="N2504" i="7" s="1"/>
  <c r="M2503" i="7" a="1"/>
  <c r="M2503" i="7" s="1"/>
  <c r="N2503" i="7" s="1"/>
  <c r="M2502" i="7" a="1"/>
  <c r="M2502" i="7" s="1"/>
  <c r="N2502" i="7" s="1"/>
  <c r="M2501" i="7" a="1"/>
  <c r="M2501" i="7" s="1"/>
  <c r="N2501" i="7" s="1"/>
  <c r="M2500" i="7" a="1"/>
  <c r="M2500" i="7" s="1"/>
  <c r="N2500" i="7" s="1"/>
  <c r="M2499" i="7" a="1"/>
  <c r="M2499" i="7" s="1"/>
  <c r="N2499" i="7" s="1"/>
  <c r="M2498" i="7" a="1"/>
  <c r="M2498" i="7" s="1"/>
  <c r="N2498" i="7" s="1"/>
  <c r="M2497" i="7" a="1"/>
  <c r="M2497" i="7" s="1"/>
  <c r="N2497" i="7" s="1"/>
  <c r="M2496" i="7" a="1"/>
  <c r="M2496" i="7" s="1"/>
  <c r="N2496" i="7" s="1"/>
  <c r="M2495" i="7" a="1"/>
  <c r="M2495" i="7" s="1"/>
  <c r="N2495" i="7" s="1"/>
  <c r="M2494" i="7" a="1"/>
  <c r="M2494" i="7" s="1"/>
  <c r="N2494" i="7" s="1"/>
  <c r="M2493" i="7" a="1"/>
  <c r="M2493" i="7" s="1"/>
  <c r="N2493" i="7" s="1"/>
  <c r="M2492" i="7" a="1"/>
  <c r="M2492" i="7" s="1"/>
  <c r="N2492" i="7" s="1"/>
  <c r="M2491" i="7" a="1"/>
  <c r="M2491" i="7" s="1"/>
  <c r="N2491" i="7" s="1"/>
  <c r="M2490" i="7" a="1"/>
  <c r="M2490" i="7" s="1"/>
  <c r="N2490" i="7" s="1"/>
  <c r="M2489" i="7" a="1"/>
  <c r="M2489" i="7" s="1"/>
  <c r="N2489" i="7" s="1"/>
  <c r="M2488" i="7" a="1"/>
  <c r="M2488" i="7" s="1"/>
  <c r="N2488" i="7" s="1"/>
  <c r="M2487" i="7" a="1"/>
  <c r="M2487" i="7" s="1"/>
  <c r="N2487" i="7" s="1"/>
  <c r="M2486" i="7" a="1"/>
  <c r="M2486" i="7" s="1"/>
  <c r="N2486" i="7" s="1"/>
  <c r="M2485" i="7" a="1"/>
  <c r="M2485" i="7" s="1"/>
  <c r="N2485" i="7" s="1"/>
  <c r="M2484" i="7" a="1"/>
  <c r="M2484" i="7" s="1"/>
  <c r="N2484" i="7" s="1"/>
  <c r="M2483" i="7" a="1"/>
  <c r="M2483" i="7" s="1"/>
  <c r="N2483" i="7" s="1"/>
  <c r="M2482" i="7" a="1"/>
  <c r="M2482" i="7" s="1"/>
  <c r="N2482" i="7" s="1"/>
  <c r="M2481" i="7" a="1"/>
  <c r="M2481" i="7" s="1"/>
  <c r="N2481" i="7" s="1"/>
  <c r="M2480" i="7" a="1"/>
  <c r="M2480" i="7" s="1"/>
  <c r="N2480" i="7" s="1"/>
  <c r="M2479" i="7" a="1"/>
  <c r="M2479" i="7" s="1"/>
  <c r="N2479" i="7" s="1"/>
  <c r="M2478" i="7" a="1"/>
  <c r="M2478" i="7" s="1"/>
  <c r="N2478" i="7" s="1"/>
  <c r="M2477" i="7" a="1"/>
  <c r="M2477" i="7" s="1"/>
  <c r="N2477" i="7" s="1"/>
  <c r="M2476" i="7" a="1"/>
  <c r="M2476" i="7" s="1"/>
  <c r="N2476" i="7" s="1"/>
  <c r="M2475" i="7" a="1"/>
  <c r="M2475" i="7" s="1"/>
  <c r="N2475" i="7" s="1"/>
  <c r="M2474" i="7" a="1"/>
  <c r="M2474" i="7" s="1"/>
  <c r="N2474" i="7" s="1"/>
  <c r="M2473" i="7" a="1"/>
  <c r="M2473" i="7" s="1"/>
  <c r="N2473" i="7" s="1"/>
  <c r="M2472" i="7" a="1"/>
  <c r="M2472" i="7" s="1"/>
  <c r="N2472" i="7" s="1"/>
  <c r="M2471" i="7" a="1"/>
  <c r="M2471" i="7" s="1"/>
  <c r="N2471" i="7" s="1"/>
  <c r="M2470" i="7" a="1"/>
  <c r="M2470" i="7" s="1"/>
  <c r="N2470" i="7" s="1"/>
  <c r="M2469" i="7" a="1"/>
  <c r="M2469" i="7" s="1"/>
  <c r="N2469" i="7" s="1"/>
  <c r="M2468" i="7" a="1"/>
  <c r="M2468" i="7" s="1"/>
  <c r="N2468" i="7" s="1"/>
  <c r="M2467" i="7" a="1"/>
  <c r="M2467" i="7" s="1"/>
  <c r="N2467" i="7" s="1"/>
  <c r="M2466" i="7" a="1"/>
  <c r="M2466" i="7" s="1"/>
  <c r="N2466" i="7" s="1"/>
  <c r="M2465" i="7" a="1"/>
  <c r="M2465" i="7" s="1"/>
  <c r="N2465" i="7" s="1"/>
  <c r="M2464" i="7" a="1"/>
  <c r="M2464" i="7" s="1"/>
  <c r="N2464" i="7" s="1"/>
  <c r="M2463" i="7" a="1"/>
  <c r="M2463" i="7" s="1"/>
  <c r="N2463" i="7" s="1"/>
  <c r="M2462" i="7" a="1"/>
  <c r="M2462" i="7" s="1"/>
  <c r="N2462" i="7" s="1"/>
  <c r="M2461" i="7" a="1"/>
  <c r="M2461" i="7" s="1"/>
  <c r="N2461" i="7" s="1"/>
  <c r="M2460" i="7" a="1"/>
  <c r="M2460" i="7" s="1"/>
  <c r="N2460" i="7" s="1"/>
  <c r="M2459" i="7" a="1"/>
  <c r="M2459" i="7" s="1"/>
  <c r="N2459" i="7" s="1"/>
  <c r="M2458" i="7" a="1"/>
  <c r="M2458" i="7" s="1"/>
  <c r="N2458" i="7" s="1"/>
  <c r="M2457" i="7" a="1"/>
  <c r="M2457" i="7" s="1"/>
  <c r="N2457" i="7" s="1"/>
  <c r="M2456" i="7" a="1"/>
  <c r="M2456" i="7" s="1"/>
  <c r="N2456" i="7" s="1"/>
  <c r="M2455" i="7" a="1"/>
  <c r="M2455" i="7" s="1"/>
  <c r="N2455" i="7" s="1"/>
  <c r="M2454" i="7" a="1"/>
  <c r="M2454" i="7" s="1"/>
  <c r="N2454" i="7" s="1"/>
  <c r="M2453" i="7" a="1"/>
  <c r="M2453" i="7" s="1"/>
  <c r="N2453" i="7" s="1"/>
  <c r="M2452" i="7" a="1"/>
  <c r="M2452" i="7" s="1"/>
  <c r="N2452" i="7" s="1"/>
  <c r="M2451" i="7" a="1"/>
  <c r="M2451" i="7" s="1"/>
  <c r="N2451" i="7" s="1"/>
  <c r="M2450" i="7" a="1"/>
  <c r="M2450" i="7" s="1"/>
  <c r="N2450" i="7" s="1"/>
  <c r="M2449" i="7" a="1"/>
  <c r="M2449" i="7" s="1"/>
  <c r="N2449" i="7" s="1"/>
  <c r="M2448" i="7" a="1"/>
  <c r="M2448" i="7" s="1"/>
  <c r="N2448" i="7" s="1"/>
  <c r="M2447" i="7" a="1"/>
  <c r="M2447" i="7" s="1"/>
  <c r="N2447" i="7" s="1"/>
  <c r="M2446" i="7" a="1"/>
  <c r="M2446" i="7" s="1"/>
  <c r="N2446" i="7" s="1"/>
  <c r="M2445" i="7" a="1"/>
  <c r="M2445" i="7" s="1"/>
  <c r="N2445" i="7" s="1"/>
  <c r="M2444" i="7" a="1"/>
  <c r="M2444" i="7" s="1"/>
  <c r="N2444" i="7" s="1"/>
  <c r="M2443" i="7" a="1"/>
  <c r="M2443" i="7" s="1"/>
  <c r="N2443" i="7" s="1"/>
  <c r="M2442" i="7" a="1"/>
  <c r="M2442" i="7" s="1"/>
  <c r="N2442" i="7" s="1"/>
  <c r="M2441" i="7" a="1"/>
  <c r="M2441" i="7" s="1"/>
  <c r="N2441" i="7" s="1"/>
  <c r="M2440" i="7" a="1"/>
  <c r="M2440" i="7" s="1"/>
  <c r="N2440" i="7" s="1"/>
  <c r="M2439" i="7" a="1"/>
  <c r="M2439" i="7" s="1"/>
  <c r="N2439" i="7" s="1"/>
  <c r="M2438" i="7" a="1"/>
  <c r="M2438" i="7" s="1"/>
  <c r="N2438" i="7" s="1"/>
  <c r="M2437" i="7" a="1"/>
  <c r="M2437" i="7" s="1"/>
  <c r="N2437" i="7" s="1"/>
  <c r="M2436" i="7" a="1"/>
  <c r="M2436" i="7" s="1"/>
  <c r="N2436" i="7" s="1"/>
  <c r="M2435" i="7" a="1"/>
  <c r="M2435" i="7" s="1"/>
  <c r="N2435" i="7" s="1"/>
  <c r="M2434" i="7" a="1"/>
  <c r="M2434" i="7" s="1"/>
  <c r="N2434" i="7" s="1"/>
  <c r="M2433" i="7" a="1"/>
  <c r="M2433" i="7" s="1"/>
  <c r="N2433" i="7" s="1"/>
  <c r="M2432" i="7" a="1"/>
  <c r="M2432" i="7" s="1"/>
  <c r="N2432" i="7" s="1"/>
  <c r="M2431" i="7" a="1"/>
  <c r="M2431" i="7" s="1"/>
  <c r="N2431" i="7" s="1"/>
  <c r="M2430" i="7" a="1"/>
  <c r="M2430" i="7" s="1"/>
  <c r="N2430" i="7" s="1"/>
  <c r="M2429" i="7" a="1"/>
  <c r="M2429" i="7" s="1"/>
  <c r="N2429" i="7" s="1"/>
  <c r="M2428" i="7" a="1"/>
  <c r="M2428" i="7" s="1"/>
  <c r="N2428" i="7" s="1"/>
  <c r="M2427" i="7" a="1"/>
  <c r="M2427" i="7" s="1"/>
  <c r="N2427" i="7" s="1"/>
  <c r="M2426" i="7" a="1"/>
  <c r="M2426" i="7" s="1"/>
  <c r="N2426" i="7" s="1"/>
  <c r="M2425" i="7" a="1"/>
  <c r="M2425" i="7" s="1"/>
  <c r="N2425" i="7" s="1"/>
  <c r="M2424" i="7" a="1"/>
  <c r="M2424" i="7" s="1"/>
  <c r="N2424" i="7" s="1"/>
  <c r="M2423" i="7" a="1"/>
  <c r="M2423" i="7" s="1"/>
  <c r="N2423" i="7" s="1"/>
  <c r="M2422" i="7" a="1"/>
  <c r="M2422" i="7" s="1"/>
  <c r="N2422" i="7" s="1"/>
  <c r="M2421" i="7" a="1"/>
  <c r="M2421" i="7" s="1"/>
  <c r="N2421" i="7" s="1"/>
  <c r="M2420" i="7" a="1"/>
  <c r="M2420" i="7" s="1"/>
  <c r="N2420" i="7" s="1"/>
  <c r="M2419" i="7" a="1"/>
  <c r="M2419" i="7" s="1"/>
  <c r="N2419" i="7" s="1"/>
  <c r="M2418" i="7" a="1"/>
  <c r="M2418" i="7" s="1"/>
  <c r="N2418" i="7" s="1"/>
  <c r="M2417" i="7" a="1"/>
  <c r="M2417" i="7" s="1"/>
  <c r="N2417" i="7" s="1"/>
  <c r="M2416" i="7" a="1"/>
  <c r="M2416" i="7" s="1"/>
  <c r="N2416" i="7" s="1"/>
  <c r="M2415" i="7" a="1"/>
  <c r="M2415" i="7" s="1"/>
  <c r="N2415" i="7" s="1"/>
  <c r="M2414" i="7" a="1"/>
  <c r="M2414" i="7" s="1"/>
  <c r="N2414" i="7" s="1"/>
  <c r="M2413" i="7" a="1"/>
  <c r="M2413" i="7" s="1"/>
  <c r="N2413" i="7" s="1"/>
  <c r="M2412" i="7" a="1"/>
  <c r="M2412" i="7" s="1"/>
  <c r="N2412" i="7" s="1"/>
  <c r="M2411" i="7" a="1"/>
  <c r="M2411" i="7" s="1"/>
  <c r="N2411" i="7" s="1"/>
  <c r="M2410" i="7" a="1"/>
  <c r="M2410" i="7" s="1"/>
  <c r="N2410" i="7" s="1"/>
  <c r="M2409" i="7" a="1"/>
  <c r="M2409" i="7" s="1"/>
  <c r="N2409" i="7" s="1"/>
  <c r="M2408" i="7" a="1"/>
  <c r="M2408" i="7" s="1"/>
  <c r="N2408" i="7" s="1"/>
  <c r="M2407" i="7" a="1"/>
  <c r="M2407" i="7" s="1"/>
  <c r="N2407" i="7" s="1"/>
  <c r="M2406" i="7" a="1"/>
  <c r="M2406" i="7" s="1"/>
  <c r="N2406" i="7" s="1"/>
  <c r="M2405" i="7" a="1"/>
  <c r="M2405" i="7" s="1"/>
  <c r="N2405" i="7" s="1"/>
  <c r="M2404" i="7" a="1"/>
  <c r="M2404" i="7" s="1"/>
  <c r="N2404" i="7" s="1"/>
  <c r="M2403" i="7" a="1"/>
  <c r="M2403" i="7" s="1"/>
  <c r="N2403" i="7" s="1"/>
  <c r="M2402" i="7" a="1"/>
  <c r="M2402" i="7" s="1"/>
  <c r="N2402" i="7" s="1"/>
  <c r="M2401" i="7" a="1"/>
  <c r="M2401" i="7" s="1"/>
  <c r="N2401" i="7" s="1"/>
  <c r="M2400" i="7" a="1"/>
  <c r="M2400" i="7" s="1"/>
  <c r="N2400" i="7" s="1"/>
  <c r="M2399" i="7" a="1"/>
  <c r="M2399" i="7" s="1"/>
  <c r="N2399" i="7" s="1"/>
  <c r="M2398" i="7" a="1"/>
  <c r="M2398" i="7" s="1"/>
  <c r="N2398" i="7" s="1"/>
  <c r="M2397" i="7" a="1"/>
  <c r="M2397" i="7" s="1"/>
  <c r="N2397" i="7" s="1"/>
  <c r="M2396" i="7" a="1"/>
  <c r="M2396" i="7" s="1"/>
  <c r="N2396" i="7" s="1"/>
  <c r="M2395" i="7" a="1"/>
  <c r="M2395" i="7" s="1"/>
  <c r="N2395" i="7" s="1"/>
  <c r="M2394" i="7" a="1"/>
  <c r="M2394" i="7" s="1"/>
  <c r="N2394" i="7" s="1"/>
  <c r="M2393" i="7" a="1"/>
  <c r="M2393" i="7" s="1"/>
  <c r="N2393" i="7" s="1"/>
  <c r="M2392" i="7" a="1"/>
  <c r="M2392" i="7" s="1"/>
  <c r="N2392" i="7" s="1"/>
  <c r="M2391" i="7" a="1"/>
  <c r="M2391" i="7" s="1"/>
  <c r="N2391" i="7" s="1"/>
  <c r="M2390" i="7" a="1"/>
  <c r="M2390" i="7" s="1"/>
  <c r="N2390" i="7" s="1"/>
  <c r="M2389" i="7" a="1"/>
  <c r="M2389" i="7" s="1"/>
  <c r="N2389" i="7" s="1"/>
  <c r="M2388" i="7" a="1"/>
  <c r="M2388" i="7" s="1"/>
  <c r="N2388" i="7" s="1"/>
  <c r="M2387" i="7" a="1"/>
  <c r="M2387" i="7" s="1"/>
  <c r="N2387" i="7" s="1"/>
  <c r="M2386" i="7" a="1"/>
  <c r="M2386" i="7" s="1"/>
  <c r="N2386" i="7" s="1"/>
  <c r="M2385" i="7" a="1"/>
  <c r="M2385" i="7" s="1"/>
  <c r="N2385" i="7" s="1"/>
  <c r="M2384" i="7" a="1"/>
  <c r="M2384" i="7" s="1"/>
  <c r="N2384" i="7" s="1"/>
  <c r="M2383" i="7" a="1"/>
  <c r="M2383" i="7" s="1"/>
  <c r="N2383" i="7" s="1"/>
  <c r="M2382" i="7" a="1"/>
  <c r="M2382" i="7" s="1"/>
  <c r="N2382" i="7" s="1"/>
  <c r="M2381" i="7" a="1"/>
  <c r="M2381" i="7" s="1"/>
  <c r="N2381" i="7" s="1"/>
  <c r="M2380" i="7" a="1"/>
  <c r="M2380" i="7" s="1"/>
  <c r="N2380" i="7" s="1"/>
  <c r="M2379" i="7" a="1"/>
  <c r="M2379" i="7" s="1"/>
  <c r="N2379" i="7" s="1"/>
  <c r="M2378" i="7" a="1"/>
  <c r="M2378" i="7" s="1"/>
  <c r="N2378" i="7" s="1"/>
  <c r="M2377" i="7" a="1"/>
  <c r="M2377" i="7" s="1"/>
  <c r="N2377" i="7" s="1"/>
  <c r="M2376" i="7" a="1"/>
  <c r="M2376" i="7" s="1"/>
  <c r="N2376" i="7" s="1"/>
  <c r="M2375" i="7" a="1"/>
  <c r="M2375" i="7" s="1"/>
  <c r="N2375" i="7" s="1"/>
  <c r="M2374" i="7" a="1"/>
  <c r="M2374" i="7" s="1"/>
  <c r="N2374" i="7" s="1"/>
  <c r="M2373" i="7" a="1"/>
  <c r="M2373" i="7" s="1"/>
  <c r="N2373" i="7" s="1"/>
  <c r="M2372" i="7" a="1"/>
  <c r="M2372" i="7" s="1"/>
  <c r="N2372" i="7" s="1"/>
  <c r="M2371" i="7" a="1"/>
  <c r="M2371" i="7" s="1"/>
  <c r="N2371" i="7" s="1"/>
  <c r="M2370" i="7" a="1"/>
  <c r="M2370" i="7" s="1"/>
  <c r="N2370" i="7" s="1"/>
  <c r="M2369" i="7" a="1"/>
  <c r="M2369" i="7" s="1"/>
  <c r="N2369" i="7" s="1"/>
  <c r="M2368" i="7" a="1"/>
  <c r="M2368" i="7" s="1"/>
  <c r="N2368" i="7" s="1"/>
  <c r="M2367" i="7" a="1"/>
  <c r="M2367" i="7" s="1"/>
  <c r="N2367" i="7" s="1"/>
  <c r="M2366" i="7" a="1"/>
  <c r="M2366" i="7" s="1"/>
  <c r="N2366" i="7" s="1"/>
  <c r="M2365" i="7" a="1"/>
  <c r="M2365" i="7" s="1"/>
  <c r="N2365" i="7" s="1"/>
  <c r="M2364" i="7" a="1"/>
  <c r="M2364" i="7" s="1"/>
  <c r="N2364" i="7" s="1"/>
  <c r="M2363" i="7" a="1"/>
  <c r="M2363" i="7" s="1"/>
  <c r="N2363" i="7" s="1"/>
  <c r="M2362" i="7" a="1"/>
  <c r="M2362" i="7" s="1"/>
  <c r="N2362" i="7" s="1"/>
  <c r="M2361" i="7" a="1"/>
  <c r="M2361" i="7" s="1"/>
  <c r="N2361" i="7" s="1"/>
  <c r="M2360" i="7" a="1"/>
  <c r="M2360" i="7" s="1"/>
  <c r="N2360" i="7" s="1"/>
  <c r="M2359" i="7" a="1"/>
  <c r="M2359" i="7" s="1"/>
  <c r="N2359" i="7" s="1"/>
  <c r="M2358" i="7" a="1"/>
  <c r="M2358" i="7" s="1"/>
  <c r="N2358" i="7" s="1"/>
  <c r="M2357" i="7" a="1"/>
  <c r="M2357" i="7" s="1"/>
  <c r="N2357" i="7" s="1"/>
  <c r="M2356" i="7" a="1"/>
  <c r="M2356" i="7" s="1"/>
  <c r="N2356" i="7" s="1"/>
  <c r="M2355" i="7" a="1"/>
  <c r="M2355" i="7" s="1"/>
  <c r="N2355" i="7" s="1"/>
  <c r="M2354" i="7" a="1"/>
  <c r="M2354" i="7" s="1"/>
  <c r="N2354" i="7" s="1"/>
  <c r="M2353" i="7" a="1"/>
  <c r="M2353" i="7" s="1"/>
  <c r="N2353" i="7" s="1"/>
  <c r="M2352" i="7" a="1"/>
  <c r="M2352" i="7" s="1"/>
  <c r="N2352" i="7" s="1"/>
  <c r="M2351" i="7" a="1"/>
  <c r="M2351" i="7" s="1"/>
  <c r="N2351" i="7" s="1"/>
  <c r="M2350" i="7" a="1"/>
  <c r="M2350" i="7" s="1"/>
  <c r="N2350" i="7" s="1"/>
  <c r="M2349" i="7" a="1"/>
  <c r="M2349" i="7" s="1"/>
  <c r="N2349" i="7" s="1"/>
  <c r="M2348" i="7" a="1"/>
  <c r="M2348" i="7" s="1"/>
  <c r="N2348" i="7" s="1"/>
  <c r="M2347" i="7" a="1"/>
  <c r="M2347" i="7" s="1"/>
  <c r="N2347" i="7" s="1"/>
  <c r="M2346" i="7" a="1"/>
  <c r="M2346" i="7" s="1"/>
  <c r="N2346" i="7" s="1"/>
  <c r="M2345" i="7" a="1"/>
  <c r="M2345" i="7" s="1"/>
  <c r="N2345" i="7" s="1"/>
  <c r="M2344" i="7" a="1"/>
  <c r="M2344" i="7" s="1"/>
  <c r="N2344" i="7" s="1"/>
  <c r="M2343" i="7" a="1"/>
  <c r="M2343" i="7" s="1"/>
  <c r="N2343" i="7" s="1"/>
  <c r="M2342" i="7" a="1"/>
  <c r="M2342" i="7" s="1"/>
  <c r="N2342" i="7" s="1"/>
  <c r="M2341" i="7" a="1"/>
  <c r="M2341" i="7" s="1"/>
  <c r="N2341" i="7" s="1"/>
  <c r="M2340" i="7" a="1"/>
  <c r="M2340" i="7" s="1"/>
  <c r="N2340" i="7" s="1"/>
  <c r="M2339" i="7" a="1"/>
  <c r="M2339" i="7" s="1"/>
  <c r="N2339" i="7" s="1"/>
  <c r="M2338" i="7" a="1"/>
  <c r="M2338" i="7" s="1"/>
  <c r="N2338" i="7" s="1"/>
  <c r="M2337" i="7" a="1"/>
  <c r="M2337" i="7" s="1"/>
  <c r="N2337" i="7" s="1"/>
  <c r="M2336" i="7" a="1"/>
  <c r="M2336" i="7" s="1"/>
  <c r="N2336" i="7" s="1"/>
  <c r="M2335" i="7" a="1"/>
  <c r="M2335" i="7" s="1"/>
  <c r="N2335" i="7" s="1"/>
  <c r="M2334" i="7" a="1"/>
  <c r="M2334" i="7" s="1"/>
  <c r="N2334" i="7" s="1"/>
  <c r="M2333" i="7" a="1"/>
  <c r="M2333" i="7" s="1"/>
  <c r="N2333" i="7" s="1"/>
  <c r="M2332" i="7" a="1"/>
  <c r="M2332" i="7" s="1"/>
  <c r="N2332" i="7" s="1"/>
  <c r="M2331" i="7" a="1"/>
  <c r="M2331" i="7" s="1"/>
  <c r="N2331" i="7" s="1"/>
  <c r="M2330" i="7" a="1"/>
  <c r="M2330" i="7" s="1"/>
  <c r="N2330" i="7" s="1"/>
  <c r="M2329" i="7" a="1"/>
  <c r="M2329" i="7" s="1"/>
  <c r="N2329" i="7" s="1"/>
  <c r="M2328" i="7" a="1"/>
  <c r="M2328" i="7" s="1"/>
  <c r="N2328" i="7" s="1"/>
  <c r="M2327" i="7" a="1"/>
  <c r="M2327" i="7" s="1"/>
  <c r="N2327" i="7" s="1"/>
  <c r="M2326" i="7" a="1"/>
  <c r="M2326" i="7" s="1"/>
  <c r="N2326" i="7" s="1"/>
  <c r="M2325" i="7" a="1"/>
  <c r="M2325" i="7" s="1"/>
  <c r="N2325" i="7" s="1"/>
  <c r="M2324" i="7" a="1"/>
  <c r="M2324" i="7" s="1"/>
  <c r="N2324" i="7" s="1"/>
  <c r="M2323" i="7" a="1"/>
  <c r="M2323" i="7" s="1"/>
  <c r="N2323" i="7" s="1"/>
  <c r="M2322" i="7" a="1"/>
  <c r="M2322" i="7" s="1"/>
  <c r="N2322" i="7" s="1"/>
  <c r="M2321" i="7" a="1"/>
  <c r="M2321" i="7" s="1"/>
  <c r="N2321" i="7" s="1"/>
  <c r="M2320" i="7" a="1"/>
  <c r="M2320" i="7" s="1"/>
  <c r="N2320" i="7" s="1"/>
  <c r="M2319" i="7" a="1"/>
  <c r="M2319" i="7" s="1"/>
  <c r="N2319" i="7" s="1"/>
  <c r="M2318" i="7" a="1"/>
  <c r="M2318" i="7" s="1"/>
  <c r="N2318" i="7" s="1"/>
  <c r="M2317" i="7" a="1"/>
  <c r="M2317" i="7" s="1"/>
  <c r="N2317" i="7" s="1"/>
  <c r="M2316" i="7" a="1"/>
  <c r="M2316" i="7" s="1"/>
  <c r="N2316" i="7" s="1"/>
  <c r="M2315" i="7" a="1"/>
  <c r="M2315" i="7" s="1"/>
  <c r="N2315" i="7" s="1"/>
  <c r="M2314" i="7" a="1"/>
  <c r="M2314" i="7" s="1"/>
  <c r="N2314" i="7" s="1"/>
  <c r="M2313" i="7" a="1"/>
  <c r="M2313" i="7" s="1"/>
  <c r="N2313" i="7" s="1"/>
  <c r="M2312" i="7" a="1"/>
  <c r="M2312" i="7" s="1"/>
  <c r="N2312" i="7" s="1"/>
  <c r="M2311" i="7" a="1"/>
  <c r="M2311" i="7" s="1"/>
  <c r="N2311" i="7" s="1"/>
  <c r="M2310" i="7" a="1"/>
  <c r="M2310" i="7" s="1"/>
  <c r="N2310" i="7" s="1"/>
  <c r="M2309" i="7" a="1"/>
  <c r="M2309" i="7" s="1"/>
  <c r="N2309" i="7" s="1"/>
  <c r="M2308" i="7" a="1"/>
  <c r="M2308" i="7" s="1"/>
  <c r="N2308" i="7" s="1"/>
  <c r="M2307" i="7" a="1"/>
  <c r="M2307" i="7" s="1"/>
  <c r="N2307" i="7" s="1"/>
  <c r="M2306" i="7" a="1"/>
  <c r="M2306" i="7" s="1"/>
  <c r="N2306" i="7" s="1"/>
  <c r="M2305" i="7" a="1"/>
  <c r="M2305" i="7" s="1"/>
  <c r="N2305" i="7" s="1"/>
  <c r="M2304" i="7" a="1"/>
  <c r="M2304" i="7" s="1"/>
  <c r="N2304" i="7" s="1"/>
  <c r="M2303" i="7" a="1"/>
  <c r="M2303" i="7" s="1"/>
  <c r="N2303" i="7" s="1"/>
  <c r="M2302" i="7" a="1"/>
  <c r="M2302" i="7" s="1"/>
  <c r="N2302" i="7" s="1"/>
  <c r="M2301" i="7" a="1"/>
  <c r="M2301" i="7" s="1"/>
  <c r="N2301" i="7" s="1"/>
  <c r="M2300" i="7" a="1"/>
  <c r="M2300" i="7" s="1"/>
  <c r="N2300" i="7" s="1"/>
  <c r="M2299" i="7" a="1"/>
  <c r="M2299" i="7" s="1"/>
  <c r="N2299" i="7" s="1"/>
  <c r="M2298" i="7" a="1"/>
  <c r="M2298" i="7" s="1"/>
  <c r="N2298" i="7" s="1"/>
  <c r="M2297" i="7" a="1"/>
  <c r="M2297" i="7" s="1"/>
  <c r="N2297" i="7" s="1"/>
  <c r="M2296" i="7" a="1"/>
  <c r="M2296" i="7" s="1"/>
  <c r="N2296" i="7" s="1"/>
  <c r="M2295" i="7" a="1"/>
  <c r="M2295" i="7" s="1"/>
  <c r="N2295" i="7" s="1"/>
  <c r="M2294" i="7" a="1"/>
  <c r="M2294" i="7" s="1"/>
  <c r="N2294" i="7" s="1"/>
  <c r="M2293" i="7" a="1"/>
  <c r="M2293" i="7" s="1"/>
  <c r="N2293" i="7" s="1"/>
  <c r="M2292" i="7" a="1"/>
  <c r="M2292" i="7" s="1"/>
  <c r="N2292" i="7" s="1"/>
  <c r="M2291" i="7" a="1"/>
  <c r="M2291" i="7" s="1"/>
  <c r="N2291" i="7" s="1"/>
  <c r="M2290" i="7" a="1"/>
  <c r="M2290" i="7" s="1"/>
  <c r="N2290" i="7" s="1"/>
  <c r="M2289" i="7" a="1"/>
  <c r="M2289" i="7" s="1"/>
  <c r="N2289" i="7" s="1"/>
  <c r="M2288" i="7" a="1"/>
  <c r="M2288" i="7" s="1"/>
  <c r="N2288" i="7" s="1"/>
  <c r="M2287" i="7" a="1"/>
  <c r="M2287" i="7" s="1"/>
  <c r="N2287" i="7" s="1"/>
  <c r="M2286" i="7" a="1"/>
  <c r="M2286" i="7" s="1"/>
  <c r="N2286" i="7" s="1"/>
  <c r="M2285" i="7" a="1"/>
  <c r="M2285" i="7" s="1"/>
  <c r="N2285" i="7" s="1"/>
  <c r="M2284" i="7" a="1"/>
  <c r="M2284" i="7" s="1"/>
  <c r="N2284" i="7" s="1"/>
  <c r="M2283" i="7" a="1"/>
  <c r="M2283" i="7" s="1"/>
  <c r="N2283" i="7" s="1"/>
  <c r="M2282" i="7" a="1"/>
  <c r="M2282" i="7" s="1"/>
  <c r="N2282" i="7" s="1"/>
  <c r="M2281" i="7" a="1"/>
  <c r="M2281" i="7" s="1"/>
  <c r="N2281" i="7" s="1"/>
  <c r="M2280" i="7" a="1"/>
  <c r="M2280" i="7" s="1"/>
  <c r="N2280" i="7" s="1"/>
  <c r="M2279" i="7" a="1"/>
  <c r="M2279" i="7" s="1"/>
  <c r="N2279" i="7" s="1"/>
  <c r="M2278" i="7" a="1"/>
  <c r="M2278" i="7" s="1"/>
  <c r="N2278" i="7" s="1"/>
  <c r="M2277" i="7" a="1"/>
  <c r="M2277" i="7" s="1"/>
  <c r="N2277" i="7" s="1"/>
  <c r="M2276" i="7" a="1"/>
  <c r="M2276" i="7" s="1"/>
  <c r="N2276" i="7" s="1"/>
  <c r="M2275" i="7" a="1"/>
  <c r="M2275" i="7" s="1"/>
  <c r="N2275" i="7" s="1"/>
  <c r="M2274" i="7" a="1"/>
  <c r="M2274" i="7" s="1"/>
  <c r="N2274" i="7" s="1"/>
  <c r="M2273" i="7" a="1"/>
  <c r="M2273" i="7" s="1"/>
  <c r="N2273" i="7" s="1"/>
  <c r="M2272" i="7" a="1"/>
  <c r="M2272" i="7" s="1"/>
  <c r="N2272" i="7" s="1"/>
  <c r="M2271" i="7" a="1"/>
  <c r="M2271" i="7" s="1"/>
  <c r="N2271" i="7" s="1"/>
  <c r="M2270" i="7" a="1"/>
  <c r="M2270" i="7" s="1"/>
  <c r="N2270" i="7" s="1"/>
  <c r="M2269" i="7" a="1"/>
  <c r="M2269" i="7" s="1"/>
  <c r="N2269" i="7" s="1"/>
  <c r="M2268" i="7" a="1"/>
  <c r="M2268" i="7" s="1"/>
  <c r="N2268" i="7" s="1"/>
  <c r="M2267" i="7" a="1"/>
  <c r="M2267" i="7" s="1"/>
  <c r="N2267" i="7" s="1"/>
  <c r="M2266" i="7" a="1"/>
  <c r="M2266" i="7" s="1"/>
  <c r="N2266" i="7" s="1"/>
  <c r="M2265" i="7" a="1"/>
  <c r="M2265" i="7" s="1"/>
  <c r="N2265" i="7" s="1"/>
  <c r="M2264" i="7" a="1"/>
  <c r="M2264" i="7" s="1"/>
  <c r="N2264" i="7" s="1"/>
  <c r="M2263" i="7" a="1"/>
  <c r="M2263" i="7" s="1"/>
  <c r="N2263" i="7" s="1"/>
  <c r="M2262" i="7" a="1"/>
  <c r="M2262" i="7" s="1"/>
  <c r="N2262" i="7" s="1"/>
  <c r="M2261" i="7" a="1"/>
  <c r="M2261" i="7" s="1"/>
  <c r="N2261" i="7" s="1"/>
  <c r="M2260" i="7" a="1"/>
  <c r="M2260" i="7" s="1"/>
  <c r="N2260" i="7" s="1"/>
  <c r="M2259" i="7" a="1"/>
  <c r="M2259" i="7" s="1"/>
  <c r="N2259" i="7" s="1"/>
  <c r="M2258" i="7" a="1"/>
  <c r="M2258" i="7" s="1"/>
  <c r="N2258" i="7" s="1"/>
  <c r="M2257" i="7" a="1"/>
  <c r="M2257" i="7" s="1"/>
  <c r="N2257" i="7" s="1"/>
  <c r="M2256" i="7" a="1"/>
  <c r="M2256" i="7" s="1"/>
  <c r="N2256" i="7" s="1"/>
  <c r="M2255" i="7" a="1"/>
  <c r="M2255" i="7" s="1"/>
  <c r="N2255" i="7" s="1"/>
  <c r="M2254" i="7" a="1"/>
  <c r="M2254" i="7" s="1"/>
  <c r="N2254" i="7" s="1"/>
  <c r="M2253" i="7" a="1"/>
  <c r="M2253" i="7" s="1"/>
  <c r="N2253" i="7" s="1"/>
  <c r="M2252" i="7" a="1"/>
  <c r="M2252" i="7" s="1"/>
  <c r="N2252" i="7" s="1"/>
  <c r="M2251" i="7" a="1"/>
  <c r="M2251" i="7" s="1"/>
  <c r="N2251" i="7" s="1"/>
  <c r="M2250" i="7" a="1"/>
  <c r="M2250" i="7" s="1"/>
  <c r="N2250" i="7" s="1"/>
  <c r="M2249" i="7" a="1"/>
  <c r="M2249" i="7" s="1"/>
  <c r="N2249" i="7" s="1"/>
  <c r="M2248" i="7" a="1"/>
  <c r="M2248" i="7" s="1"/>
  <c r="N2248" i="7" s="1"/>
  <c r="M2247" i="7" a="1"/>
  <c r="M2247" i="7" s="1"/>
  <c r="N2247" i="7" s="1"/>
  <c r="M2246" i="7" a="1"/>
  <c r="M2246" i="7" s="1"/>
  <c r="N2246" i="7" s="1"/>
  <c r="M2245" i="7" a="1"/>
  <c r="M2245" i="7" s="1"/>
  <c r="N2245" i="7" s="1"/>
  <c r="M2244" i="7" a="1"/>
  <c r="M2244" i="7" s="1"/>
  <c r="N2244" i="7" s="1"/>
  <c r="M2243" i="7" a="1"/>
  <c r="M2243" i="7" s="1"/>
  <c r="N2243" i="7" s="1"/>
  <c r="M2242" i="7" a="1"/>
  <c r="M2242" i="7" s="1"/>
  <c r="N2242" i="7" s="1"/>
  <c r="M2241" i="7" a="1"/>
  <c r="M2241" i="7" s="1"/>
  <c r="N2241" i="7" s="1"/>
  <c r="M2240" i="7" a="1"/>
  <c r="M2240" i="7" s="1"/>
  <c r="N2240" i="7" s="1"/>
  <c r="M2239" i="7" a="1"/>
  <c r="M2239" i="7" s="1"/>
  <c r="N2239" i="7" s="1"/>
  <c r="M2238" i="7" a="1"/>
  <c r="M2238" i="7" s="1"/>
  <c r="N2238" i="7" s="1"/>
  <c r="M2237" i="7" a="1"/>
  <c r="M2237" i="7" s="1"/>
  <c r="N2237" i="7" s="1"/>
  <c r="M2236" i="7" a="1"/>
  <c r="M2236" i="7" s="1"/>
  <c r="N2236" i="7" s="1"/>
  <c r="M2235" i="7" a="1"/>
  <c r="M2235" i="7" s="1"/>
  <c r="N2235" i="7" s="1"/>
  <c r="M2234" i="7" a="1"/>
  <c r="M2234" i="7" s="1"/>
  <c r="N2234" i="7" s="1"/>
  <c r="M2233" i="7" a="1"/>
  <c r="M2233" i="7" s="1"/>
  <c r="N2233" i="7" s="1"/>
  <c r="M2232" i="7" a="1"/>
  <c r="M2232" i="7" s="1"/>
  <c r="N2232" i="7" s="1"/>
  <c r="M2231" i="7" a="1"/>
  <c r="M2231" i="7" s="1"/>
  <c r="N2231" i="7" s="1"/>
  <c r="M2230" i="7" a="1"/>
  <c r="M2230" i="7" s="1"/>
  <c r="N2230" i="7" s="1"/>
  <c r="M2229" i="7" a="1"/>
  <c r="M2229" i="7" s="1"/>
  <c r="N2229" i="7" s="1"/>
  <c r="M2228" i="7" a="1"/>
  <c r="M2228" i="7" s="1"/>
  <c r="N2228" i="7" s="1"/>
  <c r="M2227" i="7" a="1"/>
  <c r="M2227" i="7" s="1"/>
  <c r="N2227" i="7" s="1"/>
  <c r="M2226" i="7" a="1"/>
  <c r="M2226" i="7" s="1"/>
  <c r="N2226" i="7" s="1"/>
  <c r="M2225" i="7" a="1"/>
  <c r="M2225" i="7" s="1"/>
  <c r="N2225" i="7" s="1"/>
  <c r="M2224" i="7" a="1"/>
  <c r="M2224" i="7" s="1"/>
  <c r="N2224" i="7" s="1"/>
  <c r="M2223" i="7" a="1"/>
  <c r="M2223" i="7" s="1"/>
  <c r="N2223" i="7" s="1"/>
  <c r="M2222" i="7" a="1"/>
  <c r="M2222" i="7" s="1"/>
  <c r="N2222" i="7" s="1"/>
  <c r="M2221" i="7" a="1"/>
  <c r="M2221" i="7" s="1"/>
  <c r="N2221" i="7" s="1"/>
  <c r="M2220" i="7" a="1"/>
  <c r="M2220" i="7" s="1"/>
  <c r="N2220" i="7" s="1"/>
  <c r="M2219" i="7" a="1"/>
  <c r="M2219" i="7" s="1"/>
  <c r="N2219" i="7" s="1"/>
  <c r="M2218" i="7" a="1"/>
  <c r="M2218" i="7" s="1"/>
  <c r="N2218" i="7" s="1"/>
  <c r="M2217" i="7" a="1"/>
  <c r="M2217" i="7" s="1"/>
  <c r="N2217" i="7" s="1"/>
  <c r="M2216" i="7" a="1"/>
  <c r="M2216" i="7" s="1"/>
  <c r="N2216" i="7" s="1"/>
  <c r="M2215" i="7" a="1"/>
  <c r="M2215" i="7" s="1"/>
  <c r="N2215" i="7" s="1"/>
  <c r="M2214" i="7" a="1"/>
  <c r="M2214" i="7" s="1"/>
  <c r="N2214" i="7" s="1"/>
  <c r="M2213" i="7" a="1"/>
  <c r="M2213" i="7" s="1"/>
  <c r="N2213" i="7" s="1"/>
  <c r="M2212" i="7" a="1"/>
  <c r="M2212" i="7" s="1"/>
  <c r="N2212" i="7" s="1"/>
  <c r="M2211" i="7" a="1"/>
  <c r="M2211" i="7" s="1"/>
  <c r="N2211" i="7" s="1"/>
  <c r="M2210" i="7" a="1"/>
  <c r="M2210" i="7" s="1"/>
  <c r="N2210" i="7" s="1"/>
  <c r="M2209" i="7" a="1"/>
  <c r="M2209" i="7" s="1"/>
  <c r="N2209" i="7" s="1"/>
  <c r="M2208" i="7" a="1"/>
  <c r="M2208" i="7" s="1"/>
  <c r="N2208" i="7" s="1"/>
  <c r="M2207" i="7" a="1"/>
  <c r="M2207" i="7" s="1"/>
  <c r="N2207" i="7" s="1"/>
  <c r="M2206" i="7" a="1"/>
  <c r="M2206" i="7" s="1"/>
  <c r="N2206" i="7" s="1"/>
  <c r="M2205" i="7" a="1"/>
  <c r="M2205" i="7" s="1"/>
  <c r="N2205" i="7" s="1"/>
  <c r="M2204" i="7" a="1"/>
  <c r="M2204" i="7" s="1"/>
  <c r="N2204" i="7" s="1"/>
  <c r="M2203" i="7" a="1"/>
  <c r="M2203" i="7" s="1"/>
  <c r="N2203" i="7" s="1"/>
  <c r="M2202" i="7" a="1"/>
  <c r="M2202" i="7" s="1"/>
  <c r="N2202" i="7" s="1"/>
  <c r="M2201" i="7" a="1"/>
  <c r="M2201" i="7" s="1"/>
  <c r="N2201" i="7" s="1"/>
  <c r="M2200" i="7" a="1"/>
  <c r="M2200" i="7" s="1"/>
  <c r="N2200" i="7" s="1"/>
  <c r="M2199" i="7" a="1"/>
  <c r="M2199" i="7" s="1"/>
  <c r="N2199" i="7" s="1"/>
  <c r="M2198" i="7" a="1"/>
  <c r="M2198" i="7" s="1"/>
  <c r="N2198" i="7" s="1"/>
  <c r="M2197" i="7" a="1"/>
  <c r="M2197" i="7" s="1"/>
  <c r="N2197" i="7" s="1"/>
  <c r="M2196" i="7" a="1"/>
  <c r="M2196" i="7" s="1"/>
  <c r="N2196" i="7" s="1"/>
  <c r="M2195" i="7" a="1"/>
  <c r="M2195" i="7" s="1"/>
  <c r="N2195" i="7" s="1"/>
  <c r="M2194" i="7" a="1"/>
  <c r="M2194" i="7" s="1"/>
  <c r="N2194" i="7" s="1"/>
  <c r="M2193" i="7" a="1"/>
  <c r="M2193" i="7" s="1"/>
  <c r="N2193" i="7" s="1"/>
  <c r="M2192" i="7" a="1"/>
  <c r="M2192" i="7" s="1"/>
  <c r="N2192" i="7" s="1"/>
  <c r="M2191" i="7" a="1"/>
  <c r="M2191" i="7" s="1"/>
  <c r="N2191" i="7" s="1"/>
  <c r="M2190" i="7" a="1"/>
  <c r="M2190" i="7" s="1"/>
  <c r="N2190" i="7" s="1"/>
  <c r="M2189" i="7" a="1"/>
  <c r="M2189" i="7" s="1"/>
  <c r="N2189" i="7" s="1"/>
  <c r="M2188" i="7" a="1"/>
  <c r="M2188" i="7" s="1"/>
  <c r="N2188" i="7" s="1"/>
  <c r="M2187" i="7" a="1"/>
  <c r="M2187" i="7" s="1"/>
  <c r="N2187" i="7" s="1"/>
  <c r="M2186" i="7" a="1"/>
  <c r="M2186" i="7" s="1"/>
  <c r="N2186" i="7" s="1"/>
  <c r="M2185" i="7" a="1"/>
  <c r="M2185" i="7" s="1"/>
  <c r="N2185" i="7" s="1"/>
  <c r="M2184" i="7" a="1"/>
  <c r="M2184" i="7" s="1"/>
  <c r="N2184" i="7" s="1"/>
  <c r="M2183" i="7" a="1"/>
  <c r="M2183" i="7" s="1"/>
  <c r="N2183" i="7" s="1"/>
  <c r="M2182" i="7" a="1"/>
  <c r="M2182" i="7" s="1"/>
  <c r="N2182" i="7" s="1"/>
  <c r="M2181" i="7" a="1"/>
  <c r="M2181" i="7" s="1"/>
  <c r="N2181" i="7" s="1"/>
  <c r="M2180" i="7" a="1"/>
  <c r="M2180" i="7" s="1"/>
  <c r="N2180" i="7" s="1"/>
  <c r="M2179" i="7" a="1"/>
  <c r="M2179" i="7" s="1"/>
  <c r="N2179" i="7" s="1"/>
  <c r="M2178" i="7" a="1"/>
  <c r="M2178" i="7" s="1"/>
  <c r="N2178" i="7" s="1"/>
  <c r="M2177" i="7" a="1"/>
  <c r="M2177" i="7" s="1"/>
  <c r="N2177" i="7" s="1"/>
  <c r="M2176" i="7" a="1"/>
  <c r="M2176" i="7" s="1"/>
  <c r="N2176" i="7" s="1"/>
  <c r="M2175" i="7" a="1"/>
  <c r="M2175" i="7" s="1"/>
  <c r="N2175" i="7" s="1"/>
  <c r="M2174" i="7" a="1"/>
  <c r="M2174" i="7" s="1"/>
  <c r="N2174" i="7" s="1"/>
  <c r="M2173" i="7" a="1"/>
  <c r="M2173" i="7" s="1"/>
  <c r="N2173" i="7" s="1"/>
  <c r="M2172" i="7" a="1"/>
  <c r="M2172" i="7" s="1"/>
  <c r="N2172" i="7" s="1"/>
  <c r="M2171" i="7" a="1"/>
  <c r="M2171" i="7" s="1"/>
  <c r="N2171" i="7" s="1"/>
  <c r="M2170" i="7" a="1"/>
  <c r="M2170" i="7" s="1"/>
  <c r="N2170" i="7" s="1"/>
  <c r="M2169" i="7" a="1"/>
  <c r="M2169" i="7" s="1"/>
  <c r="N2169" i="7" s="1"/>
  <c r="M2168" i="7" a="1"/>
  <c r="M2168" i="7" s="1"/>
  <c r="N2168" i="7" s="1"/>
  <c r="M2167" i="7" a="1"/>
  <c r="M2167" i="7" s="1"/>
  <c r="N2167" i="7" s="1"/>
  <c r="M2166" i="7" a="1"/>
  <c r="M2166" i="7" s="1"/>
  <c r="N2166" i="7" s="1"/>
  <c r="M2165" i="7" a="1"/>
  <c r="M2165" i="7" s="1"/>
  <c r="N2165" i="7" s="1"/>
  <c r="M2164" i="7" a="1"/>
  <c r="M2164" i="7" s="1"/>
  <c r="N2164" i="7" s="1"/>
  <c r="M2163" i="7" a="1"/>
  <c r="M2163" i="7" s="1"/>
  <c r="N2163" i="7" s="1"/>
  <c r="M2162" i="7" a="1"/>
  <c r="M2162" i="7" s="1"/>
  <c r="N2162" i="7" s="1"/>
  <c r="M2161" i="7" a="1"/>
  <c r="M2161" i="7" s="1"/>
  <c r="N2161" i="7" s="1"/>
  <c r="M2160" i="7" a="1"/>
  <c r="M2160" i="7" s="1"/>
  <c r="N2160" i="7" s="1"/>
  <c r="M2159" i="7" a="1"/>
  <c r="M2159" i="7" s="1"/>
  <c r="N2159" i="7" s="1"/>
  <c r="M2158" i="7" a="1"/>
  <c r="M2158" i="7" s="1"/>
  <c r="N2158" i="7" s="1"/>
  <c r="M2157" i="7" a="1"/>
  <c r="M2157" i="7" s="1"/>
  <c r="N2157" i="7" s="1"/>
  <c r="M2156" i="7" a="1"/>
  <c r="M2156" i="7" s="1"/>
  <c r="N2156" i="7" s="1"/>
  <c r="M2155" i="7" a="1"/>
  <c r="M2155" i="7" s="1"/>
  <c r="N2155" i="7" s="1"/>
  <c r="M2154" i="7" a="1"/>
  <c r="M2154" i="7" s="1"/>
  <c r="N2154" i="7" s="1"/>
  <c r="M2153" i="7" a="1"/>
  <c r="M2153" i="7" s="1"/>
  <c r="N2153" i="7" s="1"/>
  <c r="M2152" i="7" a="1"/>
  <c r="M2152" i="7" s="1"/>
  <c r="N2152" i="7" s="1"/>
  <c r="M2151" i="7" a="1"/>
  <c r="M2151" i="7" s="1"/>
  <c r="N2151" i="7" s="1"/>
  <c r="M2150" i="7" a="1"/>
  <c r="M2150" i="7" s="1"/>
  <c r="N2150" i="7" s="1"/>
  <c r="M2149" i="7" a="1"/>
  <c r="M2149" i="7" s="1"/>
  <c r="N2149" i="7" s="1"/>
  <c r="M2148" i="7" a="1"/>
  <c r="M2148" i="7" s="1"/>
  <c r="N2148" i="7" s="1"/>
  <c r="M2147" i="7" a="1"/>
  <c r="M2147" i="7" s="1"/>
  <c r="N2147" i="7" s="1"/>
  <c r="M2146" i="7" a="1"/>
  <c r="M2146" i="7" s="1"/>
  <c r="N2146" i="7" s="1"/>
  <c r="M2145" i="7" a="1"/>
  <c r="M2145" i="7" s="1"/>
  <c r="N2145" i="7" s="1"/>
  <c r="M2144" i="7" a="1"/>
  <c r="M2144" i="7" s="1"/>
  <c r="N2144" i="7" s="1"/>
  <c r="M2143" i="7" a="1"/>
  <c r="M2143" i="7" s="1"/>
  <c r="N2143" i="7" s="1"/>
  <c r="M2142" i="7" a="1"/>
  <c r="M2142" i="7" s="1"/>
  <c r="N2142" i="7" s="1"/>
  <c r="M2141" i="7" a="1"/>
  <c r="M2141" i="7" s="1"/>
  <c r="N2141" i="7" s="1"/>
  <c r="M2140" i="7" a="1"/>
  <c r="M2140" i="7" s="1"/>
  <c r="N2140" i="7" s="1"/>
  <c r="M2139" i="7" a="1"/>
  <c r="M2139" i="7" s="1"/>
  <c r="N2139" i="7" s="1"/>
  <c r="M2138" i="7" a="1"/>
  <c r="M2138" i="7" s="1"/>
  <c r="N2138" i="7" s="1"/>
  <c r="M2137" i="7" a="1"/>
  <c r="M2137" i="7" s="1"/>
  <c r="N2137" i="7" s="1"/>
  <c r="M2136" i="7" a="1"/>
  <c r="M2136" i="7" s="1"/>
  <c r="N2136" i="7" s="1"/>
  <c r="M2135" i="7" a="1"/>
  <c r="M2135" i="7" s="1"/>
  <c r="N2135" i="7" s="1"/>
  <c r="M2134" i="7" a="1"/>
  <c r="M2134" i="7" s="1"/>
  <c r="N2134" i="7" s="1"/>
  <c r="M2133" i="7" a="1"/>
  <c r="M2133" i="7" s="1"/>
  <c r="N2133" i="7" s="1"/>
  <c r="M2132" i="7" a="1"/>
  <c r="M2132" i="7" s="1"/>
  <c r="N2132" i="7" s="1"/>
  <c r="M2131" i="7" a="1"/>
  <c r="M2131" i="7" s="1"/>
  <c r="N2131" i="7" s="1"/>
  <c r="M2130" i="7" a="1"/>
  <c r="M2130" i="7" s="1"/>
  <c r="N2130" i="7" s="1"/>
  <c r="M2129" i="7" a="1"/>
  <c r="M2129" i="7" s="1"/>
  <c r="N2129" i="7" s="1"/>
  <c r="M2128" i="7" a="1"/>
  <c r="M2128" i="7" s="1"/>
  <c r="N2128" i="7" s="1"/>
  <c r="M2127" i="7" a="1"/>
  <c r="M2127" i="7" s="1"/>
  <c r="N2127" i="7" s="1"/>
  <c r="M2126" i="7" a="1"/>
  <c r="M2126" i="7" s="1"/>
  <c r="N2126" i="7" s="1"/>
  <c r="M2125" i="7" a="1"/>
  <c r="M2125" i="7" s="1"/>
  <c r="N2125" i="7" s="1"/>
  <c r="M2124" i="7" a="1"/>
  <c r="M2124" i="7" s="1"/>
  <c r="N2124" i="7" s="1"/>
  <c r="M2123" i="7" a="1"/>
  <c r="M2123" i="7" s="1"/>
  <c r="N2123" i="7" s="1"/>
  <c r="M2122" i="7" a="1"/>
  <c r="M2122" i="7" s="1"/>
  <c r="N2122" i="7" s="1"/>
  <c r="M2121" i="7" a="1"/>
  <c r="M2121" i="7" s="1"/>
  <c r="N2121" i="7" s="1"/>
  <c r="M2120" i="7" a="1"/>
  <c r="M2120" i="7" s="1"/>
  <c r="N2120" i="7" s="1"/>
  <c r="M2119" i="7" a="1"/>
  <c r="M2119" i="7" s="1"/>
  <c r="N2119" i="7" s="1"/>
  <c r="M2118" i="7" a="1"/>
  <c r="M2118" i="7" s="1"/>
  <c r="N2118" i="7" s="1"/>
  <c r="M2117" i="7" a="1"/>
  <c r="M2117" i="7" s="1"/>
  <c r="N2117" i="7" s="1"/>
  <c r="M2116" i="7" a="1"/>
  <c r="M2116" i="7" s="1"/>
  <c r="N2116" i="7" s="1"/>
  <c r="M2115" i="7" a="1"/>
  <c r="M2115" i="7" s="1"/>
  <c r="N2115" i="7" s="1"/>
  <c r="M2114" i="7" a="1"/>
  <c r="M2114" i="7" s="1"/>
  <c r="N2114" i="7" s="1"/>
  <c r="M2113" i="7" a="1"/>
  <c r="M2113" i="7" s="1"/>
  <c r="N2113" i="7" s="1"/>
  <c r="M2112" i="7" a="1"/>
  <c r="M2112" i="7" s="1"/>
  <c r="N2112" i="7" s="1"/>
  <c r="M2111" i="7" a="1"/>
  <c r="M2111" i="7" s="1"/>
  <c r="N2111" i="7" s="1"/>
  <c r="M2110" i="7" a="1"/>
  <c r="M2110" i="7" s="1"/>
  <c r="N2110" i="7" s="1"/>
  <c r="M2109" i="7" a="1"/>
  <c r="M2109" i="7" s="1"/>
  <c r="N2109" i="7" s="1"/>
  <c r="M2108" i="7" a="1"/>
  <c r="M2108" i="7" s="1"/>
  <c r="N2108" i="7" s="1"/>
  <c r="M2107" i="7" a="1"/>
  <c r="M2107" i="7" s="1"/>
  <c r="N2107" i="7" s="1"/>
  <c r="M2106" i="7" a="1"/>
  <c r="M2106" i="7" s="1"/>
  <c r="N2106" i="7" s="1"/>
  <c r="M2105" i="7" a="1"/>
  <c r="M2105" i="7" s="1"/>
  <c r="N2105" i="7" s="1"/>
  <c r="M2104" i="7" a="1"/>
  <c r="M2104" i="7" s="1"/>
  <c r="N2104" i="7" s="1"/>
  <c r="M2103" i="7" a="1"/>
  <c r="M2103" i="7" s="1"/>
  <c r="N2103" i="7" s="1"/>
  <c r="M2102" i="7" a="1"/>
  <c r="M2102" i="7" s="1"/>
  <c r="N2102" i="7" s="1"/>
  <c r="M2101" i="7" a="1"/>
  <c r="M2101" i="7" s="1"/>
  <c r="N2101" i="7" s="1"/>
  <c r="M2100" i="7" a="1"/>
  <c r="M2100" i="7" s="1"/>
  <c r="N2100" i="7" s="1"/>
  <c r="M2099" i="7" a="1"/>
  <c r="M2099" i="7" s="1"/>
  <c r="N2099" i="7" s="1"/>
  <c r="M2098" i="7" a="1"/>
  <c r="M2098" i="7" s="1"/>
  <c r="N2098" i="7" s="1"/>
  <c r="M2097" i="7" a="1"/>
  <c r="M2097" i="7" s="1"/>
  <c r="N2097" i="7" s="1"/>
  <c r="M2096" i="7" a="1"/>
  <c r="M2096" i="7" s="1"/>
  <c r="N2096" i="7" s="1"/>
  <c r="M2095" i="7" a="1"/>
  <c r="M2095" i="7" s="1"/>
  <c r="N2095" i="7" s="1"/>
  <c r="M2094" i="7" a="1"/>
  <c r="M2094" i="7" s="1"/>
  <c r="N2094" i="7" s="1"/>
  <c r="M2093" i="7" a="1"/>
  <c r="M2093" i="7" s="1"/>
  <c r="N2093" i="7" s="1"/>
  <c r="M2092" i="7" a="1"/>
  <c r="M2092" i="7" s="1"/>
  <c r="N2092" i="7" s="1"/>
  <c r="M2091" i="7" a="1"/>
  <c r="M2091" i="7" s="1"/>
  <c r="N2091" i="7" s="1"/>
  <c r="M2090" i="7" a="1"/>
  <c r="M2090" i="7" s="1"/>
  <c r="N2090" i="7" s="1"/>
  <c r="M2089" i="7" a="1"/>
  <c r="M2089" i="7" s="1"/>
  <c r="N2089" i="7" s="1"/>
  <c r="M2088" i="7" a="1"/>
  <c r="M2088" i="7" s="1"/>
  <c r="N2088" i="7" s="1"/>
  <c r="M2087" i="7" a="1"/>
  <c r="M2087" i="7" s="1"/>
  <c r="N2087" i="7" s="1"/>
  <c r="M2086" i="7" a="1"/>
  <c r="M2086" i="7" s="1"/>
  <c r="N2086" i="7" s="1"/>
  <c r="M2085" i="7" a="1"/>
  <c r="M2085" i="7" s="1"/>
  <c r="N2085" i="7" s="1"/>
  <c r="M2084" i="7" a="1"/>
  <c r="M2084" i="7" s="1"/>
  <c r="N2084" i="7" s="1"/>
  <c r="M2083" i="7" a="1"/>
  <c r="M2083" i="7" s="1"/>
  <c r="N2083" i="7" s="1"/>
  <c r="M2082" i="7" a="1"/>
  <c r="M2082" i="7" s="1"/>
  <c r="N2082" i="7" s="1"/>
  <c r="M2081" i="7" a="1"/>
  <c r="M2081" i="7" s="1"/>
  <c r="N2081" i="7" s="1"/>
  <c r="M2080" i="7" a="1"/>
  <c r="M2080" i="7" s="1"/>
  <c r="N2080" i="7" s="1"/>
  <c r="M2079" i="7" a="1"/>
  <c r="M2079" i="7" s="1"/>
  <c r="N2079" i="7" s="1"/>
  <c r="M2078" i="7" a="1"/>
  <c r="M2078" i="7" s="1"/>
  <c r="N2078" i="7" s="1"/>
  <c r="M2077" i="7" a="1"/>
  <c r="M2077" i="7" s="1"/>
  <c r="N2077" i="7" s="1"/>
  <c r="M2076" i="7" a="1"/>
  <c r="M2076" i="7" s="1"/>
  <c r="N2076" i="7" s="1"/>
  <c r="M2075" i="7" a="1"/>
  <c r="M2075" i="7" s="1"/>
  <c r="N2075" i="7" s="1"/>
  <c r="M2074" i="7" a="1"/>
  <c r="M2074" i="7" s="1"/>
  <c r="N2074" i="7" s="1"/>
  <c r="M2073" i="7" a="1"/>
  <c r="M2073" i="7" s="1"/>
  <c r="N2073" i="7" s="1"/>
  <c r="M2072" i="7" a="1"/>
  <c r="M2072" i="7" s="1"/>
  <c r="N2072" i="7" s="1"/>
  <c r="M2071" i="7" a="1"/>
  <c r="M2071" i="7" s="1"/>
  <c r="N2071" i="7" s="1"/>
  <c r="M2070" i="7" a="1"/>
  <c r="M2070" i="7" s="1"/>
  <c r="N2070" i="7" s="1"/>
  <c r="M2069" i="7" a="1"/>
  <c r="M2069" i="7" s="1"/>
  <c r="N2069" i="7" s="1"/>
  <c r="M2068" i="7" a="1"/>
  <c r="M2068" i="7" s="1"/>
  <c r="N2068" i="7" s="1"/>
  <c r="M2067" i="7" a="1"/>
  <c r="M2067" i="7" s="1"/>
  <c r="N2067" i="7" s="1"/>
  <c r="M2066" i="7" a="1"/>
  <c r="M2066" i="7" s="1"/>
  <c r="N2066" i="7" s="1"/>
  <c r="M2065" i="7" a="1"/>
  <c r="M2065" i="7" s="1"/>
  <c r="N2065" i="7" s="1"/>
  <c r="M2064" i="7" a="1"/>
  <c r="M2064" i="7" s="1"/>
  <c r="N2064" i="7" s="1"/>
  <c r="M2063" i="7" a="1"/>
  <c r="M2063" i="7" s="1"/>
  <c r="N2063" i="7" s="1"/>
  <c r="M2062" i="7" a="1"/>
  <c r="M2062" i="7" s="1"/>
  <c r="N2062" i="7" s="1"/>
  <c r="M2061" i="7" a="1"/>
  <c r="M2061" i="7" s="1"/>
  <c r="N2061" i="7" s="1"/>
  <c r="M2060" i="7" a="1"/>
  <c r="M2060" i="7" s="1"/>
  <c r="N2060" i="7" s="1"/>
  <c r="M2059" i="7" a="1"/>
  <c r="M2059" i="7" s="1"/>
  <c r="N2059" i="7" s="1"/>
  <c r="M2058" i="7" a="1"/>
  <c r="M2058" i="7" s="1"/>
  <c r="N2058" i="7" s="1"/>
  <c r="M2057" i="7" a="1"/>
  <c r="M2057" i="7" s="1"/>
  <c r="N2057" i="7" s="1"/>
  <c r="M2056" i="7" a="1"/>
  <c r="M2056" i="7" s="1"/>
  <c r="N2056" i="7" s="1"/>
  <c r="M2055" i="7" a="1"/>
  <c r="M2055" i="7" s="1"/>
  <c r="N2055" i="7" s="1"/>
  <c r="M2054" i="7" a="1"/>
  <c r="M2054" i="7" s="1"/>
  <c r="N2054" i="7" s="1"/>
  <c r="M2053" i="7" a="1"/>
  <c r="M2053" i="7" s="1"/>
  <c r="N2053" i="7" s="1"/>
  <c r="M2052" i="7" a="1"/>
  <c r="M2052" i="7" s="1"/>
  <c r="N2052" i="7" s="1"/>
  <c r="M2051" i="7" a="1"/>
  <c r="M2051" i="7" s="1"/>
  <c r="N2051" i="7" s="1"/>
  <c r="M2050" i="7" a="1"/>
  <c r="M2050" i="7" s="1"/>
  <c r="N2050" i="7" s="1"/>
  <c r="M2049" i="7" a="1"/>
  <c r="M2049" i="7" s="1"/>
  <c r="N2049" i="7" s="1"/>
  <c r="M2048" i="7" a="1"/>
  <c r="M2048" i="7" s="1"/>
  <c r="N2048" i="7" s="1"/>
  <c r="M2047" i="7" a="1"/>
  <c r="M2047" i="7" s="1"/>
  <c r="N2047" i="7" s="1"/>
  <c r="M2046" i="7" a="1"/>
  <c r="M2046" i="7" s="1"/>
  <c r="N2046" i="7" s="1"/>
  <c r="M2045" i="7" a="1"/>
  <c r="M2045" i="7" s="1"/>
  <c r="N2045" i="7" s="1"/>
  <c r="M2044" i="7" a="1"/>
  <c r="M2044" i="7" s="1"/>
  <c r="N2044" i="7" s="1"/>
  <c r="M2043" i="7" a="1"/>
  <c r="M2043" i="7" s="1"/>
  <c r="N2043" i="7" s="1"/>
  <c r="M2042" i="7" a="1"/>
  <c r="M2042" i="7" s="1"/>
  <c r="N2042" i="7" s="1"/>
  <c r="M2041" i="7" a="1"/>
  <c r="M2041" i="7" s="1"/>
  <c r="N2041" i="7" s="1"/>
  <c r="M2040" i="7" a="1"/>
  <c r="M2040" i="7" s="1"/>
  <c r="N2040" i="7" s="1"/>
  <c r="M2039" i="7" a="1"/>
  <c r="M2039" i="7" s="1"/>
  <c r="N2039" i="7" s="1"/>
  <c r="M2038" i="7" a="1"/>
  <c r="M2038" i="7" s="1"/>
  <c r="N2038" i="7" s="1"/>
  <c r="M2037" i="7" a="1"/>
  <c r="M2037" i="7" s="1"/>
  <c r="N2037" i="7" s="1"/>
  <c r="M2036" i="7" a="1"/>
  <c r="M2036" i="7" s="1"/>
  <c r="N2036" i="7" s="1"/>
  <c r="M2035" i="7" a="1"/>
  <c r="M2035" i="7" s="1"/>
  <c r="N2035" i="7" s="1"/>
  <c r="M2034" i="7" a="1"/>
  <c r="M2034" i="7" s="1"/>
  <c r="N2034" i="7" s="1"/>
  <c r="M2033" i="7" a="1"/>
  <c r="M2033" i="7" s="1"/>
  <c r="N2033" i="7" s="1"/>
  <c r="M2032" i="7" a="1"/>
  <c r="M2032" i="7" s="1"/>
  <c r="N2032" i="7" s="1"/>
  <c r="M2031" i="7" a="1"/>
  <c r="M2031" i="7" s="1"/>
  <c r="N2031" i="7" s="1"/>
  <c r="M2030" i="7" a="1"/>
  <c r="M2030" i="7" s="1"/>
  <c r="N2030" i="7" s="1"/>
  <c r="M2029" i="7" a="1"/>
  <c r="M2029" i="7" s="1"/>
  <c r="N2029" i="7" s="1"/>
  <c r="M2028" i="7" a="1"/>
  <c r="M2028" i="7" s="1"/>
  <c r="N2028" i="7" s="1"/>
  <c r="M2027" i="7" a="1"/>
  <c r="M2027" i="7" s="1"/>
  <c r="N2027" i="7" s="1"/>
  <c r="M2026" i="7" a="1"/>
  <c r="M2026" i="7" s="1"/>
  <c r="N2026" i="7" s="1"/>
  <c r="M2025" i="7" a="1"/>
  <c r="M2025" i="7" s="1"/>
  <c r="N2025" i="7" s="1"/>
  <c r="M2024" i="7" a="1"/>
  <c r="M2024" i="7" s="1"/>
  <c r="N2024" i="7" s="1"/>
  <c r="M2023" i="7" a="1"/>
  <c r="M2023" i="7" s="1"/>
  <c r="N2023" i="7" s="1"/>
  <c r="M2022" i="7" a="1"/>
  <c r="M2022" i="7" s="1"/>
  <c r="N2022" i="7" s="1"/>
  <c r="M2021" i="7" a="1"/>
  <c r="M2021" i="7" s="1"/>
  <c r="N2021" i="7" s="1"/>
  <c r="M2020" i="7" a="1"/>
  <c r="M2020" i="7" s="1"/>
  <c r="N2020" i="7" s="1"/>
  <c r="M2019" i="7" a="1"/>
  <c r="M2019" i="7" s="1"/>
  <c r="N2019" i="7" s="1"/>
  <c r="M2018" i="7" a="1"/>
  <c r="M2018" i="7" s="1"/>
  <c r="N2018" i="7" s="1"/>
  <c r="M2017" i="7" a="1"/>
  <c r="M2017" i="7" s="1"/>
  <c r="N2017" i="7" s="1"/>
  <c r="M2016" i="7" a="1"/>
  <c r="M2016" i="7" s="1"/>
  <c r="N2016" i="7" s="1"/>
  <c r="M2015" i="7" a="1"/>
  <c r="M2015" i="7" s="1"/>
  <c r="N2015" i="7" s="1"/>
  <c r="M2014" i="7" a="1"/>
  <c r="M2014" i="7" s="1"/>
  <c r="N2014" i="7" s="1"/>
  <c r="M2013" i="7" a="1"/>
  <c r="M2013" i="7" s="1"/>
  <c r="N2013" i="7" s="1"/>
  <c r="M2012" i="7" a="1"/>
  <c r="M2012" i="7" s="1"/>
  <c r="N2012" i="7" s="1"/>
  <c r="M2011" i="7" a="1"/>
  <c r="M2011" i="7" s="1"/>
  <c r="N2011" i="7" s="1"/>
  <c r="M2010" i="7" a="1"/>
  <c r="M2010" i="7" s="1"/>
  <c r="N2010" i="7" s="1"/>
  <c r="M2009" i="7" a="1"/>
  <c r="M2009" i="7" s="1"/>
  <c r="N2009" i="7" s="1"/>
  <c r="M2008" i="7" a="1"/>
  <c r="M2008" i="7" s="1"/>
  <c r="N2008" i="7" s="1"/>
  <c r="M2007" i="7" a="1"/>
  <c r="M2007" i="7" s="1"/>
  <c r="N2007" i="7" s="1"/>
  <c r="M2006" i="7" a="1"/>
  <c r="M2006" i="7" s="1"/>
  <c r="N2006" i="7" s="1"/>
  <c r="M2005" i="7" a="1"/>
  <c r="M2005" i="7" s="1"/>
  <c r="N2005" i="7" s="1"/>
  <c r="M2004" i="7" a="1"/>
  <c r="M2004" i="7" s="1"/>
  <c r="N2004" i="7" s="1"/>
  <c r="M2003" i="7" a="1"/>
  <c r="M2003" i="7" s="1"/>
  <c r="N2003" i="7" s="1"/>
  <c r="M2002" i="7" a="1"/>
  <c r="M2002" i="7" s="1"/>
  <c r="N2002" i="7" s="1"/>
  <c r="M2001" i="7" a="1"/>
  <c r="M2001" i="7" s="1"/>
  <c r="N2001" i="7" s="1"/>
  <c r="M2000" i="7" a="1"/>
  <c r="M2000" i="7" s="1"/>
  <c r="N2000" i="7" s="1"/>
  <c r="M1999" i="7" a="1"/>
  <c r="M1999" i="7" s="1"/>
  <c r="N1999" i="7" s="1"/>
  <c r="M1998" i="7" a="1"/>
  <c r="M1998" i="7" s="1"/>
  <c r="N1998" i="7" s="1"/>
  <c r="M1997" i="7" a="1"/>
  <c r="M1997" i="7" s="1"/>
  <c r="N1997" i="7" s="1"/>
  <c r="M1996" i="7" a="1"/>
  <c r="M1996" i="7" s="1"/>
  <c r="N1996" i="7" s="1"/>
  <c r="M1995" i="7" a="1"/>
  <c r="M1995" i="7" s="1"/>
  <c r="N1995" i="7" s="1"/>
  <c r="M1994" i="7" a="1"/>
  <c r="M1994" i="7" s="1"/>
  <c r="N1994" i="7" s="1"/>
  <c r="M1993" i="7" a="1"/>
  <c r="M1993" i="7" s="1"/>
  <c r="N1993" i="7" s="1"/>
  <c r="M1992" i="7" a="1"/>
  <c r="M1992" i="7" s="1"/>
  <c r="N1992" i="7" s="1"/>
  <c r="M1991" i="7" a="1"/>
  <c r="M1991" i="7" s="1"/>
  <c r="N1991" i="7" s="1"/>
  <c r="M1990" i="7" a="1"/>
  <c r="M1990" i="7" s="1"/>
  <c r="N1990" i="7" s="1"/>
  <c r="M1989" i="7" a="1"/>
  <c r="M1989" i="7" s="1"/>
  <c r="N1989" i="7" s="1"/>
  <c r="M1988" i="7" a="1"/>
  <c r="M1988" i="7" s="1"/>
  <c r="N1988" i="7" s="1"/>
  <c r="M1987" i="7" a="1"/>
  <c r="M1987" i="7" s="1"/>
  <c r="N1987" i="7" s="1"/>
  <c r="M1986" i="7" a="1"/>
  <c r="M1986" i="7" s="1"/>
  <c r="N1986" i="7" s="1"/>
  <c r="M1985" i="7" a="1"/>
  <c r="M1985" i="7" s="1"/>
  <c r="N1985" i="7" s="1"/>
  <c r="M1984" i="7" a="1"/>
  <c r="M1984" i="7" s="1"/>
  <c r="N1984" i="7" s="1"/>
  <c r="M1983" i="7" a="1"/>
  <c r="M1983" i="7" s="1"/>
  <c r="N1983" i="7" s="1"/>
  <c r="M1982" i="7" a="1"/>
  <c r="M1982" i="7" s="1"/>
  <c r="N1982" i="7" s="1"/>
  <c r="M1981" i="7" a="1"/>
  <c r="M1981" i="7" s="1"/>
  <c r="N1981" i="7" s="1"/>
  <c r="M1980" i="7" a="1"/>
  <c r="M1980" i="7" s="1"/>
  <c r="N1980" i="7" s="1"/>
  <c r="M1979" i="7" a="1"/>
  <c r="M1979" i="7" s="1"/>
  <c r="N1979" i="7" s="1"/>
  <c r="M1978" i="7" a="1"/>
  <c r="M1978" i="7" s="1"/>
  <c r="N1978" i="7" s="1"/>
  <c r="M1977" i="7" a="1"/>
  <c r="M1977" i="7" s="1"/>
  <c r="N1977" i="7" s="1"/>
  <c r="M1976" i="7" a="1"/>
  <c r="M1976" i="7" s="1"/>
  <c r="N1976" i="7" s="1"/>
  <c r="M1975" i="7" a="1"/>
  <c r="M1975" i="7" s="1"/>
  <c r="N1975" i="7" s="1"/>
  <c r="M1974" i="7" a="1"/>
  <c r="M1974" i="7" s="1"/>
  <c r="N1974" i="7" s="1"/>
  <c r="M1973" i="7" a="1"/>
  <c r="M1973" i="7" s="1"/>
  <c r="N1973" i="7" s="1"/>
  <c r="M1972" i="7" a="1"/>
  <c r="M1972" i="7" s="1"/>
  <c r="N1972" i="7" s="1"/>
  <c r="M1971" i="7" a="1"/>
  <c r="M1971" i="7" s="1"/>
  <c r="N1971" i="7" s="1"/>
  <c r="M1970" i="7" a="1"/>
  <c r="M1970" i="7" s="1"/>
  <c r="N1970" i="7" s="1"/>
  <c r="M1969" i="7" a="1"/>
  <c r="M1969" i="7" s="1"/>
  <c r="N1969" i="7" s="1"/>
  <c r="M1968" i="7" a="1"/>
  <c r="M1968" i="7" s="1"/>
  <c r="N1968" i="7" s="1"/>
  <c r="M1967" i="7" a="1"/>
  <c r="M1967" i="7" s="1"/>
  <c r="N1967" i="7" s="1"/>
  <c r="M1966" i="7" a="1"/>
  <c r="M1966" i="7" s="1"/>
  <c r="N1966" i="7" s="1"/>
  <c r="M1965" i="7" a="1"/>
  <c r="M1965" i="7" s="1"/>
  <c r="N1965" i="7" s="1"/>
  <c r="M1964" i="7" a="1"/>
  <c r="M1964" i="7" s="1"/>
  <c r="N1964" i="7" s="1"/>
  <c r="M1963" i="7" a="1"/>
  <c r="M1963" i="7" s="1"/>
  <c r="N1963" i="7" s="1"/>
  <c r="M1962" i="7" a="1"/>
  <c r="M1962" i="7" s="1"/>
  <c r="N1962" i="7" s="1"/>
  <c r="M1961" i="7" a="1"/>
  <c r="M1961" i="7" s="1"/>
  <c r="N1961" i="7" s="1"/>
  <c r="M1960" i="7" a="1"/>
  <c r="M1960" i="7" s="1"/>
  <c r="N1960" i="7" s="1"/>
  <c r="M1959" i="7" a="1"/>
  <c r="M1959" i="7" s="1"/>
  <c r="N1959" i="7" s="1"/>
  <c r="M1958" i="7" a="1"/>
  <c r="M1958" i="7" s="1"/>
  <c r="N1958" i="7" s="1"/>
  <c r="M1957" i="7" a="1"/>
  <c r="M1957" i="7" s="1"/>
  <c r="N1957" i="7" s="1"/>
  <c r="M1956" i="7" a="1"/>
  <c r="M1956" i="7" s="1"/>
  <c r="N1956" i="7" s="1"/>
  <c r="M1955" i="7" a="1"/>
  <c r="M1955" i="7" s="1"/>
  <c r="N1955" i="7" s="1"/>
  <c r="M1954" i="7" a="1"/>
  <c r="M1954" i="7" s="1"/>
  <c r="N1954" i="7" s="1"/>
  <c r="M1953" i="7" a="1"/>
  <c r="M1953" i="7" s="1"/>
  <c r="N1953" i="7" s="1"/>
  <c r="M1952" i="7" a="1"/>
  <c r="M1952" i="7" s="1"/>
  <c r="N1952" i="7" s="1"/>
  <c r="M1951" i="7" a="1"/>
  <c r="M1951" i="7" s="1"/>
  <c r="N1951" i="7" s="1"/>
  <c r="M1950" i="7" a="1"/>
  <c r="M1950" i="7" s="1"/>
  <c r="N1950" i="7" s="1"/>
  <c r="M1949" i="7" a="1"/>
  <c r="M1949" i="7" s="1"/>
  <c r="N1949" i="7" s="1"/>
  <c r="M1948" i="7" a="1"/>
  <c r="M1948" i="7" s="1"/>
  <c r="N1948" i="7" s="1"/>
  <c r="M1947" i="7" a="1"/>
  <c r="M1947" i="7" s="1"/>
  <c r="N1947" i="7" s="1"/>
  <c r="M1946" i="7" a="1"/>
  <c r="M1946" i="7" s="1"/>
  <c r="N1946" i="7" s="1"/>
  <c r="M1945" i="7" a="1"/>
  <c r="M1945" i="7" s="1"/>
  <c r="N1945" i="7" s="1"/>
  <c r="M1944" i="7" a="1"/>
  <c r="M1944" i="7" s="1"/>
  <c r="N1944" i="7" s="1"/>
  <c r="M1943" i="7" a="1"/>
  <c r="M1943" i="7" s="1"/>
  <c r="N1943" i="7" s="1"/>
  <c r="M1942" i="7" a="1"/>
  <c r="M1942" i="7" s="1"/>
  <c r="N1942" i="7" s="1"/>
  <c r="M1941" i="7" a="1"/>
  <c r="M1941" i="7" s="1"/>
  <c r="N1941" i="7" s="1"/>
  <c r="M1940" i="7" a="1"/>
  <c r="M1940" i="7" s="1"/>
  <c r="N1940" i="7" s="1"/>
  <c r="M1939" i="7" a="1"/>
  <c r="M1939" i="7" s="1"/>
  <c r="N1939" i="7" s="1"/>
  <c r="M1938" i="7" a="1"/>
  <c r="M1938" i="7" s="1"/>
  <c r="N1938" i="7" s="1"/>
  <c r="M1937" i="7" a="1"/>
  <c r="M1937" i="7" s="1"/>
  <c r="N1937" i="7" s="1"/>
  <c r="M1936" i="7" a="1"/>
  <c r="M1936" i="7" s="1"/>
  <c r="N1936" i="7" s="1"/>
  <c r="M1935" i="7" a="1"/>
  <c r="M1935" i="7" s="1"/>
  <c r="N1935" i="7" s="1"/>
  <c r="M1934" i="7" a="1"/>
  <c r="M1934" i="7" s="1"/>
  <c r="N1934" i="7" s="1"/>
  <c r="M1933" i="7" a="1"/>
  <c r="M1933" i="7" s="1"/>
  <c r="N1933" i="7" s="1"/>
  <c r="M1932" i="7" a="1"/>
  <c r="M1932" i="7" s="1"/>
  <c r="N1932" i="7" s="1"/>
  <c r="M1931" i="7" a="1"/>
  <c r="M1931" i="7" s="1"/>
  <c r="N1931" i="7" s="1"/>
  <c r="M1930" i="7" a="1"/>
  <c r="M1930" i="7" s="1"/>
  <c r="N1930" i="7" s="1"/>
  <c r="M1929" i="7" a="1"/>
  <c r="M1929" i="7" s="1"/>
  <c r="N1929" i="7" s="1"/>
  <c r="M1928" i="7" a="1"/>
  <c r="M1928" i="7" s="1"/>
  <c r="N1928" i="7" s="1"/>
  <c r="M1927" i="7" a="1"/>
  <c r="M1927" i="7" s="1"/>
  <c r="N1927" i="7" s="1"/>
  <c r="M1926" i="7" a="1"/>
  <c r="M1926" i="7" s="1"/>
  <c r="N1926" i="7" s="1"/>
  <c r="M1925" i="7" a="1"/>
  <c r="M1925" i="7" s="1"/>
  <c r="N1925" i="7" s="1"/>
  <c r="M1924" i="7" a="1"/>
  <c r="M1924" i="7" s="1"/>
  <c r="N1924" i="7" s="1"/>
  <c r="M1923" i="7" a="1"/>
  <c r="M1923" i="7" s="1"/>
  <c r="N1923" i="7" s="1"/>
  <c r="M1922" i="7" a="1"/>
  <c r="M1922" i="7" s="1"/>
  <c r="N1922" i="7" s="1"/>
  <c r="M1921" i="7" a="1"/>
  <c r="M1921" i="7" s="1"/>
  <c r="N1921" i="7" s="1"/>
  <c r="M1920" i="7" a="1"/>
  <c r="M1920" i="7" s="1"/>
  <c r="N1920" i="7" s="1"/>
  <c r="M1919" i="7" a="1"/>
  <c r="M1919" i="7" s="1"/>
  <c r="N1919" i="7" s="1"/>
  <c r="M1918" i="7" a="1"/>
  <c r="M1918" i="7" s="1"/>
  <c r="N1918" i="7" s="1"/>
  <c r="M1917" i="7" a="1"/>
  <c r="M1917" i="7" s="1"/>
  <c r="N1917" i="7" s="1"/>
  <c r="M1916" i="7" a="1"/>
  <c r="M1916" i="7" s="1"/>
  <c r="N1916" i="7" s="1"/>
  <c r="M1915" i="7" a="1"/>
  <c r="M1915" i="7" s="1"/>
  <c r="N1915" i="7" s="1"/>
  <c r="M1914" i="7" a="1"/>
  <c r="M1914" i="7" s="1"/>
  <c r="N1914" i="7" s="1"/>
  <c r="M1913" i="7" a="1"/>
  <c r="M1913" i="7" s="1"/>
  <c r="N1913" i="7" s="1"/>
  <c r="M1912" i="7" a="1"/>
  <c r="M1912" i="7" s="1"/>
  <c r="N1912" i="7" s="1"/>
  <c r="M1911" i="7" a="1"/>
  <c r="M1911" i="7" s="1"/>
  <c r="N1911" i="7" s="1"/>
  <c r="M1910" i="7" a="1"/>
  <c r="M1910" i="7" s="1"/>
  <c r="N1910" i="7" s="1"/>
  <c r="M1909" i="7" a="1"/>
  <c r="M1909" i="7" s="1"/>
  <c r="N1909" i="7" s="1"/>
  <c r="M1908" i="7" a="1"/>
  <c r="M1908" i="7" s="1"/>
  <c r="N1908" i="7" s="1"/>
  <c r="M1907" i="7" a="1"/>
  <c r="M1907" i="7" s="1"/>
  <c r="N1907" i="7" s="1"/>
  <c r="M1906" i="7" a="1"/>
  <c r="M1906" i="7" s="1"/>
  <c r="N1906" i="7" s="1"/>
  <c r="M1905" i="7" a="1"/>
  <c r="M1905" i="7" s="1"/>
  <c r="N1905" i="7" s="1"/>
  <c r="M1904" i="7" a="1"/>
  <c r="M1904" i="7" s="1"/>
  <c r="N1904" i="7" s="1"/>
  <c r="M1903" i="7" a="1"/>
  <c r="M1903" i="7" s="1"/>
  <c r="N1903" i="7" s="1"/>
  <c r="M1902" i="7" a="1"/>
  <c r="M1902" i="7" s="1"/>
  <c r="N1902" i="7" s="1"/>
  <c r="M1901" i="7" a="1"/>
  <c r="M1901" i="7" s="1"/>
  <c r="N1901" i="7" s="1"/>
  <c r="M1900" i="7" a="1"/>
  <c r="M1900" i="7" s="1"/>
  <c r="N1900" i="7" s="1"/>
  <c r="M1899" i="7" a="1"/>
  <c r="M1899" i="7" s="1"/>
  <c r="N1899" i="7" s="1"/>
  <c r="M1898" i="7" a="1"/>
  <c r="M1898" i="7" s="1"/>
  <c r="N1898" i="7" s="1"/>
  <c r="M1897" i="7" a="1"/>
  <c r="M1897" i="7" s="1"/>
  <c r="N1897" i="7" s="1"/>
  <c r="M1896" i="7" a="1"/>
  <c r="M1896" i="7" s="1"/>
  <c r="N1896" i="7" s="1"/>
  <c r="M1895" i="7" a="1"/>
  <c r="M1895" i="7" s="1"/>
  <c r="N1895" i="7" s="1"/>
  <c r="M1894" i="7" a="1"/>
  <c r="M1894" i="7" s="1"/>
  <c r="N1894" i="7" s="1"/>
  <c r="M1893" i="7" a="1"/>
  <c r="M1893" i="7" s="1"/>
  <c r="N1893" i="7" s="1"/>
  <c r="M1892" i="7" a="1"/>
  <c r="M1892" i="7" s="1"/>
  <c r="N1892" i="7" s="1"/>
  <c r="M1891" i="7" a="1"/>
  <c r="M1891" i="7" s="1"/>
  <c r="N1891" i="7" s="1"/>
  <c r="M1890" i="7" a="1"/>
  <c r="M1890" i="7" s="1"/>
  <c r="N1890" i="7" s="1"/>
  <c r="M1889" i="7" a="1"/>
  <c r="M1889" i="7" s="1"/>
  <c r="N1889" i="7" s="1"/>
  <c r="M1888" i="7" a="1"/>
  <c r="M1888" i="7" s="1"/>
  <c r="N1888" i="7" s="1"/>
  <c r="M1887" i="7" a="1"/>
  <c r="M1887" i="7" s="1"/>
  <c r="N1887" i="7" s="1"/>
  <c r="M1886" i="7" a="1"/>
  <c r="M1886" i="7" s="1"/>
  <c r="N1886" i="7" s="1"/>
  <c r="M1885" i="7" a="1"/>
  <c r="M1885" i="7" s="1"/>
  <c r="N1885" i="7" s="1"/>
  <c r="M1884" i="7" a="1"/>
  <c r="M1884" i="7" s="1"/>
  <c r="N1884" i="7" s="1"/>
  <c r="M1883" i="7" a="1"/>
  <c r="M1883" i="7" s="1"/>
  <c r="N1883" i="7" s="1"/>
  <c r="M1882" i="7" a="1"/>
  <c r="M1882" i="7" s="1"/>
  <c r="N1882" i="7" s="1"/>
  <c r="M1881" i="7" a="1"/>
  <c r="M1881" i="7" s="1"/>
  <c r="N1881" i="7" s="1"/>
  <c r="M1880" i="7" a="1"/>
  <c r="M1880" i="7" s="1"/>
  <c r="N1880" i="7" s="1"/>
  <c r="M1879" i="7" a="1"/>
  <c r="M1879" i="7" s="1"/>
  <c r="N1879" i="7" s="1"/>
  <c r="M1878" i="7" a="1"/>
  <c r="M1878" i="7" s="1"/>
  <c r="N1878" i="7" s="1"/>
  <c r="M1877" i="7" a="1"/>
  <c r="M1877" i="7" s="1"/>
  <c r="N1877" i="7" s="1"/>
  <c r="M1876" i="7" a="1"/>
  <c r="M1876" i="7" s="1"/>
  <c r="N1876" i="7" s="1"/>
  <c r="M1875" i="7" a="1"/>
  <c r="M1875" i="7" s="1"/>
  <c r="N1875" i="7" s="1"/>
  <c r="M1874" i="7" a="1"/>
  <c r="M1874" i="7" s="1"/>
  <c r="N1874" i="7" s="1"/>
  <c r="M1873" i="7" a="1"/>
  <c r="M1873" i="7" s="1"/>
  <c r="N1873" i="7" s="1"/>
  <c r="M1872" i="7" a="1"/>
  <c r="M1872" i="7" s="1"/>
  <c r="N1872" i="7" s="1"/>
  <c r="M1871" i="7" a="1"/>
  <c r="M1871" i="7" s="1"/>
  <c r="N1871" i="7" s="1"/>
  <c r="M1870" i="7" a="1"/>
  <c r="M1870" i="7" s="1"/>
  <c r="N1870" i="7" s="1"/>
  <c r="M1869" i="7" a="1"/>
  <c r="M1869" i="7" s="1"/>
  <c r="N1869" i="7" s="1"/>
  <c r="M1868" i="7" a="1"/>
  <c r="M1868" i="7" s="1"/>
  <c r="N1868" i="7" s="1"/>
  <c r="M1867" i="7" a="1"/>
  <c r="M1867" i="7" s="1"/>
  <c r="N1867" i="7" s="1"/>
  <c r="M1866" i="7" a="1"/>
  <c r="M1866" i="7" s="1"/>
  <c r="N1866" i="7" s="1"/>
  <c r="M1865" i="7" a="1"/>
  <c r="M1865" i="7" s="1"/>
  <c r="N1865" i="7" s="1"/>
  <c r="M1864" i="7" a="1"/>
  <c r="M1864" i="7" s="1"/>
  <c r="N1864" i="7" s="1"/>
  <c r="M1863" i="7" a="1"/>
  <c r="M1863" i="7" s="1"/>
  <c r="N1863" i="7" s="1"/>
  <c r="M1862" i="7" a="1"/>
  <c r="M1862" i="7" s="1"/>
  <c r="N1862" i="7" s="1"/>
  <c r="M1861" i="7" a="1"/>
  <c r="M1861" i="7" s="1"/>
  <c r="N1861" i="7" s="1"/>
  <c r="M1860" i="7" a="1"/>
  <c r="M1860" i="7" s="1"/>
  <c r="N1860" i="7" s="1"/>
  <c r="M1859" i="7" a="1"/>
  <c r="M1859" i="7" s="1"/>
  <c r="N1859" i="7" s="1"/>
  <c r="M1858" i="7" a="1"/>
  <c r="M1858" i="7" s="1"/>
  <c r="N1858" i="7" s="1"/>
  <c r="M1857" i="7" a="1"/>
  <c r="M1857" i="7" s="1"/>
  <c r="N1857" i="7" s="1"/>
  <c r="M1856" i="7" a="1"/>
  <c r="M1856" i="7" s="1"/>
  <c r="N1856" i="7" s="1"/>
  <c r="M1855" i="7" a="1"/>
  <c r="M1855" i="7" s="1"/>
  <c r="N1855" i="7" s="1"/>
  <c r="M1854" i="7" a="1"/>
  <c r="M1854" i="7" s="1"/>
  <c r="N1854" i="7" s="1"/>
  <c r="M1853" i="7" a="1"/>
  <c r="M1853" i="7" s="1"/>
  <c r="N1853" i="7" s="1"/>
  <c r="M1852" i="7" a="1"/>
  <c r="M1852" i="7" s="1"/>
  <c r="N1852" i="7" s="1"/>
  <c r="M1851" i="7" a="1"/>
  <c r="M1851" i="7" s="1"/>
  <c r="N1851" i="7" s="1"/>
  <c r="M1850" i="7" a="1"/>
  <c r="M1850" i="7" s="1"/>
  <c r="N1850" i="7" s="1"/>
  <c r="M1849" i="7" a="1"/>
  <c r="M1849" i="7" s="1"/>
  <c r="N1849" i="7" s="1"/>
  <c r="M1848" i="7" a="1"/>
  <c r="M1848" i="7" s="1"/>
  <c r="N1848" i="7" s="1"/>
  <c r="M1847" i="7" a="1"/>
  <c r="M1847" i="7" s="1"/>
  <c r="N1847" i="7" s="1"/>
  <c r="M1846" i="7" a="1"/>
  <c r="M1846" i="7" s="1"/>
  <c r="N1846" i="7" s="1"/>
  <c r="M1845" i="7" a="1"/>
  <c r="M1845" i="7" s="1"/>
  <c r="N1845" i="7" s="1"/>
  <c r="M1844" i="7" a="1"/>
  <c r="M1844" i="7" s="1"/>
  <c r="N1844" i="7" s="1"/>
  <c r="M1843" i="7" a="1"/>
  <c r="M1843" i="7" s="1"/>
  <c r="N1843" i="7" s="1"/>
  <c r="M1842" i="7" a="1"/>
  <c r="M1842" i="7" s="1"/>
  <c r="N1842" i="7" s="1"/>
  <c r="M1841" i="7" a="1"/>
  <c r="M1841" i="7" s="1"/>
  <c r="N1841" i="7" s="1"/>
  <c r="M1840" i="7" a="1"/>
  <c r="M1840" i="7" s="1"/>
  <c r="N1840" i="7" s="1"/>
  <c r="M1839" i="7" a="1"/>
  <c r="M1839" i="7" s="1"/>
  <c r="N1839" i="7" s="1"/>
  <c r="M1838" i="7" a="1"/>
  <c r="M1838" i="7" s="1"/>
  <c r="N1838" i="7" s="1"/>
  <c r="M1837" i="7" a="1"/>
  <c r="M1837" i="7" s="1"/>
  <c r="N1837" i="7" s="1"/>
  <c r="M1836" i="7" a="1"/>
  <c r="M1836" i="7" s="1"/>
  <c r="N1836" i="7" s="1"/>
  <c r="M1835" i="7" a="1"/>
  <c r="M1835" i="7" s="1"/>
  <c r="N1835" i="7" s="1"/>
  <c r="M1834" i="7" a="1"/>
  <c r="M1834" i="7" s="1"/>
  <c r="N1834" i="7" s="1"/>
  <c r="M1833" i="7" a="1"/>
  <c r="M1833" i="7" s="1"/>
  <c r="N1833" i="7" s="1"/>
  <c r="M1832" i="7" a="1"/>
  <c r="M1832" i="7" s="1"/>
  <c r="N1832" i="7" s="1"/>
  <c r="M1831" i="7" a="1"/>
  <c r="M1831" i="7" s="1"/>
  <c r="N1831" i="7" s="1"/>
  <c r="M1830" i="7" a="1"/>
  <c r="M1830" i="7" s="1"/>
  <c r="N1830" i="7" s="1"/>
  <c r="M1829" i="7" a="1"/>
  <c r="M1829" i="7" s="1"/>
  <c r="N1829" i="7" s="1"/>
  <c r="M1828" i="7" a="1"/>
  <c r="M1828" i="7" s="1"/>
  <c r="N1828" i="7" s="1"/>
  <c r="M1827" i="7" a="1"/>
  <c r="M1827" i="7" s="1"/>
  <c r="N1827" i="7" s="1"/>
  <c r="M1826" i="7" a="1"/>
  <c r="M1826" i="7" s="1"/>
  <c r="N1826" i="7" s="1"/>
  <c r="M1825" i="7" a="1"/>
  <c r="M1825" i="7" s="1"/>
  <c r="N1825" i="7" s="1"/>
  <c r="M1824" i="7" a="1"/>
  <c r="M1824" i="7" s="1"/>
  <c r="N1824" i="7" s="1"/>
  <c r="M1823" i="7" a="1"/>
  <c r="M1823" i="7" s="1"/>
  <c r="N1823" i="7" s="1"/>
  <c r="M1822" i="7" a="1"/>
  <c r="M1822" i="7" s="1"/>
  <c r="N1822" i="7" s="1"/>
  <c r="M1821" i="7" a="1"/>
  <c r="M1821" i="7" s="1"/>
  <c r="N1821" i="7" s="1"/>
  <c r="M1820" i="7" a="1"/>
  <c r="M1820" i="7" s="1"/>
  <c r="N1820" i="7" s="1"/>
  <c r="M1819" i="7" a="1"/>
  <c r="M1819" i="7" s="1"/>
  <c r="N1819" i="7" s="1"/>
  <c r="M1818" i="7" a="1"/>
  <c r="M1818" i="7" s="1"/>
  <c r="N1818" i="7" s="1"/>
  <c r="M1817" i="7" a="1"/>
  <c r="M1817" i="7" s="1"/>
  <c r="N1817" i="7" s="1"/>
  <c r="M1816" i="7" a="1"/>
  <c r="M1816" i="7" s="1"/>
  <c r="N1816" i="7" s="1"/>
  <c r="M1815" i="7" a="1"/>
  <c r="M1815" i="7" s="1"/>
  <c r="N1815" i="7" s="1"/>
  <c r="M1814" i="7" a="1"/>
  <c r="M1814" i="7" s="1"/>
  <c r="N1814" i="7" s="1"/>
  <c r="M1813" i="7" a="1"/>
  <c r="M1813" i="7" s="1"/>
  <c r="N1813" i="7" s="1"/>
  <c r="M1812" i="7" a="1"/>
  <c r="M1812" i="7" s="1"/>
  <c r="N1812" i="7" s="1"/>
  <c r="M1811" i="7" a="1"/>
  <c r="M1811" i="7" s="1"/>
  <c r="N1811" i="7" s="1"/>
  <c r="M1810" i="7" a="1"/>
  <c r="M1810" i="7" s="1"/>
  <c r="N1810" i="7" s="1"/>
  <c r="M1809" i="7" a="1"/>
  <c r="M1809" i="7" s="1"/>
  <c r="N1809" i="7" s="1"/>
  <c r="M1808" i="7" a="1"/>
  <c r="M1808" i="7" s="1"/>
  <c r="N1808" i="7" s="1"/>
  <c r="M1807" i="7" a="1"/>
  <c r="M1807" i="7" s="1"/>
  <c r="N1807" i="7" s="1"/>
  <c r="M1806" i="7" a="1"/>
  <c r="M1806" i="7" s="1"/>
  <c r="N1806" i="7" s="1"/>
  <c r="M1805" i="7" a="1"/>
  <c r="M1805" i="7" s="1"/>
  <c r="N1805" i="7" s="1"/>
  <c r="M1804" i="7" a="1"/>
  <c r="M1804" i="7" s="1"/>
  <c r="N1804" i="7" s="1"/>
  <c r="M1803" i="7" a="1"/>
  <c r="M1803" i="7" s="1"/>
  <c r="N1803" i="7" s="1"/>
  <c r="M1802" i="7" a="1"/>
  <c r="M1802" i="7" s="1"/>
  <c r="N1802" i="7" s="1"/>
  <c r="M1801" i="7" a="1"/>
  <c r="M1801" i="7" s="1"/>
  <c r="N1801" i="7" s="1"/>
  <c r="M1800" i="7" a="1"/>
  <c r="M1800" i="7" s="1"/>
  <c r="N1800" i="7" s="1"/>
  <c r="M1799" i="7" a="1"/>
  <c r="M1799" i="7" s="1"/>
  <c r="N1799" i="7" s="1"/>
  <c r="M1798" i="7" a="1"/>
  <c r="M1798" i="7" s="1"/>
  <c r="N1798" i="7" s="1"/>
  <c r="M1797" i="7" a="1"/>
  <c r="M1797" i="7" s="1"/>
  <c r="N1797" i="7" s="1"/>
  <c r="M1796" i="7" a="1"/>
  <c r="M1796" i="7" s="1"/>
  <c r="N1796" i="7" s="1"/>
  <c r="M1795" i="7" a="1"/>
  <c r="M1795" i="7" s="1"/>
  <c r="N1795" i="7" s="1"/>
  <c r="M1794" i="7" a="1"/>
  <c r="M1794" i="7" s="1"/>
  <c r="N1794" i="7" s="1"/>
  <c r="M1793" i="7" a="1"/>
  <c r="M1793" i="7" s="1"/>
  <c r="N1793" i="7" s="1"/>
  <c r="M1792" i="7" a="1"/>
  <c r="M1792" i="7" s="1"/>
  <c r="N1792" i="7" s="1"/>
  <c r="M1791" i="7" a="1"/>
  <c r="M1791" i="7" s="1"/>
  <c r="N1791" i="7" s="1"/>
  <c r="M1790" i="7" a="1"/>
  <c r="M1790" i="7" s="1"/>
  <c r="N1790" i="7" s="1"/>
  <c r="M1789" i="7" a="1"/>
  <c r="M1789" i="7" s="1"/>
  <c r="N1789" i="7" s="1"/>
  <c r="M1788" i="7" a="1"/>
  <c r="M1788" i="7" s="1"/>
  <c r="N1788" i="7" s="1"/>
  <c r="M1787" i="7" a="1"/>
  <c r="M1787" i="7" s="1"/>
  <c r="N1787" i="7" s="1"/>
  <c r="M1786" i="7" a="1"/>
  <c r="M1786" i="7" s="1"/>
  <c r="N1786" i="7" s="1"/>
  <c r="M1785" i="7" a="1"/>
  <c r="M1785" i="7" s="1"/>
  <c r="N1785" i="7" s="1"/>
  <c r="M1784" i="7" a="1"/>
  <c r="M1784" i="7" s="1"/>
  <c r="N1784" i="7" s="1"/>
  <c r="M1783" i="7" a="1"/>
  <c r="M1783" i="7" s="1"/>
  <c r="N1783" i="7" s="1"/>
  <c r="M1782" i="7" a="1"/>
  <c r="M1782" i="7" s="1"/>
  <c r="N1782" i="7" s="1"/>
  <c r="M1781" i="7" a="1"/>
  <c r="M1781" i="7" s="1"/>
  <c r="N1781" i="7" s="1"/>
  <c r="M1780" i="7" a="1"/>
  <c r="M1780" i="7" s="1"/>
  <c r="N1780" i="7" s="1"/>
  <c r="M1779" i="7" a="1"/>
  <c r="M1779" i="7" s="1"/>
  <c r="N1779" i="7" s="1"/>
  <c r="M1778" i="7" a="1"/>
  <c r="M1778" i="7" s="1"/>
  <c r="N1778" i="7" s="1"/>
  <c r="M1777" i="7" a="1"/>
  <c r="M1777" i="7" s="1"/>
  <c r="N1777" i="7" s="1"/>
  <c r="M1776" i="7" a="1"/>
  <c r="M1776" i="7" s="1"/>
  <c r="N1776" i="7" s="1"/>
  <c r="M1775" i="7" a="1"/>
  <c r="M1775" i="7" s="1"/>
  <c r="N1775" i="7" s="1"/>
  <c r="M1774" i="7" a="1"/>
  <c r="M1774" i="7" s="1"/>
  <c r="N1774" i="7" s="1"/>
  <c r="M1773" i="7" a="1"/>
  <c r="M1773" i="7" s="1"/>
  <c r="N1773" i="7" s="1"/>
  <c r="M1772" i="7" a="1"/>
  <c r="M1772" i="7" s="1"/>
  <c r="N1772" i="7" s="1"/>
  <c r="M1771" i="7" a="1"/>
  <c r="M1771" i="7" s="1"/>
  <c r="N1771" i="7" s="1"/>
  <c r="M1770" i="7" a="1"/>
  <c r="M1770" i="7" s="1"/>
  <c r="N1770" i="7" s="1"/>
  <c r="M1769" i="7" a="1"/>
  <c r="M1769" i="7" s="1"/>
  <c r="N1769" i="7" s="1"/>
  <c r="M1768" i="7" a="1"/>
  <c r="M1768" i="7" s="1"/>
  <c r="N1768" i="7" s="1"/>
  <c r="M1767" i="7" a="1"/>
  <c r="M1767" i="7" s="1"/>
  <c r="N1767" i="7" s="1"/>
  <c r="M1766" i="7" a="1"/>
  <c r="M1766" i="7" s="1"/>
  <c r="N1766" i="7" s="1"/>
  <c r="M1765" i="7" a="1"/>
  <c r="M1765" i="7" s="1"/>
  <c r="N1765" i="7" s="1"/>
  <c r="M1764" i="7" a="1"/>
  <c r="M1764" i="7" s="1"/>
  <c r="N1764" i="7" s="1"/>
  <c r="M1763" i="7" a="1"/>
  <c r="M1763" i="7" s="1"/>
  <c r="N1763" i="7" s="1"/>
  <c r="M1762" i="7" a="1"/>
  <c r="M1762" i="7" s="1"/>
  <c r="N1762" i="7" s="1"/>
  <c r="M1761" i="7" a="1"/>
  <c r="M1761" i="7" s="1"/>
  <c r="N1761" i="7" s="1"/>
  <c r="M1760" i="7" a="1"/>
  <c r="M1760" i="7" s="1"/>
  <c r="N1760" i="7" s="1"/>
  <c r="M1759" i="7" a="1"/>
  <c r="M1759" i="7" s="1"/>
  <c r="N1759" i="7" s="1"/>
  <c r="M1758" i="7" a="1"/>
  <c r="M1758" i="7" s="1"/>
  <c r="N1758" i="7" s="1"/>
  <c r="M1757" i="7" a="1"/>
  <c r="M1757" i="7" s="1"/>
  <c r="N1757" i="7" s="1"/>
  <c r="M1756" i="7" a="1"/>
  <c r="M1756" i="7" s="1"/>
  <c r="N1756" i="7" s="1"/>
  <c r="M1755" i="7" a="1"/>
  <c r="M1755" i="7" s="1"/>
  <c r="N1755" i="7" s="1"/>
  <c r="M1754" i="7" a="1"/>
  <c r="M1754" i="7" s="1"/>
  <c r="N1754" i="7" s="1"/>
  <c r="M1753" i="7" a="1"/>
  <c r="M1753" i="7" s="1"/>
  <c r="N1753" i="7" s="1"/>
  <c r="M1752" i="7" a="1"/>
  <c r="M1752" i="7" s="1"/>
  <c r="N1752" i="7" s="1"/>
  <c r="M1751" i="7" a="1"/>
  <c r="M1751" i="7" s="1"/>
  <c r="N1751" i="7" s="1"/>
  <c r="M1750" i="7" a="1"/>
  <c r="M1750" i="7" s="1"/>
  <c r="N1750" i="7" s="1"/>
  <c r="M1749" i="7" a="1"/>
  <c r="M1749" i="7" s="1"/>
  <c r="N1749" i="7" s="1"/>
  <c r="M1748" i="7" a="1"/>
  <c r="M1748" i="7" s="1"/>
  <c r="N1748" i="7" s="1"/>
  <c r="M1747" i="7" a="1"/>
  <c r="M1747" i="7" s="1"/>
  <c r="N1747" i="7" s="1"/>
  <c r="M1746" i="7" a="1"/>
  <c r="M1746" i="7" s="1"/>
  <c r="N1746" i="7" s="1"/>
  <c r="M1745" i="7" a="1"/>
  <c r="M1745" i="7" s="1"/>
  <c r="N1745" i="7" s="1"/>
  <c r="M1744" i="7" a="1"/>
  <c r="M1744" i="7" s="1"/>
  <c r="N1744" i="7" s="1"/>
  <c r="M1743" i="7" a="1"/>
  <c r="M1743" i="7" s="1"/>
  <c r="N1743" i="7" s="1"/>
  <c r="M1742" i="7" a="1"/>
  <c r="M1742" i="7" s="1"/>
  <c r="N1742" i="7" s="1"/>
  <c r="M1741" i="7" a="1"/>
  <c r="M1741" i="7" s="1"/>
  <c r="N1741" i="7" s="1"/>
  <c r="M1740" i="7" a="1"/>
  <c r="M1740" i="7" s="1"/>
  <c r="N1740" i="7" s="1"/>
  <c r="M1739" i="7" a="1"/>
  <c r="M1739" i="7" s="1"/>
  <c r="N1739" i="7" s="1"/>
  <c r="M1738" i="7" a="1"/>
  <c r="M1738" i="7" s="1"/>
  <c r="N1738" i="7" s="1"/>
  <c r="M1737" i="7" a="1"/>
  <c r="M1737" i="7" s="1"/>
  <c r="N1737" i="7" s="1"/>
  <c r="M1736" i="7" a="1"/>
  <c r="M1736" i="7" s="1"/>
  <c r="N1736" i="7" s="1"/>
  <c r="M1735" i="7" a="1"/>
  <c r="M1735" i="7" s="1"/>
  <c r="N1735" i="7" s="1"/>
  <c r="M1734" i="7" a="1"/>
  <c r="M1734" i="7" s="1"/>
  <c r="N1734" i="7" s="1"/>
  <c r="M1733" i="7" a="1"/>
  <c r="M1733" i="7" s="1"/>
  <c r="N1733" i="7" s="1"/>
  <c r="M1732" i="7" a="1"/>
  <c r="M1732" i="7" s="1"/>
  <c r="N1732" i="7" s="1"/>
  <c r="M1731" i="7" a="1"/>
  <c r="M1731" i="7" s="1"/>
  <c r="N1731" i="7" s="1"/>
  <c r="M1730" i="7" a="1"/>
  <c r="M1730" i="7" s="1"/>
  <c r="N1730" i="7" s="1"/>
  <c r="M1729" i="7" a="1"/>
  <c r="M1729" i="7" s="1"/>
  <c r="N1729" i="7" s="1"/>
  <c r="M1728" i="7" a="1"/>
  <c r="M1728" i="7" s="1"/>
  <c r="N1728" i="7" s="1"/>
  <c r="M1727" i="7" a="1"/>
  <c r="M1727" i="7" s="1"/>
  <c r="N1727" i="7" s="1"/>
  <c r="M1726" i="7" a="1"/>
  <c r="M1726" i="7" s="1"/>
  <c r="N1726" i="7" s="1"/>
  <c r="M1725" i="7" a="1"/>
  <c r="M1725" i="7" s="1"/>
  <c r="N1725" i="7" s="1"/>
  <c r="M1724" i="7" a="1"/>
  <c r="M1724" i="7" s="1"/>
  <c r="N1724" i="7" s="1"/>
  <c r="M1723" i="7" a="1"/>
  <c r="M1723" i="7" s="1"/>
  <c r="N1723" i="7" s="1"/>
  <c r="M1722" i="7" a="1"/>
  <c r="M1722" i="7" s="1"/>
  <c r="N1722" i="7" s="1"/>
  <c r="M1721" i="7" a="1"/>
  <c r="M1721" i="7" s="1"/>
  <c r="N1721" i="7" s="1"/>
  <c r="M1720" i="7" a="1"/>
  <c r="M1720" i="7" s="1"/>
  <c r="N1720" i="7" s="1"/>
  <c r="M1719" i="7" a="1"/>
  <c r="M1719" i="7" s="1"/>
  <c r="N1719" i="7" s="1"/>
  <c r="M1718" i="7" a="1"/>
  <c r="M1718" i="7" s="1"/>
  <c r="N1718" i="7" s="1"/>
  <c r="M1717" i="7" a="1"/>
  <c r="M1717" i="7" s="1"/>
  <c r="N1717" i="7" s="1"/>
  <c r="M1716" i="7" a="1"/>
  <c r="M1716" i="7" s="1"/>
  <c r="N1716" i="7" s="1"/>
  <c r="M1715" i="7" a="1"/>
  <c r="M1715" i="7" s="1"/>
  <c r="N1715" i="7" s="1"/>
  <c r="M1714" i="7" a="1"/>
  <c r="M1714" i="7" s="1"/>
  <c r="N1714" i="7" s="1"/>
  <c r="M1713" i="7" a="1"/>
  <c r="M1713" i="7" s="1"/>
  <c r="N1713" i="7" s="1"/>
  <c r="M1712" i="7" a="1"/>
  <c r="M1712" i="7" s="1"/>
  <c r="N1712" i="7" s="1"/>
  <c r="M1711" i="7" a="1"/>
  <c r="M1711" i="7" s="1"/>
  <c r="N1711" i="7" s="1"/>
  <c r="M1710" i="7" a="1"/>
  <c r="M1710" i="7" s="1"/>
  <c r="N1710" i="7" s="1"/>
  <c r="M1709" i="7" a="1"/>
  <c r="M1709" i="7" s="1"/>
  <c r="N1709" i="7" s="1"/>
  <c r="M1708" i="7" a="1"/>
  <c r="M1708" i="7" s="1"/>
  <c r="N1708" i="7" s="1"/>
  <c r="M1707" i="7" a="1"/>
  <c r="M1707" i="7" s="1"/>
  <c r="N1707" i="7" s="1"/>
  <c r="M1706" i="7" a="1"/>
  <c r="M1706" i="7" s="1"/>
  <c r="N1706" i="7" s="1"/>
  <c r="M1705" i="7" a="1"/>
  <c r="M1705" i="7" s="1"/>
  <c r="N1705" i="7" s="1"/>
  <c r="M1704" i="7" a="1"/>
  <c r="M1704" i="7" s="1"/>
  <c r="N1704" i="7" s="1"/>
  <c r="M1703" i="7" a="1"/>
  <c r="M1703" i="7" s="1"/>
  <c r="N1703" i="7" s="1"/>
  <c r="M1702" i="7" a="1"/>
  <c r="M1702" i="7" s="1"/>
  <c r="N1702" i="7" s="1"/>
  <c r="M1701" i="7" a="1"/>
  <c r="M1701" i="7" s="1"/>
  <c r="N1701" i="7" s="1"/>
  <c r="M1700" i="7" a="1"/>
  <c r="M1700" i="7" s="1"/>
  <c r="N1700" i="7" s="1"/>
  <c r="M1699" i="7" a="1"/>
  <c r="M1699" i="7" s="1"/>
  <c r="N1699" i="7" s="1"/>
  <c r="M1698" i="7" a="1"/>
  <c r="M1698" i="7" s="1"/>
  <c r="N1698" i="7" s="1"/>
  <c r="M1697" i="7" a="1"/>
  <c r="M1697" i="7" s="1"/>
  <c r="N1697" i="7" s="1"/>
  <c r="M1696" i="7" a="1"/>
  <c r="M1696" i="7" s="1"/>
  <c r="N1696" i="7" s="1"/>
  <c r="M1695" i="7" a="1"/>
  <c r="M1695" i="7" s="1"/>
  <c r="N1695" i="7" s="1"/>
  <c r="M1694" i="7" a="1"/>
  <c r="M1694" i="7" s="1"/>
  <c r="N1694" i="7" s="1"/>
  <c r="M1693" i="7" a="1"/>
  <c r="M1693" i="7" s="1"/>
  <c r="N1693" i="7" s="1"/>
  <c r="M1692" i="7" a="1"/>
  <c r="M1692" i="7" s="1"/>
  <c r="N1692" i="7" s="1"/>
  <c r="M1691" i="7" a="1"/>
  <c r="M1691" i="7" s="1"/>
  <c r="N1691" i="7" s="1"/>
  <c r="M1690" i="7" a="1"/>
  <c r="M1690" i="7" s="1"/>
  <c r="N1690" i="7" s="1"/>
  <c r="M1689" i="7" a="1"/>
  <c r="M1689" i="7" s="1"/>
  <c r="N1689" i="7" s="1"/>
  <c r="M1688" i="7" a="1"/>
  <c r="M1688" i="7" s="1"/>
  <c r="N1688" i="7" s="1"/>
  <c r="M1687" i="7" a="1"/>
  <c r="M1687" i="7" s="1"/>
  <c r="N1687" i="7" s="1"/>
  <c r="M1686" i="7" a="1"/>
  <c r="M1686" i="7" s="1"/>
  <c r="N1686" i="7" s="1"/>
  <c r="M1685" i="7" a="1"/>
  <c r="M1685" i="7" s="1"/>
  <c r="N1685" i="7" s="1"/>
  <c r="M1684" i="7" a="1"/>
  <c r="M1684" i="7" s="1"/>
  <c r="N1684" i="7" s="1"/>
  <c r="M1683" i="7" a="1"/>
  <c r="M1683" i="7" s="1"/>
  <c r="N1683" i="7" s="1"/>
  <c r="M1682" i="7" a="1"/>
  <c r="M1682" i="7" s="1"/>
  <c r="N1682" i="7" s="1"/>
  <c r="M1681" i="7" a="1"/>
  <c r="M1681" i="7" s="1"/>
  <c r="N1681" i="7" s="1"/>
  <c r="M1680" i="7" a="1"/>
  <c r="M1680" i="7" s="1"/>
  <c r="N1680" i="7" s="1"/>
  <c r="M1679" i="7" a="1"/>
  <c r="M1679" i="7" s="1"/>
  <c r="N1679" i="7" s="1"/>
  <c r="M1678" i="7" a="1"/>
  <c r="M1678" i="7" s="1"/>
  <c r="N1678" i="7" s="1"/>
  <c r="M1677" i="7" a="1"/>
  <c r="M1677" i="7" s="1"/>
  <c r="N1677" i="7" s="1"/>
  <c r="M1676" i="7" a="1"/>
  <c r="M1676" i="7" s="1"/>
  <c r="N1676" i="7" s="1"/>
  <c r="M1675" i="7" a="1"/>
  <c r="M1675" i="7" s="1"/>
  <c r="N1675" i="7" s="1"/>
  <c r="M1674" i="7" a="1"/>
  <c r="M1674" i="7" s="1"/>
  <c r="N1674" i="7" s="1"/>
  <c r="M1673" i="7" a="1"/>
  <c r="M1673" i="7" s="1"/>
  <c r="N1673" i="7" s="1"/>
  <c r="M1672" i="7" a="1"/>
  <c r="M1672" i="7" s="1"/>
  <c r="N1672" i="7" s="1"/>
  <c r="M1671" i="7" a="1"/>
  <c r="M1671" i="7" s="1"/>
  <c r="N1671" i="7" s="1"/>
  <c r="M1670" i="7" a="1"/>
  <c r="M1670" i="7" s="1"/>
  <c r="N1670" i="7" s="1"/>
  <c r="M1669" i="7" a="1"/>
  <c r="M1669" i="7" s="1"/>
  <c r="N1669" i="7" s="1"/>
  <c r="M1668" i="7" a="1"/>
  <c r="M1668" i="7" s="1"/>
  <c r="N1668" i="7" s="1"/>
  <c r="M1667" i="7" a="1"/>
  <c r="M1667" i="7" s="1"/>
  <c r="N1667" i="7" s="1"/>
  <c r="M1666" i="7" a="1"/>
  <c r="M1666" i="7" s="1"/>
  <c r="N1666" i="7" s="1"/>
  <c r="M1665" i="7" a="1"/>
  <c r="M1665" i="7" s="1"/>
  <c r="N1665" i="7" s="1"/>
  <c r="M1664" i="7" a="1"/>
  <c r="M1664" i="7" s="1"/>
  <c r="N1664" i="7" s="1"/>
  <c r="M1663" i="7" a="1"/>
  <c r="M1663" i="7" s="1"/>
  <c r="N1663" i="7" s="1"/>
  <c r="M1662" i="7" a="1"/>
  <c r="M1662" i="7" s="1"/>
  <c r="N1662" i="7" s="1"/>
  <c r="M1661" i="7" a="1"/>
  <c r="M1661" i="7" s="1"/>
  <c r="N1661" i="7" s="1"/>
  <c r="M1660" i="7" a="1"/>
  <c r="M1660" i="7" s="1"/>
  <c r="N1660" i="7" s="1"/>
  <c r="M1659" i="7" a="1"/>
  <c r="M1659" i="7" s="1"/>
  <c r="N1659" i="7" s="1"/>
  <c r="M1658" i="7" a="1"/>
  <c r="M1658" i="7" s="1"/>
  <c r="N1658" i="7" s="1"/>
  <c r="M1657" i="7" a="1"/>
  <c r="M1657" i="7" s="1"/>
  <c r="N1657" i="7" s="1"/>
  <c r="M1656" i="7" a="1"/>
  <c r="M1656" i="7" s="1"/>
  <c r="N1656" i="7" s="1"/>
  <c r="M1655" i="7" a="1"/>
  <c r="M1655" i="7" s="1"/>
  <c r="N1655" i="7" s="1"/>
  <c r="M1654" i="7" a="1"/>
  <c r="M1654" i="7" s="1"/>
  <c r="N1654" i="7" s="1"/>
  <c r="M1653" i="7" a="1"/>
  <c r="M1653" i="7" s="1"/>
  <c r="N1653" i="7" s="1"/>
  <c r="M1652" i="7" a="1"/>
  <c r="M1652" i="7" s="1"/>
  <c r="N1652" i="7" s="1"/>
  <c r="M1651" i="7" a="1"/>
  <c r="M1651" i="7" s="1"/>
  <c r="N1651" i="7" s="1"/>
  <c r="M1650" i="7" a="1"/>
  <c r="M1650" i="7" s="1"/>
  <c r="N1650" i="7" s="1"/>
  <c r="M1649" i="7" a="1"/>
  <c r="M1649" i="7" s="1"/>
  <c r="N1649" i="7" s="1"/>
  <c r="M1648" i="7" a="1"/>
  <c r="M1648" i="7" s="1"/>
  <c r="N1648" i="7" s="1"/>
  <c r="M1647" i="7" a="1"/>
  <c r="M1647" i="7" s="1"/>
  <c r="N1647" i="7" s="1"/>
  <c r="M1646" i="7" a="1"/>
  <c r="M1646" i="7" s="1"/>
  <c r="N1646" i="7" s="1"/>
  <c r="M1645" i="7" a="1"/>
  <c r="M1645" i="7" s="1"/>
  <c r="N1645" i="7" s="1"/>
  <c r="M1644" i="7" a="1"/>
  <c r="M1644" i="7" s="1"/>
  <c r="N1644" i="7" s="1"/>
  <c r="M1643" i="7" a="1"/>
  <c r="M1643" i="7" s="1"/>
  <c r="N1643" i="7" s="1"/>
  <c r="M1642" i="7" a="1"/>
  <c r="M1642" i="7" s="1"/>
  <c r="N1642" i="7" s="1"/>
  <c r="M1641" i="7" a="1"/>
  <c r="M1641" i="7" s="1"/>
  <c r="N1641" i="7" s="1"/>
  <c r="M1640" i="7" a="1"/>
  <c r="M1640" i="7" s="1"/>
  <c r="N1640" i="7" s="1"/>
  <c r="M1639" i="7" a="1"/>
  <c r="M1639" i="7" s="1"/>
  <c r="N1639" i="7" s="1"/>
  <c r="M1638" i="7" a="1"/>
  <c r="M1638" i="7" s="1"/>
  <c r="N1638" i="7" s="1"/>
  <c r="M1637" i="7" a="1"/>
  <c r="M1637" i="7" s="1"/>
  <c r="N1637" i="7" s="1"/>
  <c r="M1636" i="7" a="1"/>
  <c r="M1636" i="7" s="1"/>
  <c r="N1636" i="7" s="1"/>
  <c r="M1635" i="7" a="1"/>
  <c r="M1635" i="7" s="1"/>
  <c r="N1635" i="7" s="1"/>
  <c r="M1634" i="7" a="1"/>
  <c r="M1634" i="7" s="1"/>
  <c r="N1634" i="7" s="1"/>
  <c r="M1633" i="7" a="1"/>
  <c r="M1633" i="7" s="1"/>
  <c r="N1633" i="7" s="1"/>
  <c r="M1632" i="7" a="1"/>
  <c r="M1632" i="7" s="1"/>
  <c r="N1632" i="7" s="1"/>
  <c r="M1631" i="7" a="1"/>
  <c r="M1631" i="7" s="1"/>
  <c r="N1631" i="7" s="1"/>
  <c r="M1630" i="7" a="1"/>
  <c r="M1630" i="7" s="1"/>
  <c r="N1630" i="7" s="1"/>
  <c r="M1629" i="7" a="1"/>
  <c r="M1629" i="7" s="1"/>
  <c r="N1629" i="7" s="1"/>
  <c r="M1628" i="7" a="1"/>
  <c r="M1628" i="7" s="1"/>
  <c r="N1628" i="7" s="1"/>
  <c r="M1627" i="7" a="1"/>
  <c r="M1627" i="7" s="1"/>
  <c r="N1627" i="7" s="1"/>
  <c r="M1626" i="7" a="1"/>
  <c r="M1626" i="7" s="1"/>
  <c r="N1626" i="7" s="1"/>
  <c r="M1625" i="7" a="1"/>
  <c r="M1625" i="7" s="1"/>
  <c r="N1625" i="7" s="1"/>
  <c r="M1624" i="7" a="1"/>
  <c r="M1624" i="7" s="1"/>
  <c r="N1624" i="7" s="1"/>
  <c r="M1623" i="7" a="1"/>
  <c r="M1623" i="7" s="1"/>
  <c r="N1623" i="7" s="1"/>
  <c r="M1622" i="7" a="1"/>
  <c r="M1622" i="7" s="1"/>
  <c r="N1622" i="7" s="1"/>
  <c r="M1621" i="7" a="1"/>
  <c r="M1621" i="7" s="1"/>
  <c r="N1621" i="7" s="1"/>
  <c r="M1620" i="7" a="1"/>
  <c r="M1620" i="7" s="1"/>
  <c r="N1620" i="7" s="1"/>
  <c r="M1619" i="7" a="1"/>
  <c r="M1619" i="7" s="1"/>
  <c r="N1619" i="7" s="1"/>
  <c r="M1618" i="7" a="1"/>
  <c r="M1618" i="7" s="1"/>
  <c r="N1618" i="7" s="1"/>
  <c r="M1617" i="7" a="1"/>
  <c r="M1617" i="7" s="1"/>
  <c r="N1617" i="7" s="1"/>
  <c r="M1616" i="7" a="1"/>
  <c r="M1616" i="7" s="1"/>
  <c r="N1616" i="7" s="1"/>
  <c r="M1615" i="7" a="1"/>
  <c r="M1615" i="7" s="1"/>
  <c r="N1615" i="7" s="1"/>
  <c r="M1614" i="7" a="1"/>
  <c r="M1614" i="7" s="1"/>
  <c r="N1614" i="7" s="1"/>
  <c r="M1613" i="7" a="1"/>
  <c r="M1613" i="7" s="1"/>
  <c r="N1613" i="7" s="1"/>
  <c r="M1612" i="7" a="1"/>
  <c r="M1612" i="7" s="1"/>
  <c r="N1612" i="7" s="1"/>
  <c r="M1611" i="7" a="1"/>
  <c r="M1611" i="7" s="1"/>
  <c r="N1611" i="7" s="1"/>
  <c r="M1610" i="7" a="1"/>
  <c r="M1610" i="7" s="1"/>
  <c r="N1610" i="7" s="1"/>
  <c r="M1609" i="7" a="1"/>
  <c r="M1609" i="7" s="1"/>
  <c r="N1609" i="7" s="1"/>
  <c r="M1608" i="7" a="1"/>
  <c r="M1608" i="7" s="1"/>
  <c r="N1608" i="7" s="1"/>
  <c r="M1607" i="7" a="1"/>
  <c r="M1607" i="7" s="1"/>
  <c r="N1607" i="7" s="1"/>
  <c r="M1606" i="7" a="1"/>
  <c r="M1606" i="7" s="1"/>
  <c r="N1606" i="7" s="1"/>
  <c r="M1605" i="7" a="1"/>
  <c r="M1605" i="7" s="1"/>
  <c r="N1605" i="7" s="1"/>
  <c r="M1604" i="7" a="1"/>
  <c r="M1604" i="7" s="1"/>
  <c r="N1604" i="7" s="1"/>
  <c r="M1603" i="7" a="1"/>
  <c r="M1603" i="7" s="1"/>
  <c r="N1603" i="7" s="1"/>
  <c r="M1602" i="7" a="1"/>
  <c r="M1602" i="7" s="1"/>
  <c r="N1602" i="7" s="1"/>
  <c r="M1601" i="7" a="1"/>
  <c r="M1601" i="7" s="1"/>
  <c r="N1601" i="7" s="1"/>
  <c r="M1600" i="7" a="1"/>
  <c r="M1600" i="7" s="1"/>
  <c r="N1600" i="7" s="1"/>
  <c r="M1599" i="7" a="1"/>
  <c r="M1599" i="7" s="1"/>
  <c r="N1599" i="7" s="1"/>
  <c r="M1598" i="7" a="1"/>
  <c r="M1598" i="7" s="1"/>
  <c r="N1598" i="7" s="1"/>
  <c r="M1597" i="7" a="1"/>
  <c r="M1597" i="7" s="1"/>
  <c r="N1597" i="7" s="1"/>
  <c r="M1596" i="7" a="1"/>
  <c r="M1596" i="7" s="1"/>
  <c r="N1596" i="7" s="1"/>
  <c r="M1595" i="7" a="1"/>
  <c r="M1595" i="7" s="1"/>
  <c r="N1595" i="7" s="1"/>
  <c r="M1594" i="7" a="1"/>
  <c r="M1594" i="7" s="1"/>
  <c r="N1594" i="7" s="1"/>
  <c r="M1593" i="7" a="1"/>
  <c r="M1593" i="7" s="1"/>
  <c r="N1593" i="7" s="1"/>
  <c r="M1592" i="7" a="1"/>
  <c r="M1592" i="7" s="1"/>
  <c r="N1592" i="7" s="1"/>
  <c r="M1591" i="7" a="1"/>
  <c r="M1591" i="7" s="1"/>
  <c r="N1591" i="7" s="1"/>
  <c r="M1590" i="7" a="1"/>
  <c r="M1590" i="7" s="1"/>
  <c r="N1590" i="7" s="1"/>
  <c r="M1589" i="7" a="1"/>
  <c r="M1589" i="7" s="1"/>
  <c r="N1589" i="7" s="1"/>
  <c r="M1588" i="7" a="1"/>
  <c r="M1588" i="7" s="1"/>
  <c r="N1588" i="7" s="1"/>
  <c r="M1587" i="7" a="1"/>
  <c r="M1587" i="7" s="1"/>
  <c r="N1587" i="7" s="1"/>
  <c r="M1586" i="7" a="1"/>
  <c r="M1586" i="7" s="1"/>
  <c r="N1586" i="7" s="1"/>
  <c r="M1585" i="7" a="1"/>
  <c r="M1585" i="7" s="1"/>
  <c r="N1585" i="7" s="1"/>
  <c r="M1584" i="7" a="1"/>
  <c r="M1584" i="7" s="1"/>
  <c r="N1584" i="7" s="1"/>
  <c r="M1583" i="7" a="1"/>
  <c r="M1583" i="7" s="1"/>
  <c r="N1583" i="7" s="1"/>
  <c r="M1582" i="7" a="1"/>
  <c r="M1582" i="7" s="1"/>
  <c r="N1582" i="7" s="1"/>
  <c r="M1581" i="7" a="1"/>
  <c r="M1581" i="7" s="1"/>
  <c r="N1581" i="7" s="1"/>
  <c r="M1580" i="7" a="1"/>
  <c r="M1580" i="7" s="1"/>
  <c r="N1580" i="7" s="1"/>
  <c r="M1579" i="7" a="1"/>
  <c r="M1579" i="7" s="1"/>
  <c r="N1579" i="7" s="1"/>
  <c r="M1578" i="7" a="1"/>
  <c r="M1578" i="7" s="1"/>
  <c r="N1578" i="7" s="1"/>
  <c r="M1577" i="7" a="1"/>
  <c r="M1577" i="7" s="1"/>
  <c r="N1577" i="7" s="1"/>
  <c r="M1576" i="7" a="1"/>
  <c r="M1576" i="7" s="1"/>
  <c r="N1576" i="7" s="1"/>
  <c r="M1575" i="7" a="1"/>
  <c r="M1575" i="7" s="1"/>
  <c r="N1575" i="7" s="1"/>
  <c r="M1574" i="7" a="1"/>
  <c r="M1574" i="7" s="1"/>
  <c r="N1574" i="7" s="1"/>
  <c r="M1573" i="7" a="1"/>
  <c r="M1573" i="7" s="1"/>
  <c r="N1573" i="7" s="1"/>
  <c r="M1572" i="7" a="1"/>
  <c r="M1572" i="7" s="1"/>
  <c r="N1572" i="7" s="1"/>
  <c r="M1571" i="7" a="1"/>
  <c r="M1571" i="7" s="1"/>
  <c r="N1571" i="7" s="1"/>
  <c r="M1570" i="7" a="1"/>
  <c r="M1570" i="7" s="1"/>
  <c r="N1570" i="7" s="1"/>
  <c r="M1569" i="7" a="1"/>
  <c r="M1569" i="7" s="1"/>
  <c r="N1569" i="7" s="1"/>
  <c r="M1568" i="7" a="1"/>
  <c r="M1568" i="7" s="1"/>
  <c r="N1568" i="7" s="1"/>
  <c r="M1567" i="7" a="1"/>
  <c r="M1567" i="7" s="1"/>
  <c r="N1567" i="7" s="1"/>
  <c r="M1566" i="7" a="1"/>
  <c r="M1566" i="7" s="1"/>
  <c r="N1566" i="7" s="1"/>
  <c r="M1565" i="7" a="1"/>
  <c r="M1565" i="7" s="1"/>
  <c r="N1565" i="7" s="1"/>
  <c r="M1564" i="7" a="1"/>
  <c r="M1564" i="7" s="1"/>
  <c r="N1564" i="7" s="1"/>
  <c r="M1563" i="7" a="1"/>
  <c r="M1563" i="7" s="1"/>
  <c r="N1563" i="7" s="1"/>
  <c r="M1562" i="7" a="1"/>
  <c r="M1562" i="7" s="1"/>
  <c r="N1562" i="7" s="1"/>
  <c r="M1561" i="7" a="1"/>
  <c r="M1561" i="7" s="1"/>
  <c r="N1561" i="7" s="1"/>
  <c r="M1560" i="7" a="1"/>
  <c r="M1560" i="7" s="1"/>
  <c r="N1560" i="7" s="1"/>
  <c r="M1559" i="7" a="1"/>
  <c r="M1559" i="7" s="1"/>
  <c r="N1559" i="7" s="1"/>
  <c r="M1558" i="7" a="1"/>
  <c r="M1558" i="7" s="1"/>
  <c r="N1558" i="7" s="1"/>
  <c r="M1557" i="7" a="1"/>
  <c r="M1557" i="7" s="1"/>
  <c r="N1557" i="7" s="1"/>
  <c r="M1556" i="7" a="1"/>
  <c r="M1556" i="7" s="1"/>
  <c r="N1556" i="7" s="1"/>
  <c r="M1555" i="7" a="1"/>
  <c r="M1555" i="7" s="1"/>
  <c r="N1555" i="7" s="1"/>
  <c r="M1554" i="7" a="1"/>
  <c r="M1554" i="7" s="1"/>
  <c r="N1554" i="7" s="1"/>
  <c r="M1553" i="7" a="1"/>
  <c r="M1553" i="7" s="1"/>
  <c r="N1553" i="7" s="1"/>
  <c r="M1552" i="7" a="1"/>
  <c r="M1552" i="7" s="1"/>
  <c r="N1552" i="7" s="1"/>
  <c r="M1551" i="7" a="1"/>
  <c r="M1551" i="7" s="1"/>
  <c r="N1551" i="7" s="1"/>
  <c r="M1550" i="7" a="1"/>
  <c r="M1550" i="7" s="1"/>
  <c r="N1550" i="7" s="1"/>
  <c r="M1549" i="7" a="1"/>
  <c r="M1549" i="7" s="1"/>
  <c r="N1549" i="7" s="1"/>
  <c r="M1548" i="7" a="1"/>
  <c r="M1548" i="7" s="1"/>
  <c r="N1548" i="7" s="1"/>
  <c r="M1547" i="7" a="1"/>
  <c r="M1547" i="7" s="1"/>
  <c r="N1547" i="7" s="1"/>
  <c r="M1546" i="7" a="1"/>
  <c r="M1546" i="7" s="1"/>
  <c r="N1546" i="7" s="1"/>
  <c r="M1545" i="7" a="1"/>
  <c r="M1545" i="7" s="1"/>
  <c r="N1545" i="7" s="1"/>
  <c r="M1544" i="7" a="1"/>
  <c r="M1544" i="7" s="1"/>
  <c r="N1544" i="7" s="1"/>
  <c r="M1543" i="7" a="1"/>
  <c r="M1543" i="7" s="1"/>
  <c r="N1543" i="7" s="1"/>
  <c r="M1542" i="7" a="1"/>
  <c r="M1542" i="7" s="1"/>
  <c r="N1542" i="7" s="1"/>
  <c r="M1541" i="7" a="1"/>
  <c r="M1541" i="7" s="1"/>
  <c r="N1541" i="7" s="1"/>
  <c r="M1540" i="7" a="1"/>
  <c r="M1540" i="7" s="1"/>
  <c r="N1540" i="7" s="1"/>
  <c r="M1539" i="7" a="1"/>
  <c r="M1539" i="7" s="1"/>
  <c r="N1539" i="7" s="1"/>
  <c r="M1538" i="7" a="1"/>
  <c r="M1538" i="7" s="1"/>
  <c r="N1538" i="7" s="1"/>
  <c r="M1537" i="7" a="1"/>
  <c r="M1537" i="7" s="1"/>
  <c r="N1537" i="7" s="1"/>
  <c r="M1536" i="7" a="1"/>
  <c r="M1536" i="7" s="1"/>
  <c r="N1536" i="7" s="1"/>
  <c r="M1535" i="7" a="1"/>
  <c r="M1535" i="7" s="1"/>
  <c r="N1535" i="7" s="1"/>
  <c r="M1534" i="7" a="1"/>
  <c r="M1534" i="7" s="1"/>
  <c r="N1534" i="7" s="1"/>
  <c r="M1533" i="7" a="1"/>
  <c r="M1533" i="7" s="1"/>
  <c r="N1533" i="7" s="1"/>
  <c r="M1532" i="7" a="1"/>
  <c r="M1532" i="7" s="1"/>
  <c r="N1532" i="7" s="1"/>
  <c r="M1531" i="7" a="1"/>
  <c r="M1531" i="7" s="1"/>
  <c r="N1531" i="7" s="1"/>
  <c r="M1530" i="7" a="1"/>
  <c r="M1530" i="7" s="1"/>
  <c r="N1530" i="7" s="1"/>
  <c r="M1529" i="7" a="1"/>
  <c r="M1529" i="7" s="1"/>
  <c r="N1529" i="7" s="1"/>
  <c r="M1528" i="7" a="1"/>
  <c r="M1528" i="7" s="1"/>
  <c r="N1528" i="7" s="1"/>
  <c r="M1527" i="7" a="1"/>
  <c r="M1527" i="7" s="1"/>
  <c r="N1527" i="7" s="1"/>
  <c r="M1526" i="7" a="1"/>
  <c r="M1526" i="7" s="1"/>
  <c r="N1526" i="7" s="1"/>
  <c r="M1525" i="7" a="1"/>
  <c r="M1525" i="7" s="1"/>
  <c r="N1525" i="7" s="1"/>
  <c r="M1524" i="7" a="1"/>
  <c r="M1524" i="7" s="1"/>
  <c r="N1524" i="7" s="1"/>
  <c r="M1523" i="7" a="1"/>
  <c r="M1523" i="7" s="1"/>
  <c r="N1523" i="7" s="1"/>
  <c r="M1522" i="7" a="1"/>
  <c r="M1522" i="7" s="1"/>
  <c r="N1522" i="7" s="1"/>
  <c r="M1521" i="7" a="1"/>
  <c r="M1521" i="7" s="1"/>
  <c r="N1521" i="7" s="1"/>
  <c r="M1520" i="7" a="1"/>
  <c r="M1520" i="7" s="1"/>
  <c r="N1520" i="7" s="1"/>
  <c r="M1519" i="7" a="1"/>
  <c r="M1519" i="7" s="1"/>
  <c r="N1519" i="7" s="1"/>
  <c r="M1518" i="7" a="1"/>
  <c r="M1518" i="7" s="1"/>
  <c r="N1518" i="7" s="1"/>
  <c r="M1517" i="7" a="1"/>
  <c r="M1517" i="7" s="1"/>
  <c r="N1517" i="7" s="1"/>
  <c r="M1516" i="7" a="1"/>
  <c r="M1516" i="7" s="1"/>
  <c r="N1516" i="7" s="1"/>
  <c r="M1515" i="7" a="1"/>
  <c r="M1515" i="7" s="1"/>
  <c r="N1515" i="7" s="1"/>
  <c r="M1514" i="7" a="1"/>
  <c r="M1514" i="7" s="1"/>
  <c r="N1514" i="7" s="1"/>
  <c r="M1513" i="7" a="1"/>
  <c r="M1513" i="7" s="1"/>
  <c r="N1513" i="7" s="1"/>
  <c r="M1512" i="7" a="1"/>
  <c r="M1512" i="7" s="1"/>
  <c r="N1512" i="7" s="1"/>
  <c r="M1511" i="7" a="1"/>
  <c r="M1511" i="7" s="1"/>
  <c r="N1511" i="7" s="1"/>
  <c r="M1510" i="7" a="1"/>
  <c r="M1510" i="7" s="1"/>
  <c r="N1510" i="7" s="1"/>
  <c r="M1509" i="7" a="1"/>
  <c r="M1509" i="7" s="1"/>
  <c r="N1509" i="7" s="1"/>
  <c r="M1508" i="7" a="1"/>
  <c r="M1508" i="7" s="1"/>
  <c r="N1508" i="7" s="1"/>
  <c r="M1507" i="7" a="1"/>
  <c r="M1507" i="7" s="1"/>
  <c r="N1507" i="7" s="1"/>
  <c r="M1506" i="7" a="1"/>
  <c r="M1506" i="7" s="1"/>
  <c r="N1506" i="7" s="1"/>
  <c r="M1505" i="7" a="1"/>
  <c r="M1505" i="7" s="1"/>
  <c r="N1505" i="7" s="1"/>
  <c r="M1504" i="7" a="1"/>
  <c r="M1504" i="7" s="1"/>
  <c r="N1504" i="7" s="1"/>
  <c r="M1503" i="7" a="1"/>
  <c r="M1503" i="7" s="1"/>
  <c r="N1503" i="7" s="1"/>
  <c r="M1502" i="7" a="1"/>
  <c r="M1502" i="7" s="1"/>
  <c r="N1502" i="7" s="1"/>
  <c r="M1501" i="7" a="1"/>
  <c r="M1501" i="7" s="1"/>
  <c r="N1501" i="7" s="1"/>
  <c r="M1500" i="7" a="1"/>
  <c r="M1500" i="7" s="1"/>
  <c r="N1500" i="7" s="1"/>
  <c r="M1499" i="7" a="1"/>
  <c r="M1499" i="7" s="1"/>
  <c r="N1499" i="7" s="1"/>
  <c r="M1498" i="7" a="1"/>
  <c r="M1498" i="7" s="1"/>
  <c r="N1498" i="7" s="1"/>
  <c r="M1497" i="7" a="1"/>
  <c r="M1497" i="7" s="1"/>
  <c r="N1497" i="7" s="1"/>
  <c r="M1496" i="7" a="1"/>
  <c r="M1496" i="7" s="1"/>
  <c r="N1496" i="7" s="1"/>
  <c r="M1495" i="7" a="1"/>
  <c r="M1495" i="7" s="1"/>
  <c r="N1495" i="7" s="1"/>
  <c r="M1494" i="7" a="1"/>
  <c r="M1494" i="7" s="1"/>
  <c r="N1494" i="7" s="1"/>
  <c r="M1493" i="7" a="1"/>
  <c r="M1493" i="7" s="1"/>
  <c r="N1493" i="7" s="1"/>
  <c r="M1492" i="7" a="1"/>
  <c r="M1492" i="7" s="1"/>
  <c r="N1492" i="7" s="1"/>
  <c r="M1491" i="7" a="1"/>
  <c r="M1491" i="7" s="1"/>
  <c r="N1491" i="7" s="1"/>
  <c r="M1490" i="7" a="1"/>
  <c r="M1490" i="7" s="1"/>
  <c r="N1490" i="7" s="1"/>
  <c r="M1489" i="7" a="1"/>
  <c r="M1489" i="7" s="1"/>
  <c r="N1489" i="7" s="1"/>
  <c r="M1488" i="7" a="1"/>
  <c r="M1488" i="7" s="1"/>
  <c r="N1488" i="7" s="1"/>
  <c r="M1487" i="7" a="1"/>
  <c r="M1487" i="7" s="1"/>
  <c r="N1487" i="7" s="1"/>
  <c r="M1486" i="7" a="1"/>
  <c r="M1486" i="7" s="1"/>
  <c r="N1486" i="7" s="1"/>
  <c r="M1485" i="7" a="1"/>
  <c r="M1485" i="7" s="1"/>
  <c r="N1485" i="7" s="1"/>
  <c r="M1484" i="7" a="1"/>
  <c r="M1484" i="7" s="1"/>
  <c r="N1484" i="7" s="1"/>
  <c r="M1483" i="7" a="1"/>
  <c r="M1483" i="7" s="1"/>
  <c r="N1483" i="7" s="1"/>
  <c r="M1482" i="7" a="1"/>
  <c r="M1482" i="7" s="1"/>
  <c r="N1482" i="7" s="1"/>
  <c r="M1481" i="7" a="1"/>
  <c r="M1481" i="7" s="1"/>
  <c r="N1481" i="7" s="1"/>
  <c r="M1480" i="7" a="1"/>
  <c r="M1480" i="7" s="1"/>
  <c r="N1480" i="7" s="1"/>
  <c r="M1479" i="7" a="1"/>
  <c r="M1479" i="7" s="1"/>
  <c r="N1479" i="7" s="1"/>
  <c r="M1478" i="7" a="1"/>
  <c r="M1478" i="7" s="1"/>
  <c r="N1478" i="7" s="1"/>
  <c r="M1477" i="7" a="1"/>
  <c r="M1477" i="7" s="1"/>
  <c r="N1477" i="7" s="1"/>
  <c r="M1476" i="7" a="1"/>
  <c r="M1476" i="7" s="1"/>
  <c r="N1476" i="7" s="1"/>
  <c r="M1475" i="7" a="1"/>
  <c r="M1475" i="7" s="1"/>
  <c r="N1475" i="7" s="1"/>
  <c r="M1474" i="7" a="1"/>
  <c r="M1474" i="7" s="1"/>
  <c r="N1474" i="7" s="1"/>
  <c r="M1473" i="7" a="1"/>
  <c r="M1473" i="7" s="1"/>
  <c r="N1473" i="7" s="1"/>
  <c r="M1472" i="7" a="1"/>
  <c r="M1472" i="7" s="1"/>
  <c r="N1472" i="7" s="1"/>
  <c r="M1471" i="7" a="1"/>
  <c r="M1471" i="7" s="1"/>
  <c r="N1471" i="7" s="1"/>
  <c r="M1470" i="7" a="1"/>
  <c r="M1470" i="7" s="1"/>
  <c r="N1470" i="7" s="1"/>
  <c r="M1469" i="7" a="1"/>
  <c r="M1469" i="7" s="1"/>
  <c r="N1469" i="7" s="1"/>
  <c r="M1468" i="7" a="1"/>
  <c r="M1468" i="7" s="1"/>
  <c r="N1468" i="7" s="1"/>
  <c r="M1467" i="7" a="1"/>
  <c r="M1467" i="7" s="1"/>
  <c r="N1467" i="7" s="1"/>
  <c r="M1466" i="7" a="1"/>
  <c r="M1466" i="7" s="1"/>
  <c r="N1466" i="7" s="1"/>
  <c r="M1465" i="7" a="1"/>
  <c r="M1465" i="7" s="1"/>
  <c r="N1465" i="7" s="1"/>
  <c r="M1464" i="7" a="1"/>
  <c r="M1464" i="7" s="1"/>
  <c r="N1464" i="7" s="1"/>
  <c r="M1463" i="7" a="1"/>
  <c r="M1463" i="7" s="1"/>
  <c r="N1463" i="7" s="1"/>
  <c r="M1462" i="7" a="1"/>
  <c r="M1462" i="7" s="1"/>
  <c r="N1462" i="7" s="1"/>
  <c r="M1461" i="7" a="1"/>
  <c r="M1461" i="7" s="1"/>
  <c r="N1461" i="7" s="1"/>
  <c r="M1460" i="7" a="1"/>
  <c r="M1460" i="7" s="1"/>
  <c r="N1460" i="7" s="1"/>
  <c r="M1459" i="7" a="1"/>
  <c r="M1459" i="7" s="1"/>
  <c r="N1459" i="7" s="1"/>
  <c r="M1458" i="7" a="1"/>
  <c r="M1458" i="7" s="1"/>
  <c r="N1458" i="7" s="1"/>
  <c r="M1457" i="7" a="1"/>
  <c r="M1457" i="7" s="1"/>
  <c r="N1457" i="7" s="1"/>
  <c r="M1456" i="7" a="1"/>
  <c r="M1456" i="7" s="1"/>
  <c r="N1456" i="7" s="1"/>
  <c r="M1455" i="7" a="1"/>
  <c r="M1455" i="7" s="1"/>
  <c r="N1455" i="7" s="1"/>
  <c r="M1454" i="7" a="1"/>
  <c r="M1454" i="7" s="1"/>
  <c r="N1454" i="7" s="1"/>
  <c r="M1453" i="7" a="1"/>
  <c r="M1453" i="7" s="1"/>
  <c r="N1453" i="7" s="1"/>
  <c r="M1452" i="7" a="1"/>
  <c r="M1452" i="7" s="1"/>
  <c r="N1452" i="7" s="1"/>
  <c r="M1451" i="7" a="1"/>
  <c r="M1451" i="7" s="1"/>
  <c r="N1451" i="7" s="1"/>
  <c r="M1450" i="7" a="1"/>
  <c r="M1450" i="7" s="1"/>
  <c r="N1450" i="7" s="1"/>
  <c r="M1449" i="7" a="1"/>
  <c r="M1449" i="7" s="1"/>
  <c r="N1449" i="7" s="1"/>
  <c r="M1448" i="7" a="1"/>
  <c r="M1448" i="7" s="1"/>
  <c r="N1448" i="7" s="1"/>
  <c r="M1447" i="7" a="1"/>
  <c r="M1447" i="7" s="1"/>
  <c r="N1447" i="7" s="1"/>
  <c r="M1446" i="7" a="1"/>
  <c r="M1446" i="7" s="1"/>
  <c r="N1446" i="7" s="1"/>
  <c r="M1445" i="7" a="1"/>
  <c r="M1445" i="7" s="1"/>
  <c r="N1445" i="7" s="1"/>
  <c r="M1444" i="7" a="1"/>
  <c r="M1444" i="7" s="1"/>
  <c r="N1444" i="7" s="1"/>
  <c r="M1443" i="7" a="1"/>
  <c r="M1443" i="7" s="1"/>
  <c r="N1443" i="7" s="1"/>
  <c r="M1442" i="7" a="1"/>
  <c r="M1442" i="7" s="1"/>
  <c r="N1442" i="7" s="1"/>
  <c r="M1441" i="7" a="1"/>
  <c r="M1441" i="7" s="1"/>
  <c r="N1441" i="7" s="1"/>
  <c r="M1440" i="7" a="1"/>
  <c r="M1440" i="7" s="1"/>
  <c r="N1440" i="7" s="1"/>
  <c r="M1439" i="7" a="1"/>
  <c r="M1439" i="7" s="1"/>
  <c r="N1439" i="7" s="1"/>
  <c r="M1438" i="7" a="1"/>
  <c r="M1438" i="7" s="1"/>
  <c r="N1438" i="7" s="1"/>
  <c r="M1437" i="7" a="1"/>
  <c r="M1437" i="7" s="1"/>
  <c r="N1437" i="7" s="1"/>
  <c r="M1436" i="7" a="1"/>
  <c r="M1436" i="7" s="1"/>
  <c r="N1436" i="7" s="1"/>
  <c r="M1435" i="7" a="1"/>
  <c r="M1435" i="7" s="1"/>
  <c r="N1435" i="7" s="1"/>
  <c r="M1434" i="7" a="1"/>
  <c r="M1434" i="7" s="1"/>
  <c r="N1434" i="7" s="1"/>
  <c r="M1433" i="7" a="1"/>
  <c r="M1433" i="7" s="1"/>
  <c r="N1433" i="7" s="1"/>
  <c r="M1432" i="7" a="1"/>
  <c r="M1432" i="7" s="1"/>
  <c r="N1432" i="7" s="1"/>
  <c r="M1431" i="7" a="1"/>
  <c r="M1431" i="7" s="1"/>
  <c r="N1431" i="7" s="1"/>
  <c r="M1430" i="7" a="1"/>
  <c r="M1430" i="7" s="1"/>
  <c r="N1430" i="7" s="1"/>
  <c r="M1429" i="7" a="1"/>
  <c r="M1429" i="7" s="1"/>
  <c r="N1429" i="7" s="1"/>
  <c r="M1428" i="7" a="1"/>
  <c r="M1428" i="7" s="1"/>
  <c r="N1428" i="7" s="1"/>
  <c r="M1427" i="7" a="1"/>
  <c r="M1427" i="7" s="1"/>
  <c r="N1427" i="7" s="1"/>
  <c r="M1426" i="7" a="1"/>
  <c r="M1426" i="7" s="1"/>
  <c r="N1426" i="7" s="1"/>
  <c r="M1425" i="7" a="1"/>
  <c r="M1425" i="7" s="1"/>
  <c r="N1425" i="7" s="1"/>
  <c r="M1424" i="7" a="1"/>
  <c r="M1424" i="7" s="1"/>
  <c r="N1424" i="7" s="1"/>
  <c r="M1423" i="7" a="1"/>
  <c r="M1423" i="7" s="1"/>
  <c r="N1423" i="7" s="1"/>
  <c r="M1422" i="7" a="1"/>
  <c r="M1422" i="7" s="1"/>
  <c r="N1422" i="7" s="1"/>
  <c r="M1421" i="7" a="1"/>
  <c r="M1421" i="7" s="1"/>
  <c r="N1421" i="7" s="1"/>
  <c r="M1420" i="7" a="1"/>
  <c r="M1420" i="7" s="1"/>
  <c r="N1420" i="7" s="1"/>
  <c r="M1419" i="7" a="1"/>
  <c r="M1419" i="7" s="1"/>
  <c r="N1419" i="7" s="1"/>
  <c r="M1418" i="7" a="1"/>
  <c r="M1418" i="7" s="1"/>
  <c r="N1418" i="7" s="1"/>
  <c r="M1417" i="7" a="1"/>
  <c r="M1417" i="7" s="1"/>
  <c r="N1417" i="7" s="1"/>
  <c r="M1416" i="7" a="1"/>
  <c r="M1416" i="7" s="1"/>
  <c r="N1416" i="7" s="1"/>
  <c r="M1415" i="7" a="1"/>
  <c r="M1415" i="7" s="1"/>
  <c r="N1415" i="7" s="1"/>
  <c r="M1414" i="7" a="1"/>
  <c r="M1414" i="7" s="1"/>
  <c r="N1414" i="7" s="1"/>
  <c r="M1413" i="7" a="1"/>
  <c r="M1413" i="7" s="1"/>
  <c r="N1413" i="7" s="1"/>
  <c r="M1412" i="7" a="1"/>
  <c r="M1412" i="7" s="1"/>
  <c r="N1412" i="7" s="1"/>
  <c r="M1411" i="7" a="1"/>
  <c r="M1411" i="7" s="1"/>
  <c r="N1411" i="7" s="1"/>
  <c r="M1410" i="7" a="1"/>
  <c r="M1410" i="7" s="1"/>
  <c r="N1410" i="7" s="1"/>
  <c r="M1409" i="7" a="1"/>
  <c r="M1409" i="7" s="1"/>
  <c r="N1409" i="7" s="1"/>
  <c r="M1408" i="7" a="1"/>
  <c r="M1408" i="7" s="1"/>
  <c r="N1408" i="7" s="1"/>
  <c r="M1407" i="7" a="1"/>
  <c r="M1407" i="7" s="1"/>
  <c r="N1407" i="7" s="1"/>
  <c r="M1406" i="7" a="1"/>
  <c r="M1406" i="7" s="1"/>
  <c r="N1406" i="7" s="1"/>
  <c r="M1405" i="7" a="1"/>
  <c r="M1405" i="7" s="1"/>
  <c r="N1405" i="7" s="1"/>
  <c r="M1404" i="7" a="1"/>
  <c r="M1404" i="7" s="1"/>
  <c r="N1404" i="7" s="1"/>
  <c r="M1403" i="7" a="1"/>
  <c r="M1403" i="7" s="1"/>
  <c r="N1403" i="7" s="1"/>
  <c r="M1402" i="7" a="1"/>
  <c r="M1402" i="7" s="1"/>
  <c r="N1402" i="7" s="1"/>
  <c r="M1401" i="7" a="1"/>
  <c r="M1401" i="7" s="1"/>
  <c r="N1401" i="7" s="1"/>
  <c r="M1400" i="7" a="1"/>
  <c r="M1400" i="7" s="1"/>
  <c r="N1400" i="7" s="1"/>
  <c r="M1399" i="7" a="1"/>
  <c r="M1399" i="7" s="1"/>
  <c r="N1399" i="7" s="1"/>
  <c r="M1398" i="7" a="1"/>
  <c r="M1398" i="7" s="1"/>
  <c r="N1398" i="7" s="1"/>
  <c r="M1397" i="7" a="1"/>
  <c r="M1397" i="7" s="1"/>
  <c r="N1397" i="7" s="1"/>
  <c r="M1396" i="7" a="1"/>
  <c r="M1396" i="7" s="1"/>
  <c r="N1396" i="7" s="1"/>
  <c r="M1395" i="7" a="1"/>
  <c r="M1395" i="7" s="1"/>
  <c r="N1395" i="7" s="1"/>
  <c r="M1394" i="7" a="1"/>
  <c r="M1394" i="7" s="1"/>
  <c r="N1394" i="7" s="1"/>
  <c r="M1393" i="7" a="1"/>
  <c r="M1393" i="7" s="1"/>
  <c r="N1393" i="7" s="1"/>
  <c r="M1392" i="7" a="1"/>
  <c r="M1392" i="7" s="1"/>
  <c r="N1392" i="7" s="1"/>
  <c r="M1391" i="7" a="1"/>
  <c r="M1391" i="7" s="1"/>
  <c r="N1391" i="7" s="1"/>
  <c r="M1390" i="7" a="1"/>
  <c r="M1390" i="7" s="1"/>
  <c r="N1390" i="7" s="1"/>
  <c r="M1389" i="7" a="1"/>
  <c r="M1389" i="7" s="1"/>
  <c r="N1389" i="7" s="1"/>
  <c r="M1388" i="7" a="1"/>
  <c r="M1388" i="7" s="1"/>
  <c r="N1388" i="7" s="1"/>
  <c r="M1387" i="7" a="1"/>
  <c r="M1387" i="7" s="1"/>
  <c r="N1387" i="7" s="1"/>
  <c r="M1386" i="7" a="1"/>
  <c r="M1386" i="7" s="1"/>
  <c r="N1386" i="7" s="1"/>
  <c r="M1385" i="7" a="1"/>
  <c r="M1385" i="7" s="1"/>
  <c r="N1385" i="7" s="1"/>
  <c r="M1384" i="7" a="1"/>
  <c r="M1384" i="7" s="1"/>
  <c r="N1384" i="7" s="1"/>
  <c r="M1383" i="7" a="1"/>
  <c r="M1383" i="7" s="1"/>
  <c r="N1383" i="7" s="1"/>
  <c r="M1382" i="7" a="1"/>
  <c r="M1382" i="7" s="1"/>
  <c r="N1382" i="7" s="1"/>
  <c r="M1381" i="7" a="1"/>
  <c r="M1381" i="7" s="1"/>
  <c r="N1381" i="7" s="1"/>
  <c r="M1380" i="7" a="1"/>
  <c r="M1380" i="7" s="1"/>
  <c r="N1380" i="7" s="1"/>
  <c r="M1379" i="7" a="1"/>
  <c r="M1379" i="7" s="1"/>
  <c r="N1379" i="7" s="1"/>
  <c r="M1378" i="7" a="1"/>
  <c r="M1378" i="7" s="1"/>
  <c r="N1378" i="7" s="1"/>
  <c r="M1377" i="7" a="1"/>
  <c r="M1377" i="7" s="1"/>
  <c r="N1377" i="7" s="1"/>
  <c r="M1376" i="7" a="1"/>
  <c r="M1376" i="7" s="1"/>
  <c r="N1376" i="7" s="1"/>
  <c r="M1375" i="7" a="1"/>
  <c r="M1375" i="7" s="1"/>
  <c r="N1375" i="7" s="1"/>
  <c r="M1374" i="7" a="1"/>
  <c r="M1374" i="7" s="1"/>
  <c r="N1374" i="7" s="1"/>
  <c r="M1373" i="7" a="1"/>
  <c r="M1373" i="7" s="1"/>
  <c r="N1373" i="7" s="1"/>
  <c r="M1372" i="7" a="1"/>
  <c r="M1372" i="7" s="1"/>
  <c r="N1372" i="7" s="1"/>
  <c r="M1371" i="7" a="1"/>
  <c r="M1371" i="7" s="1"/>
  <c r="N1371" i="7" s="1"/>
  <c r="M1370" i="7" a="1"/>
  <c r="M1370" i="7" s="1"/>
  <c r="N1370" i="7" s="1"/>
  <c r="M1369" i="7" a="1"/>
  <c r="M1369" i="7" s="1"/>
  <c r="N1369" i="7" s="1"/>
  <c r="M1368" i="7" a="1"/>
  <c r="M1368" i="7" s="1"/>
  <c r="N1368" i="7" s="1"/>
  <c r="M1367" i="7" a="1"/>
  <c r="M1367" i="7" s="1"/>
  <c r="N1367" i="7" s="1"/>
  <c r="M1366" i="7" a="1"/>
  <c r="M1366" i="7" s="1"/>
  <c r="N1366" i="7" s="1"/>
  <c r="M1365" i="7" a="1"/>
  <c r="M1365" i="7" s="1"/>
  <c r="N1365" i="7" s="1"/>
  <c r="M1364" i="7" a="1"/>
  <c r="M1364" i="7" s="1"/>
  <c r="N1364" i="7" s="1"/>
  <c r="M1363" i="7" a="1"/>
  <c r="M1363" i="7" s="1"/>
  <c r="N1363" i="7" s="1"/>
  <c r="M1362" i="7" a="1"/>
  <c r="M1362" i="7" s="1"/>
  <c r="N1362" i="7" s="1"/>
  <c r="M1361" i="7" a="1"/>
  <c r="M1361" i="7" s="1"/>
  <c r="N1361" i="7" s="1"/>
  <c r="M1360" i="7" a="1"/>
  <c r="M1360" i="7" s="1"/>
  <c r="N1360" i="7" s="1"/>
  <c r="M1359" i="7" a="1"/>
  <c r="M1359" i="7" s="1"/>
  <c r="N1359" i="7" s="1"/>
  <c r="M1358" i="7" a="1"/>
  <c r="M1358" i="7" s="1"/>
  <c r="N1358" i="7" s="1"/>
  <c r="M1357" i="7" a="1"/>
  <c r="M1357" i="7" s="1"/>
  <c r="N1357" i="7" s="1"/>
  <c r="M1356" i="7" a="1"/>
  <c r="M1356" i="7" s="1"/>
  <c r="N1356" i="7" s="1"/>
  <c r="M1355" i="7" a="1"/>
  <c r="M1355" i="7" s="1"/>
  <c r="N1355" i="7" s="1"/>
  <c r="M1354" i="7" a="1"/>
  <c r="M1354" i="7" s="1"/>
  <c r="N1354" i="7" s="1"/>
  <c r="M1353" i="7" a="1"/>
  <c r="M1353" i="7" s="1"/>
  <c r="N1353" i="7" s="1"/>
  <c r="M1352" i="7" a="1"/>
  <c r="M1352" i="7" s="1"/>
  <c r="N1352" i="7" s="1"/>
  <c r="M1351" i="7" a="1"/>
  <c r="M1351" i="7" s="1"/>
  <c r="N1351" i="7" s="1"/>
  <c r="M1350" i="7" a="1"/>
  <c r="M1350" i="7" s="1"/>
  <c r="N1350" i="7" s="1"/>
  <c r="M1349" i="7" a="1"/>
  <c r="M1349" i="7" s="1"/>
  <c r="N1349" i="7" s="1"/>
  <c r="M1348" i="7" a="1"/>
  <c r="M1348" i="7" s="1"/>
  <c r="N1348" i="7" s="1"/>
  <c r="M1347" i="7" a="1"/>
  <c r="M1347" i="7" s="1"/>
  <c r="N1347" i="7" s="1"/>
  <c r="M1346" i="7" a="1"/>
  <c r="M1346" i="7" s="1"/>
  <c r="N1346" i="7" s="1"/>
  <c r="M1345" i="7" a="1"/>
  <c r="M1345" i="7" s="1"/>
  <c r="N1345" i="7" s="1"/>
  <c r="M1344" i="7" a="1"/>
  <c r="M1344" i="7" s="1"/>
  <c r="N1344" i="7" s="1"/>
  <c r="M1343" i="7" a="1"/>
  <c r="M1343" i="7" s="1"/>
  <c r="N1343" i="7" s="1"/>
  <c r="M1342" i="7" a="1"/>
  <c r="M1342" i="7" s="1"/>
  <c r="N1342" i="7" s="1"/>
  <c r="M1341" i="7" a="1"/>
  <c r="M1341" i="7" s="1"/>
  <c r="N1341" i="7" s="1"/>
  <c r="M1340" i="7" a="1"/>
  <c r="M1340" i="7" s="1"/>
  <c r="N1340" i="7" s="1"/>
  <c r="M1339" i="7" a="1"/>
  <c r="M1339" i="7" s="1"/>
  <c r="N1339" i="7" s="1"/>
  <c r="M1338" i="7" a="1"/>
  <c r="M1338" i="7" s="1"/>
  <c r="N1338" i="7" s="1"/>
  <c r="M1337" i="7" a="1"/>
  <c r="M1337" i="7" s="1"/>
  <c r="N1337" i="7" s="1"/>
  <c r="M1336" i="7" a="1"/>
  <c r="M1336" i="7" s="1"/>
  <c r="N1336" i="7" s="1"/>
  <c r="M1335" i="7" a="1"/>
  <c r="M1335" i="7" s="1"/>
  <c r="N1335" i="7" s="1"/>
  <c r="M1334" i="7" a="1"/>
  <c r="M1334" i="7" s="1"/>
  <c r="N1334" i="7" s="1"/>
  <c r="M1333" i="7" a="1"/>
  <c r="M1333" i="7" s="1"/>
  <c r="N1333" i="7" s="1"/>
  <c r="M1332" i="7" a="1"/>
  <c r="M1332" i="7" s="1"/>
  <c r="N1332" i="7" s="1"/>
  <c r="M1331" i="7" a="1"/>
  <c r="M1331" i="7" s="1"/>
  <c r="N1331" i="7" s="1"/>
  <c r="M1330" i="7" a="1"/>
  <c r="M1330" i="7" s="1"/>
  <c r="N1330" i="7" s="1"/>
  <c r="M1329" i="7" a="1"/>
  <c r="M1329" i="7" s="1"/>
  <c r="N1329" i="7" s="1"/>
  <c r="M1328" i="7" a="1"/>
  <c r="M1328" i="7" s="1"/>
  <c r="N1328" i="7" s="1"/>
  <c r="M1327" i="7" a="1"/>
  <c r="M1327" i="7" s="1"/>
  <c r="N1327" i="7" s="1"/>
  <c r="M1326" i="7" a="1"/>
  <c r="M1326" i="7" s="1"/>
  <c r="N1326" i="7" s="1"/>
  <c r="M1325" i="7" a="1"/>
  <c r="M1325" i="7" s="1"/>
  <c r="N1325" i="7" s="1"/>
  <c r="M1324" i="7" a="1"/>
  <c r="M1324" i="7" s="1"/>
  <c r="N1324" i="7" s="1"/>
  <c r="M1323" i="7" a="1"/>
  <c r="M1323" i="7" s="1"/>
  <c r="N1323" i="7" s="1"/>
  <c r="M1322" i="7" a="1"/>
  <c r="M1322" i="7" s="1"/>
  <c r="N1322" i="7" s="1"/>
  <c r="M1321" i="7" a="1"/>
  <c r="M1321" i="7" s="1"/>
  <c r="N1321" i="7" s="1"/>
  <c r="M1320" i="7" a="1"/>
  <c r="M1320" i="7" s="1"/>
  <c r="N1320" i="7" s="1"/>
  <c r="M1319" i="7" a="1"/>
  <c r="M1319" i="7" s="1"/>
  <c r="N1319" i="7" s="1"/>
  <c r="M1318" i="7" a="1"/>
  <c r="M1318" i="7" s="1"/>
  <c r="N1318" i="7" s="1"/>
  <c r="M1317" i="7" a="1"/>
  <c r="M1317" i="7" s="1"/>
  <c r="N1317" i="7" s="1"/>
  <c r="M1316" i="7" a="1"/>
  <c r="M1316" i="7" s="1"/>
  <c r="N1316" i="7" s="1"/>
  <c r="M1315" i="7" a="1"/>
  <c r="M1315" i="7" s="1"/>
  <c r="N1315" i="7" s="1"/>
  <c r="M1314" i="7" a="1"/>
  <c r="M1314" i="7" s="1"/>
  <c r="N1314" i="7" s="1"/>
  <c r="M1313" i="7" a="1"/>
  <c r="M1313" i="7" s="1"/>
  <c r="N1313" i="7" s="1"/>
  <c r="M1312" i="7" a="1"/>
  <c r="M1312" i="7" s="1"/>
  <c r="N1312" i="7" s="1"/>
  <c r="M1311" i="7" a="1"/>
  <c r="M1311" i="7" s="1"/>
  <c r="N1311" i="7" s="1"/>
  <c r="M1310" i="7" a="1"/>
  <c r="M1310" i="7" s="1"/>
  <c r="N1310" i="7" s="1"/>
  <c r="M1309" i="7" a="1"/>
  <c r="M1309" i="7" s="1"/>
  <c r="N1309" i="7" s="1"/>
  <c r="M1308" i="7" a="1"/>
  <c r="M1308" i="7" s="1"/>
  <c r="N1308" i="7" s="1"/>
  <c r="M1307" i="7" a="1"/>
  <c r="M1307" i="7" s="1"/>
  <c r="N1307" i="7" s="1"/>
  <c r="M1306" i="7" a="1"/>
  <c r="M1306" i="7" s="1"/>
  <c r="N1306" i="7" s="1"/>
  <c r="M1305" i="7" a="1"/>
  <c r="M1305" i="7" s="1"/>
  <c r="N1305" i="7" s="1"/>
  <c r="M1304" i="7" a="1"/>
  <c r="M1304" i="7" s="1"/>
  <c r="N1304" i="7" s="1"/>
  <c r="M1303" i="7" a="1"/>
  <c r="M1303" i="7" s="1"/>
  <c r="N1303" i="7" s="1"/>
  <c r="M1302" i="7" a="1"/>
  <c r="M1302" i="7" s="1"/>
  <c r="N1302" i="7" s="1"/>
  <c r="M1301" i="7" a="1"/>
  <c r="M1301" i="7" s="1"/>
  <c r="N1301" i="7" s="1"/>
  <c r="M1300" i="7" a="1"/>
  <c r="M1300" i="7" s="1"/>
  <c r="N1300" i="7" s="1"/>
  <c r="M1299" i="7" a="1"/>
  <c r="M1299" i="7" s="1"/>
  <c r="N1299" i="7" s="1"/>
  <c r="M1298" i="7" a="1"/>
  <c r="M1298" i="7" s="1"/>
  <c r="N1298" i="7" s="1"/>
  <c r="M1297" i="7" a="1"/>
  <c r="M1297" i="7" s="1"/>
  <c r="N1297" i="7" s="1"/>
  <c r="M1296" i="7" a="1"/>
  <c r="M1296" i="7" s="1"/>
  <c r="N1296" i="7" s="1"/>
  <c r="D1296" i="7"/>
  <c r="M1295" i="7" a="1"/>
  <c r="M1295" i="7" s="1"/>
  <c r="N1295" i="7" s="1"/>
  <c r="D1295" i="7"/>
  <c r="M1294" i="7" a="1"/>
  <c r="M1294" i="7" s="1"/>
  <c r="N1294" i="7" s="1"/>
  <c r="D1294" i="7"/>
  <c r="M1293" i="7" a="1"/>
  <c r="M1293" i="7" s="1"/>
  <c r="N1293" i="7" s="1"/>
  <c r="M1292" i="7" a="1"/>
  <c r="M1292" i="7" s="1"/>
  <c r="N1292" i="7" s="1"/>
  <c r="N1291" i="7"/>
  <c r="M1290" i="7" a="1"/>
  <c r="M1290" i="7" s="1"/>
  <c r="N1290" i="7" s="1"/>
  <c r="M1289" i="7" a="1"/>
  <c r="M1289" i="7" s="1"/>
  <c r="N1289" i="7" s="1"/>
  <c r="M1288" i="7" a="1"/>
  <c r="M1288" i="7" s="1"/>
  <c r="N1288" i="7" s="1"/>
  <c r="M1282" i="7" a="1"/>
  <c r="M1282" i="7" s="1"/>
  <c r="N1282" i="7" s="1"/>
  <c r="M1281" i="7" a="1"/>
  <c r="M1281" i="7" s="1"/>
  <c r="N1281" i="7" s="1"/>
  <c r="M1280" i="7" a="1"/>
  <c r="M1280" i="7" s="1"/>
  <c r="N1280" i="7" s="1"/>
  <c r="M1279" i="7" a="1"/>
  <c r="M1279" i="7" s="1"/>
  <c r="N1279" i="7" s="1"/>
  <c r="M1278" i="7" a="1"/>
  <c r="M1278" i="7" s="1"/>
  <c r="N1278" i="7" s="1"/>
  <c r="M1277" i="7" a="1"/>
  <c r="M1277" i="7" s="1"/>
  <c r="N1277" i="7" s="1"/>
  <c r="M1276" i="7" a="1"/>
  <c r="M1276" i="7" s="1"/>
  <c r="N1276" i="7" s="1"/>
  <c r="M1275" i="7" a="1"/>
  <c r="M1275" i="7" s="1"/>
  <c r="N1275" i="7" s="1"/>
  <c r="M1274" i="7" a="1"/>
  <c r="M1274" i="7" s="1"/>
  <c r="N1274" i="7" s="1"/>
  <c r="M1273" i="7" a="1"/>
  <c r="M1273" i="7" s="1"/>
  <c r="N1273" i="7" s="1"/>
  <c r="M1272" i="7" a="1"/>
  <c r="M1272" i="7" s="1"/>
  <c r="N1272" i="7" s="1"/>
  <c r="M1271" i="7" a="1"/>
  <c r="M1271" i="7" s="1"/>
  <c r="N1271" i="7" s="1"/>
  <c r="M1270" i="7" a="1"/>
  <c r="M1270" i="7" s="1"/>
  <c r="N1270" i="7" s="1"/>
  <c r="N1263" i="7"/>
  <c r="N1262" i="7"/>
  <c r="N1261" i="7"/>
  <c r="N1260" i="7"/>
  <c r="N1259" i="7"/>
  <c r="N1258" i="7"/>
  <c r="N1257" i="7"/>
  <c r="N1256" i="7"/>
  <c r="M1255" i="7" a="1"/>
  <c r="M1255" i="7" s="1"/>
  <c r="N1255" i="7" s="1"/>
  <c r="N1254" i="7"/>
  <c r="N1253" i="7"/>
  <c r="N1252" i="7"/>
  <c r="N1251" i="7"/>
  <c r="N1250" i="7"/>
  <c r="N1249" i="7"/>
  <c r="N1248" i="7"/>
  <c r="N1247" i="7"/>
  <c r="N1246" i="7"/>
  <c r="N1245" i="7"/>
  <c r="N1244" i="7"/>
  <c r="N1243" i="7"/>
  <c r="N1242" i="7"/>
  <c r="N1241" i="7"/>
  <c r="N1240" i="7"/>
  <c r="N1239" i="7"/>
  <c r="K1238" i="7"/>
  <c r="N1238" i="7" s="1"/>
  <c r="K1237" i="7"/>
  <c r="N1237" i="7" s="1"/>
  <c r="K1236" i="7"/>
  <c r="N1236" i="7" s="1"/>
  <c r="N1235" i="7"/>
  <c r="N1234" i="7"/>
  <c r="N1233" i="7"/>
  <c r="N1232" i="7"/>
  <c r="N1231" i="7"/>
  <c r="M1230" i="7" a="1"/>
  <c r="M1230" i="7" s="1"/>
  <c r="N1230" i="7" s="1"/>
  <c r="N1229" i="7"/>
  <c r="N1228" i="7"/>
  <c r="N1227" i="7"/>
  <c r="N1226" i="7"/>
  <c r="N1225" i="7"/>
  <c r="M1224" i="7" a="1"/>
  <c r="M1224" i="7" s="1"/>
  <c r="N1224" i="7" s="1"/>
  <c r="M1223" i="7" a="1"/>
  <c r="M1223" i="7" s="1"/>
  <c r="N1223" i="7" s="1"/>
  <c r="M1222" i="7" a="1"/>
  <c r="M1222" i="7" s="1"/>
  <c r="N1222" i="7" s="1"/>
  <c r="M1221" i="7" a="1"/>
  <c r="M1221" i="7" s="1"/>
  <c r="N1221" i="7" s="1"/>
  <c r="M1220" i="7" a="1"/>
  <c r="M1220" i="7" s="1"/>
  <c r="N1220" i="7" s="1"/>
  <c r="M1208" i="7" a="1"/>
  <c r="M1208" i="7" s="1"/>
  <c r="N1208" i="7" s="1"/>
  <c r="N1207" i="7"/>
  <c r="N1206" i="7"/>
  <c r="N1205" i="7"/>
  <c r="N1204" i="7"/>
  <c r="N1203" i="7"/>
  <c r="N1202" i="7"/>
  <c r="N1201" i="7"/>
  <c r="N1200" i="7"/>
  <c r="N1199" i="7"/>
  <c r="N1198" i="7"/>
  <c r="N1197" i="7"/>
  <c r="N1196" i="7"/>
  <c r="M1195" i="7" a="1"/>
  <c r="M1195" i="7" s="1"/>
  <c r="N1195" i="7" s="1"/>
  <c r="M1194" i="7" a="1"/>
  <c r="M1194" i="7" s="1"/>
  <c r="N1194" i="7" s="1"/>
  <c r="N1193" i="7"/>
  <c r="N1192" i="7"/>
  <c r="N1191" i="7"/>
  <c r="N1190" i="7"/>
  <c r="N1189" i="7"/>
  <c r="N1188" i="7"/>
  <c r="M1187" i="7" a="1"/>
  <c r="M1187" i="7" s="1"/>
  <c r="N1187" i="7" s="1"/>
  <c r="M1186" i="7" a="1"/>
  <c r="M1186" i="7" s="1"/>
  <c r="N1186" i="7" s="1"/>
  <c r="N1185" i="7"/>
  <c r="N1184" i="7"/>
  <c r="N1183" i="7"/>
  <c r="N1182" i="7"/>
  <c r="N1181" i="7"/>
  <c r="N1180" i="7"/>
  <c r="N1179" i="7"/>
  <c r="N1178" i="7"/>
  <c r="N1177" i="7"/>
  <c r="N1176" i="7"/>
  <c r="N1175" i="7"/>
  <c r="N1174" i="7"/>
  <c r="N1173" i="7"/>
  <c r="N1172" i="7"/>
  <c r="N1171" i="7"/>
  <c r="N1170" i="7"/>
  <c r="M1169" i="7" a="1"/>
  <c r="M1169" i="7" s="1"/>
  <c r="N1169" i="7" s="1"/>
  <c r="M1167" i="7" a="1"/>
  <c r="M1167" i="7" s="1"/>
  <c r="N1167" i="7" s="1"/>
  <c r="M1166" i="7" a="1"/>
  <c r="M1166" i="7" s="1"/>
  <c r="N1166" i="7" s="1"/>
  <c r="M1165" i="7" a="1"/>
  <c r="M1165" i="7" s="1"/>
  <c r="N1165" i="7" s="1"/>
  <c r="M1164" i="7" a="1"/>
  <c r="M1164" i="7" s="1"/>
  <c r="N1164" i="7" s="1"/>
  <c r="M1163" i="7" a="1"/>
  <c r="M1163" i="7" s="1"/>
  <c r="N1163" i="7" s="1"/>
  <c r="M1162" i="7" a="1"/>
  <c r="M1162" i="7" s="1"/>
  <c r="N1162" i="7" s="1"/>
  <c r="M1161" i="7" a="1"/>
  <c r="M1161" i="7" s="1"/>
  <c r="N1161" i="7" s="1"/>
  <c r="M1160" i="7" a="1"/>
  <c r="M1160" i="7" s="1"/>
  <c r="N1160" i="7" s="1"/>
  <c r="M1159" i="7" a="1"/>
  <c r="M1159" i="7" s="1"/>
  <c r="N1159" i="7" s="1"/>
  <c r="N1157" i="7"/>
  <c r="N1156" i="7"/>
  <c r="N1155" i="7"/>
  <c r="N1154" i="7"/>
  <c r="N1153" i="7"/>
  <c r="N1152" i="7"/>
  <c r="N1151" i="7"/>
  <c r="N1150" i="7"/>
  <c r="N1149" i="7"/>
  <c r="M1148" i="7" a="1"/>
  <c r="M1148" i="7" s="1"/>
  <c r="N1148" i="7" s="1"/>
  <c r="N1147" i="7"/>
  <c r="N1146" i="7"/>
  <c r="N1145" i="7"/>
  <c r="N1144" i="7"/>
  <c r="M1143" i="7" a="1"/>
  <c r="M1143" i="7" s="1"/>
  <c r="N1143" i="7" s="1"/>
  <c r="M1142" i="7" a="1"/>
  <c r="M1142" i="7" s="1"/>
  <c r="N1142" i="7" s="1"/>
  <c r="M1141" i="7" a="1"/>
  <c r="M1141" i="7" s="1"/>
  <c r="N1141" i="7" s="1"/>
  <c r="M1140" i="7" a="1"/>
  <c r="M1140" i="7" s="1"/>
  <c r="N1140" i="7" s="1"/>
  <c r="M1139" i="7" a="1"/>
  <c r="M1139" i="7" s="1"/>
  <c r="N1139" i="7" s="1"/>
  <c r="M1138" i="7" a="1"/>
  <c r="M1138" i="7" s="1"/>
  <c r="N1138" i="7" s="1"/>
  <c r="M1137" i="7" a="1"/>
  <c r="M1137" i="7" s="1"/>
  <c r="N1137" i="7" s="1"/>
  <c r="M1136" i="7" a="1"/>
  <c r="M1136" i="7" s="1"/>
  <c r="N1136" i="7" s="1"/>
  <c r="M1135" i="7" a="1"/>
  <c r="M1135" i="7" s="1"/>
  <c r="N1135" i="7" s="1"/>
  <c r="M1134" i="7" a="1"/>
  <c r="M1134" i="7" s="1"/>
  <c r="N1134" i="7" s="1"/>
  <c r="M1133" i="7" a="1"/>
  <c r="M1133" i="7" s="1"/>
  <c r="N1133" i="7" s="1"/>
  <c r="M1132" i="7" a="1"/>
  <c r="M1132" i="7" s="1"/>
  <c r="N1132" i="7" s="1"/>
  <c r="M1131" i="7" a="1"/>
  <c r="M1131" i="7" s="1"/>
  <c r="N1131" i="7" s="1"/>
  <c r="N1129" i="7"/>
  <c r="N1128" i="7"/>
  <c r="N1127" i="7"/>
  <c r="N1126" i="7"/>
  <c r="K1125" i="7"/>
  <c r="N1125" i="7" s="1"/>
  <c r="N1124" i="7"/>
  <c r="N1123" i="7"/>
  <c r="N1122" i="7"/>
  <c r="N1121" i="7"/>
  <c r="N1120" i="7"/>
  <c r="N1119" i="7"/>
  <c r="N1118" i="7"/>
  <c r="N1117" i="7"/>
  <c r="N1116" i="7"/>
  <c r="N1115" i="7"/>
  <c r="N1114" i="7"/>
  <c r="N1113" i="7"/>
  <c r="N1112" i="7"/>
  <c r="N1111" i="7"/>
  <c r="N1110" i="7"/>
  <c r="N1109" i="7"/>
  <c r="N1108" i="7"/>
  <c r="N1107" i="7"/>
  <c r="N1106" i="7"/>
  <c r="N1105" i="7"/>
  <c r="N1104" i="7"/>
  <c r="N1103" i="7"/>
  <c r="N1102" i="7"/>
  <c r="N1101" i="7"/>
  <c r="N1100" i="7"/>
  <c r="N1099" i="7"/>
  <c r="N1098" i="7"/>
  <c r="N1097" i="7"/>
  <c r="N1096" i="7"/>
  <c r="N1095" i="7"/>
  <c r="N1094" i="7"/>
  <c r="N1093" i="7"/>
  <c r="N1092" i="7"/>
  <c r="N1091" i="7"/>
  <c r="N1090" i="7"/>
  <c r="N1089" i="7"/>
  <c r="N1088" i="7"/>
  <c r="K1087" i="7"/>
  <c r="N1087" i="7" s="1"/>
  <c r="N1086" i="7"/>
  <c r="N1085" i="7"/>
  <c r="K1084" i="7"/>
  <c r="N1084" i="7" s="1"/>
  <c r="N1083" i="7"/>
  <c r="N1082" i="7"/>
  <c r="N1081" i="7"/>
  <c r="N1080" i="7"/>
  <c r="N1079" i="7"/>
  <c r="N1078" i="7"/>
  <c r="N1077" i="7"/>
  <c r="N1076" i="7"/>
  <c r="N1075" i="7"/>
  <c r="N1074" i="7"/>
  <c r="N1073" i="7"/>
  <c r="N1072" i="7"/>
  <c r="N1071" i="7"/>
  <c r="N1070" i="7"/>
  <c r="N1069" i="7"/>
  <c r="N1068" i="7"/>
  <c r="N1067" i="7"/>
  <c r="N1066" i="7"/>
  <c r="M1065" i="7" a="1"/>
  <c r="M1065" i="7" s="1"/>
  <c r="N1065" i="7" s="1"/>
  <c r="M1064" i="7" a="1"/>
  <c r="M1064" i="7" s="1"/>
  <c r="N1064" i="7" s="1"/>
  <c r="N1063" i="7"/>
  <c r="N1062" i="7"/>
  <c r="N1061" i="7"/>
  <c r="N1060" i="7"/>
  <c r="M1059" i="7" a="1"/>
  <c r="M1059" i="7" s="1"/>
  <c r="N1059" i="7" s="1"/>
  <c r="M1058" i="7" a="1"/>
  <c r="M1058" i="7" s="1"/>
  <c r="N1058" i="7" s="1"/>
  <c r="M1057" i="7" a="1"/>
  <c r="M1057" i="7" s="1"/>
  <c r="N1057" i="7" s="1"/>
  <c r="M1056" i="7" a="1"/>
  <c r="M1056" i="7" s="1"/>
  <c r="N1056" i="7" s="1"/>
  <c r="M1055" i="7" a="1"/>
  <c r="M1055" i="7" s="1"/>
  <c r="N1055" i="7" s="1"/>
  <c r="K1054" i="7"/>
  <c r="M1054" i="7" s="1" a="1"/>
  <c r="M1054" i="7" s="1"/>
  <c r="N1054" i="7" s="1"/>
  <c r="M1053" i="7" a="1"/>
  <c r="M1053" i="7" s="1"/>
  <c r="N1053" i="7" s="1"/>
  <c r="M1052" i="7" a="1"/>
  <c r="M1052" i="7" s="1"/>
  <c r="N1052" i="7" s="1"/>
  <c r="M1051" i="7" a="1"/>
  <c r="M1051" i="7" s="1"/>
  <c r="N1051" i="7" s="1"/>
  <c r="M1050" i="7" a="1"/>
  <c r="M1050" i="7" s="1"/>
  <c r="N1050" i="7" s="1"/>
  <c r="M1049" i="7" a="1"/>
  <c r="M1049" i="7" s="1"/>
  <c r="N1049" i="7" s="1"/>
  <c r="M1048" i="7" a="1"/>
  <c r="M1048" i="7" s="1"/>
  <c r="N1048" i="7" s="1"/>
  <c r="K1047" i="7"/>
  <c r="M1047" i="7" s="1" a="1"/>
  <c r="M1047" i="7" s="1"/>
  <c r="N1047" i="7" s="1"/>
  <c r="M1046" i="7" a="1"/>
  <c r="M1046" i="7" s="1"/>
  <c r="N1046" i="7" s="1"/>
  <c r="M1045" i="7" a="1"/>
  <c r="M1045" i="7" s="1"/>
  <c r="N1045" i="7" s="1"/>
  <c r="M1044" i="7" a="1"/>
  <c r="M1044" i="7" s="1"/>
  <c r="N1044" i="7" s="1"/>
  <c r="L1043" i="7"/>
  <c r="K1043" i="7"/>
  <c r="M1043" i="7" s="1" a="1"/>
  <c r="M1043" i="7" s="1"/>
  <c r="M1042" i="7" a="1"/>
  <c r="M1042" i="7" s="1"/>
  <c r="N1042" i="7" s="1"/>
  <c r="M1041" i="7" a="1"/>
  <c r="M1041" i="7" s="1"/>
  <c r="N1041" i="7" s="1"/>
  <c r="M1040" i="7" a="1"/>
  <c r="M1040" i="7" s="1"/>
  <c r="N1040" i="7" s="1"/>
  <c r="M1039" i="7" a="1"/>
  <c r="M1039" i="7" s="1"/>
  <c r="N1039" i="7" s="1"/>
  <c r="M1038" i="7" a="1"/>
  <c r="M1038" i="7" s="1"/>
  <c r="N1038" i="7" s="1"/>
  <c r="M1037" i="7" a="1"/>
  <c r="M1037" i="7" s="1"/>
  <c r="N1037" i="7" s="1"/>
  <c r="N1029" i="7"/>
  <c r="N1028" i="7"/>
  <c r="N1027" i="7"/>
  <c r="N1026" i="7"/>
  <c r="N1025" i="7"/>
  <c r="N1024" i="7"/>
  <c r="N1023" i="7"/>
  <c r="K1022" i="7"/>
  <c r="N1022" i="7" s="1"/>
  <c r="N1021" i="7"/>
  <c r="N1020" i="7"/>
  <c r="N1019" i="7"/>
  <c r="N1018" i="7"/>
  <c r="K1017" i="7"/>
  <c r="N1017" i="7" s="1"/>
  <c r="N1016" i="7"/>
  <c r="N1015" i="7"/>
  <c r="N1014" i="7"/>
  <c r="N1013" i="7"/>
  <c r="N1012" i="7"/>
  <c r="N1011" i="7"/>
  <c r="N1010" i="7"/>
  <c r="N1009" i="7"/>
  <c r="N1008" i="7"/>
  <c r="N1007" i="7"/>
  <c r="N1006" i="7"/>
  <c r="N1005" i="7"/>
  <c r="N1004" i="7"/>
  <c r="N1003" i="7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M989" i="7" a="1"/>
  <c r="M989" i="7" s="1"/>
  <c r="N989" i="7" s="1"/>
  <c r="M988" i="7" a="1"/>
  <c r="M988" i="7" s="1"/>
  <c r="N988" i="7" s="1"/>
  <c r="M987" i="7" a="1"/>
  <c r="M987" i="7" s="1"/>
  <c r="N987" i="7" s="1"/>
  <c r="M986" i="7" a="1"/>
  <c r="M986" i="7" s="1"/>
  <c r="N986" i="7" s="1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K944" i="7"/>
  <c r="N944" i="7" s="1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M926" i="7" a="1"/>
  <c r="M926" i="7" s="1"/>
  <c r="N926" i="7" s="1"/>
  <c r="M925" i="7" a="1"/>
  <c r="M925" i="7" s="1"/>
  <c r="N925" i="7" s="1"/>
  <c r="N920" i="7"/>
  <c r="N919" i="7"/>
  <c r="N918" i="7"/>
  <c r="N917" i="7"/>
  <c r="N916" i="7"/>
  <c r="N915" i="7"/>
  <c r="N914" i="7"/>
  <c r="K913" i="7"/>
  <c r="N913" i="7" s="1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M880" i="7" a="1"/>
  <c r="M880" i="7" s="1"/>
  <c r="N880" i="7" s="1"/>
  <c r="M879" i="7" a="1"/>
  <c r="M879" i="7" s="1"/>
  <c r="N879" i="7" s="1"/>
  <c r="M878" i="7" a="1"/>
  <c r="M878" i="7" s="1"/>
  <c r="N878" i="7" s="1"/>
  <c r="M877" i="7" a="1"/>
  <c r="M877" i="7" s="1"/>
  <c r="N877" i="7" s="1"/>
  <c r="M876" i="7" a="1"/>
  <c r="M876" i="7" s="1"/>
  <c r="N876" i="7" s="1"/>
  <c r="M875" i="7" a="1"/>
  <c r="M875" i="7" s="1"/>
  <c r="N875" i="7" s="1"/>
  <c r="M874" i="7" a="1"/>
  <c r="M874" i="7" s="1"/>
  <c r="N874" i="7" s="1"/>
  <c r="M873" i="7" a="1"/>
  <c r="M873" i="7" s="1"/>
  <c r="N873" i="7" s="1"/>
  <c r="N870" i="7"/>
  <c r="N867" i="7"/>
  <c r="N866" i="7"/>
  <c r="N865" i="7"/>
  <c r="N864" i="7"/>
  <c r="N863" i="7"/>
  <c r="N862" i="7"/>
  <c r="N861" i="7"/>
  <c r="N860" i="7"/>
  <c r="N859" i="7"/>
  <c r="N858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K817" i="7"/>
  <c r="N817" i="7" s="1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K751" i="7"/>
  <c r="N751" i="7" s="1"/>
  <c r="N750" i="7"/>
  <c r="N749" i="7"/>
  <c r="N748" i="7"/>
  <c r="N747" i="7"/>
  <c r="N746" i="7"/>
  <c r="N745" i="7"/>
  <c r="N744" i="7"/>
  <c r="N743" i="7"/>
  <c r="M742" i="7" a="1"/>
  <c r="M742" i="7" s="1"/>
  <c r="N742" i="7" s="1"/>
  <c r="M741" i="7" a="1"/>
  <c r="M741" i="7" s="1"/>
  <c r="N741" i="7" s="1"/>
  <c r="M740" i="7" a="1"/>
  <c r="M740" i="7" s="1"/>
  <c r="N740" i="7" s="1"/>
  <c r="M739" i="7" a="1"/>
  <c r="M739" i="7" s="1"/>
  <c r="N739" i="7" s="1"/>
  <c r="M738" i="7" a="1"/>
  <c r="M738" i="7" s="1"/>
  <c r="N738" i="7" s="1"/>
  <c r="M737" i="7" a="1"/>
  <c r="M737" i="7" s="1"/>
  <c r="N737" i="7" s="1"/>
  <c r="M736" i="7" a="1"/>
  <c r="M736" i="7" s="1"/>
  <c r="N736" i="7" s="1"/>
  <c r="M735" i="7" a="1"/>
  <c r="M735" i="7" s="1"/>
  <c r="N735" i="7" s="1"/>
  <c r="M734" i="7" a="1"/>
  <c r="M734" i="7" s="1"/>
  <c r="N734" i="7" s="1"/>
  <c r="M733" i="7" a="1"/>
  <c r="M733" i="7" s="1"/>
  <c r="N733" i="7" s="1"/>
  <c r="N724" i="7"/>
  <c r="N723" i="7"/>
  <c r="N722" i="7"/>
  <c r="N721" i="7"/>
  <c r="N720" i="7"/>
  <c r="N719" i="7"/>
  <c r="N718" i="7"/>
  <c r="M717" i="7" a="1"/>
  <c r="M717" i="7" s="1"/>
  <c r="N717" i="7" s="1"/>
  <c r="M716" i="7" a="1"/>
  <c r="M716" i="7" s="1"/>
  <c r="N716" i="7" s="1"/>
  <c r="M715" i="7" a="1"/>
  <c r="M715" i="7" s="1"/>
  <c r="N715" i="7" s="1"/>
  <c r="M714" i="7" a="1"/>
  <c r="M714" i="7" s="1"/>
  <c r="N714" i="7" s="1"/>
  <c r="M713" i="7" a="1"/>
  <c r="M713" i="7" s="1"/>
  <c r="N713" i="7" s="1"/>
  <c r="M712" i="7" a="1"/>
  <c r="M712" i="7" s="1"/>
  <c r="N712" i="7" s="1"/>
  <c r="M711" i="7" a="1"/>
  <c r="M711" i="7" s="1"/>
  <c r="N711" i="7" s="1"/>
  <c r="M710" i="7" a="1"/>
  <c r="M710" i="7" s="1"/>
  <c r="N710" i="7" s="1"/>
  <c r="M709" i="7" a="1"/>
  <c r="M709" i="7" s="1"/>
  <c r="N709" i="7" s="1"/>
  <c r="M708" i="7" a="1"/>
  <c r="M708" i="7" s="1"/>
  <c r="N708" i="7" s="1"/>
  <c r="M707" i="7" a="1"/>
  <c r="M707" i="7" s="1"/>
  <c r="N707" i="7" s="1"/>
  <c r="M706" i="7" a="1"/>
  <c r="M706" i="7" s="1"/>
  <c r="N706" i="7" s="1"/>
  <c r="N689" i="7"/>
  <c r="N688" i="7"/>
  <c r="M687" i="7" a="1"/>
  <c r="M687" i="7" s="1"/>
  <c r="N687" i="7" s="1"/>
  <c r="M686" i="7" a="1"/>
  <c r="M686" i="7" s="1"/>
  <c r="N686" i="7" s="1"/>
  <c r="M685" i="7" a="1"/>
  <c r="M685" i="7" s="1"/>
  <c r="N685" i="7" s="1"/>
  <c r="M684" i="7" a="1"/>
  <c r="M684" i="7" s="1"/>
  <c r="N684" i="7" s="1"/>
  <c r="M683" i="7" a="1"/>
  <c r="M683" i="7" s="1"/>
  <c r="N683" i="7" s="1"/>
  <c r="M682" i="7" a="1"/>
  <c r="M682" i="7" s="1"/>
  <c r="N682" i="7" s="1"/>
  <c r="M681" i="7" a="1"/>
  <c r="M681" i="7" s="1"/>
  <c r="N681" i="7" s="1"/>
  <c r="M680" i="7" a="1"/>
  <c r="M680" i="7" s="1"/>
  <c r="N680" i="7" s="1"/>
  <c r="M679" i="7" a="1"/>
  <c r="M679" i="7" s="1"/>
  <c r="N679" i="7" s="1"/>
  <c r="M678" i="7" a="1"/>
  <c r="M678" i="7" s="1"/>
  <c r="N678" i="7" s="1"/>
  <c r="M677" i="7" a="1"/>
  <c r="M677" i="7" s="1"/>
  <c r="N677" i="7" s="1"/>
  <c r="M676" i="7" a="1"/>
  <c r="M676" i="7" s="1"/>
  <c r="N676" i="7" s="1"/>
  <c r="M675" i="7" a="1"/>
  <c r="M675" i="7" s="1"/>
  <c r="N675" i="7" s="1"/>
  <c r="M674" i="7" a="1"/>
  <c r="M674" i="7" s="1"/>
  <c r="N674" i="7" s="1"/>
  <c r="M673" i="7" a="1"/>
  <c r="M673" i="7" s="1"/>
  <c r="N673" i="7" s="1"/>
  <c r="M672" i="7" a="1"/>
  <c r="M672" i="7" s="1"/>
  <c r="N672" i="7" s="1"/>
  <c r="M671" i="7" a="1"/>
  <c r="M671" i="7" s="1"/>
  <c r="N671" i="7" s="1"/>
  <c r="M670" i="7" a="1"/>
  <c r="M670" i="7" s="1"/>
  <c r="N670" i="7" s="1"/>
  <c r="M669" i="7" a="1"/>
  <c r="M669" i="7" s="1"/>
  <c r="N669" i="7" s="1"/>
  <c r="M665" i="7" a="1"/>
  <c r="M665" i="7" s="1"/>
  <c r="N665" i="7" s="1"/>
  <c r="M664" i="7" a="1"/>
  <c r="M664" i="7" s="1"/>
  <c r="N664" i="7" s="1"/>
  <c r="M663" i="7" a="1"/>
  <c r="M663" i="7" s="1"/>
  <c r="N663" i="7" s="1"/>
  <c r="M662" i="7" a="1"/>
  <c r="M662" i="7" s="1"/>
  <c r="N662" i="7" s="1"/>
  <c r="M661" i="7" a="1"/>
  <c r="M661" i="7" s="1"/>
  <c r="N661" i="7" s="1"/>
  <c r="M660" i="7" a="1"/>
  <c r="M660" i="7" s="1"/>
  <c r="N660" i="7" s="1"/>
  <c r="M659" i="7" a="1"/>
  <c r="M659" i="7" s="1"/>
  <c r="N659" i="7" s="1"/>
  <c r="M658" i="7" a="1"/>
  <c r="M658" i="7" s="1"/>
  <c r="N658" i="7" s="1"/>
  <c r="M657" i="7" a="1"/>
  <c r="M657" i="7" s="1"/>
  <c r="N657" i="7" s="1"/>
  <c r="M656" i="7" a="1"/>
  <c r="M656" i="7" s="1"/>
  <c r="N656" i="7" s="1"/>
  <c r="M655" i="7" a="1"/>
  <c r="M655" i="7" s="1"/>
  <c r="N655" i="7" s="1"/>
  <c r="M654" i="7" a="1"/>
  <c r="M654" i="7" s="1"/>
  <c r="N654" i="7" s="1"/>
  <c r="M653" i="7" a="1"/>
  <c r="M653" i="7" s="1"/>
  <c r="N653" i="7" s="1"/>
  <c r="M652" i="7" a="1"/>
  <c r="M652" i="7" s="1"/>
  <c r="N652" i="7" s="1"/>
  <c r="M651" i="7" a="1"/>
  <c r="M651" i="7" s="1"/>
  <c r="N651" i="7" s="1"/>
  <c r="M644" i="7" a="1"/>
  <c r="M644" i="7" s="1"/>
  <c r="N644" i="7" s="1"/>
  <c r="M643" i="7" a="1"/>
  <c r="M643" i="7" s="1"/>
  <c r="N643" i="7" s="1"/>
  <c r="M642" i="7" a="1"/>
  <c r="M642" i="7" s="1"/>
  <c r="N642" i="7" s="1"/>
  <c r="M641" i="7" a="1"/>
  <c r="M641" i="7" s="1"/>
  <c r="N641" i="7" s="1"/>
  <c r="M640" i="7" a="1"/>
  <c r="M640" i="7" s="1"/>
  <c r="N640" i="7" s="1"/>
  <c r="M639" i="7" a="1"/>
  <c r="M639" i="7" s="1"/>
  <c r="N639" i="7" s="1"/>
  <c r="M638" i="7" a="1"/>
  <c r="M638" i="7" s="1"/>
  <c r="N638" i="7" s="1"/>
  <c r="M637" i="7" a="1"/>
  <c r="M637" i="7" s="1"/>
  <c r="N637" i="7" s="1"/>
  <c r="M636" i="7" a="1"/>
  <c r="M636" i="7" s="1"/>
  <c r="N636" i="7" s="1"/>
  <c r="M635" i="7" a="1"/>
  <c r="M635" i="7" s="1"/>
  <c r="N635" i="7" s="1"/>
  <c r="M634" i="7" a="1"/>
  <c r="M634" i="7" s="1"/>
  <c r="N634" i="7" s="1"/>
  <c r="M633" i="7" a="1"/>
  <c r="M633" i="7" s="1"/>
  <c r="N633" i="7" s="1"/>
  <c r="M632" i="7" a="1"/>
  <c r="M632" i="7" s="1"/>
  <c r="N632" i="7" s="1"/>
  <c r="M631" i="7" a="1"/>
  <c r="M631" i="7" s="1"/>
  <c r="N631" i="7" s="1"/>
  <c r="M630" i="7" a="1"/>
  <c r="M630" i="7" s="1"/>
  <c r="N630" i="7" s="1"/>
  <c r="M629" i="7" a="1"/>
  <c r="M629" i="7" s="1"/>
  <c r="N629" i="7" s="1"/>
  <c r="M628" i="7" a="1"/>
  <c r="M628" i="7" s="1"/>
  <c r="N628" i="7" s="1"/>
  <c r="M627" i="7" a="1"/>
  <c r="M627" i="7" s="1"/>
  <c r="N627" i="7" s="1"/>
  <c r="M625" i="7" a="1"/>
  <c r="M625" i="7" s="1"/>
  <c r="N625" i="7" s="1"/>
  <c r="M624" i="7" a="1"/>
  <c r="M624" i="7" s="1"/>
  <c r="N624" i="7" s="1"/>
  <c r="M623" i="7" a="1"/>
  <c r="M623" i="7" s="1"/>
  <c r="N623" i="7" s="1"/>
  <c r="M622" i="7" a="1"/>
  <c r="M622" i="7" s="1"/>
  <c r="N622" i="7" s="1"/>
  <c r="M621" i="7" a="1"/>
  <c r="M621" i="7" s="1"/>
  <c r="N621" i="7" s="1"/>
  <c r="M620" i="7" a="1"/>
  <c r="M620" i="7" s="1"/>
  <c r="N620" i="7" s="1"/>
  <c r="M619" i="7" a="1"/>
  <c r="M619" i="7" s="1"/>
  <c r="N619" i="7" s="1"/>
  <c r="M618" i="7" a="1"/>
  <c r="M618" i="7" s="1"/>
  <c r="N618" i="7" s="1"/>
  <c r="N616" i="7"/>
  <c r="N615" i="7"/>
  <c r="N614" i="7"/>
  <c r="N613" i="7"/>
  <c r="M612" i="7" a="1"/>
  <c r="M612" i="7" s="1"/>
  <c r="N612" i="7" s="1"/>
  <c r="M611" i="7" a="1"/>
  <c r="M611" i="7" s="1"/>
  <c r="N611" i="7" s="1"/>
  <c r="M610" i="7" a="1"/>
  <c r="M610" i="7" s="1"/>
  <c r="N610" i="7" s="1"/>
  <c r="M609" i="7" a="1"/>
  <c r="M609" i="7" s="1"/>
  <c r="N609" i="7" s="1"/>
  <c r="M608" i="7" a="1"/>
  <c r="M608" i="7" s="1"/>
  <c r="N608" i="7" s="1"/>
  <c r="M607" i="7" a="1"/>
  <c r="M607" i="7" s="1"/>
  <c r="N607" i="7" s="1"/>
  <c r="M606" i="7" a="1"/>
  <c r="M606" i="7" s="1"/>
  <c r="N606" i="7" s="1"/>
  <c r="M605" i="7" a="1"/>
  <c r="M605" i="7" s="1"/>
  <c r="N605" i="7" s="1"/>
  <c r="M604" i="7" a="1"/>
  <c r="M604" i="7" s="1"/>
  <c r="N604" i="7" s="1"/>
  <c r="M603" i="7" a="1"/>
  <c r="M603" i="7" s="1"/>
  <c r="N603" i="7" s="1"/>
  <c r="M602" i="7" a="1"/>
  <c r="M602" i="7" s="1"/>
  <c r="N602" i="7" s="1"/>
  <c r="M601" i="7" a="1"/>
  <c r="M601" i="7" s="1"/>
  <c r="N601" i="7" s="1"/>
  <c r="M600" i="7" a="1"/>
  <c r="M600" i="7" s="1"/>
  <c r="N600" i="7" s="1"/>
  <c r="M599" i="7" a="1"/>
  <c r="M599" i="7" s="1"/>
  <c r="N599" i="7" s="1"/>
  <c r="M598" i="7" a="1"/>
  <c r="M598" i="7" s="1"/>
  <c r="N598" i="7" s="1"/>
  <c r="K597" i="7"/>
  <c r="M597" i="7" s="1" a="1"/>
  <c r="M597" i="7" s="1"/>
  <c r="N597" i="7" s="1"/>
  <c r="M596" i="7" a="1"/>
  <c r="M596" i="7" s="1"/>
  <c r="N596" i="7" s="1"/>
  <c r="M595" i="7" a="1"/>
  <c r="M595" i="7" s="1"/>
  <c r="N595" i="7" s="1"/>
  <c r="M594" i="7" a="1"/>
  <c r="M594" i="7" s="1"/>
  <c r="N594" i="7" s="1"/>
  <c r="M593" i="7" a="1"/>
  <c r="M593" i="7" s="1"/>
  <c r="N593" i="7" s="1"/>
  <c r="M592" i="7" a="1"/>
  <c r="M592" i="7" s="1"/>
  <c r="N592" i="7" s="1"/>
  <c r="M591" i="7" a="1"/>
  <c r="M591" i="7" s="1"/>
  <c r="N591" i="7" s="1"/>
  <c r="M582" i="7" a="1"/>
  <c r="M582" i="7" s="1"/>
  <c r="N582" i="7" s="1"/>
  <c r="M581" i="7" a="1"/>
  <c r="M581" i="7" s="1"/>
  <c r="N581" i="7" s="1"/>
  <c r="M580" i="7" a="1"/>
  <c r="M580" i="7" s="1"/>
  <c r="N580" i="7" s="1"/>
  <c r="K579" i="7"/>
  <c r="M578" i="7" a="1"/>
  <c r="M578" i="7" s="1"/>
  <c r="N578" i="7" s="1"/>
  <c r="M577" i="7" a="1"/>
  <c r="M577" i="7" s="1"/>
  <c r="N577" i="7" s="1"/>
  <c r="M576" i="7" a="1"/>
  <c r="M576" i="7" s="1"/>
  <c r="N576" i="7" s="1"/>
  <c r="M575" i="7" a="1"/>
  <c r="M575" i="7" s="1"/>
  <c r="N575" i="7" s="1"/>
  <c r="M574" i="7" a="1"/>
  <c r="M574" i="7" s="1"/>
  <c r="N574" i="7" s="1"/>
  <c r="M573" i="7" a="1"/>
  <c r="M573" i="7" s="1"/>
  <c r="N573" i="7" s="1"/>
  <c r="M572" i="7" a="1"/>
  <c r="M572" i="7" s="1"/>
  <c r="N572" i="7" s="1"/>
  <c r="M571" i="7" a="1"/>
  <c r="M571" i="7" s="1"/>
  <c r="N571" i="7" s="1"/>
  <c r="M570" i="7" a="1"/>
  <c r="M570" i="7" s="1"/>
  <c r="N570" i="7" s="1"/>
  <c r="M569" i="7" a="1"/>
  <c r="M569" i="7" s="1"/>
  <c r="N569" i="7" s="1"/>
  <c r="M568" i="7" a="1"/>
  <c r="M568" i="7" s="1"/>
  <c r="N568" i="7" s="1"/>
  <c r="M567" i="7" a="1"/>
  <c r="M567" i="7" s="1"/>
  <c r="N567" i="7" s="1"/>
  <c r="M566" i="7" a="1"/>
  <c r="M566" i="7" s="1"/>
  <c r="N566" i="7" s="1"/>
  <c r="M565" i="7" a="1"/>
  <c r="M565" i="7" s="1"/>
  <c r="N565" i="7" s="1"/>
  <c r="M564" i="7" a="1"/>
  <c r="M564" i="7" s="1"/>
  <c r="N564" i="7" s="1"/>
  <c r="M563" i="7" a="1"/>
  <c r="M563" i="7" s="1"/>
  <c r="N563" i="7" s="1"/>
  <c r="M562" i="7" a="1"/>
  <c r="M562" i="7" s="1"/>
  <c r="N562" i="7" s="1"/>
  <c r="M561" i="7" a="1"/>
  <c r="M561" i="7" s="1"/>
  <c r="N561" i="7" s="1"/>
  <c r="M560" i="7" a="1"/>
  <c r="M560" i="7" s="1"/>
  <c r="N560" i="7" s="1"/>
  <c r="M554" i="7" a="1"/>
  <c r="M554" i="7" s="1"/>
  <c r="N554" i="7" s="1"/>
  <c r="M553" i="7" a="1"/>
  <c r="M553" i="7" s="1"/>
  <c r="N553" i="7" s="1"/>
  <c r="M552" i="7" a="1"/>
  <c r="M552" i="7" s="1"/>
  <c r="N552" i="7" s="1"/>
  <c r="M551" i="7" a="1"/>
  <c r="M551" i="7" s="1"/>
  <c r="N551" i="7" s="1"/>
  <c r="M550" i="7" a="1"/>
  <c r="M550" i="7" s="1"/>
  <c r="N550" i="7" s="1"/>
  <c r="M549" i="7" a="1"/>
  <c r="M549" i="7" s="1"/>
  <c r="N549" i="7" s="1"/>
  <c r="M548" i="7" a="1"/>
  <c r="M548" i="7" s="1"/>
  <c r="N548" i="7" s="1"/>
  <c r="M547" i="7" a="1"/>
  <c r="M547" i="7" s="1"/>
  <c r="N547" i="7" s="1"/>
  <c r="M546" i="7" a="1"/>
  <c r="M546" i="7" s="1"/>
  <c r="N546" i="7" s="1"/>
  <c r="M545" i="7" a="1"/>
  <c r="M545" i="7" s="1"/>
  <c r="N545" i="7" s="1"/>
  <c r="M544" i="7" a="1"/>
  <c r="M544" i="7" s="1"/>
  <c r="N544" i="7" s="1"/>
  <c r="M543" i="7" a="1"/>
  <c r="M543" i="7" s="1"/>
  <c r="N543" i="7" s="1"/>
  <c r="M542" i="7" a="1"/>
  <c r="M542" i="7" s="1"/>
  <c r="N542" i="7" s="1"/>
  <c r="M541" i="7" a="1"/>
  <c r="M541" i="7" s="1"/>
  <c r="N541" i="7" s="1"/>
  <c r="M540" i="7" a="1"/>
  <c r="M540" i="7" s="1"/>
  <c r="N540" i="7" s="1"/>
  <c r="M539" i="7" a="1"/>
  <c r="M539" i="7" s="1"/>
  <c r="N539" i="7" s="1"/>
  <c r="M538" i="7" a="1"/>
  <c r="M538" i="7" s="1"/>
  <c r="N538" i="7" s="1"/>
  <c r="M537" i="7" a="1"/>
  <c r="M537" i="7" s="1"/>
  <c r="N537" i="7" s="1"/>
  <c r="M536" i="7" a="1"/>
  <c r="M536" i="7" s="1"/>
  <c r="N536" i="7" s="1"/>
  <c r="M535" i="7" a="1"/>
  <c r="M535" i="7" s="1"/>
  <c r="N535" i="7" s="1"/>
  <c r="M534" i="7" a="1"/>
  <c r="M534" i="7" s="1"/>
  <c r="N534" i="7" s="1"/>
  <c r="M531" i="7" a="1"/>
  <c r="M531" i="7" s="1"/>
  <c r="N531" i="7" s="1"/>
  <c r="M530" i="7" a="1"/>
  <c r="M530" i="7" s="1"/>
  <c r="N530" i="7" s="1"/>
  <c r="M529" i="7" a="1"/>
  <c r="M529" i="7" s="1"/>
  <c r="N529" i="7" s="1"/>
  <c r="M528" i="7" a="1"/>
  <c r="M528" i="7" s="1"/>
  <c r="N528" i="7" s="1"/>
  <c r="M527" i="7" a="1"/>
  <c r="M527" i="7" s="1"/>
  <c r="N527" i="7" s="1"/>
  <c r="N522" i="7"/>
  <c r="M521" i="7" a="1"/>
  <c r="M521" i="7" s="1"/>
  <c r="N521" i="7" s="1"/>
  <c r="M520" i="7" a="1"/>
  <c r="M520" i="7" s="1"/>
  <c r="N520" i="7" s="1"/>
  <c r="M519" i="7" a="1"/>
  <c r="M519" i="7" s="1"/>
  <c r="N519" i="7" s="1"/>
  <c r="M518" i="7" a="1"/>
  <c r="M518" i="7" s="1"/>
  <c r="N518" i="7" s="1"/>
  <c r="M517" i="7" a="1"/>
  <c r="M517" i="7" s="1"/>
  <c r="N517" i="7" s="1"/>
  <c r="M516" i="7" a="1"/>
  <c r="M516" i="7" s="1"/>
  <c r="N516" i="7" s="1"/>
  <c r="M515" i="7" a="1"/>
  <c r="M515" i="7" s="1"/>
  <c r="N515" i="7" s="1"/>
  <c r="M514" i="7" a="1"/>
  <c r="M514" i="7" s="1"/>
  <c r="N514" i="7" s="1"/>
  <c r="M513" i="7" a="1"/>
  <c r="M513" i="7" s="1"/>
  <c r="N513" i="7" s="1"/>
  <c r="M512" i="7" a="1"/>
  <c r="M512" i="7" s="1"/>
  <c r="N512" i="7" s="1"/>
  <c r="M511" i="7" a="1"/>
  <c r="M511" i="7" s="1"/>
  <c r="N511" i="7" s="1"/>
  <c r="M510" i="7" a="1"/>
  <c r="M510" i="7" s="1"/>
  <c r="N510" i="7" s="1"/>
  <c r="M509" i="7" a="1"/>
  <c r="M509" i="7" s="1"/>
  <c r="N509" i="7" s="1"/>
  <c r="M508" i="7" a="1"/>
  <c r="M508" i="7" s="1"/>
  <c r="N508" i="7" s="1"/>
  <c r="M507" i="7" a="1"/>
  <c r="M507" i="7" s="1"/>
  <c r="N507" i="7" s="1"/>
  <c r="M506" i="7" a="1"/>
  <c r="M506" i="7" s="1"/>
  <c r="N506" i="7" s="1"/>
  <c r="M505" i="7" a="1"/>
  <c r="M505" i="7" s="1"/>
  <c r="N505" i="7" s="1"/>
  <c r="K504" i="7"/>
  <c r="M504" i="7" s="1" a="1"/>
  <c r="M504" i="7" s="1"/>
  <c r="N504" i="7" s="1"/>
  <c r="M503" i="7" a="1"/>
  <c r="M503" i="7" s="1"/>
  <c r="N503" i="7" s="1"/>
  <c r="M500" i="7" a="1"/>
  <c r="M500" i="7" s="1"/>
  <c r="N500" i="7" s="1"/>
  <c r="M499" i="7" a="1"/>
  <c r="M499" i="7" s="1"/>
  <c r="N499" i="7" s="1"/>
  <c r="M498" i="7" a="1"/>
  <c r="M498" i="7" s="1"/>
  <c r="N498" i="7" s="1"/>
  <c r="M497" i="7" a="1"/>
  <c r="M497" i="7" s="1"/>
  <c r="N497" i="7" s="1"/>
  <c r="M496" i="7" a="1"/>
  <c r="M496" i="7" s="1"/>
  <c r="N496" i="7" s="1"/>
  <c r="M495" i="7" a="1"/>
  <c r="M495" i="7" s="1"/>
  <c r="N495" i="7" s="1"/>
  <c r="M490" i="7" a="1"/>
  <c r="M490" i="7" s="1"/>
  <c r="N490" i="7" s="1"/>
  <c r="M489" i="7" a="1"/>
  <c r="M489" i="7" s="1"/>
  <c r="N489" i="7" s="1"/>
  <c r="M488" i="7" a="1"/>
  <c r="M488" i="7" s="1"/>
  <c r="N488" i="7" s="1"/>
  <c r="M487" i="7" a="1"/>
  <c r="M487" i="7" s="1"/>
  <c r="N487" i="7" s="1"/>
  <c r="M486" i="7" a="1"/>
  <c r="M486" i="7" s="1"/>
  <c r="N486" i="7" s="1"/>
  <c r="M485" i="7" a="1"/>
  <c r="M485" i="7" s="1"/>
  <c r="N485" i="7" s="1"/>
  <c r="M484" i="7" a="1"/>
  <c r="M484" i="7" s="1"/>
  <c r="N484" i="7" s="1"/>
  <c r="M483" i="7" a="1"/>
  <c r="M483" i="7" s="1"/>
  <c r="N483" i="7" s="1"/>
  <c r="N478" i="7"/>
  <c r="N477" i="7"/>
  <c r="N476" i="7"/>
  <c r="M475" i="7" a="1"/>
  <c r="M475" i="7" s="1"/>
  <c r="N475" i="7" s="1"/>
  <c r="M474" i="7" a="1"/>
  <c r="M474" i="7" s="1"/>
  <c r="N474" i="7" s="1"/>
  <c r="M473" i="7" a="1"/>
  <c r="M473" i="7" s="1"/>
  <c r="N473" i="7" s="1"/>
  <c r="M472" i="7" a="1"/>
  <c r="M472" i="7" s="1"/>
  <c r="N472" i="7" s="1"/>
  <c r="M471" i="7" a="1"/>
  <c r="M471" i="7" s="1"/>
  <c r="N471" i="7" s="1"/>
  <c r="M470" i="7" a="1"/>
  <c r="M470" i="7" s="1"/>
  <c r="N470" i="7" s="1"/>
  <c r="N462" i="7"/>
  <c r="N461" i="7"/>
  <c r="N460" i="7"/>
  <c r="M459" i="7" a="1"/>
  <c r="M459" i="7" s="1"/>
  <c r="N459" i="7" s="1"/>
  <c r="M458" i="7" a="1"/>
  <c r="M458" i="7" s="1"/>
  <c r="N458" i="7" s="1"/>
  <c r="M457" i="7" a="1"/>
  <c r="M457" i="7" s="1"/>
  <c r="N457" i="7" s="1"/>
  <c r="M456" i="7" a="1"/>
  <c r="M456" i="7" s="1"/>
  <c r="N456" i="7" s="1"/>
  <c r="K455" i="7"/>
  <c r="M455" i="7" s="1" a="1"/>
  <c r="M455" i="7" s="1"/>
  <c r="M454" i="7" a="1"/>
  <c r="M454" i="7" s="1"/>
  <c r="N454" i="7" s="1"/>
  <c r="M453" i="7" a="1"/>
  <c r="M453" i="7" s="1"/>
  <c r="N453" i="7" s="1"/>
  <c r="M452" i="7" a="1"/>
  <c r="M452" i="7" s="1"/>
  <c r="N452" i="7" s="1"/>
  <c r="M451" i="7" a="1"/>
  <c r="M451" i="7" s="1"/>
  <c r="N451" i="7" s="1"/>
  <c r="M447" i="7" a="1"/>
  <c r="M447" i="7" s="1"/>
  <c r="N447" i="7" s="1"/>
  <c r="M446" i="7" a="1"/>
  <c r="M446" i="7" s="1"/>
  <c r="N446" i="7" s="1"/>
  <c r="M445" i="7" a="1"/>
  <c r="M445" i="7" s="1"/>
  <c r="N445" i="7" s="1"/>
  <c r="M444" i="7" a="1"/>
  <c r="M444" i="7" s="1"/>
  <c r="N444" i="7" s="1"/>
  <c r="M443" i="7" a="1"/>
  <c r="M443" i="7" s="1"/>
  <c r="N443" i="7" s="1"/>
  <c r="M441" i="7" a="1"/>
  <c r="M441" i="7" s="1"/>
  <c r="N441" i="7" s="1"/>
  <c r="M440" i="7" a="1"/>
  <c r="M440" i="7" s="1"/>
  <c r="N440" i="7" s="1"/>
  <c r="M439" i="7" a="1"/>
  <c r="M439" i="7" s="1"/>
  <c r="N439" i="7" s="1"/>
  <c r="M438" i="7" a="1"/>
  <c r="M438" i="7" s="1"/>
  <c r="N438" i="7" s="1"/>
  <c r="M437" i="7" a="1"/>
  <c r="M437" i="7" s="1"/>
  <c r="N437" i="7" s="1"/>
  <c r="M436" i="7" a="1"/>
  <c r="M436" i="7" s="1"/>
  <c r="N436" i="7" s="1"/>
  <c r="M435" i="7" a="1"/>
  <c r="M435" i="7" s="1"/>
  <c r="N435" i="7" s="1"/>
  <c r="M434" i="7" a="1"/>
  <c r="M434" i="7" s="1"/>
  <c r="N434" i="7" s="1"/>
  <c r="M433" i="7" a="1"/>
  <c r="M433" i="7" s="1"/>
  <c r="N433" i="7" s="1"/>
  <c r="M432" i="7" a="1"/>
  <c r="M432" i="7" s="1"/>
  <c r="N432" i="7" s="1"/>
  <c r="M431" i="7" a="1"/>
  <c r="M431" i="7" s="1"/>
  <c r="N431" i="7" s="1"/>
  <c r="M430" i="7" a="1"/>
  <c r="M430" i="7" s="1"/>
  <c r="N430" i="7" s="1"/>
  <c r="M429" i="7" a="1"/>
  <c r="M429" i="7" s="1"/>
  <c r="N429" i="7" s="1"/>
  <c r="M427" i="7" a="1"/>
  <c r="M427" i="7" s="1"/>
  <c r="N427" i="7" s="1"/>
  <c r="N425" i="7"/>
  <c r="N424" i="7"/>
  <c r="M423" i="7" a="1"/>
  <c r="M423" i="7" s="1"/>
  <c r="N423" i="7" s="1"/>
  <c r="M422" i="7" a="1"/>
  <c r="M422" i="7" s="1"/>
  <c r="N422" i="7" s="1"/>
  <c r="M421" i="7" a="1"/>
  <c r="M421" i="7" s="1"/>
  <c r="N421" i="7" s="1"/>
  <c r="M420" i="7" a="1"/>
  <c r="M420" i="7" s="1"/>
  <c r="N420" i="7" s="1"/>
  <c r="M419" i="7" a="1"/>
  <c r="M419" i="7" s="1"/>
  <c r="N419" i="7" s="1"/>
  <c r="M418" i="7" a="1"/>
  <c r="M418" i="7" s="1"/>
  <c r="N418" i="7" s="1"/>
  <c r="M417" i="7" a="1"/>
  <c r="M417" i="7" s="1"/>
  <c r="N417" i="7" s="1"/>
  <c r="M416" i="7" a="1"/>
  <c r="M416" i="7" s="1"/>
  <c r="N416" i="7" s="1"/>
  <c r="M415" i="7" a="1"/>
  <c r="M415" i="7" s="1"/>
  <c r="N415" i="7" s="1"/>
  <c r="M414" i="7" a="1"/>
  <c r="M414" i="7" s="1"/>
  <c r="N414" i="7" s="1"/>
  <c r="M413" i="7" a="1"/>
  <c r="M413" i="7" s="1"/>
  <c r="N413" i="7" s="1"/>
  <c r="M412" i="7" a="1"/>
  <c r="M412" i="7" s="1"/>
  <c r="N412" i="7" s="1"/>
  <c r="M411" i="7" a="1"/>
  <c r="M411" i="7" s="1"/>
  <c r="N411" i="7" s="1"/>
  <c r="M410" i="7" a="1"/>
  <c r="M410" i="7" s="1"/>
  <c r="N410" i="7" s="1"/>
  <c r="M409" i="7" a="1"/>
  <c r="M409" i="7" s="1"/>
  <c r="N409" i="7" s="1"/>
  <c r="M408" i="7" a="1"/>
  <c r="M408" i="7" s="1"/>
  <c r="N408" i="7" s="1"/>
  <c r="M407" i="7" a="1"/>
  <c r="M407" i="7" s="1"/>
  <c r="N407" i="7" s="1"/>
  <c r="M406" i="7" a="1"/>
  <c r="M406" i="7" s="1"/>
  <c r="N406" i="7" s="1"/>
  <c r="M404" i="7" a="1"/>
  <c r="M404" i="7" s="1"/>
  <c r="N404" i="7" s="1"/>
  <c r="M403" i="7" a="1"/>
  <c r="M403" i="7" s="1"/>
  <c r="N403" i="7" s="1"/>
  <c r="K402" i="7"/>
  <c r="M402" i="7" s="1" a="1"/>
  <c r="M402" i="7" s="1"/>
  <c r="M401" i="7" a="1"/>
  <c r="M401" i="7" s="1"/>
  <c r="N401" i="7" s="1"/>
  <c r="M400" i="7" a="1"/>
  <c r="M400" i="7" s="1"/>
  <c r="N400" i="7" s="1"/>
  <c r="M399" i="7" a="1"/>
  <c r="M399" i="7" s="1"/>
  <c r="N399" i="7" s="1"/>
  <c r="M398" i="7" a="1"/>
  <c r="M398" i="7" s="1"/>
  <c r="N398" i="7" s="1"/>
  <c r="M397" i="7" a="1"/>
  <c r="M397" i="7" s="1"/>
  <c r="N397" i="7" s="1"/>
  <c r="M396" i="7" a="1"/>
  <c r="M396" i="7" s="1"/>
  <c r="N396" i="7" s="1"/>
  <c r="M393" i="7" a="1"/>
  <c r="M393" i="7" s="1"/>
  <c r="N393" i="7" s="1"/>
  <c r="M392" i="7" a="1"/>
  <c r="M392" i="7" s="1"/>
  <c r="N392" i="7" s="1"/>
  <c r="M391" i="7" a="1"/>
  <c r="M391" i="7" s="1"/>
  <c r="N391" i="7" s="1"/>
  <c r="M390" i="7" a="1"/>
  <c r="M390" i="7" s="1"/>
  <c r="N390" i="7" s="1"/>
  <c r="M389" i="7" a="1"/>
  <c r="M389" i="7" s="1"/>
  <c r="N389" i="7" s="1"/>
  <c r="M388" i="7" a="1"/>
  <c r="M388" i="7" s="1"/>
  <c r="N388" i="7" s="1"/>
  <c r="M387" i="7" a="1"/>
  <c r="M387" i="7" s="1"/>
  <c r="N387" i="7" s="1"/>
  <c r="M386" i="7" a="1"/>
  <c r="M386" i="7" s="1"/>
  <c r="N386" i="7" s="1"/>
  <c r="M385" i="7" a="1"/>
  <c r="M385" i="7" s="1"/>
  <c r="N385" i="7" s="1"/>
  <c r="M384" i="7" a="1"/>
  <c r="M384" i="7" s="1"/>
  <c r="N384" i="7" s="1"/>
  <c r="M383" i="7" a="1"/>
  <c r="M383" i="7" s="1"/>
  <c r="N383" i="7" s="1"/>
  <c r="M382" i="7" a="1"/>
  <c r="M382" i="7" s="1"/>
  <c r="N382" i="7" s="1"/>
  <c r="M381" i="7" a="1"/>
  <c r="M381" i="7" s="1"/>
  <c r="N381" i="7" s="1"/>
  <c r="M380" i="7" a="1"/>
  <c r="M380" i="7" s="1"/>
  <c r="N380" i="7" s="1"/>
  <c r="M379" i="7" a="1"/>
  <c r="M379" i="7" s="1"/>
  <c r="N379" i="7" s="1"/>
  <c r="M378" i="7" a="1"/>
  <c r="M378" i="7" s="1"/>
  <c r="N378" i="7" s="1"/>
  <c r="M377" i="7" a="1"/>
  <c r="M377" i="7" s="1"/>
  <c r="N377" i="7" s="1"/>
  <c r="M376" i="7" a="1"/>
  <c r="M376" i="7" s="1"/>
  <c r="N376" i="7" s="1"/>
  <c r="M375" i="7" a="1"/>
  <c r="M375" i="7" s="1"/>
  <c r="N375" i="7" s="1"/>
  <c r="M374" i="7" a="1"/>
  <c r="M374" i="7" s="1"/>
  <c r="N374" i="7" s="1"/>
  <c r="M373" i="7" a="1"/>
  <c r="M373" i="7" s="1"/>
  <c r="N373" i="7" s="1"/>
  <c r="M372" i="7" a="1"/>
  <c r="M372" i="7" s="1"/>
  <c r="N372" i="7" s="1"/>
  <c r="M371" i="7" a="1"/>
  <c r="M371" i="7" s="1"/>
  <c r="N371" i="7" s="1"/>
  <c r="M370" i="7" a="1"/>
  <c r="M370" i="7" s="1"/>
  <c r="N370" i="7" s="1"/>
  <c r="M369" i="7" a="1"/>
  <c r="M369" i="7" s="1"/>
  <c r="N369" i="7" s="1"/>
  <c r="M368" i="7" a="1"/>
  <c r="M368" i="7" s="1"/>
  <c r="N368" i="7" s="1"/>
  <c r="M367" i="7" a="1"/>
  <c r="M367" i="7" s="1"/>
  <c r="N367" i="7" s="1"/>
  <c r="M366" i="7" a="1"/>
  <c r="M366" i="7" s="1"/>
  <c r="N366" i="7" s="1"/>
  <c r="M365" i="7" a="1"/>
  <c r="M365" i="7" s="1"/>
  <c r="N365" i="7" s="1"/>
  <c r="M364" i="7" a="1"/>
  <c r="M364" i="7" s="1"/>
  <c r="N364" i="7" s="1"/>
  <c r="M363" i="7" a="1"/>
  <c r="M363" i="7" s="1"/>
  <c r="N363" i="7" s="1"/>
  <c r="M362" i="7" a="1"/>
  <c r="M362" i="7" s="1"/>
  <c r="N362" i="7" s="1"/>
  <c r="M361" i="7" a="1"/>
  <c r="M361" i="7" s="1"/>
  <c r="N361" i="7" s="1"/>
  <c r="M360" i="7" a="1"/>
  <c r="M360" i="7" s="1"/>
  <c r="N360" i="7" s="1"/>
  <c r="M359" i="7" a="1"/>
  <c r="M359" i="7" s="1"/>
  <c r="N359" i="7" s="1"/>
  <c r="M358" i="7" a="1"/>
  <c r="M358" i="7" s="1"/>
  <c r="N358" i="7" s="1"/>
  <c r="M357" i="7" a="1"/>
  <c r="M357" i="7" s="1"/>
  <c r="N357" i="7" s="1"/>
  <c r="M356" i="7" a="1"/>
  <c r="M356" i="7" s="1"/>
  <c r="N356" i="7" s="1"/>
  <c r="M355" i="7" a="1"/>
  <c r="M355" i="7" s="1"/>
  <c r="N355" i="7" s="1"/>
  <c r="M354" i="7" a="1"/>
  <c r="M354" i="7" s="1"/>
  <c r="N354" i="7" s="1"/>
  <c r="M353" i="7" a="1"/>
  <c r="M353" i="7" s="1"/>
  <c r="N353" i="7" s="1"/>
  <c r="M352" i="7" a="1"/>
  <c r="M352" i="7" s="1"/>
  <c r="N352" i="7" s="1"/>
  <c r="M351" i="7" a="1"/>
  <c r="M351" i="7" s="1"/>
  <c r="N351" i="7" s="1"/>
  <c r="M350" i="7" a="1"/>
  <c r="M350" i="7" s="1"/>
  <c r="N350" i="7" s="1"/>
  <c r="M349" i="7" a="1"/>
  <c r="M349" i="7" s="1"/>
  <c r="N349" i="7" s="1"/>
  <c r="M348" i="7" a="1"/>
  <c r="M348" i="7" s="1"/>
  <c r="N348" i="7" s="1"/>
  <c r="M347" i="7" a="1"/>
  <c r="M347" i="7" s="1"/>
  <c r="N347" i="7" s="1"/>
  <c r="M346" i="7" a="1"/>
  <c r="M346" i="7" s="1"/>
  <c r="N346" i="7" s="1"/>
  <c r="M345" i="7" a="1"/>
  <c r="M345" i="7" s="1"/>
  <c r="N345" i="7" s="1"/>
  <c r="M344" i="7" a="1"/>
  <c r="M344" i="7" s="1"/>
  <c r="N344" i="7" s="1"/>
  <c r="M343" i="7" a="1"/>
  <c r="M343" i="7" s="1"/>
  <c r="N343" i="7" s="1"/>
  <c r="M342" i="7" a="1"/>
  <c r="M342" i="7" s="1"/>
  <c r="N342" i="7" s="1"/>
  <c r="M341" i="7" a="1"/>
  <c r="M341" i="7" s="1"/>
  <c r="N341" i="7" s="1"/>
  <c r="M340" i="7" a="1"/>
  <c r="M340" i="7" s="1"/>
  <c r="N340" i="7" s="1"/>
  <c r="M339" i="7" a="1"/>
  <c r="M339" i="7" s="1"/>
  <c r="N339" i="7" s="1"/>
  <c r="M338" i="7" a="1"/>
  <c r="M338" i="7" s="1"/>
  <c r="N338" i="7" s="1"/>
  <c r="M337" i="7" a="1"/>
  <c r="M337" i="7" s="1"/>
  <c r="N337" i="7" s="1"/>
  <c r="M336" i="7" a="1"/>
  <c r="M336" i="7" s="1"/>
  <c r="N336" i="7" s="1"/>
  <c r="M335" i="7" a="1"/>
  <c r="M335" i="7" s="1"/>
  <c r="N335" i="7" s="1"/>
  <c r="M334" i="7" a="1"/>
  <c r="M334" i="7" s="1"/>
  <c r="N334" i="7" s="1"/>
  <c r="M333" i="7" a="1"/>
  <c r="M333" i="7" s="1"/>
  <c r="N333" i="7" s="1"/>
  <c r="M332" i="7" a="1"/>
  <c r="M332" i="7" s="1"/>
  <c r="N332" i="7" s="1"/>
  <c r="M331" i="7" a="1"/>
  <c r="M331" i="7" s="1"/>
  <c r="N331" i="7" s="1"/>
  <c r="M330" i="7" a="1"/>
  <c r="M330" i="7" s="1"/>
  <c r="N330" i="7" s="1"/>
  <c r="M329" i="7" a="1"/>
  <c r="M329" i="7" s="1"/>
  <c r="N329" i="7" s="1"/>
  <c r="M328" i="7" a="1"/>
  <c r="M328" i="7" s="1"/>
  <c r="N328" i="7" s="1"/>
  <c r="M327" i="7" a="1"/>
  <c r="M327" i="7" s="1"/>
  <c r="N327" i="7" s="1"/>
  <c r="M326" i="7" a="1"/>
  <c r="M326" i="7" s="1"/>
  <c r="N326" i="7" s="1"/>
  <c r="M325" i="7" a="1"/>
  <c r="M325" i="7" s="1"/>
  <c r="N325" i="7" s="1"/>
  <c r="M324" i="7" a="1"/>
  <c r="M324" i="7" s="1"/>
  <c r="N324" i="7" s="1"/>
  <c r="M323" i="7" a="1"/>
  <c r="M323" i="7" s="1"/>
  <c r="N323" i="7" s="1"/>
  <c r="M322" i="7" a="1"/>
  <c r="M322" i="7" s="1"/>
  <c r="N322" i="7" s="1"/>
  <c r="M321" i="7" a="1"/>
  <c r="M321" i="7" s="1"/>
  <c r="N321" i="7" s="1"/>
  <c r="M320" i="7" a="1"/>
  <c r="M320" i="7" s="1"/>
  <c r="N320" i="7" s="1"/>
  <c r="M319" i="7" a="1"/>
  <c r="M319" i="7" s="1"/>
  <c r="N319" i="7" s="1"/>
  <c r="M318" i="7" a="1"/>
  <c r="M318" i="7" s="1"/>
  <c r="N318" i="7" s="1"/>
  <c r="M317" i="7" a="1"/>
  <c r="M317" i="7" s="1"/>
  <c r="N317" i="7" s="1"/>
  <c r="M316" i="7" a="1"/>
  <c r="M316" i="7" s="1"/>
  <c r="N316" i="7" s="1"/>
  <c r="M315" i="7" a="1"/>
  <c r="M315" i="7" s="1"/>
  <c r="N315" i="7" s="1"/>
  <c r="M314" i="7" a="1"/>
  <c r="M314" i="7" s="1"/>
  <c r="N314" i="7" s="1"/>
  <c r="M313" i="7" a="1"/>
  <c r="M313" i="7" s="1"/>
  <c r="N313" i="7" s="1"/>
  <c r="M312" i="7" a="1"/>
  <c r="M312" i="7" s="1"/>
  <c r="N312" i="7" s="1"/>
  <c r="M311" i="7" a="1"/>
  <c r="M311" i="7" s="1"/>
  <c r="N311" i="7" s="1"/>
  <c r="M310" i="7" a="1"/>
  <c r="M310" i="7" s="1"/>
  <c r="N310" i="7" s="1"/>
  <c r="M309" i="7" a="1"/>
  <c r="M309" i="7" s="1"/>
  <c r="N309" i="7" s="1"/>
  <c r="M308" i="7" a="1"/>
  <c r="M308" i="7" s="1"/>
  <c r="N308" i="7" s="1"/>
  <c r="M307" i="7" a="1"/>
  <c r="M307" i="7" s="1"/>
  <c r="N307" i="7" s="1"/>
  <c r="M306" i="7" a="1"/>
  <c r="M306" i="7" s="1"/>
  <c r="N306" i="7" s="1"/>
  <c r="M305" i="7" a="1"/>
  <c r="M305" i="7" s="1"/>
  <c r="N305" i="7" s="1"/>
  <c r="M304" i="7" a="1"/>
  <c r="M304" i="7" s="1"/>
  <c r="N304" i="7" s="1"/>
  <c r="M303" i="7" a="1"/>
  <c r="M303" i="7" s="1"/>
  <c r="N303" i="7" s="1"/>
  <c r="M302" i="7" a="1"/>
  <c r="M302" i="7" s="1"/>
  <c r="N302" i="7" s="1"/>
  <c r="M301" i="7" a="1"/>
  <c r="M301" i="7" s="1"/>
  <c r="N301" i="7" s="1"/>
  <c r="M300" i="7" a="1"/>
  <c r="M300" i="7" s="1"/>
  <c r="N300" i="7" s="1"/>
  <c r="M299" i="7" a="1"/>
  <c r="M299" i="7" s="1"/>
  <c r="N299" i="7" s="1"/>
  <c r="M298" i="7" a="1"/>
  <c r="M298" i="7" s="1"/>
  <c r="N298" i="7" s="1"/>
  <c r="M297" i="7" a="1"/>
  <c r="M297" i="7" s="1"/>
  <c r="N297" i="7" s="1"/>
  <c r="M296" i="7" a="1"/>
  <c r="M296" i="7" s="1"/>
  <c r="N296" i="7" s="1"/>
  <c r="M295" i="7" a="1"/>
  <c r="M295" i="7" s="1"/>
  <c r="N295" i="7" s="1"/>
  <c r="M294" i="7" a="1"/>
  <c r="M294" i="7" s="1"/>
  <c r="N294" i="7" s="1"/>
  <c r="M293" i="7" a="1"/>
  <c r="M293" i="7" s="1"/>
  <c r="N293" i="7" s="1"/>
  <c r="M292" i="7" a="1"/>
  <c r="M292" i="7" s="1"/>
  <c r="N292" i="7" s="1"/>
  <c r="M291" i="7" a="1"/>
  <c r="M291" i="7" s="1"/>
  <c r="N291" i="7" s="1"/>
  <c r="M290" i="7" a="1"/>
  <c r="M290" i="7" s="1"/>
  <c r="N290" i="7" s="1"/>
  <c r="M289" i="7" a="1"/>
  <c r="M289" i="7" s="1"/>
  <c r="N289" i="7" s="1"/>
  <c r="M288" i="7" a="1"/>
  <c r="M288" i="7" s="1"/>
  <c r="N288" i="7" s="1"/>
  <c r="M287" i="7" a="1"/>
  <c r="M287" i="7" s="1"/>
  <c r="N287" i="7" s="1"/>
  <c r="M286" i="7" a="1"/>
  <c r="M286" i="7" s="1"/>
  <c r="N286" i="7" s="1"/>
  <c r="M285" i="7" a="1"/>
  <c r="M285" i="7" s="1"/>
  <c r="N285" i="7" s="1"/>
  <c r="M284" i="7" a="1"/>
  <c r="M284" i="7" s="1"/>
  <c r="N284" i="7" s="1"/>
  <c r="M283" i="7" a="1"/>
  <c r="M283" i="7" s="1"/>
  <c r="N283" i="7" s="1"/>
  <c r="M282" i="7" a="1"/>
  <c r="M282" i="7" s="1"/>
  <c r="N282" i="7" s="1"/>
  <c r="M281" i="7" a="1"/>
  <c r="M281" i="7" s="1"/>
  <c r="N281" i="7" s="1"/>
  <c r="M280" i="7" a="1"/>
  <c r="M280" i="7" s="1"/>
  <c r="N280" i="7" s="1"/>
  <c r="M279" i="7" a="1"/>
  <c r="M279" i="7" s="1"/>
  <c r="N279" i="7" s="1"/>
  <c r="M278" i="7" a="1"/>
  <c r="M278" i="7" s="1"/>
  <c r="N278" i="7" s="1"/>
  <c r="M277" i="7" a="1"/>
  <c r="M277" i="7" s="1"/>
  <c r="N277" i="7" s="1"/>
  <c r="M276" i="7" a="1"/>
  <c r="M276" i="7" s="1"/>
  <c r="N276" i="7" s="1"/>
  <c r="M275" i="7" a="1"/>
  <c r="M275" i="7" s="1"/>
  <c r="N275" i="7" s="1"/>
  <c r="M274" i="7" a="1"/>
  <c r="M274" i="7" s="1"/>
  <c r="N274" i="7" s="1"/>
  <c r="M273" i="7" a="1"/>
  <c r="M273" i="7" s="1"/>
  <c r="N273" i="7" s="1"/>
  <c r="M272" i="7" a="1"/>
  <c r="M272" i="7" s="1"/>
  <c r="N272" i="7" s="1"/>
  <c r="M271" i="7" a="1"/>
  <c r="M271" i="7" s="1"/>
  <c r="N271" i="7" s="1"/>
  <c r="M270" i="7" a="1"/>
  <c r="M270" i="7" s="1"/>
  <c r="N270" i="7" s="1"/>
  <c r="M269" i="7" a="1"/>
  <c r="M269" i="7" s="1"/>
  <c r="N269" i="7" s="1"/>
  <c r="M268" i="7" a="1"/>
  <c r="M268" i="7" s="1"/>
  <c r="N268" i="7" s="1"/>
  <c r="M267" i="7" a="1"/>
  <c r="M267" i="7" s="1"/>
  <c r="N267" i="7" s="1"/>
  <c r="M266" i="7" a="1"/>
  <c r="M266" i="7" s="1"/>
  <c r="N266" i="7" s="1"/>
  <c r="M265" i="7" a="1"/>
  <c r="M265" i="7" s="1"/>
  <c r="N265" i="7" s="1"/>
  <c r="M264" i="7" a="1"/>
  <c r="M264" i="7" s="1"/>
  <c r="N264" i="7" s="1"/>
  <c r="M263" i="7" a="1"/>
  <c r="M263" i="7" s="1"/>
  <c r="N263" i="7" s="1"/>
  <c r="M262" i="7" a="1"/>
  <c r="M262" i="7" s="1"/>
  <c r="N262" i="7" s="1"/>
  <c r="M261" i="7" a="1"/>
  <c r="M261" i="7" s="1"/>
  <c r="N261" i="7" s="1"/>
  <c r="M260" i="7" a="1"/>
  <c r="M260" i="7" s="1"/>
  <c r="N260" i="7" s="1"/>
  <c r="M259" i="7" a="1"/>
  <c r="M259" i="7" s="1"/>
  <c r="N259" i="7" s="1"/>
  <c r="M258" i="7" a="1"/>
  <c r="M258" i="7" s="1"/>
  <c r="N258" i="7" s="1"/>
  <c r="M257" i="7" a="1"/>
  <c r="M257" i="7" s="1"/>
  <c r="N257" i="7" s="1"/>
  <c r="M256" i="7" a="1"/>
  <c r="M256" i="7" s="1"/>
  <c r="N256" i="7" s="1"/>
  <c r="M255" i="7" a="1"/>
  <c r="M255" i="7" s="1"/>
  <c r="N255" i="7" s="1"/>
  <c r="M254" i="7" a="1"/>
  <c r="M254" i="7" s="1"/>
  <c r="N254" i="7" s="1"/>
  <c r="M253" i="7" a="1"/>
  <c r="M253" i="7" s="1"/>
  <c r="N253" i="7" s="1"/>
  <c r="M252" i="7" a="1"/>
  <c r="M252" i="7" s="1"/>
  <c r="N252" i="7" s="1"/>
  <c r="M251" i="7" a="1"/>
  <c r="M251" i="7" s="1"/>
  <c r="N251" i="7" s="1"/>
  <c r="M250" i="7" a="1"/>
  <c r="M250" i="7" s="1"/>
  <c r="N250" i="7" s="1"/>
  <c r="M249" i="7" a="1"/>
  <c r="M249" i="7" s="1"/>
  <c r="N249" i="7" s="1"/>
  <c r="M248" i="7" a="1"/>
  <c r="M248" i="7" s="1"/>
  <c r="N248" i="7" s="1"/>
  <c r="M247" i="7" a="1"/>
  <c r="M247" i="7" s="1"/>
  <c r="N247" i="7" s="1"/>
  <c r="M246" i="7" a="1"/>
  <c r="M246" i="7" s="1"/>
  <c r="N246" i="7" s="1"/>
  <c r="M245" i="7" a="1"/>
  <c r="M245" i="7" s="1"/>
  <c r="N245" i="7" s="1"/>
  <c r="M244" i="7" a="1"/>
  <c r="M244" i="7" s="1"/>
  <c r="N244" i="7" s="1"/>
  <c r="M243" i="7" a="1"/>
  <c r="M243" i="7" s="1"/>
  <c r="N243" i="7" s="1"/>
  <c r="M242" i="7" a="1"/>
  <c r="M242" i="7" s="1"/>
  <c r="N242" i="7" s="1"/>
  <c r="M241" i="7" a="1"/>
  <c r="M241" i="7" s="1"/>
  <c r="N241" i="7" s="1"/>
  <c r="M240" i="7" a="1"/>
  <c r="M240" i="7" s="1"/>
  <c r="N240" i="7" s="1"/>
  <c r="M239" i="7" a="1"/>
  <c r="M239" i="7" s="1"/>
  <c r="N239" i="7" s="1"/>
  <c r="M238" i="7" a="1"/>
  <c r="M238" i="7" s="1"/>
  <c r="N238" i="7" s="1"/>
  <c r="M237" i="7" a="1"/>
  <c r="M237" i="7" s="1"/>
  <c r="N237" i="7" s="1"/>
  <c r="M236" i="7" a="1"/>
  <c r="M236" i="7" s="1"/>
  <c r="N236" i="7" s="1"/>
  <c r="M235" i="7" a="1"/>
  <c r="M235" i="7" s="1"/>
  <c r="N235" i="7" s="1"/>
  <c r="M234" i="7" a="1"/>
  <c r="M234" i="7" s="1"/>
  <c r="N234" i="7" s="1"/>
  <c r="M233" i="7" a="1"/>
  <c r="M233" i="7" s="1"/>
  <c r="N233" i="7" s="1"/>
  <c r="M232" i="7" a="1"/>
  <c r="M232" i="7" s="1"/>
  <c r="N232" i="7" s="1"/>
  <c r="M231" i="7" a="1"/>
  <c r="M231" i="7" s="1"/>
  <c r="N231" i="7" s="1"/>
  <c r="M230" i="7" a="1"/>
  <c r="M230" i="7" s="1"/>
  <c r="N230" i="7" s="1"/>
  <c r="M226" i="7" a="1"/>
  <c r="M226" i="7" s="1"/>
  <c r="N226" i="7" s="1"/>
  <c r="M225" i="7" a="1"/>
  <c r="M225" i="7" s="1"/>
  <c r="N225" i="7" s="1"/>
  <c r="M224" i="7" a="1"/>
  <c r="M224" i="7" s="1"/>
  <c r="N224" i="7" s="1"/>
  <c r="M223" i="7" a="1"/>
  <c r="M223" i="7" s="1"/>
  <c r="N223" i="7" s="1"/>
  <c r="M222" i="7" a="1"/>
  <c r="M222" i="7" s="1"/>
  <c r="N222" i="7" s="1"/>
  <c r="M221" i="7" a="1"/>
  <c r="M221" i="7" s="1"/>
  <c r="N221" i="7" s="1"/>
  <c r="M220" i="7" a="1"/>
  <c r="M220" i="7" s="1"/>
  <c r="N220" i="7" s="1"/>
  <c r="M219" i="7" a="1"/>
  <c r="M219" i="7" s="1"/>
  <c r="N219" i="7" s="1"/>
  <c r="M218" i="7" a="1"/>
  <c r="M218" i="7" s="1"/>
  <c r="N218" i="7" s="1"/>
  <c r="M217" i="7" a="1"/>
  <c r="M217" i="7" s="1"/>
  <c r="N217" i="7" s="1"/>
  <c r="M216" i="7" a="1"/>
  <c r="M216" i="7" s="1"/>
  <c r="N216" i="7" s="1"/>
  <c r="M215" i="7" a="1"/>
  <c r="M215" i="7" s="1"/>
  <c r="N215" i="7" s="1"/>
  <c r="M214" i="7" a="1"/>
  <c r="M214" i="7" s="1"/>
  <c r="N214" i="7" s="1"/>
  <c r="M213" i="7" a="1"/>
  <c r="M213" i="7" s="1"/>
  <c r="N213" i="7" s="1"/>
  <c r="M212" i="7" a="1"/>
  <c r="M212" i="7" s="1"/>
  <c r="N212" i="7" s="1"/>
  <c r="M211" i="7" a="1"/>
  <c r="M211" i="7" s="1"/>
  <c r="N211" i="7" s="1"/>
  <c r="M210" i="7" a="1"/>
  <c r="M210" i="7" s="1"/>
  <c r="N210" i="7" s="1"/>
  <c r="M206" i="7" a="1"/>
  <c r="M206" i="7" s="1"/>
  <c r="N206" i="7" s="1"/>
  <c r="M205" i="7" a="1"/>
  <c r="M205" i="7" s="1"/>
  <c r="N205" i="7" s="1"/>
  <c r="M204" i="7" a="1"/>
  <c r="M204" i="7" s="1"/>
  <c r="N204" i="7" s="1"/>
  <c r="M203" i="7" a="1"/>
  <c r="M203" i="7" s="1"/>
  <c r="N203" i="7" s="1"/>
  <c r="M202" i="7" a="1"/>
  <c r="M202" i="7" s="1"/>
  <c r="N202" i="7" s="1"/>
  <c r="M201" i="7" a="1"/>
  <c r="M201" i="7" s="1"/>
  <c r="N201" i="7" s="1"/>
  <c r="M200" i="7" a="1"/>
  <c r="M200" i="7" s="1"/>
  <c r="N200" i="7" s="1"/>
  <c r="M199" i="7" a="1"/>
  <c r="M199" i="7" s="1"/>
  <c r="N199" i="7" s="1"/>
  <c r="K198" i="7"/>
  <c r="M198" i="7" s="1" a="1"/>
  <c r="M198" i="7" s="1"/>
  <c r="M197" i="7" a="1"/>
  <c r="M197" i="7" s="1"/>
  <c r="N197" i="7" s="1"/>
  <c r="M196" i="7" a="1"/>
  <c r="M196" i="7" s="1"/>
  <c r="N196" i="7" s="1"/>
  <c r="M195" i="7" a="1"/>
  <c r="M195" i="7" s="1"/>
  <c r="N195" i="7" s="1"/>
  <c r="M194" i="7" a="1"/>
  <c r="M194" i="7" s="1"/>
  <c r="N194" i="7" s="1"/>
  <c r="M193" i="7" a="1"/>
  <c r="M193" i="7" s="1"/>
  <c r="N193" i="7" s="1"/>
  <c r="M192" i="7" a="1"/>
  <c r="M192" i="7" s="1"/>
  <c r="N192" i="7" s="1"/>
  <c r="M191" i="7" a="1"/>
  <c r="M191" i="7" s="1"/>
  <c r="N191" i="7" s="1"/>
  <c r="M190" i="7" a="1"/>
  <c r="M190" i="7" s="1"/>
  <c r="N190" i="7" s="1"/>
  <c r="M189" i="7" a="1"/>
  <c r="M189" i="7" s="1"/>
  <c r="N189" i="7" s="1"/>
  <c r="M188" i="7" a="1"/>
  <c r="M188" i="7" s="1"/>
  <c r="N188" i="7" s="1"/>
  <c r="M187" i="7" a="1"/>
  <c r="M187" i="7" s="1"/>
  <c r="N187" i="7" s="1"/>
  <c r="M186" i="7" a="1"/>
  <c r="M186" i="7" s="1"/>
  <c r="N186" i="7" s="1"/>
  <c r="M185" i="7" a="1"/>
  <c r="M185" i="7" s="1"/>
  <c r="N185" i="7" s="1"/>
  <c r="M184" i="7" a="1"/>
  <c r="M184" i="7" s="1"/>
  <c r="N184" i="7" s="1"/>
  <c r="M183" i="7" a="1"/>
  <c r="M183" i="7" s="1"/>
  <c r="N183" i="7" s="1"/>
  <c r="M182" i="7" a="1"/>
  <c r="M182" i="7" s="1"/>
  <c r="N182" i="7" s="1"/>
  <c r="M181" i="7" a="1"/>
  <c r="M181" i="7" s="1"/>
  <c r="N181" i="7" s="1"/>
  <c r="M180" i="7" a="1"/>
  <c r="M180" i="7" s="1"/>
  <c r="N180" i="7" s="1"/>
  <c r="M179" i="7" a="1"/>
  <c r="M179" i="7" s="1"/>
  <c r="N179" i="7" s="1"/>
  <c r="M178" i="7" a="1"/>
  <c r="M178" i="7" s="1"/>
  <c r="N178" i="7" s="1"/>
  <c r="M177" i="7" a="1"/>
  <c r="M177" i="7" s="1"/>
  <c r="N177" i="7" s="1"/>
  <c r="M176" i="7" a="1"/>
  <c r="M176" i="7" s="1"/>
  <c r="N176" i="7" s="1"/>
  <c r="M175" i="7" a="1"/>
  <c r="M175" i="7" s="1"/>
  <c r="N175" i="7" s="1"/>
  <c r="M174" i="7" a="1"/>
  <c r="M174" i="7" s="1"/>
  <c r="N174" i="7" s="1"/>
  <c r="M173" i="7" a="1"/>
  <c r="M173" i="7" s="1"/>
  <c r="N173" i="7" s="1"/>
  <c r="M172" i="7" a="1"/>
  <c r="M172" i="7" s="1"/>
  <c r="N172" i="7" s="1"/>
  <c r="M171" i="7" a="1"/>
  <c r="M171" i="7" s="1"/>
  <c r="N171" i="7" s="1"/>
  <c r="M170" i="7" a="1"/>
  <c r="M170" i="7" s="1"/>
  <c r="N170" i="7" s="1"/>
  <c r="M169" i="7" a="1"/>
  <c r="M169" i="7" s="1"/>
  <c r="N169" i="7" s="1"/>
  <c r="M168" i="7" a="1"/>
  <c r="M168" i="7" s="1"/>
  <c r="N168" i="7" s="1"/>
  <c r="M167" i="7" a="1"/>
  <c r="M167" i="7" s="1"/>
  <c r="N167" i="7" s="1"/>
  <c r="M166" i="7" a="1"/>
  <c r="M166" i="7" s="1"/>
  <c r="N166" i="7" s="1"/>
  <c r="M165" i="7" a="1"/>
  <c r="M165" i="7" s="1"/>
  <c r="N165" i="7" s="1"/>
  <c r="M164" i="7" a="1"/>
  <c r="M164" i="7" s="1"/>
  <c r="N164" i="7" s="1"/>
  <c r="M163" i="7" a="1"/>
  <c r="M163" i="7" s="1"/>
  <c r="N163" i="7" s="1"/>
  <c r="M162" i="7" a="1"/>
  <c r="M162" i="7" s="1"/>
  <c r="N162" i="7" s="1"/>
  <c r="M161" i="7" a="1"/>
  <c r="M161" i="7" s="1"/>
  <c r="N161" i="7" s="1"/>
  <c r="M160" i="7" a="1"/>
  <c r="M160" i="7" s="1"/>
  <c r="N160" i="7" s="1"/>
  <c r="M159" i="7" a="1"/>
  <c r="M159" i="7" s="1"/>
  <c r="N159" i="7" s="1"/>
  <c r="M158" i="7" a="1"/>
  <c r="M158" i="7" s="1"/>
  <c r="N158" i="7" s="1"/>
  <c r="M157" i="7" a="1"/>
  <c r="M157" i="7" s="1"/>
  <c r="N157" i="7" s="1"/>
  <c r="M156" i="7" a="1"/>
  <c r="M156" i="7" s="1"/>
  <c r="N156" i="7" s="1"/>
  <c r="M155" i="7" a="1"/>
  <c r="M155" i="7" s="1"/>
  <c r="N155" i="7" s="1"/>
  <c r="M154" i="7" a="1"/>
  <c r="M154" i="7" s="1"/>
  <c r="N154" i="7" s="1"/>
  <c r="M153" i="7" a="1"/>
  <c r="M153" i="7" s="1"/>
  <c r="N153" i="7" s="1"/>
  <c r="M152" i="7" a="1"/>
  <c r="M152" i="7" s="1"/>
  <c r="N152" i="7" s="1"/>
  <c r="M151" i="7" a="1"/>
  <c r="M151" i="7" s="1"/>
  <c r="N151" i="7" s="1"/>
  <c r="M150" i="7" a="1"/>
  <c r="M150" i="7" s="1"/>
  <c r="N150" i="7" s="1"/>
  <c r="M149" i="7" a="1"/>
  <c r="M149" i="7" s="1"/>
  <c r="N149" i="7" s="1"/>
  <c r="M148" i="7" a="1"/>
  <c r="M148" i="7" s="1"/>
  <c r="N148" i="7" s="1"/>
  <c r="M147" i="7" a="1"/>
  <c r="M147" i="7" s="1"/>
  <c r="N147" i="7" s="1"/>
  <c r="M146" i="7" a="1"/>
  <c r="M146" i="7" s="1"/>
  <c r="N146" i="7" s="1"/>
  <c r="M145" i="7" a="1"/>
  <c r="M145" i="7" s="1"/>
  <c r="N145" i="7" s="1"/>
  <c r="M144" i="7" a="1"/>
  <c r="M144" i="7" s="1"/>
  <c r="N144" i="7" s="1"/>
  <c r="M143" i="7" a="1"/>
  <c r="M143" i="7" s="1"/>
  <c r="N143" i="7" s="1"/>
  <c r="M142" i="7" a="1"/>
  <c r="M142" i="7" s="1"/>
  <c r="N142" i="7" s="1"/>
  <c r="M141" i="7" a="1"/>
  <c r="M141" i="7" s="1"/>
  <c r="N141" i="7" s="1"/>
  <c r="M140" i="7" a="1"/>
  <c r="M140" i="7" s="1"/>
  <c r="N140" i="7" s="1"/>
  <c r="M139" i="7" a="1"/>
  <c r="M139" i="7" s="1"/>
  <c r="N139" i="7" s="1"/>
  <c r="M138" i="7" a="1"/>
  <c r="M138" i="7" s="1"/>
  <c r="N138" i="7" s="1"/>
  <c r="M137" i="7" a="1"/>
  <c r="M137" i="7" s="1"/>
  <c r="N137" i="7" s="1"/>
  <c r="M136" i="7" a="1"/>
  <c r="M136" i="7" s="1"/>
  <c r="N136" i="7" s="1"/>
  <c r="M135" i="7" a="1"/>
  <c r="M135" i="7" s="1"/>
  <c r="N135" i="7" s="1"/>
  <c r="M134" i="7" a="1"/>
  <c r="M134" i="7" s="1"/>
  <c r="N134" i="7" s="1"/>
  <c r="M133" i="7" a="1"/>
  <c r="M133" i="7" s="1"/>
  <c r="N133" i="7" s="1"/>
  <c r="M132" i="7" a="1"/>
  <c r="M132" i="7" s="1"/>
  <c r="N132" i="7" s="1"/>
  <c r="M131" i="7" a="1"/>
  <c r="M131" i="7" s="1"/>
  <c r="N131" i="7" s="1"/>
  <c r="M130" i="7" a="1"/>
  <c r="M130" i="7" s="1"/>
  <c r="N130" i="7" s="1"/>
  <c r="M129" i="7" a="1"/>
  <c r="M129" i="7" s="1"/>
  <c r="N129" i="7" s="1"/>
  <c r="M128" i="7" a="1"/>
  <c r="M128" i="7" s="1"/>
  <c r="N128" i="7" s="1"/>
  <c r="M127" i="7" a="1"/>
  <c r="M127" i="7" s="1"/>
  <c r="N127" i="7" s="1"/>
  <c r="M126" i="7" a="1"/>
  <c r="M126" i="7" s="1"/>
  <c r="N126" i="7" s="1"/>
  <c r="M125" i="7" a="1"/>
  <c r="M125" i="7" s="1"/>
  <c r="N125" i="7" s="1"/>
  <c r="M124" i="7" a="1"/>
  <c r="M124" i="7" s="1"/>
  <c r="N124" i="7" s="1"/>
  <c r="M123" i="7" a="1"/>
  <c r="M123" i="7" s="1"/>
  <c r="N123" i="7" s="1"/>
  <c r="M122" i="7" a="1"/>
  <c r="M122" i="7" s="1"/>
  <c r="N122" i="7" s="1"/>
  <c r="M121" i="7" a="1"/>
  <c r="M121" i="7" s="1"/>
  <c r="N121" i="7" s="1"/>
  <c r="M120" i="7" a="1"/>
  <c r="M120" i="7" s="1"/>
  <c r="N120" i="7" s="1"/>
  <c r="M119" i="7" a="1"/>
  <c r="M119" i="7" s="1"/>
  <c r="N119" i="7" s="1"/>
  <c r="M118" i="7" a="1"/>
  <c r="M118" i="7" s="1"/>
  <c r="N118" i="7" s="1"/>
  <c r="M117" i="7" a="1"/>
  <c r="M117" i="7" s="1"/>
  <c r="N117" i="7" s="1"/>
  <c r="M116" i="7" a="1"/>
  <c r="M116" i="7" s="1"/>
  <c r="N116" i="7" s="1"/>
  <c r="M115" i="7" a="1"/>
  <c r="M115" i="7" s="1"/>
  <c r="N115" i="7" s="1"/>
  <c r="M114" i="7" a="1"/>
  <c r="M114" i="7" s="1"/>
  <c r="N114" i="7" s="1"/>
  <c r="M113" i="7" a="1"/>
  <c r="M113" i="7" s="1"/>
  <c r="N113" i="7" s="1"/>
  <c r="M112" i="7" a="1"/>
  <c r="M112" i="7" s="1"/>
  <c r="N112" i="7" s="1"/>
  <c r="M111" i="7" a="1"/>
  <c r="M111" i="7" s="1"/>
  <c r="N111" i="7" s="1"/>
  <c r="M110" i="7" a="1"/>
  <c r="M110" i="7" s="1"/>
  <c r="N110" i="7" s="1"/>
  <c r="M109" i="7" a="1"/>
  <c r="M109" i="7" s="1"/>
  <c r="N109" i="7" s="1"/>
  <c r="M108" i="7" a="1"/>
  <c r="M108" i="7" s="1"/>
  <c r="N108" i="7" s="1"/>
  <c r="M107" i="7" a="1"/>
  <c r="M107" i="7" s="1"/>
  <c r="N107" i="7" s="1"/>
  <c r="M106" i="7" a="1"/>
  <c r="M106" i="7" s="1"/>
  <c r="N106" i="7" s="1"/>
  <c r="K105" i="7"/>
  <c r="M105" i="7" s="1" a="1"/>
  <c r="M105" i="7" s="1"/>
  <c r="N105" i="7" s="1"/>
  <c r="M104" i="7" a="1"/>
  <c r="M104" i="7" s="1"/>
  <c r="N104" i="7" s="1"/>
  <c r="M103" i="7" a="1"/>
  <c r="M103" i="7" s="1"/>
  <c r="N103" i="7" s="1"/>
  <c r="M102" i="7" a="1"/>
  <c r="M102" i="7" s="1"/>
  <c r="N102" i="7" s="1"/>
  <c r="M101" i="7" a="1"/>
  <c r="M101" i="7" s="1"/>
  <c r="N101" i="7" s="1"/>
  <c r="M100" i="7" a="1"/>
  <c r="M100" i="7" s="1"/>
  <c r="N100" i="7" s="1"/>
  <c r="M99" i="7" a="1"/>
  <c r="M99" i="7" s="1"/>
  <c r="N99" i="7" s="1"/>
  <c r="M98" i="7" a="1"/>
  <c r="M98" i="7" s="1"/>
  <c r="N98" i="7" s="1"/>
  <c r="M97" i="7" a="1"/>
  <c r="M97" i="7" s="1"/>
  <c r="N97" i="7" s="1"/>
  <c r="M96" i="7" a="1"/>
  <c r="M96" i="7" s="1"/>
  <c r="N96" i="7" s="1"/>
  <c r="M95" i="7" a="1"/>
  <c r="M95" i="7" s="1"/>
  <c r="N95" i="7" s="1"/>
  <c r="M94" i="7" a="1"/>
  <c r="M94" i="7" s="1"/>
  <c r="N94" i="7" s="1"/>
  <c r="K93" i="7"/>
  <c r="M93" i="7" s="1" a="1"/>
  <c r="M93" i="7" s="1"/>
  <c r="N93" i="7" s="1"/>
  <c r="M92" i="7" a="1"/>
  <c r="M92" i="7" s="1"/>
  <c r="N92" i="7" s="1"/>
  <c r="M91" i="7" a="1"/>
  <c r="M91" i="7" s="1"/>
  <c r="N91" i="7" s="1"/>
  <c r="M90" i="7" a="1"/>
  <c r="M90" i="7" s="1"/>
  <c r="N90" i="7" s="1"/>
  <c r="M89" i="7" a="1"/>
  <c r="M89" i="7" s="1"/>
  <c r="N89" i="7" s="1"/>
  <c r="M88" i="7" a="1"/>
  <c r="M88" i="7" s="1"/>
  <c r="N88" i="7" s="1"/>
  <c r="M87" i="7" a="1"/>
  <c r="M87" i="7" s="1"/>
  <c r="N87" i="7" s="1"/>
  <c r="M86" i="7" a="1"/>
  <c r="M86" i="7" s="1"/>
  <c r="N86" i="7" s="1"/>
  <c r="M85" i="7" a="1"/>
  <c r="M85" i="7" s="1"/>
  <c r="N85" i="7" s="1"/>
  <c r="M84" i="7" a="1"/>
  <c r="M84" i="7" s="1"/>
  <c r="N84" i="7" s="1"/>
  <c r="M83" i="7" a="1"/>
  <c r="M83" i="7" s="1"/>
  <c r="N83" i="7" s="1"/>
  <c r="M82" i="7" a="1"/>
  <c r="M82" i="7" s="1"/>
  <c r="N82" i="7" s="1"/>
  <c r="M81" i="7" a="1"/>
  <c r="M81" i="7" s="1"/>
  <c r="N81" i="7" s="1"/>
  <c r="M80" i="7" a="1"/>
  <c r="M80" i="7" s="1"/>
  <c r="N80" i="7" s="1"/>
  <c r="M79" i="7" a="1"/>
  <c r="M79" i="7" s="1"/>
  <c r="N79" i="7" s="1"/>
  <c r="M78" i="7" a="1"/>
  <c r="M78" i="7" s="1"/>
  <c r="N78" i="7" s="1"/>
  <c r="M77" i="7" a="1"/>
  <c r="M77" i="7" s="1"/>
  <c r="N77" i="7" s="1"/>
  <c r="M76" i="7" a="1"/>
  <c r="M76" i="7" s="1"/>
  <c r="N76" i="7" s="1"/>
  <c r="M75" i="7" a="1"/>
  <c r="M75" i="7" s="1"/>
  <c r="N75" i="7" s="1"/>
  <c r="M74" i="7" a="1"/>
  <c r="M74" i="7" s="1"/>
  <c r="N74" i="7" s="1"/>
  <c r="M73" i="7" a="1"/>
  <c r="M73" i="7" s="1"/>
  <c r="N73" i="7" s="1"/>
  <c r="M72" i="7" a="1"/>
  <c r="M72" i="7" s="1"/>
  <c r="N72" i="7" s="1"/>
  <c r="M71" i="7" a="1"/>
  <c r="M71" i="7" s="1"/>
  <c r="N71" i="7" s="1"/>
  <c r="M70" i="7" a="1"/>
  <c r="M70" i="7" s="1"/>
  <c r="N70" i="7" s="1"/>
  <c r="M69" i="7" a="1"/>
  <c r="M69" i="7" s="1"/>
  <c r="N69" i="7" s="1"/>
  <c r="M68" i="7" a="1"/>
  <c r="M68" i="7" s="1"/>
  <c r="N68" i="7" s="1"/>
  <c r="M67" i="7" a="1"/>
  <c r="M67" i="7" s="1"/>
  <c r="N67" i="7" s="1"/>
  <c r="M66" i="7" a="1"/>
  <c r="M66" i="7" s="1"/>
  <c r="N66" i="7" s="1"/>
  <c r="M65" i="7" a="1"/>
  <c r="M65" i="7" s="1"/>
  <c r="N65" i="7" s="1"/>
  <c r="M64" i="7" a="1"/>
  <c r="M64" i="7" s="1"/>
  <c r="N64" i="7" s="1"/>
  <c r="M63" i="7" a="1"/>
  <c r="M63" i="7" s="1"/>
  <c r="N63" i="7" s="1"/>
  <c r="M62" i="7" a="1"/>
  <c r="M62" i="7" s="1"/>
  <c r="N62" i="7" s="1"/>
  <c r="M61" i="7" a="1"/>
  <c r="M61" i="7" s="1"/>
  <c r="N61" i="7" s="1"/>
  <c r="M60" i="7" a="1"/>
  <c r="M60" i="7" s="1"/>
  <c r="N60" i="7" s="1"/>
  <c r="M59" i="7" a="1"/>
  <c r="M59" i="7" s="1"/>
  <c r="N59" i="7" s="1"/>
  <c r="M58" i="7" a="1"/>
  <c r="M58" i="7" s="1"/>
  <c r="N58" i="7" s="1"/>
  <c r="M57" i="7" a="1"/>
  <c r="M57" i="7" s="1"/>
  <c r="N57" i="7" s="1"/>
  <c r="M56" i="7" a="1"/>
  <c r="M56" i="7" s="1"/>
  <c r="N56" i="7" s="1"/>
  <c r="M55" i="7" a="1"/>
  <c r="M55" i="7" s="1"/>
  <c r="N55" i="7" s="1"/>
  <c r="M54" i="7" a="1"/>
  <c r="M54" i="7" s="1"/>
  <c r="N54" i="7" s="1"/>
  <c r="M53" i="7" a="1"/>
  <c r="M53" i="7" s="1"/>
  <c r="N53" i="7" s="1"/>
  <c r="M52" i="7" a="1"/>
  <c r="M52" i="7" s="1"/>
  <c r="N52" i="7" s="1"/>
  <c r="M51" i="7" a="1"/>
  <c r="M51" i="7" s="1"/>
  <c r="N51" i="7" s="1"/>
  <c r="M50" i="7" a="1"/>
  <c r="M50" i="7" s="1"/>
  <c r="N50" i="7" s="1"/>
  <c r="M49" i="7" a="1"/>
  <c r="M49" i="7" s="1"/>
  <c r="N49" i="7" s="1"/>
  <c r="M48" i="7" a="1"/>
  <c r="M48" i="7" s="1"/>
  <c r="N48" i="7" s="1"/>
  <c r="M47" i="7" a="1"/>
  <c r="M47" i="7" s="1"/>
  <c r="N47" i="7" s="1"/>
  <c r="M46" i="7" a="1"/>
  <c r="M46" i="7" s="1"/>
  <c r="N46" i="7" s="1"/>
  <c r="M45" i="7" a="1"/>
  <c r="M45" i="7" s="1"/>
  <c r="N45" i="7" s="1"/>
  <c r="M44" i="7" a="1"/>
  <c r="M44" i="7" s="1"/>
  <c r="N44" i="7" s="1"/>
  <c r="M43" i="7" a="1"/>
  <c r="M43" i="7" s="1"/>
  <c r="N43" i="7" s="1"/>
  <c r="M42" i="7" a="1"/>
  <c r="M42" i="7" s="1"/>
  <c r="N42" i="7" s="1"/>
  <c r="M41" i="7" a="1"/>
  <c r="M41" i="7" s="1"/>
  <c r="N41" i="7" s="1"/>
  <c r="M40" i="7" a="1"/>
  <c r="M40" i="7" s="1"/>
  <c r="N40" i="7" s="1"/>
  <c r="M39" i="7" a="1"/>
  <c r="M39" i="7" s="1"/>
  <c r="N39" i="7" s="1"/>
  <c r="M38" i="7" a="1"/>
  <c r="M38" i="7" s="1"/>
  <c r="N38" i="7" s="1"/>
  <c r="M37" i="7" a="1"/>
  <c r="M37" i="7" s="1"/>
  <c r="N37" i="7" s="1"/>
  <c r="M36" i="7" a="1"/>
  <c r="M36" i="7" s="1"/>
  <c r="N36" i="7" s="1"/>
  <c r="M35" i="7" a="1"/>
  <c r="M35" i="7" s="1"/>
  <c r="N35" i="7" s="1"/>
  <c r="M34" i="7" a="1"/>
  <c r="M34" i="7" s="1"/>
  <c r="N34" i="7" s="1"/>
  <c r="M33" i="7" a="1"/>
  <c r="M33" i="7" s="1"/>
  <c r="N33" i="7" s="1"/>
  <c r="M32" i="7" a="1"/>
  <c r="M32" i="7" s="1"/>
  <c r="N32" i="7" s="1"/>
  <c r="M31" i="7" a="1"/>
  <c r="M31" i="7" s="1"/>
  <c r="N31" i="7" s="1"/>
  <c r="M30" i="7" a="1"/>
  <c r="M30" i="7" s="1"/>
  <c r="N30" i="7" s="1"/>
  <c r="M29" i="7" a="1"/>
  <c r="M29" i="7" s="1"/>
  <c r="N29" i="7" s="1"/>
  <c r="M28" i="7" a="1"/>
  <c r="M28" i="7" s="1"/>
  <c r="N28" i="7" s="1"/>
  <c r="M27" i="7" a="1"/>
  <c r="M27" i="7" s="1"/>
  <c r="N27" i="7" s="1"/>
  <c r="M26" i="7" a="1"/>
  <c r="M26" i="7" s="1"/>
  <c r="N26" i="7" s="1"/>
  <c r="M25" i="7" a="1"/>
  <c r="M25" i="7" s="1"/>
  <c r="N25" i="7" s="1"/>
  <c r="M24" i="7" a="1"/>
  <c r="M24" i="7" s="1"/>
  <c r="N24" i="7" s="1"/>
  <c r="M23" i="7" a="1"/>
  <c r="M23" i="7" s="1"/>
  <c r="N23" i="7" s="1"/>
  <c r="M22" i="7" a="1"/>
  <c r="M22" i="7" s="1"/>
  <c r="N22" i="7" s="1"/>
  <c r="M21" i="7" a="1"/>
  <c r="M21" i="7" s="1"/>
  <c r="N21" i="7" s="1"/>
  <c r="K20" i="7"/>
  <c r="M19" i="7" a="1"/>
  <c r="M19" i="7" s="1"/>
  <c r="N19" i="7" s="1"/>
  <c r="M18" i="7" a="1"/>
  <c r="M18" i="7" s="1"/>
  <c r="N18" i="7" s="1"/>
  <c r="M17" i="7" a="1"/>
  <c r="M17" i="7" s="1"/>
  <c r="N17" i="7" s="1"/>
  <c r="M16" i="7" a="1"/>
  <c r="M16" i="7" s="1"/>
  <c r="N16" i="7" s="1"/>
  <c r="M15" i="7" a="1"/>
  <c r="M15" i="7" s="1"/>
  <c r="N15" i="7" s="1"/>
  <c r="M14" i="7" a="1"/>
  <c r="M14" i="7" s="1"/>
  <c r="N14" i="7" s="1"/>
  <c r="M13" i="7" a="1"/>
  <c r="M13" i="7" s="1"/>
  <c r="N13" i="7" s="1"/>
  <c r="M12" i="7" a="1"/>
  <c r="M12" i="7" s="1"/>
  <c r="N12" i="7" s="1"/>
  <c r="M11" i="7" a="1"/>
  <c r="M11" i="7" s="1"/>
  <c r="N11" i="7" s="1"/>
  <c r="M10" i="7" a="1"/>
  <c r="M10" i="7" s="1"/>
  <c r="N10" i="7" s="1"/>
  <c r="M9" i="7" a="1"/>
  <c r="M9" i="7" s="1"/>
  <c r="N9" i="7" s="1"/>
  <c r="M8" i="7" a="1"/>
  <c r="M8" i="7" s="1"/>
  <c r="N8" i="7" s="1"/>
  <c r="H3" i="7"/>
  <c r="S203" i="6"/>
  <c r="R203" i="6"/>
  <c r="Q203" i="6"/>
  <c r="P203" i="6"/>
  <c r="O203" i="6"/>
  <c r="N203" i="6"/>
  <c r="M203" i="6"/>
  <c r="L203" i="6"/>
  <c r="K203" i="6"/>
  <c r="D203" i="6" s="1"/>
  <c r="J203" i="6"/>
  <c r="I203" i="6"/>
  <c r="S202" i="6"/>
  <c r="R202" i="6"/>
  <c r="Q202" i="6"/>
  <c r="P202" i="6"/>
  <c r="O202" i="6"/>
  <c r="N202" i="6"/>
  <c r="M202" i="6"/>
  <c r="L202" i="6"/>
  <c r="D202" i="6" s="1"/>
  <c r="K202" i="6"/>
  <c r="J202" i="6"/>
  <c r="I202" i="6"/>
  <c r="S201" i="6"/>
  <c r="R201" i="6"/>
  <c r="Q201" i="6"/>
  <c r="P201" i="6"/>
  <c r="O201" i="6"/>
  <c r="D201" i="6" s="1"/>
  <c r="N201" i="6"/>
  <c r="M201" i="6"/>
  <c r="L201" i="6"/>
  <c r="K201" i="6"/>
  <c r="J201" i="6"/>
  <c r="I201" i="6"/>
  <c r="S200" i="6"/>
  <c r="R200" i="6"/>
  <c r="Q200" i="6"/>
  <c r="P200" i="6"/>
  <c r="O200" i="6"/>
  <c r="N200" i="6"/>
  <c r="M200" i="6"/>
  <c r="L200" i="6"/>
  <c r="D200" i="6" s="1"/>
  <c r="K200" i="6"/>
  <c r="J200" i="6"/>
  <c r="I200" i="6"/>
  <c r="S199" i="6"/>
  <c r="R199" i="6"/>
  <c r="Q199" i="6"/>
  <c r="P199" i="6"/>
  <c r="O199" i="6"/>
  <c r="N199" i="6"/>
  <c r="M199" i="6"/>
  <c r="L199" i="6"/>
  <c r="K199" i="6"/>
  <c r="D199" i="6" s="1"/>
  <c r="J199" i="6"/>
  <c r="I199" i="6"/>
  <c r="S198" i="6"/>
  <c r="R198" i="6"/>
  <c r="Q198" i="6"/>
  <c r="P198" i="6"/>
  <c r="O198" i="6"/>
  <c r="N198" i="6"/>
  <c r="M198" i="6"/>
  <c r="L198" i="6"/>
  <c r="D198" i="6" s="1"/>
  <c r="K198" i="6"/>
  <c r="J198" i="6"/>
  <c r="I198" i="6"/>
  <c r="S197" i="6"/>
  <c r="R197" i="6"/>
  <c r="Q197" i="6"/>
  <c r="P197" i="6"/>
  <c r="O197" i="6"/>
  <c r="D197" i="6" s="1"/>
  <c r="N197" i="6"/>
  <c r="M197" i="6"/>
  <c r="L197" i="6"/>
  <c r="K197" i="6"/>
  <c r="J197" i="6"/>
  <c r="I197" i="6"/>
  <c r="S196" i="6"/>
  <c r="R196" i="6"/>
  <c r="Q196" i="6"/>
  <c r="P196" i="6"/>
  <c r="O196" i="6"/>
  <c r="N196" i="6"/>
  <c r="M196" i="6"/>
  <c r="L196" i="6"/>
  <c r="D196" i="6" s="1"/>
  <c r="K196" i="6"/>
  <c r="J196" i="6"/>
  <c r="I196" i="6"/>
  <c r="S195" i="6"/>
  <c r="R195" i="6"/>
  <c r="Q195" i="6"/>
  <c r="P195" i="6"/>
  <c r="O195" i="6"/>
  <c r="N195" i="6"/>
  <c r="M195" i="6"/>
  <c r="L195" i="6"/>
  <c r="K195" i="6"/>
  <c r="D195" i="6" s="1"/>
  <c r="J195" i="6"/>
  <c r="I195" i="6"/>
  <c r="S194" i="6"/>
  <c r="R194" i="6"/>
  <c r="Q194" i="6"/>
  <c r="P194" i="6"/>
  <c r="O194" i="6"/>
  <c r="N194" i="6"/>
  <c r="M194" i="6"/>
  <c r="L194" i="6"/>
  <c r="D194" i="6" s="1"/>
  <c r="K194" i="6"/>
  <c r="J194" i="6"/>
  <c r="I194" i="6"/>
  <c r="S193" i="6"/>
  <c r="R193" i="6"/>
  <c r="Q193" i="6"/>
  <c r="P193" i="6"/>
  <c r="O193" i="6"/>
  <c r="D193" i="6" s="1"/>
  <c r="N193" i="6"/>
  <c r="M193" i="6"/>
  <c r="L193" i="6"/>
  <c r="K193" i="6"/>
  <c r="J193" i="6"/>
  <c r="I193" i="6"/>
  <c r="S192" i="6"/>
  <c r="R192" i="6"/>
  <c r="Q192" i="6"/>
  <c r="P192" i="6"/>
  <c r="O192" i="6"/>
  <c r="N192" i="6"/>
  <c r="M192" i="6"/>
  <c r="L192" i="6"/>
  <c r="D192" i="6" s="1"/>
  <c r="K192" i="6"/>
  <c r="J192" i="6"/>
  <c r="I192" i="6"/>
  <c r="S191" i="6"/>
  <c r="R191" i="6"/>
  <c r="Q191" i="6"/>
  <c r="P191" i="6"/>
  <c r="O191" i="6"/>
  <c r="N191" i="6"/>
  <c r="M191" i="6"/>
  <c r="L191" i="6"/>
  <c r="K191" i="6"/>
  <c r="D191" i="6" s="1"/>
  <c r="J191" i="6"/>
  <c r="I191" i="6"/>
  <c r="S190" i="6"/>
  <c r="R190" i="6"/>
  <c r="Q190" i="6"/>
  <c r="P190" i="6"/>
  <c r="O190" i="6"/>
  <c r="N190" i="6"/>
  <c r="M190" i="6"/>
  <c r="L190" i="6"/>
  <c r="D190" i="6" s="1"/>
  <c r="K190" i="6"/>
  <c r="J190" i="6"/>
  <c r="I190" i="6"/>
  <c r="S189" i="6"/>
  <c r="R189" i="6"/>
  <c r="Q189" i="6"/>
  <c r="P189" i="6"/>
  <c r="O189" i="6"/>
  <c r="D189" i="6" s="1"/>
  <c r="N189" i="6"/>
  <c r="M189" i="6"/>
  <c r="L189" i="6"/>
  <c r="K189" i="6"/>
  <c r="J189" i="6"/>
  <c r="I189" i="6"/>
  <c r="S188" i="6"/>
  <c r="R188" i="6"/>
  <c r="Q188" i="6"/>
  <c r="P188" i="6"/>
  <c r="O188" i="6"/>
  <c r="N188" i="6"/>
  <c r="M188" i="6"/>
  <c r="L188" i="6"/>
  <c r="D188" i="6" s="1"/>
  <c r="K188" i="6"/>
  <c r="J188" i="6"/>
  <c r="I188" i="6"/>
  <c r="S187" i="6"/>
  <c r="R187" i="6"/>
  <c r="Q187" i="6"/>
  <c r="P187" i="6"/>
  <c r="O187" i="6"/>
  <c r="N187" i="6"/>
  <c r="M187" i="6"/>
  <c r="L187" i="6"/>
  <c r="K187" i="6"/>
  <c r="D187" i="6" s="1"/>
  <c r="J187" i="6"/>
  <c r="I187" i="6"/>
  <c r="S186" i="6"/>
  <c r="R186" i="6"/>
  <c r="Q186" i="6"/>
  <c r="P186" i="6"/>
  <c r="O186" i="6"/>
  <c r="N186" i="6"/>
  <c r="M186" i="6"/>
  <c r="L186" i="6"/>
  <c r="D186" i="6" s="1"/>
  <c r="K186" i="6"/>
  <c r="J186" i="6"/>
  <c r="I186" i="6"/>
  <c r="S185" i="6"/>
  <c r="R185" i="6"/>
  <c r="Q185" i="6"/>
  <c r="P185" i="6"/>
  <c r="O185" i="6"/>
  <c r="D185" i="6" s="1"/>
  <c r="N185" i="6"/>
  <c r="M185" i="6"/>
  <c r="L185" i="6"/>
  <c r="K185" i="6"/>
  <c r="J185" i="6"/>
  <c r="I185" i="6"/>
  <c r="S184" i="6"/>
  <c r="R184" i="6"/>
  <c r="Q184" i="6"/>
  <c r="P184" i="6"/>
  <c r="O184" i="6"/>
  <c r="N184" i="6"/>
  <c r="M184" i="6"/>
  <c r="L184" i="6"/>
  <c r="D184" i="6" s="1"/>
  <c r="K184" i="6"/>
  <c r="J184" i="6"/>
  <c r="I184" i="6"/>
  <c r="S183" i="6"/>
  <c r="R183" i="6"/>
  <c r="Q183" i="6"/>
  <c r="P183" i="6"/>
  <c r="O183" i="6"/>
  <c r="N183" i="6"/>
  <c r="M183" i="6"/>
  <c r="L183" i="6"/>
  <c r="K183" i="6"/>
  <c r="D183" i="6" s="1"/>
  <c r="J183" i="6"/>
  <c r="I183" i="6"/>
  <c r="S182" i="6"/>
  <c r="R182" i="6"/>
  <c r="Q182" i="6"/>
  <c r="P182" i="6"/>
  <c r="O182" i="6"/>
  <c r="N182" i="6"/>
  <c r="M182" i="6"/>
  <c r="L182" i="6"/>
  <c r="D182" i="6" s="1"/>
  <c r="K182" i="6"/>
  <c r="J182" i="6"/>
  <c r="I182" i="6"/>
  <c r="S181" i="6"/>
  <c r="R181" i="6"/>
  <c r="Q181" i="6"/>
  <c r="P181" i="6"/>
  <c r="O181" i="6"/>
  <c r="D181" i="6" s="1"/>
  <c r="N181" i="6"/>
  <c r="M181" i="6"/>
  <c r="L181" i="6"/>
  <c r="K181" i="6"/>
  <c r="J181" i="6"/>
  <c r="I181" i="6"/>
  <c r="S180" i="6"/>
  <c r="R180" i="6"/>
  <c r="Q180" i="6"/>
  <c r="P180" i="6"/>
  <c r="O180" i="6"/>
  <c r="N180" i="6"/>
  <c r="M180" i="6"/>
  <c r="L180" i="6"/>
  <c r="D180" i="6" s="1"/>
  <c r="K180" i="6"/>
  <c r="J180" i="6"/>
  <c r="I180" i="6"/>
  <c r="S179" i="6"/>
  <c r="R179" i="6"/>
  <c r="Q179" i="6"/>
  <c r="P179" i="6"/>
  <c r="O179" i="6"/>
  <c r="N179" i="6"/>
  <c r="M179" i="6"/>
  <c r="L179" i="6"/>
  <c r="K179" i="6"/>
  <c r="D179" i="6" s="1"/>
  <c r="J179" i="6"/>
  <c r="I179" i="6"/>
  <c r="S178" i="6"/>
  <c r="R178" i="6"/>
  <c r="Q178" i="6"/>
  <c r="P178" i="6"/>
  <c r="O178" i="6"/>
  <c r="N178" i="6"/>
  <c r="M178" i="6"/>
  <c r="L178" i="6"/>
  <c r="D178" i="6" s="1"/>
  <c r="K178" i="6"/>
  <c r="J178" i="6"/>
  <c r="I178" i="6"/>
  <c r="S177" i="6"/>
  <c r="R177" i="6"/>
  <c r="Q177" i="6"/>
  <c r="P177" i="6"/>
  <c r="O177" i="6"/>
  <c r="D177" i="6" s="1"/>
  <c r="N177" i="6"/>
  <c r="M177" i="6"/>
  <c r="L177" i="6"/>
  <c r="K177" i="6"/>
  <c r="J177" i="6"/>
  <c r="I177" i="6"/>
  <c r="S176" i="6"/>
  <c r="R176" i="6"/>
  <c r="Q176" i="6"/>
  <c r="P176" i="6"/>
  <c r="O176" i="6"/>
  <c r="N176" i="6"/>
  <c r="M176" i="6"/>
  <c r="L176" i="6"/>
  <c r="D176" i="6" s="1"/>
  <c r="K176" i="6"/>
  <c r="J176" i="6"/>
  <c r="I176" i="6"/>
  <c r="S175" i="6"/>
  <c r="R175" i="6"/>
  <c r="Q175" i="6"/>
  <c r="P175" i="6"/>
  <c r="O175" i="6"/>
  <c r="N175" i="6"/>
  <c r="M175" i="6"/>
  <c r="L175" i="6"/>
  <c r="K175" i="6"/>
  <c r="D175" i="6" s="1"/>
  <c r="J175" i="6"/>
  <c r="I175" i="6"/>
  <c r="S174" i="6"/>
  <c r="R174" i="6"/>
  <c r="Q174" i="6"/>
  <c r="P174" i="6"/>
  <c r="O174" i="6"/>
  <c r="N174" i="6"/>
  <c r="M174" i="6"/>
  <c r="L174" i="6"/>
  <c r="D174" i="6" s="1"/>
  <c r="K174" i="6"/>
  <c r="J174" i="6"/>
  <c r="I174" i="6"/>
  <c r="S173" i="6"/>
  <c r="R173" i="6"/>
  <c r="Q173" i="6"/>
  <c r="P173" i="6"/>
  <c r="O173" i="6"/>
  <c r="D173" i="6" s="1"/>
  <c r="N173" i="6"/>
  <c r="M173" i="6"/>
  <c r="L173" i="6"/>
  <c r="K173" i="6"/>
  <c r="J173" i="6"/>
  <c r="I173" i="6"/>
  <c r="S172" i="6"/>
  <c r="R172" i="6"/>
  <c r="Q172" i="6"/>
  <c r="P172" i="6"/>
  <c r="O172" i="6"/>
  <c r="N172" i="6"/>
  <c r="M172" i="6"/>
  <c r="L172" i="6"/>
  <c r="D172" i="6" s="1"/>
  <c r="K172" i="6"/>
  <c r="J172" i="6"/>
  <c r="I172" i="6"/>
  <c r="S171" i="6"/>
  <c r="R171" i="6"/>
  <c r="Q171" i="6"/>
  <c r="P171" i="6"/>
  <c r="O171" i="6"/>
  <c r="N171" i="6"/>
  <c r="M171" i="6"/>
  <c r="L171" i="6"/>
  <c r="K171" i="6"/>
  <c r="D171" i="6" s="1"/>
  <c r="J171" i="6"/>
  <c r="I171" i="6"/>
  <c r="S170" i="6"/>
  <c r="R170" i="6"/>
  <c r="Q170" i="6"/>
  <c r="P170" i="6"/>
  <c r="O170" i="6"/>
  <c r="N170" i="6"/>
  <c r="M170" i="6"/>
  <c r="L170" i="6"/>
  <c r="K170" i="6"/>
  <c r="D170" i="6" s="1"/>
  <c r="J170" i="6"/>
  <c r="I170" i="6"/>
  <c r="S169" i="6"/>
  <c r="R169" i="6"/>
  <c r="Q169" i="6"/>
  <c r="P169" i="6"/>
  <c r="O169" i="6"/>
  <c r="N169" i="6"/>
  <c r="D169" i="6" s="1"/>
  <c r="M169" i="6"/>
  <c r="L169" i="6"/>
  <c r="K169" i="6"/>
  <c r="J169" i="6"/>
  <c r="I169" i="6"/>
  <c r="S168" i="6"/>
  <c r="R168" i="6"/>
  <c r="Q168" i="6"/>
  <c r="P168" i="6"/>
  <c r="O168" i="6"/>
  <c r="N168" i="6"/>
  <c r="M168" i="6"/>
  <c r="L168" i="6"/>
  <c r="D168" i="6" s="1"/>
  <c r="K168" i="6"/>
  <c r="J168" i="6"/>
  <c r="I168" i="6"/>
  <c r="S167" i="6"/>
  <c r="R167" i="6"/>
  <c r="Q167" i="6"/>
  <c r="P167" i="6"/>
  <c r="O167" i="6"/>
  <c r="N167" i="6"/>
  <c r="M167" i="6"/>
  <c r="L167" i="6"/>
  <c r="K167" i="6"/>
  <c r="D167" i="6" s="1"/>
  <c r="J167" i="6"/>
  <c r="I167" i="6"/>
  <c r="S166" i="6"/>
  <c r="R166" i="6"/>
  <c r="Q166" i="6"/>
  <c r="P166" i="6"/>
  <c r="O166" i="6"/>
  <c r="N166" i="6"/>
  <c r="M166" i="6"/>
  <c r="L166" i="6"/>
  <c r="K166" i="6"/>
  <c r="D166" i="6" s="1"/>
  <c r="J166" i="6"/>
  <c r="I166" i="6"/>
  <c r="S165" i="6"/>
  <c r="R165" i="6"/>
  <c r="Q165" i="6"/>
  <c r="P165" i="6"/>
  <c r="O165" i="6"/>
  <c r="N165" i="6"/>
  <c r="D165" i="6" s="1"/>
  <c r="M165" i="6"/>
  <c r="L165" i="6"/>
  <c r="K165" i="6"/>
  <c r="J165" i="6"/>
  <c r="I165" i="6"/>
  <c r="S164" i="6"/>
  <c r="R164" i="6"/>
  <c r="Q164" i="6"/>
  <c r="P164" i="6"/>
  <c r="O164" i="6"/>
  <c r="N164" i="6"/>
  <c r="M164" i="6"/>
  <c r="L164" i="6"/>
  <c r="D164" i="6" s="1"/>
  <c r="K164" i="6"/>
  <c r="J164" i="6"/>
  <c r="I164" i="6"/>
  <c r="S163" i="6"/>
  <c r="R163" i="6"/>
  <c r="Q163" i="6"/>
  <c r="P163" i="6"/>
  <c r="O163" i="6"/>
  <c r="N163" i="6"/>
  <c r="M163" i="6"/>
  <c r="L163" i="6"/>
  <c r="K163" i="6"/>
  <c r="D163" i="6" s="1"/>
  <c r="J163" i="6"/>
  <c r="I163" i="6"/>
  <c r="S162" i="6"/>
  <c r="R162" i="6"/>
  <c r="Q162" i="6"/>
  <c r="P162" i="6"/>
  <c r="O162" i="6"/>
  <c r="N162" i="6"/>
  <c r="M162" i="6"/>
  <c r="L162" i="6"/>
  <c r="K162" i="6"/>
  <c r="D162" i="6" s="1"/>
  <c r="J162" i="6"/>
  <c r="I162" i="6"/>
  <c r="S161" i="6"/>
  <c r="R161" i="6"/>
  <c r="Q161" i="6"/>
  <c r="P161" i="6"/>
  <c r="O161" i="6"/>
  <c r="N161" i="6"/>
  <c r="D161" i="6" s="1"/>
  <c r="M161" i="6"/>
  <c r="L161" i="6"/>
  <c r="K161" i="6"/>
  <c r="J161" i="6"/>
  <c r="I161" i="6"/>
  <c r="S160" i="6"/>
  <c r="R160" i="6"/>
  <c r="Q160" i="6"/>
  <c r="P160" i="6"/>
  <c r="O160" i="6"/>
  <c r="N160" i="6"/>
  <c r="M160" i="6"/>
  <c r="L160" i="6"/>
  <c r="D160" i="6" s="1"/>
  <c r="K160" i="6"/>
  <c r="J160" i="6"/>
  <c r="I160" i="6"/>
  <c r="S159" i="6"/>
  <c r="R159" i="6"/>
  <c r="Q159" i="6"/>
  <c r="P159" i="6"/>
  <c r="O159" i="6"/>
  <c r="N159" i="6"/>
  <c r="M159" i="6"/>
  <c r="L159" i="6"/>
  <c r="K159" i="6"/>
  <c r="D159" i="6" s="1"/>
  <c r="J159" i="6"/>
  <c r="I159" i="6"/>
  <c r="S158" i="6"/>
  <c r="R158" i="6"/>
  <c r="Q158" i="6"/>
  <c r="P158" i="6"/>
  <c r="O158" i="6"/>
  <c r="N158" i="6"/>
  <c r="M158" i="6"/>
  <c r="L158" i="6"/>
  <c r="K158" i="6"/>
  <c r="D158" i="6" s="1"/>
  <c r="J158" i="6"/>
  <c r="I158" i="6"/>
  <c r="S157" i="6"/>
  <c r="R157" i="6"/>
  <c r="Q157" i="6"/>
  <c r="P157" i="6"/>
  <c r="O157" i="6"/>
  <c r="N157" i="6"/>
  <c r="D157" i="6" s="1"/>
  <c r="M157" i="6"/>
  <c r="L157" i="6"/>
  <c r="K157" i="6"/>
  <c r="J157" i="6"/>
  <c r="I157" i="6"/>
  <c r="S156" i="6"/>
  <c r="R156" i="6"/>
  <c r="Q156" i="6"/>
  <c r="P156" i="6"/>
  <c r="O156" i="6"/>
  <c r="N156" i="6"/>
  <c r="M156" i="6"/>
  <c r="L156" i="6"/>
  <c r="D156" i="6" s="1"/>
  <c r="K156" i="6"/>
  <c r="J156" i="6"/>
  <c r="I156" i="6"/>
  <c r="S155" i="6"/>
  <c r="R155" i="6"/>
  <c r="Q155" i="6"/>
  <c r="P155" i="6"/>
  <c r="O155" i="6"/>
  <c r="N155" i="6"/>
  <c r="M155" i="6"/>
  <c r="L155" i="6"/>
  <c r="K155" i="6"/>
  <c r="D155" i="6" s="1"/>
  <c r="J155" i="6"/>
  <c r="I155" i="6"/>
  <c r="S154" i="6"/>
  <c r="R154" i="6"/>
  <c r="Q154" i="6"/>
  <c r="P154" i="6"/>
  <c r="O154" i="6"/>
  <c r="N154" i="6"/>
  <c r="M154" i="6"/>
  <c r="L154" i="6"/>
  <c r="K154" i="6"/>
  <c r="D154" i="6" s="1"/>
  <c r="J154" i="6"/>
  <c r="I154" i="6"/>
  <c r="S153" i="6"/>
  <c r="R153" i="6"/>
  <c r="Q153" i="6"/>
  <c r="P153" i="6"/>
  <c r="O153" i="6"/>
  <c r="N153" i="6"/>
  <c r="D153" i="6" s="1"/>
  <c r="M153" i="6"/>
  <c r="L153" i="6"/>
  <c r="K153" i="6"/>
  <c r="J153" i="6"/>
  <c r="I153" i="6"/>
  <c r="S152" i="6"/>
  <c r="R152" i="6"/>
  <c r="Q152" i="6"/>
  <c r="P152" i="6"/>
  <c r="O152" i="6"/>
  <c r="N152" i="6"/>
  <c r="M152" i="6"/>
  <c r="L152" i="6"/>
  <c r="D152" i="6" s="1"/>
  <c r="K152" i="6"/>
  <c r="J152" i="6"/>
  <c r="I152" i="6"/>
  <c r="S151" i="6"/>
  <c r="R151" i="6"/>
  <c r="Q151" i="6"/>
  <c r="P151" i="6"/>
  <c r="O151" i="6"/>
  <c r="N151" i="6"/>
  <c r="M151" i="6"/>
  <c r="L151" i="6"/>
  <c r="K151" i="6"/>
  <c r="D151" i="6" s="1"/>
  <c r="J151" i="6"/>
  <c r="I151" i="6"/>
  <c r="S150" i="6"/>
  <c r="R150" i="6"/>
  <c r="Q150" i="6"/>
  <c r="P150" i="6"/>
  <c r="O150" i="6"/>
  <c r="N150" i="6"/>
  <c r="M150" i="6"/>
  <c r="L150" i="6"/>
  <c r="K150" i="6"/>
  <c r="D150" i="6" s="1"/>
  <c r="J150" i="6"/>
  <c r="I150" i="6"/>
  <c r="S149" i="6"/>
  <c r="R149" i="6"/>
  <c r="Q149" i="6"/>
  <c r="P149" i="6"/>
  <c r="O149" i="6"/>
  <c r="N149" i="6"/>
  <c r="D149" i="6" s="1"/>
  <c r="M149" i="6"/>
  <c r="L149" i="6"/>
  <c r="K149" i="6"/>
  <c r="J149" i="6"/>
  <c r="I149" i="6"/>
  <c r="S148" i="6"/>
  <c r="R148" i="6"/>
  <c r="Q148" i="6"/>
  <c r="P148" i="6"/>
  <c r="O148" i="6"/>
  <c r="N148" i="6"/>
  <c r="M148" i="6"/>
  <c r="L148" i="6"/>
  <c r="D148" i="6" s="1"/>
  <c r="K148" i="6"/>
  <c r="J148" i="6"/>
  <c r="I148" i="6"/>
  <c r="S147" i="6"/>
  <c r="R147" i="6"/>
  <c r="Q147" i="6"/>
  <c r="P147" i="6"/>
  <c r="O147" i="6"/>
  <c r="N147" i="6"/>
  <c r="M147" i="6"/>
  <c r="L147" i="6"/>
  <c r="K147" i="6"/>
  <c r="D147" i="6" s="1"/>
  <c r="J147" i="6"/>
  <c r="I147" i="6"/>
  <c r="S146" i="6"/>
  <c r="R146" i="6"/>
  <c r="Q146" i="6"/>
  <c r="P146" i="6"/>
  <c r="O146" i="6"/>
  <c r="N146" i="6"/>
  <c r="M146" i="6"/>
  <c r="L146" i="6"/>
  <c r="K146" i="6"/>
  <c r="D146" i="6" s="1"/>
  <c r="J146" i="6"/>
  <c r="I146" i="6"/>
  <c r="S145" i="6"/>
  <c r="R145" i="6"/>
  <c r="Q145" i="6"/>
  <c r="P145" i="6"/>
  <c r="O145" i="6"/>
  <c r="N145" i="6"/>
  <c r="D145" i="6" s="1"/>
  <c r="M145" i="6"/>
  <c r="L145" i="6"/>
  <c r="K145" i="6"/>
  <c r="J145" i="6"/>
  <c r="I145" i="6"/>
  <c r="S144" i="6"/>
  <c r="R144" i="6"/>
  <c r="Q144" i="6"/>
  <c r="P144" i="6"/>
  <c r="O144" i="6"/>
  <c r="N144" i="6"/>
  <c r="M144" i="6"/>
  <c r="L144" i="6"/>
  <c r="D144" i="6" s="1"/>
  <c r="K144" i="6"/>
  <c r="J144" i="6"/>
  <c r="I144" i="6"/>
  <c r="S143" i="6"/>
  <c r="R143" i="6"/>
  <c r="Q143" i="6"/>
  <c r="P143" i="6"/>
  <c r="O143" i="6"/>
  <c r="N143" i="6"/>
  <c r="M143" i="6"/>
  <c r="L143" i="6"/>
  <c r="K143" i="6"/>
  <c r="D143" i="6" s="1"/>
  <c r="J143" i="6"/>
  <c r="I143" i="6"/>
  <c r="S142" i="6"/>
  <c r="R142" i="6"/>
  <c r="Q142" i="6"/>
  <c r="P142" i="6"/>
  <c r="O142" i="6"/>
  <c r="N142" i="6"/>
  <c r="M142" i="6"/>
  <c r="L142" i="6"/>
  <c r="K142" i="6"/>
  <c r="D142" i="6" s="1"/>
  <c r="J142" i="6"/>
  <c r="I142" i="6"/>
  <c r="S141" i="6"/>
  <c r="R141" i="6"/>
  <c r="Q141" i="6"/>
  <c r="P141" i="6"/>
  <c r="O141" i="6"/>
  <c r="N141" i="6"/>
  <c r="D141" i="6" s="1"/>
  <c r="M141" i="6"/>
  <c r="L141" i="6"/>
  <c r="K141" i="6"/>
  <c r="J141" i="6"/>
  <c r="I141" i="6"/>
  <c r="S140" i="6"/>
  <c r="R140" i="6"/>
  <c r="Q140" i="6"/>
  <c r="P140" i="6"/>
  <c r="O140" i="6"/>
  <c r="N140" i="6"/>
  <c r="M140" i="6"/>
  <c r="L140" i="6"/>
  <c r="D140" i="6" s="1"/>
  <c r="K140" i="6"/>
  <c r="J140" i="6"/>
  <c r="I140" i="6"/>
  <c r="S139" i="6"/>
  <c r="R139" i="6"/>
  <c r="Q139" i="6"/>
  <c r="P139" i="6"/>
  <c r="O139" i="6"/>
  <c r="N139" i="6"/>
  <c r="M139" i="6"/>
  <c r="L139" i="6"/>
  <c r="K139" i="6"/>
  <c r="D139" i="6" s="1"/>
  <c r="J139" i="6"/>
  <c r="I139" i="6"/>
  <c r="S138" i="6"/>
  <c r="R138" i="6"/>
  <c r="Q138" i="6"/>
  <c r="P138" i="6"/>
  <c r="O138" i="6"/>
  <c r="N138" i="6"/>
  <c r="M138" i="6"/>
  <c r="L138" i="6"/>
  <c r="K138" i="6"/>
  <c r="D138" i="6" s="1"/>
  <c r="J138" i="6"/>
  <c r="I138" i="6"/>
  <c r="S137" i="6"/>
  <c r="R137" i="6"/>
  <c r="Q137" i="6"/>
  <c r="P137" i="6"/>
  <c r="O137" i="6"/>
  <c r="N137" i="6"/>
  <c r="D137" i="6" s="1"/>
  <c r="M137" i="6"/>
  <c r="L137" i="6"/>
  <c r="K137" i="6"/>
  <c r="J137" i="6"/>
  <c r="I137" i="6"/>
  <c r="S136" i="6"/>
  <c r="R136" i="6"/>
  <c r="Q136" i="6"/>
  <c r="P136" i="6"/>
  <c r="O136" i="6"/>
  <c r="N136" i="6"/>
  <c r="M136" i="6"/>
  <c r="L136" i="6"/>
  <c r="D136" i="6" s="1"/>
  <c r="K136" i="6"/>
  <c r="J136" i="6"/>
  <c r="I136" i="6"/>
  <c r="S135" i="6"/>
  <c r="R135" i="6"/>
  <c r="Q135" i="6"/>
  <c r="P135" i="6"/>
  <c r="O135" i="6"/>
  <c r="N135" i="6"/>
  <c r="M135" i="6"/>
  <c r="L135" i="6"/>
  <c r="K135" i="6"/>
  <c r="D135" i="6" s="1"/>
  <c r="J135" i="6"/>
  <c r="I135" i="6"/>
  <c r="S134" i="6"/>
  <c r="R134" i="6"/>
  <c r="Q134" i="6"/>
  <c r="P134" i="6"/>
  <c r="O134" i="6"/>
  <c r="N134" i="6"/>
  <c r="M134" i="6"/>
  <c r="L134" i="6"/>
  <c r="K134" i="6"/>
  <c r="D134" i="6" s="1"/>
  <c r="J134" i="6"/>
  <c r="I134" i="6"/>
  <c r="S133" i="6"/>
  <c r="R133" i="6"/>
  <c r="Q133" i="6"/>
  <c r="P133" i="6"/>
  <c r="O133" i="6"/>
  <c r="N133" i="6"/>
  <c r="D133" i="6" s="1"/>
  <c r="M133" i="6"/>
  <c r="L133" i="6"/>
  <c r="K133" i="6"/>
  <c r="J133" i="6"/>
  <c r="I133" i="6"/>
  <c r="S132" i="6"/>
  <c r="R132" i="6"/>
  <c r="Q132" i="6"/>
  <c r="P132" i="6"/>
  <c r="O132" i="6"/>
  <c r="N132" i="6"/>
  <c r="M132" i="6"/>
  <c r="L132" i="6"/>
  <c r="D132" i="6" s="1"/>
  <c r="K132" i="6"/>
  <c r="J132" i="6"/>
  <c r="I132" i="6"/>
  <c r="S131" i="6"/>
  <c r="R131" i="6"/>
  <c r="Q131" i="6"/>
  <c r="P131" i="6"/>
  <c r="O131" i="6"/>
  <c r="N131" i="6"/>
  <c r="M131" i="6"/>
  <c r="L131" i="6"/>
  <c r="K131" i="6"/>
  <c r="D131" i="6" s="1"/>
  <c r="J131" i="6"/>
  <c r="I131" i="6"/>
  <c r="S130" i="6"/>
  <c r="R130" i="6"/>
  <c r="Q130" i="6"/>
  <c r="P130" i="6"/>
  <c r="O130" i="6"/>
  <c r="N130" i="6"/>
  <c r="M130" i="6"/>
  <c r="L130" i="6"/>
  <c r="K130" i="6"/>
  <c r="D130" i="6" s="1"/>
  <c r="J130" i="6"/>
  <c r="I130" i="6"/>
  <c r="S129" i="6"/>
  <c r="R129" i="6"/>
  <c r="Q129" i="6"/>
  <c r="P129" i="6"/>
  <c r="O129" i="6"/>
  <c r="N129" i="6"/>
  <c r="D129" i="6" s="1"/>
  <c r="M129" i="6"/>
  <c r="L129" i="6"/>
  <c r="K129" i="6"/>
  <c r="J129" i="6"/>
  <c r="I129" i="6"/>
  <c r="S128" i="6"/>
  <c r="R128" i="6"/>
  <c r="Q128" i="6"/>
  <c r="P128" i="6"/>
  <c r="O128" i="6"/>
  <c r="N128" i="6"/>
  <c r="M128" i="6"/>
  <c r="L128" i="6"/>
  <c r="D128" i="6" s="1"/>
  <c r="K128" i="6"/>
  <c r="J128" i="6"/>
  <c r="I128" i="6"/>
  <c r="F128" i="6"/>
  <c r="S127" i="6"/>
  <c r="R127" i="6"/>
  <c r="Q127" i="6"/>
  <c r="P127" i="6"/>
  <c r="O127" i="6"/>
  <c r="N127" i="6"/>
  <c r="M127" i="6"/>
  <c r="L127" i="6"/>
  <c r="K127" i="6"/>
  <c r="D127" i="6" s="1"/>
  <c r="J127" i="6"/>
  <c r="I127" i="6"/>
  <c r="S126" i="6"/>
  <c r="R126" i="6"/>
  <c r="Q126" i="6"/>
  <c r="P126" i="6"/>
  <c r="O126" i="6"/>
  <c r="N126" i="6"/>
  <c r="M126" i="6"/>
  <c r="L126" i="6"/>
  <c r="K126" i="6"/>
  <c r="J126" i="6"/>
  <c r="I126" i="6"/>
  <c r="S125" i="6"/>
  <c r="R125" i="6"/>
  <c r="Q125" i="6"/>
  <c r="P125" i="6"/>
  <c r="O125" i="6"/>
  <c r="N125" i="6"/>
  <c r="M125" i="6"/>
  <c r="L125" i="6"/>
  <c r="K125" i="6"/>
  <c r="J125" i="6"/>
  <c r="I125" i="6"/>
  <c r="S124" i="6"/>
  <c r="R124" i="6"/>
  <c r="Q124" i="6"/>
  <c r="P124" i="6"/>
  <c r="O124" i="6"/>
  <c r="N124" i="6"/>
  <c r="M124" i="6"/>
  <c r="L124" i="6"/>
  <c r="K124" i="6"/>
  <c r="J124" i="6"/>
  <c r="I124" i="6"/>
  <c r="S123" i="6"/>
  <c r="R123" i="6"/>
  <c r="Q123" i="6"/>
  <c r="P123" i="6"/>
  <c r="O123" i="6"/>
  <c r="N123" i="6"/>
  <c r="M123" i="6"/>
  <c r="L123" i="6"/>
  <c r="K123" i="6"/>
  <c r="D123" i="6" s="1"/>
  <c r="J123" i="6"/>
  <c r="I123" i="6"/>
  <c r="S122" i="6"/>
  <c r="R122" i="6"/>
  <c r="Q122" i="6"/>
  <c r="P122" i="6"/>
  <c r="O122" i="6"/>
  <c r="N122" i="6"/>
  <c r="M122" i="6"/>
  <c r="L122" i="6"/>
  <c r="K122" i="6"/>
  <c r="J122" i="6"/>
  <c r="I122" i="6"/>
  <c r="S121" i="6"/>
  <c r="R121" i="6"/>
  <c r="Q121" i="6"/>
  <c r="P121" i="6"/>
  <c r="O121" i="6"/>
  <c r="N121" i="6"/>
  <c r="M121" i="6"/>
  <c r="L121" i="6"/>
  <c r="K121" i="6"/>
  <c r="J121" i="6"/>
  <c r="I121" i="6"/>
  <c r="S120" i="6"/>
  <c r="R120" i="6"/>
  <c r="Q120" i="6"/>
  <c r="P120" i="6"/>
  <c r="O120" i="6"/>
  <c r="N120" i="6"/>
  <c r="M120" i="6"/>
  <c r="L120" i="6"/>
  <c r="D120" i="6" s="1"/>
  <c r="K120" i="6"/>
  <c r="J120" i="6"/>
  <c r="I120" i="6"/>
  <c r="S119" i="6"/>
  <c r="R119" i="6"/>
  <c r="Q119" i="6"/>
  <c r="P119" i="6"/>
  <c r="O119" i="6"/>
  <c r="N119" i="6"/>
  <c r="M119" i="6"/>
  <c r="L119" i="6"/>
  <c r="K119" i="6"/>
  <c r="J119" i="6"/>
  <c r="I119" i="6"/>
  <c r="S118" i="6"/>
  <c r="R118" i="6"/>
  <c r="Q118" i="6"/>
  <c r="P118" i="6"/>
  <c r="O118" i="6"/>
  <c r="N118" i="6"/>
  <c r="M118" i="6"/>
  <c r="L118" i="6"/>
  <c r="K118" i="6"/>
  <c r="J118" i="6"/>
  <c r="I118" i="6"/>
  <c r="S117" i="6"/>
  <c r="R117" i="6"/>
  <c r="Q117" i="6"/>
  <c r="P117" i="6"/>
  <c r="O117" i="6"/>
  <c r="N117" i="6"/>
  <c r="M117" i="6"/>
  <c r="L117" i="6"/>
  <c r="D117" i="6" s="1"/>
  <c r="K117" i="6"/>
  <c r="J117" i="6"/>
  <c r="I117" i="6"/>
  <c r="S116" i="6"/>
  <c r="D116" i="6" s="1"/>
  <c r="R116" i="6"/>
  <c r="Q116" i="6"/>
  <c r="P116" i="6"/>
  <c r="O116" i="6"/>
  <c r="N116" i="6"/>
  <c r="M116" i="6"/>
  <c r="L116" i="6"/>
  <c r="K116" i="6"/>
  <c r="J116" i="6"/>
  <c r="I116" i="6"/>
  <c r="S115" i="6"/>
  <c r="R115" i="6"/>
  <c r="Q115" i="6"/>
  <c r="P115" i="6"/>
  <c r="O115" i="6"/>
  <c r="N115" i="6"/>
  <c r="M115" i="6"/>
  <c r="L115" i="6"/>
  <c r="D115" i="6" s="1"/>
  <c r="K115" i="6"/>
  <c r="J115" i="6"/>
  <c r="I115" i="6"/>
  <c r="S114" i="6"/>
  <c r="R114" i="6"/>
  <c r="Q114" i="6"/>
  <c r="P114" i="6"/>
  <c r="O114" i="6"/>
  <c r="N114" i="6"/>
  <c r="M114" i="6"/>
  <c r="L114" i="6"/>
  <c r="K114" i="6"/>
  <c r="D114" i="6" s="1"/>
  <c r="J114" i="6"/>
  <c r="I114" i="6"/>
  <c r="S113" i="6"/>
  <c r="R113" i="6"/>
  <c r="Q113" i="6"/>
  <c r="P113" i="6"/>
  <c r="O113" i="6"/>
  <c r="N113" i="6"/>
  <c r="M113" i="6"/>
  <c r="L113" i="6"/>
  <c r="D113" i="6" s="1"/>
  <c r="K113" i="6"/>
  <c r="J113" i="6"/>
  <c r="I113" i="6"/>
  <c r="S112" i="6"/>
  <c r="D112" i="6" s="1"/>
  <c r="R112" i="6"/>
  <c r="Q112" i="6"/>
  <c r="P112" i="6"/>
  <c r="O112" i="6"/>
  <c r="N112" i="6"/>
  <c r="M112" i="6"/>
  <c r="L112" i="6"/>
  <c r="K112" i="6"/>
  <c r="J112" i="6"/>
  <c r="I112" i="6"/>
  <c r="S111" i="6"/>
  <c r="R111" i="6"/>
  <c r="Q111" i="6"/>
  <c r="P111" i="6"/>
  <c r="O111" i="6"/>
  <c r="N111" i="6"/>
  <c r="M111" i="6"/>
  <c r="L111" i="6"/>
  <c r="D111" i="6" s="1"/>
  <c r="K111" i="6"/>
  <c r="J111" i="6"/>
  <c r="I111" i="6"/>
  <c r="S110" i="6"/>
  <c r="R110" i="6"/>
  <c r="Q110" i="6"/>
  <c r="P110" i="6"/>
  <c r="O110" i="6"/>
  <c r="N110" i="6"/>
  <c r="M110" i="6"/>
  <c r="L110" i="6"/>
  <c r="K110" i="6"/>
  <c r="D110" i="6" s="1"/>
  <c r="J110" i="6"/>
  <c r="I110" i="6"/>
  <c r="S109" i="6"/>
  <c r="R109" i="6"/>
  <c r="Q109" i="6"/>
  <c r="P109" i="6"/>
  <c r="O109" i="6"/>
  <c r="N109" i="6"/>
  <c r="M109" i="6"/>
  <c r="L109" i="6"/>
  <c r="D109" i="6" s="1"/>
  <c r="K109" i="6"/>
  <c r="J109" i="6"/>
  <c r="I109" i="6"/>
  <c r="S108" i="6"/>
  <c r="D108" i="6" s="1"/>
  <c r="R108" i="6"/>
  <c r="Q108" i="6"/>
  <c r="P108" i="6"/>
  <c r="O108" i="6"/>
  <c r="N108" i="6"/>
  <c r="M108" i="6"/>
  <c r="L108" i="6"/>
  <c r="K108" i="6"/>
  <c r="J108" i="6"/>
  <c r="I108" i="6"/>
  <c r="S107" i="6"/>
  <c r="R107" i="6"/>
  <c r="Q107" i="6"/>
  <c r="P107" i="6"/>
  <c r="O107" i="6"/>
  <c r="N107" i="6"/>
  <c r="M107" i="6"/>
  <c r="L107" i="6"/>
  <c r="D107" i="6" s="1"/>
  <c r="K107" i="6"/>
  <c r="J107" i="6"/>
  <c r="I107" i="6"/>
  <c r="S106" i="6"/>
  <c r="R106" i="6"/>
  <c r="Q106" i="6"/>
  <c r="P106" i="6"/>
  <c r="O106" i="6"/>
  <c r="N106" i="6"/>
  <c r="M106" i="6"/>
  <c r="L106" i="6"/>
  <c r="K106" i="6"/>
  <c r="D106" i="6" s="1"/>
  <c r="J106" i="6"/>
  <c r="I106" i="6"/>
  <c r="S105" i="6"/>
  <c r="R105" i="6"/>
  <c r="Q105" i="6"/>
  <c r="P105" i="6"/>
  <c r="O105" i="6"/>
  <c r="N105" i="6"/>
  <c r="M105" i="6"/>
  <c r="L105" i="6"/>
  <c r="D105" i="6" s="1"/>
  <c r="K105" i="6"/>
  <c r="J105" i="6"/>
  <c r="I105" i="6"/>
  <c r="S104" i="6"/>
  <c r="D104" i="6" s="1"/>
  <c r="R104" i="6"/>
  <c r="Q104" i="6"/>
  <c r="P104" i="6"/>
  <c r="O104" i="6"/>
  <c r="N104" i="6"/>
  <c r="M104" i="6"/>
  <c r="L104" i="6"/>
  <c r="K104" i="6"/>
  <c r="J104" i="6"/>
  <c r="I104" i="6"/>
  <c r="S103" i="6"/>
  <c r="R103" i="6"/>
  <c r="Q103" i="6"/>
  <c r="P103" i="6"/>
  <c r="O103" i="6"/>
  <c r="N103" i="6"/>
  <c r="M103" i="6"/>
  <c r="L103" i="6"/>
  <c r="D103" i="6" s="1"/>
  <c r="K103" i="6"/>
  <c r="J103" i="6"/>
  <c r="I103" i="6"/>
  <c r="S102" i="6"/>
  <c r="R102" i="6"/>
  <c r="Q102" i="6"/>
  <c r="P102" i="6"/>
  <c r="O102" i="6"/>
  <c r="N102" i="6"/>
  <c r="M102" i="6"/>
  <c r="D102" i="6" s="1"/>
  <c r="L102" i="6"/>
  <c r="K102" i="6"/>
  <c r="J102" i="6"/>
  <c r="I102" i="6"/>
  <c r="S101" i="6"/>
  <c r="R101" i="6"/>
  <c r="Q101" i="6"/>
  <c r="P101" i="6"/>
  <c r="O101" i="6"/>
  <c r="N101" i="6"/>
  <c r="M101" i="6"/>
  <c r="L101" i="6"/>
  <c r="D101" i="6" s="1"/>
  <c r="K101" i="6"/>
  <c r="J101" i="6"/>
  <c r="I101" i="6"/>
  <c r="S100" i="6"/>
  <c r="R100" i="6"/>
  <c r="Q100" i="6"/>
  <c r="P100" i="6"/>
  <c r="O100" i="6"/>
  <c r="D100" i="6" s="1"/>
  <c r="N100" i="6"/>
  <c r="M100" i="6"/>
  <c r="L100" i="6"/>
  <c r="K100" i="6"/>
  <c r="J100" i="6"/>
  <c r="I100" i="6"/>
  <c r="S99" i="6"/>
  <c r="R99" i="6"/>
  <c r="Q99" i="6"/>
  <c r="P99" i="6"/>
  <c r="O99" i="6"/>
  <c r="N99" i="6"/>
  <c r="M99" i="6"/>
  <c r="L99" i="6"/>
  <c r="D99" i="6" s="1"/>
  <c r="K99" i="6"/>
  <c r="J99" i="6"/>
  <c r="I99" i="6"/>
  <c r="S98" i="6"/>
  <c r="R98" i="6"/>
  <c r="Q98" i="6"/>
  <c r="P98" i="6"/>
  <c r="O98" i="6"/>
  <c r="N98" i="6"/>
  <c r="M98" i="6"/>
  <c r="D98" i="6" s="1"/>
  <c r="L98" i="6"/>
  <c r="K98" i="6"/>
  <c r="J98" i="6"/>
  <c r="I98" i="6"/>
  <c r="S97" i="6"/>
  <c r="R97" i="6"/>
  <c r="Q97" i="6"/>
  <c r="P97" i="6"/>
  <c r="O97" i="6"/>
  <c r="N97" i="6"/>
  <c r="M97" i="6"/>
  <c r="L97" i="6"/>
  <c r="D97" i="6" s="1"/>
  <c r="K97" i="6"/>
  <c r="J97" i="6"/>
  <c r="I97" i="6"/>
  <c r="S96" i="6"/>
  <c r="R96" i="6"/>
  <c r="Q96" i="6"/>
  <c r="P96" i="6"/>
  <c r="O96" i="6"/>
  <c r="D96" i="6" s="1"/>
  <c r="N96" i="6"/>
  <c r="M96" i="6"/>
  <c r="L96" i="6"/>
  <c r="K96" i="6"/>
  <c r="J96" i="6"/>
  <c r="I96" i="6"/>
  <c r="S95" i="6"/>
  <c r="R95" i="6"/>
  <c r="Q95" i="6"/>
  <c r="P95" i="6"/>
  <c r="O95" i="6"/>
  <c r="N95" i="6"/>
  <c r="M95" i="6"/>
  <c r="L95" i="6"/>
  <c r="D95" i="6" s="1"/>
  <c r="K95" i="6"/>
  <c r="J95" i="6"/>
  <c r="I95" i="6"/>
  <c r="S94" i="6"/>
  <c r="R94" i="6"/>
  <c r="Q94" i="6"/>
  <c r="P94" i="6"/>
  <c r="O94" i="6"/>
  <c r="N94" i="6"/>
  <c r="M94" i="6"/>
  <c r="D94" i="6" s="1"/>
  <c r="L94" i="6"/>
  <c r="K94" i="6"/>
  <c r="J94" i="6"/>
  <c r="I94" i="6"/>
  <c r="S93" i="6"/>
  <c r="R93" i="6"/>
  <c r="Q93" i="6"/>
  <c r="P93" i="6"/>
  <c r="O93" i="6"/>
  <c r="N93" i="6"/>
  <c r="M93" i="6"/>
  <c r="L93" i="6"/>
  <c r="D93" i="6" s="1"/>
  <c r="K93" i="6"/>
  <c r="J93" i="6"/>
  <c r="I93" i="6"/>
  <c r="S92" i="6"/>
  <c r="R92" i="6"/>
  <c r="Q92" i="6"/>
  <c r="P92" i="6"/>
  <c r="O92" i="6"/>
  <c r="D92" i="6" s="1"/>
  <c r="N92" i="6"/>
  <c r="M92" i="6"/>
  <c r="L92" i="6"/>
  <c r="K92" i="6"/>
  <c r="J92" i="6"/>
  <c r="I92" i="6"/>
  <c r="S91" i="6"/>
  <c r="R91" i="6"/>
  <c r="Q91" i="6"/>
  <c r="P91" i="6"/>
  <c r="O91" i="6"/>
  <c r="N91" i="6"/>
  <c r="M91" i="6"/>
  <c r="L91" i="6"/>
  <c r="D91" i="6" s="1"/>
  <c r="K91" i="6"/>
  <c r="J91" i="6"/>
  <c r="I91" i="6"/>
  <c r="S90" i="6"/>
  <c r="R90" i="6"/>
  <c r="Q90" i="6"/>
  <c r="P90" i="6"/>
  <c r="O90" i="6"/>
  <c r="N90" i="6"/>
  <c r="M90" i="6"/>
  <c r="L90" i="6"/>
  <c r="K90" i="6"/>
  <c r="D90" i="6" s="1"/>
  <c r="J90" i="6"/>
  <c r="I90" i="6"/>
  <c r="S89" i="6"/>
  <c r="R89" i="6"/>
  <c r="Q89" i="6"/>
  <c r="P89" i="6"/>
  <c r="O89" i="6"/>
  <c r="N89" i="6"/>
  <c r="M89" i="6"/>
  <c r="L89" i="6"/>
  <c r="D89" i="6" s="1"/>
  <c r="K89" i="6"/>
  <c r="J89" i="6"/>
  <c r="I89" i="6"/>
  <c r="S88" i="6"/>
  <c r="R88" i="6"/>
  <c r="Q88" i="6"/>
  <c r="P88" i="6"/>
  <c r="O88" i="6"/>
  <c r="D88" i="6" s="1"/>
  <c r="N88" i="6"/>
  <c r="M88" i="6"/>
  <c r="L88" i="6"/>
  <c r="K88" i="6"/>
  <c r="J88" i="6"/>
  <c r="I88" i="6"/>
  <c r="S87" i="6"/>
  <c r="R87" i="6"/>
  <c r="Q87" i="6"/>
  <c r="P87" i="6"/>
  <c r="O87" i="6"/>
  <c r="N87" i="6"/>
  <c r="M87" i="6"/>
  <c r="L87" i="6"/>
  <c r="K87" i="6"/>
  <c r="D87" i="6" s="1"/>
  <c r="J87" i="6"/>
  <c r="I87" i="6"/>
  <c r="S86" i="6"/>
  <c r="R86" i="6"/>
  <c r="Q86" i="6"/>
  <c r="P86" i="6"/>
  <c r="O86" i="6"/>
  <c r="N86" i="6"/>
  <c r="M86" i="6"/>
  <c r="L86" i="6"/>
  <c r="K86" i="6"/>
  <c r="D86" i="6" s="1"/>
  <c r="J86" i="6"/>
  <c r="I86" i="6"/>
  <c r="S85" i="6"/>
  <c r="R85" i="6"/>
  <c r="Q85" i="6"/>
  <c r="P85" i="6"/>
  <c r="O85" i="6"/>
  <c r="N85" i="6"/>
  <c r="M85" i="6"/>
  <c r="L85" i="6"/>
  <c r="D85" i="6" s="1"/>
  <c r="K85" i="6"/>
  <c r="J85" i="6"/>
  <c r="I85" i="6"/>
  <c r="S84" i="6"/>
  <c r="R84" i="6"/>
  <c r="Q84" i="6"/>
  <c r="P84" i="6"/>
  <c r="O84" i="6"/>
  <c r="D84" i="6" s="1"/>
  <c r="N84" i="6"/>
  <c r="M84" i="6"/>
  <c r="L84" i="6"/>
  <c r="K84" i="6"/>
  <c r="J84" i="6"/>
  <c r="I84" i="6"/>
  <c r="S83" i="6"/>
  <c r="R83" i="6"/>
  <c r="Q83" i="6"/>
  <c r="P83" i="6"/>
  <c r="O83" i="6"/>
  <c r="N83" i="6"/>
  <c r="M83" i="6"/>
  <c r="L83" i="6"/>
  <c r="K83" i="6"/>
  <c r="D83" i="6" s="1"/>
  <c r="J83" i="6"/>
  <c r="I83" i="6"/>
  <c r="S82" i="6"/>
  <c r="R82" i="6"/>
  <c r="Q82" i="6"/>
  <c r="P82" i="6"/>
  <c r="O82" i="6"/>
  <c r="N82" i="6"/>
  <c r="M82" i="6"/>
  <c r="L82" i="6"/>
  <c r="K82" i="6"/>
  <c r="D82" i="6" s="1"/>
  <c r="J82" i="6"/>
  <c r="I82" i="6"/>
  <c r="S81" i="6"/>
  <c r="R81" i="6"/>
  <c r="Q81" i="6"/>
  <c r="P81" i="6"/>
  <c r="O81" i="6"/>
  <c r="N81" i="6"/>
  <c r="M81" i="6"/>
  <c r="L81" i="6"/>
  <c r="D81" i="6" s="1"/>
  <c r="K81" i="6"/>
  <c r="J81" i="6"/>
  <c r="I81" i="6"/>
  <c r="S80" i="6"/>
  <c r="R80" i="6"/>
  <c r="Q80" i="6"/>
  <c r="P80" i="6"/>
  <c r="O80" i="6"/>
  <c r="D80" i="6" s="1"/>
  <c r="N80" i="6"/>
  <c r="M80" i="6"/>
  <c r="L80" i="6"/>
  <c r="K80" i="6"/>
  <c r="J80" i="6"/>
  <c r="I80" i="6"/>
  <c r="S79" i="6"/>
  <c r="R79" i="6"/>
  <c r="Q79" i="6"/>
  <c r="P79" i="6"/>
  <c r="O79" i="6"/>
  <c r="N79" i="6"/>
  <c r="M79" i="6"/>
  <c r="L79" i="6"/>
  <c r="K79" i="6"/>
  <c r="D79" i="6" s="1"/>
  <c r="J79" i="6"/>
  <c r="I79" i="6"/>
  <c r="S78" i="6"/>
  <c r="R78" i="6"/>
  <c r="Q78" i="6"/>
  <c r="P78" i="6"/>
  <c r="O78" i="6"/>
  <c r="N78" i="6"/>
  <c r="M78" i="6"/>
  <c r="L78" i="6"/>
  <c r="K78" i="6"/>
  <c r="D78" i="6" s="1"/>
  <c r="J78" i="6"/>
  <c r="I78" i="6"/>
  <c r="S77" i="6"/>
  <c r="R77" i="6"/>
  <c r="Q77" i="6"/>
  <c r="P77" i="6"/>
  <c r="O77" i="6"/>
  <c r="N77" i="6"/>
  <c r="M77" i="6"/>
  <c r="L77" i="6"/>
  <c r="D77" i="6" s="1"/>
  <c r="K77" i="6"/>
  <c r="J77" i="6"/>
  <c r="I77" i="6"/>
  <c r="S76" i="6"/>
  <c r="R76" i="6"/>
  <c r="Q76" i="6"/>
  <c r="P76" i="6"/>
  <c r="O76" i="6"/>
  <c r="D76" i="6" s="1"/>
  <c r="N76" i="6"/>
  <c r="M76" i="6"/>
  <c r="L76" i="6"/>
  <c r="K76" i="6"/>
  <c r="J76" i="6"/>
  <c r="I76" i="6"/>
  <c r="S75" i="6"/>
  <c r="R75" i="6"/>
  <c r="Q75" i="6"/>
  <c r="P75" i="6"/>
  <c r="O75" i="6"/>
  <c r="N75" i="6"/>
  <c r="M75" i="6"/>
  <c r="L75" i="6"/>
  <c r="K75" i="6"/>
  <c r="D75" i="6" s="1"/>
  <c r="J75" i="6"/>
  <c r="I75" i="6"/>
  <c r="S74" i="6"/>
  <c r="R74" i="6"/>
  <c r="Q74" i="6"/>
  <c r="P74" i="6"/>
  <c r="O74" i="6"/>
  <c r="N74" i="6"/>
  <c r="M74" i="6"/>
  <c r="L74" i="6"/>
  <c r="K74" i="6"/>
  <c r="D74" i="6" s="1"/>
  <c r="J74" i="6"/>
  <c r="I74" i="6"/>
  <c r="S73" i="6"/>
  <c r="R73" i="6"/>
  <c r="Q73" i="6"/>
  <c r="P73" i="6"/>
  <c r="O73" i="6"/>
  <c r="N73" i="6"/>
  <c r="M73" i="6"/>
  <c r="L73" i="6"/>
  <c r="D73" i="6" s="1"/>
  <c r="K73" i="6"/>
  <c r="J73" i="6"/>
  <c r="I73" i="6"/>
  <c r="S72" i="6"/>
  <c r="R72" i="6"/>
  <c r="Q72" i="6"/>
  <c r="P72" i="6"/>
  <c r="O72" i="6"/>
  <c r="D72" i="6" s="1"/>
  <c r="N72" i="6"/>
  <c r="M72" i="6"/>
  <c r="L72" i="6"/>
  <c r="K72" i="6"/>
  <c r="J72" i="6"/>
  <c r="I72" i="6"/>
  <c r="S71" i="6"/>
  <c r="R71" i="6"/>
  <c r="Q71" i="6"/>
  <c r="P71" i="6"/>
  <c r="O71" i="6"/>
  <c r="N71" i="6"/>
  <c r="M71" i="6"/>
  <c r="L71" i="6"/>
  <c r="K71" i="6"/>
  <c r="D71" i="6" s="1"/>
  <c r="J71" i="6"/>
  <c r="I71" i="6"/>
  <c r="S70" i="6"/>
  <c r="R70" i="6"/>
  <c r="Q70" i="6"/>
  <c r="P70" i="6"/>
  <c r="O70" i="6"/>
  <c r="N70" i="6"/>
  <c r="M70" i="6"/>
  <c r="L70" i="6"/>
  <c r="K70" i="6"/>
  <c r="D70" i="6" s="1"/>
  <c r="J70" i="6"/>
  <c r="I70" i="6"/>
  <c r="S69" i="6"/>
  <c r="R69" i="6"/>
  <c r="Q69" i="6"/>
  <c r="P69" i="6"/>
  <c r="O69" i="6"/>
  <c r="N69" i="6"/>
  <c r="M69" i="6"/>
  <c r="L69" i="6"/>
  <c r="D69" i="6" s="1"/>
  <c r="K69" i="6"/>
  <c r="J69" i="6"/>
  <c r="I69" i="6"/>
  <c r="S68" i="6"/>
  <c r="R68" i="6"/>
  <c r="Q68" i="6"/>
  <c r="P68" i="6"/>
  <c r="O68" i="6"/>
  <c r="D68" i="6" s="1"/>
  <c r="N68" i="6"/>
  <c r="M68" i="6"/>
  <c r="L68" i="6"/>
  <c r="K68" i="6"/>
  <c r="J68" i="6"/>
  <c r="I68" i="6"/>
  <c r="S67" i="6"/>
  <c r="R67" i="6"/>
  <c r="Q67" i="6"/>
  <c r="P67" i="6"/>
  <c r="O67" i="6"/>
  <c r="N67" i="6"/>
  <c r="M67" i="6"/>
  <c r="L67" i="6"/>
  <c r="K67" i="6"/>
  <c r="D67" i="6" s="1"/>
  <c r="J67" i="6"/>
  <c r="I67" i="6"/>
  <c r="S66" i="6"/>
  <c r="R66" i="6"/>
  <c r="Q66" i="6"/>
  <c r="P66" i="6"/>
  <c r="O66" i="6"/>
  <c r="N66" i="6"/>
  <c r="M66" i="6"/>
  <c r="L66" i="6"/>
  <c r="K66" i="6"/>
  <c r="J66" i="6"/>
  <c r="I66" i="6"/>
  <c r="S65" i="6"/>
  <c r="R65" i="6"/>
  <c r="Q65" i="6"/>
  <c r="P65" i="6"/>
  <c r="O65" i="6"/>
  <c r="N65" i="6"/>
  <c r="M65" i="6"/>
  <c r="L65" i="6"/>
  <c r="K65" i="6"/>
  <c r="J65" i="6"/>
  <c r="I65" i="6"/>
  <c r="S64" i="6"/>
  <c r="R64" i="6"/>
  <c r="Q64" i="6"/>
  <c r="P64" i="6"/>
  <c r="O64" i="6"/>
  <c r="D64" i="6" s="1"/>
  <c r="N64" i="6"/>
  <c r="M64" i="6"/>
  <c r="L64" i="6"/>
  <c r="K64" i="6"/>
  <c r="J64" i="6"/>
  <c r="I64" i="6"/>
  <c r="S63" i="6"/>
  <c r="R63" i="6"/>
  <c r="Q63" i="6"/>
  <c r="P63" i="6"/>
  <c r="O63" i="6"/>
  <c r="N63" i="6"/>
  <c r="M63" i="6"/>
  <c r="L63" i="6"/>
  <c r="K63" i="6"/>
  <c r="J63" i="6"/>
  <c r="I63" i="6"/>
  <c r="S62" i="6"/>
  <c r="R62" i="6"/>
  <c r="Q62" i="6"/>
  <c r="P62" i="6"/>
  <c r="O62" i="6"/>
  <c r="N62" i="6"/>
  <c r="M62" i="6"/>
  <c r="L62" i="6"/>
  <c r="K62" i="6"/>
  <c r="D62" i="6" s="1"/>
  <c r="J62" i="6"/>
  <c r="I62" i="6"/>
  <c r="S61" i="6"/>
  <c r="R61" i="6"/>
  <c r="Q61" i="6"/>
  <c r="P61" i="6"/>
  <c r="O61" i="6"/>
  <c r="N61" i="6"/>
  <c r="M61" i="6"/>
  <c r="L61" i="6"/>
  <c r="K61" i="6"/>
  <c r="J61" i="6"/>
  <c r="I61" i="6"/>
  <c r="S60" i="6"/>
  <c r="R60" i="6"/>
  <c r="Q60" i="6"/>
  <c r="P60" i="6"/>
  <c r="O60" i="6"/>
  <c r="D60" i="6" s="1"/>
  <c r="N60" i="6"/>
  <c r="M60" i="6"/>
  <c r="L60" i="6"/>
  <c r="K60" i="6"/>
  <c r="J60" i="6"/>
  <c r="I60" i="6"/>
  <c r="S59" i="6"/>
  <c r="R59" i="6"/>
  <c r="Q59" i="6"/>
  <c r="P59" i="6"/>
  <c r="O59" i="6"/>
  <c r="N59" i="6"/>
  <c r="M59" i="6"/>
  <c r="L59" i="6"/>
  <c r="K59" i="6"/>
  <c r="J59" i="6"/>
  <c r="I59" i="6"/>
  <c r="S58" i="6"/>
  <c r="R58" i="6"/>
  <c r="Q58" i="6"/>
  <c r="P58" i="6"/>
  <c r="O58" i="6"/>
  <c r="N58" i="6"/>
  <c r="M58" i="6"/>
  <c r="L58" i="6"/>
  <c r="K58" i="6"/>
  <c r="J58" i="6"/>
  <c r="I58" i="6"/>
  <c r="S57" i="6"/>
  <c r="R57" i="6"/>
  <c r="Q57" i="6"/>
  <c r="P57" i="6"/>
  <c r="O57" i="6"/>
  <c r="N57" i="6"/>
  <c r="M57" i="6"/>
  <c r="L57" i="6"/>
  <c r="K57" i="6"/>
  <c r="J57" i="6"/>
  <c r="I57" i="6"/>
  <c r="S56" i="6"/>
  <c r="R56" i="6"/>
  <c r="Q56" i="6"/>
  <c r="P56" i="6"/>
  <c r="O56" i="6"/>
  <c r="D56" i="6" s="1"/>
  <c r="N56" i="6"/>
  <c r="M56" i="6"/>
  <c r="L56" i="6"/>
  <c r="K56" i="6"/>
  <c r="J56" i="6"/>
  <c r="I56" i="6"/>
  <c r="S55" i="6"/>
  <c r="R55" i="6"/>
  <c r="Q55" i="6"/>
  <c r="P55" i="6"/>
  <c r="O55" i="6"/>
  <c r="N55" i="6"/>
  <c r="M55" i="6"/>
  <c r="L55" i="6"/>
  <c r="K55" i="6"/>
  <c r="J55" i="6"/>
  <c r="I55" i="6"/>
  <c r="S54" i="6"/>
  <c r="R54" i="6"/>
  <c r="Q54" i="6"/>
  <c r="P54" i="6"/>
  <c r="O54" i="6"/>
  <c r="N54" i="6"/>
  <c r="M54" i="6"/>
  <c r="L54" i="6"/>
  <c r="K54" i="6"/>
  <c r="J54" i="6"/>
  <c r="I54" i="6"/>
  <c r="S53" i="6"/>
  <c r="R53" i="6"/>
  <c r="Q53" i="6"/>
  <c r="P53" i="6"/>
  <c r="O53" i="6"/>
  <c r="N53" i="6"/>
  <c r="M53" i="6"/>
  <c r="L53" i="6"/>
  <c r="K53" i="6"/>
  <c r="J53" i="6"/>
  <c r="I53" i="6"/>
  <c r="S52" i="6"/>
  <c r="R52" i="6"/>
  <c r="Q52" i="6"/>
  <c r="P52" i="6"/>
  <c r="O52" i="6"/>
  <c r="D52" i="6" s="1"/>
  <c r="N52" i="6"/>
  <c r="M52" i="6"/>
  <c r="L52" i="6"/>
  <c r="K52" i="6"/>
  <c r="J52" i="6"/>
  <c r="I52" i="6"/>
  <c r="S51" i="6"/>
  <c r="R51" i="6"/>
  <c r="Q51" i="6"/>
  <c r="P51" i="6"/>
  <c r="O51" i="6"/>
  <c r="N51" i="6"/>
  <c r="M51" i="6"/>
  <c r="L51" i="6"/>
  <c r="K51" i="6"/>
  <c r="J51" i="6"/>
  <c r="I51" i="6"/>
  <c r="S50" i="6"/>
  <c r="R50" i="6"/>
  <c r="Q50" i="6"/>
  <c r="P50" i="6"/>
  <c r="O50" i="6"/>
  <c r="N50" i="6"/>
  <c r="M50" i="6"/>
  <c r="L50" i="6"/>
  <c r="K50" i="6"/>
  <c r="J50" i="6"/>
  <c r="I50" i="6"/>
  <c r="S49" i="6"/>
  <c r="R49" i="6"/>
  <c r="Q49" i="6"/>
  <c r="P49" i="6"/>
  <c r="O49" i="6"/>
  <c r="N49" i="6"/>
  <c r="M49" i="6"/>
  <c r="L49" i="6"/>
  <c r="D49" i="6" s="1"/>
  <c r="H49" i="6" s="1"/>
  <c r="K49" i="6"/>
  <c r="J49" i="6"/>
  <c r="I49" i="6"/>
  <c r="S48" i="6"/>
  <c r="R48" i="6"/>
  <c r="Q48" i="6"/>
  <c r="P48" i="6"/>
  <c r="O48" i="6"/>
  <c r="N48" i="6"/>
  <c r="M48" i="6"/>
  <c r="L48" i="6"/>
  <c r="K48" i="6"/>
  <c r="J48" i="6"/>
  <c r="I48" i="6"/>
  <c r="S47" i="6"/>
  <c r="R47" i="6"/>
  <c r="Q47" i="6"/>
  <c r="P47" i="6"/>
  <c r="O47" i="6"/>
  <c r="N47" i="6"/>
  <c r="M47" i="6"/>
  <c r="L47" i="6"/>
  <c r="K47" i="6"/>
  <c r="J47" i="6"/>
  <c r="I47" i="6"/>
  <c r="S46" i="6"/>
  <c r="R46" i="6"/>
  <c r="Q46" i="6"/>
  <c r="P46" i="6"/>
  <c r="O46" i="6"/>
  <c r="N46" i="6"/>
  <c r="M46" i="6"/>
  <c r="L46" i="6"/>
  <c r="K46" i="6"/>
  <c r="J46" i="6"/>
  <c r="I46" i="6"/>
  <c r="S45" i="6"/>
  <c r="R45" i="6"/>
  <c r="Q45" i="6"/>
  <c r="P45" i="6"/>
  <c r="O45" i="6"/>
  <c r="N45" i="6"/>
  <c r="M45" i="6"/>
  <c r="L45" i="6"/>
  <c r="K45" i="6"/>
  <c r="J45" i="6"/>
  <c r="I45" i="6"/>
  <c r="S44" i="6"/>
  <c r="R44" i="6"/>
  <c r="Q44" i="6"/>
  <c r="P44" i="6"/>
  <c r="O44" i="6"/>
  <c r="N44" i="6"/>
  <c r="M44" i="6"/>
  <c r="L44" i="6"/>
  <c r="K44" i="6"/>
  <c r="J44" i="6"/>
  <c r="I44" i="6"/>
  <c r="D44" i="6"/>
  <c r="S43" i="6"/>
  <c r="R43" i="6"/>
  <c r="Q43" i="6"/>
  <c r="P43" i="6"/>
  <c r="O43" i="6"/>
  <c r="N43" i="6"/>
  <c r="M43" i="6"/>
  <c r="L43" i="6"/>
  <c r="K43" i="6"/>
  <c r="J43" i="6"/>
  <c r="I43" i="6"/>
  <c r="S42" i="6"/>
  <c r="R42" i="6"/>
  <c r="Q42" i="6"/>
  <c r="P42" i="6"/>
  <c r="O42" i="6"/>
  <c r="N42" i="6"/>
  <c r="M42" i="6"/>
  <c r="L42" i="6"/>
  <c r="K42" i="6"/>
  <c r="J42" i="6"/>
  <c r="I42" i="6"/>
  <c r="S41" i="6"/>
  <c r="R41" i="6"/>
  <c r="Q41" i="6"/>
  <c r="P41" i="6"/>
  <c r="O41" i="6"/>
  <c r="N41" i="6"/>
  <c r="M41" i="6"/>
  <c r="L41" i="6"/>
  <c r="K41" i="6"/>
  <c r="J41" i="6"/>
  <c r="I41" i="6"/>
  <c r="S40" i="6"/>
  <c r="R40" i="6"/>
  <c r="Q40" i="6"/>
  <c r="D40" i="6" s="1"/>
  <c r="P40" i="6"/>
  <c r="O40" i="6"/>
  <c r="N40" i="6"/>
  <c r="M40" i="6"/>
  <c r="L40" i="6"/>
  <c r="K40" i="6"/>
  <c r="J40" i="6"/>
  <c r="I40" i="6"/>
  <c r="S39" i="6"/>
  <c r="R39" i="6"/>
  <c r="Q39" i="6"/>
  <c r="P39" i="6"/>
  <c r="O39" i="6"/>
  <c r="N39" i="6"/>
  <c r="M39" i="6"/>
  <c r="L39" i="6"/>
  <c r="K39" i="6"/>
  <c r="J39" i="6"/>
  <c r="I39" i="6"/>
  <c r="S38" i="6"/>
  <c r="R38" i="6"/>
  <c r="Q38" i="6"/>
  <c r="P38" i="6"/>
  <c r="O38" i="6"/>
  <c r="N38" i="6"/>
  <c r="M38" i="6"/>
  <c r="L38" i="6"/>
  <c r="K38" i="6"/>
  <c r="J38" i="6"/>
  <c r="I38" i="6"/>
  <c r="S37" i="6"/>
  <c r="R37" i="6"/>
  <c r="Q37" i="6"/>
  <c r="P37" i="6"/>
  <c r="O37" i="6"/>
  <c r="N37" i="6"/>
  <c r="M37" i="6"/>
  <c r="L37" i="6"/>
  <c r="K37" i="6"/>
  <c r="J37" i="6"/>
  <c r="I37" i="6"/>
  <c r="S36" i="6"/>
  <c r="R36" i="6"/>
  <c r="Q36" i="6"/>
  <c r="P36" i="6"/>
  <c r="O36" i="6"/>
  <c r="N36" i="6"/>
  <c r="M36" i="6"/>
  <c r="L36" i="6"/>
  <c r="K36" i="6"/>
  <c r="J36" i="6"/>
  <c r="I36" i="6"/>
  <c r="G36" i="6"/>
  <c r="D36" i="6"/>
  <c r="S35" i="6"/>
  <c r="R35" i="6"/>
  <c r="Q35" i="6"/>
  <c r="P35" i="6"/>
  <c r="O35" i="6"/>
  <c r="N35" i="6"/>
  <c r="M35" i="6"/>
  <c r="L35" i="6"/>
  <c r="K35" i="6"/>
  <c r="J35" i="6"/>
  <c r="I35" i="6"/>
  <c r="S34" i="6"/>
  <c r="R34" i="6"/>
  <c r="Q34" i="6"/>
  <c r="P34" i="6"/>
  <c r="O34" i="6"/>
  <c r="N34" i="6"/>
  <c r="M34" i="6"/>
  <c r="D34" i="6" s="1"/>
  <c r="L34" i="6"/>
  <c r="K34" i="6"/>
  <c r="J34" i="6"/>
  <c r="I34" i="6"/>
  <c r="S33" i="6"/>
  <c r="R33" i="6"/>
  <c r="Q33" i="6"/>
  <c r="P33" i="6"/>
  <c r="O33" i="6"/>
  <c r="N33" i="6"/>
  <c r="M33" i="6"/>
  <c r="L33" i="6"/>
  <c r="K33" i="6"/>
  <c r="J33" i="6"/>
  <c r="I33" i="6"/>
  <c r="S32" i="6"/>
  <c r="R32" i="6"/>
  <c r="Q32" i="6"/>
  <c r="P32" i="6"/>
  <c r="O32" i="6"/>
  <c r="N32" i="6"/>
  <c r="M32" i="6"/>
  <c r="L32" i="6"/>
  <c r="K32" i="6"/>
  <c r="J32" i="6"/>
  <c r="I32" i="6"/>
  <c r="D32" i="6"/>
  <c r="S31" i="6"/>
  <c r="R31" i="6"/>
  <c r="Q31" i="6"/>
  <c r="P31" i="6"/>
  <c r="O31" i="6"/>
  <c r="N31" i="6"/>
  <c r="M31" i="6"/>
  <c r="L31" i="6"/>
  <c r="K31" i="6"/>
  <c r="J31" i="6"/>
  <c r="I31" i="6"/>
  <c r="S30" i="6"/>
  <c r="R30" i="6"/>
  <c r="Q30" i="6"/>
  <c r="P30" i="6"/>
  <c r="O30" i="6"/>
  <c r="N30" i="6"/>
  <c r="M30" i="6"/>
  <c r="D30" i="6" s="1"/>
  <c r="L30" i="6"/>
  <c r="K30" i="6"/>
  <c r="J30" i="6"/>
  <c r="I30" i="6"/>
  <c r="S29" i="6"/>
  <c r="R29" i="6"/>
  <c r="Q29" i="6"/>
  <c r="P29" i="6"/>
  <c r="O29" i="6"/>
  <c r="N29" i="6"/>
  <c r="M29" i="6"/>
  <c r="L29" i="6"/>
  <c r="K29" i="6"/>
  <c r="J29" i="6"/>
  <c r="I29" i="6"/>
  <c r="S28" i="6"/>
  <c r="R28" i="6"/>
  <c r="Q28" i="6"/>
  <c r="P28" i="6"/>
  <c r="O28" i="6"/>
  <c r="N28" i="6"/>
  <c r="M28" i="6"/>
  <c r="L28" i="6"/>
  <c r="K28" i="6"/>
  <c r="D28" i="6" s="1"/>
  <c r="J28" i="6"/>
  <c r="I28" i="6"/>
  <c r="S27" i="6"/>
  <c r="R27" i="6"/>
  <c r="Q27" i="6"/>
  <c r="P27" i="6"/>
  <c r="O27" i="6"/>
  <c r="N27" i="6"/>
  <c r="M27" i="6"/>
  <c r="L27" i="6"/>
  <c r="K27" i="6"/>
  <c r="J27" i="6"/>
  <c r="I27" i="6"/>
  <c r="S26" i="6"/>
  <c r="R26" i="6"/>
  <c r="Q26" i="6"/>
  <c r="P26" i="6"/>
  <c r="O26" i="6"/>
  <c r="N26" i="6"/>
  <c r="M26" i="6"/>
  <c r="L26" i="6"/>
  <c r="K26" i="6"/>
  <c r="D26" i="6" s="1"/>
  <c r="J26" i="6"/>
  <c r="I26" i="6"/>
  <c r="S25" i="6"/>
  <c r="R25" i="6"/>
  <c r="Q25" i="6"/>
  <c r="P25" i="6"/>
  <c r="O25" i="6"/>
  <c r="N25" i="6"/>
  <c r="M25" i="6"/>
  <c r="L25" i="6"/>
  <c r="D25" i="6" s="1"/>
  <c r="H25" i="6" s="1"/>
  <c r="K25" i="6"/>
  <c r="J25" i="6"/>
  <c r="I25" i="6"/>
  <c r="S24" i="6"/>
  <c r="R24" i="6"/>
  <c r="Q24" i="6"/>
  <c r="P24" i="6"/>
  <c r="O24" i="6"/>
  <c r="N24" i="6"/>
  <c r="M24" i="6"/>
  <c r="L24" i="6"/>
  <c r="K24" i="6"/>
  <c r="D24" i="6" s="1"/>
  <c r="J24" i="6"/>
  <c r="I24" i="6"/>
  <c r="S23" i="6"/>
  <c r="R23" i="6"/>
  <c r="Q23" i="6"/>
  <c r="P23" i="6"/>
  <c r="O23" i="6"/>
  <c r="N23" i="6"/>
  <c r="M23" i="6"/>
  <c r="L23" i="6"/>
  <c r="K23" i="6"/>
  <c r="J23" i="6"/>
  <c r="I23" i="6"/>
  <c r="S22" i="6"/>
  <c r="R22" i="6"/>
  <c r="Q22" i="6"/>
  <c r="P22" i="6"/>
  <c r="O22" i="6"/>
  <c r="N22" i="6"/>
  <c r="M22" i="6"/>
  <c r="D22" i="6" s="1"/>
  <c r="L22" i="6"/>
  <c r="K22" i="6"/>
  <c r="J22" i="6"/>
  <c r="I22" i="6"/>
  <c r="S21" i="6"/>
  <c r="R21" i="6"/>
  <c r="Q21" i="6"/>
  <c r="P21" i="6"/>
  <c r="O21" i="6"/>
  <c r="N21" i="6"/>
  <c r="M21" i="6"/>
  <c r="L21" i="6"/>
  <c r="K21" i="6"/>
  <c r="J21" i="6"/>
  <c r="I21" i="6"/>
  <c r="S20" i="6"/>
  <c r="R20" i="6"/>
  <c r="Q20" i="6"/>
  <c r="P20" i="6"/>
  <c r="O20" i="6"/>
  <c r="N20" i="6"/>
  <c r="M20" i="6"/>
  <c r="L20" i="6"/>
  <c r="K20" i="6"/>
  <c r="J20" i="6"/>
  <c r="I20" i="6"/>
  <c r="D20" i="6"/>
  <c r="S19" i="6"/>
  <c r="R19" i="6"/>
  <c r="Q19" i="6"/>
  <c r="P19" i="6"/>
  <c r="O19" i="6"/>
  <c r="N19" i="6"/>
  <c r="M19" i="6"/>
  <c r="L19" i="6"/>
  <c r="K19" i="6"/>
  <c r="J19" i="6"/>
  <c r="I19" i="6"/>
  <c r="S18" i="6"/>
  <c r="R18" i="6"/>
  <c r="Q18" i="6"/>
  <c r="P18" i="6"/>
  <c r="O18" i="6"/>
  <c r="N18" i="6"/>
  <c r="M18" i="6"/>
  <c r="L18" i="6"/>
  <c r="K18" i="6"/>
  <c r="D18" i="6" s="1"/>
  <c r="J18" i="6"/>
  <c r="I18" i="6"/>
  <c r="S17" i="6"/>
  <c r="R17" i="6"/>
  <c r="Q17" i="6"/>
  <c r="P17" i="6"/>
  <c r="O17" i="6"/>
  <c r="N17" i="6"/>
  <c r="M17" i="6"/>
  <c r="L17" i="6"/>
  <c r="K17" i="6"/>
  <c r="J17" i="6"/>
  <c r="I17" i="6"/>
  <c r="S16" i="6"/>
  <c r="R16" i="6"/>
  <c r="Q16" i="6"/>
  <c r="P16" i="6"/>
  <c r="O16" i="6"/>
  <c r="N16" i="6"/>
  <c r="M16" i="6"/>
  <c r="L16" i="6"/>
  <c r="K16" i="6"/>
  <c r="J16" i="6"/>
  <c r="I16" i="6"/>
  <c r="D16" i="6"/>
  <c r="S15" i="6"/>
  <c r="R15" i="6"/>
  <c r="Q15" i="6"/>
  <c r="P15" i="6"/>
  <c r="O15" i="6"/>
  <c r="N15" i="6"/>
  <c r="M15" i="6"/>
  <c r="L15" i="6"/>
  <c r="K15" i="6"/>
  <c r="J15" i="6"/>
  <c r="I15" i="6"/>
  <c r="S14" i="6"/>
  <c r="R14" i="6"/>
  <c r="Q14" i="6"/>
  <c r="P14" i="6"/>
  <c r="O14" i="6"/>
  <c r="N14" i="6"/>
  <c r="M14" i="6"/>
  <c r="L14" i="6"/>
  <c r="K14" i="6"/>
  <c r="D14" i="6" s="1"/>
  <c r="J14" i="6"/>
  <c r="I14" i="6"/>
  <c r="S13" i="6"/>
  <c r="R13" i="6"/>
  <c r="Q13" i="6"/>
  <c r="P13" i="6"/>
  <c r="O13" i="6"/>
  <c r="N13" i="6"/>
  <c r="M13" i="6"/>
  <c r="L13" i="6"/>
  <c r="D13" i="6" s="1"/>
  <c r="H13" i="6" s="1"/>
  <c r="K13" i="6"/>
  <c r="J13" i="6"/>
  <c r="I13" i="6"/>
  <c r="S12" i="6"/>
  <c r="R12" i="6"/>
  <c r="Q12" i="6"/>
  <c r="P12" i="6"/>
  <c r="O12" i="6"/>
  <c r="N12" i="6"/>
  <c r="M12" i="6"/>
  <c r="L12" i="6"/>
  <c r="D12" i="6" s="1"/>
  <c r="K12" i="6"/>
  <c r="J12" i="6"/>
  <c r="I12" i="6"/>
  <c r="S11" i="6"/>
  <c r="R11" i="6"/>
  <c r="Q11" i="6"/>
  <c r="P11" i="6"/>
  <c r="O11" i="6"/>
  <c r="N11" i="6"/>
  <c r="M11" i="6"/>
  <c r="L11" i="6"/>
  <c r="K11" i="6"/>
  <c r="J11" i="6"/>
  <c r="I11" i="6"/>
  <c r="S10" i="6"/>
  <c r="R10" i="6"/>
  <c r="Q10" i="6"/>
  <c r="P10" i="6"/>
  <c r="D10" i="6" s="1"/>
  <c r="O10" i="6"/>
  <c r="N10" i="6"/>
  <c r="M10" i="6"/>
  <c r="L10" i="6"/>
  <c r="K10" i="6"/>
  <c r="J10" i="6"/>
  <c r="I10" i="6"/>
  <c r="S9" i="6"/>
  <c r="R9" i="6"/>
  <c r="Q9" i="6"/>
  <c r="P9" i="6"/>
  <c r="O9" i="6"/>
  <c r="N9" i="6"/>
  <c r="M9" i="6"/>
  <c r="L9" i="6"/>
  <c r="K9" i="6"/>
  <c r="J9" i="6"/>
  <c r="I9" i="6"/>
  <c r="S8" i="6"/>
  <c r="R8" i="6"/>
  <c r="Q8" i="6"/>
  <c r="P8" i="6"/>
  <c r="O8" i="6"/>
  <c r="N8" i="6"/>
  <c r="M8" i="6"/>
  <c r="L8" i="6"/>
  <c r="D8" i="6" s="1"/>
  <c r="F8" i="6" s="1"/>
  <c r="K8" i="6"/>
  <c r="J8" i="6"/>
  <c r="I8" i="6"/>
  <c r="S7" i="6"/>
  <c r="R7" i="6"/>
  <c r="Q7" i="6"/>
  <c r="P7" i="6"/>
  <c r="O7" i="6"/>
  <c r="N7" i="6"/>
  <c r="M7" i="6"/>
  <c r="L7" i="6"/>
  <c r="D7" i="6" s="1"/>
  <c r="K7" i="6"/>
  <c r="E7" i="6" a="1"/>
  <c r="E7" i="6" s="1"/>
  <c r="C7" i="6" a="1"/>
  <c r="C7" i="6" s="1"/>
  <c r="A7" i="6" a="1"/>
  <c r="A7" i="6" s="1"/>
  <c r="S6" i="6"/>
  <c r="R6" i="6"/>
  <c r="Q6" i="6"/>
  <c r="P6" i="6"/>
  <c r="O6" i="6"/>
  <c r="N6" i="6"/>
  <c r="M6" i="6"/>
  <c r="L6" i="6"/>
  <c r="K6" i="6"/>
  <c r="K2" i="6" s="1"/>
  <c r="I6" i="6"/>
  <c r="G6" i="6"/>
  <c r="F6" i="6"/>
  <c r="E6" i="6"/>
  <c r="D6" i="6"/>
  <c r="H1" i="7" s="1"/>
  <c r="C6" i="6"/>
  <c r="I1" i="6" s="1"/>
  <c r="Q407" i="5"/>
  <c r="Q406" i="5" s="1"/>
  <c r="L407" i="5" a="1"/>
  <c r="L407" i="5" s="1"/>
  <c r="N407" i="5" s="1"/>
  <c r="O407" i="5" s="1"/>
  <c r="O406" i="5" s="1"/>
  <c r="A407" i="5"/>
  <c r="L406" i="5" a="1"/>
  <c r="L406" i="5" s="1"/>
  <c r="N406" i="5" s="1"/>
  <c r="Q405" i="5"/>
  <c r="Q404" i="5" s="1"/>
  <c r="L405" i="5" a="1"/>
  <c r="L405" i="5" s="1"/>
  <c r="N405" i="5" s="1"/>
  <c r="O405" i="5" s="1"/>
  <c r="A405" i="5"/>
  <c r="L404" i="5" a="1"/>
  <c r="L404" i="5" s="1"/>
  <c r="N404" i="5" s="1"/>
  <c r="Q403" i="5"/>
  <c r="L403" i="5" a="1"/>
  <c r="L403" i="5" s="1"/>
  <c r="N403" i="5" s="1"/>
  <c r="O403" i="5" s="1"/>
  <c r="R403" i="5" s="1"/>
  <c r="A403" i="5"/>
  <c r="Q402" i="5"/>
  <c r="L402" i="5" a="1"/>
  <c r="L402" i="5" s="1"/>
  <c r="N402" i="5" s="1"/>
  <c r="O402" i="5" s="1"/>
  <c r="A402" i="5"/>
  <c r="Q401" i="5"/>
  <c r="Q400" i="5" s="1"/>
  <c r="L401" i="5" a="1"/>
  <c r="L401" i="5" s="1"/>
  <c r="N401" i="5" s="1"/>
  <c r="O401" i="5" s="1"/>
  <c r="R401" i="5" s="1"/>
  <c r="A401" i="5"/>
  <c r="L400" i="5" a="1"/>
  <c r="L400" i="5" s="1"/>
  <c r="N400" i="5" s="1"/>
  <c r="Q399" i="5"/>
  <c r="Q398" i="5" s="1"/>
  <c r="L399" i="5" a="1"/>
  <c r="L399" i="5" s="1"/>
  <c r="N399" i="5" s="1"/>
  <c r="O399" i="5" s="1"/>
  <c r="A399" i="5"/>
  <c r="L398" i="5" a="1"/>
  <c r="L398" i="5" s="1"/>
  <c r="N398" i="5" s="1"/>
  <c r="Q397" i="5"/>
  <c r="L397" i="5" a="1"/>
  <c r="L397" i="5" s="1"/>
  <c r="N397" i="5" s="1"/>
  <c r="O397" i="5" s="1"/>
  <c r="A397" i="5"/>
  <c r="Q396" i="5"/>
  <c r="L396" i="5" a="1"/>
  <c r="L396" i="5" s="1"/>
  <c r="N396" i="5" s="1"/>
  <c r="L395" i="5" a="1"/>
  <c r="L395" i="5" s="1"/>
  <c r="N395" i="5" s="1"/>
  <c r="Q394" i="5"/>
  <c r="L394" i="5" a="1"/>
  <c r="L394" i="5" s="1"/>
  <c r="N394" i="5" s="1"/>
  <c r="O394" i="5" s="1"/>
  <c r="O393" i="5" s="1"/>
  <c r="A394" i="5"/>
  <c r="Q393" i="5"/>
  <c r="L393" i="5" a="1"/>
  <c r="L393" i="5" s="1"/>
  <c r="N393" i="5" s="1"/>
  <c r="Q392" i="5"/>
  <c r="L392" i="5" a="1"/>
  <c r="L392" i="5" s="1"/>
  <c r="N392" i="5" s="1"/>
  <c r="O392" i="5" s="1"/>
  <c r="R392" i="5" s="1"/>
  <c r="A392" i="5"/>
  <c r="Q391" i="5"/>
  <c r="L391" i="5" a="1"/>
  <c r="L391" i="5" s="1"/>
  <c r="N391" i="5" s="1"/>
  <c r="O391" i="5" s="1"/>
  <c r="A391" i="5"/>
  <c r="Q390" i="5"/>
  <c r="L390" i="5" a="1"/>
  <c r="L390" i="5" s="1"/>
  <c r="N390" i="5" s="1"/>
  <c r="O390" i="5" s="1"/>
  <c r="R390" i="5" s="1"/>
  <c r="A390" i="5"/>
  <c r="Q389" i="5"/>
  <c r="L389" i="5" a="1"/>
  <c r="L389" i="5" s="1"/>
  <c r="N389" i="5" s="1"/>
  <c r="O389" i="5" s="1"/>
  <c r="A389" i="5"/>
  <c r="Q388" i="5"/>
  <c r="L388" i="5" a="1"/>
  <c r="L388" i="5" s="1"/>
  <c r="N388" i="5" s="1"/>
  <c r="Q387" i="5"/>
  <c r="L387" i="5" a="1"/>
  <c r="L387" i="5" s="1"/>
  <c r="N387" i="5" s="1"/>
  <c r="O387" i="5" s="1"/>
  <c r="A387" i="5"/>
  <c r="Q386" i="5"/>
  <c r="L386" i="5" a="1"/>
  <c r="L386" i="5" s="1"/>
  <c r="N386" i="5" s="1"/>
  <c r="O386" i="5" s="1"/>
  <c r="A386" i="5"/>
  <c r="Q385" i="5"/>
  <c r="L385" i="5" a="1"/>
  <c r="L385" i="5" s="1"/>
  <c r="N385" i="5" s="1"/>
  <c r="Q384" i="5"/>
  <c r="L384" i="5" a="1"/>
  <c r="L384" i="5" s="1"/>
  <c r="N384" i="5" s="1"/>
  <c r="O384" i="5" s="1"/>
  <c r="A384" i="5"/>
  <c r="Q383" i="5"/>
  <c r="L383" i="5" a="1"/>
  <c r="L383" i="5" s="1"/>
  <c r="N383" i="5" s="1"/>
  <c r="O383" i="5" s="1"/>
  <c r="A383" i="5"/>
  <c r="Q382" i="5"/>
  <c r="L382" i="5" a="1"/>
  <c r="L382" i="5" s="1"/>
  <c r="N382" i="5" s="1"/>
  <c r="O382" i="5" s="1"/>
  <c r="A382" i="5"/>
  <c r="Q381" i="5"/>
  <c r="L381" i="5" a="1"/>
  <c r="L381" i="5" s="1"/>
  <c r="N381" i="5" s="1"/>
  <c r="O381" i="5" s="1"/>
  <c r="A381" i="5"/>
  <c r="L380" i="5" a="1"/>
  <c r="L380" i="5" s="1"/>
  <c r="N380" i="5" s="1"/>
  <c r="Q379" i="5"/>
  <c r="L379" i="5" a="1"/>
  <c r="L379" i="5" s="1"/>
  <c r="N379" i="5" s="1"/>
  <c r="O379" i="5" s="1"/>
  <c r="A379" i="5"/>
  <c r="Q378" i="5"/>
  <c r="L378" i="5" a="1"/>
  <c r="L378" i="5" s="1"/>
  <c r="N378" i="5" s="1"/>
  <c r="O378" i="5" s="1"/>
  <c r="A378" i="5"/>
  <c r="Q377" i="5"/>
  <c r="L377" i="5" a="1"/>
  <c r="L377" i="5" s="1"/>
  <c r="N377" i="5" s="1"/>
  <c r="O377" i="5" s="1"/>
  <c r="A377" i="5"/>
  <c r="Q376" i="5"/>
  <c r="Q375" i="5" s="1"/>
  <c r="L376" i="5" a="1"/>
  <c r="L376" i="5" s="1"/>
  <c r="N376" i="5" s="1"/>
  <c r="O376" i="5" s="1"/>
  <c r="A376" i="5"/>
  <c r="L375" i="5" a="1"/>
  <c r="L375" i="5" s="1"/>
  <c r="N375" i="5" s="1"/>
  <c r="L374" i="5" a="1"/>
  <c r="L374" i="5" s="1"/>
  <c r="N374" i="5" s="1"/>
  <c r="Q373" i="5"/>
  <c r="L373" i="5" a="1"/>
  <c r="L373" i="5" s="1"/>
  <c r="N373" i="5" s="1"/>
  <c r="O373" i="5" s="1"/>
  <c r="A373" i="5"/>
  <c r="Q372" i="5"/>
  <c r="L372" i="5" a="1"/>
  <c r="L372" i="5" s="1"/>
  <c r="N372" i="5" s="1"/>
  <c r="O372" i="5" s="1"/>
  <c r="A372" i="5"/>
  <c r="Q371" i="5"/>
  <c r="L371" i="5" a="1"/>
  <c r="L371" i="5" s="1"/>
  <c r="N371" i="5" s="1"/>
  <c r="O371" i="5" s="1"/>
  <c r="R371" i="5" s="1"/>
  <c r="A371" i="5"/>
  <c r="Q370" i="5"/>
  <c r="Q368" i="5" s="1"/>
  <c r="L370" i="5" a="1"/>
  <c r="L370" i="5" s="1"/>
  <c r="N370" i="5" s="1"/>
  <c r="O370" i="5" s="1"/>
  <c r="A370" i="5"/>
  <c r="Q369" i="5"/>
  <c r="L369" i="5" a="1"/>
  <c r="L369" i="5" s="1"/>
  <c r="N369" i="5" s="1"/>
  <c r="O369" i="5" s="1"/>
  <c r="A369" i="5"/>
  <c r="L368" i="5" a="1"/>
  <c r="L368" i="5" s="1"/>
  <c r="N368" i="5" s="1"/>
  <c r="Q367" i="5"/>
  <c r="L367" i="5" a="1"/>
  <c r="L367" i="5" s="1"/>
  <c r="N367" i="5" s="1"/>
  <c r="O367" i="5" s="1"/>
  <c r="R367" i="5" s="1"/>
  <c r="A367" i="5"/>
  <c r="Q366" i="5"/>
  <c r="L366" i="5" a="1"/>
  <c r="L366" i="5" s="1"/>
  <c r="N366" i="5" s="1"/>
  <c r="O366" i="5" s="1"/>
  <c r="A366" i="5"/>
  <c r="Q365" i="5"/>
  <c r="Q362" i="5" s="1"/>
  <c r="L365" i="5" a="1"/>
  <c r="L365" i="5" s="1"/>
  <c r="N365" i="5" s="1"/>
  <c r="O365" i="5" s="1"/>
  <c r="A365" i="5"/>
  <c r="Q364" i="5"/>
  <c r="L364" i="5" a="1"/>
  <c r="L364" i="5" s="1"/>
  <c r="N364" i="5" s="1"/>
  <c r="O364" i="5" s="1"/>
  <c r="A364" i="5"/>
  <c r="Q363" i="5"/>
  <c r="L363" i="5" a="1"/>
  <c r="L363" i="5" s="1"/>
  <c r="N363" i="5" s="1"/>
  <c r="O363" i="5" s="1"/>
  <c r="A363" i="5"/>
  <c r="L362" i="5" a="1"/>
  <c r="L362" i="5" s="1"/>
  <c r="N362" i="5" s="1"/>
  <c r="Q361" i="5"/>
  <c r="N361" i="5"/>
  <c r="O361" i="5" s="1"/>
  <c r="R361" i="5" s="1"/>
  <c r="A361" i="5"/>
  <c r="Q360" i="5"/>
  <c r="N360" i="5"/>
  <c r="O360" i="5" s="1"/>
  <c r="R360" i="5" s="1"/>
  <c r="A360" i="5"/>
  <c r="Q359" i="5"/>
  <c r="Q357" i="5" s="1"/>
  <c r="L359" i="5" a="1"/>
  <c r="L359" i="5" s="1"/>
  <c r="N359" i="5" s="1"/>
  <c r="O359" i="5" s="1"/>
  <c r="A359" i="5"/>
  <c r="Q358" i="5"/>
  <c r="L358" i="5" a="1"/>
  <c r="L358" i="5" s="1"/>
  <c r="N358" i="5" s="1"/>
  <c r="O358" i="5" s="1"/>
  <c r="A358" i="5"/>
  <c r="L357" i="5" a="1"/>
  <c r="L357" i="5" s="1"/>
  <c r="N357" i="5" s="1"/>
  <c r="Q356" i="5"/>
  <c r="O356" i="5"/>
  <c r="R356" i="5" s="1"/>
  <c r="N356" i="5"/>
  <c r="A356" i="5"/>
  <c r="Q355" i="5"/>
  <c r="O355" i="5"/>
  <c r="R355" i="5" s="1"/>
  <c r="N355" i="5"/>
  <c r="A355" i="5"/>
  <c r="Q354" i="5"/>
  <c r="N354" i="5"/>
  <c r="O354" i="5" s="1"/>
  <c r="A354" i="5"/>
  <c r="Q353" i="5"/>
  <c r="O353" i="5"/>
  <c r="N353" i="5"/>
  <c r="A353" i="5"/>
  <c r="Q352" i="5"/>
  <c r="O352" i="5"/>
  <c r="R352" i="5" s="1"/>
  <c r="N352" i="5"/>
  <c r="A352" i="5"/>
  <c r="Q351" i="5"/>
  <c r="Q350" i="5" s="1"/>
  <c r="O351" i="5"/>
  <c r="R351" i="5" s="1"/>
  <c r="N351" i="5"/>
  <c r="A351" i="5"/>
  <c r="L350" i="5" a="1"/>
  <c r="L350" i="5" s="1"/>
  <c r="N350" i="5" s="1"/>
  <c r="R349" i="5"/>
  <c r="Q349" i="5"/>
  <c r="N349" i="5"/>
  <c r="O349" i="5" s="1"/>
  <c r="A349" i="5"/>
  <c r="Q348" i="5"/>
  <c r="L348" i="5" a="1"/>
  <c r="L348" i="5" s="1"/>
  <c r="N348" i="5" s="1"/>
  <c r="O348" i="5" s="1"/>
  <c r="A348" i="5"/>
  <c r="Q347" i="5"/>
  <c r="L347" i="5" a="1"/>
  <c r="L347" i="5" s="1"/>
  <c r="N347" i="5" s="1"/>
  <c r="O347" i="5" s="1"/>
  <c r="A347" i="5"/>
  <c r="Q346" i="5"/>
  <c r="L346" i="5" a="1"/>
  <c r="L346" i="5" s="1"/>
  <c r="N346" i="5" s="1"/>
  <c r="O346" i="5" s="1"/>
  <c r="R346" i="5" s="1"/>
  <c r="A346" i="5"/>
  <c r="Q345" i="5"/>
  <c r="L345" i="5" a="1"/>
  <c r="L345" i="5" s="1"/>
  <c r="N345" i="5" s="1"/>
  <c r="O345" i="5" s="1"/>
  <c r="A345" i="5"/>
  <c r="Q344" i="5"/>
  <c r="N344" i="5"/>
  <c r="O344" i="5" s="1"/>
  <c r="R344" i="5" s="1"/>
  <c r="A344" i="5"/>
  <c r="Q343" i="5"/>
  <c r="L343" i="5" a="1"/>
  <c r="L343" i="5" s="1"/>
  <c r="N343" i="5" s="1"/>
  <c r="O343" i="5" s="1"/>
  <c r="A343" i="5"/>
  <c r="Q342" i="5"/>
  <c r="L342" i="5" a="1"/>
  <c r="L342" i="5" s="1"/>
  <c r="N342" i="5" s="1"/>
  <c r="O342" i="5" s="1"/>
  <c r="A342" i="5"/>
  <c r="R341" i="5"/>
  <c r="Q341" i="5"/>
  <c r="N341" i="5"/>
  <c r="O341" i="5" s="1"/>
  <c r="A341" i="5"/>
  <c r="N340" i="5"/>
  <c r="N339" i="5"/>
  <c r="N338" i="5"/>
  <c r="N337" i="5"/>
  <c r="N336" i="5"/>
  <c r="N335" i="5"/>
  <c r="N334" i="5"/>
  <c r="N333" i="5"/>
  <c r="N332" i="5"/>
  <c r="N331" i="5"/>
  <c r="N330" i="5"/>
  <c r="Q329" i="5"/>
  <c r="L329" i="5" a="1"/>
  <c r="L329" i="5" s="1"/>
  <c r="N329" i="5" s="1"/>
  <c r="A329" i="5"/>
  <c r="Q328" i="5"/>
  <c r="L328" i="5" a="1"/>
  <c r="L328" i="5" s="1"/>
  <c r="N328" i="5" s="1"/>
  <c r="O328" i="5" s="1"/>
  <c r="A328" i="5"/>
  <c r="Q327" i="5"/>
  <c r="N327" i="5"/>
  <c r="O327" i="5" s="1"/>
  <c r="A327" i="5"/>
  <c r="Q326" i="5"/>
  <c r="L326" i="5" a="1"/>
  <c r="L326" i="5" s="1"/>
  <c r="N326" i="5" s="1"/>
  <c r="O326" i="5" s="1"/>
  <c r="A326" i="5"/>
  <c r="N325" i="5"/>
  <c r="N324" i="5"/>
  <c r="N323" i="5"/>
  <c r="N322" i="5"/>
  <c r="N321" i="5"/>
  <c r="N320" i="5"/>
  <c r="N319" i="5"/>
  <c r="N318" i="5"/>
  <c r="R317" i="5"/>
  <c r="Q317" i="5"/>
  <c r="O317" i="5"/>
  <c r="L317" i="5" a="1"/>
  <c r="L317" i="5" s="1"/>
  <c r="N317" i="5" s="1"/>
  <c r="A317" i="5"/>
  <c r="N316" i="5"/>
  <c r="N315" i="5"/>
  <c r="O313" i="5" s="1"/>
  <c r="N314" i="5"/>
  <c r="Q313" i="5"/>
  <c r="L313" i="5" a="1"/>
  <c r="L313" i="5" s="1"/>
  <c r="N313" i="5" s="1"/>
  <c r="A313" i="5"/>
  <c r="L312" i="5" a="1"/>
  <c r="L312" i="5" s="1"/>
  <c r="N312" i="5" s="1"/>
  <c r="Q311" i="5"/>
  <c r="L311" i="5" a="1"/>
  <c r="L311" i="5" s="1"/>
  <c r="N311" i="5" s="1"/>
  <c r="O311" i="5" s="1"/>
  <c r="R311" i="5" s="1"/>
  <c r="A311" i="5"/>
  <c r="Q310" i="5"/>
  <c r="L310" i="5" a="1"/>
  <c r="L310" i="5" s="1"/>
  <c r="N310" i="5" s="1"/>
  <c r="O310" i="5" s="1"/>
  <c r="A310" i="5"/>
  <c r="Q309" i="5"/>
  <c r="L309" i="5" a="1"/>
  <c r="L309" i="5" s="1"/>
  <c r="N309" i="5" s="1"/>
  <c r="O309" i="5" s="1"/>
  <c r="R309" i="5" s="1"/>
  <c r="A309" i="5"/>
  <c r="Q308" i="5"/>
  <c r="L308" i="5" a="1"/>
  <c r="L308" i="5" s="1"/>
  <c r="N308" i="5" s="1"/>
  <c r="O308" i="5" s="1"/>
  <c r="R308" i="5" s="1"/>
  <c r="A308" i="5"/>
  <c r="Q307" i="5"/>
  <c r="L307" i="5" a="1"/>
  <c r="L307" i="5" s="1"/>
  <c r="N307" i="5" s="1"/>
  <c r="O307" i="5" s="1"/>
  <c r="A307" i="5"/>
  <c r="L306" i="5" a="1"/>
  <c r="L306" i="5" s="1"/>
  <c r="N306" i="5" s="1"/>
  <c r="N305" i="5"/>
  <c r="N304" i="5"/>
  <c r="N303" i="5"/>
  <c r="N302" i="5"/>
  <c r="N301" i="5"/>
  <c r="Q300" i="5"/>
  <c r="N300" i="5"/>
  <c r="A300" i="5"/>
  <c r="Q299" i="5"/>
  <c r="L299" i="5" a="1"/>
  <c r="L299" i="5" s="1"/>
  <c r="N299" i="5" s="1"/>
  <c r="Q298" i="5"/>
  <c r="L298" i="5" a="1"/>
  <c r="L298" i="5" s="1"/>
  <c r="N298" i="5" s="1"/>
  <c r="O298" i="5" s="1"/>
  <c r="R298" i="5" s="1"/>
  <c r="A298" i="5"/>
  <c r="Q297" i="5"/>
  <c r="N297" i="5"/>
  <c r="O297" i="5" s="1"/>
  <c r="A297" i="5"/>
  <c r="Q296" i="5"/>
  <c r="R296" i="5" s="1"/>
  <c r="N296" i="5"/>
  <c r="O296" i="5" s="1"/>
  <c r="A296" i="5"/>
  <c r="Q295" i="5"/>
  <c r="L295" i="5" a="1"/>
  <c r="L295" i="5" s="1"/>
  <c r="N295" i="5" s="1"/>
  <c r="O295" i="5" s="1"/>
  <c r="A295" i="5"/>
  <c r="R294" i="5"/>
  <c r="Q294" i="5"/>
  <c r="N294" i="5"/>
  <c r="O294" i="5" s="1"/>
  <c r="A294" i="5"/>
  <c r="R293" i="5"/>
  <c r="Q293" i="5"/>
  <c r="O293" i="5"/>
  <c r="N293" i="5"/>
  <c r="A293" i="5"/>
  <c r="R292" i="5"/>
  <c r="Q292" i="5"/>
  <c r="N292" i="5"/>
  <c r="O292" i="5" s="1"/>
  <c r="A292" i="5"/>
  <c r="Q291" i="5"/>
  <c r="O291" i="5"/>
  <c r="R291" i="5" s="1"/>
  <c r="N291" i="5"/>
  <c r="A291" i="5"/>
  <c r="Q290" i="5"/>
  <c r="L290" i="5" a="1"/>
  <c r="L290" i="5" s="1"/>
  <c r="N290" i="5" s="1"/>
  <c r="O290" i="5" s="1"/>
  <c r="R290" i="5" s="1"/>
  <c r="A290" i="5"/>
  <c r="Q289" i="5"/>
  <c r="O289" i="5"/>
  <c r="R289" i="5" s="1"/>
  <c r="N289" i="5"/>
  <c r="A289" i="5"/>
  <c r="Q288" i="5"/>
  <c r="N288" i="5"/>
  <c r="O288" i="5" s="1"/>
  <c r="A288" i="5"/>
  <c r="Q287" i="5"/>
  <c r="N287" i="5"/>
  <c r="O287" i="5" s="1"/>
  <c r="A287" i="5"/>
  <c r="Q286" i="5"/>
  <c r="N286" i="5"/>
  <c r="O286" i="5" s="1"/>
  <c r="A286" i="5"/>
  <c r="Q285" i="5"/>
  <c r="O285" i="5"/>
  <c r="R285" i="5" s="1"/>
  <c r="N285" i="5"/>
  <c r="A285" i="5"/>
  <c r="Q284" i="5"/>
  <c r="O284" i="5"/>
  <c r="N284" i="5"/>
  <c r="F284" i="5"/>
  <c r="A284" i="5"/>
  <c r="Q283" i="5"/>
  <c r="O283" i="5"/>
  <c r="R283" i="5" s="1"/>
  <c r="N283" i="5"/>
  <c r="A283" i="5"/>
  <c r="Q282" i="5"/>
  <c r="O282" i="5"/>
  <c r="N282" i="5"/>
  <c r="A282" i="5"/>
  <c r="R281" i="5"/>
  <c r="Q281" i="5"/>
  <c r="O281" i="5"/>
  <c r="N281" i="5"/>
  <c r="A281" i="5"/>
  <c r="Q280" i="5"/>
  <c r="N280" i="5"/>
  <c r="O280" i="5" s="1"/>
  <c r="A280" i="5"/>
  <c r="Q279" i="5"/>
  <c r="R279" i="5" s="1"/>
  <c r="O279" i="5"/>
  <c r="N279" i="5"/>
  <c r="F279" i="5"/>
  <c r="A279" i="5"/>
  <c r="Q278" i="5"/>
  <c r="N278" i="5"/>
  <c r="O278" i="5" s="1"/>
  <c r="F278" i="5"/>
  <c r="A278" i="5"/>
  <c r="R277" i="5"/>
  <c r="Q277" i="5"/>
  <c r="O277" i="5"/>
  <c r="N277" i="5"/>
  <c r="F277" i="5"/>
  <c r="A277" i="5"/>
  <c r="R276" i="5"/>
  <c r="Q276" i="5"/>
  <c r="O276" i="5"/>
  <c r="N276" i="5"/>
  <c r="A276" i="5"/>
  <c r="R275" i="5"/>
  <c r="Q275" i="5"/>
  <c r="N275" i="5"/>
  <c r="O275" i="5" s="1"/>
  <c r="A275" i="5"/>
  <c r="Q274" i="5"/>
  <c r="L274" i="5" a="1"/>
  <c r="L274" i="5" s="1"/>
  <c r="N274" i="5" s="1"/>
  <c r="O274" i="5" s="1"/>
  <c r="A274" i="5"/>
  <c r="Q273" i="5"/>
  <c r="L273" i="5" a="1"/>
  <c r="L273" i="5" s="1"/>
  <c r="N273" i="5" s="1"/>
  <c r="O273" i="5" s="1"/>
  <c r="A273" i="5"/>
  <c r="Q272" i="5"/>
  <c r="L272" i="5" a="1"/>
  <c r="L272" i="5" s="1"/>
  <c r="N272" i="5" s="1"/>
  <c r="O272" i="5" s="1"/>
  <c r="R272" i="5" s="1"/>
  <c r="A272" i="5"/>
  <c r="L271" i="5" a="1"/>
  <c r="L271" i="5" s="1"/>
  <c r="N271" i="5" s="1"/>
  <c r="Q270" i="5"/>
  <c r="N270" i="5"/>
  <c r="O270" i="5" s="1"/>
  <c r="A270" i="5"/>
  <c r="Q269" i="5"/>
  <c r="O269" i="5"/>
  <c r="R269" i="5" s="1"/>
  <c r="N269" i="5"/>
  <c r="A269" i="5"/>
  <c r="Q268" i="5"/>
  <c r="L268" i="5" a="1"/>
  <c r="L268" i="5" s="1"/>
  <c r="N268" i="5" s="1"/>
  <c r="O268" i="5" s="1"/>
  <c r="A268" i="5"/>
  <c r="Q267" i="5"/>
  <c r="L267" i="5" a="1"/>
  <c r="L267" i="5" s="1"/>
  <c r="N267" i="5" s="1"/>
  <c r="O267" i="5" s="1"/>
  <c r="R267" i="5" s="1"/>
  <c r="A267" i="5"/>
  <c r="R266" i="5"/>
  <c r="Q266" i="5"/>
  <c r="O266" i="5"/>
  <c r="N266" i="5"/>
  <c r="A266" i="5"/>
  <c r="Q265" i="5"/>
  <c r="L265" i="5" a="1"/>
  <c r="L265" i="5" s="1"/>
  <c r="N265" i="5" s="1"/>
  <c r="O265" i="5" s="1"/>
  <c r="A265" i="5"/>
  <c r="Q264" i="5"/>
  <c r="L264" i="5" a="1"/>
  <c r="L264" i="5" s="1"/>
  <c r="N264" i="5" s="1"/>
  <c r="O264" i="5" s="1"/>
  <c r="R264" i="5" s="1"/>
  <c r="A264" i="5"/>
  <c r="Q263" i="5"/>
  <c r="L263" i="5" a="1"/>
  <c r="L263" i="5" s="1"/>
  <c r="N263" i="5" s="1"/>
  <c r="O263" i="5" s="1"/>
  <c r="A263" i="5"/>
  <c r="Q262" i="5"/>
  <c r="L262" i="5" a="1"/>
  <c r="L262" i="5" s="1"/>
  <c r="N262" i="5" s="1"/>
  <c r="Q261" i="5"/>
  <c r="L261" i="5" a="1"/>
  <c r="L261" i="5" s="1"/>
  <c r="N261" i="5" s="1"/>
  <c r="O261" i="5" s="1"/>
  <c r="A261" i="5"/>
  <c r="Q260" i="5"/>
  <c r="L260" i="5" a="1"/>
  <c r="L260" i="5" s="1"/>
  <c r="N260" i="5" s="1"/>
  <c r="O260" i="5" s="1"/>
  <c r="A260" i="5"/>
  <c r="Q259" i="5"/>
  <c r="L259" i="5" a="1"/>
  <c r="L259" i="5" s="1"/>
  <c r="N259" i="5" s="1"/>
  <c r="O259" i="5" s="1"/>
  <c r="R259" i="5" s="1"/>
  <c r="A259" i="5"/>
  <c r="Q258" i="5"/>
  <c r="L258" i="5" a="1"/>
  <c r="L258" i="5" s="1"/>
  <c r="N258" i="5" s="1"/>
  <c r="L257" i="5" a="1"/>
  <c r="L257" i="5" s="1"/>
  <c r="N257" i="5" s="1"/>
  <c r="L256" i="5" a="1"/>
  <c r="L256" i="5" s="1"/>
  <c r="N256" i="5" s="1"/>
  <c r="Q255" i="5"/>
  <c r="L255" i="5" a="1"/>
  <c r="L255" i="5" s="1"/>
  <c r="N255" i="5" s="1"/>
  <c r="A255" i="5"/>
  <c r="L254" i="5" a="1"/>
  <c r="L254" i="5" s="1"/>
  <c r="N254" i="5" s="1"/>
  <c r="L253" i="5" a="1"/>
  <c r="L253" i="5" s="1"/>
  <c r="N253" i="5" s="1"/>
  <c r="Q252" i="5"/>
  <c r="L252" i="5" a="1"/>
  <c r="L252" i="5" s="1"/>
  <c r="N252" i="5" s="1"/>
  <c r="A252" i="5"/>
  <c r="Q251" i="5"/>
  <c r="L251" i="5" a="1"/>
  <c r="L251" i="5" s="1"/>
  <c r="N251" i="5" s="1"/>
  <c r="O251" i="5" s="1"/>
  <c r="A251" i="5"/>
  <c r="Q250" i="5"/>
  <c r="L250" i="5" a="1"/>
  <c r="L250" i="5" s="1"/>
  <c r="N250" i="5" s="1"/>
  <c r="O250" i="5" s="1"/>
  <c r="A250" i="5"/>
  <c r="Q249" i="5"/>
  <c r="L249" i="5" a="1"/>
  <c r="L249" i="5" s="1"/>
  <c r="N249" i="5" s="1"/>
  <c r="O249" i="5" s="1"/>
  <c r="R249" i="5" s="1"/>
  <c r="A249" i="5"/>
  <c r="Q248" i="5"/>
  <c r="L248" i="5" a="1"/>
  <c r="L248" i="5" s="1"/>
  <c r="N248" i="5" s="1"/>
  <c r="Q247" i="5"/>
  <c r="L247" i="5" a="1"/>
  <c r="L247" i="5" s="1"/>
  <c r="N247" i="5" s="1"/>
  <c r="O247" i="5" s="1"/>
  <c r="A247" i="5"/>
  <c r="Q246" i="5"/>
  <c r="L246" i="5" a="1"/>
  <c r="L246" i="5" s="1"/>
  <c r="N246" i="5" s="1"/>
  <c r="O246" i="5" s="1"/>
  <c r="R246" i="5" s="1"/>
  <c r="A246" i="5"/>
  <c r="Q245" i="5"/>
  <c r="L245" i="5" a="1"/>
  <c r="L245" i="5" s="1"/>
  <c r="N245" i="5" s="1"/>
  <c r="O245" i="5" s="1"/>
  <c r="A245" i="5"/>
  <c r="Q244" i="5"/>
  <c r="L244" i="5" a="1"/>
  <c r="L244" i="5" s="1"/>
  <c r="N244" i="5" s="1"/>
  <c r="O244" i="5" s="1"/>
  <c r="A244" i="5"/>
  <c r="Q243" i="5"/>
  <c r="L243" i="5" a="1"/>
  <c r="L243" i="5" s="1"/>
  <c r="N243" i="5" s="1"/>
  <c r="O243" i="5" s="1"/>
  <c r="A243" i="5"/>
  <c r="Q242" i="5"/>
  <c r="L242" i="5" a="1"/>
  <c r="L242" i="5" s="1"/>
  <c r="N242" i="5" s="1"/>
  <c r="O242" i="5" s="1"/>
  <c r="A242" i="5"/>
  <c r="Q241" i="5"/>
  <c r="L241" i="5" a="1"/>
  <c r="L241" i="5" s="1"/>
  <c r="N241" i="5" s="1"/>
  <c r="O241" i="5" s="1"/>
  <c r="R241" i="5" s="1"/>
  <c r="A241" i="5"/>
  <c r="Q240" i="5"/>
  <c r="L240" i="5" a="1"/>
  <c r="L240" i="5" s="1"/>
  <c r="N240" i="5" s="1"/>
  <c r="O240" i="5" s="1"/>
  <c r="A240" i="5"/>
  <c r="Q239" i="5"/>
  <c r="L239" i="5" a="1"/>
  <c r="L239" i="5" s="1"/>
  <c r="N239" i="5" s="1"/>
  <c r="O239" i="5" s="1"/>
  <c r="A239" i="5"/>
  <c r="L238" i="5" a="1"/>
  <c r="L238" i="5" s="1"/>
  <c r="N238" i="5" s="1"/>
  <c r="Q237" i="5"/>
  <c r="L237" i="5" a="1"/>
  <c r="L237" i="5" s="1"/>
  <c r="N237" i="5" s="1"/>
  <c r="O237" i="5" s="1"/>
  <c r="R237" i="5" s="1"/>
  <c r="A237" i="5"/>
  <c r="Q236" i="5"/>
  <c r="L236" i="5" a="1"/>
  <c r="L236" i="5" s="1"/>
  <c r="N236" i="5" s="1"/>
  <c r="O236" i="5" s="1"/>
  <c r="A236" i="5"/>
  <c r="Q235" i="5"/>
  <c r="L235" i="5" a="1"/>
  <c r="L235" i="5" s="1"/>
  <c r="N235" i="5" s="1"/>
  <c r="O235" i="5" s="1"/>
  <c r="A235" i="5"/>
  <c r="Q234" i="5"/>
  <c r="Q232" i="5" s="1"/>
  <c r="L234" i="5" a="1"/>
  <c r="L234" i="5" s="1"/>
  <c r="N234" i="5" s="1"/>
  <c r="O234" i="5" s="1"/>
  <c r="A234" i="5"/>
  <c r="Q233" i="5"/>
  <c r="L233" i="5" a="1"/>
  <c r="L233" i="5" s="1"/>
  <c r="N233" i="5" s="1"/>
  <c r="O233" i="5" s="1"/>
  <c r="A233" i="5"/>
  <c r="L232" i="5" a="1"/>
  <c r="L232" i="5" s="1"/>
  <c r="N232" i="5" s="1"/>
  <c r="Q231" i="5"/>
  <c r="L231" i="5" a="1"/>
  <c r="L231" i="5" s="1"/>
  <c r="N231" i="5" s="1"/>
  <c r="O231" i="5" s="1"/>
  <c r="A231" i="5"/>
  <c r="Q230" i="5"/>
  <c r="L230" i="5" a="1"/>
  <c r="L230" i="5" s="1"/>
  <c r="N230" i="5" s="1"/>
  <c r="O230" i="5" s="1"/>
  <c r="A230" i="5"/>
  <c r="Q229" i="5"/>
  <c r="L229" i="5" a="1"/>
  <c r="L229" i="5" s="1"/>
  <c r="N229" i="5" s="1"/>
  <c r="O229" i="5" s="1"/>
  <c r="R229" i="5" s="1"/>
  <c r="A229" i="5"/>
  <c r="Q228" i="5"/>
  <c r="L228" i="5" a="1"/>
  <c r="L228" i="5" s="1"/>
  <c r="N228" i="5" s="1"/>
  <c r="O228" i="5" s="1"/>
  <c r="A228" i="5"/>
  <c r="Q227" i="5"/>
  <c r="L227" i="5" a="1"/>
  <c r="L227" i="5" s="1"/>
  <c r="N227" i="5" s="1"/>
  <c r="O227" i="5" s="1"/>
  <c r="A227" i="5"/>
  <c r="Q226" i="5"/>
  <c r="L226" i="5" a="1"/>
  <c r="L226" i="5" s="1"/>
  <c r="N226" i="5" s="1"/>
  <c r="O226" i="5" s="1"/>
  <c r="R226" i="5" s="1"/>
  <c r="A226" i="5"/>
  <c r="Q225" i="5"/>
  <c r="Q223" i="5" s="1"/>
  <c r="O225" i="5"/>
  <c r="N225" i="5"/>
  <c r="A225" i="5"/>
  <c r="Q224" i="5"/>
  <c r="L224" i="5" a="1"/>
  <c r="L224" i="5" s="1"/>
  <c r="N224" i="5" s="1"/>
  <c r="O224" i="5" s="1"/>
  <c r="A224" i="5"/>
  <c r="L223" i="5" a="1"/>
  <c r="L223" i="5" s="1"/>
  <c r="N223" i="5" s="1"/>
  <c r="Q222" i="5"/>
  <c r="L222" i="5" a="1"/>
  <c r="L222" i="5" s="1"/>
  <c r="N222" i="5" s="1"/>
  <c r="O222" i="5" s="1"/>
  <c r="A222" i="5"/>
  <c r="Q221" i="5"/>
  <c r="L221" i="5" a="1"/>
  <c r="L221" i="5" s="1"/>
  <c r="N221" i="5" s="1"/>
  <c r="O221" i="5" s="1"/>
  <c r="A221" i="5"/>
  <c r="L220" i="5" a="1"/>
  <c r="L220" i="5" s="1"/>
  <c r="N220" i="5" s="1"/>
  <c r="L219" i="5" a="1"/>
  <c r="L219" i="5" s="1"/>
  <c r="N219" i="5" s="1"/>
  <c r="Q218" i="5"/>
  <c r="L218" i="5" a="1"/>
  <c r="L218" i="5" s="1"/>
  <c r="N218" i="5" s="1"/>
  <c r="A218" i="5"/>
  <c r="Q217" i="5"/>
  <c r="L217" i="5" a="1"/>
  <c r="L217" i="5" s="1"/>
  <c r="N217" i="5" s="1"/>
  <c r="Q216" i="5"/>
  <c r="L216" i="5" a="1"/>
  <c r="L216" i="5" s="1"/>
  <c r="N216" i="5" s="1"/>
  <c r="O216" i="5" s="1"/>
  <c r="R216" i="5" s="1"/>
  <c r="A216" i="5"/>
  <c r="Q215" i="5"/>
  <c r="L215" i="5" a="1"/>
  <c r="L215" i="5" s="1"/>
  <c r="N215" i="5" s="1"/>
  <c r="O215" i="5" s="1"/>
  <c r="A215" i="5"/>
  <c r="L214" i="5" a="1"/>
  <c r="L214" i="5" s="1"/>
  <c r="N214" i="5" s="1"/>
  <c r="N213" i="5"/>
  <c r="Q212" i="5"/>
  <c r="L212" i="5" a="1"/>
  <c r="L212" i="5" s="1"/>
  <c r="N212" i="5" s="1"/>
  <c r="A212" i="5"/>
  <c r="L211" i="5" a="1"/>
  <c r="L211" i="5" s="1"/>
  <c r="N211" i="5" s="1"/>
  <c r="L210" i="5" a="1"/>
  <c r="L210" i="5" s="1"/>
  <c r="N210" i="5" s="1"/>
  <c r="Q209" i="5"/>
  <c r="L209" i="5" a="1"/>
  <c r="L209" i="5" s="1"/>
  <c r="N209" i="5" s="1"/>
  <c r="A209" i="5"/>
  <c r="L208" i="5" a="1"/>
  <c r="L208" i="5" s="1"/>
  <c r="N208" i="5" s="1"/>
  <c r="L207" i="5" a="1"/>
  <c r="L207" i="5" s="1"/>
  <c r="N207" i="5" s="1"/>
  <c r="Q206" i="5"/>
  <c r="L206" i="5" a="1"/>
  <c r="L206" i="5" s="1"/>
  <c r="N206" i="5" s="1"/>
  <c r="A206" i="5"/>
  <c r="Q205" i="5"/>
  <c r="L205" i="5" a="1"/>
  <c r="L205" i="5" s="1"/>
  <c r="N205" i="5" s="1"/>
  <c r="O205" i="5" s="1"/>
  <c r="R205" i="5" s="1"/>
  <c r="A205" i="5"/>
  <c r="Q204" i="5"/>
  <c r="L204" i="5" a="1"/>
  <c r="L204" i="5" s="1"/>
  <c r="N204" i="5" s="1"/>
  <c r="O204" i="5" s="1"/>
  <c r="A204" i="5"/>
  <c r="Q203" i="5"/>
  <c r="L203" i="5" a="1"/>
  <c r="L203" i="5" s="1"/>
  <c r="N203" i="5" s="1"/>
  <c r="Q202" i="5"/>
  <c r="O202" i="5"/>
  <c r="N202" i="5"/>
  <c r="A202" i="5"/>
  <c r="Q201" i="5"/>
  <c r="L201" i="5" a="1"/>
  <c r="L201" i="5" s="1"/>
  <c r="N201" i="5" s="1"/>
  <c r="O201" i="5" s="1"/>
  <c r="R201" i="5" s="1"/>
  <c r="A201" i="5"/>
  <c r="Q200" i="5"/>
  <c r="L200" i="5" a="1"/>
  <c r="L200" i="5" s="1"/>
  <c r="N200" i="5" s="1"/>
  <c r="O200" i="5" s="1"/>
  <c r="A200" i="5"/>
  <c r="Q199" i="5"/>
  <c r="L199" i="5" a="1"/>
  <c r="L199" i="5" s="1"/>
  <c r="N199" i="5" s="1"/>
  <c r="O199" i="5" s="1"/>
  <c r="R199" i="5" s="1"/>
  <c r="A199" i="5"/>
  <c r="Q198" i="5"/>
  <c r="L198" i="5" a="1"/>
  <c r="L198" i="5" s="1"/>
  <c r="N198" i="5" s="1"/>
  <c r="O198" i="5" s="1"/>
  <c r="A198" i="5"/>
  <c r="Q197" i="5"/>
  <c r="L197" i="5" a="1"/>
  <c r="L197" i="5" s="1"/>
  <c r="N197" i="5" s="1"/>
  <c r="O197" i="5" s="1"/>
  <c r="A197" i="5"/>
  <c r="Q196" i="5"/>
  <c r="L196" i="5" a="1"/>
  <c r="L196" i="5" s="1"/>
  <c r="N196" i="5" s="1"/>
  <c r="O196" i="5" s="1"/>
  <c r="A196" i="5"/>
  <c r="L195" i="5" a="1"/>
  <c r="L195" i="5" s="1"/>
  <c r="N195" i="5" s="1"/>
  <c r="Q194" i="5"/>
  <c r="L194" i="5" a="1"/>
  <c r="L194" i="5" s="1"/>
  <c r="N194" i="5" s="1"/>
  <c r="O194" i="5" s="1"/>
  <c r="R194" i="5" s="1"/>
  <c r="A194" i="5"/>
  <c r="Q193" i="5"/>
  <c r="L193" i="5" a="1"/>
  <c r="L193" i="5" s="1"/>
  <c r="N193" i="5" s="1"/>
  <c r="O193" i="5" s="1"/>
  <c r="A193" i="5"/>
  <c r="Q192" i="5"/>
  <c r="Q191" i="5" s="1"/>
  <c r="L192" i="5" a="1"/>
  <c r="L192" i="5" s="1"/>
  <c r="N192" i="5" s="1"/>
  <c r="O192" i="5" s="1"/>
  <c r="A192" i="5"/>
  <c r="L191" i="5" a="1"/>
  <c r="L191" i="5" s="1"/>
  <c r="N191" i="5" s="1"/>
  <c r="Q190" i="5"/>
  <c r="L190" i="5" a="1"/>
  <c r="L190" i="5" s="1"/>
  <c r="N190" i="5" s="1"/>
  <c r="O190" i="5" s="1"/>
  <c r="A190" i="5"/>
  <c r="Q189" i="5"/>
  <c r="L189" i="5" a="1"/>
  <c r="L189" i="5" s="1"/>
  <c r="N189" i="5" s="1"/>
  <c r="O189" i="5" s="1"/>
  <c r="A189" i="5"/>
  <c r="Q188" i="5"/>
  <c r="L188" i="5" a="1"/>
  <c r="L188" i="5" s="1"/>
  <c r="N188" i="5" s="1"/>
  <c r="O188" i="5" s="1"/>
  <c r="A188" i="5"/>
  <c r="Q187" i="5"/>
  <c r="L187" i="5" a="1"/>
  <c r="L187" i="5" s="1"/>
  <c r="N187" i="5" s="1"/>
  <c r="O187" i="5" s="1"/>
  <c r="R187" i="5" s="1"/>
  <c r="A187" i="5"/>
  <c r="Q186" i="5"/>
  <c r="L186" i="5" a="1"/>
  <c r="L186" i="5" s="1"/>
  <c r="N186" i="5" s="1"/>
  <c r="O186" i="5" s="1"/>
  <c r="A186" i="5"/>
  <c r="L185" i="5" a="1"/>
  <c r="L185" i="5" s="1"/>
  <c r="N185" i="5" s="1"/>
  <c r="Q184" i="5"/>
  <c r="L184" i="5" a="1"/>
  <c r="L184" i="5" s="1"/>
  <c r="N184" i="5" s="1"/>
  <c r="O184" i="5" s="1"/>
  <c r="R184" i="5" s="1"/>
  <c r="A184" i="5"/>
  <c r="Q183" i="5"/>
  <c r="L183" i="5" a="1"/>
  <c r="L183" i="5" s="1"/>
  <c r="N183" i="5" s="1"/>
  <c r="O183" i="5" s="1"/>
  <c r="A183" i="5"/>
  <c r="Q182" i="5"/>
  <c r="L182" i="5" a="1"/>
  <c r="L182" i="5" s="1"/>
  <c r="N182" i="5" s="1"/>
  <c r="O182" i="5" s="1"/>
  <c r="R182" i="5" s="1"/>
  <c r="A182" i="5"/>
  <c r="Q181" i="5"/>
  <c r="L181" i="5" a="1"/>
  <c r="L181" i="5" s="1"/>
  <c r="N181" i="5" s="1"/>
  <c r="O181" i="5" s="1"/>
  <c r="A181" i="5"/>
  <c r="Q180" i="5"/>
  <c r="L180" i="5" a="1"/>
  <c r="L180" i="5" s="1"/>
  <c r="N180" i="5" s="1"/>
  <c r="O180" i="5" s="1"/>
  <c r="A180" i="5"/>
  <c r="Q179" i="5"/>
  <c r="L179" i="5" a="1"/>
  <c r="L179" i="5" s="1"/>
  <c r="N179" i="5" s="1"/>
  <c r="O179" i="5" s="1"/>
  <c r="R179" i="5" s="1"/>
  <c r="A179" i="5"/>
  <c r="L178" i="5" a="1"/>
  <c r="L178" i="5" s="1"/>
  <c r="N178" i="5" s="1"/>
  <c r="Q177" i="5"/>
  <c r="L177" i="5" a="1"/>
  <c r="L177" i="5" s="1"/>
  <c r="N177" i="5" s="1"/>
  <c r="O177" i="5" s="1"/>
  <c r="A177" i="5"/>
  <c r="Q176" i="5"/>
  <c r="L176" i="5" a="1"/>
  <c r="L176" i="5" s="1"/>
  <c r="N176" i="5" s="1"/>
  <c r="O176" i="5" s="1"/>
  <c r="R176" i="5" s="1"/>
  <c r="A176" i="5"/>
  <c r="Q175" i="5"/>
  <c r="L175" i="5" a="1"/>
  <c r="L175" i="5" s="1"/>
  <c r="N175" i="5" s="1"/>
  <c r="O175" i="5" s="1"/>
  <c r="A175" i="5"/>
  <c r="Q174" i="5"/>
  <c r="L174" i="5" a="1"/>
  <c r="L174" i="5" s="1"/>
  <c r="N174" i="5" s="1"/>
  <c r="O174" i="5" s="1"/>
  <c r="A174" i="5"/>
  <c r="Q173" i="5"/>
  <c r="L173" i="5" a="1"/>
  <c r="L173" i="5" s="1"/>
  <c r="N173" i="5" s="1"/>
  <c r="O173" i="5" s="1"/>
  <c r="R173" i="5" s="1"/>
  <c r="A173" i="5"/>
  <c r="Q172" i="5"/>
  <c r="O172" i="5"/>
  <c r="N172" i="5"/>
  <c r="A172" i="5"/>
  <c r="Q171" i="5"/>
  <c r="O171" i="5"/>
  <c r="N171" i="5"/>
  <c r="A171" i="5"/>
  <c r="Q170" i="5"/>
  <c r="N170" i="5"/>
  <c r="O170" i="5" s="1"/>
  <c r="A170" i="5"/>
  <c r="L169" i="5" a="1"/>
  <c r="L169" i="5" s="1"/>
  <c r="N169" i="5" s="1"/>
  <c r="R168" i="5"/>
  <c r="Q168" i="5"/>
  <c r="O168" i="5"/>
  <c r="N168" i="5"/>
  <c r="A168" i="5"/>
  <c r="R167" i="5"/>
  <c r="Q167" i="5"/>
  <c r="N167" i="5"/>
  <c r="O167" i="5" s="1"/>
  <c r="A167" i="5"/>
  <c r="Q166" i="5"/>
  <c r="L166" i="5" a="1"/>
  <c r="L166" i="5" s="1"/>
  <c r="N166" i="5" s="1"/>
  <c r="O166" i="5" s="1"/>
  <c r="A166" i="5"/>
  <c r="Q165" i="5"/>
  <c r="L165" i="5" a="1"/>
  <c r="L165" i="5" s="1"/>
  <c r="N165" i="5" s="1"/>
  <c r="O165" i="5" s="1"/>
  <c r="A165" i="5"/>
  <c r="Q164" i="5"/>
  <c r="Q161" i="5" s="1"/>
  <c r="N164" i="5"/>
  <c r="O164" i="5" s="1"/>
  <c r="A164" i="5"/>
  <c r="Q163" i="5"/>
  <c r="L163" i="5" a="1"/>
  <c r="L163" i="5" s="1"/>
  <c r="N163" i="5" s="1"/>
  <c r="O163" i="5" s="1"/>
  <c r="A163" i="5"/>
  <c r="Q162" i="5"/>
  <c r="L162" i="5" a="1"/>
  <c r="L162" i="5" s="1"/>
  <c r="N162" i="5" s="1"/>
  <c r="O162" i="5" s="1"/>
  <c r="A162" i="5"/>
  <c r="L161" i="5" a="1"/>
  <c r="L161" i="5" s="1"/>
  <c r="N161" i="5" s="1"/>
  <c r="Q160" i="5"/>
  <c r="L160" i="5" a="1"/>
  <c r="L160" i="5" s="1"/>
  <c r="N160" i="5" s="1"/>
  <c r="O160" i="5" s="1"/>
  <c r="R160" i="5" s="1"/>
  <c r="A160" i="5"/>
  <c r="Q159" i="5"/>
  <c r="L159" i="5" a="1"/>
  <c r="L159" i="5" s="1"/>
  <c r="N159" i="5" s="1"/>
  <c r="O159" i="5" s="1"/>
  <c r="R159" i="5" s="1"/>
  <c r="A159" i="5"/>
  <c r="Q158" i="5"/>
  <c r="L158" i="5" a="1"/>
  <c r="L158" i="5" s="1"/>
  <c r="N158" i="5" s="1"/>
  <c r="O158" i="5" s="1"/>
  <c r="R158" i="5" s="1"/>
  <c r="A158" i="5"/>
  <c r="Q157" i="5"/>
  <c r="O157" i="5"/>
  <c r="R157" i="5" s="1"/>
  <c r="N157" i="5"/>
  <c r="A157" i="5"/>
  <c r="R156" i="5"/>
  <c r="Q156" i="5"/>
  <c r="O156" i="5"/>
  <c r="N156" i="5"/>
  <c r="A156" i="5"/>
  <c r="Q155" i="5"/>
  <c r="O155" i="5"/>
  <c r="N155" i="5"/>
  <c r="A155" i="5"/>
  <c r="Q154" i="5"/>
  <c r="R154" i="5" s="1"/>
  <c r="O154" i="5"/>
  <c r="N154" i="5"/>
  <c r="A154" i="5"/>
  <c r="Q153" i="5"/>
  <c r="N153" i="5"/>
  <c r="O153" i="5" s="1"/>
  <c r="R153" i="5" s="1"/>
  <c r="A153" i="5"/>
  <c r="Q152" i="5"/>
  <c r="Q148" i="5" s="1"/>
  <c r="O152" i="5"/>
  <c r="R152" i="5" s="1"/>
  <c r="N152" i="5"/>
  <c r="A152" i="5"/>
  <c r="Q151" i="5"/>
  <c r="O151" i="5"/>
  <c r="N151" i="5"/>
  <c r="A151" i="5"/>
  <c r="Q150" i="5"/>
  <c r="O150" i="5"/>
  <c r="R150" i="5" s="1"/>
  <c r="N150" i="5"/>
  <c r="A150" i="5"/>
  <c r="Q149" i="5"/>
  <c r="L149" i="5" a="1"/>
  <c r="L149" i="5" s="1"/>
  <c r="N149" i="5" s="1"/>
  <c r="O149" i="5" s="1"/>
  <c r="A149" i="5"/>
  <c r="L148" i="5" a="1"/>
  <c r="L148" i="5" s="1"/>
  <c r="N148" i="5" s="1"/>
  <c r="Q147" i="5"/>
  <c r="L147" i="5" a="1"/>
  <c r="L147" i="5" s="1"/>
  <c r="N147" i="5" s="1"/>
  <c r="O147" i="5" s="1"/>
  <c r="A147" i="5"/>
  <c r="Q146" i="5"/>
  <c r="N146" i="5"/>
  <c r="O146" i="5" s="1"/>
  <c r="A146" i="5"/>
  <c r="Q145" i="5"/>
  <c r="L145" i="5" a="1"/>
  <c r="L145" i="5" s="1"/>
  <c r="N145" i="5" s="1"/>
  <c r="O145" i="5" s="1"/>
  <c r="R145" i="5" s="1"/>
  <c r="A145" i="5"/>
  <c r="Q144" i="5"/>
  <c r="L144" i="5" a="1"/>
  <c r="L144" i="5" s="1"/>
  <c r="N144" i="5" s="1"/>
  <c r="O144" i="5" s="1"/>
  <c r="R144" i="5" s="1"/>
  <c r="A144" i="5"/>
  <c r="Q143" i="5"/>
  <c r="L143" i="5" a="1"/>
  <c r="L143" i="5" s="1"/>
  <c r="N143" i="5" s="1"/>
  <c r="O143" i="5" s="1"/>
  <c r="A143" i="5"/>
  <c r="Q142" i="5"/>
  <c r="L142" i="5" a="1"/>
  <c r="L142" i="5" s="1"/>
  <c r="N142" i="5" s="1"/>
  <c r="O142" i="5" s="1"/>
  <c r="R142" i="5" s="1"/>
  <c r="A142" i="5"/>
  <c r="L141" i="5" a="1"/>
  <c r="L141" i="5" s="1"/>
  <c r="N141" i="5" s="1"/>
  <c r="Q140" i="5"/>
  <c r="O140" i="5"/>
  <c r="N140" i="5"/>
  <c r="A140" i="5"/>
  <c r="Q139" i="5"/>
  <c r="O139" i="5"/>
  <c r="N139" i="5"/>
  <c r="A139" i="5"/>
  <c r="R138" i="5"/>
  <c r="Q138" i="5"/>
  <c r="O138" i="5"/>
  <c r="N138" i="5"/>
  <c r="A138" i="5"/>
  <c r="Q137" i="5"/>
  <c r="N137" i="5"/>
  <c r="O137" i="5" s="1"/>
  <c r="A137" i="5"/>
  <c r="Q136" i="5"/>
  <c r="R136" i="5" s="1"/>
  <c r="O136" i="5"/>
  <c r="N136" i="5"/>
  <c r="A136" i="5"/>
  <c r="R135" i="5"/>
  <c r="Q135" i="5"/>
  <c r="O135" i="5"/>
  <c r="N135" i="5"/>
  <c r="A135" i="5"/>
  <c r="Q134" i="5"/>
  <c r="O134" i="5"/>
  <c r="N134" i="5"/>
  <c r="A134" i="5"/>
  <c r="Q133" i="5"/>
  <c r="O133" i="5"/>
  <c r="N133" i="5"/>
  <c r="A133" i="5"/>
  <c r="R132" i="5"/>
  <c r="Q132" i="5"/>
  <c r="O132" i="5"/>
  <c r="N132" i="5"/>
  <c r="A132" i="5"/>
  <c r="Q131" i="5"/>
  <c r="N131" i="5"/>
  <c r="O131" i="5" s="1"/>
  <c r="R131" i="5" s="1"/>
  <c r="A131" i="5"/>
  <c r="Q130" i="5"/>
  <c r="O130" i="5"/>
  <c r="L130" i="5" a="1"/>
  <c r="L130" i="5" s="1"/>
  <c r="N130" i="5" s="1"/>
  <c r="Q129" i="5"/>
  <c r="L129" i="5" a="1"/>
  <c r="L129" i="5" s="1"/>
  <c r="N129" i="5" s="1"/>
  <c r="O129" i="5" s="1"/>
  <c r="A129" i="5"/>
  <c r="Q128" i="5"/>
  <c r="L128" i="5" a="1"/>
  <c r="L128" i="5" s="1"/>
  <c r="N128" i="5" s="1"/>
  <c r="O128" i="5" s="1"/>
  <c r="A128" i="5"/>
  <c r="Q127" i="5"/>
  <c r="L127" i="5" a="1"/>
  <c r="L127" i="5" s="1"/>
  <c r="N127" i="5" s="1"/>
  <c r="O127" i="5" s="1"/>
  <c r="A127" i="5"/>
  <c r="Q126" i="5"/>
  <c r="L126" i="5" a="1"/>
  <c r="L126" i="5" s="1"/>
  <c r="N126" i="5" s="1"/>
  <c r="O126" i="5" s="1"/>
  <c r="A126" i="5"/>
  <c r="L125" i="5" a="1"/>
  <c r="L125" i="5" s="1"/>
  <c r="N125" i="5" s="1"/>
  <c r="Q124" i="5"/>
  <c r="L124" i="5" a="1"/>
  <c r="L124" i="5" s="1"/>
  <c r="N124" i="5" s="1"/>
  <c r="O124" i="5" s="1"/>
  <c r="R124" i="5" s="1"/>
  <c r="A124" i="5"/>
  <c r="Q123" i="5"/>
  <c r="L123" i="5" a="1"/>
  <c r="L123" i="5" s="1"/>
  <c r="N123" i="5" s="1"/>
  <c r="O123" i="5" s="1"/>
  <c r="A123" i="5"/>
  <c r="Q122" i="5"/>
  <c r="N122" i="5"/>
  <c r="O122" i="5" s="1"/>
  <c r="A122" i="5"/>
  <c r="Q121" i="5"/>
  <c r="Q119" i="5" s="1"/>
  <c r="O121" i="5"/>
  <c r="R121" i="5" s="1"/>
  <c r="N121" i="5"/>
  <c r="A121" i="5"/>
  <c r="Q120" i="5"/>
  <c r="L120" i="5" a="1"/>
  <c r="L120" i="5" s="1"/>
  <c r="N120" i="5" s="1"/>
  <c r="O120" i="5" s="1"/>
  <c r="A120" i="5"/>
  <c r="L119" i="5" a="1"/>
  <c r="L119" i="5" s="1"/>
  <c r="N119" i="5" s="1"/>
  <c r="Q118" i="5"/>
  <c r="L118" i="5" a="1"/>
  <c r="L118" i="5" s="1"/>
  <c r="N118" i="5" s="1"/>
  <c r="O117" i="5" s="1"/>
  <c r="Q117" i="5"/>
  <c r="L117" i="5" a="1"/>
  <c r="L117" i="5" s="1"/>
  <c r="N117" i="5" s="1"/>
  <c r="A117" i="5"/>
  <c r="Q116" i="5"/>
  <c r="L116" i="5" a="1"/>
  <c r="L116" i="5" s="1"/>
  <c r="N116" i="5" s="1"/>
  <c r="O116" i="5" s="1"/>
  <c r="A116" i="5"/>
  <c r="L115" i="5" a="1"/>
  <c r="L115" i="5" s="1"/>
  <c r="N115" i="5" s="1"/>
  <c r="N114" i="5"/>
  <c r="N113" i="5"/>
  <c r="N112" i="5"/>
  <c r="N111" i="5"/>
  <c r="N110" i="5"/>
  <c r="K110" i="5"/>
  <c r="N109" i="5"/>
  <c r="K109" i="5"/>
  <c r="Q108" i="5"/>
  <c r="L108" i="5" a="1"/>
  <c r="L108" i="5" s="1"/>
  <c r="N108" i="5" s="1"/>
  <c r="A108" i="5"/>
  <c r="N106" i="5"/>
  <c r="N105" i="5"/>
  <c r="N104" i="5"/>
  <c r="O103" i="5" s="1"/>
  <c r="Q103" i="5"/>
  <c r="Q100" i="5" s="1"/>
  <c r="L103" i="5" a="1"/>
  <c r="L103" i="5" s="1"/>
  <c r="N103" i="5" s="1"/>
  <c r="A103" i="5"/>
  <c r="Q102" i="5"/>
  <c r="L102" i="5" a="1"/>
  <c r="L102" i="5" s="1"/>
  <c r="N102" i="5" s="1"/>
  <c r="O102" i="5" s="1"/>
  <c r="R102" i="5" s="1"/>
  <c r="A102" i="5"/>
  <c r="Q101" i="5"/>
  <c r="L101" i="5" a="1"/>
  <c r="L101" i="5" s="1"/>
  <c r="N101" i="5" s="1"/>
  <c r="O101" i="5" s="1"/>
  <c r="A101" i="5"/>
  <c r="L100" i="5" a="1"/>
  <c r="L100" i="5" s="1"/>
  <c r="N100" i="5" s="1"/>
  <c r="Q99" i="5"/>
  <c r="Q97" i="5" s="1"/>
  <c r="L99" i="5" a="1"/>
  <c r="L99" i="5" s="1"/>
  <c r="N99" i="5" s="1"/>
  <c r="O99" i="5" s="1"/>
  <c r="R99" i="5" s="1"/>
  <c r="A99" i="5"/>
  <c r="Q98" i="5"/>
  <c r="L98" i="5" a="1"/>
  <c r="L98" i="5" s="1"/>
  <c r="N98" i="5" s="1"/>
  <c r="O98" i="5" s="1"/>
  <c r="A98" i="5"/>
  <c r="L97" i="5" a="1"/>
  <c r="L97" i="5" s="1"/>
  <c r="N97" i="5" s="1"/>
  <c r="L96" i="5" a="1"/>
  <c r="L96" i="5" s="1"/>
  <c r="N96" i="5" s="1"/>
  <c r="Q95" i="5"/>
  <c r="O95" i="5"/>
  <c r="N95" i="5"/>
  <c r="A95" i="5"/>
  <c r="Q94" i="5"/>
  <c r="L94" i="5" a="1"/>
  <c r="L94" i="5" s="1"/>
  <c r="N94" i="5" s="1"/>
  <c r="O94" i="5" s="1"/>
  <c r="A94" i="5"/>
  <c r="Q93" i="5"/>
  <c r="L93" i="5" a="1"/>
  <c r="L93" i="5" s="1"/>
  <c r="N93" i="5" s="1"/>
  <c r="O93" i="5" s="1"/>
  <c r="A93" i="5"/>
  <c r="L92" i="5" a="1"/>
  <c r="L92" i="5" s="1"/>
  <c r="N92" i="5" s="1"/>
  <c r="Q91" i="5"/>
  <c r="L91" i="5" a="1"/>
  <c r="L91" i="5" s="1"/>
  <c r="N91" i="5" s="1"/>
  <c r="O91" i="5" s="1"/>
  <c r="A91" i="5"/>
  <c r="Q90" i="5"/>
  <c r="L90" i="5" a="1"/>
  <c r="L90" i="5" s="1"/>
  <c r="N90" i="5" s="1"/>
  <c r="O90" i="5" s="1"/>
  <c r="R90" i="5" s="1"/>
  <c r="A90" i="5"/>
  <c r="Q89" i="5"/>
  <c r="L89" i="5" a="1"/>
  <c r="L89" i="5" s="1"/>
  <c r="N89" i="5" s="1"/>
  <c r="O89" i="5" s="1"/>
  <c r="A89" i="5"/>
  <c r="Q88" i="5"/>
  <c r="L88" i="5" a="1"/>
  <c r="L88" i="5" s="1"/>
  <c r="N88" i="5" s="1"/>
  <c r="O88" i="5" s="1"/>
  <c r="A88" i="5"/>
  <c r="Q87" i="5"/>
  <c r="L87" i="5" a="1"/>
  <c r="L87" i="5" s="1"/>
  <c r="N87" i="5" s="1"/>
  <c r="O87" i="5" s="1"/>
  <c r="A87" i="5"/>
  <c r="Q86" i="5"/>
  <c r="L86" i="5" a="1"/>
  <c r="L86" i="5" s="1"/>
  <c r="N86" i="5" s="1"/>
  <c r="O86" i="5" s="1"/>
  <c r="A86" i="5"/>
  <c r="Q85" i="5"/>
  <c r="L85" i="5" a="1"/>
  <c r="L85" i="5" s="1"/>
  <c r="N85" i="5" s="1"/>
  <c r="O85" i="5" s="1"/>
  <c r="A85" i="5"/>
  <c r="Q84" i="5"/>
  <c r="L84" i="5" a="1"/>
  <c r="L84" i="5" s="1"/>
  <c r="N84" i="5" s="1"/>
  <c r="O84" i="5" s="1"/>
  <c r="A84" i="5"/>
  <c r="Q83" i="5"/>
  <c r="L83" i="5" a="1"/>
  <c r="L83" i="5" s="1"/>
  <c r="N83" i="5" s="1"/>
  <c r="O83" i="5" s="1"/>
  <c r="A83" i="5"/>
  <c r="Q82" i="5"/>
  <c r="L82" i="5" a="1"/>
  <c r="L82" i="5" s="1"/>
  <c r="N82" i="5" s="1"/>
  <c r="O82" i="5" s="1"/>
  <c r="A82" i="5"/>
  <c r="Q81" i="5"/>
  <c r="L81" i="5" a="1"/>
  <c r="L81" i="5" s="1"/>
  <c r="N81" i="5" s="1"/>
  <c r="O81" i="5" s="1"/>
  <c r="A81" i="5"/>
  <c r="Q80" i="5"/>
  <c r="L80" i="5" a="1"/>
  <c r="L80" i="5" s="1"/>
  <c r="N80" i="5" s="1"/>
  <c r="O80" i="5" s="1"/>
  <c r="A80" i="5"/>
  <c r="Q79" i="5"/>
  <c r="L79" i="5" a="1"/>
  <c r="L79" i="5" s="1"/>
  <c r="N79" i="5" s="1"/>
  <c r="O79" i="5" s="1"/>
  <c r="A79" i="5"/>
  <c r="Q78" i="5"/>
  <c r="L78" i="5" a="1"/>
  <c r="L78" i="5" s="1"/>
  <c r="N78" i="5" s="1"/>
  <c r="O78" i="5" s="1"/>
  <c r="A78" i="5"/>
  <c r="Q77" i="5"/>
  <c r="N77" i="5"/>
  <c r="O77" i="5" s="1"/>
  <c r="A77" i="5"/>
  <c r="R76" i="5"/>
  <c r="Q76" i="5"/>
  <c r="O76" i="5"/>
  <c r="N76" i="5"/>
  <c r="A76" i="5"/>
  <c r="Q75" i="5"/>
  <c r="N75" i="5"/>
  <c r="O75" i="5" s="1"/>
  <c r="A75" i="5"/>
  <c r="L74" i="5" a="1"/>
  <c r="L74" i="5" s="1"/>
  <c r="N74" i="5" s="1"/>
  <c r="Q73" i="5"/>
  <c r="L73" i="5" a="1"/>
  <c r="L73" i="5" s="1"/>
  <c r="N73" i="5" s="1"/>
  <c r="O73" i="5" s="1"/>
  <c r="A73" i="5"/>
  <c r="Q72" i="5"/>
  <c r="L72" i="5" a="1"/>
  <c r="L72" i="5" s="1"/>
  <c r="N72" i="5" s="1"/>
  <c r="O72" i="5" s="1"/>
  <c r="A72" i="5"/>
  <c r="Q71" i="5"/>
  <c r="L71" i="5" a="1"/>
  <c r="L71" i="5" s="1"/>
  <c r="N71" i="5" s="1"/>
  <c r="Q70" i="5"/>
  <c r="Q69" i="5" s="1"/>
  <c r="L70" i="5" a="1"/>
  <c r="L70" i="5" s="1"/>
  <c r="N70" i="5" s="1"/>
  <c r="O70" i="5" s="1"/>
  <c r="A70" i="5"/>
  <c r="L69" i="5" a="1"/>
  <c r="L69" i="5" s="1"/>
  <c r="N69" i="5" s="1"/>
  <c r="Q68" i="5"/>
  <c r="L68" i="5" a="1"/>
  <c r="L68" i="5" s="1"/>
  <c r="N68" i="5" s="1"/>
  <c r="O68" i="5" s="1"/>
  <c r="A68" i="5"/>
  <c r="Q67" i="5"/>
  <c r="O67" i="5"/>
  <c r="N67" i="5"/>
  <c r="A67" i="5"/>
  <c r="Q66" i="5"/>
  <c r="L66" i="5" a="1"/>
  <c r="L66" i="5" s="1"/>
  <c r="N66" i="5" s="1"/>
  <c r="O66" i="5" s="1"/>
  <c r="R66" i="5" s="1"/>
  <c r="A66" i="5"/>
  <c r="Q65" i="5"/>
  <c r="L65" i="5" a="1"/>
  <c r="L65" i="5" s="1"/>
  <c r="N65" i="5" s="1"/>
  <c r="O65" i="5" s="1"/>
  <c r="A65" i="5"/>
  <c r="Q64" i="5"/>
  <c r="L64" i="5" a="1"/>
  <c r="L64" i="5" s="1"/>
  <c r="N64" i="5" s="1"/>
  <c r="O64" i="5" s="1"/>
  <c r="A64" i="5"/>
  <c r="L63" i="5" a="1"/>
  <c r="L63" i="5" s="1"/>
  <c r="N63" i="5" s="1"/>
  <c r="Q62" i="5"/>
  <c r="L62" i="5" a="1"/>
  <c r="L62" i="5" s="1"/>
  <c r="N62" i="5" s="1"/>
  <c r="O62" i="5" s="1"/>
  <c r="A62" i="5"/>
  <c r="Q61" i="5"/>
  <c r="L61" i="5" a="1"/>
  <c r="L61" i="5" s="1"/>
  <c r="N61" i="5" s="1"/>
  <c r="O61" i="5" s="1"/>
  <c r="A61" i="5"/>
  <c r="Q60" i="5"/>
  <c r="Q59" i="5" s="1"/>
  <c r="L60" i="5" a="1"/>
  <c r="L60" i="5" s="1"/>
  <c r="N60" i="5" s="1"/>
  <c r="O60" i="5" s="1"/>
  <c r="A60" i="5"/>
  <c r="L59" i="5" a="1"/>
  <c r="L59" i="5" s="1"/>
  <c r="N59" i="5" s="1"/>
  <c r="Q58" i="5"/>
  <c r="L58" i="5" a="1"/>
  <c r="L58" i="5" s="1"/>
  <c r="N58" i="5" s="1"/>
  <c r="O58" i="5" s="1"/>
  <c r="A58" i="5"/>
  <c r="Q57" i="5"/>
  <c r="L57" i="5" a="1"/>
  <c r="L57" i="5" s="1"/>
  <c r="N57" i="5" s="1"/>
  <c r="O57" i="5" s="1"/>
  <c r="A57" i="5"/>
  <c r="Q56" i="5"/>
  <c r="L56" i="5" a="1"/>
  <c r="L56" i="5" s="1"/>
  <c r="N56" i="5" s="1"/>
  <c r="O56" i="5" s="1"/>
  <c r="A56" i="5"/>
  <c r="Q55" i="5"/>
  <c r="L55" i="5" a="1"/>
  <c r="L55" i="5" s="1"/>
  <c r="N55" i="5" s="1"/>
  <c r="O55" i="5" s="1"/>
  <c r="A55" i="5"/>
  <c r="Q54" i="5"/>
  <c r="L54" i="5" a="1"/>
  <c r="L54" i="5" s="1"/>
  <c r="N54" i="5" s="1"/>
  <c r="O54" i="5" s="1"/>
  <c r="R54" i="5" s="1"/>
  <c r="A54" i="5"/>
  <c r="Q53" i="5"/>
  <c r="L53" i="5" a="1"/>
  <c r="L53" i="5" s="1"/>
  <c r="N53" i="5" s="1"/>
  <c r="O53" i="5" s="1"/>
  <c r="A53" i="5"/>
  <c r="Q52" i="5"/>
  <c r="L52" i="5" a="1"/>
  <c r="L52" i="5" s="1"/>
  <c r="N52" i="5" s="1"/>
  <c r="O52" i="5" s="1"/>
  <c r="A52" i="5"/>
  <c r="Q51" i="5"/>
  <c r="L51" i="5" a="1"/>
  <c r="L51" i="5" s="1"/>
  <c r="N51" i="5" s="1"/>
  <c r="O51" i="5" s="1"/>
  <c r="A51" i="5"/>
  <c r="Q50" i="5"/>
  <c r="L50" i="5" a="1"/>
  <c r="L50" i="5" s="1"/>
  <c r="N50" i="5" s="1"/>
  <c r="O50" i="5" s="1"/>
  <c r="A50" i="5"/>
  <c r="Q49" i="5"/>
  <c r="L49" i="5" a="1"/>
  <c r="L49" i="5" s="1"/>
  <c r="N49" i="5" s="1"/>
  <c r="O49" i="5" s="1"/>
  <c r="A49" i="5"/>
  <c r="Q48" i="5"/>
  <c r="O48" i="5"/>
  <c r="R48" i="5" s="1"/>
  <c r="N48" i="5"/>
  <c r="A48" i="5"/>
  <c r="Q47" i="5"/>
  <c r="L47" i="5" a="1"/>
  <c r="L47" i="5" s="1"/>
  <c r="N47" i="5" s="1"/>
  <c r="O47" i="5" s="1"/>
  <c r="A47" i="5"/>
  <c r="Q46" i="5"/>
  <c r="R46" i="5" s="1"/>
  <c r="L46" i="5" a="1"/>
  <c r="L46" i="5" s="1"/>
  <c r="A46" i="5"/>
  <c r="Q45" i="5"/>
  <c r="L45" i="5" a="1"/>
  <c r="L45" i="5" s="1"/>
  <c r="N45" i="5" s="1"/>
  <c r="O45" i="5" s="1"/>
  <c r="A45" i="5"/>
  <c r="Q44" i="5"/>
  <c r="L44" i="5" a="1"/>
  <c r="L44" i="5" s="1"/>
  <c r="N44" i="5" s="1"/>
  <c r="O44" i="5" s="1"/>
  <c r="R44" i="5" s="1"/>
  <c r="A44" i="5"/>
  <c r="R43" i="5"/>
  <c r="Q43" i="5"/>
  <c r="L43" i="5" a="1"/>
  <c r="L43" i="5" s="1"/>
  <c r="N43" i="5" s="1"/>
  <c r="A43" i="5"/>
  <c r="Q42" i="5"/>
  <c r="L42" i="5" a="1"/>
  <c r="L42" i="5" s="1"/>
  <c r="N42" i="5" s="1"/>
  <c r="O42" i="5" s="1"/>
  <c r="A42" i="5"/>
  <c r="Q41" i="5"/>
  <c r="R41" i="5" s="1"/>
  <c r="L41" i="5" a="1"/>
  <c r="L41" i="5" s="1"/>
  <c r="A41" i="5"/>
  <c r="R40" i="5"/>
  <c r="Q40" i="5"/>
  <c r="O40" i="5"/>
  <c r="A40" i="5"/>
  <c r="R39" i="5"/>
  <c r="Q39" i="5"/>
  <c r="L39" i="5" a="1"/>
  <c r="L39" i="5" s="1"/>
  <c r="A39" i="5"/>
  <c r="Q38" i="5"/>
  <c r="R38" i="5" s="1"/>
  <c r="L38" i="5" a="1"/>
  <c r="L38" i="5" s="1"/>
  <c r="A38" i="5"/>
  <c r="Q37" i="5"/>
  <c r="L37" i="5" a="1"/>
  <c r="L37" i="5" s="1"/>
  <c r="N37" i="5" s="1"/>
  <c r="O37" i="5" s="1"/>
  <c r="R37" i="5" s="1"/>
  <c r="A37" i="5"/>
  <c r="Q36" i="5"/>
  <c r="L36" i="5" a="1"/>
  <c r="L36" i="5" s="1"/>
  <c r="N36" i="5" s="1"/>
  <c r="O36" i="5" s="1"/>
  <c r="A36" i="5"/>
  <c r="Q35" i="5"/>
  <c r="L35" i="5" a="1"/>
  <c r="L35" i="5" s="1"/>
  <c r="N35" i="5" s="1"/>
  <c r="O35" i="5" s="1"/>
  <c r="A35" i="5"/>
  <c r="Q34" i="5"/>
  <c r="F34" i="5"/>
  <c r="L34" i="5" s="1" a="1"/>
  <c r="L34" i="5" s="1"/>
  <c r="N34" i="5" s="1"/>
  <c r="O34" i="5" s="1"/>
  <c r="A34" i="5"/>
  <c r="Q33" i="5"/>
  <c r="L33" i="5" a="1"/>
  <c r="L33" i="5" s="1"/>
  <c r="N33" i="5" s="1"/>
  <c r="O33" i="5" s="1"/>
  <c r="A33" i="5"/>
  <c r="Q32" i="5"/>
  <c r="N32" i="5"/>
  <c r="O32" i="5" s="1"/>
  <c r="R32" i="5" s="1"/>
  <c r="A32" i="5"/>
  <c r="Q31" i="5"/>
  <c r="L31" i="5" a="1"/>
  <c r="L31" i="5" s="1"/>
  <c r="N31" i="5" s="1"/>
  <c r="O31" i="5" s="1"/>
  <c r="A31" i="5"/>
  <c r="L30" i="5" a="1"/>
  <c r="L30" i="5" s="1"/>
  <c r="N30" i="5" s="1"/>
  <c r="Q29" i="5"/>
  <c r="L29" i="5" a="1"/>
  <c r="L29" i="5" s="1"/>
  <c r="N29" i="5" s="1"/>
  <c r="O29" i="5" s="1"/>
  <c r="A29" i="5"/>
  <c r="Q28" i="5"/>
  <c r="L28" i="5" a="1"/>
  <c r="L28" i="5" s="1"/>
  <c r="N28" i="5" s="1"/>
  <c r="O28" i="5" s="1"/>
  <c r="A28" i="5"/>
  <c r="Q27" i="5"/>
  <c r="L27" i="5" a="1"/>
  <c r="L27" i="5" s="1"/>
  <c r="N27" i="5" s="1"/>
  <c r="Q26" i="5"/>
  <c r="L26" i="5" a="1"/>
  <c r="L26" i="5" s="1"/>
  <c r="N26" i="5" s="1"/>
  <c r="O26" i="5" s="1"/>
  <c r="A26" i="5"/>
  <c r="Q25" i="5"/>
  <c r="L25" i="5" a="1"/>
  <c r="L25" i="5" s="1"/>
  <c r="N25" i="5" s="1"/>
  <c r="O25" i="5" s="1"/>
  <c r="A25" i="5"/>
  <c r="L24" i="5" a="1"/>
  <c r="L24" i="5" s="1"/>
  <c r="N24" i="5" s="1"/>
  <c r="Q23" i="5"/>
  <c r="L23" i="5" a="1"/>
  <c r="L23" i="5" s="1"/>
  <c r="N23" i="5" s="1"/>
  <c r="O23" i="5" s="1"/>
  <c r="A23" i="5"/>
  <c r="Q22" i="5"/>
  <c r="L22" i="5" a="1"/>
  <c r="L22" i="5" s="1"/>
  <c r="N22" i="5" s="1"/>
  <c r="O22" i="5" s="1"/>
  <c r="A22" i="5"/>
  <c r="Q21" i="5"/>
  <c r="L21" i="5" a="1"/>
  <c r="L21" i="5" s="1"/>
  <c r="N21" i="5" s="1"/>
  <c r="Q20" i="5"/>
  <c r="L20" i="5" a="1"/>
  <c r="L20" i="5" s="1"/>
  <c r="N20" i="5" s="1"/>
  <c r="O20" i="5" s="1"/>
  <c r="R20" i="5" s="1"/>
  <c r="A20" i="5"/>
  <c r="Q19" i="5"/>
  <c r="Q18" i="5" s="1"/>
  <c r="L19" i="5" a="1"/>
  <c r="L19" i="5" s="1"/>
  <c r="N19" i="5" s="1"/>
  <c r="O19" i="5" s="1"/>
  <c r="A19" i="5"/>
  <c r="L18" i="5" a="1"/>
  <c r="L18" i="5" s="1"/>
  <c r="N18" i="5" s="1"/>
  <c r="L17" i="5" a="1"/>
  <c r="L17" i="5" s="1"/>
  <c r="N17" i="5" s="1"/>
  <c r="Q16" i="5"/>
  <c r="L16" i="5" a="1"/>
  <c r="L16" i="5" s="1"/>
  <c r="N16" i="5" s="1"/>
  <c r="O16" i="5" s="1"/>
  <c r="A16" i="5"/>
  <c r="Q15" i="5"/>
  <c r="L15" i="5" a="1"/>
  <c r="L15" i="5" s="1"/>
  <c r="N15" i="5" s="1"/>
  <c r="O15" i="5" s="1"/>
  <c r="R15" i="5" s="1"/>
  <c r="A15" i="5"/>
  <c r="Q14" i="5"/>
  <c r="Q12" i="5" s="1"/>
  <c r="Q9" i="5" s="1"/>
  <c r="L14" i="5" a="1"/>
  <c r="L14" i="5" s="1"/>
  <c r="N14" i="5" s="1"/>
  <c r="O14" i="5" s="1"/>
  <c r="A14" i="5"/>
  <c r="Q13" i="5"/>
  <c r="L13" i="5" a="1"/>
  <c r="L13" i="5" s="1"/>
  <c r="N13" i="5" s="1"/>
  <c r="O13" i="5" s="1"/>
  <c r="A13" i="5"/>
  <c r="L12" i="5" a="1"/>
  <c r="L12" i="5" s="1"/>
  <c r="N12" i="5" s="1"/>
  <c r="Q11" i="5"/>
  <c r="L11" i="5" a="1"/>
  <c r="L11" i="5" s="1"/>
  <c r="N11" i="5" s="1"/>
  <c r="O11" i="5" s="1"/>
  <c r="A11" i="5"/>
  <c r="Q10" i="5"/>
  <c r="D64" i="4"/>
  <c r="D63" i="4"/>
  <c r="D62" i="4"/>
  <c r="D61" i="4"/>
  <c r="D60" i="4"/>
  <c r="D57" i="4"/>
  <c r="D56" i="4"/>
  <c r="D55" i="4"/>
  <c r="D54" i="4"/>
  <c r="D53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0" i="4"/>
  <c r="D19" i="4"/>
  <c r="D18" i="4"/>
  <c r="D17" i="4"/>
  <c r="D16" i="4"/>
  <c r="D15" i="4"/>
  <c r="D14" i="4"/>
  <c r="D13" i="4"/>
  <c r="D12" i="4"/>
  <c r="D11" i="4"/>
  <c r="D10" i="4"/>
  <c r="D7" i="4"/>
  <c r="D6" i="4"/>
  <c r="AD15" i="1"/>
  <c r="AD14" i="1"/>
  <c r="AD13" i="1"/>
  <c r="AD12" i="1"/>
  <c r="AD11" i="1"/>
  <c r="AD10" i="1"/>
  <c r="AD9" i="1"/>
  <c r="B9" i="1" a="1"/>
  <c r="N1043" i="7" l="1"/>
  <c r="L150" i="8"/>
  <c r="L161" i="8"/>
  <c r="L100" i="8"/>
  <c r="L53" i="8"/>
  <c r="L66" i="8"/>
  <c r="L27" i="8"/>
  <c r="L121" i="8"/>
  <c r="H6" i="6"/>
  <c r="D59" i="4"/>
  <c r="L111" i="8"/>
  <c r="L148" i="8"/>
  <c r="L146" i="8"/>
  <c r="O255" i="5"/>
  <c r="R255" i="5" s="1"/>
  <c r="L201" i="8"/>
  <c r="O252" i="5"/>
  <c r="R252" i="5" s="1"/>
  <c r="D5" i="4"/>
  <c r="O206" i="5"/>
  <c r="R206" i="5" s="1"/>
  <c r="O218" i="5"/>
  <c r="O217" i="5" s="1"/>
  <c r="L82" i="8"/>
  <c r="L143" i="8"/>
  <c r="L178" i="8"/>
  <c r="L181" i="8"/>
  <c r="L182" i="8"/>
  <c r="L52" i="8"/>
  <c r="L133" i="8"/>
  <c r="L218" i="8"/>
  <c r="L95" i="8"/>
  <c r="L135" i="8"/>
  <c r="N402" i="7"/>
  <c r="R81" i="5"/>
  <c r="N455" i="7"/>
  <c r="D52" i="4"/>
  <c r="O108" i="5"/>
  <c r="O100" i="5" s="1"/>
  <c r="J7" i="6"/>
  <c r="I7" i="6"/>
  <c r="O271" i="5"/>
  <c r="N198" i="7"/>
  <c r="O141" i="5"/>
  <c r="L74" i="8"/>
  <c r="L25" i="8"/>
  <c r="L43" i="8"/>
  <c r="L48" i="8"/>
  <c r="L55" i="8"/>
  <c r="L129" i="8"/>
  <c r="L189" i="8"/>
  <c r="L217" i="8"/>
  <c r="L23" i="8"/>
  <c r="L49" i="8"/>
  <c r="L156" i="8"/>
  <c r="L64" i="8"/>
  <c r="L24" i="8"/>
  <c r="L75" i="8"/>
  <c r="L21" i="8"/>
  <c r="L28" i="8"/>
  <c r="L67" i="8"/>
  <c r="L73" i="8"/>
  <c r="L78" i="8"/>
  <c r="L12" i="8"/>
  <c r="L22" i="8"/>
  <c r="L32" i="8"/>
  <c r="L84" i="8"/>
  <c r="L114" i="8"/>
  <c r="L54" i="8"/>
  <c r="L77" i="8"/>
  <c r="L80" i="8"/>
  <c r="L163" i="8"/>
  <c r="L173" i="8"/>
  <c r="L176" i="8"/>
  <c r="L179" i="8"/>
  <c r="B18" i="1"/>
  <c r="B17" i="1"/>
  <c r="B16" i="1"/>
  <c r="B14" i="1"/>
  <c r="B22" i="1"/>
  <c r="B10" i="1"/>
  <c r="B9" i="1"/>
  <c r="B11" i="1"/>
  <c r="B19" i="1"/>
  <c r="B13" i="1"/>
  <c r="B20" i="1"/>
  <c r="B12" i="1"/>
  <c r="B21" i="1"/>
  <c r="B15" i="1"/>
  <c r="B23" i="1"/>
  <c r="R116" i="5"/>
  <c r="R165" i="5"/>
  <c r="R204" i="5"/>
  <c r="R47" i="5"/>
  <c r="R16" i="5"/>
  <c r="O18" i="5"/>
  <c r="R19" i="5"/>
  <c r="R18" i="5" s="1"/>
  <c r="R33" i="5"/>
  <c r="R56" i="5"/>
  <c r="R23" i="5"/>
  <c r="R34" i="5"/>
  <c r="R14" i="5"/>
  <c r="O27" i="5"/>
  <c r="R28" i="5"/>
  <c r="O24" i="5"/>
  <c r="R25" i="5"/>
  <c r="R52" i="5"/>
  <c r="R36" i="5"/>
  <c r="R79" i="5"/>
  <c r="O161" i="5"/>
  <c r="R162" i="5"/>
  <c r="R251" i="5"/>
  <c r="O12" i="5"/>
  <c r="R13" i="5"/>
  <c r="R51" i="5"/>
  <c r="R64" i="5"/>
  <c r="O63" i="5"/>
  <c r="O92" i="5"/>
  <c r="R93" i="5"/>
  <c r="O30" i="5"/>
  <c r="R45" i="5"/>
  <c r="R57" i="5"/>
  <c r="Q63" i="5"/>
  <c r="R72" i="5"/>
  <c r="O71" i="5"/>
  <c r="R86" i="5"/>
  <c r="R89" i="5"/>
  <c r="R243" i="5"/>
  <c r="R307" i="5"/>
  <c r="R42" i="5"/>
  <c r="R68" i="5"/>
  <c r="R80" i="5"/>
  <c r="R83" i="5"/>
  <c r="R166" i="5"/>
  <c r="R61" i="5"/>
  <c r="R65" i="5"/>
  <c r="R94" i="5"/>
  <c r="O97" i="5"/>
  <c r="R98" i="5"/>
  <c r="R97" i="5" s="1"/>
  <c r="O258" i="5"/>
  <c r="R260" i="5"/>
  <c r="R11" i="5"/>
  <c r="R10" i="5" s="1"/>
  <c r="O10" i="5"/>
  <c r="R73" i="5"/>
  <c r="R87" i="5"/>
  <c r="R183" i="5"/>
  <c r="R343" i="5"/>
  <c r="D22" i="4"/>
  <c r="R22" i="5"/>
  <c r="O21" i="5"/>
  <c r="R55" i="5"/>
  <c r="O125" i="5"/>
  <c r="R128" i="5"/>
  <c r="R190" i="5"/>
  <c r="D9" i="4"/>
  <c r="R31" i="5"/>
  <c r="R49" i="5"/>
  <c r="R58" i="5"/>
  <c r="R146" i="5"/>
  <c r="R91" i="5"/>
  <c r="R174" i="5"/>
  <c r="R181" i="5"/>
  <c r="R26" i="5"/>
  <c r="R50" i="5"/>
  <c r="O69" i="5"/>
  <c r="R70" i="5"/>
  <c r="R69" i="5" s="1"/>
  <c r="R85" i="5"/>
  <c r="R129" i="5"/>
  <c r="R233" i="5"/>
  <c r="O232" i="5"/>
  <c r="R236" i="5"/>
  <c r="R245" i="5"/>
  <c r="R29" i="5"/>
  <c r="R35" i="5"/>
  <c r="R62" i="5"/>
  <c r="R227" i="5"/>
  <c r="R78" i="5"/>
  <c r="R120" i="5"/>
  <c r="R133" i="5"/>
  <c r="O148" i="5"/>
  <c r="O195" i="5"/>
  <c r="R240" i="5"/>
  <c r="R354" i="5"/>
  <c r="R384" i="5"/>
  <c r="H10" i="6"/>
  <c r="G10" i="6"/>
  <c r="F10" i="6"/>
  <c r="H18" i="6"/>
  <c r="G18" i="6"/>
  <c r="F18" i="6"/>
  <c r="H34" i="6"/>
  <c r="G34" i="6"/>
  <c r="F34" i="6"/>
  <c r="F40" i="6"/>
  <c r="H40" i="6"/>
  <c r="G40" i="6"/>
  <c r="R177" i="5"/>
  <c r="R180" i="5"/>
  <c r="O178" i="5"/>
  <c r="Q195" i="5"/>
  <c r="R225" i="5"/>
  <c r="R235" i="5"/>
  <c r="R297" i="5"/>
  <c r="R310" i="5"/>
  <c r="R342" i="5"/>
  <c r="R350" i="5"/>
  <c r="R391" i="5"/>
  <c r="R117" i="5"/>
  <c r="R123" i="5"/>
  <c r="R151" i="5"/>
  <c r="R171" i="5"/>
  <c r="R196" i="5"/>
  <c r="R250" i="5"/>
  <c r="R268" i="5"/>
  <c r="R274" i="5"/>
  <c r="R282" i="5"/>
  <c r="R288" i="5"/>
  <c r="R313" i="5"/>
  <c r="R328" i="5"/>
  <c r="R345" i="5"/>
  <c r="R365" i="5"/>
  <c r="R378" i="5"/>
  <c r="O380" i="5"/>
  <c r="R381" i="5"/>
  <c r="R263" i="5"/>
  <c r="O262" i="5"/>
  <c r="R265" i="5"/>
  <c r="O300" i="5"/>
  <c r="R348" i="5"/>
  <c r="Q380" i="5"/>
  <c r="R402" i="5"/>
  <c r="R400" i="5" s="1"/>
  <c r="H14" i="6"/>
  <c r="G14" i="6"/>
  <c r="F14" i="6"/>
  <c r="F28" i="6"/>
  <c r="H28" i="6"/>
  <c r="G28" i="6"/>
  <c r="H30" i="6"/>
  <c r="G30" i="6"/>
  <c r="F30" i="6"/>
  <c r="R95" i="5"/>
  <c r="R188" i="5"/>
  <c r="R197" i="5"/>
  <c r="R358" i="5"/>
  <c r="O357" i="5"/>
  <c r="R53" i="5"/>
  <c r="R149" i="5"/>
  <c r="R163" i="5"/>
  <c r="R186" i="5"/>
  <c r="O185" i="5"/>
  <c r="Q185" i="5"/>
  <c r="R228" i="5"/>
  <c r="R230" i="5"/>
  <c r="R280" i="5"/>
  <c r="R366" i="5"/>
  <c r="R382" i="5"/>
  <c r="R389" i="5"/>
  <c r="O388" i="5"/>
  <c r="O398" i="5"/>
  <c r="R399" i="5"/>
  <c r="R398" i="5" s="1"/>
  <c r="H26" i="6"/>
  <c r="G26" i="6"/>
  <c r="F26" i="6"/>
  <c r="O59" i="5"/>
  <c r="R60" i="5"/>
  <c r="R77" i="5"/>
  <c r="R88" i="5"/>
  <c r="O119" i="5"/>
  <c r="R126" i="5"/>
  <c r="R134" i="5"/>
  <c r="R130" i="5" s="1"/>
  <c r="R139" i="5"/>
  <c r="R172" i="5"/>
  <c r="R175" i="5"/>
  <c r="R200" i="5"/>
  <c r="O209" i="5"/>
  <c r="O223" i="5"/>
  <c r="R224" i="5"/>
  <c r="O238" i="5"/>
  <c r="R239" i="5"/>
  <c r="R244" i="5"/>
  <c r="Q271" i="5"/>
  <c r="R286" i="5"/>
  <c r="R295" i="5"/>
  <c r="O368" i="5"/>
  <c r="R369" i="5"/>
  <c r="R372" i="5"/>
  <c r="F12" i="6"/>
  <c r="H12" i="6"/>
  <c r="G12" i="6"/>
  <c r="Q24" i="5"/>
  <c r="Q17" i="5" s="1"/>
  <c r="Q92" i="5"/>
  <c r="R137" i="5"/>
  <c r="Q169" i="5"/>
  <c r="Q178" i="5"/>
  <c r="F24" i="6"/>
  <c r="H24" i="6"/>
  <c r="G24" i="6"/>
  <c r="Q30" i="5"/>
  <c r="R67" i="5"/>
  <c r="R84" i="5"/>
  <c r="R122" i="5"/>
  <c r="R127" i="5"/>
  <c r="Q141" i="5"/>
  <c r="R147" i="5"/>
  <c r="R164" i="5"/>
  <c r="R189" i="5"/>
  <c r="O191" i="5"/>
  <c r="R192" i="5"/>
  <c r="R215" i="5"/>
  <c r="R273" i="5"/>
  <c r="R326" i="5"/>
  <c r="R363" i="5"/>
  <c r="O362" i="5"/>
  <c r="O375" i="5"/>
  <c r="R376" i="5"/>
  <c r="R379" i="5"/>
  <c r="R383" i="5"/>
  <c r="O385" i="5"/>
  <c r="R386" i="5"/>
  <c r="R82" i="5"/>
  <c r="R101" i="5"/>
  <c r="R155" i="5"/>
  <c r="O169" i="5"/>
  <c r="R170" i="5"/>
  <c r="R231" i="5"/>
  <c r="R242" i="5"/>
  <c r="R261" i="5"/>
  <c r="R278" i="5"/>
  <c r="R287" i="5"/>
  <c r="O329" i="5"/>
  <c r="O312" i="5" s="1"/>
  <c r="R353" i="5"/>
  <c r="R359" i="5"/>
  <c r="R370" i="5"/>
  <c r="R373" i="5"/>
  <c r="Q374" i="5"/>
  <c r="Q395" i="5"/>
  <c r="O74" i="5"/>
  <c r="R75" i="5"/>
  <c r="R103" i="5"/>
  <c r="R198" i="5"/>
  <c r="R222" i="5"/>
  <c r="R234" i="5"/>
  <c r="R247" i="5"/>
  <c r="R347" i="5"/>
  <c r="O350" i="5"/>
  <c r="O400" i="5"/>
  <c r="G7" i="6"/>
  <c r="H7" i="6"/>
  <c r="F7" i="6"/>
  <c r="H8" i="6"/>
  <c r="G8" i="6"/>
  <c r="Q74" i="5"/>
  <c r="R143" i="5"/>
  <c r="R193" i="5"/>
  <c r="R284" i="5"/>
  <c r="R327" i="5"/>
  <c r="R364" i="5"/>
  <c r="R377" i="5"/>
  <c r="R387" i="5"/>
  <c r="O396" i="5"/>
  <c r="R397" i="5"/>
  <c r="R396" i="5" s="1"/>
  <c r="K3" i="6"/>
  <c r="L2" i="6"/>
  <c r="H22" i="6"/>
  <c r="G22" i="6"/>
  <c r="F22" i="6"/>
  <c r="R405" i="5"/>
  <c r="R404" i="5" s="1"/>
  <c r="F25" i="6"/>
  <c r="D31" i="6"/>
  <c r="D54" i="6"/>
  <c r="D55" i="6"/>
  <c r="H71" i="6"/>
  <c r="G71" i="6"/>
  <c r="F71" i="6"/>
  <c r="H83" i="6"/>
  <c r="G83" i="6"/>
  <c r="F83" i="6"/>
  <c r="H120" i="6"/>
  <c r="G120" i="6"/>
  <c r="F120" i="6"/>
  <c r="R270" i="5"/>
  <c r="F16" i="6"/>
  <c r="H16" i="6"/>
  <c r="D21" i="6"/>
  <c r="G25" i="6"/>
  <c r="D46" i="6"/>
  <c r="D47" i="6"/>
  <c r="D50" i="6"/>
  <c r="D51" i="6"/>
  <c r="D57" i="6"/>
  <c r="F60" i="6"/>
  <c r="H60" i="6"/>
  <c r="G60" i="6"/>
  <c r="H70" i="6"/>
  <c r="G70" i="6"/>
  <c r="F70" i="6"/>
  <c r="H82" i="6"/>
  <c r="G82" i="6"/>
  <c r="F82" i="6"/>
  <c r="H95" i="6"/>
  <c r="G95" i="6"/>
  <c r="F95" i="6"/>
  <c r="H106" i="6"/>
  <c r="G106" i="6"/>
  <c r="F106" i="6"/>
  <c r="H107" i="6"/>
  <c r="G107" i="6"/>
  <c r="F107" i="6"/>
  <c r="R407" i="5"/>
  <c r="R406" i="5" s="1"/>
  <c r="G16" i="6"/>
  <c r="D23" i="6"/>
  <c r="F36" i="6"/>
  <c r="H36" i="6"/>
  <c r="D45" i="6"/>
  <c r="D53" i="6"/>
  <c r="F56" i="6"/>
  <c r="H56" i="6"/>
  <c r="G56" i="6"/>
  <c r="H69" i="6"/>
  <c r="G69" i="6"/>
  <c r="F69" i="6"/>
  <c r="F72" i="6"/>
  <c r="H72" i="6"/>
  <c r="G72" i="6"/>
  <c r="H81" i="6"/>
  <c r="G81" i="6"/>
  <c r="F81" i="6"/>
  <c r="F84" i="6"/>
  <c r="H84" i="6"/>
  <c r="G84" i="6"/>
  <c r="H93" i="6"/>
  <c r="G93" i="6"/>
  <c r="F93" i="6"/>
  <c r="H94" i="6"/>
  <c r="G94" i="6"/>
  <c r="F94" i="6"/>
  <c r="F96" i="6"/>
  <c r="H96" i="6"/>
  <c r="G96" i="6"/>
  <c r="H105" i="6"/>
  <c r="G105" i="6"/>
  <c r="F105" i="6"/>
  <c r="F112" i="6"/>
  <c r="H112" i="6"/>
  <c r="G112" i="6"/>
  <c r="H117" i="6"/>
  <c r="G117" i="6"/>
  <c r="F117" i="6"/>
  <c r="Q312" i="5"/>
  <c r="D15" i="6"/>
  <c r="D33" i="6"/>
  <c r="F52" i="6"/>
  <c r="H52" i="6"/>
  <c r="G52" i="6"/>
  <c r="H67" i="6"/>
  <c r="G67" i="6"/>
  <c r="F67" i="6"/>
  <c r="H79" i="6"/>
  <c r="G79" i="6"/>
  <c r="F79" i="6"/>
  <c r="R394" i="5"/>
  <c r="R393" i="5" s="1"/>
  <c r="D35" i="6"/>
  <c r="D48" i="6"/>
  <c r="D66" i="6"/>
  <c r="H78" i="6"/>
  <c r="G78" i="6"/>
  <c r="F78" i="6"/>
  <c r="H90" i="6"/>
  <c r="G90" i="6"/>
  <c r="F90" i="6"/>
  <c r="H91" i="6"/>
  <c r="G91" i="6"/>
  <c r="F91" i="6"/>
  <c r="H103" i="6"/>
  <c r="G103" i="6"/>
  <c r="F103" i="6"/>
  <c r="H114" i="6"/>
  <c r="G114" i="6"/>
  <c r="F114" i="6"/>
  <c r="H115" i="6"/>
  <c r="G115" i="6"/>
  <c r="F115" i="6"/>
  <c r="O404" i="5"/>
  <c r="F20" i="6"/>
  <c r="H20" i="6"/>
  <c r="R202" i="5"/>
  <c r="G20" i="6"/>
  <c r="D27" i="6"/>
  <c r="D38" i="6"/>
  <c r="D63" i="6"/>
  <c r="D65" i="6"/>
  <c r="F68" i="6"/>
  <c r="H68" i="6"/>
  <c r="G68" i="6"/>
  <c r="H77" i="6"/>
  <c r="G77" i="6"/>
  <c r="F77" i="6"/>
  <c r="F80" i="6"/>
  <c r="H80" i="6"/>
  <c r="G80" i="6"/>
  <c r="H89" i="6"/>
  <c r="G89" i="6"/>
  <c r="F89" i="6"/>
  <c r="F92" i="6"/>
  <c r="H92" i="6"/>
  <c r="G92" i="6"/>
  <c r="H101" i="6"/>
  <c r="G101" i="6"/>
  <c r="F101" i="6"/>
  <c r="H102" i="6"/>
  <c r="G102" i="6"/>
  <c r="F102" i="6"/>
  <c r="F108" i="6"/>
  <c r="H108" i="6"/>
  <c r="G108" i="6"/>
  <c r="H113" i="6"/>
  <c r="G113" i="6"/>
  <c r="F113" i="6"/>
  <c r="D17" i="6"/>
  <c r="D37" i="6"/>
  <c r="D39" i="6"/>
  <c r="F44" i="6"/>
  <c r="H44" i="6"/>
  <c r="H62" i="6"/>
  <c r="G62" i="6"/>
  <c r="F62" i="6"/>
  <c r="H75" i="6"/>
  <c r="G75" i="6"/>
  <c r="F75" i="6"/>
  <c r="H87" i="6"/>
  <c r="G87" i="6"/>
  <c r="F87" i="6"/>
  <c r="O212" i="5"/>
  <c r="J6" i="6"/>
  <c r="F13" i="6"/>
  <c r="D19" i="6"/>
  <c r="F32" i="6"/>
  <c r="H32" i="6"/>
  <c r="G44" i="6"/>
  <c r="H74" i="6"/>
  <c r="G74" i="6"/>
  <c r="F74" i="6"/>
  <c r="H86" i="6"/>
  <c r="G86" i="6"/>
  <c r="F86" i="6"/>
  <c r="H99" i="6"/>
  <c r="G99" i="6"/>
  <c r="F99" i="6"/>
  <c r="H110" i="6"/>
  <c r="G110" i="6"/>
  <c r="F110" i="6"/>
  <c r="H111" i="6"/>
  <c r="G111" i="6"/>
  <c r="F111" i="6"/>
  <c r="D9" i="6"/>
  <c r="G13" i="6"/>
  <c r="G32" i="6"/>
  <c r="D42" i="6"/>
  <c r="F49" i="6"/>
  <c r="D59" i="6"/>
  <c r="D61" i="6"/>
  <c r="F64" i="6"/>
  <c r="H64" i="6"/>
  <c r="G64" i="6"/>
  <c r="Q125" i="5"/>
  <c r="Q96" i="5" s="1"/>
  <c r="R140" i="5"/>
  <c r="R221" i="5"/>
  <c r="Q238" i="5"/>
  <c r="D11" i="6"/>
  <c r="D29" i="6"/>
  <c r="D41" i="6"/>
  <c r="D43" i="6"/>
  <c r="G49" i="6"/>
  <c r="D58" i="6"/>
  <c r="H73" i="6"/>
  <c r="G73" i="6"/>
  <c r="F73" i="6"/>
  <c r="F76" i="6"/>
  <c r="H76" i="6"/>
  <c r="G76" i="6"/>
  <c r="H85" i="6"/>
  <c r="G85" i="6"/>
  <c r="F85" i="6"/>
  <c r="F88" i="6"/>
  <c r="H88" i="6"/>
  <c r="G88" i="6"/>
  <c r="H97" i="6"/>
  <c r="G97" i="6"/>
  <c r="F97" i="6"/>
  <c r="H98" i="6"/>
  <c r="G98" i="6"/>
  <c r="F98" i="6"/>
  <c r="F100" i="6"/>
  <c r="H100" i="6"/>
  <c r="G100" i="6"/>
  <c r="F104" i="6"/>
  <c r="H104" i="6"/>
  <c r="G104" i="6"/>
  <c r="H109" i="6"/>
  <c r="G109" i="6"/>
  <c r="F109" i="6"/>
  <c r="F116" i="6"/>
  <c r="H116" i="6"/>
  <c r="G116" i="6"/>
  <c r="H131" i="6"/>
  <c r="G131" i="6"/>
  <c r="F131" i="6"/>
  <c r="F132" i="6"/>
  <c r="H132" i="6"/>
  <c r="G132" i="6"/>
  <c r="H143" i="6"/>
  <c r="G143" i="6"/>
  <c r="F143" i="6"/>
  <c r="F144" i="6"/>
  <c r="H144" i="6"/>
  <c r="G144" i="6"/>
  <c r="H155" i="6"/>
  <c r="G155" i="6"/>
  <c r="F155" i="6"/>
  <c r="F156" i="6"/>
  <c r="H156" i="6"/>
  <c r="G156" i="6"/>
  <c r="H167" i="6"/>
  <c r="G167" i="6"/>
  <c r="F167" i="6"/>
  <c r="F168" i="6"/>
  <c r="H168" i="6"/>
  <c r="G168" i="6"/>
  <c r="H179" i="6"/>
  <c r="G179" i="6"/>
  <c r="F179" i="6"/>
  <c r="F180" i="6"/>
  <c r="H180" i="6"/>
  <c r="G180" i="6"/>
  <c r="H191" i="6"/>
  <c r="G191" i="6"/>
  <c r="F191" i="6"/>
  <c r="F192" i="6"/>
  <c r="H192" i="6"/>
  <c r="G192" i="6"/>
  <c r="H203" i="6"/>
  <c r="G203" i="6"/>
  <c r="F203" i="6"/>
  <c r="H130" i="6"/>
  <c r="G130" i="6"/>
  <c r="F130" i="6"/>
  <c r="H133" i="6"/>
  <c r="G133" i="6"/>
  <c r="F133" i="6"/>
  <c r="H142" i="6"/>
  <c r="G142" i="6"/>
  <c r="F142" i="6"/>
  <c r="H145" i="6"/>
  <c r="G145" i="6"/>
  <c r="F145" i="6"/>
  <c r="H154" i="6"/>
  <c r="G154" i="6"/>
  <c r="F154" i="6"/>
  <c r="H157" i="6"/>
  <c r="G157" i="6"/>
  <c r="F157" i="6"/>
  <c r="H166" i="6"/>
  <c r="G166" i="6"/>
  <c r="F166" i="6"/>
  <c r="H169" i="6"/>
  <c r="G169" i="6"/>
  <c r="F169" i="6"/>
  <c r="H178" i="6"/>
  <c r="G178" i="6"/>
  <c r="F178" i="6"/>
  <c r="H181" i="6"/>
  <c r="G181" i="6"/>
  <c r="F181" i="6"/>
  <c r="H190" i="6"/>
  <c r="G190" i="6"/>
  <c r="F190" i="6"/>
  <c r="H193" i="6"/>
  <c r="G193" i="6"/>
  <c r="F193" i="6"/>
  <c r="H202" i="6"/>
  <c r="G202" i="6"/>
  <c r="F202" i="6"/>
  <c r="H127" i="6"/>
  <c r="G127" i="6"/>
  <c r="F127" i="6"/>
  <c r="D126" i="6"/>
  <c r="H128" i="6"/>
  <c r="G128" i="6"/>
  <c r="H139" i="6"/>
  <c r="G139" i="6"/>
  <c r="F139" i="6"/>
  <c r="F140" i="6"/>
  <c r="H140" i="6"/>
  <c r="G140" i="6"/>
  <c r="H151" i="6"/>
  <c r="G151" i="6"/>
  <c r="F151" i="6"/>
  <c r="F152" i="6"/>
  <c r="H152" i="6"/>
  <c r="G152" i="6"/>
  <c r="H163" i="6"/>
  <c r="G163" i="6"/>
  <c r="F163" i="6"/>
  <c r="F164" i="6"/>
  <c r="H164" i="6"/>
  <c r="G164" i="6"/>
  <c r="H175" i="6"/>
  <c r="G175" i="6"/>
  <c r="F175" i="6"/>
  <c r="F176" i="6"/>
  <c r="H176" i="6"/>
  <c r="G176" i="6"/>
  <c r="H187" i="6"/>
  <c r="G187" i="6"/>
  <c r="F187" i="6"/>
  <c r="F188" i="6"/>
  <c r="H188" i="6"/>
  <c r="G188" i="6"/>
  <c r="H199" i="6"/>
  <c r="G199" i="6"/>
  <c r="F199" i="6"/>
  <c r="F200" i="6"/>
  <c r="H200" i="6"/>
  <c r="G200" i="6"/>
  <c r="H129" i="6"/>
  <c r="G129" i="6"/>
  <c r="F129" i="6"/>
  <c r="H138" i="6"/>
  <c r="G138" i="6"/>
  <c r="F138" i="6"/>
  <c r="H141" i="6"/>
  <c r="G141" i="6"/>
  <c r="F141" i="6"/>
  <c r="H150" i="6"/>
  <c r="G150" i="6"/>
  <c r="F150" i="6"/>
  <c r="H153" i="6"/>
  <c r="G153" i="6"/>
  <c r="F153" i="6"/>
  <c r="H162" i="6"/>
  <c r="G162" i="6"/>
  <c r="F162" i="6"/>
  <c r="H165" i="6"/>
  <c r="G165" i="6"/>
  <c r="F165" i="6"/>
  <c r="D118" i="6"/>
  <c r="H123" i="6"/>
  <c r="G123" i="6"/>
  <c r="F123" i="6"/>
  <c r="D125" i="6"/>
  <c r="H174" i="6"/>
  <c r="G174" i="6"/>
  <c r="F174" i="6"/>
  <c r="H177" i="6"/>
  <c r="G177" i="6"/>
  <c r="F177" i="6"/>
  <c r="H186" i="6"/>
  <c r="G186" i="6"/>
  <c r="F186" i="6"/>
  <c r="H189" i="6"/>
  <c r="G189" i="6"/>
  <c r="F189" i="6"/>
  <c r="H198" i="6"/>
  <c r="G198" i="6"/>
  <c r="F198" i="6"/>
  <c r="H201" i="6"/>
  <c r="G201" i="6"/>
  <c r="F201" i="6"/>
  <c r="D119" i="6"/>
  <c r="D122" i="6"/>
  <c r="D124" i="6"/>
  <c r="D121" i="6"/>
  <c r="H135" i="6"/>
  <c r="G135" i="6"/>
  <c r="F135" i="6"/>
  <c r="F136" i="6"/>
  <c r="H136" i="6"/>
  <c r="G136" i="6"/>
  <c r="H147" i="6"/>
  <c r="G147" i="6"/>
  <c r="F147" i="6"/>
  <c r="F148" i="6"/>
  <c r="H148" i="6"/>
  <c r="G148" i="6"/>
  <c r="H159" i="6"/>
  <c r="G159" i="6"/>
  <c r="F159" i="6"/>
  <c r="F160" i="6"/>
  <c r="H160" i="6"/>
  <c r="G160" i="6"/>
  <c r="H171" i="6"/>
  <c r="G171" i="6"/>
  <c r="F171" i="6"/>
  <c r="F172" i="6"/>
  <c r="H172" i="6"/>
  <c r="G172" i="6"/>
  <c r="H183" i="6"/>
  <c r="G183" i="6"/>
  <c r="F183" i="6"/>
  <c r="F184" i="6"/>
  <c r="H184" i="6"/>
  <c r="G184" i="6"/>
  <c r="H195" i="6"/>
  <c r="G195" i="6"/>
  <c r="F195" i="6"/>
  <c r="F196" i="6"/>
  <c r="H196" i="6"/>
  <c r="G196" i="6"/>
  <c r="H134" i="6"/>
  <c r="G134" i="6"/>
  <c r="F134" i="6"/>
  <c r="H137" i="6"/>
  <c r="G137" i="6"/>
  <c r="F137" i="6"/>
  <c r="H146" i="6"/>
  <c r="G146" i="6"/>
  <c r="F146" i="6"/>
  <c r="H149" i="6"/>
  <c r="G149" i="6"/>
  <c r="F149" i="6"/>
  <c r="H158" i="6"/>
  <c r="G158" i="6"/>
  <c r="F158" i="6"/>
  <c r="H161" i="6"/>
  <c r="G161" i="6"/>
  <c r="F161" i="6"/>
  <c r="H170" i="6"/>
  <c r="G170" i="6"/>
  <c r="F170" i="6"/>
  <c r="H173" i="6"/>
  <c r="G173" i="6"/>
  <c r="F173" i="6"/>
  <c r="H182" i="6"/>
  <c r="G182" i="6"/>
  <c r="F182" i="6"/>
  <c r="H185" i="6"/>
  <c r="G185" i="6"/>
  <c r="F185" i="6"/>
  <c r="H194" i="6"/>
  <c r="G194" i="6"/>
  <c r="F194" i="6"/>
  <c r="H197" i="6"/>
  <c r="G197" i="6"/>
  <c r="F197" i="6"/>
  <c r="M20" i="7" a="1"/>
  <c r="M20" i="7" s="1"/>
  <c r="N20" i="7" s="1"/>
  <c r="M579" i="7" a="1"/>
  <c r="M579" i="7" s="1"/>
  <c r="N579" i="7" s="1"/>
  <c r="L9" i="8"/>
  <c r="K14" i="8" a="1"/>
  <c r="K14" i="8" s="1"/>
  <c r="J14" i="8"/>
  <c r="K41" i="8" a="1"/>
  <c r="K41" i="8" s="1"/>
  <c r="J41" i="8"/>
  <c r="J34" i="8"/>
  <c r="K34" i="8" a="1"/>
  <c r="K34" i="8" s="1"/>
  <c r="L19" i="8"/>
  <c r="J13" i="8"/>
  <c r="L13" i="8" s="1"/>
  <c r="K26" i="8" a="1"/>
  <c r="K26" i="8" s="1"/>
  <c r="L26" i="8" s="1"/>
  <c r="J50" i="8"/>
  <c r="K50" i="8" a="1"/>
  <c r="K50" i="8" s="1"/>
  <c r="K17" i="8" a="1"/>
  <c r="K17" i="8" s="1"/>
  <c r="L17" i="8" s="1"/>
  <c r="L29" i="8"/>
  <c r="L8" i="8"/>
  <c r="L15" i="8"/>
  <c r="L18" i="8"/>
  <c r="K39" i="8" a="1"/>
  <c r="K39" i="8" s="1"/>
  <c r="J39" i="8"/>
  <c r="K44" i="8" a="1"/>
  <c r="K44" i="8" s="1"/>
  <c r="J44" i="8"/>
  <c r="L30" i="8"/>
  <c r="K45" i="8" a="1"/>
  <c r="K45" i="8" s="1"/>
  <c r="J45" i="8"/>
  <c r="J35" i="8"/>
  <c r="K35" i="8" a="1"/>
  <c r="K35" i="8" s="1"/>
  <c r="L38" i="8"/>
  <c r="J46" i="8"/>
  <c r="L46" i="8" s="1"/>
  <c r="K96" i="8" a="1"/>
  <c r="K96" i="8" s="1"/>
  <c r="J96" i="8"/>
  <c r="K11" i="8" a="1"/>
  <c r="K11" i="8" s="1"/>
  <c r="L11" i="8" s="1"/>
  <c r="K40" i="8" a="1"/>
  <c r="K40" i="8" s="1"/>
  <c r="J40" i="8"/>
  <c r="J70" i="8"/>
  <c r="K70" i="8" a="1"/>
  <c r="K70" i="8" s="1"/>
  <c r="J62" i="8"/>
  <c r="L33" i="8"/>
  <c r="J63" i="8"/>
  <c r="K63" i="8" a="1"/>
  <c r="K63" i="8" s="1"/>
  <c r="K134" i="8" a="1"/>
  <c r="K134" i="8" s="1"/>
  <c r="J134" i="8"/>
  <c r="J31" i="8"/>
  <c r="K31" i="8" a="1"/>
  <c r="K31" i="8" s="1"/>
  <c r="J47" i="8"/>
  <c r="L47" i="8" s="1"/>
  <c r="L68" i="8"/>
  <c r="L37" i="8"/>
  <c r="K76" i="8" a="1"/>
  <c r="K76" i="8" s="1"/>
  <c r="J76" i="8"/>
  <c r="K86" i="8" a="1"/>
  <c r="K86" i="8" s="1"/>
  <c r="J86" i="8"/>
  <c r="L81" i="8"/>
  <c r="K51" i="8" a="1"/>
  <c r="K51" i="8" s="1"/>
  <c r="J51" i="8"/>
  <c r="K98" i="8" a="1"/>
  <c r="K98" i="8" s="1"/>
  <c r="J98" i="8"/>
  <c r="K72" i="8" a="1"/>
  <c r="K72" i="8" s="1"/>
  <c r="J72" i="8"/>
  <c r="J106" i="8"/>
  <c r="K106" i="8" a="1"/>
  <c r="K106" i="8" s="1"/>
  <c r="L61" i="8"/>
  <c r="J89" i="8"/>
  <c r="K89" i="8" a="1"/>
  <c r="K89" i="8" s="1"/>
  <c r="K127" i="8" a="1"/>
  <c r="K127" i="8" s="1"/>
  <c r="J127" i="8"/>
  <c r="L103" i="8"/>
  <c r="J157" i="8"/>
  <c r="K157" i="8" a="1"/>
  <c r="K157" i="8" s="1"/>
  <c r="L174" i="8"/>
  <c r="K128" i="8" a="1"/>
  <c r="K128" i="8" s="1"/>
  <c r="J128" i="8"/>
  <c r="K152" i="8" a="1"/>
  <c r="K152" i="8" s="1"/>
  <c r="L152" i="8" s="1"/>
  <c r="K154" i="8" a="1"/>
  <c r="K154" i="8" s="1"/>
  <c r="L154" i="8" s="1"/>
  <c r="L16" i="8"/>
  <c r="L71" i="8"/>
  <c r="J101" i="8"/>
  <c r="L101" i="8" s="1"/>
  <c r="K109" i="8" a="1"/>
  <c r="K109" i="8" s="1"/>
  <c r="L109" i="8" s="1"/>
  <c r="L131" i="8"/>
  <c r="K112" i="8" a="1"/>
  <c r="K112" i="8" s="1"/>
  <c r="L112" i="8" s="1"/>
  <c r="L123" i="8"/>
  <c r="L147" i="8"/>
  <c r="L198" i="8"/>
  <c r="K5" i="9"/>
  <c r="K21" i="9" s="1"/>
  <c r="K110" i="8" a="1"/>
  <c r="K110" i="8" s="1"/>
  <c r="J110" i="8"/>
  <c r="L94" i="8"/>
  <c r="L145" i="8"/>
  <c r="J90" i="8"/>
  <c r="L90" i="8" s="1"/>
  <c r="J132" i="8"/>
  <c r="L132" i="8" s="1"/>
  <c r="L140" i="8"/>
  <c r="K13" i="9"/>
  <c r="M13" i="9" s="1"/>
  <c r="J21" i="9"/>
  <c r="K108" i="8" a="1"/>
  <c r="K108" i="8" s="1"/>
  <c r="J108" i="8"/>
  <c r="L115" i="8"/>
  <c r="K7" i="9"/>
  <c r="M7" i="9" s="1"/>
  <c r="K19" i="9"/>
  <c r="M19" i="9" s="1"/>
  <c r="J130" i="8"/>
  <c r="K130" i="8" a="1"/>
  <c r="K130" i="8" s="1"/>
  <c r="J197" i="8"/>
  <c r="K197" i="8" a="1"/>
  <c r="K197" i="8" s="1"/>
  <c r="L203" i="8"/>
  <c r="M4" i="9"/>
  <c r="K138" i="8" a="1"/>
  <c r="K138" i="8" s="1"/>
  <c r="L138" i="8" s="1"/>
  <c r="L206" i="8"/>
  <c r="L221" i="8"/>
  <c r="L102" i="8"/>
  <c r="K120" i="8" a="1"/>
  <c r="K120" i="8" s="1"/>
  <c r="L120" i="8" s="1"/>
  <c r="L137" i="8"/>
  <c r="L139" i="8"/>
  <c r="L175" i="8"/>
  <c r="L180" i="8"/>
  <c r="M17" i="9"/>
  <c r="A10" i="10"/>
  <c r="L144" i="8"/>
  <c r="L149" i="8"/>
  <c r="L125" i="8"/>
  <c r="L142" i="8"/>
  <c r="K164" i="8" a="1"/>
  <c r="K164" i="8" s="1"/>
  <c r="L164" i="8" s="1"/>
  <c r="L214" i="8"/>
  <c r="K219" i="8" a="1"/>
  <c r="K219" i="8" s="1"/>
  <c r="L219" i="8" s="1"/>
  <c r="L220" i="8"/>
  <c r="L159" i="8"/>
  <c r="L165" i="8"/>
  <c r="L167" i="8"/>
  <c r="L21" i="9"/>
  <c r="J116" i="8"/>
  <c r="L116" i="8" s="1"/>
  <c r="L208" i="8"/>
  <c r="J99" i="8"/>
  <c r="L99" i="8" s="1"/>
  <c r="J104" i="8"/>
  <c r="L104" i="8" s="1"/>
  <c r="K118" i="8" a="1"/>
  <c r="K118" i="8" s="1"/>
  <c r="L118" i="8" s="1"/>
  <c r="K126" i="8" a="1"/>
  <c r="K126" i="8" s="1"/>
  <c r="L126" i="8" s="1"/>
  <c r="L141" i="8"/>
  <c r="L151" i="8"/>
  <c r="K155" i="8" a="1"/>
  <c r="K155" i="8" s="1"/>
  <c r="L155" i="8" s="1"/>
  <c r="L177" i="8"/>
  <c r="K11" i="9"/>
  <c r="M11" i="9" s="1"/>
  <c r="M15" i="9"/>
  <c r="L85" i="8"/>
  <c r="M9" i="9"/>
  <c r="K124" i="8" a="1"/>
  <c r="K124" i="8" s="1"/>
  <c r="J124" i="8"/>
  <c r="K136" i="8" a="1"/>
  <c r="K136" i="8" s="1"/>
  <c r="J136" i="8"/>
  <c r="K162" i="8" a="1"/>
  <c r="K162" i="8" s="1"/>
  <c r="J162" i="8"/>
  <c r="Y240" i="1" a="1"/>
  <c r="X281" i="1" a="1"/>
  <c r="H143" i="1" a="1"/>
  <c r="Y299" i="1" a="1"/>
  <c r="H402" i="1" a="1"/>
  <c r="Y310" i="1" a="1"/>
  <c r="Y74" i="1" a="1"/>
  <c r="G391" i="1" a="1"/>
  <c r="Z160" i="1" a="1"/>
  <c r="AB214" i="1" a="1"/>
  <c r="Y341" i="1" a="1"/>
  <c r="AA247" i="1" a="1"/>
  <c r="H249" i="1" a="1"/>
  <c r="AB230" i="1" a="1"/>
  <c r="AB276" i="1" a="1"/>
  <c r="Z314" i="1" a="1"/>
  <c r="Z343" i="1" a="1"/>
  <c r="AB163" i="1" a="1"/>
  <c r="Y72" i="1" a="1"/>
  <c r="Z384" i="1" a="1"/>
  <c r="AA196" i="1" a="1"/>
  <c r="AC210" i="1" a="1"/>
  <c r="G314" i="1" a="1"/>
  <c r="H125" i="1" a="1"/>
  <c r="Z131" i="1" a="1"/>
  <c r="Z309" i="1" a="1"/>
  <c r="Z91" i="1" a="1"/>
  <c r="H99" i="1" a="1"/>
  <c r="AB180" i="1" a="1"/>
  <c r="H275" i="1" a="1"/>
  <c r="Z382" i="1" a="1"/>
  <c r="H133" i="1" a="1"/>
  <c r="AC31" i="1" a="1"/>
  <c r="Y114" i="1" a="1"/>
  <c r="X393" i="1" a="1"/>
  <c r="H326" i="1" a="1"/>
  <c r="G21" i="1" a="1"/>
  <c r="AC137" i="1" a="1"/>
  <c r="Y243" i="1" a="1"/>
  <c r="H186" i="1" a="1"/>
  <c r="Z192" i="1" a="1"/>
  <c r="AA40" i="1" a="1"/>
  <c r="AA184" i="1" a="1"/>
  <c r="H130" i="1" a="1"/>
  <c r="X370" i="1" a="1"/>
  <c r="H156" i="1" a="1"/>
  <c r="Y399" i="1" a="1"/>
  <c r="G113" i="1" a="1"/>
  <c r="H381" i="1" a="1"/>
  <c r="Z395" i="1" a="1"/>
  <c r="AA386" i="1" a="1"/>
  <c r="AC343" i="1" a="1"/>
  <c r="Y284" i="1" a="1"/>
  <c r="G269" i="1" a="1"/>
  <c r="AB166" i="1" a="1"/>
  <c r="H259" i="1" a="1"/>
  <c r="AA382" i="1" a="1"/>
  <c r="AB46" i="1" a="1"/>
  <c r="H372" i="1" a="1"/>
  <c r="Z14" i="1" a="1"/>
  <c r="X342" i="1" a="1"/>
  <c r="X168" i="1" a="1"/>
  <c r="AB343" i="1" a="1"/>
  <c r="AB200" i="1" a="1"/>
  <c r="Y31" i="1" a="1"/>
  <c r="AA282" i="1" a="1"/>
  <c r="AB253" i="1" a="1"/>
  <c r="H374" i="1" a="1"/>
  <c r="Y37" i="1" a="1"/>
  <c r="AA127" i="1" a="1"/>
  <c r="X303" i="1" a="1"/>
  <c r="X114" i="1" a="1"/>
  <c r="AA23" i="1" a="1"/>
  <c r="X279" i="1" a="1"/>
  <c r="AA31" i="1" a="1"/>
  <c r="H146" i="1" a="1"/>
  <c r="X105" i="1" a="1"/>
  <c r="G236" i="1" a="1"/>
  <c r="Y261" i="1" a="1"/>
  <c r="Y117" i="1" a="1"/>
  <c r="AC368" i="1" a="1"/>
  <c r="AC317" i="1" a="1"/>
  <c r="Z305" i="1" a="1"/>
  <c r="AB138" i="1" a="1"/>
  <c r="H348" i="1" a="1"/>
  <c r="AB339" i="1" a="1"/>
  <c r="H22" i="1" a="1"/>
  <c r="G323" i="1" a="1"/>
  <c r="AB84" i="1" a="1"/>
  <c r="AA133" i="1" a="1"/>
  <c r="G13" i="1" a="1"/>
  <c r="AC132" i="1" a="1"/>
  <c r="H347" i="1" a="1"/>
  <c r="H234" i="1" a="1"/>
  <c r="Z150" i="1" a="1"/>
  <c r="X191" i="1" a="1"/>
  <c r="X317" i="1" a="1"/>
  <c r="AA64" i="1" a="1"/>
  <c r="H63" i="1" a="1"/>
  <c r="X215" i="1" a="1"/>
  <c r="H197" i="1" a="1"/>
  <c r="G299" i="1" a="1"/>
  <c r="AA253" i="1" a="1"/>
  <c r="AB121" i="1" a="1"/>
  <c r="Y244" i="1" a="1"/>
  <c r="Y17" i="1" a="1"/>
  <c r="Z223" i="1" a="1"/>
  <c r="AA129" i="1" a="1"/>
  <c r="Z62" i="1" a="1"/>
  <c r="X260" i="1" a="1"/>
  <c r="AB137" i="1" a="1"/>
  <c r="AC40" i="1" a="1"/>
  <c r="X57" i="1" a="1"/>
  <c r="Y15" i="1" a="1"/>
  <c r="AA185" i="1" a="1"/>
  <c r="Z57" i="1" a="1"/>
  <c r="Y146" i="1" a="1"/>
  <c r="Y218" i="1" a="1"/>
  <c r="AC110" i="1" a="1"/>
  <c r="Y158" i="1" a="1"/>
  <c r="AC395" i="1" a="1"/>
  <c r="G26" i="1" a="1"/>
  <c r="Y34" i="1" a="1"/>
  <c r="H72" i="1" a="1"/>
  <c r="Z201" i="1" a="1"/>
  <c r="AC300" i="1" a="1"/>
  <c r="G11" i="1" a="1"/>
  <c r="Y258" i="1" a="1"/>
  <c r="AB184" i="1" a="1"/>
  <c r="Z240" i="1" a="1"/>
  <c r="Y393" i="1" a="1"/>
  <c r="Y62" i="1" a="1"/>
  <c r="Z211" i="1" a="1"/>
  <c r="Z361" i="1" a="1"/>
  <c r="G332" i="1" a="1"/>
  <c r="AC81" i="1" a="1"/>
  <c r="Z363" i="1" a="1"/>
  <c r="Z137" i="1" a="1"/>
  <c r="H292" i="1" a="1"/>
  <c r="Z122" i="1" a="1"/>
  <c r="Z342" i="1" a="1"/>
  <c r="Z89" i="1" a="1"/>
  <c r="H121" i="1" a="1"/>
  <c r="AA402" i="1" a="1"/>
  <c r="Y322" i="1" a="1"/>
  <c r="AB188" i="1" a="1"/>
  <c r="Y228" i="1" a="1"/>
  <c r="H78" i="1" a="1"/>
  <c r="G38" i="1" a="1"/>
  <c r="AA373" i="1" a="1"/>
  <c r="AA228" i="1" a="1"/>
  <c r="AC207" i="1" a="1"/>
  <c r="AB114" i="1" a="1"/>
  <c r="AA326" i="1" a="1"/>
  <c r="AC242" i="1" a="1"/>
  <c r="AC260" i="1" a="1"/>
  <c r="Z243" i="1" a="1"/>
  <c r="X367" i="1" a="1"/>
  <c r="Y250" i="1" a="1"/>
  <c r="G329" i="1" a="1"/>
  <c r="G341" i="1" a="1"/>
  <c r="Z71" i="1" a="1"/>
  <c r="AC261" i="1" a="1"/>
  <c r="X96" i="1" a="1"/>
  <c r="H80" i="1" a="1"/>
  <c r="AC220" i="1" a="1"/>
  <c r="H183" i="1" a="1"/>
  <c r="G193" i="1" a="1"/>
  <c r="Y185" i="1" a="1"/>
  <c r="H97" i="1" a="1"/>
  <c r="X241" i="1" a="1"/>
  <c r="H52" i="1" a="1"/>
  <c r="Y241" i="1" a="1"/>
  <c r="H251" i="1" a="1"/>
  <c r="X31" i="1" a="1"/>
  <c r="G349" i="1" a="1"/>
  <c r="X233" i="1" a="1"/>
  <c r="AC259" i="1" a="1"/>
  <c r="Y170" i="1" a="1"/>
  <c r="AB139" i="1" a="1"/>
  <c r="AC240" i="1" a="1"/>
  <c r="H169" i="1" a="1"/>
  <c r="Y108" i="1" a="1"/>
  <c r="H73" i="1" a="1"/>
  <c r="AB246" i="1" a="1"/>
  <c r="Y152" i="1" a="1"/>
  <c r="AB280" i="1" a="1"/>
  <c r="X178" i="1" a="1"/>
  <c r="X244" i="1" a="1"/>
  <c r="Y25" i="1" a="1"/>
  <c r="Y128" i="1" a="1"/>
  <c r="Y355" i="1" a="1"/>
  <c r="AB53" i="1" a="1"/>
  <c r="G165" i="1" a="1"/>
  <c r="AC255" i="1" a="1"/>
  <c r="AB229" i="1" a="1"/>
  <c r="G65" i="1" a="1"/>
  <c r="G325" i="1" a="1"/>
  <c r="AB191" i="1" a="1"/>
  <c r="X125" i="1" a="1"/>
  <c r="AA291" i="1" a="1"/>
  <c r="H82" i="1" a="1"/>
  <c r="AA106" i="1" a="1"/>
  <c r="Z147" i="1" a="1"/>
  <c r="H279" i="1" a="1"/>
  <c r="Z271" i="1" a="1"/>
  <c r="Y369" i="1" a="1"/>
  <c r="AB201" i="1" a="1"/>
  <c r="AB162" i="1" a="1"/>
  <c r="AB281" i="1" a="1"/>
  <c r="Z146" i="1" a="1"/>
  <c r="X77" i="1" a="1"/>
  <c r="H272" i="1" a="1"/>
  <c r="X261" i="1" a="1"/>
  <c r="AA125" i="1" a="1"/>
  <c r="Z186" i="1" a="1"/>
  <c r="G138" i="1" a="1"/>
  <c r="G225" i="1" a="1"/>
  <c r="AC168" i="1" a="1"/>
  <c r="AB98" i="1" a="1"/>
  <c r="Z283" i="1" a="1"/>
  <c r="AC126" i="1" a="1"/>
  <c r="X169" i="1" a="1"/>
  <c r="AA296" i="1" a="1"/>
  <c r="Y231" i="1" a="1"/>
  <c r="AA81" i="1" a="1"/>
  <c r="H366" i="1" a="1"/>
  <c r="AB393" i="1" a="1"/>
  <c r="AB302" i="1" a="1"/>
  <c r="AA170" i="1" a="1"/>
  <c r="AA67" i="1" a="1"/>
  <c r="G41" i="1" a="1"/>
  <c r="AB129" i="1" a="1"/>
  <c r="H294" i="1" a="1"/>
  <c r="AC65" i="1" a="1"/>
  <c r="G89" i="1" a="1"/>
  <c r="X207" i="1" a="1"/>
  <c r="Y330" i="1" a="1"/>
  <c r="X402" i="1" a="1"/>
  <c r="G386" i="1" a="1"/>
  <c r="AC185" i="1" a="1"/>
  <c r="G162" i="1" a="1"/>
  <c r="AA65" i="1" a="1"/>
  <c r="AA95" i="1" a="1"/>
  <c r="AC293" i="1" a="1"/>
  <c r="Y55" i="1" a="1"/>
  <c r="H184" i="1" a="1"/>
  <c r="H149" i="1" a="1"/>
  <c r="Y10" i="1" a="1"/>
  <c r="AB358" i="1" a="1"/>
  <c r="H148" i="1" a="1"/>
  <c r="AB58" i="1" a="1"/>
  <c r="AB174" i="1" a="1"/>
  <c r="H278" i="1" a="1"/>
  <c r="Y398" i="1" a="1"/>
  <c r="X14" i="1" a="1"/>
  <c r="AB247" i="1" a="1"/>
  <c r="AB226" i="1" a="1"/>
  <c r="Y262" i="1" a="1"/>
  <c r="Z102" i="1" a="1"/>
  <c r="X240" i="1" a="1"/>
  <c r="Z286" i="1" a="1"/>
  <c r="G96" i="1" a="1"/>
  <c r="X272" i="1" a="1"/>
  <c r="X349" i="1" a="1"/>
  <c r="G309" i="1" a="1"/>
  <c r="X283" i="1" a="1"/>
  <c r="AC248" i="1" a="1"/>
  <c r="G132" i="1" a="1"/>
  <c r="H359" i="1" a="1"/>
  <c r="AA383" i="1" a="1"/>
  <c r="AA190" i="1" a="1"/>
  <c r="AC104" i="1" a="1"/>
  <c r="X229" i="1" a="1"/>
  <c r="H34" i="1" a="1"/>
  <c r="AB17" i="1" a="1"/>
  <c r="Y30" i="1" a="1"/>
  <c r="AB330" i="1" a="1"/>
  <c r="AA28" i="1" a="1"/>
  <c r="AB326" i="1" a="1"/>
  <c r="AB352" i="1" a="1"/>
  <c r="X16" i="1" a="1"/>
  <c r="AB373" i="1" a="1"/>
  <c r="Y267" i="1" a="1"/>
  <c r="AC228" i="1" a="1"/>
  <c r="AA387" i="1" a="1"/>
  <c r="Z399" i="1" a="1"/>
  <c r="AB277" i="1" a="1"/>
  <c r="AA50" i="1" a="1"/>
  <c r="AC152" i="1" a="1"/>
  <c r="X52" i="1" a="1"/>
  <c r="Y184" i="1" a="1"/>
  <c r="Z275" i="1" a="1"/>
  <c r="H83" i="1" a="1"/>
  <c r="AB123" i="1" a="1"/>
  <c r="H349" i="1" a="1"/>
  <c r="X130" i="1" a="1"/>
  <c r="AC77" i="1" a="1"/>
  <c r="Y199" i="1" a="1"/>
  <c r="AB249" i="1" a="1"/>
  <c r="X337" i="1" a="1"/>
  <c r="X163" i="1" a="1"/>
  <c r="Y217" i="1" a="1"/>
  <c r="AC345" i="1" a="1"/>
  <c r="AB267" i="1" a="1"/>
  <c r="AA26" i="1" a="1"/>
  <c r="AA137" i="1" a="1"/>
  <c r="G359" i="1" a="1"/>
  <c r="AC124" i="1" a="1"/>
  <c r="AA385" i="1" a="1"/>
  <c r="Z74" i="1" a="1"/>
  <c r="AA294" i="1" a="1"/>
  <c r="AB20" i="1" a="1"/>
  <c r="H285" i="1" a="1"/>
  <c r="G9" i="1" a="1"/>
  <c r="H25" i="1" a="1"/>
  <c r="H168" i="1" a="1"/>
  <c r="AA128" i="1" a="1"/>
  <c r="AB392" i="1" a="1"/>
  <c r="AC312" i="1" a="1"/>
  <c r="G348" i="1" a="1"/>
  <c r="AA166" i="1" a="1"/>
  <c r="X339" i="1" a="1"/>
  <c r="AA157" i="1" a="1"/>
  <c r="G293" i="1" a="1"/>
  <c r="X97" i="1" a="1"/>
  <c r="AC86" i="1" a="1"/>
  <c r="X226" i="1" a="1"/>
  <c r="AC342" i="1" a="1"/>
  <c r="Y274" i="1" a="1"/>
  <c r="Z246" i="1" a="1"/>
  <c r="H395" i="1" a="1"/>
  <c r="Z115" i="1" a="1"/>
  <c r="Z197" i="1" a="1"/>
  <c r="AB325" i="1" a="1"/>
  <c r="X127" i="1" a="1"/>
  <c r="AA354" i="1" a="1"/>
  <c r="Y266" i="1" a="1"/>
  <c r="AA237" i="1" a="1"/>
  <c r="H85" i="1" a="1"/>
  <c r="H333" i="1" a="1"/>
  <c r="H316" i="1" a="1"/>
  <c r="AB315" i="1" a="1"/>
  <c r="H225" i="1" a="1"/>
  <c r="H236" i="1" a="1"/>
  <c r="X351" i="1" a="1"/>
  <c r="Y168" i="1" a="1"/>
  <c r="Z206" i="1" a="1"/>
  <c r="AB266" i="1" a="1"/>
  <c r="AA55" i="1" a="1"/>
  <c r="AC62" i="1" a="1"/>
  <c r="Y137" i="1" a="1"/>
  <c r="H257" i="1" a="1"/>
  <c r="Z175" i="1" a="1"/>
  <c r="H315" i="1" a="1"/>
  <c r="AA203" i="1" a="1"/>
  <c r="X144" i="1" a="1"/>
  <c r="Z261" i="1" a="1"/>
  <c r="Y394" i="1" a="1"/>
  <c r="Z273" i="1" a="1"/>
  <c r="G147" i="1" a="1"/>
  <c r="AC245" i="1" a="1"/>
  <c r="Z301" i="1" a="1"/>
  <c r="Y45" i="1" a="1"/>
  <c r="AB228" i="1" a="1"/>
  <c r="AC196" i="1" a="1"/>
  <c r="Y59" i="1" a="1"/>
  <c r="AA255" i="1" a="1"/>
  <c r="Z216" i="1" a="1"/>
  <c r="Y317" i="1" a="1"/>
  <c r="AA169" i="1" a="1"/>
  <c r="Z339" i="1" a="1"/>
  <c r="AA77" i="1" a="1"/>
  <c r="G83" i="1" a="1"/>
  <c r="H394" i="1" a="1"/>
  <c r="G274" i="1" a="1"/>
  <c r="H161" i="1" a="1"/>
  <c r="AC387" i="1" a="1"/>
  <c r="H373" i="1" a="1"/>
  <c r="X85" i="1" a="1"/>
  <c r="Y60" i="1" a="1"/>
  <c r="Z244" i="1" a="1"/>
  <c r="G370" i="1" a="1"/>
  <c r="AB402" i="1" a="1"/>
  <c r="H86" i="1" a="1"/>
  <c r="AC115" i="1" a="1"/>
  <c r="AA361" i="1" a="1"/>
  <c r="Z79" i="1" a="1"/>
  <c r="AA98" i="1" a="1"/>
  <c r="AC174" i="1" a="1"/>
  <c r="AA345" i="1" a="1"/>
  <c r="AC48" i="1" a="1"/>
  <c r="G318" i="1" a="1"/>
  <c r="AC239" i="1" a="1"/>
  <c r="H296" i="1" a="1"/>
  <c r="AB310" i="1" a="1"/>
  <c r="AC146" i="1" a="1"/>
  <c r="AB93" i="1" a="1"/>
  <c r="Y112" i="1" a="1"/>
  <c r="AC282" i="1" a="1"/>
  <c r="AC341" i="1" a="1"/>
  <c r="AB397" i="1" a="1"/>
  <c r="G296" i="1" a="1"/>
  <c r="Y257" i="1" a="1"/>
  <c r="H237" i="1" a="1"/>
  <c r="X46" i="1" a="1"/>
  <c r="H264" i="1" a="1"/>
  <c r="AC273" i="1" a="1"/>
  <c r="G281" i="1" a="1"/>
  <c r="Y129" i="1" a="1"/>
  <c r="G328" i="1" a="1"/>
  <c r="AC181" i="1" a="1"/>
  <c r="Y94" i="1" a="1"/>
  <c r="Z196" i="1" a="1"/>
  <c r="G280" i="1" a="1"/>
  <c r="AB28" i="1" a="1"/>
  <c r="H170" i="1" a="1"/>
  <c r="Z205" i="1" a="1"/>
  <c r="AB67" i="1" a="1"/>
  <c r="H297" i="1" a="1"/>
  <c r="AB342" i="1" a="1"/>
  <c r="G160" i="1" a="1"/>
  <c r="G186" i="1" a="1"/>
  <c r="X382" i="1" a="1"/>
  <c r="Z366" i="1" a="1"/>
  <c r="H81" i="1" a="1"/>
  <c r="Z173" i="1" a="1"/>
  <c r="AA256" i="1" a="1"/>
  <c r="G259" i="1" a="1"/>
  <c r="G201" i="1" a="1"/>
  <c r="Y26" i="1" a="1"/>
  <c r="AC61" i="1" a="1"/>
  <c r="Z218" i="1" a="1"/>
  <c r="AA21" i="1" a="1"/>
  <c r="AB92" i="1" a="1"/>
  <c r="X70" i="1" a="1"/>
  <c r="H48" i="1" a="1"/>
  <c r="G298" i="1" a="1"/>
  <c r="AC319" i="1" a="1"/>
  <c r="G55" i="1" a="1"/>
  <c r="Z344" i="1" a="1"/>
  <c r="AC216" i="1" a="1"/>
  <c r="AB135" i="1" a="1"/>
  <c r="X55" i="1" a="1"/>
  <c r="H270" i="1" a="1"/>
  <c r="G39" i="1" a="1"/>
  <c r="AA275" i="1" a="1"/>
  <c r="AC229" i="1" a="1"/>
  <c r="AC130" i="1" a="1"/>
  <c r="X142" i="1" a="1"/>
  <c r="AC13" i="1" a="1"/>
  <c r="AC182" i="1" a="1"/>
  <c r="H328" i="1" a="1"/>
  <c r="X199" i="1" a="1"/>
  <c r="X253" i="1" a="1"/>
  <c r="X309" i="1" a="1"/>
  <c r="AA283" i="1" a="1"/>
  <c r="AC208" i="1" a="1"/>
  <c r="H341" i="1" a="1"/>
  <c r="Y304" i="1" a="1"/>
  <c r="AA380" i="1" a="1"/>
  <c r="Z88" i="1" a="1"/>
  <c r="Z349" i="1" a="1"/>
  <c r="AC183" i="1" a="1"/>
  <c r="Z265" i="1" a="1"/>
  <c r="Y280" i="1" a="1"/>
  <c r="AC64" i="1" a="1"/>
  <c r="Z58" i="1" a="1"/>
  <c r="G101" i="1" a="1"/>
  <c r="AB41" i="1" a="1"/>
  <c r="H202" i="1" a="1"/>
  <c r="X236" i="1" a="1"/>
  <c r="H199" i="1" a="1"/>
  <c r="H74" i="1" a="1"/>
  <c r="AC27" i="1" a="1"/>
  <c r="AA25" i="1" a="1"/>
  <c r="Z336" i="1" a="1"/>
  <c r="H376" i="1" a="1"/>
  <c r="AB14" i="1" a="1"/>
  <c r="Y220" i="1" a="1"/>
  <c r="AB168" i="1" a="1"/>
  <c r="H213" i="1" a="1"/>
  <c r="H134" i="1" a="1"/>
  <c r="G176" i="1" a="1"/>
  <c r="Y91" i="1" a="1"/>
  <c r="AA88" i="1" a="1"/>
  <c r="H271" i="1" a="1"/>
  <c r="H28" i="1" a="1"/>
  <c r="H255" i="1" a="1"/>
  <c r="Y357" i="1" a="1"/>
  <c r="AB368" i="1" a="1"/>
  <c r="H344" i="1" a="1"/>
  <c r="AA49" i="1" a="1"/>
  <c r="AB11" i="1" a="1"/>
  <c r="AC133" i="1" a="1"/>
  <c r="H250" i="1" a="1"/>
  <c r="H13" i="1" a="1"/>
  <c r="Z370" i="1" a="1"/>
  <c r="Z269" i="1" a="1"/>
  <c r="H176" i="1" a="1"/>
  <c r="G73" i="1" a="1"/>
  <c r="AC191" i="1" a="1"/>
  <c r="AB104" i="1" a="1"/>
  <c r="X245" i="1" a="1"/>
  <c r="Y279" i="1" a="1"/>
  <c r="AA356" i="1" a="1"/>
  <c r="H67" i="1" a="1"/>
  <c r="X322" i="1" a="1"/>
  <c r="G382" i="1" a="1"/>
  <c r="Z125" i="1" a="1"/>
  <c r="H173" i="1" a="1"/>
  <c r="AC238" i="1" a="1"/>
  <c r="Z215" i="1" a="1"/>
  <c r="Z207" i="1" a="1"/>
  <c r="X185" i="1" a="1"/>
  <c r="H262" i="1" a="1"/>
  <c r="X187" i="1" a="1"/>
  <c r="AC106" i="1" a="1"/>
  <c r="H203" i="1" a="1"/>
  <c r="AA368" i="1" a="1"/>
  <c r="AB316" i="1" a="1"/>
  <c r="G91" i="1" a="1"/>
  <c r="AB122" i="1" a="1"/>
  <c r="H288" i="1" a="1"/>
  <c r="AC161" i="1" a="1"/>
  <c r="Y120" i="1" a="1"/>
  <c r="X333" i="1" a="1"/>
  <c r="Y294" i="1" a="1"/>
  <c r="Y49" i="1" a="1"/>
  <c r="G284" i="1" a="1"/>
  <c r="AC256" i="1" a="1"/>
  <c r="Y333" i="1" a="1"/>
  <c r="AA319" i="1" a="1"/>
  <c r="Y181" i="1" a="1"/>
  <c r="AA149" i="1" a="1"/>
  <c r="AA79" i="1" a="1"/>
  <c r="H141" i="1" a="1"/>
  <c r="Y287" i="1" a="1"/>
  <c r="Z198" i="1" a="1"/>
  <c r="AA35" i="1" a="1"/>
  <c r="X284" i="1" a="1"/>
  <c r="G71" i="1" a="1"/>
  <c r="G230" i="1" a="1"/>
  <c r="AC292" i="1" a="1"/>
  <c r="G235" i="1" a="1"/>
  <c r="H53" i="1" a="1"/>
  <c r="AA365" i="1" a="1"/>
  <c r="Z142" i="1" a="1"/>
  <c r="AB387" i="1" a="1"/>
  <c r="Z316" i="1" a="1"/>
  <c r="AC244" i="1" a="1"/>
  <c r="G30" i="1" a="1"/>
  <c r="G130" i="1" a="1"/>
  <c r="H274" i="1" a="1"/>
  <c r="Z267" i="1" a="1"/>
  <c r="X397" i="1" a="1"/>
  <c r="H308" i="1" a="1"/>
  <c r="H181" i="1" a="1"/>
  <c r="H314" i="1" a="1"/>
  <c r="AA178" i="1" a="1"/>
  <c r="AA268" i="1" a="1"/>
  <c r="AC69" i="1" a="1"/>
  <c r="H266" i="1" a="1"/>
  <c r="X300" i="1" a="1"/>
  <c r="AA93" i="1" a="1"/>
  <c r="AC274" i="1" a="1"/>
  <c r="AA34" i="1" a="1"/>
  <c r="G239" i="1" a="1"/>
  <c r="AA254" i="1" a="1"/>
  <c r="H242" i="1" a="1"/>
  <c r="AB60" i="1" a="1"/>
  <c r="H45" i="1" a="1"/>
  <c r="AB308" i="1" a="1"/>
  <c r="Z294" i="1" a="1"/>
  <c r="H317" i="1" a="1"/>
  <c r="AA141" i="1" a="1"/>
  <c r="X361" i="1" a="1"/>
  <c r="X271" i="1" a="1"/>
  <c r="AC307" i="1" a="1"/>
  <c r="Z356" i="1" a="1"/>
  <c r="X344" i="1" a="1"/>
  <c r="AC84" i="1" a="1"/>
  <c r="AB299" i="1" a="1"/>
  <c r="X288" i="1" a="1"/>
  <c r="X63" i="1" a="1"/>
  <c r="Y47" i="1" a="1"/>
  <c r="AB353" i="1" a="1"/>
  <c r="Y397" i="1" a="1"/>
  <c r="G390" i="1" a="1"/>
  <c r="Y41" i="1" a="1"/>
  <c r="AB150" i="1" a="1"/>
  <c r="AC383" i="1" a="1"/>
  <c r="X262" i="1" a="1"/>
  <c r="G401" i="1" a="1"/>
  <c r="AA290" i="1" a="1"/>
  <c r="Z296" i="1" a="1"/>
  <c r="AC138" i="1" a="1"/>
  <c r="AA352" i="1" a="1"/>
  <c r="H399" i="1" a="1"/>
  <c r="X354" i="1" a="1"/>
  <c r="AC167" i="1" a="1"/>
  <c r="G46" i="1" a="1"/>
  <c r="AC54" i="1" a="1"/>
  <c r="Z18" i="1" a="1"/>
  <c r="G258" i="1" a="1"/>
  <c r="H171" i="1" a="1"/>
  <c r="Y102" i="1" a="1"/>
  <c r="AB134" i="1" a="1"/>
  <c r="AA32" i="1" a="1"/>
  <c r="AB355" i="1" a="1"/>
  <c r="AB172" i="1" a="1"/>
  <c r="AC235" i="1" a="1"/>
  <c r="H104" i="1" a="1"/>
  <c r="H256" i="1" a="1"/>
  <c r="AC298" i="1" a="1"/>
  <c r="AA164" i="1" a="1"/>
  <c r="X359" i="1" a="1"/>
  <c r="Z307" i="1" a="1"/>
  <c r="Y111" i="1" a="1"/>
  <c r="Z83" i="1" a="1"/>
  <c r="AC15" i="1" a="1"/>
  <c r="G135" i="1" a="1"/>
  <c r="Z377" i="1" a="1"/>
  <c r="AB105" i="1" a="1"/>
  <c r="H77" i="1" a="1"/>
  <c r="G31" i="1" a="1"/>
  <c r="AA370" i="1" a="1"/>
  <c r="Z374" i="1" a="1"/>
  <c r="X196" i="1" a="1"/>
  <c r="AC91" i="1" a="1"/>
  <c r="AC141" i="1" a="1"/>
  <c r="Y276" i="1" a="1"/>
  <c r="X217" i="1" a="1"/>
  <c r="X282" i="1" a="1"/>
  <c r="G33" i="1" a="1"/>
  <c r="G372" i="1" a="1"/>
  <c r="AC400" i="1" a="1"/>
  <c r="H154" i="1" a="1"/>
  <c r="AA377" i="1" a="1"/>
  <c r="AC291" i="1" a="1"/>
  <c r="AC160" i="1" a="1"/>
  <c r="Z237" i="1" a="1"/>
  <c r="AB225" i="1" a="1"/>
  <c r="AC280" i="1" a="1"/>
  <c r="Y71" i="1" a="1"/>
  <c r="G119" i="1" a="1"/>
  <c r="Y277" i="1" a="1"/>
  <c r="Z348" i="1" a="1"/>
  <c r="X336" i="1" a="1"/>
  <c r="AC159" i="1" a="1"/>
  <c r="G90" i="1" a="1"/>
  <c r="G256" i="1" a="1"/>
  <c r="H229" i="1" a="1"/>
  <c r="G115" i="1" a="1"/>
  <c r="AC21" i="1" a="1"/>
  <c r="Z385" i="1" a="1"/>
  <c r="Y119" i="1" a="1"/>
  <c r="Y124" i="1" a="1"/>
  <c r="AB233" i="1" a="1"/>
  <c r="Y316" i="1" a="1"/>
  <c r="H224" i="1" a="1"/>
  <c r="Y42" i="1" a="1"/>
  <c r="AC388" i="1" a="1"/>
  <c r="AB380" i="1" a="1"/>
  <c r="H243" i="1" a="1"/>
  <c r="X66" i="1" a="1"/>
  <c r="AA147" i="1" a="1"/>
  <c r="Y281" i="1" a="1"/>
  <c r="G88" i="1" a="1"/>
  <c r="AB398" i="1" a="1"/>
  <c r="Z229" i="1" a="1"/>
  <c r="H157" i="1" a="1"/>
  <c r="Z346" i="1" a="1"/>
  <c r="H331" i="1" a="1"/>
  <c r="Z321" i="1" a="1"/>
  <c r="AC215" i="1" a="1"/>
  <c r="G376" i="1" a="1"/>
  <c r="Z381" i="1" a="1"/>
  <c r="X275" i="1" a="1"/>
  <c r="G84" i="1" a="1"/>
  <c r="AB94" i="1" a="1"/>
  <c r="G14" i="1" a="1"/>
  <c r="AB55" i="1" a="1"/>
  <c r="AA381" i="1" a="1"/>
  <c r="Y87" i="1" a="1"/>
  <c r="AB110" i="1" a="1"/>
  <c r="AA177" i="1" a="1"/>
  <c r="G104" i="1" a="1"/>
  <c r="AA235" i="1" a="1"/>
  <c r="AA104" i="1" a="1"/>
  <c r="X113" i="1" a="1"/>
  <c r="X216" i="1" a="1"/>
  <c r="AA210" i="1" a="1"/>
  <c r="AB332" i="1" a="1"/>
  <c r="Y139" i="1" a="1"/>
  <c r="H49" i="1" a="1"/>
  <c r="X390" i="1" a="1"/>
  <c r="G68" i="1" a="1"/>
  <c r="AA18" i="1" a="1"/>
  <c r="AC246" i="1" a="1"/>
  <c r="Y400" i="1" a="1"/>
  <c r="Z285" i="1" a="1"/>
  <c r="H230" i="1" a="1"/>
  <c r="H105" i="1" a="1"/>
  <c r="Z121" i="1" a="1"/>
  <c r="AA308" i="1" a="1"/>
  <c r="Z225" i="1" a="1"/>
  <c r="H267" i="1" a="1"/>
  <c r="Z322" i="1" a="1"/>
  <c r="AA99" i="1" a="1"/>
  <c r="G121" i="1" a="1"/>
  <c r="AA332" i="1" a="1"/>
  <c r="H260" i="1" a="1"/>
  <c r="AB77" i="1" a="1"/>
  <c r="AC380" i="1" a="1"/>
  <c r="H392" i="1" a="1"/>
  <c r="AB334" i="1" a="1"/>
  <c r="AA112" i="1" a="1"/>
  <c r="H354" i="1" a="1"/>
  <c r="AA116" i="1" a="1"/>
  <c r="AA142" i="1" a="1"/>
  <c r="G122" i="1" a="1"/>
  <c r="AB206" i="1" a="1"/>
  <c r="Y136" i="1" a="1"/>
  <c r="Y337" i="1" a="1"/>
  <c r="H30" i="1" a="1"/>
  <c r="H106" i="1" a="1"/>
  <c r="G69" i="1" a="1"/>
  <c r="Z359" i="1" a="1"/>
  <c r="AC112" i="1" a="1"/>
  <c r="G25" i="1" a="1"/>
  <c r="AC332" i="1" a="1"/>
  <c r="AB331" i="1" a="1"/>
  <c r="H364" i="1" a="1"/>
  <c r="AB210" i="1" a="1"/>
  <c r="X89" i="1" a="1"/>
  <c r="Y380" i="1" a="1"/>
  <c r="X23" i="1" a="1"/>
  <c r="Z257" i="1" a="1"/>
  <c r="AC285" i="1" a="1"/>
  <c r="AB379" i="1" a="1"/>
  <c r="AA315" i="1" a="1"/>
  <c r="Y253" i="1" a="1"/>
  <c r="AC169" i="1" a="1"/>
  <c r="AB10" i="1" a="1"/>
  <c r="H290" i="1" a="1"/>
  <c r="AA43" i="1" a="1"/>
  <c r="AA195" i="1" a="1"/>
  <c r="AB309" i="1" a="1"/>
  <c r="X343" i="1" a="1"/>
  <c r="Y290" i="1" a="1"/>
  <c r="X332" i="1" a="1"/>
  <c r="X149" i="1" a="1"/>
  <c r="AB176" i="1" a="1"/>
  <c r="Z393" i="1" a="1"/>
  <c r="Y204" i="1" a="1"/>
  <c r="H304" i="1" a="1"/>
  <c r="AB349" i="1" a="1"/>
  <c r="H248" i="1" a="1"/>
  <c r="AA179" i="1" a="1"/>
  <c r="AA358" i="1" a="1"/>
  <c r="AB48" i="1" a="1"/>
  <c r="X22" i="1" a="1"/>
  <c r="Z184" i="1" a="1"/>
  <c r="AA244" i="1" a="1"/>
  <c r="AA304" i="1" a="1"/>
  <c r="Z371" i="1" a="1"/>
  <c r="AA287" i="1" a="1"/>
  <c r="X235" i="1" a="1"/>
  <c r="G353" i="1" a="1"/>
  <c r="AC34" i="1" a="1"/>
  <c r="X210" i="1" a="1"/>
  <c r="H276" i="1" a="1"/>
  <c r="AB376" i="1" a="1"/>
  <c r="Z303" i="1" a="1"/>
  <c r="AB303" i="1" a="1"/>
  <c r="G79" i="1" a="1"/>
  <c r="AB203" i="1" a="1"/>
  <c r="AC347" i="1" a="1"/>
  <c r="Z293" i="1" a="1"/>
  <c r="G183" i="1" a="1"/>
  <c r="G18" i="1" a="1"/>
  <c r="AC127" i="1" a="1"/>
  <c r="Y350" i="1" a="1"/>
  <c r="H40" i="1" a="1"/>
  <c r="X35" i="1" a="1"/>
  <c r="AA9" i="1" a="1"/>
  <c r="Y335" i="1" a="1"/>
  <c r="G302" i="1" a="1"/>
  <c r="AB223" i="1" a="1"/>
  <c r="Z53" i="1" a="1"/>
  <c r="AB279" i="1" a="1"/>
  <c r="G351" i="1" a="1"/>
  <c r="AA192" i="1" a="1"/>
  <c r="AB152" i="1" a="1"/>
  <c r="Y288" i="1" a="1"/>
  <c r="AB288" i="1" a="1"/>
  <c r="AB115" i="1" a="1"/>
  <c r="Y298" i="1" a="1"/>
  <c r="G358" i="1" a="1"/>
  <c r="Z331" i="1" a="1"/>
  <c r="AB263" i="1" a="1"/>
  <c r="Y384" i="1" a="1"/>
  <c r="G301" i="1" a="1"/>
  <c r="X21" i="1" a="1"/>
  <c r="Y354" i="1" a="1"/>
  <c r="G48" i="1" a="1"/>
  <c r="AB95" i="1" a="1"/>
  <c r="X314" i="1" a="1"/>
  <c r="H226" i="1" a="1"/>
  <c r="Z355" i="1" a="1"/>
  <c r="H208" i="1" a="1"/>
  <c r="AA75" i="1" a="1"/>
  <c r="G369" i="1" a="1"/>
  <c r="AB254" i="1" a="1"/>
  <c r="Y165" i="1" a="1"/>
  <c r="Z337" i="1" a="1"/>
  <c r="Z209" i="1" a="1"/>
  <c r="Y379" i="1" a="1"/>
  <c r="AA69" i="1" a="1"/>
  <c r="Y301" i="1" a="1"/>
  <c r="H368" i="1" a="1"/>
  <c r="AA60" i="1" a="1"/>
  <c r="G232" i="1" a="1"/>
  <c r="Z103" i="1" a="1"/>
  <c r="Y110" i="1" a="1"/>
  <c r="Y35" i="1" a="1"/>
  <c r="AB264" i="1" a="1"/>
  <c r="AA118" i="1" a="1"/>
  <c r="H215" i="1" a="1"/>
  <c r="X353" i="1" a="1"/>
  <c r="AA231" i="1" a="1"/>
  <c r="Y313" i="1" a="1"/>
  <c r="Z357" i="1" a="1"/>
  <c r="AA292" i="1" a="1"/>
  <c r="H50" i="1" a="1"/>
  <c r="G295" i="1" a="1"/>
  <c r="AC278" i="1" a="1"/>
  <c r="AC402" i="1" a="1"/>
  <c r="AC172" i="1" a="1"/>
  <c r="AC287" i="1" a="1"/>
  <c r="G381" i="1" a="1"/>
  <c r="G279" i="1" a="1"/>
  <c r="X218" i="1" a="1"/>
  <c r="AC264" i="1" a="1"/>
  <c r="Y16" i="1" a="1"/>
  <c r="AB78" i="1" a="1"/>
  <c r="G228" i="1" a="1"/>
  <c r="Z297" i="1" a="1"/>
  <c r="AA348" i="1" a="1"/>
  <c r="G316" i="1" a="1"/>
  <c r="AC67" i="1" a="1"/>
  <c r="Y175" i="1" a="1"/>
  <c r="X383" i="1" a="1"/>
  <c r="X102" i="1" a="1"/>
  <c r="Z320" i="1" a="1"/>
  <c r="Y370" i="1" a="1"/>
  <c r="G223" i="1" a="1"/>
  <c r="AC310" i="1" a="1"/>
  <c r="G276" i="1" a="1"/>
  <c r="AC56" i="1" a="1"/>
  <c r="Y97" i="1" a="1"/>
  <c r="AA379" i="1" a="1"/>
  <c r="Y77" i="1" a="1"/>
  <c r="X257" i="1" a="1"/>
  <c r="AA316" i="1" a="1"/>
  <c r="X160" i="1" a="1"/>
  <c r="H343" i="1" a="1"/>
  <c r="X246" i="1" a="1"/>
  <c r="AC72" i="1" a="1"/>
  <c r="AC265" i="1" a="1"/>
  <c r="AC327" i="1" a="1"/>
  <c r="X293" i="1" a="1"/>
  <c r="H162" i="1" a="1"/>
  <c r="H338" i="1" a="1"/>
  <c r="AA234" i="1" a="1"/>
  <c r="G229" i="1" a="1"/>
  <c r="Z11" i="1" a="1"/>
  <c r="H128" i="1" a="1"/>
  <c r="AC225" i="1" a="1"/>
  <c r="Z253" i="1" a="1"/>
  <c r="G291" i="1" a="1"/>
  <c r="Z317" i="1" a="1"/>
  <c r="H174" i="1" a="1"/>
  <c r="AA240" i="1" a="1"/>
  <c r="AB99" i="1" a="1"/>
  <c r="Z46" i="1" a="1"/>
  <c r="AC389" i="1" a="1"/>
  <c r="G168" i="1" a="1"/>
  <c r="G205" i="1" a="1"/>
  <c r="AC386" i="1" a="1"/>
  <c r="H23" i="1" a="1"/>
  <c r="X330" i="1" a="1"/>
  <c r="Y306" i="1" a="1"/>
  <c r="AA295" i="1" a="1"/>
  <c r="AA160" i="1" a="1"/>
  <c r="Z120" i="1" a="1"/>
  <c r="Y61" i="1" a="1"/>
  <c r="AB32" i="1" a="1"/>
  <c r="Y303" i="1" a="1"/>
  <c r="Z213" i="1" a="1"/>
  <c r="AB344" i="1" a="1"/>
  <c r="AA214" i="1" a="1"/>
  <c r="G204" i="1" a="1"/>
  <c r="AC50" i="1" a="1"/>
  <c r="AB356" i="1" a="1"/>
  <c r="Y53" i="1" a="1"/>
  <c r="H182" i="1" a="1"/>
  <c r="G312" i="1" a="1"/>
  <c r="AC226" i="1" a="1"/>
  <c r="AB52" i="1" a="1"/>
  <c r="Y292" i="1" a="1"/>
  <c r="G300" i="1" a="1"/>
  <c r="X296" i="1" a="1"/>
  <c r="AC336" i="1" a="1"/>
  <c r="H166" i="1" a="1"/>
  <c r="G245" i="1" a="1"/>
  <c r="X152" i="1" a="1"/>
  <c r="Z47" i="1" a="1"/>
  <c r="AC17" i="1" a="1"/>
  <c r="G198" i="1" a="1"/>
  <c r="H187" i="1" a="1"/>
  <c r="AC224" i="1" a="1"/>
  <c r="AB116" i="1" a="1"/>
  <c r="Y331" i="1" a="1"/>
  <c r="Z107" i="1" a="1"/>
  <c r="AB37" i="1" a="1"/>
  <c r="Z299" i="1" a="1"/>
  <c r="G158" i="1" a="1"/>
  <c r="Y11" i="1" a="1"/>
  <c r="AA311" i="1" a="1"/>
  <c r="AB161" i="1" a="1"/>
  <c r="AB219" i="1" a="1"/>
  <c r="Z48" i="1" a="1"/>
  <c r="X259" i="1" a="1"/>
  <c r="AA330" i="1" a="1"/>
  <c r="X18" i="1" a="1"/>
  <c r="X341" i="1" a="1"/>
  <c r="H145" i="1" a="1"/>
  <c r="G268" i="1" a="1"/>
  <c r="X355" i="1" a="1"/>
  <c r="H16" i="1" a="1"/>
  <c r="G334" i="1" a="1"/>
  <c r="Y314" i="1" a="1"/>
  <c r="AC179" i="1" a="1"/>
  <c r="X373" i="1" a="1"/>
  <c r="X175" i="1" a="1"/>
  <c r="Y82" i="1" a="1"/>
  <c r="Y359" i="1" a="1"/>
  <c r="X377" i="1" a="1"/>
  <c r="Z274" i="1" a="1"/>
  <c r="Z325" i="1" a="1"/>
  <c r="AA11" i="1" a="1"/>
  <c r="H31" i="1" a="1"/>
  <c r="Z282" i="1" a="1"/>
  <c r="H238" i="1" a="1"/>
  <c r="X33" i="1" a="1"/>
  <c r="AA281" i="1" a="1"/>
  <c r="H136" i="1" a="1"/>
  <c r="AB154" i="1" a="1"/>
  <c r="AC198" i="1" a="1"/>
  <c r="X91" i="1" a="1"/>
  <c r="AB44" i="1" a="1"/>
  <c r="G29" i="1" a="1"/>
  <c r="Z182" i="1" a="1"/>
  <c r="G210" i="1" a="1"/>
  <c r="H301" i="1" a="1"/>
  <c r="AC330" i="1" a="1"/>
  <c r="Y96" i="1" a="1"/>
  <c r="AC197" i="1" a="1"/>
  <c r="H144" i="1" a="1"/>
  <c r="Y392" i="1" a="1"/>
  <c r="AB109" i="1" a="1"/>
  <c r="H383" i="1" a="1"/>
  <c r="Z110" i="1" a="1"/>
  <c r="X313" i="1" a="1"/>
  <c r="X167" i="1" a="1"/>
  <c r="AB389" i="1" a="1"/>
  <c r="X277" i="1" a="1"/>
  <c r="Z73" i="1" a="1"/>
  <c r="AC357" i="1" a="1"/>
  <c r="AA310" i="1" a="1"/>
  <c r="G347" i="1" a="1"/>
  <c r="AC26" i="1" a="1"/>
  <c r="AC171" i="1" a="1"/>
  <c r="H382" i="1" a="1"/>
  <c r="H75" i="1" a="1"/>
  <c r="AB321" i="1" a="1"/>
  <c r="H397" i="1" a="1"/>
  <c r="AB220" i="1" a="1"/>
  <c r="AA181" i="1" a="1"/>
  <c r="Z185" i="1" a="1"/>
  <c r="AA215" i="1" a="1"/>
  <c r="AC156" i="1" a="1"/>
  <c r="AB313" i="1" a="1"/>
  <c r="G310" i="1" a="1"/>
  <c r="AA173" i="1" a="1"/>
  <c r="Y328" i="1" a="1"/>
  <c r="AA350" i="1" a="1"/>
  <c r="AA218" i="1" a="1"/>
  <c r="AB108" i="1" a="1"/>
  <c r="G153" i="1" a="1"/>
  <c r="X398" i="1" a="1"/>
  <c r="H398" i="1" a="1"/>
  <c r="AA39" i="1" a="1"/>
  <c r="H110" i="1" a="1"/>
  <c r="Y118" i="1" a="1"/>
  <c r="AC266" i="1" a="1"/>
  <c r="Y382" i="1" a="1"/>
  <c r="Y40" i="1" a="1"/>
  <c r="X201" i="1" a="1"/>
  <c r="AA224" i="1" a="1"/>
  <c r="AC303" i="1" a="1"/>
  <c r="G49" i="1" a="1"/>
  <c r="AB89" i="1" a="1"/>
  <c r="Y343" i="1" a="1"/>
  <c r="Z238" i="1" a="1"/>
  <c r="H11" i="1" a="1"/>
  <c r="G155" i="1" a="1"/>
  <c r="AB79" i="1" a="1"/>
  <c r="AB292" i="1" a="1"/>
  <c r="H212" i="1" a="1"/>
  <c r="H391" i="1" a="1"/>
  <c r="G203" i="1" a="1"/>
  <c r="G317" i="1" a="1"/>
  <c r="AA22" i="1" a="1"/>
  <c r="Z333" i="1" a="1"/>
  <c r="AA336" i="1" a="1"/>
  <c r="X331" i="1" a="1"/>
  <c r="G393" i="1" a="1"/>
  <c r="X10" i="1" a="1"/>
  <c r="AA45" i="1" a="1"/>
  <c r="X17" i="1" a="1"/>
  <c r="Y63" i="1" a="1"/>
  <c r="AB231" i="1" a="1"/>
  <c r="AA344" i="1" a="1"/>
  <c r="H56" i="1" a="1"/>
  <c r="Y155" i="1" a="1"/>
  <c r="AA14" i="1" a="1"/>
  <c r="AA353" i="1" a="1"/>
  <c r="AA232" i="1" a="1"/>
  <c r="X123" i="1" a="1"/>
  <c r="G219" i="1" a="1"/>
  <c r="X161" i="1" a="1"/>
  <c r="Z174" i="1" a="1"/>
  <c r="AA251" i="1" a="1"/>
  <c r="AA212" i="1" a="1"/>
  <c r="AB9" i="1" a="1"/>
  <c r="H327" i="1" a="1"/>
  <c r="Z277" i="1" a="1"/>
  <c r="X128" i="1" a="1"/>
  <c r="AB311" i="1" a="1"/>
  <c r="AC237" i="1" a="1"/>
  <c r="AC149" i="1" a="1"/>
  <c r="Y263" i="1" a="1"/>
  <c r="Z188" i="1" a="1"/>
  <c r="Z177" i="1" a="1"/>
  <c r="X194" i="1" a="1"/>
  <c r="AB118" i="1" a="1"/>
  <c r="X86" i="1" a="1"/>
  <c r="X182" i="1" a="1"/>
  <c r="X312" i="1" a="1"/>
  <c r="AA36" i="1" a="1"/>
  <c r="AC170" i="1" a="1"/>
  <c r="G188" i="1" a="1"/>
  <c r="X129" i="1" a="1"/>
  <c r="AA183" i="1" a="1"/>
  <c r="G20" i="1" a="1"/>
  <c r="Y283" i="1" a="1"/>
  <c r="AA223" i="1" a="1"/>
  <c r="Z365" i="1" a="1"/>
  <c r="Y345" i="1" a="1"/>
  <c r="AC290" i="1" a="1"/>
  <c r="AB383" i="1" a="1"/>
  <c r="AC360" i="1" a="1"/>
  <c r="AB390" i="1" a="1"/>
  <c r="H27" i="1" a="1"/>
  <c r="G192" i="1" a="1"/>
  <c r="AC176" i="1" a="1"/>
  <c r="AB35" i="1" a="1"/>
  <c r="AC344" i="1" a="1"/>
  <c r="Y270" i="1" a="1"/>
  <c r="AC251" i="1" a="1"/>
  <c r="AC57" i="1" a="1"/>
  <c r="Z40" i="1" a="1"/>
  <c r="AC304" i="1" a="1"/>
  <c r="Z99" i="1" a="1"/>
  <c r="X180" i="1" a="1"/>
  <c r="Z29" i="1" a="1"/>
  <c r="Z70" i="1" a="1"/>
  <c r="Y99" i="1" a="1"/>
  <c r="AB245" i="1" a="1"/>
  <c r="X280" i="1" a="1"/>
  <c r="H200" i="1" a="1"/>
  <c r="AB65" i="1" a="1"/>
  <c r="G195" i="1" a="1"/>
  <c r="Y327" i="1" a="1"/>
  <c r="H287" i="1" a="1"/>
  <c r="G267" i="1" a="1"/>
  <c r="AC211" i="1" a="1"/>
  <c r="AB211" i="1" a="1"/>
  <c r="Z245" i="1" a="1"/>
  <c r="AB59" i="1" a="1"/>
  <c r="H330" i="1" a="1"/>
  <c r="AC37" i="1" a="1"/>
  <c r="AA392" i="1" a="1"/>
  <c r="X131" i="1" a="1"/>
  <c r="AA198" i="1" a="1"/>
  <c r="G262" i="1" a="1"/>
  <c r="AB385" i="1" a="1"/>
  <c r="Y164" i="1" a="1"/>
  <c r="Z75" i="1" a="1"/>
  <c r="Z127" i="1" a="1"/>
  <c r="AB341" i="1" a="1"/>
  <c r="AA148" i="1" a="1"/>
  <c r="AA390" i="1" a="1"/>
  <c r="H232" i="1" a="1"/>
  <c r="H190" i="1" a="1"/>
  <c r="Z141" i="1" a="1"/>
  <c r="X62" i="1" a="1"/>
  <c r="G184" i="1" a="1"/>
  <c r="Z315" i="1" a="1"/>
  <c r="AB324" i="1" a="1"/>
  <c r="X79" i="1" a="1"/>
  <c r="H112" i="1" a="1"/>
  <c r="Z52" i="1" a="1"/>
  <c r="X388" i="1" a="1"/>
  <c r="AC263" i="1" a="1"/>
  <c r="Y159" i="1" a="1"/>
  <c r="AA265" i="1" a="1"/>
  <c r="AA97" i="1" a="1"/>
  <c r="Z214" i="1" a="1"/>
  <c r="X26" i="1" a="1"/>
  <c r="Z329" i="1" a="1"/>
  <c r="AC121" i="1" a="1"/>
  <c r="G389" i="1" a="1"/>
  <c r="Y66" i="1" a="1"/>
  <c r="Z328" i="1" a="1"/>
  <c r="Y189" i="1" a="1"/>
  <c r="AA367" i="1" a="1"/>
  <c r="AB346" i="1" a="1"/>
  <c r="Y385" i="1" a="1"/>
  <c r="G240" i="1" a="1"/>
  <c r="G238" i="1" a="1"/>
  <c r="AB227" i="1" a="1"/>
  <c r="H205" i="1" a="1"/>
  <c r="AB170" i="1" a="1"/>
  <c r="Y12" i="1" a="1"/>
  <c r="G265" i="1" a="1"/>
  <c r="AA221" i="1" a="1"/>
  <c r="AA103" i="1" a="1"/>
  <c r="Y236" i="1" a="1"/>
  <c r="AA189" i="1" a="1"/>
  <c r="H135" i="1" a="1"/>
  <c r="AA96" i="1" a="1"/>
  <c r="Z169" i="1" a="1"/>
  <c r="H124" i="1" a="1"/>
  <c r="AC180" i="1" a="1"/>
  <c r="AB318" i="1" a="1"/>
  <c r="X324" i="1" a="1"/>
  <c r="AB320" i="1" a="1"/>
  <c r="AC188" i="1" a="1"/>
  <c r="G321" i="1" a="1"/>
  <c r="G292" i="1" a="1"/>
  <c r="Z151" i="1" a="1"/>
  <c r="Z195" i="1" a="1"/>
  <c r="Y297" i="1" a="1"/>
  <c r="AA389" i="1" a="1"/>
  <c r="AA317" i="1" a="1"/>
  <c r="Y336" i="1" a="1"/>
  <c r="Y229" i="1" a="1"/>
  <c r="AA117" i="1" a="1"/>
  <c r="G172" i="1" a="1"/>
  <c r="H268" i="1" a="1"/>
  <c r="H325" i="1" a="1"/>
  <c r="AA208" i="1" a="1"/>
  <c r="AC222" i="1" a="1"/>
  <c r="Z167" i="1" a="1"/>
  <c r="Y93" i="1" a="1"/>
  <c r="AC145" i="1" a="1"/>
  <c r="G327" i="1" a="1"/>
  <c r="AC247" i="1" a="1"/>
  <c r="G157" i="1" a="1"/>
  <c r="X198" i="1" a="1"/>
  <c r="AA134" i="1" a="1"/>
  <c r="AC14" i="1" a="1"/>
  <c r="AC384" i="1" a="1"/>
  <c r="H88" i="1" a="1"/>
  <c r="G56" i="1" a="1"/>
  <c r="Z23" i="1" a="1"/>
  <c r="G156" i="1" a="1"/>
  <c r="AB126" i="1" a="1"/>
  <c r="G99" i="1" a="1"/>
  <c r="H340" i="1" a="1"/>
  <c r="H299" i="1" a="1"/>
  <c r="X115" i="1" a="1"/>
  <c r="H59" i="1" a="1"/>
  <c r="AB239" i="1" a="1"/>
  <c r="H369" i="1" a="1"/>
  <c r="AC147" i="1" a="1"/>
  <c r="X392" i="1" a="1"/>
  <c r="AB286" i="1" a="1"/>
  <c r="AC25" i="1" a="1"/>
  <c r="X177" i="1" a="1"/>
  <c r="AA300" i="1" a="1"/>
  <c r="X379" i="1" a="1"/>
  <c r="Z9" i="1" a="1"/>
  <c r="AC254" i="1" a="1"/>
  <c r="X326" i="1" a="1"/>
  <c r="Y58" i="1" a="1"/>
  <c r="AC76" i="1" a="1"/>
  <c r="AA323" i="1" a="1"/>
  <c r="H93" i="1" a="1"/>
  <c r="Y126" i="1" a="1"/>
  <c r="Y237" i="1" a="1"/>
  <c r="AC153" i="1" a="1"/>
  <c r="H245" i="1" a="1"/>
  <c r="AC236" i="1" a="1"/>
  <c r="AB269" i="1" a="1"/>
  <c r="AC202" i="1" a="1"/>
  <c r="AB240" i="1" a="1"/>
  <c r="X145" i="1" a="1"/>
  <c r="Y43" i="1" a="1"/>
  <c r="AC243" i="1" a="1"/>
  <c r="AB127" i="1" a="1"/>
  <c r="AA56" i="1" a="1"/>
  <c r="Y368" i="1" a="1"/>
  <c r="X243" i="1" a="1"/>
  <c r="H223" i="1" a="1"/>
  <c r="H76" i="1" a="1"/>
  <c r="AC28" i="1" a="1"/>
  <c r="H375" i="1" a="1"/>
  <c r="X251" i="1" a="1"/>
  <c r="G24" i="1" a="1"/>
  <c r="H209" i="1" a="1"/>
  <c r="AB49" i="1" a="1"/>
  <c r="AC364" i="1" a="1"/>
  <c r="Y107" i="1" a="1"/>
  <c r="G61" i="1" a="1"/>
  <c r="AA161" i="1" a="1"/>
  <c r="Y207" i="1" a="1"/>
  <c r="Y251" i="1" a="1"/>
  <c r="Z17" i="1" a="1"/>
  <c r="Z341" i="1" a="1"/>
  <c r="G72" i="1" a="1"/>
  <c r="AC276" i="1" a="1"/>
  <c r="AA132" i="1" a="1"/>
  <c r="Z236" i="1" a="1"/>
  <c r="AC331" i="1" a="1"/>
  <c r="H103" i="1" a="1"/>
  <c r="Z390" i="1" a="1"/>
  <c r="X172" i="1" a="1"/>
  <c r="G197" i="1" a="1"/>
  <c r="AA68" i="1" a="1"/>
  <c r="X200" i="1" a="1"/>
  <c r="Z368" i="1" a="1"/>
  <c r="Z67" i="1" a="1"/>
  <c r="Z158" i="1" a="1"/>
  <c r="AC98" i="1" a="1"/>
  <c r="Z165" i="1" a="1"/>
  <c r="AA27" i="1" a="1"/>
  <c r="AC148" i="1" a="1"/>
  <c r="X254" i="1" a="1"/>
  <c r="AA138" i="1" a="1"/>
  <c r="AA351" i="1" a="1"/>
  <c r="G216" i="1" a="1"/>
  <c r="H350" i="1" a="1"/>
  <c r="X396" i="1" a="1"/>
  <c r="H346" i="1" a="1"/>
  <c r="G220" i="1" a="1"/>
  <c r="Z364" i="1" a="1"/>
  <c r="AA111" i="1" a="1"/>
  <c r="G260" i="1" a="1"/>
  <c r="X401" i="1" a="1"/>
  <c r="AA362" i="1" a="1"/>
  <c r="X357" i="1" a="1"/>
  <c r="X238" i="1" a="1"/>
  <c r="H231" i="1" a="1"/>
  <c r="H258" i="1" a="1"/>
  <c r="Y326" i="1" a="1"/>
  <c r="AA186" i="1" a="1"/>
  <c r="AB401" i="1" a="1"/>
  <c r="G355" i="1" a="1"/>
  <c r="AA233" i="1" a="1"/>
  <c r="Y116" i="1" a="1"/>
  <c r="Z159" i="1" a="1"/>
  <c r="H9" i="1" a="1"/>
  <c r="Y169" i="1" a="1"/>
  <c r="AB157" i="1" a="1"/>
  <c r="Y142" i="1" a="1"/>
  <c r="H390" i="1" a="1"/>
  <c r="G107" i="1" a="1"/>
  <c r="AC321" i="1" a="1"/>
  <c r="Y27" i="1" a="1"/>
  <c r="H269" i="1" a="1"/>
  <c r="Z200" i="1" a="1"/>
  <c r="AA115" i="1" a="1"/>
  <c r="AB294" i="1" a="1"/>
  <c r="X267" i="1" a="1"/>
  <c r="G335" i="1" a="1"/>
  <c r="X71" i="1" a="1"/>
  <c r="Z51" i="1" a="1"/>
  <c r="X87" i="1" a="1"/>
  <c r="AC74" i="1" a="1"/>
  <c r="AB50" i="1" a="1"/>
  <c r="G51" i="1" a="1"/>
  <c r="AA343" i="1" a="1"/>
  <c r="X250" i="1" a="1"/>
  <c r="Z95" i="1" a="1"/>
  <c r="X32" i="1" a="1"/>
  <c r="Y252" i="1" a="1"/>
  <c r="AA329" i="1" a="1"/>
  <c r="X295" i="1" a="1"/>
  <c r="Z219" i="1" a="1"/>
  <c r="AA248" i="1" a="1"/>
  <c r="AA72" i="1" a="1"/>
  <c r="X307" i="1" a="1"/>
  <c r="AB132" i="1" a="1"/>
  <c r="Z248" i="1" a="1"/>
  <c r="H175" i="1" a="1"/>
  <c r="AA279" i="1" a="1"/>
  <c r="G59" i="1" a="1"/>
  <c r="X73" i="1" a="1"/>
  <c r="G266" i="1" a="1"/>
  <c r="Y286" i="1" a="1"/>
  <c r="AB117" i="1" a="1"/>
  <c r="G118" i="1" a="1"/>
  <c r="AC227" i="1" a="1"/>
  <c r="AB323" i="1" a="1"/>
  <c r="AC371" i="1" a="1"/>
  <c r="AC32" i="1" a="1"/>
  <c r="X248" i="1" a="1"/>
  <c r="H119" i="1" a="1"/>
  <c r="G179" i="1" a="1"/>
  <c r="AA270" i="1" a="1"/>
  <c r="G215" i="1" a="1"/>
  <c r="X44" i="1" a="1"/>
  <c r="G373" i="1" a="1"/>
  <c r="AB146" i="1" a="1"/>
  <c r="AA284" i="1" a="1"/>
  <c r="AB218" i="1" a="1"/>
  <c r="G272" i="1" a="1"/>
  <c r="AC178" i="1" a="1"/>
  <c r="G250" i="1" a="1"/>
  <c r="X376" i="1" a="1"/>
  <c r="AA158" i="1" a="1"/>
  <c r="AB371" i="1" a="1"/>
  <c r="X395" i="1" a="1"/>
  <c r="AA267" i="1" a="1"/>
  <c r="X289" i="1" a="1"/>
  <c r="Z252" i="1" a="1"/>
  <c r="Y79" i="1" a="1"/>
  <c r="H55" i="1" a="1"/>
  <c r="Y390" i="1" a="1"/>
  <c r="Y222" i="1" a="1"/>
  <c r="AA171" i="1" a="1"/>
  <c r="G320" i="1" a="1"/>
  <c r="AB87" i="1" a="1"/>
  <c r="X92" i="1" a="1"/>
  <c r="Z383" i="1" a="1"/>
  <c r="Z221" i="1" a="1"/>
  <c r="AC351" i="1" a="1"/>
  <c r="H68" i="1" a="1"/>
  <c r="G150" i="1" a="1"/>
  <c r="G108" i="1" a="1"/>
  <c r="Z204" i="1" a="1"/>
  <c r="G255" i="1" a="1"/>
  <c r="X249" i="1" a="1"/>
  <c r="Z80" i="1" a="1"/>
  <c r="AC305" i="1" a="1"/>
  <c r="G375" i="1" a="1"/>
  <c r="AB39" i="1" a="1"/>
  <c r="X319" i="1" a="1"/>
  <c r="AC318" i="1" a="1"/>
  <c r="H96" i="1" a="1"/>
  <c r="Z397" i="1" a="1"/>
  <c r="Y115" i="1" a="1"/>
  <c r="AC59" i="1" a="1"/>
  <c r="Z376" i="1" a="1"/>
  <c r="X151" i="1" a="1"/>
  <c r="AB375" i="1" a="1"/>
  <c r="AB22" i="1" a="1"/>
  <c r="X121" i="1" a="1"/>
  <c r="Z193" i="1" a="1"/>
  <c r="G100" i="1" a="1"/>
  <c r="AC397" i="1" a="1"/>
  <c r="Z394" i="1" a="1"/>
  <c r="X242" i="1" a="1"/>
  <c r="AC219" i="1" a="1"/>
  <c r="X400" i="1" a="1"/>
  <c r="X328" i="1" a="1"/>
  <c r="AA53" i="1" a="1"/>
  <c r="Z156" i="1" a="1"/>
  <c r="Y162" i="1" a="1"/>
  <c r="H158" i="1" a="1"/>
  <c r="Y361" i="1" a="1"/>
  <c r="Z199" i="1" a="1"/>
  <c r="AC308" i="1" a="1"/>
  <c r="X394" i="1" a="1"/>
  <c r="H345" i="1" a="1"/>
  <c r="Y364" i="1" a="1"/>
  <c r="X189" i="1" a="1"/>
  <c r="AA293" i="1" a="1"/>
  <c r="AA360" i="1" a="1"/>
  <c r="AA220" i="1" a="1"/>
  <c r="AC277" i="1" a="1"/>
  <c r="G12" i="1" a="1"/>
  <c r="Y275" i="1" a="1"/>
  <c r="Y150" i="1" a="1"/>
  <c r="Z276" i="1" a="1"/>
  <c r="Z140" i="1" a="1"/>
  <c r="AB75" i="1" a="1"/>
  <c r="H309" i="1" a="1"/>
  <c r="Y260" i="1" a="1"/>
  <c r="Y342" i="1" a="1"/>
  <c r="AA243" i="1" a="1"/>
  <c r="X53" i="1" a="1"/>
  <c r="H139" i="1" a="1"/>
  <c r="H109" i="1" a="1"/>
  <c r="AA70" i="1" a="1"/>
  <c r="G336" i="1" a="1"/>
  <c r="G47" i="1" a="1"/>
  <c r="X368" i="1" a="1"/>
  <c r="AC379" i="1" a="1"/>
  <c r="AA364" i="1" a="1"/>
  <c r="X255" i="1" a="1"/>
  <c r="AB69" i="1" a="1"/>
  <c r="AB295" i="1" a="1"/>
  <c r="H385" i="1" a="1"/>
  <c r="AA66" i="1" a="1"/>
  <c r="AB284" i="1" a="1"/>
  <c r="G196" i="1" a="1"/>
  <c r="AA92" i="1" a="1"/>
  <c r="G200" i="1" a="1"/>
  <c r="AB255" i="1" a="1"/>
  <c r="Z135" i="1" a="1"/>
  <c r="AA44" i="1" a="1"/>
  <c r="Z183" i="1" a="1"/>
  <c r="G399" i="1" a="1"/>
  <c r="Z25" i="1" a="1"/>
  <c r="X43" i="1" a="1"/>
  <c r="Y272" i="1" a="1"/>
  <c r="AC49" i="1" a="1"/>
  <c r="AA29" i="1" a="1"/>
  <c r="Y100" i="1" a="1"/>
  <c r="H195" i="1" a="1"/>
  <c r="H254" i="1" a="1"/>
  <c r="G180" i="1" a="1"/>
  <c r="G110" i="1" a="1"/>
  <c r="H360" i="1" a="1"/>
  <c r="AB29" i="1" a="1"/>
  <c r="G346" i="1" a="1"/>
  <c r="AC128" i="1" a="1"/>
  <c r="AB112" i="1" a="1"/>
  <c r="Y70" i="1" a="1"/>
  <c r="Y363" i="1" a="1"/>
  <c r="Y334" i="1" a="1"/>
  <c r="AB348" i="1" a="1"/>
  <c r="G114" i="1" a="1"/>
  <c r="G76" i="1" a="1"/>
  <c r="H361" i="1" a="1"/>
  <c r="Y212" i="1" a="1"/>
  <c r="Z181" i="1" a="1"/>
  <c r="H26" i="1" a="1"/>
  <c r="G400" i="1" a="1"/>
  <c r="AB361" i="1" a="1"/>
  <c r="AA145" i="1" a="1"/>
  <c r="Y320" i="1" a="1"/>
  <c r="AC288" i="1" a="1"/>
  <c r="AB100" i="1" a="1"/>
  <c r="AC253" i="1" a="1"/>
  <c r="X68" i="1" a="1"/>
  <c r="AC175" i="1" a="1"/>
  <c r="X98" i="1" a="1"/>
  <c r="Y339" i="1" a="1"/>
  <c r="H14" i="1" a="1"/>
  <c r="Z118" i="1" a="1"/>
  <c r="AB244" i="1" a="1"/>
  <c r="AB283" i="1" a="1"/>
  <c r="Z105" i="1" a="1"/>
  <c r="X64" i="1" a="1"/>
  <c r="Y230" i="1" a="1"/>
  <c r="AB262" i="1" a="1"/>
  <c r="X107" i="1" a="1"/>
  <c r="X323" i="1" a="1"/>
  <c r="X155" i="1" a="1"/>
  <c r="AC213" i="1" a="1"/>
  <c r="H233" i="1" a="1"/>
  <c r="Z228" i="1" a="1"/>
  <c r="H131" i="1" a="1"/>
  <c r="AB232" i="1" a="1"/>
  <c r="AC334" i="1" a="1"/>
  <c r="G278" i="1" a="1"/>
  <c r="X365" i="1" a="1"/>
  <c r="G53" i="1" a="1"/>
  <c r="AA375" i="1" a="1"/>
  <c r="AC177" i="1" a="1"/>
  <c r="AA335" i="1" a="1"/>
  <c r="H114" i="1" a="1"/>
  <c r="Y22" i="1" a="1"/>
  <c r="H379" i="1" a="1"/>
  <c r="AA288" i="1" a="1"/>
  <c r="AC311" i="1" a="1"/>
  <c r="AB336" i="1" a="1"/>
  <c r="G44" i="1" a="1"/>
  <c r="Y377" i="1" a="1"/>
  <c r="AC269" i="1" a="1"/>
  <c r="Y140" i="1" a="1"/>
  <c r="H329" i="1" a="1"/>
  <c r="H365" i="1" a="1"/>
  <c r="Z28" i="1" a="1"/>
  <c r="AA250" i="1" a="1"/>
  <c r="AB63" i="1" a="1"/>
  <c r="AB120" i="1" a="1"/>
  <c r="AC201" i="1" a="1"/>
  <c r="G333" i="1" a="1"/>
  <c r="Z171" i="1" a="1"/>
  <c r="AC100" i="1" a="1"/>
  <c r="H44" i="1" a="1"/>
  <c r="X290" i="1" a="1"/>
  <c r="Z272" i="1" a="1"/>
  <c r="Z396" i="1" a="1"/>
  <c r="X231" i="1" a="1"/>
  <c r="AA274" i="1" a="1"/>
  <c r="Z65" i="1" a="1"/>
  <c r="AB153" i="1" a="1"/>
  <c r="H90" i="1" a="1"/>
  <c r="G40" i="1" a="1"/>
  <c r="AA309" i="1" a="1"/>
  <c r="X286" i="1" a="1"/>
  <c r="AC85" i="1" a="1"/>
  <c r="H352" i="1" a="1"/>
  <c r="H207" i="1" a="1"/>
  <c r="X173" i="1" a="1"/>
  <c r="H35" i="1" a="1"/>
  <c r="AB205" i="1" a="1"/>
  <c r="Z239" i="1" a="1"/>
  <c r="AA216" i="1" a="1"/>
  <c r="H371" i="1" a="1"/>
  <c r="AB338" i="1" a="1"/>
  <c r="AA156" i="1" a="1"/>
  <c r="Y271" i="1" a="1"/>
  <c r="Z373" i="1" a="1"/>
  <c r="AC296" i="1" a="1"/>
  <c r="AC187" i="1" a="1"/>
  <c r="AB164" i="1" a="1"/>
  <c r="Y200" i="1" a="1"/>
  <c r="AC286" i="1" a="1"/>
  <c r="H21" i="1" a="1"/>
  <c r="AA342" i="1" a="1"/>
  <c r="X176" i="1" a="1"/>
  <c r="X345" i="1" a="1"/>
  <c r="Z234" i="1" a="1"/>
  <c r="AA182" i="1" a="1"/>
  <c r="H211" i="1" a="1"/>
  <c r="AB374" i="1" a="1"/>
  <c r="Y348" i="1" a="1"/>
  <c r="AA48" i="1" a="1"/>
  <c r="AC231" i="1" a="1"/>
  <c r="AA144" i="1" a="1"/>
  <c r="G207" i="1" a="1"/>
  <c r="AA242" i="1" a="1"/>
  <c r="AC30" i="1" a="1"/>
  <c r="AC116" i="1" a="1"/>
  <c r="AC270" i="1" a="1"/>
  <c r="X157" i="1" a="1"/>
  <c r="AB148" i="1" a="1"/>
  <c r="X147" i="1" a="1"/>
  <c r="AB30" i="1" a="1"/>
  <c r="AB119" i="1" a="1"/>
  <c r="AA320" i="1" a="1"/>
  <c r="H206" i="1" a="1"/>
  <c r="AC20" i="1" a="1"/>
  <c r="G87" i="1" a="1"/>
  <c r="AB128" i="1" a="1"/>
  <c r="H132" i="1" a="1"/>
  <c r="AC338" i="1" a="1"/>
  <c r="Y203" i="1" a="1"/>
  <c r="X99" i="1" a="1"/>
  <c r="Z163" i="1" a="1"/>
  <c r="X88" i="1" a="1"/>
  <c r="Z208" i="1" a="1"/>
  <c r="AC108" i="1" a="1"/>
  <c r="Z191" i="1" a="1"/>
  <c r="AB365" i="1" a="1"/>
  <c r="Z61" i="1" a="1"/>
  <c r="H227" i="1" a="1"/>
  <c r="H29" i="1" a="1"/>
  <c r="AC323" i="1" a="1"/>
  <c r="AA225" i="1" a="1"/>
  <c r="AC189" i="1" a="1"/>
  <c r="X120" i="1" a="1"/>
  <c r="Y145" i="1" a="1"/>
  <c r="AA85" i="1" a="1"/>
  <c r="Z106" i="1" a="1"/>
  <c r="AC97" i="1" a="1"/>
  <c r="AB337" i="1" a="1"/>
  <c r="G94" i="1" a="1"/>
  <c r="AA318" i="1" a="1"/>
  <c r="AC362" i="1" a="1"/>
  <c r="G199" i="1" a="1"/>
  <c r="G264" i="1" a="1"/>
  <c r="X285" i="1" a="1"/>
  <c r="H122" i="1" a="1"/>
  <c r="X302" i="1" a="1"/>
  <c r="Y213" i="1" a="1"/>
  <c r="G322" i="1" a="1"/>
  <c r="X220" i="1" a="1"/>
  <c r="AA206" i="1" a="1"/>
  <c r="AB113" i="1" a="1"/>
  <c r="Z153" i="1" a="1"/>
  <c r="G395" i="1" a="1"/>
  <c r="G64" i="1" a="1"/>
  <c r="H70" i="1" a="1"/>
  <c r="AA119" i="1" a="1"/>
  <c r="AC39" i="1" a="1"/>
  <c r="AA393" i="1" a="1"/>
  <c r="Z224" i="1" a="1"/>
  <c r="Z255" i="1" a="1"/>
  <c r="AC150" i="1" a="1"/>
  <c r="AC295" i="1" a="1"/>
  <c r="H307" i="1" a="1"/>
  <c r="G224" i="1" a="1"/>
  <c r="Y106" i="1" a="1"/>
  <c r="AA176" i="1" a="1"/>
  <c r="AA328" i="1" a="1"/>
  <c r="G233" i="1" a="1"/>
  <c r="G253" i="1" a="1"/>
  <c r="Z64" i="1" a="1"/>
  <c r="H138" i="1" a="1"/>
  <c r="Z116" i="1" a="1"/>
  <c r="Z302" i="1" a="1"/>
  <c r="Y208" i="1" a="1"/>
  <c r="G387" i="1" a="1"/>
  <c r="AB252" i="1" a="1"/>
  <c r="Y51" i="1" a="1"/>
  <c r="AC105" i="1" a="1"/>
  <c r="AC119" i="1" a="1"/>
  <c r="Y133" i="1" a="1"/>
  <c r="X237" i="1" a="1"/>
  <c r="AC166" i="1" a="1"/>
  <c r="AB85" i="1" a="1"/>
  <c r="Y134" i="1" a="1"/>
  <c r="G290" i="1" a="1"/>
  <c r="AA327" i="1" a="1"/>
  <c r="Y202" i="1" a="1"/>
  <c r="X221" i="1" a="1"/>
  <c r="H286" i="1" a="1"/>
  <c r="AC393" i="1" a="1"/>
  <c r="X192" i="1" a="1"/>
  <c r="AB391" i="1" a="1"/>
  <c r="Y362" i="1" a="1"/>
  <c r="Z119" i="1" a="1"/>
  <c r="AC194" i="1" a="1"/>
  <c r="Z203" i="1" a="1"/>
  <c r="X119" i="1" a="1"/>
  <c r="Y38" i="1" a="1"/>
  <c r="X183" i="1" a="1"/>
  <c r="H51" i="1" a="1"/>
  <c r="X153" i="1" a="1"/>
  <c r="X40" i="1" a="1"/>
  <c r="G145" i="1" a="1"/>
  <c r="AA301" i="1" a="1"/>
  <c r="AB194" i="1" a="1"/>
  <c r="Y395" i="1" a="1"/>
  <c r="Y215" i="1" a="1"/>
  <c r="X299" i="1" a="1"/>
  <c r="X391" i="1" a="1"/>
  <c r="AC80" i="1" a="1"/>
  <c r="H108" i="1" a="1"/>
  <c r="G148" i="1" a="1"/>
  <c r="X112" i="1" a="1"/>
  <c r="AB372" i="1" a="1"/>
  <c r="Z308" i="1" a="1"/>
  <c r="Y197" i="1" a="1"/>
  <c r="G77" i="1" a="1"/>
  <c r="Z37" i="1" a="1"/>
  <c r="Z335" i="1" a="1"/>
  <c r="X274" i="1" a="1"/>
  <c r="X28" i="1" a="1"/>
  <c r="AA136" i="1" a="1"/>
  <c r="X223" i="1" a="1"/>
  <c r="AC378" i="1" a="1"/>
  <c r="AA150" i="1" a="1"/>
  <c r="H102" i="1" a="1"/>
  <c r="AC164" i="1" a="1"/>
  <c r="G397" i="1" a="1"/>
  <c r="AA187" i="1" a="1"/>
  <c r="Y193" i="1" a="1"/>
  <c r="Z132" i="1" a="1"/>
  <c r="Y302" i="1" a="1"/>
  <c r="G306" i="1" a="1"/>
  <c r="AC163" i="1" a="1"/>
  <c r="G67" i="1" a="1"/>
  <c r="G190" i="1" a="1"/>
  <c r="X24" i="1" a="1"/>
  <c r="AB96" i="1" a="1"/>
  <c r="H263" i="1" a="1"/>
  <c r="AB236" i="1" a="1"/>
  <c r="Y76" i="1" a="1"/>
  <c r="X174" i="1" a="1"/>
  <c r="X304" i="1" a="1"/>
  <c r="G123" i="1" a="1"/>
  <c r="X132" i="1" a="1"/>
  <c r="Y18" i="1" a="1"/>
  <c r="G58" i="1" a="1"/>
  <c r="AC186" i="1" a="1"/>
  <c r="G127" i="1" a="1"/>
  <c r="G175" i="1" a="1"/>
  <c r="AA175" i="1" a="1"/>
  <c r="G221" i="1" a="1"/>
  <c r="Z398" i="1" a="1"/>
  <c r="Z162" i="1" a="1"/>
  <c r="X363" i="1" a="1"/>
  <c r="G257" i="1" a="1"/>
  <c r="H210" i="1" a="1"/>
  <c r="AA261" i="1" a="1"/>
  <c r="Z149" i="1" a="1"/>
  <c r="X166" i="1" a="1"/>
  <c r="H319" i="1" a="1"/>
  <c r="AB251" i="1" a="1"/>
  <c r="G289" i="1" a="1"/>
  <c r="G402" i="1" a="1"/>
  <c r="Y195" i="1" a="1"/>
  <c r="Z136" i="1" a="1"/>
  <c r="Z152" i="1" a="1"/>
  <c r="G354" i="1" a="1"/>
  <c r="H47" i="1" a="1"/>
  <c r="G170" i="1" a="1"/>
  <c r="AA369" i="1" a="1"/>
  <c r="X270" i="1" a="1"/>
  <c r="AB300" i="1" a="1"/>
  <c r="G365" i="1" a="1"/>
  <c r="Y57" i="1" a="1"/>
  <c r="AB54" i="1" a="1"/>
  <c r="Z19" i="1" a="1"/>
  <c r="Z12" i="1" a="1"/>
  <c r="AC268" i="1" a="1"/>
  <c r="Z241" i="1" a="1"/>
  <c r="AB237" i="1" a="1"/>
  <c r="AC66" i="1" a="1"/>
  <c r="G171" i="1" a="1"/>
  <c r="H362" i="1" a="1"/>
  <c r="Y349" i="1" a="1"/>
  <c r="AC55" i="1" a="1"/>
  <c r="AB86" i="1" a="1"/>
  <c r="X291" i="1" a="1"/>
  <c r="Y194" i="1" a="1"/>
  <c r="X320" i="1" a="1"/>
  <c r="AB31" i="1" a="1"/>
  <c r="AC370" i="1" a="1"/>
  <c r="AC102" i="1" a="1"/>
  <c r="X162" i="1" a="1"/>
  <c r="AA346" i="1" a="1"/>
  <c r="Z161" i="1" a="1"/>
  <c r="AC38" i="1" a="1"/>
  <c r="Y154" i="1" a="1"/>
  <c r="Z10" i="1" a="1"/>
  <c r="G70" i="1" a="1"/>
  <c r="AA135" i="1" a="1"/>
  <c r="X84" i="1" a="1"/>
  <c r="AB297" i="1" a="1"/>
  <c r="AB178" i="1" a="1"/>
  <c r="G383" i="1" a="1"/>
  <c r="AA191" i="1" a="1"/>
  <c r="AC122" i="1" a="1"/>
  <c r="X222" i="1" a="1"/>
  <c r="Y90" i="1" a="1"/>
  <c r="Z109" i="1" a="1"/>
  <c r="AA47" i="1" a="1"/>
  <c r="AB317" i="1" a="1"/>
  <c r="AC46" i="1" a="1"/>
  <c r="H120" i="1" a="1"/>
  <c r="G111" i="1" a="1"/>
  <c r="X15" i="1" a="1"/>
  <c r="Z280" i="1" a="1"/>
  <c r="AC376" i="1" a="1"/>
  <c r="G275" i="1" a="1"/>
  <c r="AA396" i="1" a="1"/>
  <c r="H194" i="1" a="1"/>
  <c r="Y201" i="1" a="1"/>
  <c r="X308" i="1" a="1"/>
  <c r="AA62" i="1" a="1"/>
  <c r="G261" i="1" a="1"/>
  <c r="AB204" i="1" a="1"/>
  <c r="Z45" i="1" a="1"/>
  <c r="AC348" i="1" a="1"/>
  <c r="AC335" i="1" a="1"/>
  <c r="X214" i="1" a="1"/>
  <c r="H244" i="1" a="1"/>
  <c r="G189" i="1" a="1"/>
  <c r="AA188" i="1" a="1"/>
  <c r="AC83" i="1" a="1"/>
  <c r="AC190" i="1" a="1"/>
  <c r="Y239" i="1" a="1"/>
  <c r="X154" i="1" a="1"/>
  <c r="H89" i="1" a="1"/>
  <c r="H17" i="1" a="1"/>
  <c r="Z20" i="1" a="1"/>
  <c r="Z279" i="1" a="1"/>
  <c r="Y132" i="1" a="1"/>
  <c r="AA89" i="1" a="1"/>
  <c r="AA297" i="1" a="1"/>
  <c r="AC267" i="1" a="1"/>
  <c r="AC294" i="1" a="1"/>
  <c r="AA165" i="1" a="1"/>
  <c r="AA258" i="1" a="1"/>
  <c r="AB91" i="1" a="1"/>
  <c r="AA333" i="1" a="1"/>
  <c r="Y151" i="1" a="1"/>
  <c r="Z304" i="1" a="1"/>
  <c r="Y182" i="1" a="1"/>
  <c r="Z68" i="1" a="1"/>
  <c r="Z176" i="1" a="1"/>
  <c r="H91" i="1" a="1"/>
  <c r="AA200" i="1" a="1"/>
  <c r="Z187" i="1" a="1"/>
  <c r="AA217" i="1" a="1"/>
  <c r="G345" i="1" a="1"/>
  <c r="Y293" i="1" a="1"/>
  <c r="H370" i="1" a="1"/>
  <c r="Z292" i="1" a="1"/>
  <c r="AA341" i="1" a="1"/>
  <c r="Z402" i="1" a="1"/>
  <c r="AA236" i="1" a="1"/>
  <c r="G146" i="1" a="1"/>
  <c r="Z287" i="1" a="1"/>
  <c r="H311" i="1" a="1"/>
  <c r="AC391" i="1" a="1"/>
  <c r="AC95" i="1" a="1"/>
  <c r="AB187" i="1" a="1"/>
  <c r="H246" i="1" a="1"/>
  <c r="G283" i="1" a="1"/>
  <c r="Y88" i="1" a="1"/>
  <c r="G208" i="1" a="1"/>
  <c r="G222" i="1" a="1"/>
  <c r="G134" i="1" a="1"/>
  <c r="Y144" i="1" a="1"/>
  <c r="Y319" i="1" a="1"/>
  <c r="AB21" i="1" a="1"/>
  <c r="Z369" i="1" a="1"/>
  <c r="H189" i="1" a="1"/>
  <c r="AB268" i="1" a="1"/>
  <c r="AA277" i="1" a="1"/>
  <c r="Y268" i="1" a="1"/>
  <c r="Z123" i="1" a="1"/>
  <c r="X256" i="1" a="1"/>
  <c r="AA42" i="1" a="1"/>
  <c r="Z59" i="1" a="1"/>
  <c r="H284" i="1" a="1"/>
  <c r="Z389" i="1" a="1"/>
  <c r="AB106" i="1" a="1"/>
  <c r="X252" i="1" a="1"/>
  <c r="AC283" i="1" a="1"/>
  <c r="Y374" i="1" a="1"/>
  <c r="AC16" i="1" a="1"/>
  <c r="AB27" i="1" a="1"/>
  <c r="AC385" i="1" a="1"/>
  <c r="AC79" i="1" a="1"/>
  <c r="AC131" i="1" a="1"/>
  <c r="Z39" i="1" a="1"/>
  <c r="X29" i="1" a="1"/>
  <c r="AB144" i="1" a="1"/>
  <c r="Y46" i="1" a="1"/>
  <c r="X298" i="1" a="1"/>
  <c r="Y246" i="1" a="1"/>
  <c r="X54" i="1" a="1"/>
  <c r="Y227" i="1" a="1"/>
  <c r="X184" i="1" a="1"/>
  <c r="AB378" i="1" a="1"/>
  <c r="AB51" i="1" a="1"/>
  <c r="G22" i="1" a="1"/>
  <c r="Z38" i="1" a="1"/>
  <c r="X381" i="1" a="1"/>
  <c r="H280" i="1" a="1"/>
  <c r="Z391" i="1" a="1"/>
  <c r="AB193" i="1" a="1"/>
  <c r="G340" i="1" a="1"/>
  <c r="X375" i="1" a="1"/>
  <c r="G42" i="1" a="1"/>
  <c r="Y210" i="1" a="1"/>
  <c r="AA286" i="1" a="1"/>
  <c r="AB97" i="1" a="1"/>
  <c r="AA126" i="1" a="1"/>
  <c r="X203" i="1" a="1"/>
  <c r="G10" i="1" a="1"/>
  <c r="Z306" i="1" a="1"/>
  <c r="Z194" i="1" a="1"/>
  <c r="Z350" i="1" a="1"/>
  <c r="G19" i="1" a="1"/>
  <c r="Y352" i="1" a="1"/>
  <c r="AA262" i="1" a="1"/>
  <c r="Z262" i="1" a="1"/>
  <c r="H400" i="1" a="1"/>
  <c r="X264" i="1" a="1"/>
  <c r="Z300" i="1" a="1"/>
  <c r="AB275" i="1" a="1"/>
  <c r="H36" i="1" a="1"/>
  <c r="H363" i="1" a="1"/>
  <c r="X39" i="1" a="1"/>
  <c r="AA349" i="1" a="1"/>
  <c r="Y356" i="1" a="1"/>
  <c r="Y378" i="1" a="1"/>
  <c r="AC367" i="1" a="1"/>
  <c r="Z392" i="1" a="1"/>
  <c r="Y234" i="1" a="1"/>
  <c r="AB354" i="1" a="1"/>
  <c r="AC356" i="1" a="1"/>
  <c r="AC361" i="1" a="1"/>
  <c r="Y68" i="1" a="1"/>
  <c r="Z90" i="1" a="1"/>
  <c r="Z345" i="1" a="1"/>
  <c r="X11" i="1" a="1"/>
  <c r="Y205" i="1" a="1"/>
  <c r="Y101" i="1" a="1"/>
  <c r="Z26" i="1" a="1"/>
  <c r="AB208" i="1" a="1"/>
  <c r="G28" i="1" a="1"/>
  <c r="Y179" i="1" a="1"/>
  <c r="AC372" i="1" a="1"/>
  <c r="H295" i="1" a="1"/>
  <c r="Z164" i="1" a="1"/>
  <c r="X310" i="1" a="1"/>
  <c r="Y366" i="1" a="1"/>
  <c r="Z212" i="1" a="1"/>
  <c r="AC221" i="1" a="1"/>
  <c r="AA276" i="1" a="1"/>
  <c r="Y353" i="1" a="1"/>
  <c r="Y186" i="1" a="1"/>
  <c r="AC129" i="1" a="1"/>
  <c r="AA227" i="1" a="1"/>
  <c r="H101" i="1" a="1"/>
  <c r="Z44" i="1" a="1"/>
  <c r="AA264" i="1" a="1"/>
  <c r="AC157" i="1" a="1"/>
  <c r="AC123" i="1" a="1"/>
  <c r="G285" i="1" a="1"/>
  <c r="X269" i="1" a="1"/>
  <c r="AA168" i="1" a="1"/>
  <c r="Y148" i="1" a="1"/>
  <c r="AB241" i="1" a="1"/>
  <c r="AB13" i="1" a="1"/>
  <c r="X116" i="1" a="1"/>
  <c r="AC75" i="1" a="1"/>
  <c r="AA305" i="1" a="1"/>
  <c r="Y84" i="1" a="1"/>
  <c r="Y52" i="1" a="1"/>
  <c r="AA84" i="1" a="1"/>
  <c r="H300" i="1" a="1"/>
  <c r="H332" i="1" a="1"/>
  <c r="Y391" i="1" a="1"/>
  <c r="AC271" i="1" a="1"/>
  <c r="AA245" i="1" a="1"/>
  <c r="AC47" i="1" a="1"/>
  <c r="AC233" i="1" a="1"/>
  <c r="AA159" i="1" a="1"/>
  <c r="AA230" i="1" a="1"/>
  <c r="X278" i="1" a="1"/>
  <c r="H321" i="1" a="1"/>
  <c r="X72" i="1" a="1"/>
  <c r="G356" i="1" a="1"/>
  <c r="AB103" i="1" a="1"/>
  <c r="X338" i="1" a="1"/>
  <c r="AA162" i="1" a="1"/>
  <c r="AA33" i="1" a="1"/>
  <c r="AC375" i="1" a="1"/>
  <c r="AB202" i="1" a="1"/>
  <c r="AA394" i="1" a="1"/>
  <c r="AB171" i="1" a="1"/>
  <c r="Z60" i="1" a="1"/>
  <c r="X266" i="1" a="1"/>
  <c r="Z233" i="1" a="1"/>
  <c r="Y95" i="1" a="1"/>
  <c r="G126" i="1" a="1"/>
  <c r="AB147" i="1" a="1"/>
  <c r="Y248" i="1" a="1"/>
  <c r="Z178" i="1" a="1"/>
  <c r="AB125" i="1" a="1"/>
  <c r="Z86" i="1" a="1"/>
  <c r="AB396" i="1" a="1"/>
  <c r="H282" i="1" a="1"/>
  <c r="Z284" i="1" a="1"/>
  <c r="AA384" i="1" a="1"/>
  <c r="AC337" i="1" a="1"/>
  <c r="G379" i="1" a="1"/>
  <c r="AB400" i="1" a="1"/>
  <c r="AC71" i="1" a="1"/>
  <c r="G385" i="1" a="1"/>
  <c r="H58" i="1" a="1"/>
  <c r="G234" i="1" a="1"/>
  <c r="AC257" i="1" a="1"/>
  <c r="AA131" i="1" a="1"/>
  <c r="G35" i="1" a="1"/>
  <c r="AB72" i="1" a="1"/>
  <c r="X135" i="1" a="1"/>
  <c r="X209" i="1" a="1"/>
  <c r="G380" i="1" a="1"/>
  <c r="X212" i="1" a="1"/>
  <c r="Z217" i="1" a="1"/>
  <c r="X19" i="1" a="1"/>
  <c r="G384" i="1" a="1"/>
  <c r="AC139" i="1" a="1"/>
  <c r="AA213" i="1" a="1"/>
  <c r="AC346" i="1" a="1"/>
  <c r="Y190" i="1" a="1"/>
  <c r="H192" i="1" a="1"/>
  <c r="G213" i="1" a="1"/>
  <c r="H92" i="1" a="1"/>
  <c r="X159" i="1" a="1"/>
  <c r="Y351" i="1" a="1"/>
  <c r="G248" i="1" a="1"/>
  <c r="AC212" i="1" a="1"/>
  <c r="H94" i="1" a="1"/>
  <c r="AA249" i="1" a="1"/>
  <c r="Y402" i="1" a="1"/>
  <c r="Z55" i="1" a="1"/>
  <c r="X106" i="1" a="1"/>
  <c r="Y183" i="1" a="1"/>
  <c r="Y235" i="1" a="1"/>
  <c r="AB221" i="1" a="1"/>
  <c r="Z380" i="1" a="1"/>
  <c r="AC394" i="1" a="1"/>
  <c r="AA260" i="1" a="1"/>
  <c r="AC12" i="1" a="1"/>
  <c r="Z144" i="1" a="1"/>
  <c r="AB298" i="1" a="1"/>
  <c r="Z319" i="1" a="1"/>
  <c r="AA38" i="1" a="1"/>
  <c r="Y73" i="1" a="1"/>
  <c r="H239" i="1" a="1"/>
  <c r="H33" i="1" a="1"/>
  <c r="Z360" i="1" a="1"/>
  <c r="G398" i="1" a="1"/>
  <c r="AB173" i="1" a="1"/>
  <c r="AC302" i="1" a="1"/>
  <c r="Z288" i="1" a="1"/>
  <c r="AC252" i="1" a="1"/>
  <c r="AB133" i="1" a="1"/>
  <c r="H172" i="1" a="1"/>
  <c r="AB156" i="1" a="1"/>
  <c r="AC88" i="1" a="1"/>
  <c r="AB33" i="1" a="1"/>
  <c r="Y249" i="1" a="1"/>
  <c r="Z35" i="1" a="1"/>
  <c r="H320" i="1" a="1"/>
  <c r="AA63" i="1" a="1"/>
  <c r="G133" i="1" a="1"/>
  <c r="AB329" i="1" a="1"/>
  <c r="X49" i="1" a="1"/>
  <c r="AC158" i="1" a="1"/>
  <c r="AA124" i="1" a="1"/>
  <c r="Z56" i="1" a="1"/>
  <c r="H339" i="1" a="1"/>
  <c r="X340" i="1" a="1"/>
  <c r="G218" i="1" a="1"/>
  <c r="Y289" i="1" a="1"/>
  <c r="H179" i="1" a="1"/>
  <c r="G338" i="1" a="1"/>
  <c r="H127" i="1" a="1"/>
  <c r="X374" i="1" a="1"/>
  <c r="Z92" i="1" a="1"/>
  <c r="AB306" i="1" a="1"/>
  <c r="X48" i="1" a="1"/>
  <c r="H196" i="1" a="1"/>
  <c r="AB34" i="1" a="1"/>
  <c r="H126" i="1" a="1"/>
  <c r="X111" i="1" a="1"/>
  <c r="Y39" i="1" a="1"/>
  <c r="AB140" i="1" a="1"/>
  <c r="Y123" i="1" a="1"/>
  <c r="H42" i="1" a="1"/>
  <c r="G120" i="1" a="1"/>
  <c r="AA298" i="1" a="1"/>
  <c r="AA269" i="1" a="1"/>
  <c r="Z42" i="1" a="1"/>
  <c r="H137" i="1" a="1"/>
  <c r="G169" i="1" a="1"/>
  <c r="Z134" i="1" a="1"/>
  <c r="AB296" i="1" a="1"/>
  <c r="Y216" i="1" a="1"/>
  <c r="G362" i="1" a="1"/>
  <c r="AB158" i="1" a="1"/>
  <c r="AC390" i="1" a="1"/>
  <c r="H388" i="1" a="1"/>
  <c r="AB62" i="1" a="1"/>
  <c r="AB359" i="1" a="1"/>
  <c r="G187" i="1" a="1"/>
  <c r="AA121" i="1" a="1"/>
  <c r="AB382" i="1" a="1"/>
  <c r="AB257" i="1" a="1"/>
  <c r="Y226" i="1" a="1"/>
  <c r="AB12" i="1" a="1"/>
  <c r="G344" i="1" a="1"/>
  <c r="H291" i="1" a="1"/>
  <c r="AC45" i="1" a="1"/>
  <c r="Z375" i="1" a="1"/>
  <c r="AB272" i="1" a="1"/>
  <c r="G217" i="1" a="1"/>
  <c r="Z324" i="1" a="1"/>
  <c r="AA101" i="1" a="1"/>
  <c r="Z400" i="1" a="1"/>
  <c r="AC358" i="1" a="1"/>
  <c r="G63" i="1" a="1"/>
  <c r="AB319" i="1" a="1"/>
  <c r="AC58" i="1" a="1"/>
  <c r="X27" i="1" a="1"/>
  <c r="G378" i="1" a="1"/>
  <c r="X204" i="1" a="1"/>
  <c r="Z401" i="1" a="1"/>
  <c r="AC92" i="1" a="1"/>
  <c r="AA152" i="1" a="1"/>
  <c r="AB388" i="1" a="1"/>
  <c r="X34" i="1" a="1"/>
  <c r="Z36" i="1" a="1"/>
  <c r="X384" i="1" a="1"/>
  <c r="Z33" i="1" a="1"/>
  <c r="Z281" i="1" a="1"/>
  <c r="X42" i="1" a="1"/>
  <c r="X50" i="1" a="1"/>
  <c r="AB291" i="1" a="1"/>
  <c r="AB333" i="1" a="1"/>
  <c r="Z24" i="1" a="1"/>
  <c r="H351" i="1" a="1"/>
  <c r="AC24" i="1" a="1"/>
  <c r="AB314" i="1" a="1"/>
  <c r="AB64" i="1" a="1"/>
  <c r="AB305" i="1" a="1"/>
  <c r="AA376" i="1" a="1"/>
  <c r="Z113" i="1" a="1"/>
  <c r="AB224" i="1" a="1"/>
  <c r="G78" i="1" a="1"/>
  <c r="AB165" i="1" a="1"/>
  <c r="Y309" i="1" a="1"/>
  <c r="AB235" i="1" a="1"/>
  <c r="AB76" i="1" a="1"/>
  <c r="G159" i="1" a="1"/>
  <c r="G361" i="1" a="1"/>
  <c r="X219" i="1" a="1"/>
  <c r="AC258" i="1" a="1"/>
  <c r="H118" i="1" a="1"/>
  <c r="G294" i="1" a="1"/>
  <c r="G396" i="1" a="1"/>
  <c r="G139" i="1" a="1"/>
  <c r="X164" i="1" a="1"/>
  <c r="AA143" i="1" a="1"/>
  <c r="AA226" i="1" a="1"/>
  <c r="AC382" i="1" a="1"/>
  <c r="AB43" i="1" a="1"/>
  <c r="AA339" i="1" a="1"/>
  <c r="AA163" i="1" a="1"/>
  <c r="Z327" i="1" a="1"/>
  <c r="Z43" i="1" a="1"/>
  <c r="Y178" i="1" a="1"/>
  <c r="AA73" i="1" a="1"/>
  <c r="H39" i="1" a="1"/>
  <c r="X352" i="1" a="1"/>
  <c r="AA395" i="1" a="1"/>
  <c r="X104" i="1" a="1"/>
  <c r="Y135" i="1" a="1"/>
  <c r="H107" i="1" a="1"/>
  <c r="AA239" i="1" a="1"/>
  <c r="H71" i="1" a="1"/>
  <c r="AC192" i="1" a="1"/>
  <c r="X399" i="1" a="1"/>
  <c r="Z258" i="1" a="1"/>
  <c r="AA314" i="1" a="1"/>
  <c r="AB377" i="1" a="1"/>
  <c r="X369" i="1" a="1"/>
  <c r="AB256" i="1" a="1"/>
  <c r="AB73" i="1" a="1"/>
  <c r="X37" i="1" a="1"/>
  <c r="G227" i="1" a="1"/>
  <c r="AA401" i="1" a="1"/>
  <c r="H389" i="1" a="1"/>
  <c r="X134" i="1" a="1"/>
  <c r="AB145" i="1" a="1"/>
  <c r="H283" i="1" a="1"/>
  <c r="AC218" i="1" a="1"/>
  <c r="Y269" i="1" a="1"/>
  <c r="Y305" i="1" a="1"/>
  <c r="AA299" i="1" a="1"/>
  <c r="G60" i="1" a="1"/>
  <c r="G313" i="1" a="1"/>
  <c r="AB199" i="1" a="1"/>
  <c r="AA372" i="1" a="1"/>
  <c r="AB141" i="1" a="1"/>
  <c r="X301" i="1" a="1"/>
  <c r="H367" i="1" a="1"/>
  <c r="AC68" i="1" a="1"/>
  <c r="AC299" i="1" a="1"/>
  <c r="AA46" i="1" a="1"/>
  <c r="AC339" i="1" a="1"/>
  <c r="Y28" i="1" a="1"/>
  <c r="G50" i="1" a="1"/>
  <c r="AC281" i="1" a="1"/>
  <c r="Y65" i="1" a="1"/>
  <c r="Y122" i="1" a="1"/>
  <c r="Y105" i="1" a="1"/>
  <c r="AB175" i="1" a="1"/>
  <c r="Y157" i="1" a="1"/>
  <c r="X139" i="1" a="1"/>
  <c r="Z22" i="1" a="1"/>
  <c r="Y121" i="1" a="1"/>
  <c r="X36" i="1" a="1"/>
  <c r="AA266" i="1" a="1"/>
  <c r="AA321" i="1" a="1"/>
  <c r="G27" i="1" a="1"/>
  <c r="H221" i="1" a="1"/>
  <c r="Y83" i="1" a="1"/>
  <c r="Y373" i="1" a="1"/>
  <c r="Z220" i="1" a="1"/>
  <c r="X20" i="1" a="1"/>
  <c r="AA59" i="1" a="1"/>
  <c r="Y300" i="1" a="1"/>
  <c r="Y285" i="1" a="1"/>
  <c r="AA83" i="1" a="1"/>
  <c r="AC120" i="1" a="1"/>
  <c r="G45" i="1" a="1"/>
  <c r="X122" i="1" a="1"/>
  <c r="X12" i="1" a="1"/>
  <c r="X316" i="1" a="1"/>
  <c r="Y13" i="1" a="1"/>
  <c r="Y180" i="1" a="1"/>
  <c r="Z290" i="1" a="1"/>
  <c r="X356" i="1" a="1"/>
  <c r="G367" i="1" a="1"/>
  <c r="X387" i="1" a="1"/>
  <c r="AA272" i="1" a="1"/>
  <c r="G17" i="1" a="1"/>
  <c r="G36" i="1" a="1"/>
  <c r="AB136" i="1" a="1"/>
  <c r="AC140" i="1" a="1"/>
  <c r="AA334" i="1" a="1"/>
  <c r="H201" i="1" a="1"/>
  <c r="H353" i="1" a="1"/>
  <c r="X109" i="1" a="1"/>
  <c r="Y125" i="1" a="1"/>
  <c r="H222" i="1" a="1"/>
  <c r="Y21" i="1" a="1"/>
  <c r="Y371" i="1" a="1"/>
  <c r="AC78" i="1" a="1"/>
  <c r="Y225" i="1" a="1"/>
  <c r="Y233" i="1" a="1"/>
  <c r="Y36" i="1" a="1"/>
  <c r="Y232" i="1" a="1"/>
  <c r="Y104" i="1" a="1"/>
  <c r="H401" i="1" a="1"/>
  <c r="Y80" i="1" a="1"/>
  <c r="AB159" i="1" a="1"/>
  <c r="Z260" i="1" a="1"/>
  <c r="Y219" i="1" a="1"/>
  <c r="Y367" i="1" a="1"/>
  <c r="Z143" i="1" a="1"/>
  <c r="X101" i="1" a="1"/>
  <c r="AA105" i="1" a="1"/>
  <c r="Y312" i="1" a="1"/>
  <c r="AA108" i="1" a="1"/>
  <c r="AA100" i="1" a="1"/>
  <c r="H159" i="1" a="1"/>
  <c r="AC42" i="1" a="1"/>
  <c r="Y238" i="1" a="1"/>
  <c r="G271" i="1" a="1"/>
  <c r="AA209" i="1" a="1"/>
  <c r="G75" i="1" a="1"/>
  <c r="AB394" i="1" a="1"/>
  <c r="Z358" i="1" a="1"/>
  <c r="X321" i="1" a="1"/>
  <c r="H281" i="1" a="1"/>
  <c r="Y19" i="1" a="1"/>
  <c r="Z16" i="1" a="1"/>
  <c r="X118" i="1" a="1"/>
  <c r="AB366" i="1" a="1"/>
  <c r="Y149" i="1" a="1"/>
  <c r="Y242" i="1" a="1"/>
  <c r="Z54" i="1" a="1"/>
  <c r="G52" i="1" a="1"/>
  <c r="Z222" i="1" a="1"/>
  <c r="AB36" i="1" a="1"/>
  <c r="X305" i="1" a="1"/>
  <c r="Y113" i="1" a="1"/>
  <c r="Y255" i="1" a="1"/>
  <c r="AC51" i="1" a="1"/>
  <c r="Z180" i="1" a="1"/>
  <c r="AA76" i="1" a="1"/>
  <c r="G273" i="1" a="1"/>
  <c r="AC381" i="1" a="1"/>
  <c r="Y388" i="1" a="1"/>
  <c r="X318" i="1" a="1"/>
  <c r="X206" i="1" a="1"/>
  <c r="AA167" i="1" a="1"/>
  <c r="Y86" i="1" a="1"/>
  <c r="G105" i="1" a="1"/>
  <c r="AC154" i="1" a="1"/>
  <c r="Y33" i="1" a="1"/>
  <c r="AB370" i="1" a="1"/>
  <c r="Y381" i="1" a="1"/>
  <c r="Y85" i="1" a="1"/>
  <c r="AA78" i="1" a="1"/>
  <c r="G181" i="1" a="1"/>
  <c r="AC232" i="1" a="1"/>
  <c r="G241" i="1" a="1"/>
  <c r="X325" i="1" a="1"/>
  <c r="AA86" i="1" a="1"/>
  <c r="Z170" i="1" a="1"/>
  <c r="H32" i="1" a="1"/>
  <c r="H335" i="1" a="1"/>
  <c r="G151" i="1" a="1"/>
  <c r="H150" i="1" a="1"/>
  <c r="G106" i="1" a="1"/>
  <c r="AB190" i="1" a="1"/>
  <c r="AB369" i="1" a="1"/>
  <c r="AB350" i="1" a="1"/>
  <c r="H155" i="1" a="1"/>
  <c r="X329" i="1" a="1"/>
  <c r="AA252" i="1" a="1"/>
  <c r="AA201" i="1" a="1"/>
  <c r="G350" i="1" a="1"/>
  <c r="X213" i="1" a="1"/>
  <c r="G277" i="1" a="1"/>
  <c r="X239" i="1" a="1"/>
  <c r="AB47" i="1" a="1"/>
  <c r="AC223" i="1" a="1"/>
  <c r="X38" i="1" a="1"/>
  <c r="Y344" i="1" a="1"/>
  <c r="Y48" i="1" a="1"/>
  <c r="G231" i="1" a="1"/>
  <c r="AB71" i="1" a="1"/>
  <c r="AC399" i="1" a="1"/>
  <c r="G141" i="1" a="1"/>
  <c r="AB258" i="1" a="1"/>
  <c r="Y56" i="1" a="1"/>
  <c r="X82" i="1" a="1"/>
  <c r="G54" i="1" a="1"/>
  <c r="AC398" i="1" a="1"/>
  <c r="AC374" i="1" a="1"/>
  <c r="X9" i="1" a="1"/>
  <c r="X117" i="1" a="1"/>
  <c r="G93" i="1" a="1"/>
  <c r="H41" i="1" a="1"/>
  <c r="H188" i="1" a="1"/>
  <c r="Y256" i="1" a="1"/>
  <c r="Z172" i="1" a="1"/>
  <c r="Y54" i="1" a="1"/>
  <c r="AB88" i="1" a="1"/>
  <c r="G366" i="1" a="1"/>
  <c r="Z87" i="1" a="1"/>
  <c r="G360" i="1" a="1"/>
  <c r="X225" i="1" a="1"/>
  <c r="AC217" i="1" a="1"/>
  <c r="X193" i="1" a="1"/>
  <c r="G161" i="1" a="1"/>
  <c r="AA400" i="1" a="1"/>
  <c r="H123" i="1" a="1"/>
  <c r="X228" i="1" a="1"/>
  <c r="AB287" i="1" a="1"/>
  <c r="X133" i="1" a="1"/>
  <c r="H95" i="1" a="1"/>
  <c r="Y89" i="1" a="1"/>
  <c r="X60" i="1" a="1"/>
  <c r="AC23" i="1" a="1"/>
  <c r="AA397" i="1" a="1"/>
  <c r="Y192" i="1" a="1"/>
  <c r="AB131" i="1" a="1"/>
  <c r="Z77" i="1" a="1"/>
  <c r="AA388" i="1" a="1"/>
  <c r="AA122" i="1" a="1"/>
  <c r="AC284" i="1" a="1"/>
  <c r="X208" i="1" a="1"/>
  <c r="AA80" i="1" a="1"/>
  <c r="Z139" i="1" a="1"/>
  <c r="X292" i="1" a="1"/>
  <c r="AC36" i="1" a="1"/>
  <c r="AC33" i="1" a="1"/>
  <c r="H355" i="1" a="1"/>
  <c r="G194" i="1" a="1"/>
  <c r="AA58" i="1" a="1"/>
  <c r="X347" i="1" a="1"/>
  <c r="G315" i="1" a="1"/>
  <c r="AC214" i="1" a="1"/>
  <c r="AA37" i="1" a="1"/>
  <c r="Z50" i="1" a="1"/>
  <c r="X265" i="1" a="1"/>
  <c r="H217" i="1" a="1"/>
  <c r="Y81" i="1" a="1"/>
  <c r="G337" i="1" a="1"/>
  <c r="AA114" i="1" a="1"/>
  <c r="Y103" i="1" a="1"/>
  <c r="AB304" i="1" a="1"/>
  <c r="X56" i="1" a="1"/>
  <c r="H54" i="1" a="1"/>
  <c r="AB189" i="1" a="1"/>
  <c r="AA307" i="1" a="1"/>
  <c r="AA174" i="1" a="1"/>
  <c r="G128" i="1" a="1"/>
  <c r="Z295" i="1" a="1"/>
  <c r="X58" i="1" a="1"/>
  <c r="G303" i="1" a="1"/>
  <c r="G251" i="1" a="1"/>
  <c r="AA102" i="1" a="1"/>
  <c r="H129" i="1" a="1"/>
  <c r="G152" i="1" a="1"/>
  <c r="G297" i="1" a="1"/>
  <c r="G137" i="1" a="1"/>
  <c r="G249" i="1" a="1"/>
  <c r="Z367" i="1" a="1"/>
  <c r="AB271" i="1" a="1"/>
  <c r="AC401" i="1" a="1"/>
  <c r="AB238" i="1" a="1"/>
  <c r="Y325" i="1" a="1"/>
  <c r="H167" i="1" a="1"/>
  <c r="Z313" i="1" a="1"/>
  <c r="H98" i="1" a="1"/>
  <c r="Z155" i="1" a="1"/>
  <c r="X311" i="1" a="1"/>
  <c r="Y78" i="1" a="1"/>
  <c r="H147" i="1" a="1"/>
  <c r="AC155" i="1" a="1"/>
  <c r="H46" i="1" a="1"/>
  <c r="AB351" i="1" a="1"/>
  <c r="AC142" i="1" a="1"/>
  <c r="AB301" i="1" a="1"/>
  <c r="H252" i="1" a="1"/>
  <c r="AB57" i="1" a="1"/>
  <c r="AC199" i="1" a="1"/>
  <c r="X165" i="1" a="1"/>
  <c r="X76" i="1" a="1"/>
  <c r="Z230" i="1" a="1"/>
  <c r="Z242" i="1" a="1"/>
  <c r="Z138" i="1" a="1"/>
  <c r="X358" i="1" a="1"/>
  <c r="AA207" i="1" a="1"/>
  <c r="Z157" i="1" a="1"/>
  <c r="G209" i="1" a="1"/>
  <c r="Y44" i="1" a="1"/>
  <c r="AC111" i="1" a="1"/>
  <c r="AA313" i="1" a="1"/>
  <c r="AA13" i="1" a="1"/>
  <c r="Z145" i="1" a="1"/>
  <c r="H313" i="1" a="1"/>
  <c r="AC107" i="1" a="1"/>
  <c r="Y340" i="1" a="1"/>
  <c r="AB16" i="1" a="1"/>
  <c r="AB18" i="1" a="1"/>
  <c r="G206" i="1" a="1"/>
  <c r="AB42" i="1" a="1"/>
  <c r="AB101" i="1" a="1"/>
  <c r="X59" i="1" a="1"/>
  <c r="AC90" i="1" a="1"/>
  <c r="X156" i="1" a="1"/>
  <c r="AA280" i="1" a="1"/>
  <c r="G166" i="1" a="1"/>
  <c r="AA219" i="1" a="1"/>
  <c r="AB273" i="1" a="1"/>
  <c r="X108" i="1" a="1"/>
  <c r="AA302" i="1" a="1"/>
  <c r="AB360" i="1" a="1"/>
  <c r="X364" i="1" a="1"/>
  <c r="AC306" i="1" a="1"/>
  <c r="G286" i="1" a="1"/>
  <c r="Y296" i="1" a="1"/>
  <c r="G178" i="1" a="1"/>
  <c r="AC103" i="1" a="1"/>
  <c r="AA41" i="1" a="1"/>
  <c r="Z154" i="1" a="1"/>
  <c r="G394" i="1" a="1"/>
  <c r="X170" i="1" a="1"/>
  <c r="AC329" i="1" a="1"/>
  <c r="AA398" i="1" a="1"/>
  <c r="AA52" i="1" a="1"/>
  <c r="G143" i="1" a="1"/>
  <c r="Y323" i="1" a="1"/>
  <c r="Z378" i="1" a="1"/>
  <c r="H87" i="1" a="1"/>
  <c r="Z104" i="1" a="1"/>
  <c r="G136" i="1" a="1"/>
  <c r="G92" i="1" a="1"/>
  <c r="H37" i="1" a="1"/>
  <c r="X315" i="1" a="1"/>
  <c r="AC144" i="1" a="1"/>
  <c r="H185" i="1" a="1"/>
  <c r="AC35" i="1" a="1"/>
  <c r="H261" i="1" a="1"/>
  <c r="X287" i="1" a="1"/>
  <c r="G66" i="1" a="1"/>
  <c r="AA285" i="1" a="1"/>
  <c r="AB212" i="1" a="1"/>
  <c r="AA241" i="1" a="1"/>
  <c r="AC162" i="1" a="1"/>
  <c r="Z32" i="1" a="1"/>
  <c r="AB40" i="1" a="1"/>
  <c r="Z101" i="1" a="1"/>
  <c r="X61" i="1" a="1"/>
  <c r="AC94" i="1" a="1"/>
  <c r="Y386" i="1" a="1"/>
  <c r="AC350" i="1" a="1"/>
  <c r="AB143" i="1" a="1"/>
  <c r="Y9" i="1" a="1"/>
  <c r="AB213" i="1" a="1"/>
  <c r="AA357" i="1" a="1"/>
  <c r="AC275" i="1" a="1"/>
  <c r="AB215" i="1" a="1"/>
  <c r="X93" i="1" a="1"/>
  <c r="Y69" i="1" a="1"/>
  <c r="AB26" i="1" a="1"/>
  <c r="AA399" i="1" a="1"/>
  <c r="H153" i="1" a="1"/>
  <c r="Z266" i="1" a="1"/>
  <c r="Z388" i="1" a="1"/>
  <c r="X306" i="1" a="1"/>
  <c r="H79" i="1" a="1"/>
  <c r="AC315" i="1" a="1"/>
  <c r="Y273" i="1" a="1"/>
  <c r="H163" i="1" a="1"/>
  <c r="AB335" i="1" a="1"/>
  <c r="Y177" i="1" a="1"/>
  <c r="Y160" i="1" a="1"/>
  <c r="Y153" i="1" a="1"/>
  <c r="H165" i="1" a="1"/>
  <c r="AC44" i="1" a="1"/>
  <c r="G392" i="1" a="1"/>
  <c r="H62" i="1" a="1"/>
  <c r="X385" i="1" a="1"/>
  <c r="Y92" i="1" a="1"/>
  <c r="X69" i="1" a="1"/>
  <c r="G288" i="1" a="1"/>
  <c r="G388" i="1" a="1"/>
  <c r="AB340" i="1" a="1"/>
  <c r="AB312" i="1" a="1"/>
  <c r="AB265" i="1" a="1"/>
  <c r="AB169" i="1" a="1"/>
  <c r="AA366" i="1" a="1"/>
  <c r="AC365" i="1" a="1"/>
  <c r="AC101" i="1" a="1"/>
  <c r="AA222" i="1" a="1"/>
  <c r="Z97" i="1" a="1"/>
  <c r="Y191" i="1" a="1"/>
  <c r="Y360" i="1" a="1"/>
  <c r="G339" i="1" a="1"/>
  <c r="Y32" i="1" a="1"/>
  <c r="AB25" i="1" a="1"/>
  <c r="AB207" i="1" a="1"/>
  <c r="G191" i="1" a="1"/>
  <c r="AB56" i="1" a="1"/>
  <c r="G243" i="1" a="1"/>
  <c r="Z312" i="1" a="1"/>
  <c r="X273" i="1" a="1"/>
  <c r="H240" i="1" a="1"/>
  <c r="Y147" i="1" a="1"/>
  <c r="Y282" i="1" a="1"/>
  <c r="H216" i="1" a="1"/>
  <c r="G343" i="1" a="1"/>
  <c r="H193" i="1" a="1"/>
  <c r="AA71" i="1" a="1"/>
  <c r="G37" i="1" a="1"/>
  <c r="Z232" i="1" a="1"/>
  <c r="AA204" i="1" a="1"/>
  <c r="Z256" i="1" a="1"/>
  <c r="Y295" i="1" a="1"/>
  <c r="G142" i="1" a="1"/>
  <c r="AA263" i="1" a="1"/>
  <c r="AB328" i="1" a="1"/>
  <c r="G15" i="1" a="1"/>
  <c r="X258" i="1" a="1"/>
  <c r="Z27" i="1" a="1"/>
  <c r="AC117" i="1" a="1"/>
  <c r="H24" i="1" a="1"/>
  <c r="H310" i="1" a="1"/>
  <c r="AC241" i="1" a="1"/>
  <c r="AA378" i="1" a="1"/>
  <c r="H60" i="1" a="1"/>
  <c r="AA355" i="1" a="1"/>
  <c r="H18" i="1" a="1"/>
  <c r="Z76" i="1" a="1"/>
  <c r="AC297" i="1" a="1"/>
  <c r="AB250" i="1" a="1"/>
  <c r="AC396" i="1" a="1"/>
  <c r="H220" i="1" a="1"/>
  <c r="X94" i="1" a="1"/>
  <c r="Z112" i="1" a="1"/>
  <c r="AA338" i="1" a="1"/>
  <c r="Y396" i="1" a="1"/>
  <c r="AA24" i="1" a="1"/>
  <c r="AA246" i="1" a="1"/>
  <c r="H140" i="1" a="1"/>
  <c r="AA180" i="1" a="1"/>
  <c r="Z100" i="1" a="1"/>
  <c r="X348" i="1" a="1"/>
  <c r="Z362" i="1" a="1"/>
  <c r="AC272" i="1" a="1"/>
  <c r="G81" i="1" a="1"/>
  <c r="AC136" i="1" a="1"/>
  <c r="AC340" i="1" a="1"/>
  <c r="X140" i="1" a="1"/>
  <c r="X103" i="1" a="1"/>
  <c r="AB181" i="1" a="1"/>
  <c r="H12" i="1" a="1"/>
  <c r="AA74" i="1" a="1"/>
  <c r="Z81" i="1" a="1"/>
  <c r="AC289" i="1" a="1"/>
  <c r="AC366" i="1" a="1"/>
  <c r="AA199" i="1" a="1"/>
  <c r="X67" i="1" a="1"/>
  <c r="AB45" i="1" a="1"/>
  <c r="AB243" i="1" a="1"/>
  <c r="AB151" i="1" a="1"/>
  <c r="AC309" i="1" a="1"/>
  <c r="AA306" i="1" a="1"/>
  <c r="Y98" i="1" a="1"/>
  <c r="AA322" i="1" a="1"/>
  <c r="Y278" i="1" a="1"/>
  <c r="H198" i="1" a="1"/>
  <c r="AA193" i="1" a="1"/>
  <c r="G103" i="1" a="1"/>
  <c r="AC279" i="1" a="1"/>
  <c r="AA324" i="1" a="1"/>
  <c r="AB179" i="1" a="1"/>
  <c r="G374" i="1" a="1"/>
  <c r="X350" i="1" a="1"/>
  <c r="Y198" i="1" a="1"/>
  <c r="AB23" i="1" a="1"/>
  <c r="Y358" i="1" a="1"/>
  <c r="AB345" i="1" a="1"/>
  <c r="H384" i="1" a="1"/>
  <c r="Y143" i="1" a="1"/>
  <c r="AC22" i="1" a="1"/>
  <c r="AC328" i="1" a="1"/>
  <c r="X202" i="1" a="1"/>
  <c r="AB274" i="1" a="1"/>
  <c r="Z250" i="1" a="1"/>
  <c r="Z49" i="1" a="1"/>
  <c r="Y167" i="1" a="1"/>
  <c r="AA259" i="1" a="1"/>
  <c r="AC53" i="1" a="1"/>
  <c r="Y389" i="1" a="1"/>
  <c r="Y209" i="1" a="1"/>
  <c r="G330" i="1" a="1"/>
  <c r="AC313" i="1" a="1"/>
  <c r="H337" i="1" a="1"/>
  <c r="Y20" i="1" a="1"/>
  <c r="Z84" i="1" a="1"/>
  <c r="AA91" i="1" a="1"/>
  <c r="Y130" i="1" a="1"/>
  <c r="Y127" i="1" a="1"/>
  <c r="G305" i="1" a="1"/>
  <c r="Y214" i="1" a="1"/>
  <c r="G368" i="1" a="1"/>
  <c r="AA374" i="1" a="1"/>
  <c r="AA10" i="1" a="1"/>
  <c r="Z126" i="1" a="1"/>
  <c r="AB362" i="1" a="1"/>
  <c r="Y372" i="1" a="1"/>
  <c r="X126" i="1" a="1"/>
  <c r="X224" i="1" a="1"/>
  <c r="Y187" i="1" a="1"/>
  <c r="AA87" i="1" a="1"/>
  <c r="AA202" i="1" a="1"/>
  <c r="X179" i="1" a="1"/>
  <c r="AC184" i="1" a="1"/>
  <c r="AA359" i="1" a="1"/>
  <c r="Y308" i="1" a="1"/>
  <c r="G125" i="1" a="1"/>
  <c r="X45" i="1" a="1"/>
  <c r="AA54" i="1" a="1"/>
  <c r="AC353" i="1" a="1"/>
  <c r="Z117" i="1" a="1"/>
  <c r="Y346" i="1" a="1"/>
  <c r="AC113" i="1" a="1"/>
  <c r="AC369" i="1" a="1"/>
  <c r="G212" i="1" a="1"/>
  <c r="AB38" i="1" a="1"/>
  <c r="Z210" i="1" a="1"/>
  <c r="AA194" i="1" a="1"/>
  <c r="Z179" i="1" a="1"/>
  <c r="G263" i="1" a="1"/>
  <c r="AB386" i="1" a="1"/>
  <c r="H289" i="1" a="1"/>
  <c r="Y311" i="1" a="1"/>
  <c r="AB285" i="1" a="1"/>
  <c r="G342" i="1" a="1"/>
  <c r="AC195" i="1" a="1"/>
  <c r="Z166" i="1" a="1"/>
  <c r="H15" i="1" a="1"/>
  <c r="H117" i="1" a="1"/>
  <c r="G185" i="1" a="1"/>
  <c r="AC9" i="1" a="1"/>
  <c r="H357" i="1" a="1"/>
  <c r="G357" i="1" a="1"/>
  <c r="H191" i="1" a="1"/>
  <c r="Y307" i="1" a="1"/>
  <c r="Y387" i="1" a="1"/>
  <c r="H378" i="1" a="1"/>
  <c r="Y329" i="1" a="1"/>
  <c r="AC316" i="1" a="1"/>
  <c r="G80" i="1" a="1"/>
  <c r="H293" i="1" a="1"/>
  <c r="X227" i="1" a="1"/>
  <c r="AB61" i="1" a="1"/>
  <c r="Y254" i="1" a="1"/>
  <c r="G163" i="1" a="1"/>
  <c r="Z168" i="1" a="1"/>
  <c r="AC135" i="1" a="1"/>
  <c r="Z249" i="1" a="1"/>
  <c r="Y173" i="1" a="1"/>
  <c r="H142" i="1" a="1"/>
  <c r="Y161" i="1" a="1"/>
  <c r="H151" i="1" a="1"/>
  <c r="AA17" i="1" a="1"/>
  <c r="Y259" i="1" a="1"/>
  <c r="X141" i="1" a="1"/>
  <c r="H218" i="1" a="1"/>
  <c r="AA51" i="1" a="1"/>
  <c r="AA303" i="1" a="1"/>
  <c r="AC326" i="1" a="1"/>
  <c r="H298" i="1" a="1"/>
  <c r="H247" i="1" a="1"/>
  <c r="H100" i="1" a="1"/>
  <c r="X232" i="1" a="1"/>
  <c r="AB68" i="1" a="1"/>
  <c r="H322" i="1" a="1"/>
  <c r="AB198" i="1" a="1"/>
  <c r="AA20" i="1" a="1"/>
  <c r="X30" i="1" a="1"/>
  <c r="AB182" i="1" a="1"/>
  <c r="AC73" i="1" a="1"/>
  <c r="Y224" i="1" a="1"/>
  <c r="AB209" i="1" a="1"/>
  <c r="AB167" i="1" a="1"/>
  <c r="AC29" i="1" a="1"/>
  <c r="Z190" i="1" a="1"/>
  <c r="AA340" i="1" a="1"/>
  <c r="G247" i="1" a="1"/>
  <c r="AA205" i="1" a="1"/>
  <c r="H111" i="1" a="1"/>
  <c r="H305" i="1" a="1"/>
  <c r="AA57" i="1" a="1"/>
  <c r="G244" i="1" a="1"/>
  <c r="Y50" i="1" a="1"/>
  <c r="AA312" i="1" a="1"/>
  <c r="AA278" i="1" a="1"/>
  <c r="Y315" i="1" a="1"/>
  <c r="AB217" i="1" a="1"/>
  <c r="Y67" i="1" a="1"/>
  <c r="AC11" i="1" a="1"/>
  <c r="AB327" i="1" a="1"/>
  <c r="H43" i="1" a="1"/>
  <c r="G173" i="1" a="1"/>
  <c r="AC206" i="1" a="1"/>
  <c r="AB259" i="1" a="1"/>
  <c r="AB111" i="1" a="1"/>
  <c r="Z386" i="1" a="1"/>
  <c r="AB347" i="1" a="1"/>
  <c r="AC234" i="1" a="1"/>
  <c r="X90" i="1" a="1"/>
  <c r="H273" i="1" a="1"/>
  <c r="AA30" i="1" a="1"/>
  <c r="Z31" i="1" a="1"/>
  <c r="G43" i="1" a="1"/>
  <c r="G174" i="1" a="1"/>
  <c r="G164" i="1" a="1"/>
  <c r="AB19" i="1" a="1"/>
  <c r="H312" i="1" a="1"/>
  <c r="AC125" i="1" a="1"/>
  <c r="AA391" i="1" a="1"/>
  <c r="G74" i="1" a="1"/>
  <c r="Z108" i="1" a="1"/>
  <c r="Y291" i="1" a="1"/>
  <c r="Y338" i="1" a="1"/>
  <c r="H253" i="1" a="1"/>
  <c r="G32" i="1" a="1"/>
  <c r="AC200" i="1" a="1"/>
  <c r="AA211" i="1" a="1"/>
  <c r="Z330" i="1" a="1"/>
  <c r="X110" i="1" a="1"/>
  <c r="Z372" i="1" a="1"/>
  <c r="AB307" i="1" a="1"/>
  <c r="H177" i="1" a="1"/>
  <c r="AA109" i="1" a="1"/>
  <c r="Y365" i="1" a="1"/>
  <c r="AC82" i="1" a="1"/>
  <c r="H228" i="1" a="1"/>
  <c r="AB234" i="1" a="1"/>
  <c r="X74" i="1" a="1"/>
  <c r="H115" i="1" a="1"/>
  <c r="H61" i="1" a="1"/>
  <c r="AB364" i="1" a="1"/>
  <c r="Z264" i="1" a="1"/>
  <c r="AC230" i="1" a="1"/>
  <c r="H65" i="1" a="1"/>
  <c r="X197" i="1" a="1"/>
  <c r="G85" i="1" a="1"/>
  <c r="H342" i="1" a="1"/>
  <c r="AC99" i="1" a="1"/>
  <c r="AA154" i="1" a="1"/>
  <c r="H116" i="1" a="1"/>
  <c r="G324" i="1" a="1"/>
  <c r="X81" i="1" a="1"/>
  <c r="Y109" i="1" a="1"/>
  <c r="AA16" i="1" a="1"/>
  <c r="H84" i="1" a="1"/>
  <c r="Z247" i="1" a="1"/>
  <c r="AB142" i="1" a="1"/>
  <c r="AB322" i="1" a="1"/>
  <c r="Z41" i="1" a="1"/>
  <c r="AB130" i="1" a="1"/>
  <c r="H152" i="1" a="1"/>
  <c r="G202" i="1" a="1"/>
  <c r="Y376" i="1" a="1"/>
  <c r="X150" i="1" a="1"/>
  <c r="Y75" i="1" a="1"/>
  <c r="Z69" i="1" a="1"/>
  <c r="X190" i="1" a="1"/>
  <c r="X335" i="1" a="1"/>
  <c r="Z259" i="1" a="1"/>
  <c r="AA155" i="1" a="1"/>
  <c r="H336" i="1" a="1"/>
  <c r="AA15" i="1" a="1"/>
  <c r="AC349" i="1" a="1"/>
  <c r="G149" i="1" a="1"/>
  <c r="Z332" i="1" a="1"/>
  <c r="Y347" i="1" a="1"/>
  <c r="H324" i="1" a="1"/>
  <c r="Y221" i="1" a="1"/>
  <c r="H277" i="1" a="1"/>
  <c r="Y64" i="1" a="1"/>
  <c r="Z98" i="1" a="1"/>
  <c r="H20" i="1" a="1"/>
  <c r="AA120" i="1" a="1"/>
  <c r="Y211" i="1" a="1"/>
  <c r="G211" i="1" a="1"/>
  <c r="AB278" i="1" a="1"/>
  <c r="AA123" i="1" a="1"/>
  <c r="Z263" i="1" a="1"/>
  <c r="G117" i="1" a="1"/>
  <c r="Z129" i="1" a="1"/>
  <c r="AB24" i="1" a="1"/>
  <c r="G363" i="1" a="1"/>
  <c r="X95" i="1" a="1"/>
  <c r="AC118" i="1" a="1"/>
  <c r="AB399" i="1" a="1"/>
  <c r="AB293" i="1" a="1"/>
  <c r="AB367" i="1" a="1"/>
  <c r="AC203" i="1" a="1"/>
  <c r="AC19" i="1" a="1"/>
  <c r="AA151" i="1" a="1"/>
  <c r="X186" i="1" a="1"/>
  <c r="AC87" i="1" a="1"/>
  <c r="Z318" i="1" a="1"/>
  <c r="AB216" i="1" a="1"/>
  <c r="AB270" i="1" a="1"/>
  <c r="Z298" i="1" a="1"/>
  <c r="AB186" i="1" a="1"/>
  <c r="X386" i="1" a="1"/>
  <c r="X294" i="1" a="1"/>
  <c r="AB260" i="1" a="1"/>
  <c r="H358" i="1" a="1"/>
  <c r="AA110" i="1" a="1"/>
  <c r="G371" i="1" a="1"/>
  <c r="Z130" i="1" a="1"/>
  <c r="X389" i="1" a="1"/>
  <c r="X205" i="1" a="1"/>
  <c r="Y188" i="1" a="1"/>
  <c r="Z254" i="1" a="1"/>
  <c r="Z387" i="1" a="1"/>
  <c r="Y176" i="1" a="1"/>
  <c r="H180" i="1" a="1"/>
  <c r="Y223" i="1" a="1"/>
  <c r="AB81" i="1" a="1"/>
  <c r="G352" i="1" a="1"/>
  <c r="AA229" i="1" a="1"/>
  <c r="AB107" i="1" a="1"/>
  <c r="X143" i="1" a="1"/>
  <c r="AC320" i="1" a="1"/>
  <c r="AA325" i="1" a="1"/>
  <c r="AB83" i="1" a="1"/>
  <c r="X346" i="1" a="1"/>
  <c r="AC204" i="1" a="1"/>
  <c r="AC250" i="1" a="1"/>
  <c r="X247" i="1" a="1"/>
  <c r="AC143" i="1" a="1"/>
  <c r="AC18" i="1" a="1"/>
  <c r="X230" i="1" a="1"/>
  <c r="G242" i="1" a="1"/>
  <c r="X78" i="1" a="1"/>
  <c r="H265" i="1" a="1"/>
  <c r="Y324" i="1" a="1"/>
  <c r="X263" i="1" a="1"/>
  <c r="Y196" i="1" a="1"/>
  <c r="Y247" i="1" a="1"/>
  <c r="G304" i="1" a="1"/>
  <c r="Y265" i="1" a="1"/>
  <c r="AC41" i="1" a="1"/>
  <c r="G16" i="1" a="1"/>
  <c r="AC325" i="1" a="1"/>
  <c r="Z82" i="1" a="1"/>
  <c r="AC209" i="1" a="1"/>
  <c r="X83" i="1" a="1"/>
  <c r="Z202" i="1" a="1"/>
  <c r="AA172" i="1" a="1"/>
  <c r="X171" i="1" a="1"/>
  <c r="AA347" i="1" a="1"/>
  <c r="Z352" i="1" a="1"/>
  <c r="Z72" i="1" a="1"/>
  <c r="X195" i="1" a="1"/>
  <c r="AC60" i="1" a="1"/>
  <c r="G23" i="1" a="1"/>
  <c r="AC359" i="1" a="1"/>
  <c r="AB90" i="1" a="1"/>
  <c r="Y172" i="1" a="1"/>
  <c r="X362" i="1" a="1"/>
  <c r="AC114" i="1" a="1"/>
  <c r="X75" i="1" a="1"/>
  <c r="G82" i="1" a="1"/>
  <c r="Z21" i="1" a="1"/>
  <c r="AB248" i="1" a="1"/>
  <c r="AC134" i="1" a="1"/>
  <c r="G270" i="1" a="1"/>
  <c r="Z251" i="1" a="1"/>
  <c r="H302" i="1" a="1"/>
  <c r="X65" i="1" a="1"/>
  <c r="G109" i="1" a="1"/>
  <c r="AC352" i="1" a="1"/>
  <c r="H306" i="1" a="1"/>
  <c r="Z354" i="1" a="1"/>
  <c r="G57" i="1" a="1"/>
  <c r="X146" i="1" a="1"/>
  <c r="AB381" i="1" a="1"/>
  <c r="AC205" i="1" a="1"/>
  <c r="X334" i="1" a="1"/>
  <c r="H241" i="1" a="1"/>
  <c r="AA271" i="1" a="1"/>
  <c r="AA130" i="1" a="1"/>
  <c r="Z334" i="1" a="1"/>
  <c r="H38" i="1" a="1"/>
  <c r="AC322" i="1" a="1"/>
  <c r="Y383" i="1" a="1"/>
  <c r="Z128" i="1" a="1"/>
  <c r="Z311" i="1" a="1"/>
  <c r="G377" i="1" a="1"/>
  <c r="AC63" i="1" a="1"/>
  <c r="G237" i="1" a="1"/>
  <c r="G154" i="1" a="1"/>
  <c r="G182" i="1" a="1"/>
  <c r="G214" i="1" a="1"/>
  <c r="AB395" i="1" a="1"/>
  <c r="AB363" i="1" a="1"/>
  <c r="X234" i="1" a="1"/>
  <c r="H380" i="1" a="1"/>
  <c r="AC89" i="1" a="1"/>
  <c r="H323" i="1" a="1"/>
  <c r="AB177" i="1" a="1"/>
  <c r="H204" i="1" a="1"/>
  <c r="AA146" i="1" a="1"/>
  <c r="AB15" i="1" a="1"/>
  <c r="G34" i="1" a="1"/>
  <c r="Z13" i="1" a="1"/>
  <c r="G124" i="1" a="1"/>
  <c r="Y163" i="1" a="1"/>
  <c r="AA90" i="1" a="1"/>
  <c r="AA238" i="1" a="1"/>
  <c r="H303" i="1" a="1"/>
  <c r="AB222" i="1" a="1"/>
  <c r="AC363" i="1" a="1"/>
  <c r="AB160" i="1" a="1"/>
  <c r="G116" i="1" a="1"/>
  <c r="AC165" i="1" a="1"/>
  <c r="AB124" i="1" a="1"/>
  <c r="AB192" i="1" a="1"/>
  <c r="AA257" i="1" a="1"/>
  <c r="X100" i="1" a="1"/>
  <c r="H334" i="1" a="1"/>
  <c r="X136" i="1" a="1"/>
  <c r="Z15" i="1" a="1"/>
  <c r="AA140" i="1" a="1"/>
  <c r="G282" i="1" a="1"/>
  <c r="AC96" i="1" a="1"/>
  <c r="Z124" i="1" a="1"/>
  <c r="AB66" i="1" a="1"/>
  <c r="AB185" i="1" a="1"/>
  <c r="X371" i="1" a="1"/>
  <c r="AA107" i="1" a="1"/>
  <c r="Z340" i="1" a="1"/>
  <c r="Y29" i="1" a="1"/>
  <c r="AA363" i="1" a="1"/>
  <c r="G319" i="1" a="1"/>
  <c r="G311" i="1" a="1"/>
  <c r="Z347" i="1" a="1"/>
  <c r="H318" i="1" a="1"/>
  <c r="Z133" i="1" a="1"/>
  <c r="H69" i="1" a="1"/>
  <c r="AC355" i="1" a="1"/>
  <c r="H178" i="1" a="1"/>
  <c r="X47" i="1" a="1"/>
  <c r="AC354" i="1" a="1"/>
  <c r="AC109" i="1" a="1"/>
  <c r="AB357" i="1" a="1"/>
  <c r="H219" i="1" a="1"/>
  <c r="H66" i="1" a="1"/>
  <c r="Z85" i="1" a="1"/>
  <c r="Z189" i="1" a="1"/>
  <c r="AB70" i="1" a="1"/>
  <c r="Y401" i="1" a="1"/>
  <c r="AC70" i="1" a="1"/>
  <c r="AC173" i="1" a="1"/>
  <c r="G86" i="1" a="1"/>
  <c r="X158" i="1" a="1"/>
  <c r="Y171" i="1" a="1"/>
  <c r="AB102" i="1" a="1"/>
  <c r="AB80" i="1" a="1"/>
  <c r="Y14" i="1" a="1"/>
  <c r="Z78" i="1" a="1"/>
  <c r="AB197" i="1" a="1"/>
  <c r="AB242" i="1" a="1"/>
  <c r="Y24" i="1" a="1"/>
  <c r="AA113" i="1" a="1"/>
  <c r="X327" i="1" a="1"/>
  <c r="H396" i="1" a="1"/>
  <c r="AA19" i="1" a="1"/>
  <c r="AA94" i="1" a="1"/>
  <c r="G140" i="1" a="1"/>
  <c r="Y375" i="1" a="1"/>
  <c r="X25" i="1" a="1"/>
  <c r="X360" i="1" a="1"/>
  <c r="H64" i="1" a="1"/>
  <c r="X13" i="1" a="1"/>
  <c r="AC249" i="1" a="1"/>
  <c r="AC193" i="1" a="1"/>
  <c r="Z310" i="1" a="1"/>
  <c r="H214" i="1" a="1"/>
  <c r="G331" i="1" a="1"/>
  <c r="AB196" i="1" a="1"/>
  <c r="Z270" i="1" a="1"/>
  <c r="G287" i="1" a="1"/>
  <c r="Z111" i="1" a="1"/>
  <c r="AA12" i="1" a="1"/>
  <c r="AC52" i="1" a="1"/>
  <c r="Z291" i="1" a="1"/>
  <c r="X366" i="1" a="1"/>
  <c r="AB261" i="1" a="1"/>
  <c r="H386" i="1" a="1"/>
  <c r="Z34" i="1" a="1"/>
  <c r="AC333" i="1" a="1"/>
  <c r="H164" i="1" a="1"/>
  <c r="G308" i="1" a="1"/>
  <c r="X138" i="1" a="1"/>
  <c r="Z66" i="1" a="1"/>
  <c r="Z323" i="1" a="1"/>
  <c r="H10" i="1" a="1"/>
  <c r="AA153" i="1" a="1"/>
  <c r="AA82" i="1" a="1"/>
  <c r="H160" i="1" a="1"/>
  <c r="Z30" i="1" a="1"/>
  <c r="X148" i="1" a="1"/>
  <c r="Y141" i="1" a="1"/>
  <c r="H235" i="1" a="1"/>
  <c r="X372" i="1" a="1"/>
  <c r="G307" i="1" a="1"/>
  <c r="G98" i="1" a="1"/>
  <c r="Z96" i="1" a="1"/>
  <c r="G97" i="1" a="1"/>
  <c r="Z353" i="1" a="1"/>
  <c r="AA337" i="1" a="1"/>
  <c r="AB195" i="1" a="1"/>
  <c r="AA289" i="1" a="1"/>
  <c r="X188" i="1" a="1"/>
  <c r="AB155" i="1" a="1"/>
  <c r="Y332" i="1" a="1"/>
  <c r="AB82" i="1" a="1"/>
  <c r="Y264" i="1" a="1"/>
  <c r="AC392" i="1" a="1"/>
  <c r="AC93" i="1" a="1"/>
  <c r="AC373" i="1" a="1"/>
  <c r="X297" i="1" a="1"/>
  <c r="X276" i="1" a="1"/>
  <c r="G144" i="1" a="1"/>
  <c r="X211" i="1" a="1"/>
  <c r="X181" i="1" a="1"/>
  <c r="Y166" i="1" a="1"/>
  <c r="Z289" i="1" a="1"/>
  <c r="X124" i="1" a="1"/>
  <c r="Z114" i="1" a="1"/>
  <c r="Y174" i="1" a="1"/>
  <c r="Z235" i="1" a="1"/>
  <c r="X380" i="1" a="1"/>
  <c r="AB74" i="1" a="1"/>
  <c r="AB290" i="1" a="1"/>
  <c r="G254" i="1" a="1"/>
  <c r="G246" i="1" a="1"/>
  <c r="G326" i="1" a="1"/>
  <c r="G95" i="1" a="1"/>
  <c r="AA197" i="1" a="1"/>
  <c r="G177" i="1" a="1"/>
  <c r="X137" i="1" a="1"/>
  <c r="Z326" i="1" a="1"/>
  <c r="AB282" i="1" a="1"/>
  <c r="AC324" i="1" a="1"/>
  <c r="H377" i="1" a="1"/>
  <c r="X268" i="1" a="1"/>
  <c r="H57" i="1" a="1"/>
  <c r="Y318" i="1" a="1"/>
  <c r="H393" i="1" a="1"/>
  <c r="H19" i="1" a="1"/>
  <c r="Z338" i="1" a="1"/>
  <c r="Z93" i="1" a="1"/>
  <c r="Z94" i="1" a="1"/>
  <c r="AC262" i="1" a="1"/>
  <c r="X80" i="1" a="1"/>
  <c r="AB289" i="1" a="1"/>
  <c r="Z226" i="1" a="1"/>
  <c r="G226" i="1" a="1"/>
  <c r="G112" i="1" a="1"/>
  <c r="Z379" i="1" a="1"/>
  <c r="AC377" i="1" a="1"/>
  <c r="G129" i="1" a="1"/>
  <c r="Z278" i="1" a="1"/>
  <c r="Y131" i="1" a="1"/>
  <c r="Y23" i="1" a="1"/>
  <c r="Z268" i="1" a="1"/>
  <c r="H387" i="1" a="1"/>
  <c r="G167" i="1" a="1"/>
  <c r="AA371" i="1" a="1"/>
  <c r="Z231" i="1" a="1"/>
  <c r="G102" i="1" a="1"/>
  <c r="Y156" i="1" a="1"/>
  <c r="G364" i="1" a="1"/>
  <c r="AC10" i="1" a="1"/>
  <c r="AB183" i="1" a="1"/>
  <c r="AA139" i="1" a="1"/>
  <c r="G252" i="1" a="1"/>
  <c r="Y138" i="1" a="1"/>
  <c r="Z63" i="1" a="1"/>
  <c r="AB149" i="1" a="1"/>
  <c r="G62" i="1" a="1"/>
  <c r="Y321" i="1" a="1"/>
  <c r="AC301" i="1" a="1"/>
  <c r="X378" i="1" a="1"/>
  <c r="Z148" i="1" a="1"/>
  <c r="AA273" i="1" a="1"/>
  <c r="G131" i="1" a="1"/>
  <c r="AC151" i="1" a="1"/>
  <c r="AB384" i="1" a="1"/>
  <c r="X51" i="1" a="1"/>
  <c r="AA61" i="1" a="1"/>
  <c r="AC314" i="1" a="1"/>
  <c r="H113" i="1" a="1"/>
  <c r="Z351" i="1" a="1"/>
  <c r="Y245" i="1" a="1"/>
  <c r="AC43" i="1" a="1"/>
  <c r="Y206" i="1" a="1"/>
  <c r="Z227" i="1" a="1"/>
  <c r="H356" i="1" a="1"/>
  <c r="X41" i="1" a="1"/>
  <c r="AA331" i="1" a="1"/>
  <c r="AA331" i="1" l="1"/>
  <c r="X41" i="1"/>
  <c r="H356" i="1"/>
  <c r="Z227" i="1"/>
  <c r="Y206" i="1"/>
  <c r="AC43" i="1"/>
  <c r="Y245" i="1"/>
  <c r="Z351" i="1"/>
  <c r="H113" i="1"/>
  <c r="AC314" i="1"/>
  <c r="AA61" i="1"/>
  <c r="X51" i="1"/>
  <c r="AB384" i="1"/>
  <c r="AC151" i="1"/>
  <c r="G131" i="1"/>
  <c r="AA273" i="1"/>
  <c r="Z148" i="1"/>
  <c r="X378" i="1"/>
  <c r="AC301" i="1"/>
  <c r="Y321" i="1"/>
  <c r="G62" i="1"/>
  <c r="AB149" i="1"/>
  <c r="Z63" i="1"/>
  <c r="Y138" i="1"/>
  <c r="G252" i="1"/>
  <c r="AA139" i="1"/>
  <c r="AB183" i="1"/>
  <c r="AC10" i="1"/>
  <c r="G364" i="1"/>
  <c r="Y156" i="1"/>
  <c r="G102" i="1"/>
  <c r="Z231" i="1"/>
  <c r="AA371" i="1"/>
  <c r="G167" i="1"/>
  <c r="H387" i="1"/>
  <c r="Z268" i="1"/>
  <c r="Y23" i="1"/>
  <c r="Y131" i="1"/>
  <c r="Z278" i="1"/>
  <c r="G129" i="1"/>
  <c r="AC377" i="1"/>
  <c r="Z379" i="1"/>
  <c r="G112" i="1"/>
  <c r="G226" i="1"/>
  <c r="Z226" i="1"/>
  <c r="AB289" i="1"/>
  <c r="X80" i="1"/>
  <c r="AC262" i="1"/>
  <c r="Z94" i="1"/>
  <c r="Z93" i="1"/>
  <c r="Z338" i="1"/>
  <c r="H19" i="1"/>
  <c r="H393" i="1"/>
  <c r="Y318" i="1"/>
  <c r="H57" i="1"/>
  <c r="X268" i="1"/>
  <c r="H377" i="1"/>
  <c r="AC324" i="1"/>
  <c r="AB282" i="1"/>
  <c r="Z326" i="1"/>
  <c r="X137" i="1"/>
  <c r="G177" i="1"/>
  <c r="AA197" i="1"/>
  <c r="G95" i="1"/>
  <c r="G326" i="1"/>
  <c r="G246" i="1"/>
  <c r="G254" i="1"/>
  <c r="AB290" i="1"/>
  <c r="AB74" i="1"/>
  <c r="X380" i="1"/>
  <c r="Z235" i="1"/>
  <c r="Y174" i="1"/>
  <c r="Z114" i="1"/>
  <c r="X124" i="1"/>
  <c r="Z289" i="1"/>
  <c r="Y166" i="1"/>
  <c r="X181" i="1"/>
  <c r="X211" i="1"/>
  <c r="G144" i="1"/>
  <c r="X276" i="1"/>
  <c r="X297" i="1"/>
  <c r="AC373" i="1"/>
  <c r="AC93" i="1"/>
  <c r="AC392" i="1"/>
  <c r="Y264" i="1"/>
  <c r="AB82" i="1"/>
  <c r="Y332" i="1"/>
  <c r="AB155" i="1"/>
  <c r="X188" i="1"/>
  <c r="AA289" i="1"/>
  <c r="AB195" i="1"/>
  <c r="AA337" i="1"/>
  <c r="Z353" i="1"/>
  <c r="G97" i="1"/>
  <c r="Z96" i="1"/>
  <c r="G98" i="1"/>
  <c r="G307" i="1"/>
  <c r="X372" i="1"/>
  <c r="H235" i="1"/>
  <c r="Y141" i="1"/>
  <c r="X148" i="1"/>
  <c r="Z30" i="1"/>
  <c r="H160" i="1"/>
  <c r="AA82" i="1"/>
  <c r="AA153" i="1"/>
  <c r="H10" i="1"/>
  <c r="Z323" i="1"/>
  <c r="Z66" i="1"/>
  <c r="X138" i="1"/>
  <c r="G308" i="1"/>
  <c r="H164" i="1"/>
  <c r="AC333" i="1"/>
  <c r="Z34" i="1"/>
  <c r="H386" i="1"/>
  <c r="AB261" i="1"/>
  <c r="X366" i="1"/>
  <c r="Z291" i="1"/>
  <c r="AC52" i="1"/>
  <c r="AA12" i="1"/>
  <c r="Z111" i="1"/>
  <c r="G287" i="1"/>
  <c r="Z270" i="1"/>
  <c r="AB196" i="1"/>
  <c r="G331" i="1"/>
  <c r="H214" i="1"/>
  <c r="Z310" i="1"/>
  <c r="AC193" i="1"/>
  <c r="AC249" i="1"/>
  <c r="X13" i="1"/>
  <c r="H64" i="1"/>
  <c r="X360" i="1"/>
  <c r="X25" i="1"/>
  <c r="Y375" i="1"/>
  <c r="G140" i="1"/>
  <c r="AA94" i="1"/>
  <c r="AA19" i="1"/>
  <c r="H396" i="1"/>
  <c r="X327" i="1"/>
  <c r="AA113" i="1"/>
  <c r="Y24" i="1"/>
  <c r="AB242" i="1"/>
  <c r="AB197" i="1"/>
  <c r="Z78" i="1"/>
  <c r="Y14" i="1"/>
  <c r="AB80" i="1"/>
  <c r="AB102" i="1"/>
  <c r="Y171" i="1"/>
  <c r="X158" i="1"/>
  <c r="G86" i="1"/>
  <c r="AC173" i="1"/>
  <c r="AC70" i="1"/>
  <c r="Y401" i="1"/>
  <c r="AB70" i="1"/>
  <c r="Z189" i="1"/>
  <c r="Z85" i="1"/>
  <c r="H66" i="1"/>
  <c r="H219" i="1"/>
  <c r="AB357" i="1"/>
  <c r="AC109" i="1"/>
  <c r="AC354" i="1"/>
  <c r="X47" i="1"/>
  <c r="H178" i="1"/>
  <c r="AC355" i="1"/>
  <c r="H69" i="1"/>
  <c r="Z133" i="1"/>
  <c r="H318" i="1"/>
  <c r="Z347" i="1"/>
  <c r="G311" i="1"/>
  <c r="G319" i="1"/>
  <c r="AA363" i="1"/>
  <c r="Y29" i="1"/>
  <c r="Z340" i="1"/>
  <c r="AA107" i="1"/>
  <c r="X371" i="1"/>
  <c r="AB185" i="1"/>
  <c r="AB66" i="1"/>
  <c r="Z124" i="1"/>
  <c r="AC96" i="1"/>
  <c r="G282" i="1"/>
  <c r="AA140" i="1"/>
  <c r="Z15" i="1"/>
  <c r="X136" i="1"/>
  <c r="H334" i="1"/>
  <c r="X100" i="1"/>
  <c r="AA257" i="1"/>
  <c r="AB192" i="1"/>
  <c r="AB124" i="1"/>
  <c r="AC165" i="1"/>
  <c r="G116" i="1"/>
  <c r="AB160" i="1"/>
  <c r="AC363" i="1"/>
  <c r="AB222" i="1"/>
  <c r="H303" i="1"/>
  <c r="AA238" i="1"/>
  <c r="AA90" i="1"/>
  <c r="Y163" i="1"/>
  <c r="G124" i="1"/>
  <c r="Z13" i="1"/>
  <c r="G34" i="1"/>
  <c r="AB15" i="1"/>
  <c r="AA146" i="1"/>
  <c r="H204" i="1"/>
  <c r="AB177" i="1"/>
  <c r="H323" i="1"/>
  <c r="AC89" i="1"/>
  <c r="H380" i="1"/>
  <c r="X234" i="1"/>
  <c r="AB363" i="1"/>
  <c r="AB395" i="1"/>
  <c r="G214" i="1"/>
  <c r="G182" i="1"/>
  <c r="G154" i="1"/>
  <c r="G237" i="1"/>
  <c r="AC63" i="1"/>
  <c r="G377" i="1"/>
  <c r="Z311" i="1"/>
  <c r="Z128" i="1"/>
  <c r="Y383" i="1"/>
  <c r="AC322" i="1"/>
  <c r="H38" i="1"/>
  <c r="Z334" i="1"/>
  <c r="AA130" i="1"/>
  <c r="AA271" i="1"/>
  <c r="H241" i="1"/>
  <c r="X334" i="1"/>
  <c r="AC205" i="1"/>
  <c r="AB381" i="1"/>
  <c r="X146" i="1"/>
  <c r="G57" i="1"/>
  <c r="Z354" i="1"/>
  <c r="H306" i="1"/>
  <c r="AC352" i="1"/>
  <c r="G109" i="1"/>
  <c r="X65" i="1"/>
  <c r="H302" i="1"/>
  <c r="Z251" i="1"/>
  <c r="G270" i="1"/>
  <c r="AC134" i="1"/>
  <c r="AB248" i="1"/>
  <c r="Z21" i="1"/>
  <c r="G82" i="1"/>
  <c r="X75" i="1"/>
  <c r="AC114" i="1"/>
  <c r="X362" i="1"/>
  <c r="Y172" i="1"/>
  <c r="AB90" i="1"/>
  <c r="AC359" i="1"/>
  <c r="G23" i="1"/>
  <c r="AC60" i="1"/>
  <c r="X195" i="1"/>
  <c r="Z72" i="1"/>
  <c r="Z352" i="1"/>
  <c r="AA347" i="1"/>
  <c r="X171" i="1"/>
  <c r="AA172" i="1"/>
  <c r="Z202" i="1"/>
  <c r="X83" i="1"/>
  <c r="AC209" i="1"/>
  <c r="Z82" i="1"/>
  <c r="AC325" i="1"/>
  <c r="G16" i="1"/>
  <c r="AC41" i="1"/>
  <c r="Y265" i="1"/>
  <c r="G304" i="1"/>
  <c r="Y247" i="1"/>
  <c r="Y196" i="1"/>
  <c r="X263" i="1"/>
  <c r="Y324" i="1"/>
  <c r="H265" i="1"/>
  <c r="X78" i="1"/>
  <c r="G242" i="1"/>
  <c r="X230" i="1"/>
  <c r="AC18" i="1"/>
  <c r="AC143" i="1"/>
  <c r="X247" i="1"/>
  <c r="AC250" i="1"/>
  <c r="AC204" i="1"/>
  <c r="X346" i="1"/>
  <c r="AB83" i="1"/>
  <c r="AA325" i="1"/>
  <c r="AC320" i="1"/>
  <c r="X143" i="1"/>
  <c r="AB107" i="1"/>
  <c r="AA229" i="1"/>
  <c r="G352" i="1"/>
  <c r="AB81" i="1"/>
  <c r="Y223" i="1"/>
  <c r="H180" i="1"/>
  <c r="Y176" i="1"/>
  <c r="Z387" i="1"/>
  <c r="Z254" i="1"/>
  <c r="Y188" i="1"/>
  <c r="X205" i="1"/>
  <c r="X389" i="1"/>
  <c r="Z130" i="1"/>
  <c r="G371" i="1"/>
  <c r="AA110" i="1"/>
  <c r="H358" i="1"/>
  <c r="AB260" i="1"/>
  <c r="X294" i="1"/>
  <c r="X386" i="1"/>
  <c r="AB186" i="1"/>
  <c r="Z298" i="1"/>
  <c r="AB270" i="1"/>
  <c r="AB216" i="1"/>
  <c r="Z318" i="1"/>
  <c r="AC87" i="1"/>
  <c r="X186" i="1"/>
  <c r="AA151" i="1"/>
  <c r="AC19" i="1"/>
  <c r="AC203" i="1"/>
  <c r="AB367" i="1"/>
  <c r="AB293" i="1"/>
  <c r="AB399" i="1"/>
  <c r="AC118" i="1"/>
  <c r="X95" i="1"/>
  <c r="G363" i="1"/>
  <c r="AB24" i="1"/>
  <c r="Z129" i="1"/>
  <c r="G117" i="1"/>
  <c r="Z263" i="1"/>
  <c r="AA123" i="1"/>
  <c r="AB278" i="1"/>
  <c r="G211" i="1"/>
  <c r="Y211" i="1"/>
  <c r="AA120" i="1"/>
  <c r="H20" i="1"/>
  <c r="Z98" i="1"/>
  <c r="Y64" i="1"/>
  <c r="H277" i="1"/>
  <c r="Y221" i="1"/>
  <c r="H324" i="1"/>
  <c r="Y347" i="1"/>
  <c r="Z332" i="1"/>
  <c r="G149" i="1"/>
  <c r="AC349" i="1"/>
  <c r="AA15" i="1"/>
  <c r="H336" i="1"/>
  <c r="AA155" i="1"/>
  <c r="Z259" i="1"/>
  <c r="X335" i="1"/>
  <c r="X190" i="1"/>
  <c r="Z69" i="1"/>
  <c r="Y75" i="1"/>
  <c r="X150" i="1"/>
  <c r="Y376" i="1"/>
  <c r="G202" i="1"/>
  <c r="H152" i="1"/>
  <c r="AB130" i="1"/>
  <c r="Z41" i="1"/>
  <c r="AB322" i="1"/>
  <c r="AB142" i="1"/>
  <c r="Z247" i="1"/>
  <c r="H84" i="1"/>
  <c r="AA16" i="1"/>
  <c r="Y109" i="1"/>
  <c r="X81" i="1"/>
  <c r="G324" i="1"/>
  <c r="H116" i="1"/>
  <c r="AA154" i="1"/>
  <c r="AC99" i="1"/>
  <c r="H342" i="1"/>
  <c r="G85" i="1"/>
  <c r="X197" i="1"/>
  <c r="H65" i="1"/>
  <c r="AC230" i="1"/>
  <c r="Z264" i="1"/>
  <c r="AB364" i="1"/>
  <c r="H61" i="1"/>
  <c r="H115" i="1"/>
  <c r="X74" i="1"/>
  <c r="AB234" i="1"/>
  <c r="H228" i="1"/>
  <c r="AC82" i="1"/>
  <c r="Y365" i="1"/>
  <c r="AA109" i="1"/>
  <c r="H177" i="1"/>
  <c r="AB307" i="1"/>
  <c r="Z372" i="1"/>
  <c r="X110" i="1"/>
  <c r="Z330" i="1"/>
  <c r="AA211" i="1"/>
  <c r="AC200" i="1"/>
  <c r="G32" i="1"/>
  <c r="H253" i="1"/>
  <c r="Y338" i="1"/>
  <c r="Y291" i="1"/>
  <c r="Z108" i="1"/>
  <c r="G74" i="1"/>
  <c r="AA391" i="1"/>
  <c r="AC125" i="1"/>
  <c r="H312" i="1"/>
  <c r="AB19" i="1"/>
  <c r="G164" i="1"/>
  <c r="G174" i="1"/>
  <c r="G43" i="1"/>
  <c r="Z31" i="1"/>
  <c r="AA30" i="1"/>
  <c r="H273" i="1"/>
  <c r="X90" i="1"/>
  <c r="AC234" i="1"/>
  <c r="AB347" i="1"/>
  <c r="Z386" i="1"/>
  <c r="AB111" i="1"/>
  <c r="AB259" i="1"/>
  <c r="AC206" i="1"/>
  <c r="G173" i="1"/>
  <c r="H43" i="1"/>
  <c r="AB327" i="1"/>
  <c r="AC11" i="1"/>
  <c r="Y67" i="1"/>
  <c r="AB217" i="1"/>
  <c r="Y315" i="1"/>
  <c r="AA278" i="1"/>
  <c r="AA312" i="1"/>
  <c r="Y50" i="1"/>
  <c r="G244" i="1"/>
  <c r="AA57" i="1"/>
  <c r="H305" i="1"/>
  <c r="H111" i="1"/>
  <c r="AA205" i="1"/>
  <c r="G247" i="1"/>
  <c r="AA340" i="1"/>
  <c r="Z190" i="1"/>
  <c r="AC29" i="1"/>
  <c r="AB167" i="1"/>
  <c r="AB209" i="1"/>
  <c r="Y224" i="1"/>
  <c r="AC73" i="1"/>
  <c r="AB182" i="1"/>
  <c r="X30" i="1"/>
  <c r="AA20" i="1"/>
  <c r="AB198" i="1"/>
  <c r="H322" i="1"/>
  <c r="AB68" i="1"/>
  <c r="X232" i="1"/>
  <c r="H100" i="1"/>
  <c r="H247" i="1"/>
  <c r="H298" i="1"/>
  <c r="AC326" i="1"/>
  <c r="AA303" i="1"/>
  <c r="AA51" i="1"/>
  <c r="H218" i="1"/>
  <c r="X141" i="1"/>
  <c r="Y259" i="1"/>
  <c r="AA17" i="1"/>
  <c r="H151" i="1"/>
  <c r="Y161" i="1"/>
  <c r="H142" i="1"/>
  <c r="Y173" i="1"/>
  <c r="Z249" i="1"/>
  <c r="AC135" i="1"/>
  <c r="Z168" i="1"/>
  <c r="G163" i="1"/>
  <c r="Y254" i="1"/>
  <c r="AB61" i="1"/>
  <c r="X227" i="1"/>
  <c r="H293" i="1"/>
  <c r="G80" i="1"/>
  <c r="AC316" i="1"/>
  <c r="Y329" i="1"/>
  <c r="H378" i="1"/>
  <c r="Y387" i="1"/>
  <c r="Y307" i="1"/>
  <c r="H191" i="1"/>
  <c r="G357" i="1"/>
  <c r="H357" i="1"/>
  <c r="AC9" i="1"/>
  <c r="G185" i="1"/>
  <c r="H117" i="1"/>
  <c r="H15" i="1"/>
  <c r="Z166" i="1"/>
  <c r="AC195" i="1"/>
  <c r="G342" i="1"/>
  <c r="AB285" i="1"/>
  <c r="Y311" i="1"/>
  <c r="H289" i="1"/>
  <c r="AB386" i="1"/>
  <c r="G263" i="1"/>
  <c r="Z179" i="1"/>
  <c r="AA194" i="1"/>
  <c r="Z210" i="1"/>
  <c r="AB38" i="1"/>
  <c r="G212" i="1"/>
  <c r="AC369" i="1"/>
  <c r="AC113" i="1"/>
  <c r="Y346" i="1"/>
  <c r="Z117" i="1"/>
  <c r="AC353" i="1"/>
  <c r="AA54" i="1"/>
  <c r="X45" i="1"/>
  <c r="G125" i="1"/>
  <c r="Y308" i="1"/>
  <c r="AA359" i="1"/>
  <c r="AC184" i="1"/>
  <c r="X179" i="1"/>
  <c r="AA202" i="1"/>
  <c r="AA87" i="1"/>
  <c r="Y187" i="1"/>
  <c r="X224" i="1"/>
  <c r="X126" i="1"/>
  <c r="Y372" i="1"/>
  <c r="AB362" i="1"/>
  <c r="Z126" i="1"/>
  <c r="AA10" i="1"/>
  <c r="AA374" i="1"/>
  <c r="G368" i="1"/>
  <c r="Y214" i="1"/>
  <c r="G305" i="1"/>
  <c r="Y127" i="1"/>
  <c r="Y130" i="1"/>
  <c r="AA91" i="1"/>
  <c r="Z84" i="1"/>
  <c r="Y20" i="1"/>
  <c r="H337" i="1"/>
  <c r="AC313" i="1"/>
  <c r="G330" i="1"/>
  <c r="Y209" i="1"/>
  <c r="Y389" i="1"/>
  <c r="AC53" i="1"/>
  <c r="AA259" i="1"/>
  <c r="Y167" i="1"/>
  <c r="Z49" i="1"/>
  <c r="Z250" i="1"/>
  <c r="AB274" i="1"/>
  <c r="X202" i="1"/>
  <c r="AC328" i="1"/>
  <c r="AC22" i="1"/>
  <c r="Y143" i="1"/>
  <c r="H384" i="1"/>
  <c r="AB345" i="1"/>
  <c r="Y358" i="1"/>
  <c r="AB23" i="1"/>
  <c r="Y198" i="1"/>
  <c r="X350" i="1"/>
  <c r="G374" i="1"/>
  <c r="AB179" i="1"/>
  <c r="AA324" i="1"/>
  <c r="AC279" i="1"/>
  <c r="G103" i="1"/>
  <c r="AA193" i="1"/>
  <c r="H198" i="1"/>
  <c r="Y278" i="1"/>
  <c r="AA322" i="1"/>
  <c r="Y98" i="1"/>
  <c r="AA306" i="1"/>
  <c r="AC309" i="1"/>
  <c r="AB151" i="1"/>
  <c r="AB243" i="1"/>
  <c r="AB45" i="1"/>
  <c r="X67" i="1"/>
  <c r="AA199" i="1"/>
  <c r="AC366" i="1"/>
  <c r="AC289" i="1"/>
  <c r="Z81" i="1"/>
  <c r="AA74" i="1"/>
  <c r="H12" i="1"/>
  <c r="AB181" i="1"/>
  <c r="X103" i="1"/>
  <c r="X140" i="1"/>
  <c r="AC340" i="1"/>
  <c r="AC136" i="1"/>
  <c r="G81" i="1"/>
  <c r="AC272" i="1"/>
  <c r="Z362" i="1"/>
  <c r="X348" i="1"/>
  <c r="Z100" i="1"/>
  <c r="AA180" i="1"/>
  <c r="H140" i="1"/>
  <c r="AA246" i="1"/>
  <c r="AA24" i="1"/>
  <c r="Y396" i="1"/>
  <c r="AA338" i="1"/>
  <c r="Z112" i="1"/>
  <c r="X94" i="1"/>
  <c r="H220" i="1"/>
  <c r="AC396" i="1"/>
  <c r="AB250" i="1"/>
  <c r="AC297" i="1"/>
  <c r="Z76" i="1"/>
  <c r="H18" i="1"/>
  <c r="AA355" i="1"/>
  <c r="H60" i="1"/>
  <c r="AA378" i="1"/>
  <c r="AC241" i="1"/>
  <c r="H310" i="1"/>
  <c r="H24" i="1"/>
  <c r="AC117" i="1"/>
  <c r="Z27" i="1"/>
  <c r="X258" i="1"/>
  <c r="G15" i="1"/>
  <c r="AB328" i="1"/>
  <c r="AA263" i="1"/>
  <c r="G142" i="1"/>
  <c r="Y295" i="1"/>
  <c r="Z256" i="1"/>
  <c r="AA204" i="1"/>
  <c r="Z232" i="1"/>
  <c r="G37" i="1"/>
  <c r="AA71" i="1"/>
  <c r="H193" i="1"/>
  <c r="G343" i="1"/>
  <c r="H216" i="1"/>
  <c r="Y282" i="1"/>
  <c r="Y147" i="1"/>
  <c r="H240" i="1"/>
  <c r="X273" i="1"/>
  <c r="Z312" i="1"/>
  <c r="G243" i="1"/>
  <c r="AB56" i="1"/>
  <c r="G191" i="1"/>
  <c r="AB207" i="1"/>
  <c r="AB25" i="1"/>
  <c r="Y32" i="1"/>
  <c r="G339" i="1"/>
  <c r="Y360" i="1"/>
  <c r="Y191" i="1"/>
  <c r="Z97" i="1"/>
  <c r="AA222" i="1"/>
  <c r="AC101" i="1"/>
  <c r="AC365" i="1"/>
  <c r="AA366" i="1"/>
  <c r="AB169" i="1"/>
  <c r="AB265" i="1"/>
  <c r="AB312" i="1"/>
  <c r="AB340" i="1"/>
  <c r="G388" i="1"/>
  <c r="G288" i="1"/>
  <c r="X69" i="1"/>
  <c r="Y92" i="1"/>
  <c r="X385" i="1"/>
  <c r="H62" i="1"/>
  <c r="G392" i="1"/>
  <c r="AC44" i="1"/>
  <c r="H165" i="1"/>
  <c r="Y153" i="1"/>
  <c r="Y160" i="1"/>
  <c r="Y177" i="1"/>
  <c r="AB335" i="1"/>
  <c r="H163" i="1"/>
  <c r="Y273" i="1"/>
  <c r="AC315" i="1"/>
  <c r="H79" i="1"/>
  <c r="X306" i="1"/>
  <c r="Z388" i="1"/>
  <c r="Z266" i="1"/>
  <c r="H153" i="1"/>
  <c r="AA399" i="1"/>
  <c r="AB26" i="1"/>
  <c r="Y69" i="1"/>
  <c r="X93" i="1"/>
  <c r="AB215" i="1"/>
  <c r="AC275" i="1"/>
  <c r="AA357" i="1"/>
  <c r="AB213" i="1"/>
  <c r="Y9" i="1"/>
  <c r="AB143" i="1"/>
  <c r="AC350" i="1"/>
  <c r="Y386" i="1"/>
  <c r="AC94" i="1"/>
  <c r="X61" i="1"/>
  <c r="Z101" i="1"/>
  <c r="AB40" i="1"/>
  <c r="Z32" i="1"/>
  <c r="AC162" i="1"/>
  <c r="AA241" i="1"/>
  <c r="AB212" i="1"/>
  <c r="AA285" i="1"/>
  <c r="G66" i="1"/>
  <c r="X287" i="1"/>
  <c r="H261" i="1"/>
  <c r="AC35" i="1"/>
  <c r="H185" i="1"/>
  <c r="AC144" i="1"/>
  <c r="X315" i="1"/>
  <c r="H37" i="1"/>
  <c r="G92" i="1"/>
  <c r="G136" i="1"/>
  <c r="Z104" i="1"/>
  <c r="H87" i="1"/>
  <c r="Z378" i="1"/>
  <c r="Y323" i="1"/>
  <c r="G143" i="1"/>
  <c r="AA52" i="1"/>
  <c r="AA398" i="1"/>
  <c r="AC329" i="1"/>
  <c r="X170" i="1"/>
  <c r="G394" i="1"/>
  <c r="Z154" i="1"/>
  <c r="AA41" i="1"/>
  <c r="AC103" i="1"/>
  <c r="G178" i="1"/>
  <c r="Y296" i="1"/>
  <c r="G286" i="1"/>
  <c r="AC306" i="1"/>
  <c r="X364" i="1"/>
  <c r="AB360" i="1"/>
  <c r="AA302" i="1"/>
  <c r="X108" i="1"/>
  <c r="AB273" i="1"/>
  <c r="AA219" i="1"/>
  <c r="G166" i="1"/>
  <c r="AA280" i="1"/>
  <c r="X156" i="1"/>
  <c r="AC90" i="1"/>
  <c r="X59" i="1"/>
  <c r="AB101" i="1"/>
  <c r="AB42" i="1"/>
  <c r="G206" i="1"/>
  <c r="AB18" i="1"/>
  <c r="AB16" i="1"/>
  <c r="Y340" i="1"/>
  <c r="AC107" i="1"/>
  <c r="H313" i="1"/>
  <c r="Z145" i="1"/>
  <c r="AA13" i="1"/>
  <c r="AA313" i="1"/>
  <c r="AC111" i="1"/>
  <c r="Y44" i="1"/>
  <c r="G209" i="1"/>
  <c r="Z157" i="1"/>
  <c r="AA207" i="1"/>
  <c r="X358" i="1"/>
  <c r="Z138" i="1"/>
  <c r="Z242" i="1"/>
  <c r="Z230" i="1"/>
  <c r="X76" i="1"/>
  <c r="X165" i="1"/>
  <c r="AC199" i="1"/>
  <c r="AB57" i="1"/>
  <c r="H252" i="1"/>
  <c r="AB301" i="1"/>
  <c r="AC142" i="1"/>
  <c r="AB351" i="1"/>
  <c r="H46" i="1"/>
  <c r="AC155" i="1"/>
  <c r="H147" i="1"/>
  <c r="Y78" i="1"/>
  <c r="X311" i="1"/>
  <c r="Z155" i="1"/>
  <c r="H98" i="1"/>
  <c r="Z313" i="1"/>
  <c r="H167" i="1"/>
  <c r="Y325" i="1"/>
  <c r="AB238" i="1"/>
  <c r="AC401" i="1"/>
  <c r="AB271" i="1"/>
  <c r="Z367" i="1"/>
  <c r="G249" i="1"/>
  <c r="G137" i="1"/>
  <c r="G297" i="1"/>
  <c r="G152" i="1"/>
  <c r="H129" i="1"/>
  <c r="AA102" i="1"/>
  <c r="G251" i="1"/>
  <c r="G303" i="1"/>
  <c r="X58" i="1"/>
  <c r="Z295" i="1"/>
  <c r="G128" i="1"/>
  <c r="AA174" i="1"/>
  <c r="AA307" i="1"/>
  <c r="AB189" i="1"/>
  <c r="H54" i="1"/>
  <c r="X56" i="1"/>
  <c r="AB304" i="1"/>
  <c r="Y103" i="1"/>
  <c r="AA114" i="1"/>
  <c r="G337" i="1"/>
  <c r="Y81" i="1"/>
  <c r="H217" i="1"/>
  <c r="X265" i="1"/>
  <c r="Z50" i="1"/>
  <c r="AA37" i="1"/>
  <c r="AC214" i="1"/>
  <c r="G315" i="1"/>
  <c r="X347" i="1"/>
  <c r="AA58" i="1"/>
  <c r="G194" i="1"/>
  <c r="H355" i="1"/>
  <c r="AC33" i="1"/>
  <c r="AC36" i="1"/>
  <c r="X292" i="1"/>
  <c r="Z139" i="1"/>
  <c r="AA80" i="1"/>
  <c r="X208" i="1"/>
  <c r="AC284" i="1"/>
  <c r="AA122" i="1"/>
  <c r="AA388" i="1"/>
  <c r="Z77" i="1"/>
  <c r="AB131" i="1"/>
  <c r="Y192" i="1"/>
  <c r="AA397" i="1"/>
  <c r="AC23" i="1"/>
  <c r="X60" i="1"/>
  <c r="Y89" i="1"/>
  <c r="H95" i="1"/>
  <c r="X133" i="1"/>
  <c r="AB287" i="1"/>
  <c r="X228" i="1"/>
  <c r="H123" i="1"/>
  <c r="AA400" i="1"/>
  <c r="G161" i="1"/>
  <c r="X193" i="1"/>
  <c r="AC217" i="1"/>
  <c r="X225" i="1"/>
  <c r="G360" i="1"/>
  <c r="Z87" i="1"/>
  <c r="G366" i="1"/>
  <c r="AB88" i="1"/>
  <c r="Y54" i="1"/>
  <c r="Z172" i="1"/>
  <c r="Y256" i="1"/>
  <c r="H188" i="1"/>
  <c r="H41" i="1"/>
  <c r="G93" i="1"/>
  <c r="X117" i="1"/>
  <c r="X9" i="1"/>
  <c r="AC374" i="1"/>
  <c r="AC398" i="1"/>
  <c r="G54" i="1"/>
  <c r="X82" i="1"/>
  <c r="Y56" i="1"/>
  <c r="AB258" i="1"/>
  <c r="G141" i="1"/>
  <c r="AC399" i="1"/>
  <c r="AB71" i="1"/>
  <c r="G231" i="1"/>
  <c r="Y48" i="1"/>
  <c r="Y344" i="1"/>
  <c r="X38" i="1"/>
  <c r="AC223" i="1"/>
  <c r="AB47" i="1"/>
  <c r="X239" i="1"/>
  <c r="G277" i="1"/>
  <c r="X213" i="1"/>
  <c r="G350" i="1"/>
  <c r="AA201" i="1"/>
  <c r="AA252" i="1"/>
  <c r="X329" i="1"/>
  <c r="H155" i="1"/>
  <c r="AB350" i="1"/>
  <c r="AB369" i="1"/>
  <c r="AB190" i="1"/>
  <c r="G106" i="1"/>
  <c r="H150" i="1"/>
  <c r="G151" i="1"/>
  <c r="H335" i="1"/>
  <c r="H32" i="1"/>
  <c r="Z170" i="1"/>
  <c r="AA86" i="1"/>
  <c r="X325" i="1"/>
  <c r="G241" i="1"/>
  <c r="AC232" i="1"/>
  <c r="G181" i="1"/>
  <c r="AA78" i="1"/>
  <c r="Y85" i="1"/>
  <c r="Y381" i="1"/>
  <c r="AB370" i="1"/>
  <c r="Y33" i="1"/>
  <c r="AC154" i="1"/>
  <c r="G105" i="1"/>
  <c r="Y86" i="1"/>
  <c r="AA167" i="1"/>
  <c r="X206" i="1"/>
  <c r="X318" i="1"/>
  <c r="Y388" i="1"/>
  <c r="AC381" i="1"/>
  <c r="G273" i="1"/>
  <c r="AA76" i="1"/>
  <c r="Z180" i="1"/>
  <c r="AC51" i="1"/>
  <c r="Y255" i="1"/>
  <c r="Y113" i="1"/>
  <c r="X305" i="1"/>
  <c r="AB36" i="1"/>
  <c r="Z222" i="1"/>
  <c r="G52" i="1"/>
  <c r="Z54" i="1"/>
  <c r="Y242" i="1"/>
  <c r="Y149" i="1"/>
  <c r="AB366" i="1"/>
  <c r="X118" i="1"/>
  <c r="Z16" i="1"/>
  <c r="Y19" i="1"/>
  <c r="H281" i="1"/>
  <c r="X321" i="1"/>
  <c r="Z358" i="1"/>
  <c r="AB394" i="1"/>
  <c r="G75" i="1"/>
  <c r="AA209" i="1"/>
  <c r="G271" i="1"/>
  <c r="Y238" i="1"/>
  <c r="AC42" i="1"/>
  <c r="H159" i="1"/>
  <c r="AA100" i="1"/>
  <c r="AA108" i="1"/>
  <c r="Y312" i="1"/>
  <c r="AA105" i="1"/>
  <c r="X101" i="1"/>
  <c r="Z143" i="1"/>
  <c r="Y367" i="1"/>
  <c r="Y219" i="1"/>
  <c r="Z260" i="1"/>
  <c r="AB159" i="1"/>
  <c r="Y80" i="1"/>
  <c r="H401" i="1"/>
  <c r="Y104" i="1"/>
  <c r="Y232" i="1"/>
  <c r="Y36" i="1"/>
  <c r="Y233" i="1"/>
  <c r="Y225" i="1"/>
  <c r="AC78" i="1"/>
  <c r="Y371" i="1"/>
  <c r="Y21" i="1"/>
  <c r="H222" i="1"/>
  <c r="Y125" i="1"/>
  <c r="X109" i="1"/>
  <c r="H353" i="1"/>
  <c r="H201" i="1"/>
  <c r="AA334" i="1"/>
  <c r="AC140" i="1"/>
  <c r="AB136" i="1"/>
  <c r="G36" i="1"/>
  <c r="G17" i="1"/>
  <c r="AA272" i="1"/>
  <c r="X387" i="1"/>
  <c r="G367" i="1"/>
  <c r="X356" i="1"/>
  <c r="Z290" i="1"/>
  <c r="Y180" i="1"/>
  <c r="Y13" i="1"/>
  <c r="X316" i="1"/>
  <c r="X12" i="1"/>
  <c r="X122" i="1"/>
  <c r="G45" i="1"/>
  <c r="AC120" i="1"/>
  <c r="AA83" i="1"/>
  <c r="Y285" i="1"/>
  <c r="Y300" i="1"/>
  <c r="AA59" i="1"/>
  <c r="X20" i="1"/>
  <c r="Z220" i="1"/>
  <c r="Y373" i="1"/>
  <c r="Y83" i="1"/>
  <c r="H221" i="1"/>
  <c r="G27" i="1"/>
  <c r="AA321" i="1"/>
  <c r="AA266" i="1"/>
  <c r="X36" i="1"/>
  <c r="Y121" i="1"/>
  <c r="Z22" i="1"/>
  <c r="X139" i="1"/>
  <c r="Y157" i="1"/>
  <c r="AB175" i="1"/>
  <c r="Y105" i="1"/>
  <c r="Y122" i="1"/>
  <c r="Y65" i="1"/>
  <c r="AC281" i="1"/>
  <c r="G50" i="1"/>
  <c r="Y28" i="1"/>
  <c r="AC339" i="1"/>
  <c r="AA46" i="1"/>
  <c r="AC299" i="1"/>
  <c r="AC68" i="1"/>
  <c r="H367" i="1"/>
  <c r="X301" i="1"/>
  <c r="AB141" i="1"/>
  <c r="AA372" i="1"/>
  <c r="AB199" i="1"/>
  <c r="G313" i="1"/>
  <c r="G60" i="1"/>
  <c r="AA299" i="1"/>
  <c r="Y305" i="1"/>
  <c r="Y269" i="1"/>
  <c r="AC218" i="1"/>
  <c r="H283" i="1"/>
  <c r="AB145" i="1"/>
  <c r="X134" i="1"/>
  <c r="H389" i="1"/>
  <c r="AA401" i="1"/>
  <c r="G227" i="1"/>
  <c r="X37" i="1"/>
  <c r="AB73" i="1"/>
  <c r="AB256" i="1"/>
  <c r="X369" i="1"/>
  <c r="AB377" i="1"/>
  <c r="AA314" i="1"/>
  <c r="Z258" i="1"/>
  <c r="X399" i="1"/>
  <c r="AC192" i="1"/>
  <c r="H71" i="1"/>
  <c r="AA239" i="1"/>
  <c r="H107" i="1"/>
  <c r="Y135" i="1"/>
  <c r="X104" i="1"/>
  <c r="AA395" i="1"/>
  <c r="X352" i="1"/>
  <c r="H39" i="1"/>
  <c r="AA73" i="1"/>
  <c r="Y178" i="1"/>
  <c r="Z43" i="1"/>
  <c r="Z327" i="1"/>
  <c r="AA163" i="1"/>
  <c r="AA339" i="1"/>
  <c r="AB43" i="1"/>
  <c r="AC382" i="1"/>
  <c r="AA226" i="1"/>
  <c r="AA143" i="1"/>
  <c r="X164" i="1"/>
  <c r="G139" i="1"/>
  <c r="G396" i="1"/>
  <c r="G294" i="1"/>
  <c r="H118" i="1"/>
  <c r="AC258" i="1"/>
  <c r="X219" i="1"/>
  <c r="G361" i="1"/>
  <c r="G159" i="1"/>
  <c r="AB76" i="1"/>
  <c r="AB235" i="1"/>
  <c r="Y309" i="1"/>
  <c r="AB165" i="1"/>
  <c r="G78" i="1"/>
  <c r="AB224" i="1"/>
  <c r="Z113" i="1"/>
  <c r="AA376" i="1"/>
  <c r="AB305" i="1"/>
  <c r="AB64" i="1"/>
  <c r="AB314" i="1"/>
  <c r="AC24" i="1"/>
  <c r="H351" i="1"/>
  <c r="Z24" i="1"/>
  <c r="AB333" i="1"/>
  <c r="AB291" i="1"/>
  <c r="X50" i="1"/>
  <c r="X42" i="1"/>
  <c r="Z281" i="1"/>
  <c r="Z33" i="1"/>
  <c r="X384" i="1"/>
  <c r="Z36" i="1"/>
  <c r="X34" i="1"/>
  <c r="AB388" i="1"/>
  <c r="AA152" i="1"/>
  <c r="AC92" i="1"/>
  <c r="Z401" i="1"/>
  <c r="X204" i="1"/>
  <c r="G378" i="1"/>
  <c r="X27" i="1"/>
  <c r="AC58" i="1"/>
  <c r="AB319" i="1"/>
  <c r="G63" i="1"/>
  <c r="AC358" i="1"/>
  <c r="Z400" i="1"/>
  <c r="AA101" i="1"/>
  <c r="Z324" i="1"/>
  <c r="G217" i="1"/>
  <c r="AB272" i="1"/>
  <c r="Z375" i="1"/>
  <c r="AC45" i="1"/>
  <c r="H291" i="1"/>
  <c r="G344" i="1"/>
  <c r="AB12" i="1"/>
  <c r="Y226" i="1"/>
  <c r="AB257" i="1"/>
  <c r="AB382" i="1"/>
  <c r="AA121" i="1"/>
  <c r="G187" i="1"/>
  <c r="AB359" i="1"/>
  <c r="AB62" i="1"/>
  <c r="H388" i="1"/>
  <c r="AC390" i="1"/>
  <c r="AB158" i="1"/>
  <c r="G362" i="1"/>
  <c r="Y216" i="1"/>
  <c r="AB296" i="1"/>
  <c r="Z134" i="1"/>
  <c r="G169" i="1"/>
  <c r="H137" i="1"/>
  <c r="Z42" i="1"/>
  <c r="AA269" i="1"/>
  <c r="AA298" i="1"/>
  <c r="G120" i="1"/>
  <c r="H42" i="1"/>
  <c r="Y123" i="1"/>
  <c r="AB140" i="1"/>
  <c r="Y39" i="1"/>
  <c r="X111" i="1"/>
  <c r="H126" i="1"/>
  <c r="AB34" i="1"/>
  <c r="H196" i="1"/>
  <c r="X48" i="1"/>
  <c r="AB306" i="1"/>
  <c r="Z92" i="1"/>
  <c r="X374" i="1"/>
  <c r="H127" i="1"/>
  <c r="G338" i="1"/>
  <c r="H179" i="1"/>
  <c r="Y289" i="1"/>
  <c r="G218" i="1"/>
  <c r="X340" i="1"/>
  <c r="H339" i="1"/>
  <c r="Z56" i="1"/>
  <c r="AA124" i="1"/>
  <c r="AC158" i="1"/>
  <c r="X49" i="1"/>
  <c r="AB329" i="1"/>
  <c r="G133" i="1"/>
  <c r="AA63" i="1"/>
  <c r="H320" i="1"/>
  <c r="Z35" i="1"/>
  <c r="Y249" i="1"/>
  <c r="AB33" i="1"/>
  <c r="AC88" i="1"/>
  <c r="AB156" i="1"/>
  <c r="H172" i="1"/>
  <c r="AB133" i="1"/>
  <c r="AC252" i="1"/>
  <c r="Z288" i="1"/>
  <c r="AC302" i="1"/>
  <c r="AB173" i="1"/>
  <c r="G398" i="1"/>
  <c r="Z360" i="1"/>
  <c r="H33" i="1"/>
  <c r="H239" i="1"/>
  <c r="Y73" i="1"/>
  <c r="AA38" i="1"/>
  <c r="Z319" i="1"/>
  <c r="AB298" i="1"/>
  <c r="Z144" i="1"/>
  <c r="AC12" i="1"/>
  <c r="AA260" i="1"/>
  <c r="AC394" i="1"/>
  <c r="Z380" i="1"/>
  <c r="AB221" i="1"/>
  <c r="Y235" i="1"/>
  <c r="Y183" i="1"/>
  <c r="X106" i="1"/>
  <c r="Z55" i="1"/>
  <c r="Y402" i="1"/>
  <c r="AA249" i="1"/>
  <c r="H94" i="1"/>
  <c r="AC212" i="1"/>
  <c r="G248" i="1"/>
  <c r="Y351" i="1"/>
  <c r="X159" i="1"/>
  <c r="H92" i="1"/>
  <c r="G213" i="1"/>
  <c r="H192" i="1"/>
  <c r="Y190" i="1"/>
  <c r="AC346" i="1"/>
  <c r="AA213" i="1"/>
  <c r="AC139" i="1"/>
  <c r="G384" i="1"/>
  <c r="X19" i="1"/>
  <c r="Z217" i="1"/>
  <c r="X212" i="1"/>
  <c r="G380" i="1"/>
  <c r="X209" i="1"/>
  <c r="X135" i="1"/>
  <c r="AB72" i="1"/>
  <c r="G35" i="1"/>
  <c r="AA131" i="1"/>
  <c r="AC257" i="1"/>
  <c r="G234" i="1"/>
  <c r="H58" i="1"/>
  <c r="G385" i="1"/>
  <c r="AC71" i="1"/>
  <c r="AB400" i="1"/>
  <c r="G379" i="1"/>
  <c r="AC337" i="1"/>
  <c r="AA384" i="1"/>
  <c r="Z284" i="1"/>
  <c r="H282" i="1"/>
  <c r="AB396" i="1"/>
  <c r="Z86" i="1"/>
  <c r="AB125" i="1"/>
  <c r="Z178" i="1"/>
  <c r="Y248" i="1"/>
  <c r="AB147" i="1"/>
  <c r="G126" i="1"/>
  <c r="Y95" i="1"/>
  <c r="Z233" i="1"/>
  <c r="X266" i="1"/>
  <c r="Z60" i="1"/>
  <c r="AB171" i="1"/>
  <c r="AA394" i="1"/>
  <c r="AB202" i="1"/>
  <c r="AC375" i="1"/>
  <c r="AA33" i="1"/>
  <c r="AA162" i="1"/>
  <c r="X338" i="1"/>
  <c r="AB103" i="1"/>
  <c r="G356" i="1"/>
  <c r="X72" i="1"/>
  <c r="H321" i="1"/>
  <c r="X278" i="1"/>
  <c r="AA230" i="1"/>
  <c r="AA159" i="1"/>
  <c r="AC233" i="1"/>
  <c r="AC47" i="1"/>
  <c r="AA245" i="1"/>
  <c r="AC271" i="1"/>
  <c r="Y391" i="1"/>
  <c r="H332" i="1"/>
  <c r="H300" i="1"/>
  <c r="AA84" i="1"/>
  <c r="Y52" i="1"/>
  <c r="Y84" i="1"/>
  <c r="AA305" i="1"/>
  <c r="AC75" i="1"/>
  <c r="X116" i="1"/>
  <c r="AB13" i="1"/>
  <c r="AB241" i="1"/>
  <c r="Y148" i="1"/>
  <c r="AA168" i="1"/>
  <c r="X269" i="1"/>
  <c r="G285" i="1"/>
  <c r="AC123" i="1"/>
  <c r="AC157" i="1"/>
  <c r="AA264" i="1"/>
  <c r="Z44" i="1"/>
  <c r="H101" i="1"/>
  <c r="AA227" i="1"/>
  <c r="AC129" i="1"/>
  <c r="Y186" i="1"/>
  <c r="Y353" i="1"/>
  <c r="AA276" i="1"/>
  <c r="AC221" i="1"/>
  <c r="Z212" i="1"/>
  <c r="Y366" i="1"/>
  <c r="X310" i="1"/>
  <c r="Z164" i="1"/>
  <c r="H295" i="1"/>
  <c r="AC372" i="1"/>
  <c r="Y179" i="1"/>
  <c r="G28" i="1"/>
  <c r="AB208" i="1"/>
  <c r="Z26" i="1"/>
  <c r="Y101" i="1"/>
  <c r="Y205" i="1"/>
  <c r="X11" i="1"/>
  <c r="Z345" i="1"/>
  <c r="Z90" i="1"/>
  <c r="Y68" i="1"/>
  <c r="AC361" i="1"/>
  <c r="AC356" i="1"/>
  <c r="AB354" i="1"/>
  <c r="Y234" i="1"/>
  <c r="Z392" i="1"/>
  <c r="AC367" i="1"/>
  <c r="Y378" i="1"/>
  <c r="Y356" i="1"/>
  <c r="AA349" i="1"/>
  <c r="X39" i="1"/>
  <c r="H363" i="1"/>
  <c r="H36" i="1"/>
  <c r="AB275" i="1"/>
  <c r="Z300" i="1"/>
  <c r="X264" i="1"/>
  <c r="H400" i="1"/>
  <c r="Z262" i="1"/>
  <c r="AA262" i="1"/>
  <c r="Y352" i="1"/>
  <c r="G19" i="1"/>
  <c r="Z350" i="1"/>
  <c r="Z194" i="1"/>
  <c r="Z306" i="1"/>
  <c r="G10" i="1"/>
  <c r="X203" i="1"/>
  <c r="AA126" i="1"/>
  <c r="AB97" i="1"/>
  <c r="AA286" i="1"/>
  <c r="Y210" i="1"/>
  <c r="G42" i="1"/>
  <c r="X375" i="1"/>
  <c r="G340" i="1"/>
  <c r="AB193" i="1"/>
  <c r="Z391" i="1"/>
  <c r="H280" i="1"/>
  <c r="X381" i="1"/>
  <c r="Z38" i="1"/>
  <c r="G22" i="1"/>
  <c r="AB51" i="1"/>
  <c r="AB378" i="1"/>
  <c r="X184" i="1"/>
  <c r="Y227" i="1"/>
  <c r="X54" i="1"/>
  <c r="Y246" i="1"/>
  <c r="X298" i="1"/>
  <c r="Y46" i="1"/>
  <c r="AB144" i="1"/>
  <c r="X29" i="1"/>
  <c r="Z39" i="1"/>
  <c r="AC131" i="1"/>
  <c r="AC79" i="1"/>
  <c r="AC385" i="1"/>
  <c r="AB27" i="1"/>
  <c r="AC16" i="1"/>
  <c r="Y374" i="1"/>
  <c r="AC283" i="1"/>
  <c r="X252" i="1"/>
  <c r="AB106" i="1"/>
  <c r="Z389" i="1"/>
  <c r="H284" i="1"/>
  <c r="Z59" i="1"/>
  <c r="AA42" i="1"/>
  <c r="X256" i="1"/>
  <c r="Z123" i="1"/>
  <c r="Y268" i="1"/>
  <c r="AA277" i="1"/>
  <c r="AB268" i="1"/>
  <c r="H189" i="1"/>
  <c r="Z369" i="1"/>
  <c r="AB21" i="1"/>
  <c r="Y319" i="1"/>
  <c r="Y144" i="1"/>
  <c r="G134" i="1"/>
  <c r="G222" i="1"/>
  <c r="G208" i="1"/>
  <c r="Y88" i="1"/>
  <c r="G283" i="1"/>
  <c r="H246" i="1"/>
  <c r="AB187" i="1"/>
  <c r="AC95" i="1"/>
  <c r="AC391" i="1"/>
  <c r="H311" i="1"/>
  <c r="Z287" i="1"/>
  <c r="G146" i="1"/>
  <c r="AA236" i="1"/>
  <c r="Z402" i="1"/>
  <c r="AA341" i="1"/>
  <c r="Z292" i="1"/>
  <c r="H370" i="1"/>
  <c r="Y293" i="1"/>
  <c r="G345" i="1"/>
  <c r="AA217" i="1"/>
  <c r="Z187" i="1"/>
  <c r="AA200" i="1"/>
  <c r="H91" i="1"/>
  <c r="Z176" i="1"/>
  <c r="Z68" i="1"/>
  <c r="Y182" i="1"/>
  <c r="Z304" i="1"/>
  <c r="Y151" i="1"/>
  <c r="AA333" i="1"/>
  <c r="AB91" i="1"/>
  <c r="AA258" i="1"/>
  <c r="AA165" i="1"/>
  <c r="AC294" i="1"/>
  <c r="AC267" i="1"/>
  <c r="AA297" i="1"/>
  <c r="AA89" i="1"/>
  <c r="Y132" i="1"/>
  <c r="Z279" i="1"/>
  <c r="Z20" i="1"/>
  <c r="H17" i="1"/>
  <c r="H89" i="1"/>
  <c r="X154" i="1"/>
  <c r="Y239" i="1"/>
  <c r="AC190" i="1"/>
  <c r="AC83" i="1"/>
  <c r="AA188" i="1"/>
  <c r="G189" i="1"/>
  <c r="H244" i="1"/>
  <c r="X214" i="1"/>
  <c r="AC335" i="1"/>
  <c r="AC348" i="1"/>
  <c r="Z45" i="1"/>
  <c r="AB204" i="1"/>
  <c r="G261" i="1"/>
  <c r="AA62" i="1"/>
  <c r="X308" i="1"/>
  <c r="Y201" i="1"/>
  <c r="H194" i="1"/>
  <c r="AA396" i="1"/>
  <c r="G275" i="1"/>
  <c r="AC376" i="1"/>
  <c r="Z280" i="1"/>
  <c r="X15" i="1"/>
  <c r="G111" i="1"/>
  <c r="H120" i="1"/>
  <c r="AC46" i="1"/>
  <c r="AB317" i="1"/>
  <c r="AA47" i="1"/>
  <c r="Z109" i="1"/>
  <c r="Y90" i="1"/>
  <c r="X222" i="1"/>
  <c r="AC122" i="1"/>
  <c r="AA191" i="1"/>
  <c r="G383" i="1"/>
  <c r="AB178" i="1"/>
  <c r="AB297" i="1"/>
  <c r="X84" i="1"/>
  <c r="AA135" i="1"/>
  <c r="G70" i="1"/>
  <c r="Z10" i="1"/>
  <c r="Y154" i="1"/>
  <c r="AC38" i="1"/>
  <c r="Z161" i="1"/>
  <c r="AA346" i="1"/>
  <c r="X162" i="1"/>
  <c r="AC102" i="1"/>
  <c r="AC370" i="1"/>
  <c r="AB31" i="1"/>
  <c r="X320" i="1"/>
  <c r="Y194" i="1"/>
  <c r="X291" i="1"/>
  <c r="AB86" i="1"/>
  <c r="AC55" i="1"/>
  <c r="Y349" i="1"/>
  <c r="H362" i="1"/>
  <c r="G171" i="1"/>
  <c r="AC66" i="1"/>
  <c r="AB237" i="1"/>
  <c r="Z241" i="1"/>
  <c r="AC268" i="1"/>
  <c r="Z12" i="1"/>
  <c r="Z19" i="1"/>
  <c r="AB54" i="1"/>
  <c r="Y57" i="1"/>
  <c r="G365" i="1"/>
  <c r="AB300" i="1"/>
  <c r="X270" i="1"/>
  <c r="AA369" i="1"/>
  <c r="G170" i="1"/>
  <c r="H47" i="1"/>
  <c r="G354" i="1"/>
  <c r="Z152" i="1"/>
  <c r="Z136" i="1"/>
  <c r="Y195" i="1"/>
  <c r="G402" i="1"/>
  <c r="G289" i="1"/>
  <c r="AB251" i="1"/>
  <c r="H319" i="1"/>
  <c r="X166" i="1"/>
  <c r="Z149" i="1"/>
  <c r="AA261" i="1"/>
  <c r="H210" i="1"/>
  <c r="G257" i="1"/>
  <c r="X363" i="1"/>
  <c r="Z162" i="1"/>
  <c r="Z398" i="1"/>
  <c r="G221" i="1"/>
  <c r="AA175" i="1"/>
  <c r="G175" i="1"/>
  <c r="G127" i="1"/>
  <c r="AC186" i="1"/>
  <c r="G58" i="1"/>
  <c r="Y18" i="1"/>
  <c r="X132" i="1"/>
  <c r="G123" i="1"/>
  <c r="X304" i="1"/>
  <c r="X174" i="1"/>
  <c r="Y76" i="1"/>
  <c r="AB236" i="1"/>
  <c r="H263" i="1"/>
  <c r="AB96" i="1"/>
  <c r="X24" i="1"/>
  <c r="G190" i="1"/>
  <c r="G67" i="1"/>
  <c r="AC163" i="1"/>
  <c r="G306" i="1"/>
  <c r="Y302" i="1"/>
  <c r="Z132" i="1"/>
  <c r="Y193" i="1"/>
  <c r="AA187" i="1"/>
  <c r="G397" i="1"/>
  <c r="AC164" i="1"/>
  <c r="H102" i="1"/>
  <c r="AA150" i="1"/>
  <c r="AC378" i="1"/>
  <c r="X223" i="1"/>
  <c r="AA136" i="1"/>
  <c r="X28" i="1"/>
  <c r="X274" i="1"/>
  <c r="Z335" i="1"/>
  <c r="Z37" i="1"/>
  <c r="G77" i="1"/>
  <c r="Y197" i="1"/>
  <c r="Z308" i="1"/>
  <c r="AB372" i="1"/>
  <c r="X112" i="1"/>
  <c r="G148" i="1"/>
  <c r="H108" i="1"/>
  <c r="AC80" i="1"/>
  <c r="X391" i="1"/>
  <c r="X299" i="1"/>
  <c r="Y215" i="1"/>
  <c r="Y395" i="1"/>
  <c r="AB194" i="1"/>
  <c r="AA301" i="1"/>
  <c r="G145" i="1"/>
  <c r="X40" i="1"/>
  <c r="X153" i="1"/>
  <c r="H51" i="1"/>
  <c r="X183" i="1"/>
  <c r="Y38" i="1"/>
  <c r="X119" i="1"/>
  <c r="Z203" i="1"/>
  <c r="AC194" i="1"/>
  <c r="Z119" i="1"/>
  <c r="Y362" i="1"/>
  <c r="AB391" i="1"/>
  <c r="X192" i="1"/>
  <c r="AC393" i="1"/>
  <c r="H286" i="1"/>
  <c r="X221" i="1"/>
  <c r="Y202" i="1"/>
  <c r="AA327" i="1"/>
  <c r="G290" i="1"/>
  <c r="Y134" i="1"/>
  <c r="AB85" i="1"/>
  <c r="AC166" i="1"/>
  <c r="X237" i="1"/>
  <c r="Y133" i="1"/>
  <c r="AC119" i="1"/>
  <c r="AC105" i="1"/>
  <c r="Y51" i="1"/>
  <c r="AB252" i="1"/>
  <c r="G387" i="1"/>
  <c r="Y208" i="1"/>
  <c r="Z302" i="1"/>
  <c r="Z116" i="1"/>
  <c r="H138" i="1"/>
  <c r="Z64" i="1"/>
  <c r="G253" i="1"/>
  <c r="G233" i="1"/>
  <c r="AA328" i="1"/>
  <c r="AA176" i="1"/>
  <c r="Y106" i="1"/>
  <c r="G224" i="1"/>
  <c r="H307" i="1"/>
  <c r="AC295" i="1"/>
  <c r="AC150" i="1"/>
  <c r="Z255" i="1"/>
  <c r="Z224" i="1"/>
  <c r="AA393" i="1"/>
  <c r="AC39" i="1"/>
  <c r="AA119" i="1"/>
  <c r="H70" i="1"/>
  <c r="G64" i="1"/>
  <c r="G395" i="1"/>
  <c r="Z153" i="1"/>
  <c r="AB113" i="1"/>
  <c r="AA206" i="1"/>
  <c r="X220" i="1"/>
  <c r="G322" i="1"/>
  <c r="Y213" i="1"/>
  <c r="X302" i="1"/>
  <c r="H122" i="1"/>
  <c r="X285" i="1"/>
  <c r="G264" i="1"/>
  <c r="G199" i="1"/>
  <c r="AC362" i="1"/>
  <c r="AA318" i="1"/>
  <c r="G94" i="1"/>
  <c r="AB337" i="1"/>
  <c r="AC97" i="1"/>
  <c r="Z106" i="1"/>
  <c r="AA85" i="1"/>
  <c r="Y145" i="1"/>
  <c r="X120" i="1"/>
  <c r="AC189" i="1"/>
  <c r="AA225" i="1"/>
  <c r="AC323" i="1"/>
  <c r="H29" i="1"/>
  <c r="H227" i="1"/>
  <c r="Z61" i="1"/>
  <c r="AB365" i="1"/>
  <c r="Z191" i="1"/>
  <c r="AC108" i="1"/>
  <c r="Z208" i="1"/>
  <c r="X88" i="1"/>
  <c r="Z163" i="1"/>
  <c r="X99" i="1"/>
  <c r="Y203" i="1"/>
  <c r="AC338" i="1"/>
  <c r="H132" i="1"/>
  <c r="AB128" i="1"/>
  <c r="G87" i="1"/>
  <c r="AC20" i="1"/>
  <c r="H206" i="1"/>
  <c r="AA320" i="1"/>
  <c r="AB119" i="1"/>
  <c r="AB30" i="1"/>
  <c r="X147" i="1"/>
  <c r="AB148" i="1"/>
  <c r="X157" i="1"/>
  <c r="AC270" i="1"/>
  <c r="AC116" i="1"/>
  <c r="AC30" i="1"/>
  <c r="AA242" i="1"/>
  <c r="G207" i="1"/>
  <c r="AA144" i="1"/>
  <c r="AC231" i="1"/>
  <c r="AA48" i="1"/>
  <c r="Y348" i="1"/>
  <c r="AB374" i="1"/>
  <c r="H211" i="1"/>
  <c r="AA182" i="1"/>
  <c r="Z234" i="1"/>
  <c r="X345" i="1"/>
  <c r="X176" i="1"/>
  <c r="AA342" i="1"/>
  <c r="H21" i="1"/>
  <c r="AC286" i="1"/>
  <c r="Y200" i="1"/>
  <c r="AB164" i="1"/>
  <c r="AC187" i="1"/>
  <c r="AC296" i="1"/>
  <c r="Z373" i="1"/>
  <c r="Y271" i="1"/>
  <c r="AA156" i="1"/>
  <c r="AB338" i="1"/>
  <c r="H371" i="1"/>
  <c r="AA216" i="1"/>
  <c r="Z239" i="1"/>
  <c r="AB205" i="1"/>
  <c r="H35" i="1"/>
  <c r="X173" i="1"/>
  <c r="H207" i="1"/>
  <c r="H352" i="1"/>
  <c r="AC85" i="1"/>
  <c r="X286" i="1"/>
  <c r="AA309" i="1"/>
  <c r="G40" i="1"/>
  <c r="H90" i="1"/>
  <c r="AB153" i="1"/>
  <c r="Z65" i="1"/>
  <c r="AA274" i="1"/>
  <c r="X231" i="1"/>
  <c r="Z396" i="1"/>
  <c r="Z272" i="1"/>
  <c r="X290" i="1"/>
  <c r="H44" i="1"/>
  <c r="AC100" i="1"/>
  <c r="Z171" i="1"/>
  <c r="G333" i="1"/>
  <c r="AC201" i="1"/>
  <c r="AB120" i="1"/>
  <c r="AB63" i="1"/>
  <c r="AA250" i="1"/>
  <c r="Z28" i="1"/>
  <c r="H365" i="1"/>
  <c r="H329" i="1"/>
  <c r="Y140" i="1"/>
  <c r="AC269" i="1"/>
  <c r="Y377" i="1"/>
  <c r="G44" i="1"/>
  <c r="AB336" i="1"/>
  <c r="AC311" i="1"/>
  <c r="AA288" i="1"/>
  <c r="H379" i="1"/>
  <c r="Y22" i="1"/>
  <c r="H114" i="1"/>
  <c r="AA335" i="1"/>
  <c r="AC177" i="1"/>
  <c r="AA375" i="1"/>
  <c r="G53" i="1"/>
  <c r="X365" i="1"/>
  <c r="G278" i="1"/>
  <c r="AC334" i="1"/>
  <c r="AB232" i="1"/>
  <c r="H131" i="1"/>
  <c r="Z228" i="1"/>
  <c r="H233" i="1"/>
  <c r="AC213" i="1"/>
  <c r="X155" i="1"/>
  <c r="X323" i="1"/>
  <c r="X107" i="1"/>
  <c r="AB262" i="1"/>
  <c r="Y230" i="1"/>
  <c r="X64" i="1"/>
  <c r="Z105" i="1"/>
  <c r="AB283" i="1"/>
  <c r="AB244" i="1"/>
  <c r="Z118" i="1"/>
  <c r="H14" i="1"/>
  <c r="Y339" i="1"/>
  <c r="X98" i="1"/>
  <c r="AC175" i="1"/>
  <c r="X68" i="1"/>
  <c r="AC253" i="1"/>
  <c r="AB100" i="1"/>
  <c r="AC288" i="1"/>
  <c r="Y320" i="1"/>
  <c r="AA145" i="1"/>
  <c r="AB361" i="1"/>
  <c r="G400" i="1"/>
  <c r="H26" i="1"/>
  <c r="Z181" i="1"/>
  <c r="Y212" i="1"/>
  <c r="H361" i="1"/>
  <c r="G76" i="1"/>
  <c r="G114" i="1"/>
  <c r="AB348" i="1"/>
  <c r="Y334" i="1"/>
  <c r="Y363" i="1"/>
  <c r="Y70" i="1"/>
  <c r="AB112" i="1"/>
  <c r="AC128" i="1"/>
  <c r="G346" i="1"/>
  <c r="AB29" i="1"/>
  <c r="H360" i="1"/>
  <c r="G110" i="1"/>
  <c r="G180" i="1"/>
  <c r="H254" i="1"/>
  <c r="H195" i="1"/>
  <c r="Y100" i="1"/>
  <c r="AA29" i="1"/>
  <c r="AC49" i="1"/>
  <c r="Y272" i="1"/>
  <c r="X43" i="1"/>
  <c r="Z25" i="1"/>
  <c r="G399" i="1"/>
  <c r="Z183" i="1"/>
  <c r="AA44" i="1"/>
  <c r="Z135" i="1"/>
  <c r="AB255" i="1"/>
  <c r="G200" i="1"/>
  <c r="AA92" i="1"/>
  <c r="G196" i="1"/>
  <c r="AB284" i="1"/>
  <c r="AA66" i="1"/>
  <c r="H385" i="1"/>
  <c r="AB295" i="1"/>
  <c r="AB69" i="1"/>
  <c r="X255" i="1"/>
  <c r="AA364" i="1"/>
  <c r="AC379" i="1"/>
  <c r="X368" i="1"/>
  <c r="G47" i="1"/>
  <c r="G336" i="1"/>
  <c r="AA70" i="1"/>
  <c r="H109" i="1"/>
  <c r="H139" i="1"/>
  <c r="X53" i="1"/>
  <c r="AA243" i="1"/>
  <c r="Y342" i="1"/>
  <c r="Y260" i="1"/>
  <c r="H309" i="1"/>
  <c r="AB75" i="1"/>
  <c r="Z140" i="1"/>
  <c r="Z276" i="1"/>
  <c r="Y150" i="1"/>
  <c r="Y275" i="1"/>
  <c r="G12" i="1"/>
  <c r="AC277" i="1"/>
  <c r="AA220" i="1"/>
  <c r="AA360" i="1"/>
  <c r="AA293" i="1"/>
  <c r="X189" i="1"/>
  <c r="Y364" i="1"/>
  <c r="H345" i="1"/>
  <c r="X394" i="1"/>
  <c r="AC308" i="1"/>
  <c r="Z199" i="1"/>
  <c r="Y361" i="1"/>
  <c r="H158" i="1"/>
  <c r="Y162" i="1"/>
  <c r="Z156" i="1"/>
  <c r="AA53" i="1"/>
  <c r="X328" i="1"/>
  <c r="X400" i="1"/>
  <c r="AC219" i="1"/>
  <c r="X242" i="1"/>
  <c r="Z394" i="1"/>
  <c r="AC397" i="1"/>
  <c r="G100" i="1"/>
  <c r="Z193" i="1"/>
  <c r="X121" i="1"/>
  <c r="AB22" i="1"/>
  <c r="AB375" i="1"/>
  <c r="X151" i="1"/>
  <c r="Z376" i="1"/>
  <c r="AC59" i="1"/>
  <c r="Y115" i="1"/>
  <c r="Z397" i="1"/>
  <c r="H96" i="1"/>
  <c r="AC318" i="1"/>
  <c r="X319" i="1"/>
  <c r="AB39" i="1"/>
  <c r="G375" i="1"/>
  <c r="AC305" i="1"/>
  <c r="Z80" i="1"/>
  <c r="X249" i="1"/>
  <c r="G255" i="1"/>
  <c r="Z204" i="1"/>
  <c r="G108" i="1"/>
  <c r="G150" i="1"/>
  <c r="H68" i="1"/>
  <c r="AC351" i="1"/>
  <c r="Z221" i="1"/>
  <c r="Z383" i="1"/>
  <c r="X92" i="1"/>
  <c r="AB87" i="1"/>
  <c r="G320" i="1"/>
  <c r="AA171" i="1"/>
  <c r="Y222" i="1"/>
  <c r="Y390" i="1"/>
  <c r="H55" i="1"/>
  <c r="Y79" i="1"/>
  <c r="Z252" i="1"/>
  <c r="X289" i="1"/>
  <c r="AA267" i="1"/>
  <c r="X395" i="1"/>
  <c r="AB371" i="1"/>
  <c r="AA158" i="1"/>
  <c r="X376" i="1"/>
  <c r="G250" i="1"/>
  <c r="AC178" i="1"/>
  <c r="G272" i="1"/>
  <c r="AB218" i="1"/>
  <c r="AA284" i="1"/>
  <c r="AB146" i="1"/>
  <c r="G373" i="1"/>
  <c r="X44" i="1"/>
  <c r="G215" i="1"/>
  <c r="AA270" i="1"/>
  <c r="G179" i="1"/>
  <c r="H119" i="1"/>
  <c r="X248" i="1"/>
  <c r="AC32" i="1"/>
  <c r="AC371" i="1"/>
  <c r="AB323" i="1"/>
  <c r="AC227" i="1"/>
  <c r="G118" i="1"/>
  <c r="AB117" i="1"/>
  <c r="Y286" i="1"/>
  <c r="G266" i="1"/>
  <c r="X73" i="1"/>
  <c r="G59" i="1"/>
  <c r="AA279" i="1"/>
  <c r="H175" i="1"/>
  <c r="Z248" i="1"/>
  <c r="AB132" i="1"/>
  <c r="X307" i="1"/>
  <c r="AA72" i="1"/>
  <c r="AA248" i="1"/>
  <c r="Z219" i="1"/>
  <c r="X295" i="1"/>
  <c r="AA329" i="1"/>
  <c r="Y252" i="1"/>
  <c r="X32" i="1"/>
  <c r="Z95" i="1"/>
  <c r="X250" i="1"/>
  <c r="AA343" i="1"/>
  <c r="G51" i="1"/>
  <c r="AB50" i="1"/>
  <c r="AC74" i="1"/>
  <c r="X87" i="1"/>
  <c r="Z51" i="1"/>
  <c r="X71" i="1"/>
  <c r="G335" i="1"/>
  <c r="X267" i="1"/>
  <c r="AB294" i="1"/>
  <c r="AA115" i="1"/>
  <c r="Z200" i="1"/>
  <c r="H269" i="1"/>
  <c r="Y27" i="1"/>
  <c r="AC321" i="1"/>
  <c r="G107" i="1"/>
  <c r="H390" i="1"/>
  <c r="Y142" i="1"/>
  <c r="AB157" i="1"/>
  <c r="Y169" i="1"/>
  <c r="H9" i="1"/>
  <c r="Z159" i="1"/>
  <c r="Y116" i="1"/>
  <c r="AA233" i="1"/>
  <c r="G355" i="1"/>
  <c r="AB401" i="1"/>
  <c r="AA186" i="1"/>
  <c r="Y326" i="1"/>
  <c r="H258" i="1"/>
  <c r="H231" i="1"/>
  <c r="X238" i="1"/>
  <c r="X357" i="1"/>
  <c r="AA362" i="1"/>
  <c r="X401" i="1"/>
  <c r="G260" i="1"/>
  <c r="AA111" i="1"/>
  <c r="Z364" i="1"/>
  <c r="G220" i="1"/>
  <c r="H346" i="1"/>
  <c r="X396" i="1"/>
  <c r="H350" i="1"/>
  <c r="G216" i="1"/>
  <c r="AA351" i="1"/>
  <c r="AA138" i="1"/>
  <c r="X254" i="1"/>
  <c r="AC148" i="1"/>
  <c r="AA27" i="1"/>
  <c r="Z165" i="1"/>
  <c r="AC98" i="1"/>
  <c r="Z158" i="1"/>
  <c r="Z67" i="1"/>
  <c r="Z368" i="1"/>
  <c r="X200" i="1"/>
  <c r="AA68" i="1"/>
  <c r="G197" i="1"/>
  <c r="X172" i="1"/>
  <c r="Z390" i="1"/>
  <c r="H103" i="1"/>
  <c r="AC331" i="1"/>
  <c r="Z236" i="1"/>
  <c r="AA132" i="1"/>
  <c r="AC276" i="1"/>
  <c r="G72" i="1"/>
  <c r="Z341" i="1"/>
  <c r="Z17" i="1"/>
  <c r="Y251" i="1"/>
  <c r="Y207" i="1"/>
  <c r="AA161" i="1"/>
  <c r="G61" i="1"/>
  <c r="Y107" i="1"/>
  <c r="AC364" i="1"/>
  <c r="AB49" i="1"/>
  <c r="H209" i="1"/>
  <c r="G24" i="1"/>
  <c r="X251" i="1"/>
  <c r="H375" i="1"/>
  <c r="AC28" i="1"/>
  <c r="H76" i="1"/>
  <c r="H223" i="1"/>
  <c r="X243" i="1"/>
  <c r="Y368" i="1"/>
  <c r="AA56" i="1"/>
  <c r="AB127" i="1"/>
  <c r="AC243" i="1"/>
  <c r="Y43" i="1"/>
  <c r="X145" i="1"/>
  <c r="AB240" i="1"/>
  <c r="AC202" i="1"/>
  <c r="AB269" i="1"/>
  <c r="AC236" i="1"/>
  <c r="H245" i="1"/>
  <c r="AC153" i="1"/>
  <c r="Y237" i="1"/>
  <c r="Y126" i="1"/>
  <c r="H93" i="1"/>
  <c r="AA323" i="1"/>
  <c r="AC76" i="1"/>
  <c r="Y58" i="1"/>
  <c r="X326" i="1"/>
  <c r="AC254" i="1"/>
  <c r="Z9" i="1"/>
  <c r="X379" i="1"/>
  <c r="AA300" i="1"/>
  <c r="X177" i="1"/>
  <c r="AC25" i="1"/>
  <c r="AB286" i="1"/>
  <c r="X392" i="1"/>
  <c r="AC147" i="1"/>
  <c r="H369" i="1"/>
  <c r="AB239" i="1"/>
  <c r="H59" i="1"/>
  <c r="X115" i="1"/>
  <c r="H299" i="1"/>
  <c r="H340" i="1"/>
  <c r="G99" i="1"/>
  <c r="AB126" i="1"/>
  <c r="G156" i="1"/>
  <c r="Z23" i="1"/>
  <c r="G56" i="1"/>
  <c r="H88" i="1"/>
  <c r="AC384" i="1"/>
  <c r="AC14" i="1"/>
  <c r="AA134" i="1"/>
  <c r="X198" i="1"/>
  <c r="G157" i="1"/>
  <c r="AC247" i="1"/>
  <c r="G327" i="1"/>
  <c r="AC145" i="1"/>
  <c r="Y93" i="1"/>
  <c r="Z167" i="1"/>
  <c r="AC222" i="1"/>
  <c r="AA208" i="1"/>
  <c r="H325" i="1"/>
  <c r="H268" i="1"/>
  <c r="G172" i="1"/>
  <c r="AA117" i="1"/>
  <c r="Y229" i="1"/>
  <c r="Y336" i="1"/>
  <c r="AA317" i="1"/>
  <c r="AA389" i="1"/>
  <c r="Y297" i="1"/>
  <c r="Z195" i="1"/>
  <c r="Z151" i="1"/>
  <c r="G292" i="1"/>
  <c r="G321" i="1"/>
  <c r="AC188" i="1"/>
  <c r="AB320" i="1"/>
  <c r="X324" i="1"/>
  <c r="AB318" i="1"/>
  <c r="AC180" i="1"/>
  <c r="H124" i="1"/>
  <c r="Z169" i="1"/>
  <c r="AA96" i="1"/>
  <c r="H135" i="1"/>
  <c r="AA189" i="1"/>
  <c r="Y236" i="1"/>
  <c r="AA103" i="1"/>
  <c r="AA221" i="1"/>
  <c r="G265" i="1"/>
  <c r="T265" i="1" s="1"/>
  <c r="AD265" i="1" s="1"/>
  <c r="Y12" i="1"/>
  <c r="AB170" i="1"/>
  <c r="H205" i="1"/>
  <c r="AB227" i="1"/>
  <c r="G238" i="1"/>
  <c r="G240" i="1"/>
  <c r="Y385" i="1"/>
  <c r="AB346" i="1"/>
  <c r="AA367" i="1"/>
  <c r="Y189" i="1"/>
  <c r="Z328" i="1"/>
  <c r="Y66" i="1"/>
  <c r="G389" i="1"/>
  <c r="AC121" i="1"/>
  <c r="Z329" i="1"/>
  <c r="X26" i="1"/>
  <c r="Z214" i="1"/>
  <c r="AA97" i="1"/>
  <c r="AA265" i="1"/>
  <c r="Y159" i="1"/>
  <c r="AC263" i="1"/>
  <c r="X388" i="1"/>
  <c r="Z52" i="1"/>
  <c r="H112" i="1"/>
  <c r="X79" i="1"/>
  <c r="AB324" i="1"/>
  <c r="Z315" i="1"/>
  <c r="G184" i="1"/>
  <c r="X62" i="1"/>
  <c r="Z141" i="1"/>
  <c r="H190" i="1"/>
  <c r="H232" i="1"/>
  <c r="AA390" i="1"/>
  <c r="AA148" i="1"/>
  <c r="AB341" i="1"/>
  <c r="Z127" i="1"/>
  <c r="Z75" i="1"/>
  <c r="Y164" i="1"/>
  <c r="AB385" i="1"/>
  <c r="G262" i="1"/>
  <c r="AA198" i="1"/>
  <c r="X131" i="1"/>
  <c r="AA392" i="1"/>
  <c r="AC37" i="1"/>
  <c r="H330" i="1"/>
  <c r="AB59" i="1"/>
  <c r="Z245" i="1"/>
  <c r="AB211" i="1"/>
  <c r="AC211" i="1"/>
  <c r="G267" i="1"/>
  <c r="H287" i="1"/>
  <c r="Y327" i="1"/>
  <c r="G195" i="1"/>
  <c r="AB65" i="1"/>
  <c r="H200" i="1"/>
  <c r="X280" i="1"/>
  <c r="AB245" i="1"/>
  <c r="Y99" i="1"/>
  <c r="Z70" i="1"/>
  <c r="Z29" i="1"/>
  <c r="X180" i="1"/>
  <c r="Z99" i="1"/>
  <c r="AC304" i="1"/>
  <c r="Z40" i="1"/>
  <c r="AC57" i="1"/>
  <c r="AC251" i="1"/>
  <c r="Y270" i="1"/>
  <c r="AC344" i="1"/>
  <c r="AB35" i="1"/>
  <c r="AC176" i="1"/>
  <c r="G192" i="1"/>
  <c r="H27" i="1"/>
  <c r="AB390" i="1"/>
  <c r="AC360" i="1"/>
  <c r="AB383" i="1"/>
  <c r="AC290" i="1"/>
  <c r="Y345" i="1"/>
  <c r="Z365" i="1"/>
  <c r="AA223" i="1"/>
  <c r="Y283" i="1"/>
  <c r="G20" i="1"/>
  <c r="AA183" i="1"/>
  <c r="X129" i="1"/>
  <c r="G188" i="1"/>
  <c r="AC170" i="1"/>
  <c r="AA36" i="1"/>
  <c r="X312" i="1"/>
  <c r="X182" i="1"/>
  <c r="X86" i="1"/>
  <c r="AB118" i="1"/>
  <c r="X194" i="1"/>
  <c r="Z177" i="1"/>
  <c r="Z188" i="1"/>
  <c r="Y263" i="1"/>
  <c r="AC149" i="1"/>
  <c r="AC237" i="1"/>
  <c r="AB311" i="1"/>
  <c r="X128" i="1"/>
  <c r="Z277" i="1"/>
  <c r="H327" i="1"/>
  <c r="AB9" i="1"/>
  <c r="AA212" i="1"/>
  <c r="AA251" i="1"/>
  <c r="Z174" i="1"/>
  <c r="X161" i="1"/>
  <c r="G219" i="1"/>
  <c r="X123" i="1"/>
  <c r="AA232" i="1"/>
  <c r="AA353" i="1"/>
  <c r="AA14" i="1"/>
  <c r="Y155" i="1"/>
  <c r="H56" i="1"/>
  <c r="AA344" i="1"/>
  <c r="AB231" i="1"/>
  <c r="Y63" i="1"/>
  <c r="X17" i="1"/>
  <c r="AA45" i="1"/>
  <c r="X10" i="1"/>
  <c r="G393" i="1"/>
  <c r="X331" i="1"/>
  <c r="AA336" i="1"/>
  <c r="Z333" i="1"/>
  <c r="AA22" i="1"/>
  <c r="G317" i="1"/>
  <c r="G203" i="1"/>
  <c r="H391" i="1"/>
  <c r="H212" i="1"/>
  <c r="AB292" i="1"/>
  <c r="AB79" i="1"/>
  <c r="G155" i="1"/>
  <c r="H11" i="1"/>
  <c r="Z238" i="1"/>
  <c r="Y343" i="1"/>
  <c r="AB89" i="1"/>
  <c r="G49" i="1"/>
  <c r="AC303" i="1"/>
  <c r="AA224" i="1"/>
  <c r="X201" i="1"/>
  <c r="Y40" i="1"/>
  <c r="Y382" i="1"/>
  <c r="AC266" i="1"/>
  <c r="Y118" i="1"/>
  <c r="H110" i="1"/>
  <c r="AA39" i="1"/>
  <c r="H398" i="1"/>
  <c r="X398" i="1"/>
  <c r="G153" i="1"/>
  <c r="AB108" i="1"/>
  <c r="AA218" i="1"/>
  <c r="AA350" i="1"/>
  <c r="Y328" i="1"/>
  <c r="AA173" i="1"/>
  <c r="G310" i="1"/>
  <c r="AB313" i="1"/>
  <c r="AC156" i="1"/>
  <c r="AA215" i="1"/>
  <c r="Z185" i="1"/>
  <c r="AA181" i="1"/>
  <c r="AB220" i="1"/>
  <c r="H397" i="1"/>
  <c r="AB321" i="1"/>
  <c r="H75" i="1"/>
  <c r="H382" i="1"/>
  <c r="AC171" i="1"/>
  <c r="AC26" i="1"/>
  <c r="G347" i="1"/>
  <c r="AA310" i="1"/>
  <c r="AC357" i="1"/>
  <c r="Z73" i="1"/>
  <c r="X277" i="1"/>
  <c r="AB389" i="1"/>
  <c r="X167" i="1"/>
  <c r="X313" i="1"/>
  <c r="Z110" i="1"/>
  <c r="H383" i="1"/>
  <c r="AB109" i="1"/>
  <c r="Y392" i="1"/>
  <c r="H144" i="1"/>
  <c r="AC197" i="1"/>
  <c r="Y96" i="1"/>
  <c r="AC330" i="1"/>
  <c r="H301" i="1"/>
  <c r="G210" i="1"/>
  <c r="Z182" i="1"/>
  <c r="G29" i="1"/>
  <c r="AB44" i="1"/>
  <c r="X91" i="1"/>
  <c r="AC198" i="1"/>
  <c r="AB154" i="1"/>
  <c r="H136" i="1"/>
  <c r="AA281" i="1"/>
  <c r="X33" i="1"/>
  <c r="H238" i="1"/>
  <c r="Z282" i="1"/>
  <c r="H31" i="1"/>
  <c r="AA11" i="1"/>
  <c r="Z325" i="1"/>
  <c r="Z274" i="1"/>
  <c r="X377" i="1"/>
  <c r="Y359" i="1"/>
  <c r="Y82" i="1"/>
  <c r="X175" i="1"/>
  <c r="X373" i="1"/>
  <c r="AC179" i="1"/>
  <c r="Y314" i="1"/>
  <c r="G334" i="1"/>
  <c r="H16" i="1"/>
  <c r="X355" i="1"/>
  <c r="G268" i="1"/>
  <c r="H145" i="1"/>
  <c r="X341" i="1"/>
  <c r="X18" i="1"/>
  <c r="AA330" i="1"/>
  <c r="X259" i="1"/>
  <c r="Z48" i="1"/>
  <c r="AB219" i="1"/>
  <c r="AB161" i="1"/>
  <c r="AA311" i="1"/>
  <c r="Y11" i="1"/>
  <c r="G158" i="1"/>
  <c r="Z299" i="1"/>
  <c r="AB37" i="1"/>
  <c r="Z107" i="1"/>
  <c r="Y331" i="1"/>
  <c r="AB116" i="1"/>
  <c r="AC224" i="1"/>
  <c r="H187" i="1"/>
  <c r="G198" i="1"/>
  <c r="AC17" i="1"/>
  <c r="Z47" i="1"/>
  <c r="X152" i="1"/>
  <c r="G245" i="1"/>
  <c r="H166" i="1"/>
  <c r="AC336" i="1"/>
  <c r="X296" i="1"/>
  <c r="G300" i="1"/>
  <c r="Y292" i="1"/>
  <c r="AB52" i="1"/>
  <c r="AC226" i="1"/>
  <c r="G312" i="1"/>
  <c r="H182" i="1"/>
  <c r="Y53" i="1"/>
  <c r="AB356" i="1"/>
  <c r="AC50" i="1"/>
  <c r="G204" i="1"/>
  <c r="AA214" i="1"/>
  <c r="AB344" i="1"/>
  <c r="Z213" i="1"/>
  <c r="Y303" i="1"/>
  <c r="AB32" i="1"/>
  <c r="Y61" i="1"/>
  <c r="Z120" i="1"/>
  <c r="AA160" i="1"/>
  <c r="AA295" i="1"/>
  <c r="Y306" i="1"/>
  <c r="X330" i="1"/>
  <c r="H23" i="1"/>
  <c r="AC386" i="1"/>
  <c r="G205" i="1"/>
  <c r="G168" i="1"/>
  <c r="AC389" i="1"/>
  <c r="Z46" i="1"/>
  <c r="AB99" i="1"/>
  <c r="AA240" i="1"/>
  <c r="H174" i="1"/>
  <c r="Z317" i="1"/>
  <c r="G291" i="1"/>
  <c r="Z253" i="1"/>
  <c r="AC225" i="1"/>
  <c r="H128" i="1"/>
  <c r="Z11" i="1"/>
  <c r="G229" i="1"/>
  <c r="AA234" i="1"/>
  <c r="H338" i="1"/>
  <c r="H162" i="1"/>
  <c r="X293" i="1"/>
  <c r="AC327" i="1"/>
  <c r="AC265" i="1"/>
  <c r="AC72" i="1"/>
  <c r="X246" i="1"/>
  <c r="H343" i="1"/>
  <c r="X160" i="1"/>
  <c r="AA316" i="1"/>
  <c r="X257" i="1"/>
  <c r="Y77" i="1"/>
  <c r="AA379" i="1"/>
  <c r="Y97" i="1"/>
  <c r="AC56" i="1"/>
  <c r="G276" i="1"/>
  <c r="AC310" i="1"/>
  <c r="G223" i="1"/>
  <c r="Y370" i="1"/>
  <c r="Z320" i="1"/>
  <c r="X102" i="1"/>
  <c r="X383" i="1"/>
  <c r="Y175" i="1"/>
  <c r="AC67" i="1"/>
  <c r="G316" i="1"/>
  <c r="AA348" i="1"/>
  <c r="Z297" i="1"/>
  <c r="G228" i="1"/>
  <c r="AB78" i="1"/>
  <c r="Y16" i="1"/>
  <c r="AC264" i="1"/>
  <c r="X218" i="1"/>
  <c r="G279" i="1"/>
  <c r="G381" i="1"/>
  <c r="AC287" i="1"/>
  <c r="AC172" i="1"/>
  <c r="AC402" i="1"/>
  <c r="AC278" i="1"/>
  <c r="G295" i="1"/>
  <c r="H50" i="1"/>
  <c r="AA292" i="1"/>
  <c r="Z357" i="1"/>
  <c r="Y313" i="1"/>
  <c r="AA231" i="1"/>
  <c r="X353" i="1"/>
  <c r="H215" i="1"/>
  <c r="AA118" i="1"/>
  <c r="AB264" i="1"/>
  <c r="Y35" i="1"/>
  <c r="Y110" i="1"/>
  <c r="Z103" i="1"/>
  <c r="G232" i="1"/>
  <c r="AA60" i="1"/>
  <c r="H368" i="1"/>
  <c r="Y301" i="1"/>
  <c r="AA69" i="1"/>
  <c r="Y379" i="1"/>
  <c r="Z209" i="1"/>
  <c r="Z337" i="1"/>
  <c r="Y165" i="1"/>
  <c r="AB254" i="1"/>
  <c r="G369" i="1"/>
  <c r="AA75" i="1"/>
  <c r="H208" i="1"/>
  <c r="Z355" i="1"/>
  <c r="H226" i="1"/>
  <c r="X314" i="1"/>
  <c r="AB95" i="1"/>
  <c r="G48" i="1"/>
  <c r="Y354" i="1"/>
  <c r="X21" i="1"/>
  <c r="G301" i="1"/>
  <c r="Y384" i="1"/>
  <c r="AB263" i="1"/>
  <c r="Z331" i="1"/>
  <c r="G358" i="1"/>
  <c r="Y298" i="1"/>
  <c r="AB115" i="1"/>
  <c r="AB288" i="1"/>
  <c r="Y288" i="1"/>
  <c r="AB152" i="1"/>
  <c r="AA192" i="1"/>
  <c r="G351" i="1"/>
  <c r="AB279" i="1"/>
  <c r="Z53" i="1"/>
  <c r="AB223" i="1"/>
  <c r="G302" i="1"/>
  <c r="Y335" i="1"/>
  <c r="AA9" i="1"/>
  <c r="X35" i="1"/>
  <c r="H40" i="1"/>
  <c r="Y350" i="1"/>
  <c r="AC127" i="1"/>
  <c r="G18" i="1"/>
  <c r="G183" i="1"/>
  <c r="Z293" i="1"/>
  <c r="AC347" i="1"/>
  <c r="AB203" i="1"/>
  <c r="G79" i="1"/>
  <c r="AB303" i="1"/>
  <c r="Z303" i="1"/>
  <c r="AB376" i="1"/>
  <c r="H276" i="1"/>
  <c r="X210" i="1"/>
  <c r="AC34" i="1"/>
  <c r="G353" i="1"/>
  <c r="X235" i="1"/>
  <c r="AA287" i="1"/>
  <c r="Z371" i="1"/>
  <c r="AA304" i="1"/>
  <c r="AA244" i="1"/>
  <c r="Z184" i="1"/>
  <c r="X22" i="1"/>
  <c r="AB48" i="1"/>
  <c r="AA358" i="1"/>
  <c r="AA179" i="1"/>
  <c r="H248" i="1"/>
  <c r="AB349" i="1"/>
  <c r="H304" i="1"/>
  <c r="Y204" i="1"/>
  <c r="Z393" i="1"/>
  <c r="AB176" i="1"/>
  <c r="X149" i="1"/>
  <c r="X332" i="1"/>
  <c r="Y290" i="1"/>
  <c r="X343" i="1"/>
  <c r="AB309" i="1"/>
  <c r="AA195" i="1"/>
  <c r="AA43" i="1"/>
  <c r="H290" i="1"/>
  <c r="AB10" i="1"/>
  <c r="AC169" i="1"/>
  <c r="Y253" i="1"/>
  <c r="AA315" i="1"/>
  <c r="AB379" i="1"/>
  <c r="AC285" i="1"/>
  <c r="Z257" i="1"/>
  <c r="X23" i="1"/>
  <c r="Y380" i="1"/>
  <c r="X89" i="1"/>
  <c r="AB210" i="1"/>
  <c r="H364" i="1"/>
  <c r="AB331" i="1"/>
  <c r="AC332" i="1"/>
  <c r="G25" i="1"/>
  <c r="AC112" i="1"/>
  <c r="Z359" i="1"/>
  <c r="G69" i="1"/>
  <c r="H106" i="1"/>
  <c r="H30" i="1"/>
  <c r="Y337" i="1"/>
  <c r="Y136" i="1"/>
  <c r="AB206" i="1"/>
  <c r="G122" i="1"/>
  <c r="AA142" i="1"/>
  <c r="AA116" i="1"/>
  <c r="H354" i="1"/>
  <c r="AA112" i="1"/>
  <c r="AB334" i="1"/>
  <c r="H392" i="1"/>
  <c r="AC380" i="1"/>
  <c r="AB77" i="1"/>
  <c r="H260" i="1"/>
  <c r="AA332" i="1"/>
  <c r="G121" i="1"/>
  <c r="AA99" i="1"/>
  <c r="Z322" i="1"/>
  <c r="H267" i="1"/>
  <c r="Z225" i="1"/>
  <c r="AA308" i="1"/>
  <c r="Z121" i="1"/>
  <c r="H105" i="1"/>
  <c r="H230" i="1"/>
  <c r="Z285" i="1"/>
  <c r="Y400" i="1"/>
  <c r="AC246" i="1"/>
  <c r="AA18" i="1"/>
  <c r="G68" i="1"/>
  <c r="X390" i="1"/>
  <c r="H49" i="1"/>
  <c r="Y139" i="1"/>
  <c r="AB332" i="1"/>
  <c r="AA210" i="1"/>
  <c r="X216" i="1"/>
  <c r="X113" i="1"/>
  <c r="AA104" i="1"/>
  <c r="AA235" i="1"/>
  <c r="G104" i="1"/>
  <c r="AA177" i="1"/>
  <c r="AB110" i="1"/>
  <c r="Y87" i="1"/>
  <c r="AA381" i="1"/>
  <c r="AB55" i="1"/>
  <c r="G14" i="1"/>
  <c r="AB94" i="1"/>
  <c r="G84" i="1"/>
  <c r="X275" i="1"/>
  <c r="Z381" i="1"/>
  <c r="G376" i="1"/>
  <c r="AC215" i="1"/>
  <c r="Z321" i="1"/>
  <c r="H331" i="1"/>
  <c r="Z346" i="1"/>
  <c r="H157" i="1"/>
  <c r="Z229" i="1"/>
  <c r="AB398" i="1"/>
  <c r="G88" i="1"/>
  <c r="Y281" i="1"/>
  <c r="AA147" i="1"/>
  <c r="X66" i="1"/>
  <c r="H243" i="1"/>
  <c r="AB380" i="1"/>
  <c r="AC388" i="1"/>
  <c r="Y42" i="1"/>
  <c r="H224" i="1"/>
  <c r="Y316" i="1"/>
  <c r="AB233" i="1"/>
  <c r="Y124" i="1"/>
  <c r="Y119" i="1"/>
  <c r="Z385" i="1"/>
  <c r="AC21" i="1"/>
  <c r="G115" i="1"/>
  <c r="H229" i="1"/>
  <c r="G256" i="1"/>
  <c r="G90" i="1"/>
  <c r="AC159" i="1"/>
  <c r="X336" i="1"/>
  <c r="Z348" i="1"/>
  <c r="Y277" i="1"/>
  <c r="G119" i="1"/>
  <c r="Y71" i="1"/>
  <c r="AC280" i="1"/>
  <c r="AB225" i="1"/>
  <c r="Z237" i="1"/>
  <c r="AC160" i="1"/>
  <c r="AC291" i="1"/>
  <c r="AA377" i="1"/>
  <c r="H154" i="1"/>
  <c r="AC400" i="1"/>
  <c r="G372" i="1"/>
  <c r="G33" i="1"/>
  <c r="X282" i="1"/>
  <c r="X217" i="1"/>
  <c r="Y276" i="1"/>
  <c r="AC141" i="1"/>
  <c r="AC91" i="1"/>
  <c r="X196" i="1"/>
  <c r="Z374" i="1"/>
  <c r="AA370" i="1"/>
  <c r="G31" i="1"/>
  <c r="H77" i="1"/>
  <c r="AB105" i="1"/>
  <c r="Z377" i="1"/>
  <c r="G135" i="1"/>
  <c r="AC15" i="1"/>
  <c r="Z83" i="1"/>
  <c r="Y111" i="1"/>
  <c r="Z307" i="1"/>
  <c r="X359" i="1"/>
  <c r="AA164" i="1"/>
  <c r="AC298" i="1"/>
  <c r="H256" i="1"/>
  <c r="H104" i="1"/>
  <c r="AC235" i="1"/>
  <c r="AB172" i="1"/>
  <c r="AB355" i="1"/>
  <c r="AA32" i="1"/>
  <c r="AB134" i="1"/>
  <c r="Y102" i="1"/>
  <c r="H171" i="1"/>
  <c r="G258" i="1"/>
  <c r="Z18" i="1"/>
  <c r="AC54" i="1"/>
  <c r="G46" i="1"/>
  <c r="AC167" i="1"/>
  <c r="X354" i="1"/>
  <c r="H399" i="1"/>
  <c r="AA352" i="1"/>
  <c r="AC138" i="1"/>
  <c r="Z296" i="1"/>
  <c r="AA290" i="1"/>
  <c r="G401" i="1"/>
  <c r="X262" i="1"/>
  <c r="AC383" i="1"/>
  <c r="AB150" i="1"/>
  <c r="Y41" i="1"/>
  <c r="G390" i="1"/>
  <c r="Y397" i="1"/>
  <c r="AB353" i="1"/>
  <c r="Y47" i="1"/>
  <c r="X63" i="1"/>
  <c r="X288" i="1"/>
  <c r="AB299" i="1"/>
  <c r="AC84" i="1"/>
  <c r="X344" i="1"/>
  <c r="Z356" i="1"/>
  <c r="AC307" i="1"/>
  <c r="X271" i="1"/>
  <c r="X361" i="1"/>
  <c r="AA141" i="1"/>
  <c r="H317" i="1"/>
  <c r="Z294" i="1"/>
  <c r="AB308" i="1"/>
  <c r="H45" i="1"/>
  <c r="AB60" i="1"/>
  <c r="H242" i="1"/>
  <c r="AA254" i="1"/>
  <c r="G239" i="1"/>
  <c r="AA34" i="1"/>
  <c r="AC274" i="1"/>
  <c r="AA93" i="1"/>
  <c r="X300" i="1"/>
  <c r="H266" i="1"/>
  <c r="AC69" i="1"/>
  <c r="AA268" i="1"/>
  <c r="AA178" i="1"/>
  <c r="H314" i="1"/>
  <c r="H181" i="1"/>
  <c r="H308" i="1"/>
  <c r="X397" i="1"/>
  <c r="Z267" i="1"/>
  <c r="H274" i="1"/>
  <c r="G130" i="1"/>
  <c r="G30" i="1"/>
  <c r="AC244" i="1"/>
  <c r="Z316" i="1"/>
  <c r="AB387" i="1"/>
  <c r="Z142" i="1"/>
  <c r="AA365" i="1"/>
  <c r="H53" i="1"/>
  <c r="G235" i="1"/>
  <c r="AC292" i="1"/>
  <c r="G230" i="1"/>
  <c r="G71" i="1"/>
  <c r="X284" i="1"/>
  <c r="AA35" i="1"/>
  <c r="Z198" i="1"/>
  <c r="Y287" i="1"/>
  <c r="H141" i="1"/>
  <c r="AA79" i="1"/>
  <c r="AA149" i="1"/>
  <c r="Y181" i="1"/>
  <c r="AA319" i="1"/>
  <c r="Y333" i="1"/>
  <c r="AC256" i="1"/>
  <c r="G284" i="1"/>
  <c r="Y49" i="1"/>
  <c r="Y294" i="1"/>
  <c r="X333" i="1"/>
  <c r="Y120" i="1"/>
  <c r="AC161" i="1"/>
  <c r="H288" i="1"/>
  <c r="AB122" i="1"/>
  <c r="G91" i="1"/>
  <c r="AB316" i="1"/>
  <c r="AA368" i="1"/>
  <c r="H203" i="1"/>
  <c r="AC106" i="1"/>
  <c r="X187" i="1"/>
  <c r="H262" i="1"/>
  <c r="X185" i="1"/>
  <c r="Z207" i="1"/>
  <c r="Z215" i="1"/>
  <c r="AC238" i="1"/>
  <c r="H173" i="1"/>
  <c r="Z125" i="1"/>
  <c r="G382" i="1"/>
  <c r="X322" i="1"/>
  <c r="H67" i="1"/>
  <c r="AA356" i="1"/>
  <c r="Y279" i="1"/>
  <c r="X245" i="1"/>
  <c r="AB104" i="1"/>
  <c r="AC191" i="1"/>
  <c r="G73" i="1"/>
  <c r="H176" i="1"/>
  <c r="Z269" i="1"/>
  <c r="Z370" i="1"/>
  <c r="H13" i="1"/>
  <c r="H250" i="1"/>
  <c r="AC133" i="1"/>
  <c r="AB11" i="1"/>
  <c r="AA49" i="1"/>
  <c r="H344" i="1"/>
  <c r="AB368" i="1"/>
  <c r="Y357" i="1"/>
  <c r="H255" i="1"/>
  <c r="H28" i="1"/>
  <c r="H271" i="1"/>
  <c r="AA88" i="1"/>
  <c r="Y91" i="1"/>
  <c r="G176" i="1"/>
  <c r="H134" i="1"/>
  <c r="H213" i="1"/>
  <c r="AB168" i="1"/>
  <c r="Y220" i="1"/>
  <c r="AB14" i="1"/>
  <c r="H376" i="1"/>
  <c r="Z336" i="1"/>
  <c r="AA25" i="1"/>
  <c r="AC27" i="1"/>
  <c r="H74" i="1"/>
  <c r="H199" i="1"/>
  <c r="X236" i="1"/>
  <c r="H202" i="1"/>
  <c r="AB41" i="1"/>
  <c r="G101" i="1"/>
  <c r="Z58" i="1"/>
  <c r="AC64" i="1"/>
  <c r="Y280" i="1"/>
  <c r="Z265" i="1"/>
  <c r="AC183" i="1"/>
  <c r="Z349" i="1"/>
  <c r="Z88" i="1"/>
  <c r="AA380" i="1"/>
  <c r="Y304" i="1"/>
  <c r="H341" i="1"/>
  <c r="AC208" i="1"/>
  <c r="AA283" i="1"/>
  <c r="X309" i="1"/>
  <c r="X253" i="1"/>
  <c r="X199" i="1"/>
  <c r="H328" i="1"/>
  <c r="AC182" i="1"/>
  <c r="AC13" i="1"/>
  <c r="X142" i="1"/>
  <c r="AC130" i="1"/>
  <c r="AC229" i="1"/>
  <c r="AA275" i="1"/>
  <c r="G39" i="1"/>
  <c r="H270" i="1"/>
  <c r="X55" i="1"/>
  <c r="AB135" i="1"/>
  <c r="AC216" i="1"/>
  <c r="Z344" i="1"/>
  <c r="G55" i="1"/>
  <c r="AC319" i="1"/>
  <c r="G298" i="1"/>
  <c r="H48" i="1"/>
  <c r="X70" i="1"/>
  <c r="AB92" i="1"/>
  <c r="AA21" i="1"/>
  <c r="Z218" i="1"/>
  <c r="AC61" i="1"/>
  <c r="Y26" i="1"/>
  <c r="G201" i="1"/>
  <c r="G259" i="1"/>
  <c r="AA256" i="1"/>
  <c r="Z173" i="1"/>
  <c r="H81" i="1"/>
  <c r="Z366" i="1"/>
  <c r="X382" i="1"/>
  <c r="G186" i="1"/>
  <c r="G160" i="1"/>
  <c r="AB342" i="1"/>
  <c r="H297" i="1"/>
  <c r="AB67" i="1"/>
  <c r="Z205" i="1"/>
  <c r="H170" i="1"/>
  <c r="AB28" i="1"/>
  <c r="G280" i="1"/>
  <c r="Z196" i="1"/>
  <c r="Y94" i="1"/>
  <c r="AC181" i="1"/>
  <c r="G328" i="1"/>
  <c r="Y129" i="1"/>
  <c r="G281" i="1"/>
  <c r="AC273" i="1"/>
  <c r="H264" i="1"/>
  <c r="X46" i="1"/>
  <c r="H237" i="1"/>
  <c r="Y257" i="1"/>
  <c r="G296" i="1"/>
  <c r="AB397" i="1"/>
  <c r="AC341" i="1"/>
  <c r="AC282" i="1"/>
  <c r="Y112" i="1"/>
  <c r="AB93" i="1"/>
  <c r="AC146" i="1"/>
  <c r="AB310" i="1"/>
  <c r="H296" i="1"/>
  <c r="AC239" i="1"/>
  <c r="G318" i="1"/>
  <c r="AC48" i="1"/>
  <c r="AA345" i="1"/>
  <c r="AC174" i="1"/>
  <c r="AA98" i="1"/>
  <c r="Z79" i="1"/>
  <c r="AA361" i="1"/>
  <c r="AC115" i="1"/>
  <c r="H86" i="1"/>
  <c r="AB402" i="1"/>
  <c r="G370" i="1"/>
  <c r="Z244" i="1"/>
  <c r="Y60" i="1"/>
  <c r="X85" i="1"/>
  <c r="H373" i="1"/>
  <c r="AC387" i="1"/>
  <c r="H161" i="1"/>
  <c r="G274" i="1"/>
  <c r="H394" i="1"/>
  <c r="G83" i="1"/>
  <c r="AA77" i="1"/>
  <c r="Z339" i="1"/>
  <c r="AA169" i="1"/>
  <c r="Y317" i="1"/>
  <c r="Z216" i="1"/>
  <c r="AA255" i="1"/>
  <c r="Y59" i="1"/>
  <c r="AC196" i="1"/>
  <c r="AB228" i="1"/>
  <c r="Y45" i="1"/>
  <c r="Z301" i="1"/>
  <c r="AC245" i="1"/>
  <c r="G147" i="1"/>
  <c r="Z273" i="1"/>
  <c r="Y394" i="1"/>
  <c r="Z261" i="1"/>
  <c r="X144" i="1"/>
  <c r="AA203" i="1"/>
  <c r="H315" i="1"/>
  <c r="Z175" i="1"/>
  <c r="H257" i="1"/>
  <c r="Y137" i="1"/>
  <c r="AC62" i="1"/>
  <c r="AA55" i="1"/>
  <c r="AB266" i="1"/>
  <c r="Z206" i="1"/>
  <c r="Y168" i="1"/>
  <c r="X351" i="1"/>
  <c r="H236" i="1"/>
  <c r="H225" i="1"/>
  <c r="AB315" i="1"/>
  <c r="H316" i="1"/>
  <c r="H333" i="1"/>
  <c r="H85" i="1"/>
  <c r="AA237" i="1"/>
  <c r="Y266" i="1"/>
  <c r="AA354" i="1"/>
  <c r="X127" i="1"/>
  <c r="AB325" i="1"/>
  <c r="Z197" i="1"/>
  <c r="Z115" i="1"/>
  <c r="H395" i="1"/>
  <c r="Z246" i="1"/>
  <c r="Y274" i="1"/>
  <c r="AC342" i="1"/>
  <c r="X226" i="1"/>
  <c r="AC86" i="1"/>
  <c r="X97" i="1"/>
  <c r="G293" i="1"/>
  <c r="AA157" i="1"/>
  <c r="X339" i="1"/>
  <c r="AA166" i="1"/>
  <c r="G348" i="1"/>
  <c r="AC312" i="1"/>
  <c r="AB392" i="1"/>
  <c r="AA128" i="1"/>
  <c r="H168" i="1"/>
  <c r="H25" i="1"/>
  <c r="G9" i="1"/>
  <c r="H285" i="1"/>
  <c r="AB20" i="1"/>
  <c r="AA294" i="1"/>
  <c r="Z74" i="1"/>
  <c r="AA385" i="1"/>
  <c r="AC124" i="1"/>
  <c r="G359" i="1"/>
  <c r="AA137" i="1"/>
  <c r="AA26" i="1"/>
  <c r="AB267" i="1"/>
  <c r="AC345" i="1"/>
  <c r="Y217" i="1"/>
  <c r="X163" i="1"/>
  <c r="X337" i="1"/>
  <c r="AB249" i="1"/>
  <c r="Y199" i="1"/>
  <c r="AC77" i="1"/>
  <c r="X130" i="1"/>
  <c r="H349" i="1"/>
  <c r="AB123" i="1"/>
  <c r="H83" i="1"/>
  <c r="Z275" i="1"/>
  <c r="Y184" i="1"/>
  <c r="X52" i="1"/>
  <c r="AC152" i="1"/>
  <c r="AA50" i="1"/>
  <c r="AB277" i="1"/>
  <c r="Z399" i="1"/>
  <c r="AA387" i="1"/>
  <c r="AC228" i="1"/>
  <c r="Y267" i="1"/>
  <c r="AB373" i="1"/>
  <c r="X16" i="1"/>
  <c r="AB352" i="1"/>
  <c r="AB326" i="1"/>
  <c r="AA28" i="1"/>
  <c r="AB330" i="1"/>
  <c r="Y30" i="1"/>
  <c r="AB17" i="1"/>
  <c r="H34" i="1"/>
  <c r="X229" i="1"/>
  <c r="AC104" i="1"/>
  <c r="AA190" i="1"/>
  <c r="AA383" i="1"/>
  <c r="H359" i="1"/>
  <c r="G132" i="1"/>
  <c r="AC248" i="1"/>
  <c r="X283" i="1"/>
  <c r="G309" i="1"/>
  <c r="X349" i="1"/>
  <c r="X272" i="1"/>
  <c r="G96" i="1"/>
  <c r="Z286" i="1"/>
  <c r="X240" i="1"/>
  <c r="Z102" i="1"/>
  <c r="Y262" i="1"/>
  <c r="AB226" i="1"/>
  <c r="AB247" i="1"/>
  <c r="X14" i="1"/>
  <c r="Y398" i="1"/>
  <c r="H278" i="1"/>
  <c r="AB174" i="1"/>
  <c r="AB58" i="1"/>
  <c r="H148" i="1"/>
  <c r="AB358" i="1"/>
  <c r="Y10" i="1"/>
  <c r="H149" i="1"/>
  <c r="H184" i="1"/>
  <c r="Y55" i="1"/>
  <c r="AC293" i="1"/>
  <c r="AA95" i="1"/>
  <c r="AA65" i="1"/>
  <c r="G162" i="1"/>
  <c r="AC185" i="1"/>
  <c r="G386" i="1"/>
  <c r="X402" i="1"/>
  <c r="Y330" i="1"/>
  <c r="X207" i="1"/>
  <c r="G89" i="1"/>
  <c r="AC65" i="1"/>
  <c r="H294" i="1"/>
  <c r="AB129" i="1"/>
  <c r="G41" i="1"/>
  <c r="AA67" i="1"/>
  <c r="AA170" i="1"/>
  <c r="AB302" i="1"/>
  <c r="AB393" i="1"/>
  <c r="H366" i="1"/>
  <c r="AA81" i="1"/>
  <c r="Y231" i="1"/>
  <c r="AA296" i="1"/>
  <c r="X169" i="1"/>
  <c r="AC126" i="1"/>
  <c r="Z283" i="1"/>
  <c r="AB98" i="1"/>
  <c r="AC168" i="1"/>
  <c r="G225" i="1"/>
  <c r="G138" i="1"/>
  <c r="Z186" i="1"/>
  <c r="AA125" i="1"/>
  <c r="X261" i="1"/>
  <c r="H272" i="1"/>
  <c r="X77" i="1"/>
  <c r="Z146" i="1"/>
  <c r="AB281" i="1"/>
  <c r="AB162" i="1"/>
  <c r="AB201" i="1"/>
  <c r="Y369" i="1"/>
  <c r="Z271" i="1"/>
  <c r="H279" i="1"/>
  <c r="Z147" i="1"/>
  <c r="AA106" i="1"/>
  <c r="H82" i="1"/>
  <c r="AA291" i="1"/>
  <c r="X125" i="1"/>
  <c r="AB191" i="1"/>
  <c r="G325" i="1"/>
  <c r="G65" i="1"/>
  <c r="AB229" i="1"/>
  <c r="AC255" i="1"/>
  <c r="G165" i="1"/>
  <c r="AB53" i="1"/>
  <c r="Y355" i="1"/>
  <c r="Y128" i="1"/>
  <c r="Y25" i="1"/>
  <c r="X244" i="1"/>
  <c r="X178" i="1"/>
  <c r="AB280" i="1"/>
  <c r="Y152" i="1"/>
  <c r="AB246" i="1"/>
  <c r="H73" i="1"/>
  <c r="Y108" i="1"/>
  <c r="H169" i="1"/>
  <c r="AC240" i="1"/>
  <c r="AB139" i="1"/>
  <c r="Y170" i="1"/>
  <c r="AC259" i="1"/>
  <c r="X233" i="1"/>
  <c r="G349" i="1"/>
  <c r="X31" i="1"/>
  <c r="H251" i="1"/>
  <c r="Y241" i="1"/>
  <c r="H52" i="1"/>
  <c r="X241" i="1"/>
  <c r="H97" i="1"/>
  <c r="Y185" i="1"/>
  <c r="G193" i="1"/>
  <c r="H183" i="1"/>
  <c r="AC220" i="1"/>
  <c r="H80" i="1"/>
  <c r="X96" i="1"/>
  <c r="AC261" i="1"/>
  <c r="Z71" i="1"/>
  <c r="G341" i="1"/>
  <c r="G329" i="1"/>
  <c r="Y250" i="1"/>
  <c r="X367" i="1"/>
  <c r="Z243" i="1"/>
  <c r="AC260" i="1"/>
  <c r="AC242" i="1"/>
  <c r="AA326" i="1"/>
  <c r="AB114" i="1"/>
  <c r="AC207" i="1"/>
  <c r="AA228" i="1"/>
  <c r="AA373" i="1"/>
  <c r="G38" i="1"/>
  <c r="H78" i="1"/>
  <c r="Y228" i="1"/>
  <c r="AB188" i="1"/>
  <c r="Y322" i="1"/>
  <c r="AA402" i="1"/>
  <c r="H121" i="1"/>
  <c r="Z89" i="1"/>
  <c r="Z342" i="1"/>
  <c r="Z122" i="1"/>
  <c r="H292" i="1"/>
  <c r="Z137" i="1"/>
  <c r="Z363" i="1"/>
  <c r="AC81" i="1"/>
  <c r="G332" i="1"/>
  <c r="Z361" i="1"/>
  <c r="Z211" i="1"/>
  <c r="Y62" i="1"/>
  <c r="Y393" i="1"/>
  <c r="Z240" i="1"/>
  <c r="AB184" i="1"/>
  <c r="Y258" i="1"/>
  <c r="G11" i="1"/>
  <c r="AC300" i="1"/>
  <c r="Z201" i="1"/>
  <c r="H72" i="1"/>
  <c r="Y34" i="1"/>
  <c r="G26" i="1"/>
  <c r="AC395" i="1"/>
  <c r="Y158" i="1"/>
  <c r="AC110" i="1"/>
  <c r="Y218" i="1"/>
  <c r="Y146" i="1"/>
  <c r="Z57" i="1"/>
  <c r="AA185" i="1"/>
  <c r="Y15" i="1"/>
  <c r="X57" i="1"/>
  <c r="AC40" i="1"/>
  <c r="AB137" i="1"/>
  <c r="X260" i="1"/>
  <c r="Z62" i="1"/>
  <c r="AA129" i="1"/>
  <c r="Z223" i="1"/>
  <c r="Y17" i="1"/>
  <c r="Y244" i="1"/>
  <c r="AB121" i="1"/>
  <c r="AA253" i="1"/>
  <c r="G299" i="1"/>
  <c r="H197" i="1"/>
  <c r="X215" i="1"/>
  <c r="H63" i="1"/>
  <c r="AA64" i="1"/>
  <c r="X317" i="1"/>
  <c r="X191" i="1"/>
  <c r="Z150" i="1"/>
  <c r="H234" i="1"/>
  <c r="H347" i="1"/>
  <c r="AC132" i="1"/>
  <c r="G13" i="1"/>
  <c r="AA133" i="1"/>
  <c r="AB84" i="1"/>
  <c r="G323" i="1"/>
  <c r="H22" i="1"/>
  <c r="AB339" i="1"/>
  <c r="H348" i="1"/>
  <c r="AB138" i="1"/>
  <c r="Z305" i="1"/>
  <c r="AC317" i="1"/>
  <c r="AC368" i="1"/>
  <c r="Y117" i="1"/>
  <c r="Y261" i="1"/>
  <c r="G236" i="1"/>
  <c r="X105" i="1"/>
  <c r="H146" i="1"/>
  <c r="AA31" i="1"/>
  <c r="X279" i="1"/>
  <c r="AA23" i="1"/>
  <c r="X114" i="1"/>
  <c r="X303" i="1"/>
  <c r="AA127" i="1"/>
  <c r="Y37" i="1"/>
  <c r="H374" i="1"/>
  <c r="AB253" i="1"/>
  <c r="AA282" i="1"/>
  <c r="Y31" i="1"/>
  <c r="AB200" i="1"/>
  <c r="AB343" i="1"/>
  <c r="X168" i="1"/>
  <c r="X342" i="1"/>
  <c r="Z14" i="1"/>
  <c r="H372" i="1"/>
  <c r="AB46" i="1"/>
  <c r="AA382" i="1"/>
  <c r="H259" i="1"/>
  <c r="AB166" i="1"/>
  <c r="G269" i="1"/>
  <c r="Y284" i="1"/>
  <c r="AC343" i="1"/>
  <c r="AA386" i="1"/>
  <c r="Z395" i="1"/>
  <c r="H381" i="1"/>
  <c r="G113" i="1"/>
  <c r="Y399" i="1"/>
  <c r="H156" i="1"/>
  <c r="X370" i="1"/>
  <c r="H130" i="1"/>
  <c r="AA184" i="1"/>
  <c r="AA40" i="1"/>
  <c r="Z192" i="1"/>
  <c r="H186" i="1"/>
  <c r="Y243" i="1"/>
  <c r="AC137" i="1"/>
  <c r="G21" i="1"/>
  <c r="H326" i="1"/>
  <c r="X393" i="1"/>
  <c r="Y114" i="1"/>
  <c r="AC31" i="1"/>
  <c r="H133" i="1"/>
  <c r="Z382" i="1"/>
  <c r="H275" i="1"/>
  <c r="AB180" i="1"/>
  <c r="H99" i="1"/>
  <c r="Z91" i="1"/>
  <c r="Z309" i="1"/>
  <c r="Z131" i="1"/>
  <c r="H125" i="1"/>
  <c r="G314" i="1"/>
  <c r="AC210" i="1"/>
  <c r="AA196" i="1"/>
  <c r="Z384" i="1"/>
  <c r="Y72" i="1"/>
  <c r="AB163" i="1"/>
  <c r="Z343" i="1"/>
  <c r="Z314" i="1"/>
  <c r="AB276" i="1"/>
  <c r="AB230" i="1"/>
  <c r="H249" i="1"/>
  <c r="AA247" i="1"/>
  <c r="Y341" i="1"/>
  <c r="AB214" i="1"/>
  <c r="Z160" i="1"/>
  <c r="G391" i="1"/>
  <c r="Y74" i="1"/>
  <c r="Y310" i="1"/>
  <c r="H402" i="1"/>
  <c r="Y299" i="1"/>
  <c r="H143" i="1"/>
  <c r="X281" i="1"/>
  <c r="Y240" i="1"/>
  <c r="T387" i="1"/>
  <c r="AD387" i="1" s="1"/>
  <c r="R388" i="5"/>
  <c r="T271" i="1"/>
  <c r="AD271" i="1" s="1"/>
  <c r="T366" i="1"/>
  <c r="AD366" i="1" s="1"/>
  <c r="T237" i="1"/>
  <c r="AD237" i="1" s="1"/>
  <c r="T274" i="1"/>
  <c r="AD274" i="1" s="1"/>
  <c r="T59" i="1"/>
  <c r="AD59" i="1" s="1"/>
  <c r="T35" i="1"/>
  <c r="AD35" i="1" s="1"/>
  <c r="T282" i="1"/>
  <c r="AD282" i="1" s="1"/>
  <c r="O248" i="5"/>
  <c r="L106" i="8"/>
  <c r="L70" i="8"/>
  <c r="T87" i="1"/>
  <c r="AD87" i="1" s="1"/>
  <c r="L72" i="8"/>
  <c r="L40" i="8"/>
  <c r="L44" i="8"/>
  <c r="T375" i="1"/>
  <c r="AD375" i="1" s="1"/>
  <c r="T57" i="1"/>
  <c r="AD57" i="1" s="1"/>
  <c r="T33" i="1"/>
  <c r="AD33" i="1" s="1"/>
  <c r="T399" i="1"/>
  <c r="AD399" i="1" s="1"/>
  <c r="T314" i="1"/>
  <c r="AD314" i="1" s="1"/>
  <c r="R218" i="5"/>
  <c r="R217" i="5" s="1"/>
  <c r="T402" i="1"/>
  <c r="AD402" i="1" s="1"/>
  <c r="T326" i="1"/>
  <c r="AD326" i="1" s="1"/>
  <c r="T352" i="1"/>
  <c r="AD352" i="1" s="1"/>
  <c r="T335" i="1"/>
  <c r="AD335" i="1" s="1"/>
  <c r="T382" i="1"/>
  <c r="AD382" i="1" s="1"/>
  <c r="T273" i="1"/>
  <c r="AD273" i="1" s="1"/>
  <c r="T367" i="1"/>
  <c r="AD367" i="1" s="1"/>
  <c r="T203" i="1"/>
  <c r="AD203" i="1" s="1"/>
  <c r="T249" i="1"/>
  <c r="AD249" i="1" s="1"/>
  <c r="T196" i="1"/>
  <c r="AD196" i="1" s="1"/>
  <c r="T172" i="1"/>
  <c r="AD172" i="1" s="1"/>
  <c r="T148" i="1"/>
  <c r="AD148" i="1" s="1"/>
  <c r="T124" i="1"/>
  <c r="AD124" i="1" s="1"/>
  <c r="T100" i="1"/>
  <c r="AD100" i="1" s="1"/>
  <c r="T76" i="1"/>
  <c r="AD76" i="1" s="1"/>
  <c r="T51" i="1"/>
  <c r="AD51" i="1" s="1"/>
  <c r="T27" i="1"/>
  <c r="AD27" i="1" s="1"/>
  <c r="T280" i="1"/>
  <c r="AD280" i="1" s="1"/>
  <c r="T49" i="1"/>
  <c r="AD49" i="1" s="1"/>
  <c r="T25" i="1"/>
  <c r="AD25" i="1" s="1"/>
  <c r="T362" i="1"/>
  <c r="AD362" i="1" s="1"/>
  <c r="T322" i="1"/>
  <c r="AD322" i="1" s="1"/>
  <c r="T71" i="1"/>
  <c r="AD71" i="1" s="1"/>
  <c r="T23" i="1"/>
  <c r="AD23" i="1" s="1"/>
  <c r="T283" i="1"/>
  <c r="AD283" i="1" s="1"/>
  <c r="R258" i="5"/>
  <c r="O203" i="5"/>
  <c r="R141" i="5"/>
  <c r="R178" i="5"/>
  <c r="T360" i="1"/>
  <c r="AD360" i="1" s="1"/>
  <c r="T320" i="1"/>
  <c r="AD320" i="1" s="1"/>
  <c r="T291" i="1"/>
  <c r="AD291" i="1" s="1"/>
  <c r="T364" i="1"/>
  <c r="AD364" i="1" s="1"/>
  <c r="T324" i="1"/>
  <c r="AD324" i="1" s="1"/>
  <c r="T235" i="1"/>
  <c r="AD235" i="1" s="1"/>
  <c r="R108" i="5"/>
  <c r="R100" i="5" s="1"/>
  <c r="T231" i="1"/>
  <c r="AD231" i="1" s="1"/>
  <c r="T192" i="1"/>
  <c r="AD192" i="1" s="1"/>
  <c r="T168" i="1"/>
  <c r="AD168" i="1" s="1"/>
  <c r="T144" i="1"/>
  <c r="AD144" i="1" s="1"/>
  <c r="T120" i="1"/>
  <c r="AD120" i="1" s="1"/>
  <c r="T96" i="1"/>
  <c r="AD96" i="1" s="1"/>
  <c r="T227" i="1"/>
  <c r="AD227" i="1" s="1"/>
  <c r="L31" i="8"/>
  <c r="L96" i="8"/>
  <c r="R21" i="5"/>
  <c r="T109" i="1"/>
  <c r="AD109" i="1" s="1"/>
  <c r="L35" i="8"/>
  <c r="T312" i="1"/>
  <c r="AD312" i="1" s="1"/>
  <c r="T395" i="1"/>
  <c r="AD395" i="1" s="1"/>
  <c r="T310" i="1"/>
  <c r="AD310" i="1" s="1"/>
  <c r="T262" i="1"/>
  <c r="AD262" i="1" s="1"/>
  <c r="D66" i="4"/>
  <c r="T97" i="1"/>
  <c r="AD97" i="1" s="1"/>
  <c r="T328" i="1"/>
  <c r="AD328" i="1" s="1"/>
  <c r="T369" i="1"/>
  <c r="AD369" i="1" s="1"/>
  <c r="T242" i="1"/>
  <c r="AD242" i="1" s="1"/>
  <c r="T218" i="1"/>
  <c r="AD218" i="1" s="1"/>
  <c r="T276" i="1"/>
  <c r="AD276" i="1" s="1"/>
  <c r="T217" i="1"/>
  <c r="AD217" i="1" s="1"/>
  <c r="T53" i="1"/>
  <c r="AD53" i="1" s="1"/>
  <c r="T29" i="1"/>
  <c r="AD29" i="1" s="1"/>
  <c r="T321" i="1"/>
  <c r="AD321" i="1" s="1"/>
  <c r="T240" i="1"/>
  <c r="AD240" i="1" s="1"/>
  <c r="T216" i="1"/>
  <c r="AD216" i="1" s="1"/>
  <c r="T207" i="1"/>
  <c r="AD207" i="1" s="1"/>
  <c r="T58" i="1"/>
  <c r="AD58" i="1" s="1"/>
  <c r="T34" i="1"/>
  <c r="AD34" i="1" s="1"/>
  <c r="K170" i="8"/>
  <c r="L39" i="8"/>
  <c r="T389" i="1"/>
  <c r="AD389" i="1" s="1"/>
  <c r="T306" i="1"/>
  <c r="AD306" i="1" s="1"/>
  <c r="T272" i="1"/>
  <c r="AD272" i="1" s="1"/>
  <c r="T194" i="1"/>
  <c r="AD194" i="1" s="1"/>
  <c r="T170" i="1"/>
  <c r="AD170" i="1" s="1"/>
  <c r="T146" i="1"/>
  <c r="AD146" i="1" s="1"/>
  <c r="T122" i="1"/>
  <c r="AD122" i="1" s="1"/>
  <c r="T98" i="1"/>
  <c r="AD98" i="1" s="1"/>
  <c r="T245" i="1"/>
  <c r="AD245" i="1" s="1"/>
  <c r="T189" i="1"/>
  <c r="AD189" i="1" s="1"/>
  <c r="T374" i="1"/>
  <c r="AD374" i="1" s="1"/>
  <c r="L51" i="8"/>
  <c r="L134" i="8"/>
  <c r="T392" i="1"/>
  <c r="AD392" i="1" s="1"/>
  <c r="T368" i="1"/>
  <c r="AD368" i="1" s="1"/>
  <c r="T400" i="1"/>
  <c r="AD400" i="1" s="1"/>
  <c r="T376" i="1"/>
  <c r="AD376" i="1" s="1"/>
  <c r="T349" i="1"/>
  <c r="AD349" i="1" s="1"/>
  <c r="T347" i="1"/>
  <c r="AD347" i="1" s="1"/>
  <c r="T346" i="1"/>
  <c r="AD346" i="1" s="1"/>
  <c r="T197" i="1"/>
  <c r="AD197" i="1" s="1"/>
  <c r="T213" i="1"/>
  <c r="AD213" i="1" s="1"/>
  <c r="T190" i="1"/>
  <c r="AD190" i="1" s="1"/>
  <c r="T166" i="1"/>
  <c r="AD166" i="1" s="1"/>
  <c r="T142" i="1"/>
  <c r="AD142" i="1" s="1"/>
  <c r="T118" i="1"/>
  <c r="AD118" i="1" s="1"/>
  <c r="T94" i="1"/>
  <c r="AD94" i="1" s="1"/>
  <c r="T141" i="1"/>
  <c r="AD141" i="1" s="1"/>
  <c r="T69" i="1"/>
  <c r="AD69" i="1" s="1"/>
  <c r="T45" i="1"/>
  <c r="AD45" i="1" s="1"/>
  <c r="T21" i="1"/>
  <c r="AD21" i="1" s="1"/>
  <c r="T173" i="1"/>
  <c r="AD173" i="1" s="1"/>
  <c r="T219" i="1"/>
  <c r="AD219" i="1" s="1"/>
  <c r="T177" i="1"/>
  <c r="AD177" i="1" s="1"/>
  <c r="H2" i="7"/>
  <c r="H5" i="7" s="1"/>
  <c r="T269" i="1"/>
  <c r="AD269" i="1" s="1"/>
  <c r="L162" i="8"/>
  <c r="L41" i="8"/>
  <c r="R248" i="5"/>
  <c r="T81" i="1"/>
  <c r="AD81" i="1" s="1"/>
  <c r="K58" i="8"/>
  <c r="R71" i="5"/>
  <c r="R12" i="5"/>
  <c r="R9" i="5" s="1"/>
  <c r="T316" i="1"/>
  <c r="AD316" i="1" s="1"/>
  <c r="T339" i="1"/>
  <c r="AD339" i="1" s="1"/>
  <c r="L136" i="8"/>
  <c r="L86" i="8"/>
  <c r="L14" i="8"/>
  <c r="T386" i="1"/>
  <c r="AD386" i="1" s="1"/>
  <c r="T370" i="1"/>
  <c r="AD370" i="1" s="1"/>
  <c r="T309" i="1"/>
  <c r="AD309" i="1" s="1"/>
  <c r="T384" i="1"/>
  <c r="AD384" i="1" s="1"/>
  <c r="T290" i="1"/>
  <c r="AD290" i="1" s="1"/>
  <c r="T252" i="1"/>
  <c r="AD252" i="1" s="1"/>
  <c r="T228" i="1"/>
  <c r="AD228" i="1" s="1"/>
  <c r="T204" i="1"/>
  <c r="AD204" i="1" s="1"/>
  <c r="T70" i="1"/>
  <c r="AD70" i="1" s="1"/>
  <c r="T46" i="1"/>
  <c r="AD46" i="1" s="1"/>
  <c r="T22" i="1"/>
  <c r="AD22" i="1" s="1"/>
  <c r="T74" i="1"/>
  <c r="AD74" i="1" s="1"/>
  <c r="T299" i="1"/>
  <c r="AD299" i="1" s="1"/>
  <c r="K6" i="8"/>
  <c r="R271" i="5"/>
  <c r="T334" i="1"/>
  <c r="AD334" i="1" s="1"/>
  <c r="T307" i="1"/>
  <c r="AD307" i="1" s="1"/>
  <c r="T250" i="1"/>
  <c r="AD250" i="1" s="1"/>
  <c r="T226" i="1"/>
  <c r="AD226" i="1" s="1"/>
  <c r="T202" i="1"/>
  <c r="AD202" i="1" s="1"/>
  <c r="T363" i="1"/>
  <c r="AD363" i="1" s="1"/>
  <c r="T182" i="1"/>
  <c r="AD182" i="1" s="1"/>
  <c r="T158" i="1"/>
  <c r="AD158" i="1" s="1"/>
  <c r="T134" i="1"/>
  <c r="AD134" i="1" s="1"/>
  <c r="T110" i="1"/>
  <c r="AD110" i="1" s="1"/>
  <c r="T86" i="1"/>
  <c r="AD86" i="1" s="1"/>
  <c r="T61" i="1"/>
  <c r="AD61" i="1" s="1"/>
  <c r="T37" i="1"/>
  <c r="AD37" i="1" s="1"/>
  <c r="T153" i="1"/>
  <c r="AD153" i="1" s="1"/>
  <c r="T111" i="1"/>
  <c r="AD111" i="1" s="1"/>
  <c r="T68" i="1"/>
  <c r="AD68" i="1" s="1"/>
  <c r="T44" i="1"/>
  <c r="AD44" i="1" s="1"/>
  <c r="T20" i="1"/>
  <c r="AD20" i="1" s="1"/>
  <c r="T323" i="1"/>
  <c r="AD323" i="1" s="1"/>
  <c r="T297" i="1"/>
  <c r="AD297" i="1" s="1"/>
  <c r="L124" i="8"/>
  <c r="L108" i="8"/>
  <c r="L128" i="8"/>
  <c r="L76" i="8"/>
  <c r="T371" i="1"/>
  <c r="AD371" i="1" s="1"/>
  <c r="T337" i="1"/>
  <c r="AD337" i="1" s="1"/>
  <c r="T336" i="1"/>
  <c r="AD336" i="1" s="1"/>
  <c r="T351" i="1"/>
  <c r="AD351" i="1" s="1"/>
  <c r="T281" i="1"/>
  <c r="AD281" i="1" s="1"/>
  <c r="T398" i="1"/>
  <c r="AD398" i="1" s="1"/>
  <c r="T365" i="1"/>
  <c r="AD365" i="1" s="1"/>
  <c r="T248" i="1"/>
  <c r="AD248" i="1" s="1"/>
  <c r="T224" i="1"/>
  <c r="AD224" i="1" s="1"/>
  <c r="T200" i="1"/>
  <c r="AD200" i="1" s="1"/>
  <c r="T359" i="1"/>
  <c r="AD359" i="1" s="1"/>
  <c r="T266" i="1"/>
  <c r="AD266" i="1" s="1"/>
  <c r="T73" i="1"/>
  <c r="AD73" i="1" s="1"/>
  <c r="T151" i="1"/>
  <c r="AD151" i="1" s="1"/>
  <c r="T66" i="1"/>
  <c r="AD66" i="1" s="1"/>
  <c r="T42" i="1"/>
  <c r="AD42" i="1" s="1"/>
  <c r="T18" i="1"/>
  <c r="AD18" i="1" s="1"/>
  <c r="T121" i="1"/>
  <c r="AD121" i="1" s="1"/>
  <c r="T378" i="1"/>
  <c r="AD378" i="1" s="1"/>
  <c r="T340" i="1"/>
  <c r="AD340" i="1" s="1"/>
  <c r="T261" i="1"/>
  <c r="AD261" i="1" s="1"/>
  <c r="T149" i="1"/>
  <c r="AD149" i="1" s="1"/>
  <c r="T175" i="1"/>
  <c r="AD175" i="1" s="1"/>
  <c r="T89" i="1"/>
  <c r="AD89" i="1" s="1"/>
  <c r="Q6" i="5"/>
  <c r="H21" i="6"/>
  <c r="G21" i="6"/>
  <c r="F21" i="6"/>
  <c r="R125" i="5"/>
  <c r="L62" i="8"/>
  <c r="J58" i="8"/>
  <c r="H122" i="6"/>
  <c r="G122" i="6"/>
  <c r="F122" i="6"/>
  <c r="H118" i="6"/>
  <c r="G118" i="6"/>
  <c r="F118" i="6"/>
  <c r="H126" i="6"/>
  <c r="G126" i="6"/>
  <c r="F126" i="6"/>
  <c r="H17" i="6"/>
  <c r="G17" i="6"/>
  <c r="F17" i="6"/>
  <c r="F48" i="6"/>
  <c r="H48" i="6"/>
  <c r="G48" i="6"/>
  <c r="H55" i="6"/>
  <c r="G55" i="6"/>
  <c r="F55" i="6"/>
  <c r="O374" i="5"/>
  <c r="R191" i="5"/>
  <c r="T356" i="1"/>
  <c r="AD356" i="1" s="1"/>
  <c r="T341" i="1"/>
  <c r="AD341" i="1" s="1"/>
  <c r="T311" i="1"/>
  <c r="AD311" i="1" s="1"/>
  <c r="T287" i="1"/>
  <c r="AD287" i="1" s="1"/>
  <c r="T263" i="1"/>
  <c r="AD263" i="1" s="1"/>
  <c r="T348" i="1"/>
  <c r="AD348" i="1" s="1"/>
  <c r="T292" i="1"/>
  <c r="AD292" i="1" s="1"/>
  <c r="T264" i="1"/>
  <c r="AD264" i="1" s="1"/>
  <c r="T254" i="1"/>
  <c r="AD254" i="1" s="1"/>
  <c r="T230" i="1"/>
  <c r="AD230" i="1" s="1"/>
  <c r="T206" i="1"/>
  <c r="AD206" i="1" s="1"/>
  <c r="T221" i="1"/>
  <c r="AD221" i="1" s="1"/>
  <c r="T209" i="1"/>
  <c r="AD209" i="1" s="1"/>
  <c r="T186" i="1"/>
  <c r="AD186" i="1" s="1"/>
  <c r="T162" i="1"/>
  <c r="AD162" i="1" s="1"/>
  <c r="T138" i="1"/>
  <c r="AD138" i="1" s="1"/>
  <c r="T114" i="1"/>
  <c r="AD114" i="1" s="1"/>
  <c r="T90" i="1"/>
  <c r="AD90" i="1" s="1"/>
  <c r="T65" i="1"/>
  <c r="AD65" i="1" s="1"/>
  <c r="T41" i="1"/>
  <c r="AD41" i="1" s="1"/>
  <c r="T17" i="1"/>
  <c r="AD17" i="1" s="1"/>
  <c r="T163" i="1"/>
  <c r="AD163" i="1" s="1"/>
  <c r="T139" i="1"/>
  <c r="AD139" i="1" s="1"/>
  <c r="T157" i="1"/>
  <c r="AD157" i="1" s="1"/>
  <c r="T72" i="1"/>
  <c r="AD72" i="1" s="1"/>
  <c r="T48" i="1"/>
  <c r="AD48" i="1" s="1"/>
  <c r="T24" i="1"/>
  <c r="AD24" i="1" s="1"/>
  <c r="T161" i="1"/>
  <c r="AD161" i="1" s="1"/>
  <c r="T107" i="1"/>
  <c r="AD107" i="1" s="1"/>
  <c r="L197" i="8"/>
  <c r="L170" i="8" s="1"/>
  <c r="M5" i="9"/>
  <c r="L89" i="8"/>
  <c r="H29" i="6"/>
  <c r="G29" i="6"/>
  <c r="F29" i="6"/>
  <c r="L3" i="6"/>
  <c r="M2" i="6"/>
  <c r="L63" i="8"/>
  <c r="J6" i="8"/>
  <c r="G11" i="6"/>
  <c r="H11" i="6"/>
  <c r="F11" i="6"/>
  <c r="G39" i="6"/>
  <c r="H39" i="6"/>
  <c r="F39" i="6"/>
  <c r="R223" i="5"/>
  <c r="R148" i="5"/>
  <c r="R27" i="5"/>
  <c r="L157" i="8"/>
  <c r="L45" i="8"/>
  <c r="G119" i="6"/>
  <c r="H119" i="6"/>
  <c r="F119" i="6"/>
  <c r="G35" i="6"/>
  <c r="H35" i="6"/>
  <c r="F35" i="6"/>
  <c r="G33" i="6"/>
  <c r="F33" i="6"/>
  <c r="H33" i="6"/>
  <c r="H53" i="6"/>
  <c r="G53" i="6"/>
  <c r="F53" i="6"/>
  <c r="H54" i="6"/>
  <c r="G54" i="6"/>
  <c r="F54" i="6"/>
  <c r="O395" i="5"/>
  <c r="R209" i="5"/>
  <c r="O17" i="5"/>
  <c r="T354" i="1"/>
  <c r="AD354" i="1" s="1"/>
  <c r="T345" i="1"/>
  <c r="AD345" i="1" s="1"/>
  <c r="T381" i="1"/>
  <c r="AD381" i="1" s="1"/>
  <c r="T393" i="1"/>
  <c r="AD393" i="1" s="1"/>
  <c r="T285" i="1"/>
  <c r="AD285" i="1" s="1"/>
  <c r="T377" i="1"/>
  <c r="AD377" i="1" s="1"/>
  <c r="T286" i="1"/>
  <c r="AD286" i="1" s="1"/>
  <c r="T284" i="1"/>
  <c r="AD284" i="1" s="1"/>
  <c r="T373" i="1"/>
  <c r="AD373" i="1" s="1"/>
  <c r="T270" i="1"/>
  <c r="AD270" i="1" s="1"/>
  <c r="T184" i="1"/>
  <c r="AD184" i="1" s="1"/>
  <c r="T160" i="1"/>
  <c r="AD160" i="1" s="1"/>
  <c r="T136" i="1"/>
  <c r="AD136" i="1" s="1"/>
  <c r="T112" i="1"/>
  <c r="AD112" i="1" s="1"/>
  <c r="T88" i="1"/>
  <c r="AD88" i="1" s="1"/>
  <c r="T63" i="1"/>
  <c r="AD63" i="1" s="1"/>
  <c r="T39" i="1"/>
  <c r="AD39" i="1" s="1"/>
  <c r="T155" i="1"/>
  <c r="AD155" i="1" s="1"/>
  <c r="T145" i="1"/>
  <c r="AD145" i="1" s="1"/>
  <c r="T127" i="1"/>
  <c r="AD127" i="1" s="1"/>
  <c r="T105" i="1"/>
  <c r="AD105" i="1" s="1"/>
  <c r="H9" i="6"/>
  <c r="G9" i="6"/>
  <c r="F9" i="6"/>
  <c r="G15" i="6"/>
  <c r="H15" i="6"/>
  <c r="F15" i="6"/>
  <c r="H45" i="6"/>
  <c r="G45" i="6"/>
  <c r="F45" i="6"/>
  <c r="G31" i="6"/>
  <c r="H31" i="6"/>
  <c r="F31" i="6"/>
  <c r="R30" i="5"/>
  <c r="T288" i="1"/>
  <c r="AD288" i="1" s="1"/>
  <c r="T308" i="1"/>
  <c r="AD308" i="1" s="1"/>
  <c r="T251" i="1"/>
  <c r="AD251" i="1" s="1"/>
  <c r="T77" i="1"/>
  <c r="AD77" i="1" s="1"/>
  <c r="T191" i="1"/>
  <c r="AD191" i="1" s="1"/>
  <c r="T103" i="1"/>
  <c r="AD103" i="1" s="1"/>
  <c r="R385" i="5"/>
  <c r="R362" i="5"/>
  <c r="T330" i="1"/>
  <c r="AD330" i="1" s="1"/>
  <c r="T305" i="1"/>
  <c r="AD305" i="1" s="1"/>
  <c r="T304" i="1"/>
  <c r="AD304" i="1" s="1"/>
  <c r="T385" i="1"/>
  <c r="AD385" i="1" s="1"/>
  <c r="T180" i="1"/>
  <c r="AD180" i="1" s="1"/>
  <c r="T156" i="1"/>
  <c r="AD156" i="1" s="1"/>
  <c r="T132" i="1"/>
  <c r="AD132" i="1" s="1"/>
  <c r="T108" i="1"/>
  <c r="AD108" i="1" s="1"/>
  <c r="T84" i="1"/>
  <c r="AD84" i="1" s="1"/>
  <c r="T243" i="1"/>
  <c r="AD243" i="1" s="1"/>
  <c r="T133" i="1"/>
  <c r="AD133" i="1" s="1"/>
  <c r="T83" i="1"/>
  <c r="AD83" i="1" s="1"/>
  <c r="T183" i="1"/>
  <c r="AD183" i="1" s="1"/>
  <c r="T143" i="1"/>
  <c r="AD143" i="1" s="1"/>
  <c r="T101" i="1"/>
  <c r="AD101" i="1" s="1"/>
  <c r="M21" i="9"/>
  <c r="L50" i="8"/>
  <c r="H57" i="6"/>
  <c r="G57" i="6"/>
  <c r="F57" i="6"/>
  <c r="R368" i="5"/>
  <c r="R92" i="5"/>
  <c r="T380" i="1"/>
  <c r="AD380" i="1" s="1"/>
  <c r="T388" i="1"/>
  <c r="AD388" i="1" s="1"/>
  <c r="T327" i="1"/>
  <c r="AD327" i="1" s="1"/>
  <c r="T303" i="1"/>
  <c r="AD303" i="1" s="1"/>
  <c r="T333" i="1"/>
  <c r="AD333" i="1" s="1"/>
  <c r="T246" i="1"/>
  <c r="AD246" i="1" s="1"/>
  <c r="T222" i="1"/>
  <c r="AD222" i="1" s="1"/>
  <c r="T198" i="1"/>
  <c r="AD198" i="1" s="1"/>
  <c r="T260" i="1"/>
  <c r="AD260" i="1" s="1"/>
  <c r="T355" i="1"/>
  <c r="AD355" i="1" s="1"/>
  <c r="T300" i="1"/>
  <c r="AD300" i="1" s="1"/>
  <c r="T178" i="1"/>
  <c r="AD178" i="1" s="1"/>
  <c r="T154" i="1"/>
  <c r="AD154" i="1" s="1"/>
  <c r="T130" i="1"/>
  <c r="AD130" i="1" s="1"/>
  <c r="T106" i="1"/>
  <c r="AD106" i="1" s="1"/>
  <c r="T82" i="1"/>
  <c r="AD82" i="1" s="1"/>
  <c r="T241" i="1"/>
  <c r="AD241" i="1" s="1"/>
  <c r="T93" i="1"/>
  <c r="AD93" i="1" s="1"/>
  <c r="T225" i="1"/>
  <c r="AD225" i="1" s="1"/>
  <c r="T64" i="1"/>
  <c r="AD64" i="1" s="1"/>
  <c r="T40" i="1"/>
  <c r="AD40" i="1" s="1"/>
  <c r="T99" i="1"/>
  <c r="AD99" i="1" s="1"/>
  <c r="J170" i="8"/>
  <c r="H65" i="6"/>
  <c r="G65" i="6"/>
  <c r="F65" i="6"/>
  <c r="H51" i="6"/>
  <c r="G51" i="6"/>
  <c r="F51" i="6"/>
  <c r="L110" i="8"/>
  <c r="L127" i="8"/>
  <c r="L98" i="8"/>
  <c r="H58" i="6"/>
  <c r="G58" i="6"/>
  <c r="F58" i="6"/>
  <c r="H63" i="6"/>
  <c r="G63" i="6"/>
  <c r="F63" i="6"/>
  <c r="G23" i="6"/>
  <c r="H23" i="6"/>
  <c r="F23" i="6"/>
  <c r="H50" i="6"/>
  <c r="G50" i="6"/>
  <c r="F50" i="6"/>
  <c r="R74" i="5"/>
  <c r="R59" i="5"/>
  <c r="R357" i="5"/>
  <c r="O299" i="5"/>
  <c r="R300" i="5"/>
  <c r="R299" i="5" s="1"/>
  <c r="O9" i="5"/>
  <c r="R24" i="5"/>
  <c r="T391" i="1"/>
  <c r="AD391" i="1" s="1"/>
  <c r="T332" i="1"/>
  <c r="AD332" i="1" s="1"/>
  <c r="T396" i="1"/>
  <c r="AD396" i="1" s="1"/>
  <c r="T343" i="1"/>
  <c r="AD343" i="1" s="1"/>
  <c r="T325" i="1"/>
  <c r="AD325" i="1" s="1"/>
  <c r="T301" i="1"/>
  <c r="AD301" i="1" s="1"/>
  <c r="T277" i="1"/>
  <c r="AD277" i="1" s="1"/>
  <c r="T294" i="1"/>
  <c r="AD294" i="1" s="1"/>
  <c r="T244" i="1"/>
  <c r="AD244" i="1" s="1"/>
  <c r="T220" i="1"/>
  <c r="AD220" i="1" s="1"/>
  <c r="T296" i="1"/>
  <c r="AD296" i="1" s="1"/>
  <c r="T247" i="1"/>
  <c r="AD247" i="1" s="1"/>
  <c r="T259" i="1"/>
  <c r="AD259" i="1" s="1"/>
  <c r="T223" i="1"/>
  <c r="AD223" i="1" s="1"/>
  <c r="T201" i="1"/>
  <c r="AD201" i="1" s="1"/>
  <c r="T176" i="1"/>
  <c r="AD176" i="1" s="1"/>
  <c r="T152" i="1"/>
  <c r="AD152" i="1" s="1"/>
  <c r="T128" i="1"/>
  <c r="AD128" i="1" s="1"/>
  <c r="T104" i="1"/>
  <c r="AD104" i="1" s="1"/>
  <c r="T80" i="1"/>
  <c r="AD80" i="1" s="1"/>
  <c r="T239" i="1"/>
  <c r="AD239" i="1" s="1"/>
  <c r="T55" i="1"/>
  <c r="AD55" i="1" s="1"/>
  <c r="T31" i="1"/>
  <c r="AD31" i="1" s="1"/>
  <c r="T205" i="1"/>
  <c r="AD205" i="1" s="1"/>
  <c r="T131" i="1"/>
  <c r="AD131" i="1" s="1"/>
  <c r="T147" i="1"/>
  <c r="AD147" i="1" s="1"/>
  <c r="T229" i="1"/>
  <c r="AD229" i="1" s="1"/>
  <c r="T62" i="1"/>
  <c r="AD62" i="1" s="1"/>
  <c r="T38" i="1"/>
  <c r="AD38" i="1" s="1"/>
  <c r="T167" i="1"/>
  <c r="AD167" i="1" s="1"/>
  <c r="T79" i="1"/>
  <c r="AD79" i="1" s="1"/>
  <c r="T16" i="1"/>
  <c r="AD16" i="1" s="1"/>
  <c r="H38" i="6"/>
  <c r="G38" i="6"/>
  <c r="F38" i="6"/>
  <c r="H47" i="6"/>
  <c r="G47" i="6"/>
  <c r="F47" i="6"/>
  <c r="R169" i="5"/>
  <c r="R185" i="5"/>
  <c r="T275" i="1"/>
  <c r="AD275" i="1" s="1"/>
  <c r="T361" i="1"/>
  <c r="AD361" i="1" s="1"/>
  <c r="T278" i="1"/>
  <c r="AD278" i="1" s="1"/>
  <c r="T255" i="1"/>
  <c r="AD255" i="1" s="1"/>
  <c r="T174" i="1"/>
  <c r="AD174" i="1" s="1"/>
  <c r="T150" i="1"/>
  <c r="AD150" i="1" s="1"/>
  <c r="T126" i="1"/>
  <c r="AD126" i="1" s="1"/>
  <c r="T102" i="1"/>
  <c r="AD102" i="1" s="1"/>
  <c r="T78" i="1"/>
  <c r="AD78" i="1" s="1"/>
  <c r="T257" i="1"/>
  <c r="AD257" i="1" s="1"/>
  <c r="T137" i="1"/>
  <c r="AD137" i="1" s="1"/>
  <c r="T60" i="1"/>
  <c r="AD60" i="1" s="1"/>
  <c r="T36" i="1"/>
  <c r="AD36" i="1" s="1"/>
  <c r="T159" i="1"/>
  <c r="AD159" i="1" s="1"/>
  <c r="T113" i="1"/>
  <c r="AD113" i="1" s="1"/>
  <c r="T233" i="1"/>
  <c r="AD233" i="1" s="1"/>
  <c r="T123" i="1"/>
  <c r="AD123" i="1" s="1"/>
  <c r="G27" i="6"/>
  <c r="H27" i="6"/>
  <c r="F27" i="6"/>
  <c r="H46" i="6"/>
  <c r="G46" i="6"/>
  <c r="F46" i="6"/>
  <c r="R329" i="5"/>
  <c r="R312" i="5" s="1"/>
  <c r="R238" i="5"/>
  <c r="R380" i="5"/>
  <c r="R119" i="5"/>
  <c r="T372" i="1"/>
  <c r="AD372" i="1" s="1"/>
  <c r="T357" i="1"/>
  <c r="AD357" i="1" s="1"/>
  <c r="T253" i="1"/>
  <c r="AD253" i="1" s="1"/>
  <c r="T95" i="1"/>
  <c r="AD95" i="1" s="1"/>
  <c r="H125" i="6"/>
  <c r="G125" i="6"/>
  <c r="F125" i="6"/>
  <c r="H41" i="6"/>
  <c r="G41" i="6"/>
  <c r="F41" i="6"/>
  <c r="H61" i="6"/>
  <c r="G61" i="6"/>
  <c r="F61" i="6"/>
  <c r="R195" i="5"/>
  <c r="R161" i="5"/>
  <c r="T319" i="1"/>
  <c r="AD319" i="1" s="1"/>
  <c r="T295" i="1"/>
  <c r="AD295" i="1" s="1"/>
  <c r="T329" i="1"/>
  <c r="AD329" i="1" s="1"/>
  <c r="T342" i="1"/>
  <c r="AD342" i="1" s="1"/>
  <c r="T238" i="1"/>
  <c r="AD238" i="1" s="1"/>
  <c r="T214" i="1"/>
  <c r="AD214" i="1" s="1"/>
  <c r="T215" i="1"/>
  <c r="AD215" i="1" s="1"/>
  <c r="T195" i="1"/>
  <c r="AD195" i="1" s="1"/>
  <c r="T125" i="1"/>
  <c r="AD125" i="1" s="1"/>
  <c r="T56" i="1"/>
  <c r="AD56" i="1" s="1"/>
  <c r="T32" i="1"/>
  <c r="AD32" i="1" s="1"/>
  <c r="T135" i="1"/>
  <c r="AD135" i="1" s="1"/>
  <c r="T193" i="1"/>
  <c r="AD193" i="1" s="1"/>
  <c r="R212" i="5"/>
  <c r="R262" i="5"/>
  <c r="R63" i="5"/>
  <c r="T383" i="1"/>
  <c r="AD383" i="1" s="1"/>
  <c r="T317" i="1"/>
  <c r="AD317" i="1" s="1"/>
  <c r="T293" i="1"/>
  <c r="AD293" i="1" s="1"/>
  <c r="T401" i="1"/>
  <c r="AD401" i="1" s="1"/>
  <c r="T302" i="1"/>
  <c r="AD302" i="1" s="1"/>
  <c r="T236" i="1"/>
  <c r="AD236" i="1" s="1"/>
  <c r="T212" i="1"/>
  <c r="AD212" i="1" s="1"/>
  <c r="T47" i="1"/>
  <c r="AD47" i="1" s="1"/>
  <c r="T187" i="1"/>
  <c r="AD187" i="1" s="1"/>
  <c r="T85" i="1"/>
  <c r="AD85" i="1" s="1"/>
  <c r="T181" i="1"/>
  <c r="AD181" i="1" s="1"/>
  <c r="T54" i="1"/>
  <c r="AD54" i="1" s="1"/>
  <c r="T30" i="1"/>
  <c r="AD30" i="1" s="1"/>
  <c r="T199" i="1"/>
  <c r="AD199" i="1" s="1"/>
  <c r="T185" i="1"/>
  <c r="AD185" i="1" s="1"/>
  <c r="T115" i="1"/>
  <c r="AD115" i="1" s="1"/>
  <c r="H121" i="6"/>
  <c r="G121" i="6"/>
  <c r="F121" i="6"/>
  <c r="T397" i="1"/>
  <c r="AD397" i="1" s="1"/>
  <c r="T315" i="1"/>
  <c r="AD315" i="1" s="1"/>
  <c r="T267" i="1"/>
  <c r="AD267" i="1" s="1"/>
  <c r="T390" i="1"/>
  <c r="AD390" i="1" s="1"/>
  <c r="T298" i="1"/>
  <c r="AD298" i="1" s="1"/>
  <c r="T268" i="1"/>
  <c r="AD268" i="1" s="1"/>
  <c r="T258" i="1"/>
  <c r="AD258" i="1" s="1"/>
  <c r="T234" i="1"/>
  <c r="AD234" i="1" s="1"/>
  <c r="T210" i="1"/>
  <c r="AD210" i="1" s="1"/>
  <c r="T179" i="1"/>
  <c r="AD179" i="1" s="1"/>
  <c r="T91" i="1"/>
  <c r="AD91" i="1" s="1"/>
  <c r="T75" i="1"/>
  <c r="AD75" i="1" s="1"/>
  <c r="T52" i="1"/>
  <c r="AD52" i="1" s="1"/>
  <c r="T28" i="1"/>
  <c r="AD28" i="1" s="1"/>
  <c r="G43" i="6"/>
  <c r="H43" i="6"/>
  <c r="F43" i="6"/>
  <c r="H59" i="6"/>
  <c r="G59" i="6"/>
  <c r="F59" i="6"/>
  <c r="L130" i="8"/>
  <c r="L34" i="8"/>
  <c r="H124" i="6"/>
  <c r="G124" i="6"/>
  <c r="F124" i="6"/>
  <c r="H42" i="6"/>
  <c r="G42" i="6"/>
  <c r="F42" i="6"/>
  <c r="G19" i="6"/>
  <c r="H19" i="6"/>
  <c r="F19" i="6"/>
  <c r="H37" i="6"/>
  <c r="G37" i="6"/>
  <c r="F37" i="6"/>
  <c r="H66" i="6"/>
  <c r="G66" i="6"/>
  <c r="F66" i="6"/>
  <c r="R395" i="5"/>
  <c r="R375" i="5"/>
  <c r="R232" i="5"/>
  <c r="T358" i="1"/>
  <c r="AD358" i="1" s="1"/>
  <c r="T379" i="1"/>
  <c r="AD379" i="1" s="1"/>
  <c r="T353" i="1"/>
  <c r="AD353" i="1" s="1"/>
  <c r="T318" i="1"/>
  <c r="AD318" i="1" s="1"/>
  <c r="T344" i="1"/>
  <c r="AD344" i="1" s="1"/>
  <c r="T331" i="1"/>
  <c r="AD331" i="1" s="1"/>
  <c r="T394" i="1"/>
  <c r="AD394" i="1" s="1"/>
  <c r="T313" i="1"/>
  <c r="AD313" i="1" s="1"/>
  <c r="T289" i="1"/>
  <c r="AD289" i="1" s="1"/>
  <c r="T350" i="1"/>
  <c r="AD350" i="1" s="1"/>
  <c r="T338" i="1"/>
  <c r="AD338" i="1" s="1"/>
  <c r="T256" i="1"/>
  <c r="AD256" i="1" s="1"/>
  <c r="T232" i="1"/>
  <c r="AD232" i="1" s="1"/>
  <c r="T208" i="1"/>
  <c r="AD208" i="1" s="1"/>
  <c r="T211" i="1"/>
  <c r="AD211" i="1" s="1"/>
  <c r="T188" i="1"/>
  <c r="AD188" i="1" s="1"/>
  <c r="T164" i="1"/>
  <c r="AD164" i="1" s="1"/>
  <c r="T140" i="1"/>
  <c r="AD140" i="1" s="1"/>
  <c r="T116" i="1"/>
  <c r="AD116" i="1" s="1"/>
  <c r="T92" i="1"/>
  <c r="AD92" i="1" s="1"/>
  <c r="T67" i="1"/>
  <c r="AD67" i="1" s="1"/>
  <c r="T43" i="1"/>
  <c r="AD43" i="1" s="1"/>
  <c r="T19" i="1"/>
  <c r="AD19" i="1" s="1"/>
  <c r="T171" i="1"/>
  <c r="AD171" i="1" s="1"/>
  <c r="T117" i="1"/>
  <c r="AD117" i="1" s="1"/>
  <c r="T165" i="1"/>
  <c r="AD165" i="1" s="1"/>
  <c r="T119" i="1"/>
  <c r="AD119" i="1" s="1"/>
  <c r="T129" i="1"/>
  <c r="AD129" i="1" s="1"/>
  <c r="T50" i="1"/>
  <c r="AD50" i="1" s="1"/>
  <c r="T26" i="1"/>
  <c r="AD26" i="1" s="1"/>
  <c r="T169" i="1"/>
  <c r="AD169" i="1" s="1"/>
  <c r="T279" i="1" l="1"/>
  <c r="AD279" i="1" s="1"/>
  <c r="O96" i="5"/>
  <c r="L6" i="8"/>
  <c r="R203" i="5"/>
  <c r="R96" i="5" s="1"/>
  <c r="E5" i="8"/>
  <c r="H4" i="7"/>
  <c r="R17" i="5"/>
  <c r="L58" i="8"/>
  <c r="E4" i="8"/>
  <c r="M3" i="6"/>
  <c r="N2" i="6"/>
  <c r="R374" i="5"/>
  <c r="O6" i="5"/>
  <c r="P395" i="5" s="1"/>
  <c r="R6" i="5" l="1"/>
  <c r="P9" i="5"/>
  <c r="O2" i="6"/>
  <c r="N3" i="6"/>
  <c r="P17" i="5"/>
  <c r="O5" i="5"/>
  <c r="O4" i="5" s="1"/>
  <c r="P281" i="5"/>
  <c r="P275" i="5"/>
  <c r="P179" i="5"/>
  <c r="P167" i="5"/>
  <c r="P38" i="5"/>
  <c r="P349" i="5"/>
  <c r="P293" i="5"/>
  <c r="P406" i="5"/>
  <c r="P351" i="5"/>
  <c r="P407" i="5"/>
  <c r="P313" i="5"/>
  <c r="P187" i="5"/>
  <c r="P153" i="5"/>
  <c r="P145" i="5"/>
  <c r="P367" i="5"/>
  <c r="P259" i="5"/>
  <c r="P255" i="5"/>
  <c r="P176" i="5"/>
  <c r="P135" i="5"/>
  <c r="P403" i="5"/>
  <c r="P164" i="5"/>
  <c r="P249" i="5"/>
  <c r="P157" i="5"/>
  <c r="P40" i="5"/>
  <c r="P226" i="5"/>
  <c r="P355" i="5"/>
  <c r="P292" i="5"/>
  <c r="P194" i="5"/>
  <c r="P46" i="5"/>
  <c r="P361" i="5"/>
  <c r="P154" i="5"/>
  <c r="P90" i="5"/>
  <c r="T6" i="5"/>
  <c r="P394" i="5"/>
  <c r="P156" i="5"/>
  <c r="P43" i="5"/>
  <c r="P39" i="5"/>
  <c r="P182" i="5"/>
  <c r="P41" i="5"/>
  <c r="P216" i="5"/>
  <c r="P201" i="5"/>
  <c r="P54" i="5"/>
  <c r="P15" i="5"/>
  <c r="P32" i="5"/>
  <c r="P116" i="5"/>
  <c r="P108" i="5"/>
  <c r="P83" i="5"/>
  <c r="P206" i="5"/>
  <c r="P177" i="5"/>
  <c r="P342" i="5"/>
  <c r="P151" i="5"/>
  <c r="P279" i="5"/>
  <c r="P365" i="5"/>
  <c r="P168" i="5"/>
  <c r="P134" i="5"/>
  <c r="P144" i="5"/>
  <c r="P192" i="5"/>
  <c r="P373" i="5"/>
  <c r="P150" i="5"/>
  <c r="P247" i="5"/>
  <c r="P284" i="5"/>
  <c r="P291" i="5"/>
  <c r="P352" i="5"/>
  <c r="P264" i="5"/>
  <c r="P173" i="5"/>
  <c r="P165" i="5"/>
  <c r="P79" i="5"/>
  <c r="P51" i="5"/>
  <c r="P45" i="5"/>
  <c r="P260" i="5"/>
  <c r="P87" i="5"/>
  <c r="P146" i="5"/>
  <c r="P26" i="5"/>
  <c r="P233" i="5"/>
  <c r="P241" i="5"/>
  <c r="P376" i="5"/>
  <c r="P269" i="5"/>
  <c r="P33" i="5"/>
  <c r="P28" i="5"/>
  <c r="P183" i="5"/>
  <c r="P240" i="5"/>
  <c r="P282" i="5"/>
  <c r="P378" i="5"/>
  <c r="P188" i="5"/>
  <c r="P149" i="5"/>
  <c r="P280" i="5"/>
  <c r="P224" i="5"/>
  <c r="P186" i="5"/>
  <c r="P64" i="5"/>
  <c r="P57" i="5"/>
  <c r="P243" i="5"/>
  <c r="P166" i="5"/>
  <c r="P128" i="5"/>
  <c r="P50" i="5"/>
  <c r="P265" i="5"/>
  <c r="P391" i="5"/>
  <c r="P263" i="5"/>
  <c r="P311" i="5"/>
  <c r="P298" i="5"/>
  <c r="P60" i="5"/>
  <c r="P127" i="5"/>
  <c r="P273" i="5"/>
  <c r="P379" i="5"/>
  <c r="P155" i="5"/>
  <c r="P287" i="5"/>
  <c r="P390" i="5"/>
  <c r="P184" i="5"/>
  <c r="P276" i="5"/>
  <c r="P327" i="5"/>
  <c r="P272" i="5"/>
  <c r="P221" i="5"/>
  <c r="P162" i="5"/>
  <c r="P271" i="5"/>
  <c r="P141" i="5"/>
  <c r="P252" i="5"/>
  <c r="P236" i="5"/>
  <c r="P288" i="5"/>
  <c r="P199" i="5"/>
  <c r="P294" i="5"/>
  <c r="P163" i="5"/>
  <c r="P317" i="5"/>
  <c r="P346" i="5"/>
  <c r="P296" i="5"/>
  <c r="P130" i="5"/>
  <c r="P204" i="5"/>
  <c r="P56" i="5"/>
  <c r="P25" i="5"/>
  <c r="P93" i="5"/>
  <c r="P307" i="5"/>
  <c r="P61" i="5"/>
  <c r="P343" i="5"/>
  <c r="P62" i="5"/>
  <c r="P120" i="5"/>
  <c r="P76" i="5"/>
  <c r="P230" i="5"/>
  <c r="P381" i="5"/>
  <c r="P197" i="5"/>
  <c r="P366" i="5"/>
  <c r="P172" i="5"/>
  <c r="P239" i="5"/>
  <c r="P124" i="5"/>
  <c r="P290" i="5"/>
  <c r="P383" i="5"/>
  <c r="P341" i="5"/>
  <c r="P198" i="5"/>
  <c r="P364" i="5"/>
  <c r="P283" i="5"/>
  <c r="P23" i="5"/>
  <c r="P251" i="5"/>
  <c r="P72" i="5"/>
  <c r="P190" i="5"/>
  <c r="P91" i="5"/>
  <c r="P70" i="5"/>
  <c r="P245" i="5"/>
  <c r="P354" i="5"/>
  <c r="P235" i="5"/>
  <c r="P81" i="5"/>
  <c r="P48" i="5"/>
  <c r="P369" i="5"/>
  <c r="P132" i="5"/>
  <c r="P147" i="5"/>
  <c r="P347" i="5"/>
  <c r="P143" i="5"/>
  <c r="P377" i="5"/>
  <c r="P285" i="5"/>
  <c r="P52" i="5"/>
  <c r="P78" i="5"/>
  <c r="P29" i="5"/>
  <c r="P133" i="5"/>
  <c r="P250" i="5"/>
  <c r="P328" i="5"/>
  <c r="P66" i="5"/>
  <c r="P358" i="5"/>
  <c r="P382" i="5"/>
  <c r="P244" i="5"/>
  <c r="P231" i="5"/>
  <c r="P75" i="5"/>
  <c r="P138" i="5"/>
  <c r="P99" i="5"/>
  <c r="P356" i="5"/>
  <c r="P277" i="5"/>
  <c r="P136" i="5"/>
  <c r="P47" i="5"/>
  <c r="P65" i="5"/>
  <c r="P11" i="5"/>
  <c r="P175" i="5"/>
  <c r="P326" i="5"/>
  <c r="P386" i="5"/>
  <c r="P353" i="5"/>
  <c r="P222" i="5"/>
  <c r="P405" i="5"/>
  <c r="P344" i="5"/>
  <c r="P229" i="5"/>
  <c r="P68" i="5"/>
  <c r="P94" i="5"/>
  <c r="P49" i="5"/>
  <c r="P384" i="5"/>
  <c r="P117" i="5"/>
  <c r="P102" i="5"/>
  <c r="P348" i="5"/>
  <c r="P205" i="5"/>
  <c r="P77" i="5"/>
  <c r="P246" i="5"/>
  <c r="P372" i="5"/>
  <c r="P137" i="5"/>
  <c r="P202" i="5"/>
  <c r="P16" i="5"/>
  <c r="P34" i="5"/>
  <c r="P218" i="5"/>
  <c r="P86" i="5"/>
  <c r="P80" i="5"/>
  <c r="P58" i="5"/>
  <c r="P22" i="5"/>
  <c r="P174" i="5"/>
  <c r="P85" i="5"/>
  <c r="P393" i="5"/>
  <c r="P297" i="5"/>
  <c r="P268" i="5"/>
  <c r="P123" i="5"/>
  <c r="P84" i="5"/>
  <c r="P200" i="5"/>
  <c r="P266" i="5"/>
  <c r="P142" i="5"/>
  <c r="P189" i="5"/>
  <c r="P363" i="5"/>
  <c r="P242" i="5"/>
  <c r="P359" i="5"/>
  <c r="P101" i="5"/>
  <c r="P401" i="5"/>
  <c r="P193" i="5"/>
  <c r="P387" i="5"/>
  <c r="P360" i="5"/>
  <c r="P36" i="5"/>
  <c r="P13" i="5"/>
  <c r="P89" i="5"/>
  <c r="P98" i="5"/>
  <c r="P37" i="5"/>
  <c r="P31" i="5"/>
  <c r="P35" i="5"/>
  <c r="P196" i="5"/>
  <c r="P158" i="5"/>
  <c r="P345" i="5"/>
  <c r="P131" i="5"/>
  <c r="P95" i="5"/>
  <c r="P53" i="5"/>
  <c r="P228" i="5"/>
  <c r="P389" i="5"/>
  <c r="P392" i="5"/>
  <c r="P152" i="5"/>
  <c r="P67" i="5"/>
  <c r="P82" i="5"/>
  <c r="P234" i="5"/>
  <c r="P225" i="5"/>
  <c r="P270" i="5"/>
  <c r="P227" i="5"/>
  <c r="P180" i="5"/>
  <c r="P171" i="5"/>
  <c r="P139" i="5"/>
  <c r="P122" i="5"/>
  <c r="P278" i="5"/>
  <c r="P170" i="5"/>
  <c r="P308" i="5"/>
  <c r="P371" i="5"/>
  <c r="P19" i="5"/>
  <c r="P14" i="5"/>
  <c r="P20" i="5"/>
  <c r="P42" i="5"/>
  <c r="P73" i="5"/>
  <c r="P55" i="5"/>
  <c r="P181" i="5"/>
  <c r="P129" i="5"/>
  <c r="P44" i="5"/>
  <c r="P310" i="5"/>
  <c r="P274" i="5"/>
  <c r="P160" i="5"/>
  <c r="P402" i="5"/>
  <c r="P126" i="5"/>
  <c r="P121" i="5"/>
  <c r="P399" i="5"/>
  <c r="P88" i="5"/>
  <c r="P215" i="5"/>
  <c r="P286" i="5"/>
  <c r="P159" i="5"/>
  <c r="P261" i="5"/>
  <c r="P370" i="5"/>
  <c r="P103" i="5"/>
  <c r="P237" i="5"/>
  <c r="P397" i="5"/>
  <c r="P309" i="5"/>
  <c r="P289" i="5"/>
  <c r="P140" i="5"/>
  <c r="P295" i="5"/>
  <c r="P267" i="5"/>
  <c r="P97" i="5"/>
  <c r="P169" i="5"/>
  <c r="P380" i="5"/>
  <c r="P178" i="5"/>
  <c r="P312" i="5"/>
  <c r="P30" i="5"/>
  <c r="P217" i="5"/>
  <c r="P388" i="5"/>
  <c r="P357" i="5"/>
  <c r="P92" i="5"/>
  <c r="P262" i="5"/>
  <c r="P223" i="5"/>
  <c r="P119" i="5"/>
  <c r="P10" i="5"/>
  <c r="P18" i="5"/>
  <c r="P195" i="5"/>
  <c r="P148" i="5"/>
  <c r="P71" i="5"/>
  <c r="P398" i="5"/>
  <c r="P21" i="5"/>
  <c r="P385" i="5"/>
  <c r="P203" i="5"/>
  <c r="P12" i="5"/>
  <c r="P185" i="5"/>
  <c r="P74" i="5"/>
  <c r="P69" i="5"/>
  <c r="P63" i="5"/>
  <c r="P404" i="5"/>
  <c r="P212" i="5"/>
  <c r="P100" i="5"/>
  <c r="P368" i="5"/>
  <c r="P24" i="5"/>
  <c r="P27" i="5"/>
  <c r="P59" i="5"/>
  <c r="P375" i="5"/>
  <c r="P396" i="5"/>
  <c r="P300" i="5"/>
  <c r="P232" i="5"/>
  <c r="P125" i="5"/>
  <c r="P362" i="5"/>
  <c r="P258" i="5"/>
  <c r="P329" i="5"/>
  <c r="P191" i="5"/>
  <c r="P400" i="5"/>
  <c r="P350" i="5"/>
  <c r="P248" i="5"/>
  <c r="P238" i="5"/>
  <c r="P209" i="5"/>
  <c r="P161" i="5"/>
  <c r="P299" i="5"/>
  <c r="P374" i="5"/>
  <c r="P96" i="5"/>
  <c r="P2" i="6" l="1"/>
  <c r="O3" i="6"/>
  <c r="Q2" i="6" l="1"/>
  <c r="P3" i="6"/>
  <c r="R2" i="6" l="1"/>
  <c r="Q3" i="6"/>
  <c r="R3" i="6" l="1"/>
  <c r="S2" i="6"/>
  <c r="S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<sst xmlns="http://schemas.openxmlformats.org/spreadsheetml/2006/main" count="9641" uniqueCount="2752">
  <si>
    <t>3회차 통행료 (베이스팀 / K3 / 190호 6902)</t>
  </si>
  <si>
    <t>비품 (베이스팀 / 계약서 인쇄 / 유정도)</t>
  </si>
  <si>
    <t>3회차 부식 (베이스팀 / 음료 / 유정도)</t>
  </si>
  <si>
    <t>5회차 부식 (간식 / 이현준, 김명하, 남상혁)</t>
  </si>
  <si>
    <t>4회차 조식 (이효진)</t>
  </si>
  <si>
    <t>6회차 조식 (마이클)</t>
  </si>
  <si>
    <t>6회차 통행료 (양하영)</t>
  </si>
  <si>
    <t>3회차 부식 (마이클)</t>
  </si>
  <si>
    <t>CU 군자본점</t>
  </si>
  <si>
    <t>스타양고기</t>
  </si>
  <si>
    <t>대륜운수(주)</t>
  </si>
  <si>
    <t>(주)더택시</t>
  </si>
  <si>
    <t>부산 센텀호텔</t>
  </si>
  <si>
    <t>연어초밥</t>
  </si>
  <si>
    <t>테크레키 비품 (물조루 7L/10L 물조리개 물뿌리개 물분사기 원예용품 대형물조루, 물조루7L, 1개)</t>
  </si>
  <si>
    <t>유대 (마이클 / 플릭스오븐 카니발 / 167하 4875)</t>
  </si>
  <si>
    <t>지에스칼텍스 (주)동서울주유소</t>
  </si>
  <si>
    <t>박가네</t>
  </si>
  <si>
    <t>테크레키 비품 (리프린 무잔사 끈적임 없는 인테리어 보양테이프 50mm x 25m, 1개, 그린 포함 총 2건)</t>
  </si>
  <si>
    <t>테크레키 비품 ([1+1] 꿀템요정 투명 플라스틱 리빙박스, 1개, 40L 1+1, CB (투명몸통 + 투명뚜껑)</t>
  </si>
  <si>
    <t>테크레키 비품 (마스킹 테이프 24mm 15y 검정 2입, 1개)</t>
  </si>
  <si>
    <t>직접출금 지급 완료 소                          계</t>
  </si>
  <si>
    <t>주식회사 콜롬버스 계약금 50% (2,000,000/4,000,000)</t>
  </si>
  <si>
    <t>중식 (이현준, 배광표, 임아현, 이의종, 유정도, 오동윤, 박한솔)</t>
  </si>
  <si>
    <t>중식 (유닛팀 / 윤성훈, 이은옥, 서지섭, 한대훈, 문갑주, 장웅재)</t>
  </si>
  <si>
    <t>3회차 주유 (유닛팀 / 스타렉스 / 윤성훈 / 87주 9487)</t>
  </si>
  <si>
    <t>3회차 통행료 (유닛팀 / 스타렉스 / 윤성훈 / 87주 9487)</t>
  </si>
  <si>
    <t>3회차 통행료 (유닛팀 / 신주섭 / BMW / 26모 2642)</t>
  </si>
  <si>
    <t>테크레키 주차 (이현준 / 플릭스오븐 카니발 / 229하 7068)</t>
  </si>
  <si>
    <t>4회차 통행료 (유닛팀 / 스타렉스 / 윤성훈 / 87주 9487)</t>
  </si>
  <si>
    <t>3회차 통행료 (유닛팀 / K3 / 장웅재 / 233하 9765)</t>
  </si>
  <si>
    <t>테크레키 부식 ([냠냠상회] 한입꽈배기 참쌀누룽지 오예스 촉촉한초코칩 비쵸비 등 사무실 개별포장 간식 과자세트, 1세트, 12p)</t>
  </si>
  <si>
    <t>창음사</t>
  </si>
  <si>
    <t>주유 (케이터링 / 카니발 / 심한울)</t>
  </si>
  <si>
    <t>3회차 부식 (음료 / 이현준, 이효진)</t>
  </si>
  <si>
    <t>부식 (음료 / 이현준, 이효진, 배광표, 임아현, 김명하)</t>
  </si>
  <si>
    <t>테크레키 부식 (배광표 팀장 외 11인) *회의공간 대관료</t>
  </si>
  <si>
    <t>테크레키 부식 (JASM,배광표, 임아현, 이의종, 박한솔)</t>
  </si>
  <si>
    <t>1회차 주유 (의상팀 / 1회차 종료 주유 / 브롬코 0582)</t>
  </si>
  <si>
    <t>전도금 소                          계</t>
  </si>
  <si>
    <t>헌팅 식비 (식대 15,000 원*3, 부식 5,000 원*2)</t>
  </si>
  <si>
    <t>선 / 계약금 50% (4,950,000/9,900,000)</t>
  </si>
  <si>
    <t>케이터링 팀장 김시환 / 케이터링 팀 심한울,강상호 급여 일괄</t>
  </si>
  <si>
    <t>3회차 조식 (유닛팀 / 문갑주, 한동진, 신주섭, 장웅재)</t>
  </si>
  <si>
    <t>&lt;플릭스오븐&gt;       월 사업소득자 지급내역(원천징수자)</t>
  </si>
  <si>
    <t>테크레키 비품 (강원평창수 무라벨 생수, 500ml, 80개)</t>
  </si>
  <si>
    <t>테크레키 유대 (TR 김영수 / 스타리아 / 229하 9068)</t>
  </si>
  <si>
    <t>1회차 주유 (유닛팀 / K3 / 장웅재 / 233하 9756)</t>
  </si>
  <si>
    <t>중식 (이현준, 배광표, 이의종, 박한솔, 오동윤, 김시환)</t>
  </si>
  <si>
    <t>테크레키 유대 (TR_x0008_차윤균 / 스타리아 / 101하 1256)</t>
  </si>
  <si>
    <t>선 / 잔금 50% (9,900,000/9,900,000)</t>
  </si>
  <si>
    <t>중식 (임아현, 마이클, 키키, 김명하, GREG, 킷, 기사)</t>
  </si>
  <si>
    <t>현로지스 / 장비 탑차 5대 잔금 50% (19,000,000/19,000,000)</t>
  </si>
  <si>
    <t>㈜유아이헬리제트 / 헬리곱터 잔금 80% (40,000,000/40,000,000)</t>
  </si>
  <si>
    <t>주차 (미술 2692 / 카니발 229하 7068 / 카니발 167하 4875)</t>
  </si>
  <si>
    <t>비품 (A4컬러 단면60매, 유광코팅 60매, 인화지, 코팅A2, 유포지 스티커)</t>
  </si>
  <si>
    <t>현로지스 / 장비 탑차 5대 계약금 50% (9,500,000/19,000,000)</t>
  </si>
  <si>
    <t>테크레키 비품 (아미토 손잡이 끈 일체형 비닐봉투 10롤 150개, 10L, 1개)</t>
  </si>
  <si>
    <t>부식 (GREG, USCHI, 이현준, 이효진, 김명하, 임아현, 김명준, 배광표)</t>
  </si>
  <si>
    <t>테크레키 부식 (이효진 피디,조명감독,임아현 팀장,이현준,김명하 5인)</t>
  </si>
  <si>
    <t>베이스,케이터링,유닛 승용차량 3대 (보증금 1,800,000 원)</t>
  </si>
  <si>
    <t>주식회사 콜롬버스 잔금 50% (4,000,000/4,000,000)</t>
  </si>
  <si>
    <t>미술팀 일괄 잔금 20% (125,000,000/125,000,000)</t>
  </si>
  <si>
    <t>중식 (이현준, 배광표, 박한솔, 오동윤, 이의종, 김시환, 김명하)</t>
  </si>
  <si>
    <t>테크레키 주차 (마이클 / 플릭스오븐 카니발 / 167하 4875)</t>
  </si>
  <si>
    <t>테크레키 톨비 (이현준 / 플릭스오븐 카니발 / 229하 7068)</t>
  </si>
  <si>
    <t>테크레키 톨비 (마이클 / 플릭스오븐 카니발 / 167하 4875)</t>
  </si>
  <si>
    <t>테크레키 유대 (마이클 / 플릭스오븐 카니발 / 167하 4875)</t>
  </si>
  <si>
    <t>중식 (배광표 팀장님, 임아현 팀장님, 이의종, 이현준, 이지훈 5인)</t>
  </si>
  <si>
    <t>밥차(미정) 계약금 20% (3,300,000원/16,500,000원)</t>
  </si>
  <si>
    <t>테크레키 비품 (곰도리 하루종일 붙이는 핫팩 장시간 고급형, 100개)</t>
  </si>
  <si>
    <t>부식 (이효진 피디,김명준 실장,임아현 팀장,이현준,김명하 5인)</t>
  </si>
  <si>
    <t>테크레키 석식 (김명준 실장,배광표 팀장,임아현 팀장,김명하 4인)</t>
  </si>
  <si>
    <t>석식 (이현준, 배광표, 오동윤, 임아현, 이의종, 박한솔, 유정도)</t>
  </si>
  <si>
    <t>직접출금 지급 예정 소                          계</t>
  </si>
  <si>
    <t>야식 (이의종, 박한솔, 김정하, 오동윤, 윤성훈, 김시환, 강상호)</t>
  </si>
  <si>
    <t>테크레키 조식 (임아현 팀장,이현준,김명하,마이클,TR 4인 총 8인)</t>
  </si>
  <si>
    <t>중식 (이의종, 박한솔, 오동윤, 유정도, 김성훈, 김시환, 강상호)</t>
  </si>
  <si>
    <t>테크레키 부식 (김명준 실장,배광표 팀장,임아현 팀장,김명하 4인)</t>
  </si>
  <si>
    <t>테크레키 석식 (이효진 피디,김명준 실장,배광표 팀장,이현준 4인)</t>
  </si>
  <si>
    <t>2회차 통행료 (베이스팀 / K3 / 190호 6902)</t>
  </si>
  <si>
    <t>누구나홀딱반한닭</t>
  </si>
  <si>
    <t>밀양순대돼지국밥</t>
  </si>
  <si>
    <t>동강구미휴게소 편의점</t>
  </si>
  <si>
    <t>테크레키 비품 (오공 마스킹테이프 25 x 40 m, 2개 포함 총 16건)</t>
  </si>
  <si>
    <t>테크레키 조식 (이의종, 임아현, 배광표, 이현준, 이효진, 김명하, 마이클)</t>
  </si>
  <si>
    <t>윈터타이어 교체 (김명준 실장 / 플릭스오븐 카니발 / 167하 4875)</t>
  </si>
  <si>
    <t>5회차 중식 (유닛팀 / 윤성훈, 이은옥, 장웅재, 신주섭, 서지섭 외 5인)</t>
  </si>
  <si>
    <t>테크레키 석식 (김명준 실장,배광표 팀장,임아현 팀장,이현준,김명하 5인)</t>
  </si>
  <si>
    <t>미술팀 일괄 계약금 80% (100,000,000/125,000,000)</t>
  </si>
  <si>
    <t>석식 (이효진 피디,김명준 실장,배광표 팀장,임아현 팀장,이현준,김명하 6인)</t>
  </si>
  <si>
    <t>윈터타이어 교체 (이효진 피디 / 플릭스오븐 카니발 / 229하 7068)</t>
  </si>
  <si>
    <t>테크레키 부식 (핫식스 오리지널 에너지음료,250ml, 30개 포함 총 7건)</t>
  </si>
  <si>
    <t>솔거렌탈 / 영국 장비 솔라티 일괄 (2,650,000/2,650,000)</t>
  </si>
  <si>
    <t>2회차 비품 (A4용지 100매)</t>
  </si>
  <si>
    <t>(주)아성다이소 신촌명물거리점</t>
  </si>
  <si>
    <t>5회차 석식 (제작부장 / 배광표)</t>
  </si>
  <si>
    <t>5회차 조식 (영국 크로 6인)</t>
  </si>
  <si>
    <t>5회차 부식 (음료 / 양하영)</t>
  </si>
  <si>
    <t>교통비 (새벽출근 / 이현준)</t>
  </si>
  <si>
    <t>중식 (이현준, 배광표, 이효진, 마이클, 이의종)</t>
  </si>
  <si>
    <t>0224 테스트 / 0228 리허설 / 0301 본촬영</t>
  </si>
  <si>
    <t>석식 (이효진, 김명준, 이의종, 박한솔, 오동윤)</t>
  </si>
  <si>
    <t>중식 (이현준, 임아현, 배광표, 이은우, 마이클)</t>
  </si>
  <si>
    <t>1회차 / 금돼지식당 / 벤 및 장비차량 주차 제반 섭외</t>
  </si>
  <si>
    <t>충청남도 예산군 삽교읍 효림송석길 275(201동)</t>
  </si>
  <si>
    <t>케이터링 팀장 김시환 / 케이터링 팀 심한울,강상호</t>
  </si>
  <si>
    <t>CH 항공운송 (3.4 잔금 32,000,000 원)</t>
  </si>
  <si>
    <t>베이스팀 승용차량 3대 (보증금 1,800,000 원)</t>
  </si>
  <si>
    <t>톨비 (이현준 / 팰리세이드 / 221하 1697)</t>
  </si>
  <si>
    <t>개인현금/카드 지불 내역건(이의종 / 하이패스 6건)</t>
  </si>
  <si>
    <t>1회차 / 금돼지식당 / 에스컬레이드 주차 제반 섭외</t>
  </si>
  <si>
    <t>4회차 통행료 (유닛팀 / K3 / 233하 9756)</t>
  </si>
  <si>
    <t>6회차 주차비 (유닛팀 / K3 / 233하 3453)</t>
  </si>
  <si>
    <t>2회차 통행료 (유닛팀 / 스타렉스 / 87주 9487)</t>
  </si>
  <si>
    <t>주차 (유닛팀 / K3 / 장웅재 / 233하 9756)</t>
  </si>
  <si>
    <t>4회차 주유 (유닛팀 / K3 / 233하 9756)</t>
  </si>
  <si>
    <t>3회차 주유 (유닛팀 / K3 / 239하 9765)</t>
  </si>
  <si>
    <t>주유 (유닛팀 / K3 / 장웅재 / 233하 9756)</t>
  </si>
  <si>
    <t>석식 (유닛팀 / 윤성훈, 이은옥, 서지섭, 한대훈)</t>
  </si>
  <si>
    <t>3회차 중식 (유닛팀 / 장웅재, 문갑주, 한동진)</t>
  </si>
  <si>
    <t>1회차 주유 (유닛팀 / 스타렉스 / 87주 9487)</t>
  </si>
  <si>
    <t>주유 (유닛팀 / 신주섭 / BMW / 26모 2642)</t>
  </si>
  <si>
    <t>2회차 통행료 (유닛팀 / K3 / 233하 9756)</t>
  </si>
  <si>
    <t>4회차 주차 (유닛팀 / K3 / 233하 9756)</t>
  </si>
  <si>
    <t>4회차 주유 (유닛팀 / 스타렉스 / 87주 9487)</t>
  </si>
  <si>
    <t>4회차 통행료 (K3 / 이의종 / 223하 3453)</t>
  </si>
  <si>
    <t>2회차 비품 (유닛팀 / 분장버스 화분용, 변기막힘세제)</t>
  </si>
  <si>
    <t>5회차 통행료 (K3 / 이의종 / 223하 3453)</t>
  </si>
  <si>
    <t>1회차 MMA체육관 촬영시 대실 2건 (김동현, 고덕현)</t>
  </si>
  <si>
    <t>5회차 통행료 (유닛팀 / K3 / 233하 9756)</t>
  </si>
  <si>
    <t>3회차 통행료 (K3 / 이의종 / 223하 3453)</t>
  </si>
  <si>
    <t>6회차 부식 (제작팀 / 음료 / 김명하, 박한솔)</t>
  </si>
  <si>
    <t>6회차 부식 (제작팀 / 간식 / 김명하 외 1명)</t>
  </si>
  <si>
    <t xml:space="preserve">                                                                         국민건강보험공단 귀중</t>
  </si>
  <si>
    <t>촬영준비_교통비</t>
  </si>
  <si>
    <t>촬영준비_대본진행</t>
  </si>
  <si>
    <t>촬영준비_통신비</t>
  </si>
  <si>
    <t>해외촬영_사전헌팅</t>
  </si>
  <si>
    <t>신용카드(법인)</t>
  </si>
  <si>
    <t>기타특수효과장비</t>
  </si>
  <si>
    <t>포스트_현상진행</t>
  </si>
  <si>
    <t>포스트_녹음진행</t>
  </si>
  <si>
    <t>예산대비
정산잔액</t>
  </si>
  <si>
    <t>해 촉 증 명 서</t>
  </si>
  <si>
    <t>중식 (이효진)</t>
  </si>
  <si>
    <t>프로덕션차량30</t>
  </si>
  <si>
    <t>부식 (배광표)</t>
  </si>
  <si>
    <t>언양(서울)주유소</t>
  </si>
  <si>
    <t>프로덕션 유류대</t>
  </si>
  <si>
    <t>파파존스 잠원점</t>
  </si>
  <si>
    <t>부식 (이현준)</t>
  </si>
  <si>
    <t>서울잠원한신우편취급국</t>
  </si>
  <si>
    <t>촬영준비_부식잡비</t>
  </si>
  <si>
    <t>의약품 (파스)</t>
  </si>
  <si>
    <t>프로덕션차량26</t>
  </si>
  <si>
    <t>부식 (사무실 부식)</t>
  </si>
  <si>
    <t>조식 (이현준)</t>
  </si>
  <si>
    <t>헌팅 유대,주차,톨비</t>
  </si>
  <si>
    <t>프로덕션차량27</t>
  </si>
  <si>
    <t>프로덕션차량28</t>
  </si>
  <si>
    <t>비품 (라면, 칫솔)</t>
  </si>
  <si>
    <t>중식 (이현준)</t>
  </si>
  <si>
    <t>조식 (배광표 팀장)</t>
  </si>
  <si>
    <t>언양휴게소 파스꾸찌</t>
  </si>
  <si>
    <t>한스델리 영주점</t>
  </si>
  <si>
    <t>싸다김밥(신논현역점)</t>
  </si>
  <si>
    <t>브로스 버거앤 샐러드</t>
  </si>
  <si>
    <t>CU 라마다평창점</t>
  </si>
  <si>
    <t>(주) 케이티에스테이</t>
  </si>
  <si>
    <t>부식 (이현준 1인)</t>
  </si>
  <si>
    <t>짱구네 닭갈비&amp;삼겹살</t>
  </si>
  <si>
    <t>중식 (김명하)</t>
  </si>
  <si>
    <t>석식 (마이클)</t>
  </si>
  <si>
    <t>석식 (이현준)</t>
  </si>
  <si>
    <t>비품 (아이젠 4개)</t>
  </si>
  <si>
    <t>부식 (배광표 팀장)</t>
  </si>
  <si>
    <t>평화빌딩 주차장</t>
  </si>
  <si>
    <t>주식회사 금돼지식당</t>
  </si>
  <si>
    <t>부식 (오동윤)</t>
  </si>
  <si>
    <t>강동고덕교차로점</t>
  </si>
  <si>
    <t>GS25울산신화점</t>
  </si>
  <si>
    <t>뚜레쥬르 카페답십리역</t>
  </si>
  <si>
    <t>버거킹 약수역점</t>
  </si>
  <si>
    <t>육전국밥(약수역점)</t>
  </si>
  <si>
    <t>25-0224-01</t>
  </si>
  <si>
    <t>김동현 출연료 일괄</t>
  </si>
  <si>
    <t>조식 (마이클)</t>
  </si>
  <si>
    <t>부식 (임아현)</t>
  </si>
  <si>
    <t>정우은평택시협동조합</t>
  </si>
  <si>
    <t>대한불교조계종개운사</t>
  </si>
  <si>
    <t>통행료 (김시환)</t>
  </si>
  <si>
    <t>(주) 아주알앤씨</t>
  </si>
  <si>
    <t>25_0210_01</t>
  </si>
  <si>
    <t>미락카츠 논현점</t>
  </si>
  <si>
    <t>25_0228_01</t>
  </si>
  <si>
    <t>(주)성북주유소</t>
  </si>
  <si>
    <t>25_0228_02</t>
  </si>
  <si>
    <t>소피텔 엠베서더</t>
  </si>
  <si>
    <t>25_0227_02</t>
  </si>
  <si>
    <t>25_0301_01</t>
  </si>
  <si>
    <t>돈까스대왕전(이대점)</t>
  </si>
  <si>
    <t>25_0225_01</t>
  </si>
  <si>
    <t>㈜이펙트스톰 일괄</t>
  </si>
  <si>
    <t>시올돈(일원점)</t>
  </si>
  <si>
    <t>파로티아 워터하우스</t>
  </si>
  <si>
    <t>영국 장비 솔라티</t>
  </si>
  <si>
    <t>25_0115_01</t>
  </si>
  <si>
    <t>롯데마트 월드타워점</t>
  </si>
  <si>
    <t>프로덕션차량12</t>
  </si>
  <si>
    <t>PRODUCTION</t>
  </si>
  <si>
    <t>본가마순대국(잠원점)</t>
  </si>
  <si>
    <t>소남이섬 주식회사</t>
  </si>
  <si>
    <t>충주(장원)휴게소</t>
  </si>
  <si>
    <t>전기철조망 설치비</t>
  </si>
  <si>
    <t>무전기,발전기 포함</t>
  </si>
  <si>
    <t>25_0226_01</t>
  </si>
  <si>
    <t>25_0124_01</t>
  </si>
  <si>
    <t>25_0113_01</t>
  </si>
  <si>
    <t>25_0227_01</t>
  </si>
  <si>
    <t>프로덕션차량13</t>
  </si>
  <si>
    <t>프로덕션차량21</t>
  </si>
  <si>
    <t>국내 장비대여 예비비</t>
  </si>
  <si>
    <t>25_0227_03</t>
  </si>
  <si>
    <t>MMA 팀파시 대관료</t>
  </si>
  <si>
    <t>주식회사 명마렌트</t>
  </si>
  <si>
    <t>프로덕션차량16</t>
  </si>
  <si>
    <t>프로덕션차량10</t>
  </si>
  <si>
    <t>프로덕션차량18</t>
  </si>
  <si>
    <t>출금대비
정산잔액</t>
  </si>
  <si>
    <t>주식회사 콜롬버스</t>
  </si>
  <si>
    <t>체크카드(법인)</t>
  </si>
  <si>
    <t>프로덕션차량11</t>
  </si>
  <si>
    <t>비상약품 및 병원비</t>
  </si>
  <si>
    <t>시나리오모니터링</t>
  </si>
  <si>
    <t>프로덕션차량20</t>
  </si>
  <si>
    <t>프로덕션차량14</t>
  </si>
  <si>
    <t>프로덕션차량15</t>
  </si>
  <si>
    <t>원데이 차량보험</t>
  </si>
  <si>
    <t>프로덕션차량22</t>
  </si>
  <si>
    <t>DEVELOPMENT</t>
  </si>
  <si>
    <t>프로덕션차량19</t>
  </si>
  <si>
    <t>Code Total</t>
  </si>
  <si>
    <t>촬영준비_제작진행</t>
  </si>
  <si>
    <t>근로자(실연인)</t>
  </si>
  <si>
    <t>프로덕션차량23</t>
  </si>
  <si>
    <t>프로덕션차량24</t>
  </si>
  <si>
    <t>신용카드(개인)</t>
  </si>
  <si>
    <t>프로덕션차량17</t>
  </si>
  <si>
    <t>code(kr)</t>
  </si>
  <si>
    <t>Sub Total</t>
  </si>
  <si>
    <t>촬영준비_연출진행</t>
  </si>
  <si>
    <t>예산대비
정산율</t>
  </si>
  <si>
    <t>출금대비
정산율</t>
  </si>
  <si>
    <t>카메라B(턴키)</t>
  </si>
  <si>
    <t>예산대비
출금잔액</t>
  </si>
  <si>
    <t>테크레키 부식 (이효진 피디,김명준 실장,배광표 팀장,임아현 팀장,이현준,김명하,마이클 7인)</t>
  </si>
  <si>
    <t>중식 (마이클, 임아현, 이효진, 이의종, 김명하, 오동윤, GREG, USCHI, KIKI)</t>
  </si>
  <si>
    <t>테크레키 비품 (금성 국산 마스킹 테이프 흑색 50mmX15y (택1), 1개 포함 총 2건)</t>
  </si>
  <si>
    <t>간식,커피차 (인당 15,000원, 총 12,600,000원 / 현장부식 7,400,000원)</t>
  </si>
  <si>
    <t>테크레키 비품 (라이트닝웍스 고용량 프리미엄 멀티 변환어댑터 콘센트 해외직구 어댑터 16A, 4개)</t>
  </si>
  <si>
    <t>중식 (마이클, 임아현, 이효진, 이의종, 박한솔, 미술감독님, GREG, USCHI, KIKI)</t>
  </si>
  <si>
    <t>청담동마녀김밥</t>
  </si>
  <si>
    <t>부식 (테크레키 / 이의종, 유성훈, 강상호, 유정도)</t>
  </si>
  <si>
    <t>부식 (음료 / 이현준, 배광표, 임아현, 김명하)</t>
  </si>
  <si>
    <t>석식 (이의종, 박한솔, 유정도, 오동윤, 유성훈)</t>
  </si>
  <si>
    <t>석식 (이현준, 배광표, 임아현, 이의종, 김명하)</t>
  </si>
  <si>
    <t>중식 (이효진, 이현준, 이의종, 배광표, 윤성훈)</t>
  </si>
  <si>
    <t>GS25논현학동점</t>
  </si>
  <si>
    <t>비품 (물티슈)</t>
  </si>
  <si>
    <t>주식회사 청우택시</t>
  </si>
  <si>
    <t>교통비 (임아현)</t>
  </si>
  <si>
    <t>샐러디 답십리점</t>
  </si>
  <si>
    <t>칸다소바 잠실점</t>
  </si>
  <si>
    <t>가평(춘천)휴게소</t>
  </si>
  <si>
    <t>제1여객 주차장</t>
  </si>
  <si>
    <t>샐러디 충정로역점</t>
  </si>
  <si>
    <t>런던베이글 뮤지엄</t>
  </si>
  <si>
    <t>세븐일레븐 롯데월드타워1호점</t>
  </si>
  <si>
    <t>이마트24 R그랜드조선부산점</t>
  </si>
  <si>
    <t>세븐일레븐 이대역입구점</t>
  </si>
  <si>
    <t>(주)아성다이소 춘천소양로점</t>
  </si>
  <si>
    <t>3회차 석식 (유닛팀 4인)</t>
  </si>
  <si>
    <t>2회차 석식 (이의종)</t>
  </si>
  <si>
    <t>(주)아성다이소 이대역점</t>
  </si>
  <si>
    <t>1회차 비품 (주방세제)</t>
  </si>
  <si>
    <t>프로덕션_부식잡비</t>
  </si>
  <si>
    <t>사업자등록번호  :</t>
  </si>
  <si>
    <t>동시녹음장비차량1</t>
  </si>
  <si>
    <t>소품비_제작,구입</t>
  </si>
  <si>
    <t>신교령(통진점)</t>
  </si>
  <si>
    <t>프러덕션슈퍼바이저1</t>
  </si>
  <si>
    <t>중식 (김명준 실장)</t>
  </si>
  <si>
    <t>출금누계 기준일</t>
  </si>
  <si>
    <t>프러덕션슈퍼바이저2</t>
  </si>
  <si>
    <t xml:space="preserve">   ㈜플릭스오븐</t>
  </si>
  <si>
    <t>TURN-KEY</t>
  </si>
  <si>
    <t>제0 영동고속도로</t>
  </si>
  <si>
    <t>동시녹음추가기재</t>
  </si>
  <si>
    <t>동시녹음장비차량2</t>
  </si>
  <si>
    <t>CU_x0008_구리스타점</t>
  </si>
  <si>
    <t>현장편집장비차량</t>
  </si>
  <si>
    <t>금토분기점영업소</t>
  </si>
  <si>
    <t>통도사(부산)주유소</t>
  </si>
  <si>
    <t>치악(춘천)주유소</t>
  </si>
  <si>
    <t>스타벅스 약수역점</t>
  </si>
  <si>
    <t>유명산 자연휴양림</t>
  </si>
  <si>
    <t>진행차량_포스트</t>
  </si>
  <si>
    <t>보승회관 방이점</t>
  </si>
  <si>
    <t>메이드인 코리아 예산</t>
  </si>
  <si>
    <t>인천국제공항공사</t>
  </si>
  <si>
    <t>제목 :  리미트리스</t>
  </si>
  <si>
    <t>중식 (이효진 피디)</t>
  </si>
  <si>
    <t>프로덕션_주차교통</t>
  </si>
  <si>
    <t>MMA 본촬영 1회차</t>
  </si>
  <si>
    <t>포스트_부식잡비</t>
  </si>
  <si>
    <t>주식회사 신스에이디</t>
  </si>
  <si>
    <t>프로덕션차량25</t>
  </si>
  <si>
    <t>스토리 스카우트</t>
  </si>
  <si>
    <t>신사자동차공업사</t>
  </si>
  <si>
    <t>프로덕션차량32</t>
  </si>
  <si>
    <t>육전국밥(석촌호수점)</t>
  </si>
  <si>
    <t>영주중앙 파리바게뜨</t>
  </si>
  <si>
    <t>중식 (배광표 팀장)</t>
  </si>
  <si>
    <t>프로덕션차량29</t>
  </si>
  <si>
    <t>길동우동 수지구청역점</t>
  </si>
  <si>
    <t>석식 (이효진 피디)</t>
  </si>
  <si>
    <t>영주가흥 파리바게뜨</t>
  </si>
  <si>
    <t>문경(양평)주유소</t>
  </si>
  <si>
    <t>샐러디 논현역점</t>
  </si>
  <si>
    <t>프로덕션차량31</t>
  </si>
  <si>
    <t>프로덕션 부식잡비</t>
  </si>
  <si>
    <t>중식 (이효진 1명)</t>
  </si>
  <si>
    <t>포스트_편집진행</t>
  </si>
  <si>
    <t>포스트_편집본모니터링</t>
  </si>
  <si>
    <t>로케이션매니저2</t>
  </si>
  <si>
    <t>② 공급가액 누적</t>
  </si>
  <si>
    <t>주민등록번호 :</t>
  </si>
  <si>
    <t>해외촬영_코디네이터</t>
  </si>
  <si>
    <t>220207-3-1</t>
  </si>
  <si>
    <t>2022_01_09</t>
  </si>
  <si>
    <t>로케이션매니저1</t>
  </si>
  <si>
    <t>촬영준비_콘티진행</t>
  </si>
  <si>
    <t>포스트슈퍼바이저2</t>
  </si>
  <si>
    <t>촬영준비_유류대</t>
  </si>
  <si>
    <t>③ 부가세액 누적</t>
  </si>
  <si>
    <t>해외촬영_촬영진행비</t>
  </si>
  <si>
    <t>포스트슈퍼바이저1</t>
  </si>
  <si>
    <t>해외촬영_항공료</t>
  </si>
  <si>
    <t>프로덕션_통신비</t>
  </si>
  <si>
    <t>다리안 캠핑장</t>
  </si>
  <si>
    <t>서수지영업소</t>
  </si>
  <si>
    <t>의왕영업소</t>
  </si>
  <si>
    <t>프로덕션 식비</t>
  </si>
  <si>
    <t>회차 :</t>
  </si>
  <si>
    <t>야전오피스</t>
  </si>
  <si>
    <t>금성종합</t>
  </si>
  <si>
    <t>[리미트리스]</t>
  </si>
  <si>
    <t>DB손해보험</t>
  </si>
  <si>
    <t>_x0008_임아현</t>
  </si>
  <si>
    <t>봉평고향메밀촌</t>
  </si>
  <si>
    <t>헌팅 숙박비</t>
  </si>
  <si>
    <t>담터셀프주유소</t>
  </si>
  <si>
    <t>판교영업소</t>
  </si>
  <si>
    <t>최한솔스시</t>
  </si>
  <si>
    <t>창부리또</t>
  </si>
  <si>
    <t>둥이네 칼국수</t>
  </si>
  <si>
    <t>즐거운마트</t>
  </si>
  <si>
    <t>_x0008_서울쭈꾸미</t>
  </si>
  <si>
    <t>청춘커피</t>
  </si>
  <si>
    <t>입국(키스탭)</t>
  </si>
  <si>
    <t>임아현,김명하</t>
  </si>
  <si>
    <t>부광통상(주)</t>
  </si>
  <si>
    <t>카페코너</t>
  </si>
  <si>
    <t>화도영업소</t>
  </si>
  <si>
    <t>쿠팡(주)</t>
  </si>
  <si>
    <t>플릭스오븐</t>
  </si>
  <si>
    <t>란 가츠</t>
  </si>
  <si>
    <t>_x0008_배광표</t>
  </si>
  <si>
    <t>첨촌함창영업소</t>
  </si>
  <si>
    <t>하남영업소</t>
  </si>
  <si>
    <t>서용인영업소</t>
  </si>
  <si>
    <t>군자영업소</t>
  </si>
  <si>
    <t>서용인서영업소</t>
  </si>
  <si>
    <t>이마트금정점</t>
  </si>
  <si>
    <t>대동영업소</t>
  </si>
  <si>
    <t>개인택시</t>
  </si>
  <si>
    <t>TP무역센터점</t>
  </si>
  <si>
    <t>뜸들이다</t>
  </si>
  <si>
    <t>제영산업(주)</t>
  </si>
  <si>
    <t>소라모텔</t>
  </si>
  <si>
    <t>볶음밥 김사장</t>
  </si>
  <si>
    <t>TR 차윤균</t>
  </si>
  <si>
    <t>오륙도20호</t>
  </si>
  <si>
    <t>우리빅세일마트</t>
  </si>
  <si>
    <t>풍기인삼돈까스</t>
  </si>
  <si>
    <t>명화운수(주)</t>
  </si>
  <si>
    <t>땡초곱창</t>
  </si>
  <si>
    <t>인천대교영업소</t>
  </si>
  <si>
    <t>낙동JC영업소</t>
  </si>
  <si>
    <t>영청JC영업소</t>
  </si>
  <si>
    <t>필플라워</t>
  </si>
  <si>
    <t>연어로만논현점</t>
  </si>
  <si>
    <t>인생포케</t>
  </si>
  <si>
    <t>청구 공영</t>
  </si>
  <si>
    <t>박석고개주유소</t>
  </si>
  <si>
    <t>팔도셀프주유소</t>
  </si>
  <si>
    <t>드림철물안전</t>
  </si>
  <si>
    <t>장충드림주유소</t>
  </si>
  <si>
    <t>어반클리프</t>
  </si>
  <si>
    <t>프로세탁소</t>
  </si>
  <si>
    <t>광암주유소</t>
  </si>
  <si>
    <t>이로운약국</t>
  </si>
  <si>
    <t>CU중구신당점</t>
  </si>
  <si>
    <t>화로양미</t>
  </si>
  <si>
    <t>노포영업소</t>
  </si>
  <si>
    <t>마장휴게소</t>
  </si>
  <si>
    <t>장교옹영(주)</t>
  </si>
  <si>
    <t>약손119</t>
  </si>
  <si>
    <t>상록운수(주)</t>
  </si>
  <si>
    <t>간식코너</t>
  </si>
  <si>
    <t>비품 (베이스팀 / 계약서 봉투 / 유정도)</t>
  </si>
  <si>
    <t>통행료 (유닛팀 / 카니발 / 229하 7068 / 윤성훈)</t>
  </si>
  <si>
    <t>통행료 (유닛팀 / 신주섭 / BMW / 26모 2642)</t>
  </si>
  <si>
    <t>석식 (박한솔, 오동윤, 유정도, 김시환, 강상호, 유성훈)</t>
  </si>
  <si>
    <t>석식 (이효진 피디,김명준 실장,임아현 팀장,김명하 4인)</t>
  </si>
  <si>
    <t>부식 (임아현, 마이클, 키키, 김명하, GREG, 킷, 기사)</t>
  </si>
  <si>
    <t>수리 (배광표 팀장 / 플렉스오븐 카니발 / 167하 4875)</t>
  </si>
  <si>
    <t>통행료 (유닛팀 / K3 / 장웅재 / 233하 9756)</t>
  </si>
  <si>
    <t>4회차 석식 (유닛팀 / 장웅재, 윤강주, 한동진, 신주섭)</t>
  </si>
  <si>
    <t>유닛팀 3.5톤, 1톤 / 케이터링 1톤 / 영국 장비 1톤</t>
  </si>
  <si>
    <t>유대 (이의종 / 플릭스오븐 카니발 / 167하 4875)</t>
  </si>
  <si>
    <t>2회차 석식 (유닛팀 / 윤성훈, 이은옥, 한대훈, 서지섭)</t>
  </si>
  <si>
    <t>부식 (베이스팀 회의음료 / 이의종, 박한솔, 오동윤, 유정도)</t>
  </si>
  <si>
    <t>서브웨이 약수역</t>
  </si>
  <si>
    <t>경주(부산방향)주유소</t>
  </si>
  <si>
    <t>하숙집(센텀2호)</t>
  </si>
  <si>
    <t>수변최고 해운대점</t>
  </si>
  <si>
    <t>CU 중구신당점</t>
  </si>
  <si>
    <t>GS25부산청룡점</t>
  </si>
  <si>
    <t>통도사(부산)휴게소</t>
  </si>
  <si>
    <t>충주(창원)휴게주유소</t>
  </si>
  <si>
    <t>코엑스운수(주)</t>
  </si>
  <si>
    <t>우동/김밥전문점</t>
  </si>
  <si>
    <t>모모스커피 마린시티점</t>
  </si>
  <si>
    <t>해담소곱창순대국</t>
  </si>
  <si>
    <t>괴산(양평)주유소</t>
  </si>
  <si>
    <t>낙동강구미휴게소</t>
  </si>
  <si>
    <t>새마을식당 약수역점</t>
  </si>
  <si>
    <t>GS25신당중앙점</t>
  </si>
  <si>
    <t>양화교셀프주유소</t>
  </si>
  <si>
    <t>(주)티엠스마일</t>
  </si>
  <si>
    <t>차산리 소머리곰탕</t>
  </si>
  <si>
    <t>개인카드5570?</t>
  </si>
  <si>
    <t>홈플러스 춘천점</t>
  </si>
  <si>
    <t>드래곤팰리스주차장</t>
  </si>
  <si>
    <t>GS25등촌스타점</t>
  </si>
  <si>
    <t>CU 의정부한국점</t>
  </si>
  <si>
    <t>5회차 중식 (배광표, 임아현, 오동윤, 양하영, 이의종, 이현준)</t>
  </si>
  <si>
    <t>4회차 부식 (음료 / BRANDON, 이효진, 남상혁, 박한솔)</t>
  </si>
  <si>
    <t>조식 (이현준, 이효진, 임아현, 배광표, 유정도)</t>
  </si>
  <si>
    <t>석식 (김철영 피디,김명준 실장,배광표 팀장 3인)</t>
  </si>
  <si>
    <t>테크레키 부식 (배광표 팀장,임아현 팀장,김명하 3인)</t>
  </si>
  <si>
    <t>테크레키 중식 (배광표 팀장,임아현 팀장,김명하 3인)</t>
  </si>
  <si>
    <t>중식 (테크레키 / 김시환, 이정인 윤성훈 박한솔)</t>
  </si>
  <si>
    <t>유대 (김명준 실장 / 베뉴 / 277도 7919)</t>
  </si>
  <si>
    <t>부식 (테크레키 / 김시환, 이정인, 윤성훈, 박한솔)</t>
  </si>
  <si>
    <t>톨비 (이현준 / 펠리세이드 / 221하 1679)</t>
  </si>
  <si>
    <t>유대 (이현준 / 펠리세이드 / 221하 1679)</t>
  </si>
  <si>
    <t>유대 (배광표 팀장 / 베뉴 / 277도 7919)</t>
  </si>
  <si>
    <t>유대 (이현준 / 펠리셰이드 / 221하 1679)</t>
  </si>
  <si>
    <t>테크레키 부식 (임아현 팀장,이현준,김명하,마이클 4인)</t>
  </si>
  <si>
    <t>통행 (배광표 팀장 / 베뉴 / 277도 7919)</t>
  </si>
  <si>
    <t>주차 (이현준 / 펠리세이드 / 221하 1679)</t>
  </si>
  <si>
    <t>부식 (배광표 팀장,임아현 팀장,이현준,김명하 4인)</t>
  </si>
  <si>
    <t>통행 (이현준 / 펠리셰이드 / 221하 1679)</t>
  </si>
  <si>
    <t>부식 (김철영 피디,김명준 실장,배광표 팀장 3인)</t>
  </si>
  <si>
    <t>중식 (김철영 피디,김명준 실장,배광표 팀장 3인)</t>
  </si>
  <si>
    <t>테크레키 톨비 (마이클 / 카니발 / 167하 4875)</t>
  </si>
  <si>
    <t>주차 (배광표 팀장 / 베뉴 / 277도 7919)</t>
  </si>
  <si>
    <t>테크레키 석식 (임아현 팀장,이현준,김명하,마이클 4인)</t>
  </si>
  <si>
    <t>중식 (베이스팀 / 오동윤, 박한솔)</t>
  </si>
  <si>
    <t>부식 (베이스팀 / 오동윤, 박한솔)</t>
  </si>
  <si>
    <t>석식 (베이스팀 / 박한솔, 오동윤)</t>
  </si>
  <si>
    <t>교통비 (이동 택시비 / 이효진)</t>
  </si>
  <si>
    <t>5회차 주차 (229하 7068)</t>
  </si>
  <si>
    <t>부식 (케이터링 / 커피캡슐)</t>
  </si>
  <si>
    <t>교통비 (귀가 택시비 / 이현준)</t>
  </si>
  <si>
    <t>5회차 주유 (229하 7068)</t>
  </si>
  <si>
    <t>테크레키 비품 (모나미 유성매직 혼합 8p (흑색 4p + 청색 2p + 적색 2p), 1개</t>
  </si>
  <si>
    <t>베이스 팀 오동윤 / 0206-0305 급여 / 유닛 팀 문갑주 / 0226-0305 급여</t>
  </si>
  <si>
    <t>주식회사 명마렌트 / 에스컬레이드 3대 잔금 60% (8,700,000/8,700,000)</t>
  </si>
  <si>
    <t>이효진, WALKER LARRY DANIEL, MAITLAND THOMAS    (인)</t>
  </si>
  <si>
    <t>코드</t>
  </si>
  <si>
    <t>분류</t>
  </si>
  <si>
    <t>음악</t>
  </si>
  <si>
    <t>단가</t>
  </si>
  <si>
    <t>No.</t>
  </si>
  <si>
    <t>X</t>
  </si>
  <si>
    <t>045</t>
  </si>
  <si>
    <t>041</t>
  </si>
  <si>
    <t>항목</t>
  </si>
  <si>
    <t>no</t>
  </si>
  <si>
    <t>김철영</t>
  </si>
  <si>
    <t>편집</t>
  </si>
  <si>
    <t>042</t>
  </si>
  <si>
    <t>유류대</t>
  </si>
  <si>
    <t>성우</t>
  </si>
  <si>
    <t>지급액</t>
  </si>
  <si>
    <t>NO</t>
  </si>
  <si>
    <t>계산서</t>
  </si>
  <si>
    <t>까지.</t>
  </si>
  <si>
    <t>047</t>
  </si>
  <si>
    <t>귀가비</t>
  </si>
  <si>
    <t>비고</t>
  </si>
  <si>
    <t>의료비</t>
  </si>
  <si>
    <t>SFX</t>
  </si>
  <si>
    <t>046</t>
  </si>
  <si>
    <t>메모</t>
  </si>
  <si>
    <t>소항목</t>
  </si>
  <si>
    <t>추가</t>
  </si>
  <si>
    <t>043</t>
  </si>
  <si>
    <t>부가세</t>
  </si>
  <si>
    <t>내역</t>
  </si>
  <si>
    <t>010</t>
  </si>
  <si>
    <t>대구분</t>
  </si>
  <si>
    <t>예산</t>
  </si>
  <si>
    <t>총액</t>
  </si>
  <si>
    <t>3차</t>
  </si>
  <si>
    <t>내용</t>
  </si>
  <si>
    <t>지출일</t>
  </si>
  <si>
    <t>세부</t>
  </si>
  <si>
    <t>운송</t>
  </si>
  <si>
    <t>031</t>
  </si>
  <si>
    <t>거주지</t>
  </si>
  <si>
    <t>경상비</t>
  </si>
  <si>
    <t>중구분</t>
  </si>
  <si>
    <t>044</t>
  </si>
  <si>
    <t>합 계</t>
  </si>
  <si>
    <t/>
  </si>
  <si>
    <t>차액</t>
  </si>
  <si>
    <t>잔액</t>
  </si>
  <si>
    <t>합계</t>
  </si>
  <si>
    <t xml:space="preserve"> 부터</t>
  </si>
  <si>
    <t>4차</t>
  </si>
  <si>
    <t>조명</t>
  </si>
  <si>
    <t>연락처</t>
  </si>
  <si>
    <t>구급차</t>
  </si>
  <si>
    <t>주 소</t>
  </si>
  <si>
    <t>지급일</t>
  </si>
  <si>
    <t>은행</t>
  </si>
  <si>
    <t>지출인</t>
  </si>
  <si>
    <t>통역</t>
  </si>
  <si>
    <t>1차</t>
  </si>
  <si>
    <t>공제액</t>
  </si>
  <si>
    <t>구분</t>
  </si>
  <si>
    <t>배우</t>
  </si>
  <si>
    <t>금액</t>
  </si>
  <si>
    <t>기타</t>
  </si>
  <si>
    <t>%</t>
  </si>
  <si>
    <t>상실일</t>
  </si>
  <si>
    <t>증빙</t>
  </si>
  <si>
    <t>소득세</t>
  </si>
  <si>
    <t>이메일</t>
  </si>
  <si>
    <t>005</t>
  </si>
  <si>
    <t>보험</t>
  </si>
  <si>
    <t>NO.</t>
  </si>
  <si>
    <t>임은우</t>
  </si>
  <si>
    <t>예금주</t>
  </si>
  <si>
    <t>지출처</t>
  </si>
  <si>
    <t>지역</t>
  </si>
  <si>
    <t>노무사</t>
  </si>
  <si>
    <t>OT</t>
  </si>
  <si>
    <t xml:space="preserve"> </t>
  </si>
  <si>
    <t>그립</t>
  </si>
  <si>
    <t>LMT</t>
  </si>
  <si>
    <t>회계1</t>
  </si>
  <si>
    <t>슈팅카</t>
  </si>
  <si>
    <t>레카차</t>
  </si>
  <si>
    <t>작품명</t>
  </si>
  <si>
    <t>목표</t>
  </si>
  <si>
    <t>세금</t>
  </si>
  <si>
    <t>감독2</t>
  </si>
  <si>
    <t>세트</t>
  </si>
  <si>
    <t>7차</t>
  </si>
  <si>
    <t>회계2</t>
  </si>
  <si>
    <t>캐스팅</t>
  </si>
  <si>
    <t>역할명</t>
  </si>
  <si>
    <t>발전기</t>
  </si>
  <si>
    <t>누적</t>
  </si>
  <si>
    <t>식대</t>
  </si>
  <si>
    <t>완료</t>
  </si>
  <si>
    <t>6차</t>
  </si>
  <si>
    <t>회계</t>
  </si>
  <si>
    <t>취득일</t>
  </si>
  <si>
    <t>담당자</t>
  </si>
  <si>
    <t>진행중</t>
  </si>
  <si>
    <t>사운드</t>
  </si>
  <si>
    <t>촬영</t>
  </si>
  <si>
    <t>감독1</t>
  </si>
  <si>
    <t>주민세</t>
  </si>
  <si>
    <t>번역</t>
  </si>
  <si>
    <t>의상</t>
  </si>
  <si>
    <t>전기</t>
  </si>
  <si>
    <t>장소</t>
  </si>
  <si>
    <t>배광표</t>
  </si>
  <si>
    <t>조병훈</t>
  </si>
  <si>
    <t>절</t>
  </si>
  <si>
    <t>스턴트</t>
  </si>
  <si>
    <t>총합계</t>
  </si>
  <si>
    <t>회</t>
  </si>
  <si>
    <t>식수</t>
  </si>
  <si>
    <t>김시환</t>
  </si>
  <si>
    <t>비품</t>
  </si>
  <si>
    <t>종료일</t>
  </si>
  <si>
    <t>무술</t>
  </si>
  <si>
    <t>데이터</t>
  </si>
  <si>
    <t>소품</t>
  </si>
  <si>
    <t>주연6</t>
  </si>
  <si>
    <t>주연8</t>
  </si>
  <si>
    <t>김동현</t>
  </si>
  <si>
    <t>지역비</t>
  </si>
  <si>
    <t>변리사</t>
  </si>
  <si>
    <t>버스</t>
  </si>
  <si>
    <t>미술</t>
  </si>
  <si>
    <t>부식비</t>
  </si>
  <si>
    <t>정산</t>
  </si>
  <si>
    <t>주연7</t>
  </si>
  <si>
    <t>스탭</t>
  </si>
  <si>
    <t>근로자</t>
  </si>
  <si>
    <t>BBQ</t>
  </si>
  <si>
    <t>주연5</t>
  </si>
  <si>
    <t>연출</t>
  </si>
  <si>
    <t>저작권</t>
  </si>
  <si>
    <t>드론</t>
  </si>
  <si>
    <t>임아현</t>
  </si>
  <si>
    <t>이의종</t>
  </si>
  <si>
    <t>김경호</t>
  </si>
  <si>
    <t>5차</t>
  </si>
  <si>
    <t>시작일</t>
  </si>
  <si>
    <t>일반</t>
  </si>
  <si>
    <t>기안일</t>
  </si>
  <si>
    <t>회차</t>
  </si>
  <si>
    <t>TR팀</t>
  </si>
  <si>
    <t>6</t>
  </si>
  <si>
    <t>심한울</t>
  </si>
  <si>
    <t>8차</t>
  </si>
  <si>
    <t>1</t>
  </si>
  <si>
    <t>9차</t>
  </si>
  <si>
    <t>유정도</t>
  </si>
  <si>
    <t>대기</t>
  </si>
  <si>
    <t>제작팀</t>
  </si>
  <si>
    <t>택시</t>
  </si>
  <si>
    <t>2차</t>
  </si>
  <si>
    <t>병원</t>
  </si>
  <si>
    <t>출연자</t>
  </si>
  <si>
    <t>교통비</t>
  </si>
  <si>
    <t>-</t>
  </si>
  <si>
    <t>무전기</t>
  </si>
  <si>
    <t>인원</t>
  </si>
  <si>
    <t>이정인</t>
  </si>
  <si>
    <t>오동윤</t>
  </si>
  <si>
    <t>미진행</t>
  </si>
  <si>
    <t>박한솔</t>
  </si>
  <si>
    <t>회계팀</t>
  </si>
  <si>
    <t>연출팀</t>
  </si>
  <si>
    <t>김명준</t>
  </si>
  <si>
    <t>강주연</t>
  </si>
  <si>
    <t>월</t>
  </si>
  <si>
    <t>음식</t>
  </si>
  <si>
    <t>9</t>
  </si>
  <si>
    <t>진스시</t>
  </si>
  <si>
    <t>현금</t>
  </si>
  <si>
    <t>불암산</t>
  </si>
  <si>
    <t>승용차</t>
  </si>
  <si>
    <t>㈜팩션</t>
  </si>
  <si>
    <t>기간</t>
  </si>
  <si>
    <t>마이클</t>
  </si>
  <si>
    <t>서지섭</t>
  </si>
  <si>
    <t>발전차</t>
  </si>
  <si>
    <t>김명하</t>
  </si>
  <si>
    <t>강상호</t>
  </si>
  <si>
    <t>중식</t>
  </si>
  <si>
    <t>부산</t>
  </si>
  <si>
    <t>8</t>
  </si>
  <si>
    <t>수량</t>
  </si>
  <si>
    <t>일</t>
  </si>
  <si>
    <t>제라늄</t>
  </si>
  <si>
    <t>스님</t>
  </si>
  <si>
    <t>디아치</t>
  </si>
  <si>
    <t>메이킹</t>
  </si>
  <si>
    <t>7</t>
  </si>
  <si>
    <t>한대훈</t>
  </si>
  <si>
    <t>PRO</t>
  </si>
  <si>
    <t>4</t>
  </si>
  <si>
    <t>한우리</t>
  </si>
  <si>
    <t>유디코</t>
  </si>
  <si>
    <t>이현준</t>
  </si>
  <si>
    <t>사무실</t>
  </si>
  <si>
    <t>김미진</t>
  </si>
  <si>
    <t>신주섭</t>
  </si>
  <si>
    <t>스틸</t>
  </si>
  <si>
    <t>한상구</t>
  </si>
  <si>
    <t>성은형</t>
  </si>
  <si>
    <t>문갑주</t>
  </si>
  <si>
    <t>이은옥</t>
  </si>
  <si>
    <t>이효진</t>
  </si>
  <si>
    <t>시월</t>
  </si>
  <si>
    <t>2</t>
  </si>
  <si>
    <t>인보험</t>
  </si>
  <si>
    <t>3</t>
  </si>
  <si>
    <t>죽변항</t>
  </si>
  <si>
    <t>장웅재</t>
  </si>
  <si>
    <t>한동진</t>
  </si>
  <si>
    <t>포스터</t>
  </si>
  <si>
    <t>시사회</t>
  </si>
  <si>
    <t>5</t>
  </si>
  <si>
    <t>드본</t>
  </si>
  <si>
    <t>공리</t>
  </si>
  <si>
    <t>관리비</t>
  </si>
  <si>
    <t>지마켓</t>
  </si>
  <si>
    <t>양주</t>
  </si>
  <si>
    <t>김밥집</t>
  </si>
  <si>
    <t>우편</t>
  </si>
  <si>
    <t>이명진</t>
  </si>
  <si>
    <t>PRE</t>
  </si>
  <si>
    <t>서용인</t>
  </si>
  <si>
    <t>MMA</t>
  </si>
  <si>
    <t>부식</t>
  </si>
  <si>
    <t>포반</t>
  </si>
  <si>
    <t>춘천</t>
  </si>
  <si>
    <t>짜장각</t>
  </si>
  <si>
    <t>조연9</t>
  </si>
  <si>
    <t>양하영</t>
  </si>
  <si>
    <t>샤블리</t>
  </si>
  <si>
    <t>선</t>
  </si>
  <si>
    <t>단역</t>
  </si>
  <si>
    <t>2레벨</t>
  </si>
  <si>
    <t>각본3</t>
  </si>
  <si>
    <t>조연7</t>
  </si>
  <si>
    <t>최현택</t>
  </si>
  <si>
    <t>10</t>
  </si>
  <si>
    <t>김동민</t>
  </si>
  <si>
    <t>지미짚</t>
  </si>
  <si>
    <t>각본2</t>
  </si>
  <si>
    <t>1레벨</t>
  </si>
  <si>
    <t>하이콴</t>
  </si>
  <si>
    <t>의상비</t>
  </si>
  <si>
    <t>각본1</t>
  </si>
  <si>
    <t>주연1</t>
  </si>
  <si>
    <t>주연2</t>
  </si>
  <si>
    <t>각색2</t>
  </si>
  <si>
    <t>동물</t>
  </si>
  <si>
    <t>각색3</t>
  </si>
  <si>
    <t>윤성훈</t>
  </si>
  <si>
    <t>서울</t>
  </si>
  <si>
    <t>조연3</t>
  </si>
  <si>
    <t>각색1</t>
  </si>
  <si>
    <t>원작</t>
  </si>
  <si>
    <t>장군</t>
  </si>
  <si>
    <t>박윤구</t>
  </si>
  <si>
    <t>기획</t>
  </si>
  <si>
    <t>조연8</t>
  </si>
  <si>
    <t>배키</t>
  </si>
  <si>
    <t>강우기</t>
  </si>
  <si>
    <t>박성호</t>
  </si>
  <si>
    <t>032</t>
  </si>
  <si>
    <t>가나안</t>
  </si>
  <si>
    <t>김준형</t>
  </si>
  <si>
    <t>조연6</t>
  </si>
  <si>
    <t>강촌</t>
  </si>
  <si>
    <t>조연5</t>
  </si>
  <si>
    <t>소안도</t>
  </si>
  <si>
    <t>이의</t>
  </si>
  <si>
    <t>선암</t>
  </si>
  <si>
    <t>조연2</t>
  </si>
  <si>
    <t>조연4</t>
  </si>
  <si>
    <t>주연3</t>
  </si>
  <si>
    <t>001</t>
  </si>
  <si>
    <t>002</t>
  </si>
  <si>
    <t>유채연</t>
  </si>
  <si>
    <t>남양주</t>
  </si>
  <si>
    <t>기획비</t>
  </si>
  <si>
    <t>식사비</t>
  </si>
  <si>
    <t>예비비</t>
  </si>
  <si>
    <t>003</t>
  </si>
  <si>
    <t>조연1</t>
  </si>
  <si>
    <t>화도</t>
  </si>
  <si>
    <t>숙박비</t>
  </si>
  <si>
    <t>계약서</t>
  </si>
  <si>
    <t>주연4</t>
  </si>
  <si>
    <t>004</t>
  </si>
  <si>
    <t>020</t>
  </si>
  <si>
    <t>일홍</t>
  </si>
  <si>
    <t>김하경</t>
  </si>
  <si>
    <t>중식 (2인)</t>
  </si>
  <si>
    <t>OTHERS</t>
  </si>
  <si>
    <t>특수분장재료</t>
  </si>
  <si>
    <t>컴퓨터그래픽</t>
  </si>
  <si>
    <t>조명팀C</t>
  </si>
  <si>
    <t>무통장입금증</t>
  </si>
  <si>
    <t>특효기자재</t>
  </si>
  <si>
    <t>촬영진행</t>
  </si>
  <si>
    <t>특수효과담당</t>
  </si>
  <si>
    <t>주차교통</t>
  </si>
  <si>
    <t>분장조수2</t>
  </si>
  <si>
    <t>돌비로열티</t>
  </si>
  <si>
    <t>조명소모품</t>
  </si>
  <si>
    <t>사람보험</t>
  </si>
  <si>
    <t>소품기사</t>
  </si>
  <si>
    <t>미술재료</t>
  </si>
  <si>
    <t>법인카드</t>
  </si>
  <si>
    <t>특수차량</t>
  </si>
  <si>
    <t>부식(이현준)</t>
  </si>
  <si>
    <t>미니어처제작</t>
  </si>
  <si>
    <t>특수효과</t>
  </si>
  <si>
    <t>원천징수영수증</t>
  </si>
  <si>
    <t>특수분장</t>
  </si>
  <si>
    <t>소품조수1</t>
  </si>
  <si>
    <t>자율식당</t>
  </si>
  <si>
    <t>분장조수3</t>
  </si>
  <si>
    <t>세금계산서</t>
  </si>
  <si>
    <t>제작비 합계</t>
  </si>
  <si>
    <t>동시녹음</t>
  </si>
  <si>
    <t>조명팀B</t>
  </si>
  <si>
    <t>세트진행비</t>
  </si>
  <si>
    <t>섭외사례비</t>
  </si>
  <si>
    <t>제작부10</t>
  </si>
  <si>
    <t>Post</t>
  </si>
  <si>
    <t>곤지암영업소</t>
  </si>
  <si>
    <t>춘천백화점약국</t>
  </si>
  <si>
    <t>캐스팅진행비</t>
  </si>
  <si>
    <t>고려운수</t>
  </si>
  <si>
    <t>데이터서버</t>
  </si>
  <si>
    <t>주연6 스태프</t>
  </si>
  <si>
    <t>삼덕상운</t>
  </si>
  <si>
    <t>부가세액</t>
  </si>
  <si>
    <t>청구/정산액</t>
  </si>
  <si>
    <t>이마트 신촌점</t>
  </si>
  <si>
    <t>카페나무</t>
  </si>
  <si>
    <t>춘천소방자재</t>
  </si>
  <si>
    <t>금오주유소</t>
  </si>
  <si>
    <t>짬뽕지존송파점</t>
  </si>
  <si>
    <t>캐스팅디렉터2</t>
  </si>
  <si>
    <t>군의영천주유소</t>
  </si>
  <si>
    <t>인천영업소</t>
  </si>
  <si>
    <t>로케이션팀3</t>
  </si>
  <si>
    <t>자료조사</t>
  </si>
  <si>
    <t>BEXCO</t>
  </si>
  <si>
    <t>동서울택시</t>
  </si>
  <si>
    <t>항목코드</t>
  </si>
  <si>
    <t>동일운수(주)</t>
  </si>
  <si>
    <t>송파KT점</t>
  </si>
  <si>
    <t>장수군자주유소</t>
  </si>
  <si>
    <t>지출내용</t>
  </si>
  <si>
    <t>로케이션팀1</t>
  </si>
  <si>
    <t>회계팀장1</t>
  </si>
  <si>
    <t>DIT팀장</t>
  </si>
  <si>
    <t>그립실장</t>
  </si>
  <si>
    <t>헌팅_유류교통</t>
  </si>
  <si>
    <t>연출부8</t>
  </si>
  <si>
    <t>회계보조2</t>
  </si>
  <si>
    <t>계약진행</t>
  </si>
  <si>
    <t>연출진행비</t>
  </si>
  <si>
    <t>하드디스크</t>
  </si>
  <si>
    <t>고용보험</t>
  </si>
  <si>
    <t>스크립터1</t>
  </si>
  <si>
    <t>로케이션팀장1</t>
  </si>
  <si>
    <t>회계부장1</t>
  </si>
  <si>
    <t>헌팅_식대</t>
  </si>
  <si>
    <t>문서번호</t>
  </si>
  <si>
    <t>촬영준비_기타</t>
  </si>
  <si>
    <t>회계팀장2</t>
  </si>
  <si>
    <t>포스트_통신비</t>
  </si>
  <si>
    <t>합계 :</t>
  </si>
  <si>
    <t>총괄프로듀서1</t>
  </si>
  <si>
    <t>헌팅_픽스헌팅</t>
  </si>
  <si>
    <t>로케이션팀4</t>
  </si>
  <si>
    <t>회계보조1</t>
  </si>
  <si>
    <t>제작부8</t>
  </si>
  <si>
    <t>DIT팀4</t>
  </si>
  <si>
    <t>프로듀서1</t>
  </si>
  <si>
    <t>회계실장</t>
  </si>
  <si>
    <t>조감독2</t>
  </si>
  <si>
    <t>로케이션지원</t>
  </si>
  <si>
    <t>연출부9</t>
  </si>
  <si>
    <t>프로듀서진행비</t>
  </si>
  <si>
    <t>프로듀서2</t>
  </si>
  <si>
    <t>헌팅차량2</t>
  </si>
  <si>
    <t>무술지도2</t>
  </si>
  <si>
    <t>조감독1</t>
  </si>
  <si>
    <t>촬영장비</t>
  </si>
  <si>
    <t>주연5 스태프</t>
  </si>
  <si>
    <t>스크립터3</t>
  </si>
  <si>
    <t>DIT지원</t>
  </si>
  <si>
    <t>주연7 스태프</t>
  </si>
  <si>
    <t>시나리오진행비</t>
  </si>
  <si>
    <t>무술지도1</t>
  </si>
  <si>
    <t>스튜디오1</t>
  </si>
  <si>
    <t>안무지도</t>
  </si>
  <si>
    <t>연출지원</t>
  </si>
  <si>
    <t>DIT팀1</t>
  </si>
  <si>
    <t>제작부7</t>
  </si>
  <si>
    <t>스토리지</t>
  </si>
  <si>
    <t>주연8 스태프</t>
  </si>
  <si>
    <t>동시녹음팀2</t>
  </si>
  <si>
    <t>스크립터2</t>
  </si>
  <si>
    <t>스토리보드2</t>
  </si>
  <si>
    <t>스크립지원</t>
  </si>
  <si>
    <t>스토리보드1</t>
  </si>
  <si>
    <t>그립팀2</t>
  </si>
  <si>
    <t>제작부11</t>
  </si>
  <si>
    <t>로케이션팀장2</t>
  </si>
  <si>
    <t>제작관리</t>
  </si>
  <si>
    <t>연출부7</t>
  </si>
  <si>
    <t>로케이션팀2</t>
  </si>
  <si>
    <t>동시녹음소모품</t>
  </si>
  <si>
    <t>캐스팅디렉터1</t>
  </si>
  <si>
    <t>제작부12</t>
  </si>
  <si>
    <t>베이스대관</t>
  </si>
  <si>
    <t>DIT팀3</t>
  </si>
  <si>
    <t>헌팅차량3</t>
  </si>
  <si>
    <t>조명장비차량1</t>
  </si>
  <si>
    <t>무술팀장2</t>
  </si>
  <si>
    <t>프리진행비</t>
  </si>
  <si>
    <t>촬영장비차량2</t>
  </si>
  <si>
    <t>연출부10</t>
  </si>
  <si>
    <t>회계지원</t>
  </si>
  <si>
    <t>제작지원</t>
  </si>
  <si>
    <t>DIT팀2</t>
  </si>
  <si>
    <t>수중촬영</t>
  </si>
  <si>
    <t>동시녹음장비</t>
  </si>
  <si>
    <t>헌팅차량4</t>
  </si>
  <si>
    <t>무술감독</t>
  </si>
  <si>
    <t>스크립터4</t>
  </si>
  <si>
    <t>촬영지원</t>
  </si>
  <si>
    <t>그립팀장</t>
  </si>
  <si>
    <t>그립팀1</t>
  </si>
  <si>
    <t>액션지도</t>
  </si>
  <si>
    <t>추가발전차1</t>
  </si>
  <si>
    <t>조명장비</t>
  </si>
  <si>
    <t>발전소모품</t>
  </si>
  <si>
    <t>동시녹음기사2</t>
  </si>
  <si>
    <t>프로덕션_식대</t>
  </si>
  <si>
    <t>제작차량2</t>
  </si>
  <si>
    <t>촬영크레인</t>
  </si>
  <si>
    <t>그립지원</t>
  </si>
  <si>
    <t>조명장비차량2</t>
  </si>
  <si>
    <t>로케이션</t>
  </si>
  <si>
    <t>헌팅차량1</t>
  </si>
  <si>
    <t>발전차2</t>
  </si>
  <si>
    <t>경호팀1</t>
  </si>
  <si>
    <t>스탭차량4</t>
  </si>
  <si>
    <t>편집보조2</t>
  </si>
  <si>
    <t>음악지도</t>
  </si>
  <si>
    <t>발전장비</t>
  </si>
  <si>
    <t>전기섭외료</t>
  </si>
  <si>
    <t>더미대여</t>
  </si>
  <si>
    <t>스턴트장비</t>
  </si>
  <si>
    <t>제작차량4</t>
  </si>
  <si>
    <t>무술팀장1</t>
  </si>
  <si>
    <t>스튜디오2</t>
  </si>
  <si>
    <t>연출차량2</t>
  </si>
  <si>
    <t>연출차량1</t>
  </si>
  <si>
    <t>세트제작1</t>
  </si>
  <si>
    <t>스탭버스1</t>
  </si>
  <si>
    <t>동시녹음팀3</t>
  </si>
  <si>
    <t>동시녹음기사1</t>
  </si>
  <si>
    <t>제작차량3</t>
  </si>
  <si>
    <t>스탭차량2</t>
  </si>
  <si>
    <t>편집실1</t>
  </si>
  <si>
    <t>편집실2</t>
  </si>
  <si>
    <t>촬영장비차량1</t>
  </si>
  <si>
    <t>분장헤어</t>
  </si>
  <si>
    <t>더미제작</t>
  </si>
  <si>
    <t>안전관리팀1</t>
  </si>
  <si>
    <t>소품비_차</t>
  </si>
  <si>
    <t>장소섭외</t>
  </si>
  <si>
    <t>촬영장소</t>
  </si>
  <si>
    <t>편집보조1</t>
  </si>
  <si>
    <t>동시녹음팀4</t>
  </si>
  <si>
    <t>의료팀2</t>
  </si>
  <si>
    <t>제작차량1</t>
  </si>
  <si>
    <t>경호팀4</t>
  </si>
  <si>
    <t>분장버스</t>
  </si>
  <si>
    <t>편집보조3</t>
  </si>
  <si>
    <t>고용보험료</t>
  </si>
  <si>
    <t>정산액 합계</t>
  </si>
  <si>
    <t>프로덕션_비품</t>
  </si>
  <si>
    <t>인물조감독</t>
  </si>
  <si>
    <t>법률자문</t>
  </si>
  <si>
    <t>프리차량</t>
  </si>
  <si>
    <t>안전관리팀2</t>
  </si>
  <si>
    <t>세트제작2</t>
  </si>
  <si>
    <t>미술운송</t>
  </si>
  <si>
    <t>소모품기타</t>
  </si>
  <si>
    <t>발전차1</t>
  </si>
  <si>
    <t>경호팀3</t>
  </si>
  <si>
    <t>편집기사1</t>
  </si>
  <si>
    <t>현장편집1</t>
  </si>
  <si>
    <t>스탭버스2</t>
  </si>
  <si>
    <t>항공촬영</t>
  </si>
  <si>
    <t>포스트_식대</t>
  </si>
  <si>
    <t>언어자문</t>
  </si>
  <si>
    <t>현장편집장비</t>
  </si>
  <si>
    <t>추가발전차2</t>
  </si>
  <si>
    <t>프로덕션진행비</t>
  </si>
  <si>
    <t>제작팀장1</t>
  </si>
  <si>
    <t>조명지원</t>
  </si>
  <si>
    <t>편집기사2</t>
  </si>
  <si>
    <t>현장편집2</t>
  </si>
  <si>
    <t>스탭차량3</t>
  </si>
  <si>
    <t>경호팀2</t>
  </si>
  <si>
    <t>포스트진행비</t>
  </si>
  <si>
    <t>기타법률</t>
  </si>
  <si>
    <t>대수롭다</t>
  </si>
  <si>
    <t>의료팀1</t>
  </si>
  <si>
    <t>프로덕션차량2</t>
  </si>
  <si>
    <t>응급의료팀</t>
  </si>
  <si>
    <t>프로젝트</t>
  </si>
  <si>
    <t>프로덕션차량5</t>
  </si>
  <si>
    <t>현장안전관리</t>
  </si>
  <si>
    <t>스탭차량5</t>
  </si>
  <si>
    <t>스탭차량6</t>
  </si>
  <si>
    <t>프로덕션차량1</t>
  </si>
  <si>
    <t>제작부14</t>
  </si>
  <si>
    <t>소품비_대여</t>
  </si>
  <si>
    <t>예산잔액</t>
  </si>
  <si>
    <t>제공사 :</t>
  </si>
  <si>
    <t>저작권료</t>
  </si>
  <si>
    <t>스탭차량1</t>
  </si>
  <si>
    <t>촬영지역</t>
  </si>
  <si>
    <t>제작팀장8</t>
  </si>
  <si>
    <t>의상버스</t>
  </si>
  <si>
    <t>제작수수료</t>
  </si>
  <si>
    <t>특수소품차</t>
  </si>
  <si>
    <t>기타자문</t>
  </si>
  <si>
    <t>스탭차량7</t>
  </si>
  <si>
    <t>운송책임</t>
  </si>
  <si>
    <t>프로덕션차량3</t>
  </si>
  <si>
    <t>제작부17</t>
  </si>
  <si>
    <t>프로덕션차량6</t>
  </si>
  <si>
    <t>프로듀서 :</t>
  </si>
  <si>
    <t>제작부16</t>
  </si>
  <si>
    <t>설정 세부</t>
  </si>
  <si>
    <t>RATE</t>
  </si>
  <si>
    <t>제작부21</t>
  </si>
  <si>
    <t>편집보조4</t>
  </si>
  <si>
    <t>프로덕션차량4</t>
  </si>
  <si>
    <t>프로덕션차량7</t>
  </si>
  <si>
    <t>잔액 합계</t>
  </si>
  <si>
    <t>항공운송</t>
  </si>
  <si>
    <t>무한쌈밥</t>
  </si>
  <si>
    <t>베이스 팀장</t>
  </si>
  <si>
    <t>계약자(사)</t>
  </si>
  <si>
    <t>제작부13</t>
  </si>
  <si>
    <t>연출 :</t>
  </si>
  <si>
    <t>제작부18</t>
  </si>
  <si>
    <t>기타세금</t>
  </si>
  <si>
    <t>강남순환도로</t>
  </si>
  <si>
    <t>제작부22</t>
  </si>
  <si>
    <t>4대보험료</t>
  </si>
  <si>
    <t>제작부19</t>
  </si>
  <si>
    <t>제작부15</t>
  </si>
  <si>
    <t>야전화장실</t>
  </si>
  <si>
    <t>_x0008_이현준</t>
  </si>
  <si>
    <t>제작팀장7</t>
  </si>
  <si>
    <t>제작팀장6</t>
  </si>
  <si>
    <t>제작부20</t>
  </si>
  <si>
    <t>그립장비차량</t>
  </si>
  <si>
    <t>프로덕션 팀</t>
  </si>
  <si>
    <t>제작팀장5</t>
  </si>
  <si>
    <t>울산KTX점</t>
  </si>
  <si>
    <t>프로덕션차량8</t>
  </si>
  <si>
    <t>전통할매식당</t>
  </si>
  <si>
    <t>제작팀장3</t>
  </si>
  <si>
    <t>_x0008_이효진</t>
  </si>
  <si>
    <t>제작팀장4</t>
  </si>
  <si>
    <t>유닛 팀장</t>
  </si>
  <si>
    <t>상비약 구매</t>
  </si>
  <si>
    <t>성천막국수</t>
  </si>
  <si>
    <t>프로덕션차량9</t>
  </si>
  <si>
    <t>입국(일반)</t>
  </si>
  <si>
    <t>케이터링 팀</t>
  </si>
  <si>
    <t>프로덕션 팀장</t>
  </si>
  <si>
    <t>하이패스</t>
  </si>
  <si>
    <t>제작팀장2</t>
  </si>
  <si>
    <t>와플잇업</t>
  </si>
  <si>
    <t>㈜아울리크루</t>
  </si>
  <si>
    <t>열린매장</t>
  </si>
  <si>
    <t>프리&amp;장비등</t>
  </si>
  <si>
    <t>물왕영업소</t>
  </si>
  <si>
    <t>⑤=②/①</t>
  </si>
  <si>
    <t>연희택시(주)</t>
  </si>
  <si>
    <t>와이파이</t>
  </si>
  <si>
    <t>유닛 팀</t>
  </si>
  <si>
    <t>햇살문구,인쇄</t>
  </si>
  <si>
    <t>해암주차장</t>
  </si>
  <si>
    <t>증빙 구분</t>
  </si>
  <si>
    <t>세계로주차장</t>
  </si>
  <si>
    <t>현장지원용역</t>
  </si>
  <si>
    <t>차미들논현점</t>
  </si>
  <si>
    <t>작성일 :</t>
  </si>
  <si>
    <t>출금누계</t>
  </si>
  <si>
    <t>Unit</t>
  </si>
  <si>
    <t>스탭_부산</t>
  </si>
  <si>
    <t>베이스 팀</t>
  </si>
  <si>
    <t>미화운수</t>
  </si>
  <si>
    <t>특약사항</t>
  </si>
  <si>
    <t>스탭_예비</t>
  </si>
  <si>
    <t>아이파킹(주)</t>
  </si>
  <si>
    <t>사업자 대표</t>
  </si>
  <si>
    <t>업무시작일</t>
  </si>
  <si>
    <t>해외촬영</t>
  </si>
  <si>
    <t>주민등록번호</t>
  </si>
  <si>
    <t>장비보험</t>
  </si>
  <si>
    <t>효당칼국수</t>
  </si>
  <si>
    <t>성  명</t>
  </si>
  <si>
    <t>분장&amp;헤어담당</t>
  </si>
  <si>
    <t>① 청구누적</t>
  </si>
  <si>
    <t>포스트_기타</t>
  </si>
  <si>
    <t>정산누계</t>
  </si>
  <si>
    <t>기타보험</t>
  </si>
  <si>
    <t>사업자 주소</t>
  </si>
  <si>
    <t>담소소사골순대</t>
  </si>
  <si>
    <t>제작사 :</t>
  </si>
  <si>
    <t>촬영관련보험</t>
  </si>
  <si>
    <t>프로듀서</t>
  </si>
  <si>
    <t>프로덕션_기타</t>
  </si>
  <si>
    <t>대  표</t>
  </si>
  <si>
    <t>내부청구</t>
  </si>
  <si>
    <t>업무종료일</t>
  </si>
  <si>
    <t>영문 이름</t>
  </si>
  <si>
    <t>세부내역</t>
  </si>
  <si>
    <t>헌팅_숙박비</t>
  </si>
  <si>
    <t>촬영준비_식대</t>
  </si>
  <si>
    <t>청구예정액</t>
  </si>
  <si>
    <t>Rate</t>
  </si>
  <si>
    <t>형태 구분</t>
  </si>
  <si>
    <t>공급가액</t>
  </si>
  <si>
    <t>헌팅_구입비외</t>
  </si>
  <si>
    <t>사업자번호</t>
  </si>
  <si>
    <t>항목 분류</t>
  </si>
  <si>
    <t>개인카드</t>
  </si>
  <si>
    <t>가평주유소</t>
  </si>
  <si>
    <t>수리보상비</t>
  </si>
  <si>
    <t>회계부장2</t>
  </si>
  <si>
    <t>사운드믹싱</t>
  </si>
  <si>
    <t>계좌번호</t>
  </si>
  <si>
    <t>구리남양주</t>
  </si>
  <si>
    <t>동시녹음팀1</t>
  </si>
  <si>
    <t>현금매출</t>
  </si>
  <si>
    <t>CODE</t>
  </si>
  <si>
    <t>해외촬영_기타</t>
  </si>
  <si>
    <t xml:space="preserve">작성일 : </t>
  </si>
  <si>
    <t>해뜨는주유소</t>
  </si>
  <si>
    <t>중앙식당</t>
  </si>
  <si>
    <t>(주)하이파킹</t>
  </si>
  <si>
    <t>총괄프로듀서2</t>
  </si>
  <si>
    <t>지급계좌</t>
  </si>
  <si>
    <t>해운대밀면전문</t>
  </si>
  <si>
    <t>원천징수</t>
  </si>
  <si>
    <t>대경상운(주)</t>
  </si>
  <si>
    <t>제작부9</t>
  </si>
  <si>
    <t>관리자 :</t>
  </si>
  <si>
    <t>계약 사항</t>
  </si>
  <si>
    <t>음악감독</t>
  </si>
  <si>
    <t>차인지급액</t>
  </si>
  <si>
    <t>중식 (베카)</t>
  </si>
  <si>
    <t>광학녹음</t>
  </si>
  <si>
    <t>작성자 :</t>
  </si>
  <si>
    <t>④=①-②</t>
  </si>
  <si>
    <t>계약자 정보</t>
  </si>
  <si>
    <t>예산청구잔액</t>
  </si>
  <si>
    <t>금두꺼비 식당</t>
  </si>
  <si>
    <t>남산03터널</t>
  </si>
  <si>
    <t>용마주유소</t>
  </si>
  <si>
    <t>행촌제2주유소</t>
  </si>
  <si>
    <t>용마터널</t>
  </si>
  <si>
    <t>서울경기</t>
  </si>
  <si>
    <t>별내북부</t>
  </si>
  <si>
    <t>롯데물산(주)</t>
  </si>
  <si>
    <t>카페 힐</t>
  </si>
  <si>
    <t>신한은행</t>
  </si>
  <si>
    <t>케이엠파크</t>
  </si>
  <si>
    <t>임건제1주유소</t>
  </si>
  <si>
    <t>신용카드영수증</t>
  </si>
  <si>
    <t>화영에프앤비</t>
  </si>
  <si>
    <t>분장진행</t>
  </si>
  <si>
    <t>유성택시(자)</t>
  </si>
  <si>
    <t>코리엔더</t>
  </si>
  <si>
    <t>네세서리 커피</t>
  </si>
  <si>
    <t>꿀꿀이연탄</t>
  </si>
  <si>
    <t>분장조수1</t>
  </si>
  <si>
    <t>음악저작권료</t>
  </si>
  <si>
    <t>영천JC영업소</t>
  </si>
  <si>
    <t>김밥천국</t>
  </si>
  <si>
    <t>금오상운(주)</t>
  </si>
  <si>
    <t>일원주유소</t>
  </si>
  <si>
    <t>지로영수증</t>
  </si>
  <si>
    <t>현금영수증</t>
  </si>
  <si>
    <t>간이영수증</t>
  </si>
  <si>
    <t>형제주유소</t>
  </si>
  <si>
    <t>화반(방이점)</t>
  </si>
  <si>
    <t>배달의민족</t>
  </si>
  <si>
    <t>병천순대국밥</t>
  </si>
  <si>
    <t>바로BAROH</t>
  </si>
  <si>
    <t>퍼시먼관광호텔</t>
  </si>
  <si>
    <t>SK대교주유소</t>
  </si>
  <si>
    <t>하록수림</t>
  </si>
  <si>
    <t>인청공항영업소</t>
  </si>
  <si>
    <t>금토영업소</t>
  </si>
  <si>
    <t>대야 한우곰탕</t>
  </si>
  <si>
    <t>성남영업소</t>
  </si>
  <si>
    <t>청구잔액확인</t>
  </si>
  <si>
    <t>선암영업소</t>
  </si>
  <si>
    <t>해운대대구탕</t>
  </si>
  <si>
    <t>파이널챌린지</t>
  </si>
  <si>
    <t>아우어베이커리</t>
  </si>
  <si>
    <t>금돼지식당</t>
  </si>
  <si>
    <t>설악영업소</t>
  </si>
  <si>
    <t>TR 김영수</t>
  </si>
  <si>
    <t>부산영업소</t>
  </si>
  <si>
    <t>태산양꼬치</t>
  </si>
  <si>
    <t>스탭_춘천</t>
  </si>
  <si>
    <t>우리주유소</t>
  </si>
  <si>
    <t>프로젝트통장</t>
  </si>
  <si>
    <t>남양주영업소</t>
  </si>
  <si>
    <t>한성돈까스</t>
  </si>
  <si>
    <t>산마루가든</t>
  </si>
  <si>
    <t>평양면옥</t>
  </si>
  <si>
    <t>㈜죽전역주유소</t>
  </si>
  <si>
    <t>베스트폰</t>
  </si>
  <si>
    <t>마마우육편</t>
  </si>
  <si>
    <t>_x0008_마이클</t>
  </si>
  <si>
    <t>플로팅플로우</t>
  </si>
  <si>
    <t>횡계의원</t>
  </si>
  <si>
    <t>우리은행</t>
  </si>
  <si>
    <t>소한마리국밥</t>
  </si>
  <si>
    <t>국민은행</t>
  </si>
  <si>
    <t>파스타트리오</t>
  </si>
  <si>
    <t>하나은행</t>
  </si>
  <si>
    <t>군사 텐트</t>
  </si>
  <si>
    <t>라디오팀</t>
  </si>
  <si>
    <t>중랑(개)</t>
  </si>
  <si>
    <t>미술팀 일괄</t>
  </si>
  <si>
    <t>인천대교</t>
  </si>
  <si>
    <t>카페소니드</t>
  </si>
  <si>
    <t>하이가쯔</t>
  </si>
  <si>
    <t>등촌샤브칼국수</t>
  </si>
  <si>
    <t>라멘모토</t>
  </si>
  <si>
    <t>황골주유소</t>
  </si>
  <si>
    <t>서울영업소</t>
  </si>
  <si>
    <t>고잔영업소</t>
  </si>
  <si>
    <t>에페스레스토랑</t>
  </si>
  <si>
    <t>들꽃쌈밥</t>
  </si>
  <si>
    <t>청미돌판삼겹살</t>
  </si>
  <si>
    <t>태백농협주유소</t>
  </si>
  <si>
    <t>서울쭈꾸미</t>
  </si>
  <si>
    <t>설치비 포함</t>
  </si>
  <si>
    <t>카페파이</t>
  </si>
  <si>
    <t xml:space="preserve">중식 12명 </t>
  </si>
  <si>
    <t>고등어소반</t>
  </si>
  <si>
    <t>탑플러스마트</t>
  </si>
  <si>
    <t>처갓집보리밥</t>
  </si>
  <si>
    <t>춘화분식</t>
  </si>
  <si>
    <t>동서울영업소</t>
  </si>
  <si>
    <t>대관령마실</t>
  </si>
  <si>
    <t>3.5톤 탑차</t>
  </si>
  <si>
    <t>펠리스산쵸</t>
  </si>
  <si>
    <t>제작부4</t>
  </si>
  <si>
    <t>참착한김밥</t>
  </si>
  <si>
    <t>청년샤브</t>
  </si>
  <si>
    <t>MMA 선수</t>
  </si>
  <si>
    <t>카드충전</t>
  </si>
  <si>
    <t>포케클리닉</t>
  </si>
  <si>
    <t>회계팀장</t>
  </si>
  <si>
    <t>현로지스</t>
  </si>
  <si>
    <t>테크레키비용</t>
  </si>
  <si>
    <t>경상비_기타</t>
  </si>
  <si>
    <t>콘띠오-잠원</t>
  </si>
  <si>
    <t>간단한게최고다</t>
  </si>
  <si>
    <t>카페구교리</t>
  </si>
  <si>
    <t>광진산소</t>
  </si>
  <si>
    <t>사무비품</t>
  </si>
  <si>
    <t>그대별처럼</t>
  </si>
  <si>
    <t>하계레포츠</t>
  </si>
  <si>
    <t>부산센텀시티</t>
  </si>
  <si>
    <t>㈜이펙트스톰</t>
  </si>
  <si>
    <t>기획진행비</t>
  </si>
  <si>
    <t>피크닉비스켓</t>
  </si>
  <si>
    <t>GREG</t>
  </si>
  <si>
    <t>스푸너리</t>
  </si>
  <si>
    <t>카드충천</t>
  </si>
  <si>
    <t>비품 인쇄</t>
  </si>
  <si>
    <t>㈜팀가드</t>
  </si>
  <si>
    <t>제작부장</t>
  </si>
  <si>
    <t>현장 조명지원</t>
  </si>
  <si>
    <t>부산영상위원회</t>
  </si>
  <si>
    <t>굿테이블</t>
  </si>
  <si>
    <t>가나안약국</t>
  </si>
  <si>
    <t>㈜기브온</t>
  </si>
  <si>
    <t>제작연출비품</t>
  </si>
  <si>
    <t>비품 충전기</t>
  </si>
  <si>
    <t>삼성서울병원</t>
  </si>
  <si>
    <t>제작부장1</t>
  </si>
  <si>
    <t>제작부장2</t>
  </si>
  <si>
    <t>엠엔티스튜디오</t>
  </si>
  <si>
    <t>㈜하이파킹</t>
  </si>
  <si>
    <t>㈜하늘분장</t>
  </si>
  <si>
    <t>상아떡볶이</t>
  </si>
  <si>
    <t>제작실장2</t>
  </si>
  <si>
    <t>제작실장1</t>
  </si>
  <si>
    <t>신사고집</t>
  </si>
  <si>
    <t>시나리오</t>
  </si>
  <si>
    <t>연출부3</t>
  </si>
  <si>
    <t>주연4 스태프</t>
  </si>
  <si>
    <t>원천/고용</t>
  </si>
  <si>
    <t>제작부3</t>
  </si>
  <si>
    <t>특별출연7</t>
  </si>
  <si>
    <t>연출부2</t>
  </si>
  <si>
    <t>연출부5</t>
  </si>
  <si>
    <t>특별출연6</t>
  </si>
  <si>
    <t>제작부1</t>
  </si>
  <si>
    <t>홍보마케팅</t>
  </si>
  <si>
    <t>와이파이동글</t>
  </si>
  <si>
    <t>㈜팀가드 일괄</t>
  </si>
  <si>
    <t>조연17</t>
  </si>
  <si>
    <t>예산코드명</t>
  </si>
  <si>
    <t>조연14</t>
  </si>
  <si>
    <t>의상팀 일괄</t>
  </si>
  <si>
    <t>제작부5</t>
  </si>
  <si>
    <t>특별출연3</t>
  </si>
  <si>
    <t>솔거렌탈</t>
  </si>
  <si>
    <t>현장 제작지원</t>
  </si>
  <si>
    <t>조명팀 일괄</t>
  </si>
  <si>
    <t>예산코드</t>
  </si>
  <si>
    <t>주연배우</t>
  </si>
  <si>
    <t>특별출연5</t>
  </si>
  <si>
    <t>조연10</t>
  </si>
  <si>
    <t>조명조수1</t>
  </si>
  <si>
    <t>주연2 스태프</t>
  </si>
  <si>
    <t>㈜포프라자</t>
  </si>
  <si>
    <t>조연13</t>
  </si>
  <si>
    <t>그립장비2</t>
  </si>
  <si>
    <t>특별출연1</t>
  </si>
  <si>
    <t>주연1 스태프</t>
  </si>
  <si>
    <t>㈜경성오토</t>
  </si>
  <si>
    <t>특별출연2</t>
  </si>
  <si>
    <t>주연3 스태프</t>
  </si>
  <si>
    <t>촬영팀C</t>
  </si>
  <si>
    <t>테스트촬영</t>
  </si>
  <si>
    <t>촬영조수B3</t>
  </si>
  <si>
    <t>촬영조수7</t>
  </si>
  <si>
    <t xml:space="preserve">비품 인쇄 </t>
  </si>
  <si>
    <t>조명감독</t>
  </si>
  <si>
    <t>촬영조수B5</t>
  </si>
  <si>
    <t>주식회사 엘바</t>
  </si>
  <si>
    <t>촬영감독B</t>
  </si>
  <si>
    <t>조명조수2</t>
  </si>
  <si>
    <t>조연19</t>
  </si>
  <si>
    <t>스토리보드</t>
  </si>
  <si>
    <t>연출부1</t>
  </si>
  <si>
    <t>제작실장3</t>
  </si>
  <si>
    <t>조연11</t>
  </si>
  <si>
    <t>제작부2</t>
  </si>
  <si>
    <t>연기지도</t>
  </si>
  <si>
    <t>조명조수4</t>
  </si>
  <si>
    <t>촬영감독</t>
  </si>
  <si>
    <t>조연15</t>
  </si>
  <si>
    <t>촬영조수3</t>
  </si>
  <si>
    <t>의상조수3</t>
  </si>
  <si>
    <t>조명조수3</t>
  </si>
  <si>
    <t>촬영조수2</t>
  </si>
  <si>
    <t>보조출연</t>
  </si>
  <si>
    <t>소품진행</t>
  </si>
  <si>
    <t>특수촬영</t>
  </si>
  <si>
    <t>제작부장3</t>
  </si>
  <si>
    <t>조연12</t>
  </si>
  <si>
    <t>조명조수6</t>
  </si>
  <si>
    <t>연출부4</t>
  </si>
  <si>
    <t>촬영조수5</t>
  </si>
  <si>
    <t>촬영팀D</t>
  </si>
  <si>
    <t>촬영조수4</t>
  </si>
  <si>
    <t>미술팀장</t>
  </si>
  <si>
    <t>소품조수2</t>
  </si>
  <si>
    <t>조연18</t>
  </si>
  <si>
    <t>조명조수5</t>
  </si>
  <si>
    <t>의상조수2</t>
  </si>
  <si>
    <t>현장편집</t>
  </si>
  <si>
    <t>촬영조수B2</t>
  </si>
  <si>
    <t>소품운송</t>
  </si>
  <si>
    <t>제작부6</t>
  </si>
  <si>
    <t>특별출연4</t>
  </si>
  <si>
    <t>조연20</t>
  </si>
  <si>
    <t>카메라A</t>
  </si>
  <si>
    <t>기본조명</t>
  </si>
  <si>
    <t>연출부6</t>
  </si>
  <si>
    <t>조명조수7</t>
  </si>
  <si>
    <t>의상제작</t>
  </si>
  <si>
    <t>촬영조수6</t>
  </si>
  <si>
    <t>의상담당</t>
  </si>
  <si>
    <t>조연16</t>
  </si>
  <si>
    <t>미술팀1</t>
  </si>
  <si>
    <t>분장재료</t>
  </si>
  <si>
    <t>카메라C</t>
  </si>
  <si>
    <t>조명조수8</t>
  </si>
  <si>
    <t>3D컨버팅</t>
  </si>
  <si>
    <t>미술팀5</t>
  </si>
  <si>
    <t>촬영추가기재</t>
  </si>
  <si>
    <t>스캔레코딩</t>
  </si>
  <si>
    <t>그립장비1</t>
  </si>
  <si>
    <t>미술팀2</t>
  </si>
  <si>
    <t>의상대여</t>
  </si>
  <si>
    <t>미술진행</t>
  </si>
  <si>
    <t>촬영소모품</t>
  </si>
  <si>
    <t>특수소품담당</t>
  </si>
  <si>
    <t>소품조수3</t>
  </si>
  <si>
    <t>HMI조명</t>
  </si>
  <si>
    <t>미술팀4</t>
  </si>
  <si>
    <t>촬영조수B1</t>
  </si>
  <si>
    <t>미술감독</t>
  </si>
  <si>
    <t>미술팀3</t>
  </si>
  <si>
    <t>조명크레인</t>
  </si>
  <si>
    <t>의상운송</t>
  </si>
  <si>
    <t>촬영조수8</t>
  </si>
  <si>
    <t>편집재료</t>
  </si>
  <si>
    <t>조명추가기재</t>
  </si>
  <si>
    <t>디지털색보정</t>
  </si>
  <si>
    <t>스테디캠</t>
  </si>
  <si>
    <t>촬영조수1</t>
  </si>
  <si>
    <t>촬영조수B4</t>
  </si>
  <si>
    <t>의상조수1</t>
  </si>
  <si>
    <t>의상진행</t>
  </si>
  <si>
    <t>금전등록</t>
  </si>
  <si>
    <t>GS25 수유명진점</t>
  </si>
  <si>
    <t>버거킹 염창역점</t>
  </si>
  <si>
    <t>CU 은평성모병원점</t>
  </si>
  <si>
    <t>비품 (유닛팀 / 타올, A4, 볼펜, 케이스 등)</t>
  </si>
  <si>
    <t>1회차 주차 (유닛팀 / 스타렉스 / 87주 9487)</t>
  </si>
  <si>
    <t>6회차 중식 (GREG, 최명수, 이현준, 임아현, 한성진, 성진헌, 오동윤 외 1인)</t>
  </si>
  <si>
    <t>FLOATING FLOW</t>
  </si>
  <si>
    <t>촬영장소 / 스튜디오1</t>
  </si>
  <si>
    <t>부식 (음료 / 이현준)</t>
  </si>
  <si>
    <t>1564호점 신촌자이엘라점</t>
  </si>
  <si>
    <t>에스케이렌터카 주식회사</t>
  </si>
  <si>
    <t>부식 (물 / 마이클)</t>
  </si>
  <si>
    <t>(주) 삼구 동국대 지점</t>
  </si>
  <si>
    <t>우지커피 고양현대테라타워점</t>
  </si>
  <si>
    <t>육전국밥 (석촌호수점)</t>
  </si>
  <si>
    <t>투썸플레이스 논현역사거리점</t>
  </si>
  <si>
    <t>두꺼비빌딩소유자대표회의</t>
  </si>
  <si>
    <t>DB손보주식회사플릭스오븐</t>
  </si>
  <si>
    <t>부식 (김명하, 임아현)</t>
  </si>
  <si>
    <t>인보험 0228-0306</t>
  </si>
  <si>
    <t>부산영상위원회 세트장 대관료</t>
  </si>
  <si>
    <t>중식 (김명준, 김철영)</t>
  </si>
  <si>
    <t>부식 (이현준 외 5인)</t>
  </si>
  <si>
    <t>BBQ 금돼지식당 대관료</t>
  </si>
  <si>
    <t>주차 (마이클 / 5111)</t>
  </si>
  <si>
    <t>비품 (멀티콘센트 2개)</t>
  </si>
  <si>
    <t>중식 (마이클, 김명하)</t>
  </si>
  <si>
    <t>지에스칼텍스(주)남서울주유소</t>
  </si>
  <si>
    <t>(사)부산영상위원회 박형준</t>
  </si>
  <si>
    <t>석식 (이의종, 박한솔)</t>
  </si>
  <si>
    <t>중식 (박한솔, 오동윤)</t>
  </si>
  <si>
    <t>숙박 (박한솔, 오동윤)</t>
  </si>
  <si>
    <t>투썸플레이스 송파구청사거리점</t>
  </si>
  <si>
    <t>구주원 엘바(ELBA)</t>
  </si>
  <si>
    <t>크리스 바디더블 출연료</t>
  </si>
  <si>
    <t>㈜파리크라상 가평휴게소</t>
  </si>
  <si>
    <t>촬영장비 와이파이 동글 7개</t>
  </si>
  <si>
    <t>삼국유사군위휴게소 파스쿠찌</t>
  </si>
  <si>
    <t>파이널챌린지 / 응급팀</t>
  </si>
  <si>
    <t>중식 (강상호, 유정도)</t>
  </si>
  <si>
    <t>석식 (마이클, 임은우)</t>
  </si>
  <si>
    <t>리허설 / 물차 / 하백급수</t>
  </si>
  <si>
    <t>부식 (김명하 외 6인)</t>
  </si>
  <si>
    <t>범어사 스님 출연료 50명</t>
  </si>
  <si>
    <t>석식 (박한솔, 오동윤)</t>
  </si>
  <si>
    <t>리허설,2회차 / 물차</t>
  </si>
  <si>
    <t>부식 (임아현, 김명하)</t>
  </si>
  <si>
    <t>2025_0218_01</t>
  </si>
  <si>
    <t>153구포국수(송파구청점)</t>
  </si>
  <si>
    <t>부식 (데크레키 / 이의종)</t>
  </si>
  <si>
    <t>서홍천농협두미하나로마트</t>
  </si>
  <si>
    <t>(주)파리크라상 가평휴게소</t>
  </si>
  <si>
    <t>직영 SK에너지 마리나</t>
  </si>
  <si>
    <t>C&amp;S유통(주)장암IC</t>
  </si>
  <si>
    <t>맥도날드 신도림테크노마트</t>
  </si>
  <si>
    <t>부식 (리허설 / 이의종)</t>
  </si>
  <si>
    <t>교통비 (제작팀 / 김명하)</t>
  </si>
  <si>
    <t>조식 (제작팀 / 김명하)</t>
  </si>
  <si>
    <t>서울시 용산구 시설관리공단</t>
  </si>
  <si>
    <t>한국도로공사 여주영업소</t>
  </si>
  <si>
    <t>석식 (리허설 / 이의종)</t>
  </si>
  <si>
    <t>중식 (유닛팀 / 윤성훈)</t>
  </si>
  <si>
    <t>3회차 중식 (이의종)</t>
  </si>
  <si>
    <t>부식 (영국스텝 부식 구매)</t>
  </si>
  <si>
    <t>유미분김밥(롯데월드몰점)</t>
  </si>
  <si>
    <t>(주)아성다이소 춘천퇴계본점</t>
  </si>
  <si>
    <t>중식 (김명하 외 7인)</t>
  </si>
  <si>
    <t>부식 (박한솔, 오동윤)</t>
  </si>
  <si>
    <t>투썸플레이스 구로구청사거리</t>
  </si>
  <si>
    <t>4회차 부식 (음료 / 10인)</t>
  </si>
  <si>
    <t>비품 (배우 아이스볼용 얼음구매)</t>
  </si>
  <si>
    <t>커피 (이효진 피디 외 5인)</t>
  </si>
  <si>
    <t>커피 (이효진 피디 외 3인)</t>
  </si>
  <si>
    <t>테크레키 비품 (노래방기계 설치)</t>
  </si>
  <si>
    <t>부식 (임아현 팀장,김명하 2인)</t>
  </si>
  <si>
    <t>패러러브 양평 패러글라이딩 캠프</t>
  </si>
  <si>
    <t>테크레키 부식 (이현준 외 15인)</t>
  </si>
  <si>
    <t>플릭스오븐&lt;계약 및 지급 리스트&gt;</t>
  </si>
  <si>
    <t>중식 (이효준 피디 외 3인)</t>
  </si>
  <si>
    <t>통행료 (유정도 / K3 6902)</t>
  </si>
  <si>
    <t>비품 (유닛팀 / 발전기용 휘발유)</t>
  </si>
  <si>
    <t>테크레키 숙박 (시그니엘 부산)</t>
  </si>
  <si>
    <t>부식 (음료 / 임아현 외 5인)</t>
  </si>
  <si>
    <t>예술인고용보험 (임아현,김명하)</t>
  </si>
  <si>
    <t>부식 (음료, 간식 / 마이클)</t>
  </si>
  <si>
    <t>주유 (오동윤 / K3 2241)</t>
  </si>
  <si>
    <t>주유 (발전차 / 89보 5006)</t>
  </si>
  <si>
    <t>석식 (배광표 팀장,이현준 2인)</t>
  </si>
  <si>
    <t>부식 (임아현 _x0008_팀장,김명하 2인)</t>
  </si>
  <si>
    <t>영화 [Maid In Korea]의</t>
  </si>
  <si>
    <t>(주)커피빈코리아 삼성봉은사로점</t>
  </si>
  <si>
    <t>울주군시설관리공단(간월재매장)</t>
  </si>
  <si>
    <t>용            도 :</t>
  </si>
  <si>
    <t>테크레키 중식 (김명준 실장)</t>
  </si>
  <si>
    <t>주유 (발천차 / 89보 5006)</t>
  </si>
  <si>
    <t>3회차 중식 (유닛팀 / 신주섭)</t>
  </si>
  <si>
    <t>교통비 (마이클, 김명하, 임아현)</t>
  </si>
  <si>
    <t>중식 (이효진 피디 외 3인)</t>
  </si>
  <si>
    <t>중식 (김명준 실장 외 3인)</t>
  </si>
  <si>
    <t>테크레키 중식 (마이클 외 13인)</t>
  </si>
  <si>
    <t>테크레키 부식 (김명하 외 15인)</t>
  </si>
  <si>
    <t>테크레키 비품/소모품 (마스크)</t>
  </si>
  <si>
    <t>롯데쇼핑(주) 롯데마트 월드타워점</t>
  </si>
  <si>
    <t>25년 02월 28일 리허설 예비비</t>
  </si>
  <si>
    <t>중식 (이효준 피디 외 4인)</t>
  </si>
  <si>
    <t>721802-01-428001</t>
  </si>
  <si>
    <t>978-005195-02-001</t>
  </si>
  <si>
    <t>1614호점 구리스마트벤처타워점</t>
  </si>
  <si>
    <t>청도미나리식당 메리그라운드향동점</t>
  </si>
  <si>
    <t>테크레키 숙박 (소피텔 앰베서더)</t>
  </si>
  <si>
    <t>왕돈까스&amp;왕냉면 (구로구청점)</t>
  </si>
  <si>
    <t>테크레키 부식 (이현준 외 1인)</t>
  </si>
  <si>
    <t>중식 (이효준 피디 외 5인)</t>
  </si>
  <si>
    <t>테크레키 중식 (김명하 외 18인)</t>
  </si>
  <si>
    <t>테크레키 부식 (배광표 팀장)</t>
  </si>
  <si>
    <t>테크레키 부식 (김명하 외 12인)</t>
  </si>
  <si>
    <t>671-910005-71004</t>
  </si>
  <si>
    <t>테크레키 석식 (이현준 외 7인)</t>
  </si>
  <si>
    <t>363-910630-67107</t>
  </si>
  <si>
    <t>석식 (이의종, 오동윤, 박한솔)</t>
  </si>
  <si>
    <t>케이에스렌탈 / 사무실 노트북 렌트</t>
  </si>
  <si>
    <t>업      체      명 :</t>
  </si>
  <si>
    <t>312-890700-85307</t>
  </si>
  <si>
    <t>테크레키 중식 (이현준 외 15인)</t>
  </si>
  <si>
    <t>테크레키 부식 (이현준 외 12인)</t>
  </si>
  <si>
    <t>부식 (이의종, 오동윤, 박한솔)</t>
  </si>
  <si>
    <t>커피 (이효진 피디 외 4인)</t>
  </si>
  <si>
    <t>테크레키 부식 (마이클 외 19인)</t>
  </si>
  <si>
    <t>주               소 :</t>
  </si>
  <si>
    <t>테크레키 부식 (마이클 외 16인)</t>
  </si>
  <si>
    <t>(주)씨씨 브라운도트호텔 해운대점</t>
  </si>
  <si>
    <t>중식 (임아현, 김명하, 마이클)</t>
  </si>
  <si>
    <t>중식 (이의종, 오동윤, 박한솔)</t>
  </si>
  <si>
    <t>상기와 같이 입금 요청합니다.</t>
  </si>
  <si>
    <t>향동데시앙점 (메가MGC커피)</t>
  </si>
  <si>
    <t>인보험 0228-0306 추가</t>
  </si>
  <si>
    <t>석식 (이현준, 임아현 김명하)</t>
  </si>
  <si>
    <t>중식 (이현준, 배광표, 김시환)</t>
  </si>
  <si>
    <t>비품 (종량제 50L 10장)</t>
  </si>
  <si>
    <t>파이널챌린지 / 포프라자 일괄</t>
  </si>
  <si>
    <t>부식 (음료 / 이효진, 이현준)</t>
  </si>
  <si>
    <t>섭외선물 음료1박스 (이의종)</t>
  </si>
  <si>
    <t>애니포레 더 골드수납원 골드테라스</t>
  </si>
  <si>
    <t>부식 (이현준, 배광표, 이효진)</t>
  </si>
  <si>
    <t>용인대학교 콘크리트 격파물 제작</t>
  </si>
  <si>
    <t>석식 (마이클, 김명하, 임아현)</t>
  </si>
  <si>
    <t>(주)커피빈코리아 고대안암역점</t>
  </si>
  <si>
    <t>테크레키 중식 (마이클 외 19인)</t>
  </si>
  <si>
    <t>테크레키 석식 (배광표 팀장)</t>
  </si>
  <si>
    <t>홍콩반점0410 메리그라운드 향동점</t>
  </si>
  <si>
    <t>주차 (오동윤 / K3 2241)</t>
  </si>
  <si>
    <t>강장구참쌀진순대 메리그라운드 향동점</t>
  </si>
  <si>
    <t>조명 장비보험 0228-0306</t>
  </si>
  <si>
    <t>교통 (택시 / 귀가비 / 강남-)</t>
  </si>
  <si>
    <t>대      표      자 :</t>
  </si>
  <si>
    <t>중식 (이현준, 임아현, 배광표)</t>
  </si>
  <si>
    <t>용인중앙지구대점(메가MGC커피)</t>
  </si>
  <si>
    <t>조명팀 일괄 / 테크레키 포함</t>
  </si>
  <si>
    <t>통행료 (오동윤 / K3 2241)</t>
  </si>
  <si>
    <t>금돼지식당 보조출연 출연료 10명</t>
  </si>
  <si>
    <t>석식 (임아현 팀장,김명하 2인)</t>
  </si>
  <si>
    <t>부식 (헌팅 / 이의종, 유정도)</t>
  </si>
  <si>
    <t>(주) 제이제이 네트웍스궁내동주유소</t>
  </si>
  <si>
    <t>부식 (임아현, 김명하, 이은우)</t>
  </si>
  <si>
    <t>부식 (헌팅 / 이의종 외 1인)</t>
  </si>
  <si>
    <t>주유 (발전차 / 81조 1144)</t>
  </si>
  <si>
    <t>3회차 / 범어사 / 용역비용</t>
  </si>
  <si>
    <t>중식 (이현준, 배광표, 임아현)</t>
  </si>
  <si>
    <t>중식 (유정도, 오동윤, 박한솔)</t>
  </si>
  <si>
    <t>부식 (이현준, 배광표, 김시환)</t>
  </si>
  <si>
    <t>엘바 계약금 35,000,000원</t>
  </si>
  <si>
    <t>부식 (음료 / 박한솔, 오동윤)</t>
  </si>
  <si>
    <t>비품 (유닛팀 / 소화기 구매)</t>
  </si>
  <si>
    <t>(주)아성다이소 롯데던던동대문점</t>
  </si>
  <si>
    <t>1회차 부식비 (유닛팀 / 윤성훈)</t>
  </si>
  <si>
    <t>교통비 (제작팀 / 귀가 택시비)</t>
  </si>
  <si>
    <t>교통비 (새벽출근 / 김준형)</t>
  </si>
  <si>
    <t>2회차 석식 (유닛팀 / 장웅재)</t>
  </si>
  <si>
    <t>부식 (제작팀 / 음료 / 김명하)</t>
  </si>
  <si>
    <t>4회차 석식 (한대훈, 서지섭)</t>
  </si>
  <si>
    <t>이마트24 안동(부산방향)휴게소점</t>
  </si>
  <si>
    <t>주유 (케이터링 / 7802)</t>
  </si>
  <si>
    <t>석식 (제작팀 / 김명하 외 2인)</t>
  </si>
  <si>
    <t>3회차 부식 (음료 / 이의종)</t>
  </si>
  <si>
    <t>주차 (발전차 / 81조 1144)</t>
  </si>
  <si>
    <t>비품 (유닛팀 / 상비약 구입)</t>
  </si>
  <si>
    <t>교통비 (배광표 / 귀가 택시비)</t>
  </si>
  <si>
    <t>(주)대청산업개발 괴산(양평)휴게소</t>
  </si>
  <si>
    <t>4회차 석식 (이은옥, 윤성훈)</t>
  </si>
  <si>
    <t>3회차 석식 (이의종, 유정도)</t>
  </si>
  <si>
    <t>(주)아성다이소 홈플러스천천점</t>
  </si>
  <si>
    <t>주차 (발전차 / 89보 5006)</t>
  </si>
  <si>
    <t>5회차 석식 (이의종, 유정도)</t>
  </si>
  <si>
    <t>5회차 부식 (이의종, 마이클)</t>
  </si>
  <si>
    <t>비품 (유닛팀 / 일회용투명우산)</t>
  </si>
  <si>
    <t>5회차 석식 (유닛팀 / 윤성훈</t>
  </si>
  <si>
    <t>3회차 교통비 (유닛팀 / 한대훈)</t>
  </si>
  <si>
    <t>(주)한화미 구도알주유소 두ᄁᅠᆸㅣ</t>
  </si>
  <si>
    <t>4회차 석식 (케이터링 / 2인)</t>
  </si>
  <si>
    <t>3회차 석식 (제작팀 / 김명하)</t>
  </si>
  <si>
    <t>비품 (유닛팀 / 등유 7통)</t>
  </si>
  <si>
    <t>25_0110_01</t>
  </si>
  <si>
    <t>더베이크 잠실역점</t>
  </si>
  <si>
    <t>드림디포(송파잠실)</t>
  </si>
  <si>
    <t>아티제 일원로비점</t>
  </si>
  <si>
    <t>삼성생명 일원동부지점</t>
  </si>
  <si>
    <t>25_0114_01</t>
  </si>
  <si>
    <t>25_0108_01</t>
  </si>
  <si>
    <t>일원역 파리바게뜨</t>
  </si>
  <si>
    <t>킨코스코리아(주)</t>
  </si>
  <si>
    <t>(주)파리크라상</t>
  </si>
  <si>
    <t>뽕마루(화도차산점)</t>
  </si>
  <si>
    <t>백제고분로주유소</t>
  </si>
  <si>
    <t>크리스 바디더블</t>
  </si>
  <si>
    <t>선진행 비용 체크</t>
  </si>
  <si>
    <t>훅트포케 신사점</t>
  </si>
  <si>
    <t>(주)서울에너지</t>
  </si>
  <si>
    <t>대일석유신곡주유소</t>
  </si>
  <si>
    <t>바스버거 잠원점</t>
  </si>
  <si>
    <t>더리얼치즈버거 이태원</t>
  </si>
  <si>
    <t>중식 (김명준)</t>
  </si>
  <si>
    <t>주식회사 차이카렌트카</t>
  </si>
  <si>
    <t>25_0117_01</t>
  </si>
  <si>
    <t>직영 사평로주유소</t>
  </si>
  <si>
    <t>풍년닭도리탕강남신사점</t>
  </si>
  <si>
    <t>가평휴게소(하)</t>
  </si>
  <si>
    <t>CU 삼성암센터점</t>
  </si>
  <si>
    <t>㈜김태완스시송파본점</t>
  </si>
  <si>
    <t>주식회사 포프라자</t>
  </si>
  <si>
    <t>홍보마케팅_기타</t>
  </si>
  <si>
    <t>스탭_춘천(선진행)</t>
  </si>
  <si>
    <t>GS25신사제일점</t>
  </si>
  <si>
    <t>25_0107_01</t>
  </si>
  <si>
    <t>중식 (임아현)</t>
  </si>
  <si>
    <t>중식 (GREG)</t>
  </si>
  <si>
    <t>순돌이네 동닭집</t>
  </si>
  <si>
    <t>가마솥토종순대국</t>
  </si>
  <si>
    <t>푸드가든 인천공항점</t>
  </si>
  <si>
    <t>신림사거리 파리바게뜨</t>
  </si>
  <si>
    <t>CU 송파KT점</t>
  </si>
  <si>
    <t>부식 (이효진 피디)</t>
  </si>
  <si>
    <t>종로본점 파스쿠찌</t>
  </si>
  <si>
    <t>아침점심저녁 본점</t>
  </si>
  <si>
    <t>수작카츠 구파발점</t>
  </si>
  <si>
    <t>라벨(Label)</t>
  </si>
  <si>
    <t>문경(창원)주유소</t>
  </si>
  <si>
    <t>파킹프라자 인사</t>
  </si>
  <si>
    <t>세븐일레븐 서초논현점</t>
  </si>
  <si>
    <t>중식 (김철영 피디)</t>
  </si>
  <si>
    <t>스타벅스 송파KT점</t>
  </si>
  <si>
    <t>잘하는집이야 송파점</t>
  </si>
  <si>
    <t>C&amp;S에너지여주(상)</t>
  </si>
  <si>
    <t>스타벅스 종로관철점</t>
  </si>
  <si>
    <t>석식 (김철영 피디)</t>
  </si>
  <si>
    <t>테크레키 인보험</t>
  </si>
  <si>
    <t>CU 양평만남의광장점</t>
  </si>
  <si>
    <t>승합차 및 1톤 탑차</t>
  </si>
  <si>
    <t>GS25신림트라움점</t>
  </si>
  <si>
    <t>세븐일레븐 방이국제점</t>
  </si>
  <si>
    <t>서브웨이 신림역</t>
  </si>
  <si>
    <t>스타벅스 구파발점</t>
  </si>
  <si>
    <t>석식 (배광표 팀장)</t>
  </si>
  <si>
    <t>만석장 롯데월드몰점</t>
  </si>
  <si>
    <t>GS25해운대엘시티점</t>
  </si>
  <si>
    <t>해운대송정영업소</t>
  </si>
  <si>
    <t>버거킹 구로구청점</t>
  </si>
  <si>
    <t>기장서JC영업소</t>
  </si>
  <si>
    <t>고려대학교구로병원</t>
  </si>
  <si>
    <t>부식 (김명준 실장)</t>
  </si>
  <si>
    <t>DB손보주식회사</t>
  </si>
  <si>
    <t>CU 종로피아노길점</t>
  </si>
  <si>
    <t>150,000 원</t>
  </si>
  <si>
    <t>300,000 원</t>
  </si>
  <si>
    <t>50,000 원</t>
  </si>
  <si>
    <t>쿠우쿠우 용인점</t>
  </si>
  <si>
    <t>GS25그랜드엘시티점</t>
  </si>
  <si>
    <t>엘시티2층365하나약</t>
  </si>
  <si>
    <t>소담스레김치찌개</t>
  </si>
  <si>
    <t>200,000 원</t>
  </si>
  <si>
    <t>100,000 원</t>
  </si>
  <si>
    <t>30,000 원</t>
  </si>
  <si>
    <t>75,000 원</t>
  </si>
  <si>
    <t>문경(양평) 휴_건영</t>
  </si>
  <si>
    <t>9멍가게 갈매점</t>
  </si>
  <si>
    <t>동경규동 구로점</t>
  </si>
  <si>
    <t>GS25갈매사랑점</t>
  </si>
  <si>
    <t>화니핀야생화찻집</t>
  </si>
  <si>
    <t>백억커피 구리갈매점</t>
  </si>
  <si>
    <t>커피베이 모나용평점</t>
  </si>
  <si>
    <t>봄봄향동데시앙점</t>
  </si>
  <si>
    <t>더벤티 신림역점</t>
  </si>
  <si>
    <t>GS25구로미소점</t>
  </si>
  <si>
    <t>조식 (배광표 탐장)</t>
  </si>
  <si>
    <t>365송파고은약국</t>
  </si>
  <si>
    <t>카페드리옹 신사점</t>
  </si>
  <si>
    <t>180,000 원</t>
  </si>
  <si>
    <t>버거킹 수지구청역점</t>
  </si>
  <si>
    <t>석식 (이의종)</t>
  </si>
  <si>
    <t>25_0213_01</t>
  </si>
  <si>
    <t>본죽&amp;비빔밥 논현점</t>
  </si>
  <si>
    <t>삼형제김밥 강남역점</t>
  </si>
  <si>
    <t>주식회사 오투리조트</t>
  </si>
  <si>
    <t>금토분기접영업소</t>
  </si>
  <si>
    <t>GS25수유명진점</t>
  </si>
  <si>
    <t>블럭제빵소 수지구청점</t>
  </si>
  <si>
    <t>다운타우너 한남</t>
  </si>
  <si>
    <t>가평(서울)휴게소</t>
  </si>
  <si>
    <t>중식 (마이클)</t>
  </si>
  <si>
    <t>일렉트로마트 별내점</t>
  </si>
  <si>
    <t>㈜유아이헬리제트</t>
  </si>
  <si>
    <t>부식 (이의종)</t>
  </si>
  <si>
    <t>부식 (마이클)</t>
  </si>
  <si>
    <t>석식 (이효진)</t>
  </si>
  <si>
    <t>상록기업 주식회사</t>
  </si>
  <si>
    <t>삼탄아트마인(커피숍)</t>
  </si>
  <si>
    <t>키로당 800 원</t>
  </si>
  <si>
    <t>횡성(상)휴게소</t>
  </si>
  <si>
    <t>횡성(강릉)휴게소</t>
  </si>
  <si>
    <t>대관령김치찌개집</t>
  </si>
  <si>
    <t>㈜오일닷컴 다회주유소</t>
  </si>
  <si>
    <t>진대감(신사점)</t>
  </si>
  <si>
    <t>중식 (박한솔)</t>
  </si>
  <si>
    <t>드림디포 잠원점</t>
  </si>
  <si>
    <t>광안 천지식당 구로점</t>
  </si>
  <si>
    <t>알피쿨 차량용 냉장고</t>
  </si>
  <si>
    <t>부식 (박한솔)</t>
  </si>
  <si>
    <t>김가네 신사2호점</t>
  </si>
  <si>
    <t>CU 잠원성한점</t>
  </si>
  <si>
    <t>텐퍼센트 신사역점</t>
  </si>
  <si>
    <t>중식 (배광표)</t>
  </si>
  <si>
    <t>중식 (이의종)</t>
  </si>
  <si>
    <t>A TYPE CAFÉ</t>
  </si>
  <si>
    <t>석식 (배광표)</t>
  </si>
  <si>
    <t>중식 (이효진 피디,임아현 팀장,김명하 3인)</t>
  </si>
  <si>
    <t>교통비 (성은형 / 출근택시 잠실-은평 3회차)</t>
  </si>
  <si>
    <t>테크레키 TR (유명산 사륜구동 3대 렌트)</t>
  </si>
  <si>
    <t>주차 (유닛팀 / 스타렉스 / 87주 9487)</t>
  </si>
  <si>
    <t>부식 (배광표 팀장,임아현 팀장,김명하 3인)</t>
  </si>
  <si>
    <t>톨비 (이현준 / 카니발 / 167하 4875)</t>
  </si>
  <si>
    <t>중식 (김명준 실장,임아현 팀장,김명하 3인)</t>
  </si>
  <si>
    <t>유대 (마이클 / 베뉴 / 277도 7919)</t>
  </si>
  <si>
    <t>보은의 전설-치악(춘천) 방향 휴게소 편의점</t>
  </si>
  <si>
    <t>중식 (배광표 팀장,임아현 팀장,김명하 3인)</t>
  </si>
  <si>
    <t>테크레키 조식 (임아현 팀장,이현준,김명하 3인)</t>
  </si>
  <si>
    <t>운전자보험 (배광표 팀장 / 0106~0110)</t>
  </si>
  <si>
    <t>차량/교통/비품/진행비/식대/인보험/숙박 등</t>
  </si>
  <si>
    <t>테크레키 중식 (임아현 팀장,이현준,김명하 3인)</t>
  </si>
  <si>
    <t>테크레키 석식 (임아현 팀장,이현준,김명하 3인)</t>
  </si>
  <si>
    <t>톨비 (마이클 / 카니발 / 167하 4875)</t>
  </si>
  <si>
    <t>Sofitel Ambassador Seoul</t>
  </si>
  <si>
    <t>부식 (김명준 실장,임아현 팀장,김명하 3인)</t>
  </si>
  <si>
    <t>프로덕션 팀장 임아현 급여 (1209~1231)</t>
  </si>
  <si>
    <t>통행료 (이의종 / K3 190호 6902)</t>
  </si>
  <si>
    <t>테크레키 비품 (마이핫 보온대 160g, 50개)</t>
  </si>
  <si>
    <t>로케이션 헌팅 TR (유명산 사륜구동 1대)</t>
  </si>
  <si>
    <t>톨비 (마이클 / 베뉴 / 277도 7919)</t>
  </si>
  <si>
    <t>테크레키 중식 (이효진 피디,이현준,마이클 3인)</t>
  </si>
  <si>
    <t>군사자문 겸 진행(인건비/소품/특수의상 포함)</t>
  </si>
  <si>
    <t>테키레키 와이파이 (베스트폰 와이파이동글 8개)</t>
  </si>
  <si>
    <t>주차 (마이클 / 카니발 / 167하 4875)</t>
  </si>
  <si>
    <t>통행료 (이의종 / k3 190호 6902)</t>
  </si>
  <si>
    <t>석식 (김명준 실장,임아현 팀장,김명하 3인)</t>
  </si>
  <si>
    <t>프로덕션 팀 김명하 급여 (1216~1231)</t>
  </si>
  <si>
    <t>주유 (유정도 / K3 / 190호 6902)</t>
  </si>
  <si>
    <t>통행료 (이의종 / 카니발 / 167하 4875)</t>
  </si>
  <si>
    <t>베이스 팀 박한솔 / 0206-0305 급여</t>
  </si>
  <si>
    <t>베이스 팀장 이의종 / 0223-0307 급여</t>
  </si>
  <si>
    <t>테크레키 톨비 (이현준 귀가비 / 강남-남양주)</t>
  </si>
  <si>
    <t>주유 (베이스팀 오동윤  / K3 2241)</t>
  </si>
  <si>
    <t>3회차 / 범어사 / 피크닉비스켓 / 스님 다과</t>
  </si>
  <si>
    <t>프로덕션 팀 김명하 / 0201-0307 급여</t>
  </si>
  <si>
    <t>베이스 팀 유정도 / 0217-0305 급여</t>
  </si>
  <si>
    <t>베이스 팀장 이의종 / 0123-0222 급여</t>
  </si>
  <si>
    <t>간단한게최고다 / 비품,소모품,무전기,발전기 일괄</t>
  </si>
  <si>
    <t>프로덕션 팀장 임아현 0201-0307 급여</t>
  </si>
  <si>
    <t>파이널챌린지 / 케이원농기자재 / 전기철조망 설치</t>
  </si>
  <si>
    <t>테크레키 중식 (김명준 실장,배광표 팀장 2인)</t>
  </si>
  <si>
    <t>영국 프로덕션 벤 7대 / 국내 프로덕션 벤 1대</t>
  </si>
  <si>
    <t>중식 (헌팅 / 이의종, 김시환, 성훈, 정도)</t>
  </si>
  <si>
    <t>주차 (오동윤 / 카니발 / 229하 7068)</t>
  </si>
  <si>
    <t>인물조감독 성은형 / 0226-0305 급여</t>
  </si>
  <si>
    <t>㈜경성오토 / 영국 벤 7대 / 국내 벤 1대</t>
  </si>
  <si>
    <t>주유 (이효진 / 카니발 / 229하 7068)</t>
  </si>
  <si>
    <t>통행료 (마이클 / 카니발 / 167하 4875)</t>
  </si>
  <si>
    <t>유닛 팀장 김명하 / 0217-0307 급여</t>
  </si>
  <si>
    <t>라디오 팀 한동진 / 0228-0305 급여</t>
  </si>
  <si>
    <t>주유 (이의종 / K3 / 190도 6902)</t>
  </si>
  <si>
    <t>교통비 (이의종, 김명하, 배광표, 임아현)</t>
  </si>
  <si>
    <t>리허설,2회차 / 파이널챌린지 / 주차 제반 섭외</t>
  </si>
  <si>
    <t>보은의 전설-치악(춘천)방향 휴게소 열린매장</t>
  </si>
  <si>
    <t>회계 팀장 이정인 / 0206-0305 급여</t>
  </si>
  <si>
    <t>주차 (이현준 / 카니발 / 167하 4875)</t>
  </si>
  <si>
    <t>주유 (마이클 / 카니발 / 167하 4875)</t>
  </si>
  <si>
    <t>주유 (테크레키 / K3 /223하 3453)</t>
  </si>
  <si>
    <t>석식 (유닛팀 / 윤성훈, 이은옥, 문갑주)</t>
  </si>
  <si>
    <t>1회차 비품 (유닛팀 / A4용지 100매)</t>
  </si>
  <si>
    <t>주유 (유닛팀 / 스타렉스 / 87주 9487)</t>
  </si>
  <si>
    <t>1회차 주유 (의상팀 / 씨트로앵 / 2797)</t>
  </si>
  <si>
    <t>통행료 (유닛팀 / SM3 / 13라 3376)</t>
  </si>
  <si>
    <t>1회차 부식 (제작팀 / 김명하 외 11인)</t>
  </si>
  <si>
    <t>6회차 중식 (케이터링 / 강상호 외 1인)</t>
  </si>
  <si>
    <t>2회차 교통비 (유닛팀 / 택시비 / 서지섭)</t>
  </si>
  <si>
    <t>1회차 비품 / (유닛팀 / 분장버스 세팅)</t>
  </si>
  <si>
    <t>중식 (NAZIFA, USCHI, BECCA)</t>
  </si>
  <si>
    <t>통행료 (유닛팀 / 스타렉스 / 87주 9487)</t>
  </si>
  <si>
    <t>1회차 교통비 (유닛팀 / 택시비 / 서지섭)</t>
  </si>
  <si>
    <t>2회차 주유 (아반떼 / 367수 8815)</t>
  </si>
  <si>
    <t>2회차 통행료 (K3 / 7802 / 김시환)</t>
  </si>
  <si>
    <t>통행료 (유닛팀 / 아반떼 / 367수 8815)</t>
  </si>
  <si>
    <t>통행료 (테크레키 / K3 / 223하 3453)</t>
  </si>
  <si>
    <t>통행료 (리허설/ K3 / 233하 3453)</t>
  </si>
  <si>
    <t>1회차 교통비 (유닛팀 / 택시비 / 한대훈)</t>
  </si>
  <si>
    <t>6회차 부식 (제작팀 / 물 / 김명하 외 5인)</t>
  </si>
  <si>
    <t>2회차 통행료 (K3 / 233하 3453)</t>
  </si>
  <si>
    <t>석식 (유닛팀 / 장웅재, 한대훈, 서지섭)</t>
  </si>
  <si>
    <t>비품 (유닛팀 / 염화칼슘 구매 25KG X 2)</t>
  </si>
  <si>
    <t>주유 (유닛팀 / SM3 / 13라 3376)</t>
  </si>
  <si>
    <t>비품 (유닛팀 / 타올, 종이봉투, 화장지 등)</t>
  </si>
  <si>
    <t>부식 (이현준 외 2인)</t>
  </si>
  <si>
    <t>중식 (임아현 팀장 1인)</t>
  </si>
  <si>
    <t>중식 (이현준 외 4인)</t>
  </si>
  <si>
    <t>병원 진료 (이효진 피디)</t>
  </si>
  <si>
    <t>석식 (이현준 외 3명)</t>
  </si>
  <si>
    <t>조식 (배광표 팀장,마이클)</t>
  </si>
  <si>
    <t>부식 (이현준 외 3명)</t>
  </si>
  <si>
    <t>숙박 (이현준 외 8인)</t>
  </si>
  <si>
    <t>부식 (배광표 팀장,마이클)</t>
  </si>
  <si>
    <t>석식 (이현준 외 7인)</t>
  </si>
  <si>
    <t>_x0008_이마트24 양평용천점</t>
  </si>
  <si>
    <t>중식 (이현준 외 6인)</t>
  </si>
  <si>
    <t>(주)커피빈코리아 방이점</t>
  </si>
  <si>
    <t>석식 (배광표 팀장,마이클)</t>
  </si>
  <si>
    <t>석식 (임아현,김명하 2인)</t>
  </si>
  <si>
    <t>부식 (이현준 외 6인)</t>
  </si>
  <si>
    <t>2622호점 정선민둥산역점</t>
  </si>
  <si>
    <t>타이어뱅크(주) 통진점</t>
  </si>
  <si>
    <t>석식 (이현준 외 4인)</t>
  </si>
  <si>
    <t>CU E가평휴게소춘천점</t>
  </si>
  <si>
    <t>PRE-PRODUCTION</t>
  </si>
  <si>
    <t>중식 (배광표 팀장,마이클)</t>
  </si>
  <si>
    <t>중식 (이현준 외 4명)</t>
  </si>
  <si>
    <t>직영 SK에너지 신길동</t>
  </si>
  <si>
    <t>(주) 롯데호텔 시그니엘</t>
  </si>
  <si>
    <t>숙박 (배광표 팀장,마이클)</t>
  </si>
  <si>
    <t>잠원논현역점 매머드익스프레스</t>
  </si>
  <si>
    <t>부식 (이현준 외 3인)</t>
  </si>
  <si>
    <t>석식 (이현준 외 6인)</t>
  </si>
  <si>
    <t>CU E경기광주휴게소원주</t>
  </si>
  <si>
    <t>부식 (배광표 외 3인)</t>
  </si>
  <si>
    <t>부식 (이현준 외 4인)</t>
  </si>
  <si>
    <t>주식회사 오벨리베이커리까페</t>
  </si>
  <si>
    <t>(주)일일향 도곡1호점</t>
  </si>
  <si>
    <t>삼국유사군위휴게소 간식코너</t>
  </si>
  <si>
    <t>중식 (임아현,김명하 2인)</t>
  </si>
  <si>
    <t>(주)에스에스모터스논현주유소</t>
  </si>
  <si>
    <t>한국도로공사 풍기영업소</t>
  </si>
  <si>
    <t>석식 (이현준 외 5명)</t>
  </si>
  <si>
    <t>낙동강의성휴게소 편의점</t>
  </si>
  <si>
    <t>부식 (테크레키 부식)</t>
  </si>
  <si>
    <t>문경(상)휴게소(탐앤탐스)</t>
  </si>
  <si>
    <t>테크레키 부식 (마이클)</t>
  </si>
  <si>
    <t>문경(양평) 휴-케이알</t>
  </si>
  <si>
    <t>드롭탑 문경(창원) 휴게소</t>
  </si>
  <si>
    <t>테크레키 석식 (마이클)</t>
  </si>
  <si>
    <t>한국도로공사 새말영업소</t>
  </si>
  <si>
    <t>조식 (이현준,마이클 2인)</t>
  </si>
  <si>
    <t>테크레키 조식 (마이클)</t>
  </si>
  <si>
    <t>중식 (마이클 외 3인)</t>
  </si>
  <si>
    <t>부식 (이현준,마이클 2인)</t>
  </si>
  <si>
    <t>한국도로공사 노포영업소</t>
  </si>
  <si>
    <t>중식 (이현준,마이클 2인)</t>
  </si>
  <si>
    <t>투썸플레이스 구로구청사거리점</t>
  </si>
  <si>
    <t>테크레키 부식 (얼음)</t>
  </si>
  <si>
    <t>테크레키 조식 (이현준)</t>
  </si>
  <si>
    <t>테크레키 부식 (김명하)</t>
  </si>
  <si>
    <t>잠원논현점 매머드익스프레스</t>
  </si>
  <si>
    <t>롯데리아 메가마트 언양점</t>
  </si>
  <si>
    <t>테크레키 비품 (우산)</t>
  </si>
  <si>
    <t>테크레키 부식 (이효진)</t>
  </si>
  <si>
    <t>석식 (이효진 외 2인)</t>
  </si>
  <si>
    <t>용인대 대리석 특수소품 제작</t>
  </si>
  <si>
    <t>세븐일레븐 정선민둥산역점</t>
  </si>
  <si>
    <t>석식 (유닛팀 / 장웅재)</t>
  </si>
  <si>
    <t>6회차 석식 (이의종)</t>
  </si>
  <si>
    <t>비품 (케이터링 비품구매)</t>
  </si>
  <si>
    <t>(주)한화미구파발주유소</t>
  </si>
  <si>
    <t>에너지플러스 허브 삼방</t>
  </si>
  <si>
    <t>테크레키 부식 (이현준)</t>
  </si>
  <si>
    <t>931123-1403816</t>
  </si>
  <si>
    <t>테크레키 상비약 (이현준)</t>
  </si>
  <si>
    <t>2회차 부식 (이의종)</t>
  </si>
  <si>
    <t>(청파)미라클푸드(즉시픽업)</t>
  </si>
  <si>
    <t>노모어피자(용인처인점)</t>
  </si>
  <si>
    <t>010-3381-2719</t>
  </si>
  <si>
    <t>중식 (케이터링 / 심한울)</t>
  </si>
  <si>
    <t>(주) 케이티에스테이트</t>
  </si>
  <si>
    <t>테크레키 부식 (TR 4인)</t>
  </si>
  <si>
    <t>010-6620-0764</t>
  </si>
  <si>
    <t>또봉이치킨 평창라마다점</t>
  </si>
  <si>
    <t>드롭탑 문경(창원)휴게소점</t>
  </si>
  <si>
    <t>롤링핀(고대구로병원점)</t>
  </si>
  <si>
    <t>010-4036-8944</t>
  </si>
  <si>
    <t>990311-2188715</t>
  </si>
  <si>
    <t>010-4255-9071</t>
  </si>
  <si>
    <t>테크레키 석식 (이현준)</t>
  </si>
  <si>
    <t>980302-1053113</t>
  </si>
  <si>
    <t>한국도로공사 동서울영업소</t>
  </si>
  <si>
    <t>㈜아성다이소 용인성복점</t>
  </si>
  <si>
    <t>엔제리너스 광주휴게소(하)점</t>
  </si>
  <si>
    <t>김기석 (케이에스렌탈)</t>
  </si>
  <si>
    <t>더벤티 현대테라타워DMC점</t>
  </si>
  <si>
    <t>얼오브샌드위치 잠실롯데캐슬점</t>
  </si>
  <si>
    <t>부식 (김명준, 김철영)</t>
  </si>
  <si>
    <t>010-2609-9177</t>
  </si>
  <si>
    <t>960218-2050410</t>
  </si>
  <si>
    <t>투썸플레이스 용인역북점</t>
  </si>
  <si>
    <t>공항 샌딩 및 테크레키 차량</t>
  </si>
  <si>
    <t>스타벅스 신사역성일빌딩점</t>
  </si>
  <si>
    <t>이마트에브리데이 구리갈매점</t>
  </si>
  <si>
    <t>라마다호텔&amp;스위트평창 프론트</t>
  </si>
  <si>
    <t>010-9625-7883</t>
  </si>
  <si>
    <t>1002-061-796181</t>
  </si>
  <si>
    <t>1002-351-759548</t>
  </si>
  <si>
    <t>세븐일레븐 양산휴게소점</t>
  </si>
  <si>
    <t>스타벅스 강남대로신사점</t>
  </si>
  <si>
    <t>파이널챌린지 소남이섬 대관료</t>
  </si>
  <si>
    <t>담소소사골순대(잠원점)</t>
  </si>
  <si>
    <t>부식 (이의종, 김명하)</t>
  </si>
  <si>
    <t>본가왕뼈감자탕(방이점)</t>
  </si>
  <si>
    <t>부식 (임아현,김명하 2인)</t>
  </si>
  <si>
    <t>테크레키 의약품 (오트리빈)</t>
  </si>
  <si>
    <t>지에스칼텍스㈜수색뉴타운주유소</t>
  </si>
  <si>
    <t>214-88-20433</t>
  </si>
  <si>
    <t>미술감독 테크레키 인건비</t>
  </si>
  <si>
    <t>KH직영가평주유소(서울방향)</t>
  </si>
  <si>
    <t>873-88-01759</t>
  </si>
  <si>
    <t>중식 (이현준 외 2인)</t>
  </si>
  <si>
    <t>유닛팀 스타렉스 5벤 1대</t>
  </si>
  <si>
    <t>POST-PRODUCTION</t>
  </si>
  <si>
    <t>830114-1252010</t>
  </si>
  <si>
    <t>팀파시 MMA 선수 출연료</t>
  </si>
  <si>
    <t>프로덕션 팀 마이클 급여</t>
  </si>
  <si>
    <t>테크레키 상비약 (임아현)</t>
  </si>
  <si>
    <t>중식 (이현준 외 3인)</t>
  </si>
  <si>
    <t>공제액
(원천세+고용보험)</t>
  </si>
  <si>
    <t>110-535-359990</t>
  </si>
  <si>
    <t>조식 (이현준 외 6인)</t>
  </si>
  <si>
    <t>선진행 및 정리시 조명지원</t>
  </si>
  <si>
    <t>석식 (이현준 외 8인)</t>
  </si>
  <si>
    <t>테크레키 중식 (마이클)</t>
  </si>
  <si>
    <t>프로덕션 주차 및 교통비</t>
  </si>
  <si>
    <t>[플릭스오븐] 지출결의서</t>
  </si>
  <si>
    <t>용 역    내 용 :</t>
  </si>
  <si>
    <t>탐앤탐스(휴)평창(하)</t>
  </si>
  <si>
    <t>중식 (임아현, 김명하)</t>
  </si>
  <si>
    <t>위의 사실을 증명합니다.</t>
  </si>
  <si>
    <t>문화재구역주차료 발권1</t>
  </si>
  <si>
    <t>010-5790-2551</t>
  </si>
  <si>
    <t>통큰덮밥 논현점(배민)</t>
  </si>
  <si>
    <t>980313-1251911</t>
  </si>
  <si>
    <t>971019-2065426</t>
  </si>
  <si>
    <t>석식 (임아현, 김명하)</t>
  </si>
  <si>
    <t>베이스팀 승용차량 3대</t>
  </si>
  <si>
    <t>신     청    인 :</t>
  </si>
  <si>
    <t>㈜능마을 보금자리주유소</t>
  </si>
  <si>
    <t>석식 (이의종, 김명하)</t>
  </si>
  <si>
    <t>케이블카 (이현준 외 4인)</t>
  </si>
  <si>
    <t>부식 (이현준 외 1인)</t>
  </si>
  <si>
    <t>광주하(원주)휴게소 만쥬리아</t>
  </si>
  <si>
    <t>조식 (이현준 외 7인)</t>
  </si>
  <si>
    <t>낙동강의성휴게소 엔제리너스</t>
  </si>
  <si>
    <t>낙동강의성휴게소 식당가</t>
  </si>
  <si>
    <t>부식 (이현준 외 2명)</t>
  </si>
  <si>
    <t>용 역    기 간 :</t>
  </si>
  <si>
    <t>국민건강보험공단 제출용</t>
  </si>
  <si>
    <t>중식 (배광표 외 3인)</t>
  </si>
  <si>
    <t>사무실 비품 및 소모품</t>
  </si>
  <si>
    <t>6회차 통행료 (66우2441 / 남상혁)</t>
  </si>
  <si>
    <t>석식 (케이터링 / 심한울, 박인한)</t>
  </si>
  <si>
    <t>CH 지상운송 / 캐딜락 에스컬레이드</t>
  </si>
  <si>
    <t>중식 (배광효, 김시환, 강상호, 윤성훈)</t>
  </si>
  <si>
    <t>중식 (임아현 팀장님, 이의종 2인)</t>
  </si>
  <si>
    <t>교통 (택시 / 귀가비 / 강남-상계)</t>
  </si>
  <si>
    <t>부식 (이현준) / Story Scout</t>
  </si>
  <si>
    <t>중식 (배광표 팀장,이현준,김명하 3인)</t>
  </si>
  <si>
    <t>중식 (김명준 실장,배광표 팀장 2인)</t>
  </si>
  <si>
    <t>크리스 차량 에스컬레이드 3대 계약금</t>
  </si>
  <si>
    <t>주유 (케이터링차량 / K3 / 7802)</t>
  </si>
  <si>
    <t>테크레키 부식 (임아현 팀장,이현준 2인)</t>
  </si>
  <si>
    <t>1회차 / 팀파시 / 유닛베이스 제반 섭외</t>
  </si>
  <si>
    <t>교통비 (김명하 / 야근 후 교통비)</t>
  </si>
  <si>
    <t>운전자보험 (마이클 / 0107~0111)</t>
  </si>
  <si>
    <t>테크레키 부식 (얼음) *봉투 100원</t>
  </si>
  <si>
    <t>석식 (배광표 팀장,이현준,마이클 3인)</t>
  </si>
  <si>
    <t>교통 (택시 / 귀가비 / 강남-신림)</t>
  </si>
  <si>
    <t>테크레키 조식 (배광표 팀장,마이클 2인)</t>
  </si>
  <si>
    <t>유닛 팀 서지섭 / 0227-0305 급여</t>
  </si>
  <si>
    <t>교통 (택시 / 귀가비 / 강남-구로)</t>
  </si>
  <si>
    <t>테크레키 비품 (스노우체인 8개 구매)</t>
  </si>
  <si>
    <t>통행료 (발전차 / 81조 1144)</t>
  </si>
  <si>
    <t>기존 진행 비용 *정산세부내역 링크 참고</t>
  </si>
  <si>
    <t>석식 (배광표 팀장, 임아현 팀방 2인)</t>
  </si>
  <si>
    <t>유대 (이효진 피디 / 플릭스오븐 카니발)</t>
  </si>
  <si>
    <t>테크레키 부식 (임아현 팀장 외 7인)</t>
  </si>
  <si>
    <t>석식 (김명준 실장,배광표 팀장 2인)</t>
  </si>
  <si>
    <t>유닛 팀 한대훈 / 0227-0305 급여</t>
  </si>
  <si>
    <t>부식 (배광표 팀장,임아현 팀장 2인)</t>
  </si>
  <si>
    <t>통행료 (발전차 / 89보 5006)</t>
  </si>
  <si>
    <t>석식 (이의종, 배광표, 오동윤, 박한솔)</t>
  </si>
  <si>
    <t>테크레키 숙박 (소피텔 엠버서더 추가)</t>
  </si>
  <si>
    <t>중식 (이현준, 배광표, 오동윤, 박한솔)</t>
  </si>
  <si>
    <t>2024.10.13~2024.12.3</t>
  </si>
  <si>
    <t>부식 (이현준, 임아현, 배광표, 김명하)</t>
  </si>
  <si>
    <t>주차 (베이스팀 / K3 / 2441)</t>
  </si>
  <si>
    <t>부식 (이의종, 박한솔, 오동윤, 유정도)</t>
  </si>
  <si>
    <t>석식 (이현준, 배광표, 임아현, 김명하)</t>
  </si>
  <si>
    <t>교통비 (임아현 / 야근 후 교통비)</t>
  </si>
  <si>
    <t>주유 (베이스팀 오동윤 / K3 2241)</t>
  </si>
  <si>
    <t>TR 팀 양하영 / 0226-0305 급여</t>
  </si>
  <si>
    <t>광진산소 / 영국팀 전달 산소통,산소마스크</t>
  </si>
  <si>
    <t>석식 (마이클, 배광표, 임아현, 이현준)</t>
  </si>
  <si>
    <t>베이스 팀 오동윤 / 유닛 팀 문갑주</t>
  </si>
  <si>
    <t xml:space="preserve">주차 (베이스팀 / 아반테 / 3434) </t>
  </si>
  <si>
    <t>부식 (김명준 실장,배광표 팀장 2인)</t>
  </si>
  <si>
    <t>PA(도로통제 / 오픈세트 / 세탁지원)</t>
  </si>
  <si>
    <t>제작부장 배광표 0201-0307 급여</t>
  </si>
  <si>
    <t>중식 (배광표 팀장) / 영수증 확인 불가</t>
  </si>
  <si>
    <t>중식 (이현준, 김시환, 김명하, 오동윤)</t>
  </si>
  <si>
    <t>파이널챌린지 / 태릉 / 군사 텐트 대여</t>
  </si>
  <si>
    <t>주차 (이현준 / 229하 7068)</t>
  </si>
  <si>
    <t>알피쿨 차량용 냉장고 / 구입처 확인불가</t>
  </si>
  <si>
    <t>교통비 (이현준 / 야근 후 교통비)</t>
  </si>
  <si>
    <t>유닛 팀 신주섭 / 0228-0305 급여</t>
  </si>
  <si>
    <t>2회차 / 파이널챌린지 / 주차 제반 섭외</t>
  </si>
  <si>
    <t>유닛 팀 이은옥 / 0226-0305 급여</t>
  </si>
  <si>
    <t>유닛 팀 장웅재 / 0226-0305 급여</t>
  </si>
  <si>
    <t>고양DMC플렉스데시앙점 매머드익스프레스</t>
  </si>
  <si>
    <t>25년 02월 28일- 25년 3월 2일</t>
  </si>
  <si>
    <t>테크레키 무전기 (아주알엔씨 무전기 5대)</t>
  </si>
  <si>
    <t>사람보험 / 인보험 0228-0306 추가</t>
  </si>
  <si>
    <t>주유 (제작지원 / 김경현 외 1인)</t>
  </si>
  <si>
    <t>㈜경성오토 / 공항 샌딩 및 테크레키 차량</t>
  </si>
  <si>
    <t>1회차 석식 (유닛팀 / 윤성훈, 이은옥)</t>
  </si>
  <si>
    <t>5회차 부식 (이의종, 오동윤, 마이클)</t>
  </si>
  <si>
    <t>비품 (유닛팀 / 분장버스용 가습기 구매)</t>
  </si>
  <si>
    <t>비품 (유닛팀 / 수중촬영용 랜턴 구매)</t>
  </si>
  <si>
    <t>1회차 중식 (유닛팀 / 남상혁, 장웅재)</t>
  </si>
  <si>
    <t>주차 (유정도 / K3 / 6902)</t>
  </si>
  <si>
    <t>비품 (유닛팀 / 분장버스용 화분구배)</t>
  </si>
  <si>
    <t>3회차 석식 (유닛팀 / 한대훈, 서지섭)</t>
  </si>
  <si>
    <t>부식 (음료 / 이효진 김명준, GREG)</t>
  </si>
  <si>
    <t>1회차 비품 (유닛팀 / 아이스팩5개)</t>
  </si>
  <si>
    <t>3회차 부식 (물 / 호텔, 차량 세팅용</t>
  </si>
  <si>
    <t>1회차 교통비 (새벽출근 / 박성호)</t>
  </si>
  <si>
    <t>중식 (윤성훈, 이은옥, 문갑주, 장윤재)</t>
  </si>
  <si>
    <t>석식 (이의종, 박한솔, 유정도, 오동윤)</t>
  </si>
  <si>
    <t>1회차 부식비 (유닛팀 5인 / 음료)</t>
  </si>
  <si>
    <t>3회차 석식 (유닛팀 / 이은옥, 윤성훈)</t>
  </si>
  <si>
    <t>(주)조선호텔앤리조트 그랜드조선 부산</t>
  </si>
  <si>
    <t>6회차 부식 (제작팀 / 음료 / 김명하)</t>
  </si>
  <si>
    <t>1회차 교통비 (새벽출근 / 김준형)</t>
  </si>
  <si>
    <t>3회차 잡비 (유닛팀 / 쓰레기봉투)</t>
  </si>
  <si>
    <t>부식 (음료 / 이현준, 임아현, 김명하)</t>
  </si>
  <si>
    <t>6회차 석식 (제작팀 / 김명하, 박한솔)</t>
  </si>
  <si>
    <t>부식 (마이클 / 휴지, 간식, 탄산수)</t>
  </si>
  <si>
    <t>부식 (음료 / 이현준, 이효진, 유정도)</t>
  </si>
  <si>
    <t>3회차 주유 (K3 / 233하 3453)</t>
  </si>
  <si>
    <t>2회차 주유 (K3 / 233하 3453)</t>
  </si>
  <si>
    <t>3회차 숙박 (제작팀 / 김명하 외 4인)</t>
  </si>
  <si>
    <t>1회차 비품 (유닛팀 / 종량제구입)</t>
  </si>
  <si>
    <t>6회차 석식 (제작팀 / 김영수 기장님)</t>
  </si>
  <si>
    <t>석식 (리미트릭스 쫑파티 / 13인)</t>
  </si>
  <si>
    <t>중식 (베이스팀 / 유정도)</t>
  </si>
  <si>
    <t>아보</t>
  </si>
  <si>
    <t>삼한울</t>
  </si>
  <si>
    <t>다이소</t>
  </si>
  <si>
    <t xml:space="preserve">신당주차장 </t>
  </si>
  <si>
    <t>일목주유소</t>
  </si>
  <si>
    <t>스타벅스 몬테소리점</t>
  </si>
  <si>
    <t>5회차 교통비 (제작팀 / 귀가 택시비 / 전수지)</t>
  </si>
  <si>
    <t>5회차 통행료 (베이스팀 / K3 / 190호 6902)</t>
  </si>
  <si>
    <t>남상혁</t>
  </si>
  <si>
    <t>참나무본가은평점</t>
  </si>
  <si>
    <t>1회차 주차 (케이터링 / 도요타 / 53노 6003)</t>
  </si>
  <si>
    <t>소피텔 엠배서더 서울호텔</t>
  </si>
  <si>
    <t>선산산업(주)낙동강구미주유</t>
  </si>
  <si>
    <t>롯데하이마트(주)잠실점</t>
  </si>
  <si>
    <t>석식 (케이터링 / 강상호 외 1인)</t>
  </si>
  <si>
    <t>주차 (베이스팀 / K3 / 2241)</t>
  </si>
  <si>
    <t>3회차 중식 (케이터링팀 / 외국스탭 1인)</t>
  </si>
  <si>
    <t>3회차 주유 (케이터링팀 / 차량 4875)</t>
  </si>
  <si>
    <t>3회차 부식 (케이터링팀 / 크리스팀 부식)</t>
  </si>
  <si>
    <t>주식회사 제이포엔터테인</t>
  </si>
  <si>
    <t>중식 (케이터링 / 강상호)</t>
  </si>
  <si>
    <t>3회차 중식 (케이터링팀 / 장부식당 / 스탭4인)</t>
  </si>
  <si>
    <t>멧돌명동빈대떡</t>
  </si>
  <si>
    <t>인천공항영업소</t>
  </si>
  <si>
    <t>석식 (제작부장 / 배광표)</t>
  </si>
  <si>
    <t xml:space="preserve">3회차 비품 </t>
  </si>
  <si>
    <t>노포주유소</t>
  </si>
  <si>
    <t>남양상운</t>
  </si>
  <si>
    <t>1회차 비품 (케이터링 / 종이봉투, 니트릴 장갑)</t>
  </si>
  <si>
    <t>6회차 주차 (229하 7068)</t>
  </si>
  <si>
    <t>주차 (베이스팀 / K3 / 191호 3434)</t>
  </si>
  <si>
    <t>4회차 석식 (프로덕션팀 / 임아현, 성은형)</t>
  </si>
  <si>
    <t>교통비 (출근 택시비 / 이효진)</t>
  </si>
  <si>
    <t>1회차 주차장 대관 / 오동윤</t>
  </si>
  <si>
    <t>이노스</t>
  </si>
  <si>
    <t>두반점</t>
  </si>
  <si>
    <t>교통비 (프로덕션팀 / 귀가 택시비 / 임아현)</t>
  </si>
  <si>
    <t>3회차 부식 (양하영, 임아현, 기사님, 의상팀)</t>
  </si>
  <si>
    <t>부식 (테크레키 / 부식)</t>
  </si>
  <si>
    <t>석식 (베이스팀 / 유정도)</t>
  </si>
  <si>
    <t>석식 (마이클 외 1인)</t>
  </si>
  <si>
    <t>마성떡볶이 (은평성모병원점)</t>
  </si>
  <si>
    <t>청산메</t>
  </si>
  <si>
    <t>탐앤탐스(휴)건천(상)</t>
  </si>
  <si>
    <t>(주)파리크라상 커피앳웍스</t>
  </si>
  <si>
    <t>조식 (제작부장 / 배광표)</t>
  </si>
  <si>
    <t>3회차 중식 (크리스 팀 10인)</t>
  </si>
  <si>
    <t>3회차 중식 (외국크루 24인)</t>
  </si>
  <si>
    <t>3회차 부식 (전 스텝 오전 간식)</t>
  </si>
  <si>
    <t>3회차 부식 (케이터링 / 간식)</t>
  </si>
  <si>
    <t>4회차 부식 (케이터링팀 / 얼음)</t>
  </si>
  <si>
    <t>삼환택시(주)</t>
  </si>
  <si>
    <t>모던12</t>
  </si>
  <si>
    <t>딥커피스트릿</t>
  </si>
  <si>
    <t>대성운수(주)</t>
  </si>
  <si>
    <t>서울시설공단</t>
  </si>
  <si>
    <t>구리남양영업소</t>
  </si>
  <si>
    <t>우면산터널</t>
  </si>
  <si>
    <t>영판운수(주)</t>
  </si>
  <si>
    <t>스타벅스 아남미사DT점</t>
  </si>
  <si>
    <t>박선영김밥</t>
  </si>
  <si>
    <t>가락건설(주)</t>
  </si>
  <si>
    <t>마성 영업소</t>
  </si>
  <si>
    <t>커피앤주스</t>
  </si>
  <si>
    <t>배우 이발비</t>
  </si>
  <si>
    <t>브릭스콘</t>
  </si>
  <si>
    <t>군위영천주유소</t>
  </si>
  <si>
    <t>한진교통(주)</t>
  </si>
  <si>
    <t>4회차 교통비 (제작팀 / 귀가 택시비 / 전수지)</t>
  </si>
  <si>
    <t>4회차 교통비 (베이스팀 / 택시 / 크리스 의전)</t>
  </si>
  <si>
    <t>5회차 중식 (오동윤)</t>
  </si>
  <si>
    <t>부식 (음료 / 이효진)</t>
  </si>
  <si>
    <t>(주)아성다이소 영동프라자점</t>
  </si>
  <si>
    <t>1회차 중식 (마이클)</t>
  </si>
  <si>
    <t>1회차 부식 (양하영)</t>
  </si>
  <si>
    <t>3회차 주유 (277도 7919 / 배광표)</t>
  </si>
  <si>
    <t>성수로데오점(메가MGC커피)</t>
  </si>
  <si>
    <t>5회차 주유 (양하영)</t>
  </si>
  <si>
    <t>3회차 석식 (마이클)</t>
  </si>
  <si>
    <t>5회차 석식 (남상혁)</t>
  </si>
  <si>
    <t>3회차 주유 (배이스팀 / K3 / 190호 6902)</t>
  </si>
  <si>
    <t>1회차 주차 (유닛팀 / 산타페 / 66우 2441)</t>
  </si>
  <si>
    <t>장비대여 (TRANSMISSION X 1)</t>
  </si>
  <si>
    <t>주차 (총 11대 / 간이영수증 증빙첨부)</t>
  </si>
  <si>
    <t>3회차 부식 (제작팀 / 부식 / 전수지)</t>
  </si>
  <si>
    <t>브레댄코 은평성모병원점</t>
  </si>
  <si>
    <t>교통비 (제작팀 / 전수지)</t>
  </si>
  <si>
    <t>(주)현대백화점 신촌점</t>
  </si>
  <si>
    <t>삼호주유소</t>
  </si>
  <si>
    <t>SK약수셀프주유소</t>
  </si>
  <si>
    <t>그린픽아트노마드</t>
  </si>
  <si>
    <t>곽만근 셰프 한우 국밥</t>
  </si>
  <si>
    <t>석식 (양하영 외 4인)</t>
  </si>
  <si>
    <t>샐러디 구파발역점</t>
  </si>
  <si>
    <t>(주)커피빈코리아 해운대센텀호텔점</t>
  </si>
  <si>
    <t>부식 (제작팀 / 이현준 외 8명)</t>
  </si>
  <si>
    <t>창천공영주차장</t>
  </si>
  <si>
    <t>5회차 조식 (베이스 3, 연출1, 조명 2, 프로덕션1)</t>
  </si>
  <si>
    <t>6회차 부식 (이현준, 임아현, 오동윤, 한성진 외 3인)</t>
  </si>
  <si>
    <t>1회차 석식 (베이스팀 / 박한솔, 오동윤, 김준형, 박경호)</t>
  </si>
  <si>
    <t>산카이(숙대입구점)</t>
  </si>
  <si>
    <t>2회차 석식 (마이클)</t>
  </si>
  <si>
    <t>브레댄코(은평성모병원점)</t>
  </si>
  <si>
    <t>중식 (케이터링 / 외국스탭 10인)</t>
  </si>
  <si>
    <t>1회차 부식 (케이터링 / 간식 80인분)</t>
  </si>
  <si>
    <t>4회차 교통비 (이동 택시비  / 이효진)</t>
  </si>
  <si>
    <t>4회차 교통비 (이동 택시비 / 남상혁)</t>
  </si>
  <si>
    <t>5회차 중식 (이효진, 김명준, 남상혁)</t>
  </si>
  <si>
    <t>은평성모병원 던킨</t>
  </si>
  <si>
    <t>3회차 조식 (양하영)</t>
  </si>
  <si>
    <t>5회차 석식 (이현준)</t>
  </si>
  <si>
    <t xml:space="preserve">1회차 로케이션 대관비 </t>
  </si>
  <si>
    <t>한국전자금융(주)나이스파크</t>
  </si>
  <si>
    <t>5회차 중식 (남상혁)</t>
  </si>
  <si>
    <t>1회차 석식 (베이스팀 / 유정도)</t>
  </si>
  <si>
    <t>석식 (이효진, 이현준, 김명준)</t>
  </si>
  <si>
    <t>교통비 (귀가 택시비 / 임아현)</t>
  </si>
  <si>
    <t>주유 (베뉴 / 제작실장 김명준)</t>
  </si>
  <si>
    <t>5회차 부식 (음료 / 이현준)</t>
  </si>
  <si>
    <t>교통비 (귀가 택시비 / 배광표)</t>
  </si>
  <si>
    <t>3회차 중식 (외국크루 10인)</t>
  </si>
  <si>
    <t>주차 (테크레키 주차 / 170하 / 7802)</t>
  </si>
  <si>
    <t>1회차 부식 (케이터링 / 크리스 요청 부식)</t>
  </si>
  <si>
    <t>1회차 중식 (케이터링 / 외국스탭 23인)</t>
  </si>
  <si>
    <t>노이덴</t>
  </si>
  <si>
    <t>1회차 주차 (분장팀 / 카니발 / 143누 9825)</t>
  </si>
  <si>
    <t>1회차 주차 (유닛팀 / BMW / 26모 2642)</t>
  </si>
  <si>
    <t>코지하우스 해리단길점</t>
  </si>
  <si>
    <t>대신상회</t>
  </si>
  <si>
    <t>북촌이야기</t>
  </si>
  <si>
    <t>원영운수</t>
  </si>
  <si>
    <t>성내주방그릇</t>
  </si>
  <si>
    <t>호두과자</t>
  </si>
  <si>
    <t>6회차 조식 (제작부장 / 배광표)</t>
  </si>
  <si>
    <t>비품 (클리어파일 / 배광표)</t>
  </si>
  <si>
    <t>통행료 (케이터링팀 / 강상호)</t>
  </si>
  <si>
    <t>3회차 부식 (음료 / 제작부장 / 배광표)</t>
  </si>
  <si>
    <t>3회차 주유 (프로덕션팀 / 카니발 7068)</t>
  </si>
  <si>
    <t>석식 (정은현, 이효진, 이현준, 김명준, 전승리, 임아현)</t>
  </si>
  <si>
    <t>1회차 식대 (케이터링 / 전스탭 장부식당 결제 / 42명)</t>
  </si>
  <si>
    <t>요거디</t>
  </si>
  <si>
    <t>전맹환</t>
  </si>
  <si>
    <t>3회차 중식 (베이스팀 / 박한솔, 오동윤)</t>
  </si>
  <si>
    <t>부식 (제작팀 / 영국인 상비 부식 및 미팅부식)</t>
  </si>
  <si>
    <t>2회차 중식 (베이스팀 / 박한솔, 오동윤)</t>
  </si>
  <si>
    <t>1회차 부식 (크리스 배우)</t>
  </si>
  <si>
    <t>통행료 (베이스팀 / K3 / 190호 6902)</t>
  </si>
  <si>
    <t>비품 (밥그릇)</t>
  </si>
  <si>
    <t>GS25센텀호텔점</t>
  </si>
  <si>
    <t>3회차 부식 (얼음)</t>
  </si>
  <si>
    <t>본죽&amp;비빔밥 은평성모병원점</t>
  </si>
  <si>
    <t>지에스칼텍스(주)인천공항점</t>
  </si>
  <si>
    <t>6회차 주차 (카니발 / 229하 7068)</t>
  </si>
  <si>
    <t>부식 (케이터링 / 전스텝 오전간식 / 80인분)</t>
  </si>
  <si>
    <t>1회차 비품 (케이터링 / 일회용 점시, 포크)</t>
  </si>
  <si>
    <t>3회차 석식 (심한울, 유정도, 이현준, 오동윤)</t>
  </si>
  <si>
    <t>6회차 주차 (베이스팀 / K3 / 2241)</t>
  </si>
  <si>
    <t>2회차 통행료 (베이스팀 / K3 / 2241)</t>
  </si>
  <si>
    <t>6회차 통행료 (베이스팀 / K3 / 2241)</t>
  </si>
  <si>
    <t>석식 (김명준, 배광표, 이현준 외 12인)</t>
  </si>
  <si>
    <t>통행료 (베이스팀 / K3 / 191호 3434)</t>
  </si>
  <si>
    <t>5회차 교통비 (외국인 스탭 이동 / 양하영)</t>
  </si>
  <si>
    <t>부식 (베이스팀 / 이의종, 박한솔, 오동윤, 유정도)</t>
  </si>
  <si>
    <t>2회차 주유 (베이스팀 / K3 / 191호 3434)</t>
  </si>
  <si>
    <t>카페 나루터로</t>
  </si>
  <si>
    <t>경동운수(주)</t>
  </si>
  <si>
    <t>신영교통</t>
  </si>
  <si>
    <t>팀파시강북</t>
  </si>
  <si>
    <t>5회차 부식 (음료 / 이효진, 남상혁, 박한솔)</t>
  </si>
  <si>
    <t>5회차 조식 (프로덕션팀, 조명팀 총 6인)</t>
  </si>
  <si>
    <t>1회차 부식 (음료 / 제작부장 / 배광표)</t>
  </si>
  <si>
    <t>4회차 교통비 (현장출근 / 제작부장 / 배광표)</t>
  </si>
  <si>
    <t>무쿄쿠 인천공항11점</t>
  </si>
  <si>
    <t>(주)빅바이트컴퍼니</t>
  </si>
  <si>
    <t>중식 (GREG, USCHI 이효진, 김명준)</t>
  </si>
  <si>
    <t>1회차 주차 (조명 / 스포티지 / 169하 3877)</t>
  </si>
  <si>
    <t>3회차 중식 (케이터링팀 / 장부식당)</t>
  </si>
  <si>
    <t>3회차 부식 (케이터링팀 / 부식구매)</t>
  </si>
  <si>
    <t>석식 (김명준, 배광표, 이현준 외 7인)</t>
  </si>
  <si>
    <t>석식 (김명하)</t>
  </si>
  <si>
    <t>3회차 교통비 (제작팀 / 현장이동 / 전수지)</t>
  </si>
  <si>
    <t>석식 (케이터링 / 2인)</t>
  </si>
  <si>
    <t>1회차 부식 (케이터링 / 외국인스탭 3인)</t>
  </si>
  <si>
    <t>1회차 부식 (케이터링 / 외국인스탭 5인)</t>
  </si>
  <si>
    <t>1회차 식대 (케이터링 / 전스탭 장부식당 결제)</t>
  </si>
  <si>
    <t>2회차 부식 (제작팀 / 음료 / 전수지)</t>
  </si>
  <si>
    <t>3회차 중식 (제작팀 / 전수지 외 1인)</t>
  </si>
  <si>
    <t>비품 (제작팀 / 프린터구매 / 전수지)</t>
  </si>
  <si>
    <t>3회차 교통비 (KTX, 이효진, 김명준)</t>
  </si>
  <si>
    <t>GS25성산행운점</t>
  </si>
  <si>
    <t>마장프리미엄(하)</t>
  </si>
  <si>
    <t>그랑미셀 은평성모점</t>
  </si>
  <si>
    <t>한국택시서울협동조합</t>
  </si>
  <si>
    <t>규니왕타코 이대점</t>
  </si>
  <si>
    <t>폴라니포케 해운대점</t>
  </si>
  <si>
    <t>스타벅스 이대점</t>
  </si>
  <si>
    <t>안젤로보노 은평성모점</t>
  </si>
  <si>
    <t>삼국유사주유소(상주)</t>
  </si>
  <si>
    <t>훅트포케 이대점</t>
  </si>
  <si>
    <t>기흥(부산)휴게소</t>
  </si>
  <si>
    <t>햇살문구, 인쇄</t>
  </si>
  <si>
    <t>전수지</t>
  </si>
  <si>
    <t>놀이터</t>
  </si>
  <si>
    <t>오피스디포 롯데은평점</t>
  </si>
  <si>
    <t>석식 (베이스팀 / 박한솔, 오동윤, 유정도, 김준형)</t>
  </si>
  <si>
    <t>5회차 석식 (마이클)</t>
  </si>
  <si>
    <t>짱쥬닭</t>
  </si>
  <si>
    <t>4회차 부식 (음료 / 남상혁, 박한솔)</t>
  </si>
  <si>
    <t>5회차 통행료 (66우2441 / 남상혁)</t>
  </si>
  <si>
    <t>석식 (리미트릭스 쫑파티 / 12인)</t>
  </si>
  <si>
    <t>주차 (베이스팀 / K2 / 2241)</t>
  </si>
  <si>
    <t>모던샤브하우스 잠실점</t>
  </si>
  <si>
    <t>소피텔 앰배서더 서울</t>
  </si>
  <si>
    <t>중식 (베이스팀 / 이의종, 유정도)</t>
  </si>
  <si>
    <t>해남운수(주)</t>
  </si>
  <si>
    <t>5회차 통행료 (223하 3453 / 양하영)</t>
  </si>
  <si>
    <t>6회차 교통비 (외국인스탭 이동 / 양하영)</t>
  </si>
  <si>
    <t>3회차 주차 (베이스팀 / K3 / 2241)</t>
  </si>
  <si>
    <t>주유 (케이터링 / 아반떼 / 170하 7802)</t>
  </si>
  <si>
    <t>2회차 통행료 (66우2441 / 남상혁)</t>
  </si>
  <si>
    <t>3회차 부식 (음료 / 외국크루 5인)</t>
  </si>
  <si>
    <t>우동샌딜리버블</t>
  </si>
  <si>
    <t>워터상사</t>
  </si>
  <si>
    <t>상원빌딩</t>
  </si>
  <si>
    <t>맥도날드 잠실</t>
  </si>
  <si>
    <t>양고기샤브샤브</t>
  </si>
  <si>
    <t>일반커피</t>
  </si>
  <si>
    <t>신영교통(주)</t>
  </si>
  <si>
    <t>서브웨이 잠실역</t>
  </si>
  <si>
    <t>부산희망택시협동조합</t>
  </si>
  <si>
    <t>통파이브 약수역점</t>
  </si>
  <si>
    <t>서부간선 영업소</t>
  </si>
  <si>
    <t>미광택시((주)</t>
  </si>
  <si>
    <t>텐퍼센트 해운대구청점</t>
  </si>
  <si>
    <t>3회차 부식 (간식)</t>
  </si>
  <si>
    <t>3회차 비품 (베이스팀 / 종량제봉투)</t>
  </si>
  <si>
    <t>에스트 11.BARBER SHOP</t>
  </si>
  <si>
    <t>3회차 석식 (제작부장 / 배광표)</t>
  </si>
  <si>
    <t>3회차 부식 (음료 / 이효진)</t>
  </si>
  <si>
    <t>5회차 부식 (음료 / 남상혁)</t>
  </si>
  <si>
    <t>5회차 부식 (음료 / 이효진)</t>
  </si>
  <si>
    <t>5회차 중식 (베이스팀 / 박한솔)</t>
  </si>
  <si>
    <t>모루씨 해리단길점</t>
  </si>
  <si>
    <t>홍호아(신촌점)</t>
  </si>
  <si>
    <t>이마트24 화도중앙점</t>
  </si>
  <si>
    <t>싸다김밥(논현역점)</t>
  </si>
  <si>
    <t>그랜드하얏드인천</t>
  </si>
  <si>
    <t>교통비 (이동 택시비 / 이현준)</t>
  </si>
  <si>
    <t>중식 (케이터링 / 외국스탭 1인)</t>
  </si>
  <si>
    <t>교통비 (귀가 택시비 / 이효진)</t>
  </si>
  <si>
    <t>소담촌(홍제점)</t>
  </si>
  <si>
    <t>그랑미젤 은평성모점</t>
  </si>
  <si>
    <t>석식 (베이스팀 / 이의종, 박한솔, 오동윤, 유정도, 윤성훈, 이은옥, 장웅재)</t>
  </si>
  <si>
    <t>석식 (케이터링 / 강상호 외 2인)</t>
  </si>
  <si>
    <t>1회차 주차 (케이터링 / 아반떼 / 170하 7802)</t>
  </si>
  <si>
    <t>5회차 석식 (베이스팀 / 오동윤, 이의종)</t>
  </si>
  <si>
    <t>3회차 부식 (케이터링팀 / 전스탭 식수 구매)</t>
  </si>
  <si>
    <t>유대 (베이스팀 / K3 / 191호 3434)</t>
  </si>
  <si>
    <t>3회차 비품 (베이스팀 / 인쇄 / 박한솔)</t>
  </si>
  <si>
    <t>주차 (베이스팀 / K3 / 190호 6902)</t>
  </si>
  <si>
    <t>그릭데이 이대점</t>
  </si>
  <si>
    <t>던킨 은평성모병원점</t>
  </si>
  <si>
    <t>미포수변최고국밥미포점</t>
  </si>
  <si>
    <t>청구역 파리바게뜨</t>
  </si>
  <si>
    <t>여주(강릉)휴게소</t>
  </si>
  <si>
    <t>에스엘알렌트합정점</t>
  </si>
  <si>
    <t>건천(서울)휴게소</t>
  </si>
  <si>
    <t>갈매기브루잉(해운대점)</t>
  </si>
  <si>
    <t>6회차 석식 (마이클)</t>
  </si>
  <si>
    <t>코레일유통(주)위니비니</t>
  </si>
  <si>
    <t>소리벗고고기질러 은평구산점</t>
  </si>
  <si>
    <t>2회차 주유 (양하영)</t>
  </si>
  <si>
    <t>2회차 부식 (베이스팀 / 음료 / 박한솔, 오동윤)</t>
  </si>
  <si>
    <t>3회차 주유 (베이스팀  / K3 / 191호 3434)</t>
  </si>
  <si>
    <t>1회차 주차 (베이스팀 / K3 / 190호 6902)</t>
  </si>
  <si>
    <t>2회차 통행료 (베이스팀 / K3 / 191호 3434)</t>
  </si>
  <si>
    <t>꽁꽁얼음유통</t>
  </si>
  <si>
    <t>강가네칼국수</t>
  </si>
  <si>
    <t>6회차 중식 (6인)</t>
  </si>
  <si>
    <t>서브웨이 이대점</t>
  </si>
  <si>
    <t xml:space="preserve">6회차 촬영장비대여 </t>
  </si>
  <si>
    <t>라멘81, 이대</t>
  </si>
  <si>
    <t>이천(남이)휴게소</t>
  </si>
  <si>
    <t>부식 (이효진)</t>
  </si>
  <si>
    <t>대관료 (회의실)</t>
  </si>
  <si>
    <t>5회차 석식 (김명준, 이의종, 배광표, 양하영, 이현준, 오동윤, 유정도, 이효진)</t>
  </si>
  <si>
    <t>엄용백돼지국밥(수영점)</t>
  </si>
  <si>
    <t>4회차 석식 (남상혁)</t>
  </si>
  <si>
    <t>중식 (이효진, 이현준, 김명준, 임아현, 배광표, 김명하 외 1인)</t>
  </si>
  <si>
    <t>해밀유통</t>
  </si>
  <si>
    <t>인천국제공공사</t>
  </si>
  <si>
    <t>G-TOWER</t>
  </si>
  <si>
    <t>한국철도공사</t>
  </si>
  <si>
    <t>SHINNI COFFEE COMPANY</t>
  </si>
  <si>
    <t>코레일유통(주) 부산경남본부 파스쿠찌</t>
  </si>
  <si>
    <t>4회차 교통비 (귀가 택시비 / 이효진)</t>
  </si>
  <si>
    <t>1회차 장소사용료 (금돼지촬영시 커피&amp;주스, 출연자대기, 주차)</t>
  </si>
  <si>
    <t>부식 (케이터링 / 미팅 부식)</t>
  </si>
  <si>
    <t>6회차 주차 (190허 2241)</t>
  </si>
  <si>
    <t>교통비 (귀가 택시비 / 마이클)</t>
  </si>
  <si>
    <t>6회차 조식 (이현준, 김명하)</t>
  </si>
  <si>
    <t>1회차 중식 (케이터링 / 강상호)</t>
  </si>
  <si>
    <t>5회차 중식 (이현준)</t>
  </si>
  <si>
    <t>5회차 교통비 (귀가 택시비 / 이현준)</t>
  </si>
  <si>
    <t>부식 (음료 / 이현준, 임아현, 배광표)</t>
  </si>
  <si>
    <t>5회차 주차 (66우2441 / 남상혁)</t>
  </si>
  <si>
    <t>3회차 교통비 (제작팀 / 출근 택시비 / 전수지)</t>
  </si>
  <si>
    <t>1회차 주차 (베이스팀 / K3 / 191호 3434)</t>
  </si>
  <si>
    <t>2회차 교통비 (제작팀 / 귀가 택시비 / 전수지)</t>
  </si>
  <si>
    <t>3회차 석식 (베이스팀 / 박한솔, 오동윤, 유정도)</t>
  </si>
  <si>
    <t>1회차 부식 (케이터링 / 간식 / 스탭용 부식구매)</t>
  </si>
  <si>
    <t>중식 (테크레키 인원 중식 )</t>
  </si>
  <si>
    <t>1회차 중식 (배광표, 유정도, 오동윤, 김준형)</t>
  </si>
  <si>
    <t>4회차 부식 (크리스 선물)</t>
  </si>
  <si>
    <t>(주)고신통상여주주유소</t>
  </si>
  <si>
    <t>5회차 부식 (호두과자)</t>
  </si>
  <si>
    <t>황간(하)휴게소</t>
  </si>
  <si>
    <t>주식회사 메이비누스(안녕, 낯선사람)</t>
  </si>
  <si>
    <t>6회차 부식 (드론촬영 / 총 8인)</t>
  </si>
  <si>
    <t>3회차 비품 (케이터링팀 / 일회용접시)</t>
  </si>
  <si>
    <t>4회차 부식 (마이클)</t>
  </si>
  <si>
    <t>중식 (김시환, 심한울)</t>
  </si>
  <si>
    <t>(주)오일닷컴 다회주유소</t>
  </si>
  <si>
    <t>장비대여 (TRANSMISSION X 1, MONITOR X 2, 수신기 X 2)</t>
  </si>
  <si>
    <t>3회차 부식 (제작부장 / 배광표)</t>
  </si>
  <si>
    <t>5회차 주유 (K3 / 2241)</t>
  </si>
  <si>
    <t>6회차 교통비 (프로덕션 / 새벽 출근 / 임아현)</t>
  </si>
  <si>
    <t>6회차 조식 (드론촬영 / 총 8인)</t>
  </si>
  <si>
    <t>마리짱 잠실역점</t>
  </si>
  <si>
    <t>우동 폴라니포케</t>
  </si>
  <si>
    <t>3회차 조식 (배광표, 임아현, 이효진)</t>
  </si>
  <si>
    <t>6회차 석식 (이현준, 임아현, 오동윤)</t>
  </si>
  <si>
    <t>1회차 교통비 (현장이동 / 임아현)</t>
  </si>
  <si>
    <t>중식 (이현준, 임아현, 김명하, 배광표)</t>
  </si>
  <si>
    <t>주유 (베이스팀 / K3 / 190호 6902)</t>
  </si>
  <si>
    <t>6회차 부식 (프로덕션 / 음료 / GREG)</t>
  </si>
  <si>
    <t>GS25갈현중앙점</t>
  </si>
  <si>
    <t>은평성모병원</t>
  </si>
  <si>
    <t>동서울 영업소</t>
  </si>
  <si>
    <t>발안영업소</t>
  </si>
  <si>
    <t>6회차 주유</t>
  </si>
  <si>
    <t>3회차 주유 (66우2441 / 남상혁)</t>
  </si>
  <si>
    <t>3회차 중식 (김명준, 이현준)</t>
  </si>
  <si>
    <t>5회차 주차비 (229하 7068)</t>
  </si>
  <si>
    <t>5회차 석식 (이현준, 김명하)</t>
  </si>
  <si>
    <t>1회차 부식 (케이터링 / 얼음)</t>
  </si>
  <si>
    <t>6회차 중식 (제작부장 / 배광표 외 1인)</t>
  </si>
  <si>
    <t>2회차 주유 (베이스팀 / K3 / 2241)</t>
  </si>
  <si>
    <t>주유 (66우 2441 / 남상혁)</t>
  </si>
  <si>
    <t>제작부1</t>
    <phoneticPr fontId="42" type="noConversion"/>
  </si>
  <si>
    <t>제작부2</t>
    <phoneticPr fontId="43" type="noConversion"/>
  </si>
  <si>
    <t>프로덕션 팀 마이클 급여</t>
    <phoneticPr fontId="43" type="noConversion"/>
  </si>
  <si>
    <t>이명진</t>
    <phoneticPr fontId="43" type="noConversion"/>
  </si>
  <si>
    <t>이효진</t>
    <phoneticPr fontId="43" type="noConversion"/>
  </si>
  <si>
    <t>원천/고용</t>
    <phoneticPr fontId="43" type="noConversion"/>
  </si>
  <si>
    <t>플릭스오븐</t>
    <phoneticPr fontId="43" type="noConversion"/>
  </si>
  <si>
    <t>무통장입금증</t>
    <phoneticPr fontId="42" type="noConversion"/>
  </si>
  <si>
    <t>특수소품담당</t>
    <phoneticPr fontId="43" type="noConversion"/>
  </si>
  <si>
    <t>용인대 대리석 특수소품 제작</t>
    <phoneticPr fontId="43" type="noConversion"/>
  </si>
  <si>
    <t>캉스</t>
    <phoneticPr fontId="43" type="noConversion"/>
  </si>
  <si>
    <t>세금계산서</t>
    <phoneticPr fontId="43" type="noConversion"/>
  </si>
  <si>
    <t>제작부장1</t>
    <phoneticPr fontId="43" type="noConversion"/>
  </si>
  <si>
    <t>제작부장 배광표 1월 급여</t>
    <phoneticPr fontId="43" type="noConversion"/>
  </si>
  <si>
    <t>배광표</t>
    <phoneticPr fontId="43" type="noConversion"/>
  </si>
  <si>
    <t>제작팀장1</t>
    <phoneticPr fontId="43" type="noConversion"/>
  </si>
  <si>
    <t>프로덕션 팀장 임아현 1월 급여</t>
    <phoneticPr fontId="43" type="noConversion"/>
  </si>
  <si>
    <t>임아현</t>
    <phoneticPr fontId="43" type="noConversion"/>
  </si>
  <si>
    <t>제작부1</t>
    <phoneticPr fontId="43" type="noConversion"/>
  </si>
  <si>
    <t>프로덕션 팀 김명하 1월 급여</t>
    <phoneticPr fontId="43" type="noConversion"/>
  </si>
  <si>
    <t>김명하</t>
    <phoneticPr fontId="43" type="noConversion"/>
  </si>
  <si>
    <t>헌팅_픽스헌팅</t>
    <phoneticPr fontId="43" type="noConversion"/>
  </si>
  <si>
    <t>테크레키 TR (뉴경성)</t>
    <phoneticPr fontId="43" type="noConversion"/>
  </si>
  <si>
    <t>㈜경성오토</t>
    <phoneticPr fontId="43" type="noConversion"/>
  </si>
  <si>
    <t>조명감독</t>
    <phoneticPr fontId="43" type="noConversion"/>
  </si>
  <si>
    <t>테크레키 인건비</t>
    <phoneticPr fontId="43" type="noConversion"/>
  </si>
  <si>
    <t>주식회사 기브온</t>
    <phoneticPr fontId="43" type="noConversion"/>
  </si>
  <si>
    <t>김명준</t>
    <phoneticPr fontId="43" type="noConversion"/>
  </si>
  <si>
    <t>미술팀장</t>
    <phoneticPr fontId="43" type="noConversion"/>
  </si>
  <si>
    <t>㈜아울리크루</t>
    <phoneticPr fontId="43" type="noConversion"/>
  </si>
  <si>
    <t>테크레키 유명산 사륜구동 추가 인건비</t>
    <phoneticPr fontId="43" type="noConversion"/>
  </si>
  <si>
    <t>박윤구</t>
    <phoneticPr fontId="43" type="noConversion"/>
  </si>
  <si>
    <t>최현택</t>
    <phoneticPr fontId="43" type="noConversion"/>
  </si>
  <si>
    <t>테크레키 개인카드 및 현금 진행비</t>
    <phoneticPr fontId="43" type="noConversion"/>
  </si>
  <si>
    <t>엠앤티스튜디오</t>
    <phoneticPr fontId="43" type="noConversion"/>
  </si>
  <si>
    <t>미술감독</t>
    <phoneticPr fontId="43" type="noConversion"/>
  </si>
  <si>
    <t>㈜아울리크루 계약금 80% (100,000,000/120,000,000)</t>
    <phoneticPr fontId="43" type="noConversion"/>
  </si>
  <si>
    <t>제작팀장2</t>
    <phoneticPr fontId="43" type="noConversion"/>
  </si>
  <si>
    <t>베이스 팀장 이의종 2월 급여</t>
    <phoneticPr fontId="43" type="noConversion"/>
  </si>
  <si>
    <t>이의종</t>
    <phoneticPr fontId="43" type="noConversion"/>
  </si>
  <si>
    <t>촬영장소</t>
    <phoneticPr fontId="43" type="noConversion"/>
  </si>
  <si>
    <t>파이널챌린지 소남이섬 대관료</t>
    <phoneticPr fontId="43" type="noConversion"/>
  </si>
  <si>
    <t>소남이섬 주식회사</t>
    <phoneticPr fontId="43" type="noConversion"/>
  </si>
  <si>
    <t>베이스대관</t>
    <phoneticPr fontId="43" type="noConversion"/>
  </si>
  <si>
    <t>리허설,2회차 / 파이널챌린지 / 주차 제반 섭외</t>
    <phoneticPr fontId="43" type="noConversion"/>
  </si>
  <si>
    <t>㈜플로팅플로우</t>
    <phoneticPr fontId="43" type="noConversion"/>
  </si>
  <si>
    <t>소품비_대여</t>
    <phoneticPr fontId="43" type="noConversion"/>
  </si>
  <si>
    <t>파이널챌린지 / 군사 텐트 대여</t>
    <phoneticPr fontId="43" type="noConversion"/>
  </si>
  <si>
    <t>㈜태릉소품실</t>
    <phoneticPr fontId="43" type="noConversion"/>
  </si>
  <si>
    <t>기타특수효과장비</t>
    <phoneticPr fontId="43" type="noConversion"/>
  </si>
  <si>
    <t>파이널챌린지 / 전기철조망 설치</t>
    <phoneticPr fontId="43" type="noConversion"/>
  </si>
  <si>
    <t>권연희(케이원농기자재)</t>
    <phoneticPr fontId="43" type="noConversion"/>
  </si>
  <si>
    <t>분장버스</t>
    <phoneticPr fontId="43" type="noConversion"/>
  </si>
  <si>
    <t>주식회사 콜롬버스 계약금 50% (2,000,000/4,000,000)</t>
    <phoneticPr fontId="43" type="noConversion"/>
  </si>
  <si>
    <t>주식회사 콜롬버스</t>
    <phoneticPr fontId="43" type="noConversion"/>
  </si>
  <si>
    <t>스탭차량1</t>
    <phoneticPr fontId="43" type="noConversion"/>
  </si>
  <si>
    <t>베이스팀 승용차량 3대 / 보증금 1,800,000 원</t>
    <phoneticPr fontId="43" type="noConversion"/>
  </si>
  <si>
    <t>에스케이렌터카 주식회사</t>
    <phoneticPr fontId="43" type="noConversion"/>
  </si>
  <si>
    <t>1회차 / 금돼지 식당 / 주차 제반 섭외</t>
    <phoneticPr fontId="43" type="noConversion"/>
  </si>
  <si>
    <t>김동민</t>
    <phoneticPr fontId="43" type="noConversion"/>
  </si>
  <si>
    <t>부식비</t>
    <phoneticPr fontId="43" type="noConversion"/>
  </si>
  <si>
    <t>3회차 / 범어사 / 스님 다과</t>
    <phoneticPr fontId="43" type="noConversion"/>
  </si>
  <si>
    <t>하영현 피크닉바스켓</t>
    <phoneticPr fontId="43" type="noConversion"/>
  </si>
  <si>
    <t>제작연출비품</t>
    <phoneticPr fontId="43" type="noConversion"/>
  </si>
  <si>
    <t xml:space="preserve">2월 사무실 노트북 렌트 </t>
    <phoneticPr fontId="43" type="noConversion"/>
  </si>
  <si>
    <t>김기석(케이에스렌탈)</t>
    <phoneticPr fontId="43" type="noConversion"/>
  </si>
  <si>
    <t>수중촬영</t>
    <phoneticPr fontId="43" type="noConversion"/>
  </si>
  <si>
    <t>파이널챌린지 / 수중촬영 일괄</t>
    <phoneticPr fontId="43" type="noConversion"/>
  </si>
  <si>
    <t>㈜포프라자</t>
    <phoneticPr fontId="43" type="noConversion"/>
  </si>
  <si>
    <t>스탭차량2</t>
    <phoneticPr fontId="43" type="noConversion"/>
  </si>
  <si>
    <t>베이스,케이터링,유닛 승용차량 3대 / 보증금 1,800,000 원</t>
    <phoneticPr fontId="43" type="noConversion"/>
  </si>
  <si>
    <t>프로덕션차량3</t>
    <phoneticPr fontId="43" type="noConversion"/>
  </si>
  <si>
    <t>장비 탑차 5대 계약금 50% (9,500,000/19,000,000)</t>
    <phoneticPr fontId="43" type="noConversion"/>
  </si>
  <si>
    <t>오영은</t>
    <phoneticPr fontId="43" type="noConversion"/>
  </si>
  <si>
    <t>프로덕션차량5</t>
    <phoneticPr fontId="43" type="noConversion"/>
  </si>
  <si>
    <t>CH 에스컬레이드 3대 잔금 60% (8,700,000/8,700,000)</t>
    <phoneticPr fontId="43" type="noConversion"/>
  </si>
  <si>
    <t>㈜명마렌트</t>
    <phoneticPr fontId="43" type="noConversion"/>
  </si>
  <si>
    <t>오경섭</t>
    <phoneticPr fontId="43" type="noConversion"/>
  </si>
  <si>
    <t>간이영수증</t>
    <phoneticPr fontId="43" type="noConversion"/>
  </si>
  <si>
    <t>2회차 / 파이널챌린지 / 주차 제반 섭외</t>
    <phoneticPr fontId="43" type="noConversion"/>
  </si>
  <si>
    <t>황덕열(성창 얀디자인)</t>
    <phoneticPr fontId="43" type="noConversion"/>
  </si>
  <si>
    <t>사람보험</t>
    <phoneticPr fontId="43" type="noConversion"/>
  </si>
  <si>
    <t>인보험 0228-0306</t>
    <phoneticPr fontId="43" type="noConversion"/>
  </si>
  <si>
    <t>DB손보주식회사플릭스오븐</t>
    <phoneticPr fontId="43" type="noConversion"/>
  </si>
  <si>
    <t>무통장입금증</t>
    <phoneticPr fontId="43" type="noConversion"/>
  </si>
  <si>
    <t>장비보험</t>
    <phoneticPr fontId="43" type="noConversion"/>
  </si>
  <si>
    <t>장비보험 0228-0306</t>
    <phoneticPr fontId="43" type="noConversion"/>
  </si>
  <si>
    <t>기타자문</t>
    <phoneticPr fontId="43" type="noConversion"/>
  </si>
  <si>
    <t>엘바 계약금 100% (35,000,000/35,000,000)</t>
    <phoneticPr fontId="43" type="noConversion"/>
  </si>
  <si>
    <t>구주원 엘바(ELBA)</t>
    <phoneticPr fontId="43" type="noConversion"/>
  </si>
  <si>
    <t>의료비</t>
    <phoneticPr fontId="43" type="noConversion"/>
  </si>
  <si>
    <t>영국 의료팀 산소통</t>
    <phoneticPr fontId="43" type="noConversion"/>
  </si>
  <si>
    <t>광진산소</t>
    <phoneticPr fontId="43" type="noConversion"/>
  </si>
  <si>
    <t>조연1</t>
    <phoneticPr fontId="43" type="noConversion"/>
  </si>
  <si>
    <t>김동현 출연료 일괄</t>
    <phoneticPr fontId="43" type="noConversion"/>
  </si>
  <si>
    <t>㈜본부이엔티 강윤구</t>
    <phoneticPr fontId="43" type="noConversion"/>
  </si>
  <si>
    <t>발전차1</t>
    <phoneticPr fontId="43" type="noConversion"/>
  </si>
  <si>
    <t>선 / 계약금 50% (4,950,000/9,900,000)</t>
    <phoneticPr fontId="43" type="noConversion"/>
  </si>
  <si>
    <t>한상구</t>
    <phoneticPr fontId="43" type="noConversion"/>
  </si>
  <si>
    <t>특수차량</t>
    <phoneticPr fontId="43" type="noConversion"/>
  </si>
  <si>
    <t>리허설 / 특수효과 / 물차</t>
    <phoneticPr fontId="43" type="noConversion"/>
  </si>
  <si>
    <t>장남국</t>
    <phoneticPr fontId="43" type="noConversion"/>
  </si>
  <si>
    <t>프로덕션차량4</t>
    <phoneticPr fontId="43" type="noConversion"/>
  </si>
  <si>
    <t>영국 장비 솔라티 일괄 (2,650,000/2,650,000)</t>
    <phoneticPr fontId="43" type="noConversion"/>
  </si>
  <si>
    <t>㈜솔거</t>
    <phoneticPr fontId="43" type="noConversion"/>
  </si>
  <si>
    <t>1회차 / 팀파시 MMA / 유닛베이스 제반 섭외</t>
    <phoneticPr fontId="43" type="noConversion"/>
  </si>
  <si>
    <t>주식회사린온</t>
    <phoneticPr fontId="43" type="noConversion"/>
  </si>
  <si>
    <t>인보험 0228-0306 추가</t>
    <phoneticPr fontId="43" type="noConversion"/>
  </si>
  <si>
    <t>1회차 / 금돼지 식당 / 대관료</t>
    <phoneticPr fontId="43" type="noConversion"/>
  </si>
  <si>
    <t>주식회사 금돼지식당</t>
    <phoneticPr fontId="43" type="noConversion"/>
  </si>
  <si>
    <t>현금영수증</t>
    <phoneticPr fontId="43" type="noConversion"/>
  </si>
  <si>
    <t>스튜디오1</t>
    <phoneticPr fontId="43" type="noConversion"/>
  </si>
  <si>
    <t>3회차 / 부산영상위원회 세트장 / 대관료</t>
    <phoneticPr fontId="43" type="noConversion"/>
  </si>
  <si>
    <t>(사)부산영상위원회 박형준</t>
    <phoneticPr fontId="43" type="noConversion"/>
  </si>
  <si>
    <t>비품</t>
    <phoneticPr fontId="43" type="noConversion"/>
  </si>
  <si>
    <t>2회차 / 파이널챌린지 / 추가 비품_우천 용품</t>
    <phoneticPr fontId="43" type="noConversion"/>
  </si>
  <si>
    <t>불만제로 프로덕션서비스</t>
    <phoneticPr fontId="43" type="noConversion"/>
  </si>
  <si>
    <t>주차교통</t>
    <phoneticPr fontId="43" type="noConversion"/>
  </si>
  <si>
    <t>3회차 / 차량 탁송 / 서울-부산 이동 / 제작 차량 2대 (229하 7068, 277도7919)</t>
    <phoneticPr fontId="43" type="noConversion"/>
  </si>
  <si>
    <t>한라서비스</t>
    <phoneticPr fontId="43" type="noConversion"/>
  </si>
  <si>
    <t>2회차 / 전기철조망 / 추가 인건비</t>
    <phoneticPr fontId="43" type="noConversion"/>
  </si>
  <si>
    <t>2회차 / 특수효과 / 물차</t>
    <phoneticPr fontId="43" type="noConversion"/>
  </si>
  <si>
    <t>3회차 / 부산 내 인원 수송 차량</t>
    <phoneticPr fontId="43" type="noConversion"/>
  </si>
  <si>
    <t>㈜예스굿모닝 공항지점</t>
    <phoneticPr fontId="43" type="noConversion"/>
  </si>
  <si>
    <t>CH 서울역-인천공항 의전차량</t>
    <phoneticPr fontId="43" type="noConversion"/>
  </si>
  <si>
    <t>㈜무브</t>
    <phoneticPr fontId="43" type="noConversion"/>
  </si>
  <si>
    <t>단역</t>
    <phoneticPr fontId="43" type="noConversion"/>
  </si>
  <si>
    <t>리허설,2회차 / 크리스 바디더블 출연료_진행비 포함</t>
    <phoneticPr fontId="43" type="noConversion"/>
  </si>
  <si>
    <t>홍혜련(페이퍼 이앤에이)</t>
    <phoneticPr fontId="43" type="noConversion"/>
  </si>
  <si>
    <t>구급차</t>
    <phoneticPr fontId="43" type="noConversion"/>
  </si>
  <si>
    <t>리허설,2회차 / 파이널챌린지 / 응급팀</t>
    <phoneticPr fontId="43" type="noConversion"/>
  </si>
  <si>
    <t>㈜129응급구조단</t>
    <phoneticPr fontId="43" type="noConversion"/>
  </si>
  <si>
    <t>스탭차량3</t>
    <phoneticPr fontId="43" type="noConversion"/>
  </si>
  <si>
    <t>유닛팀 스타렉스 5밴 1대</t>
    <phoneticPr fontId="43" type="noConversion"/>
  </si>
  <si>
    <t>㈜씨네프롭스</t>
    <phoneticPr fontId="43" type="noConversion"/>
  </si>
  <si>
    <t>장비 탑차 5대 잔금 50% (19,000,000/19,000,000)</t>
    <phoneticPr fontId="43" type="noConversion"/>
  </si>
  <si>
    <t>식사비</t>
    <phoneticPr fontId="43" type="noConversion"/>
  </si>
  <si>
    <t>리허설,2회차,4회차 / 파이널챌린지,범어사 / 밥차</t>
    <phoneticPr fontId="43" type="noConversion"/>
  </si>
  <si>
    <t>정해연(탑클래스 푸드)</t>
    <phoneticPr fontId="43" type="noConversion"/>
  </si>
  <si>
    <t>특효기자재</t>
    <phoneticPr fontId="43" type="noConversion"/>
  </si>
  <si>
    <t>리허설,2회차 / 파이널챌린지 / 화약기사 선임 및 허가비</t>
    <phoneticPr fontId="43" type="noConversion"/>
  </si>
  <si>
    <t>에이스SF</t>
    <phoneticPr fontId="43" type="noConversion"/>
  </si>
  <si>
    <t>현장 부식 일괄</t>
    <phoneticPr fontId="43" type="noConversion"/>
  </si>
  <si>
    <t>이성미 에스엠유통</t>
    <phoneticPr fontId="43" type="noConversion"/>
  </si>
  <si>
    <t>숙박비</t>
    <phoneticPr fontId="43" type="noConversion"/>
  </si>
  <si>
    <t>3회차,4회차 / 해운대센텀호텔 / 숙박비</t>
    <phoneticPr fontId="43" type="noConversion"/>
  </si>
  <si>
    <t>주식회사어반스테이앤센텀</t>
    <phoneticPr fontId="43" type="noConversion"/>
  </si>
  <si>
    <t>3회차,4회차 / 해운대센텅호텔 / 추가 숙박비</t>
    <phoneticPr fontId="43" type="noConversion"/>
  </si>
  <si>
    <t>리허설,2회차 / 파이널챌린지 / 딜리버리 차량_진행비 포함</t>
    <phoneticPr fontId="43" type="noConversion"/>
  </si>
  <si>
    <t>주식회사 초록미디어</t>
    <phoneticPr fontId="43" type="noConversion"/>
  </si>
  <si>
    <t>3회차 / 삼성서울병원 / 조식 취소비용</t>
    <phoneticPr fontId="43" type="noConversion"/>
  </si>
  <si>
    <t>따신밥상한식뷔페</t>
    <phoneticPr fontId="43" type="noConversion"/>
  </si>
  <si>
    <t>4회차 / 범어사 / 현장 간식</t>
    <phoneticPr fontId="43" type="noConversion"/>
  </si>
  <si>
    <t>짱츄닭</t>
    <phoneticPr fontId="43" type="noConversion"/>
  </si>
  <si>
    <t>경호팀1</t>
    <phoneticPr fontId="43" type="noConversion"/>
  </si>
  <si>
    <t>CH 경호팀 일괄_진행비 포함</t>
    <phoneticPr fontId="43" type="noConversion"/>
  </si>
  <si>
    <t>주식회사 팀가드컴퍼티 최진화</t>
    <phoneticPr fontId="43" type="noConversion"/>
  </si>
  <si>
    <t>CH 에스컬레이드 3대 추가 키로수 및 테스트</t>
    <phoneticPr fontId="43" type="noConversion"/>
  </si>
  <si>
    <t>영국 장비 솔라티_진행비</t>
    <phoneticPr fontId="43" type="noConversion"/>
  </si>
  <si>
    <t>현장 얼음 일괄</t>
    <phoneticPr fontId="43" type="noConversion"/>
  </si>
  <si>
    <t>꽁꽁얼음유통</t>
    <phoneticPr fontId="43" type="noConversion"/>
  </si>
  <si>
    <t>리허설 / 특수효과 / 물차 / 미출금 부가세 추가 입금</t>
    <phoneticPr fontId="43" type="noConversion"/>
  </si>
  <si>
    <t>주식회사 콜롬버스 잔금 50%_진행비 포함 (4,438,408/4,000,000)</t>
    <phoneticPr fontId="43" type="noConversion"/>
  </si>
  <si>
    <t>1회차 / 팀파시 MMA / 고석현 선수 출연료</t>
    <phoneticPr fontId="43" type="noConversion"/>
  </si>
  <si>
    <t>고석현</t>
    <phoneticPr fontId="43" type="noConversion"/>
  </si>
  <si>
    <t>DIT팀장</t>
    <phoneticPr fontId="43" type="noConversion"/>
  </si>
  <si>
    <t>6회차 / GV,드론 / DIT일괄_진행비 포함</t>
    <phoneticPr fontId="43" type="noConversion"/>
  </si>
  <si>
    <t>전인배(데일리퀘스트)</t>
    <phoneticPr fontId="43" type="noConversion"/>
  </si>
  <si>
    <t>3회차 / 조식 / 100인</t>
    <phoneticPr fontId="43" type="noConversion"/>
  </si>
  <si>
    <t>우종민 버텍스</t>
    <phoneticPr fontId="43" type="noConversion"/>
  </si>
  <si>
    <t>2회차 / 파이널챌린지 / 고무보트 추가 및 웻 슈트 대여</t>
    <phoneticPr fontId="43" type="noConversion"/>
  </si>
  <si>
    <t>1회차,2회차 / 조식 / 25인</t>
    <phoneticPr fontId="43" type="noConversion"/>
  </si>
  <si>
    <t>최유진(멜로우브런치하우스)</t>
    <phoneticPr fontId="43" type="noConversion"/>
  </si>
  <si>
    <t>부식 (애너지드링크, 물)</t>
  </si>
  <si>
    <t>쿠팡 (주)</t>
  </si>
  <si>
    <t>촬영준비_식대</t>
    <phoneticPr fontId="2" type="noConversion"/>
  </si>
  <si>
    <t>석식 (김철영, 김명준, 배광표, 이현준, 이효진, 임아현, 김명하, 임은우)</t>
  </si>
  <si>
    <t>스쿨푸드 논현딜리버리점</t>
  </si>
  <si>
    <t>석식 배달비</t>
  </si>
  <si>
    <t>(주) 우아한형제들</t>
  </si>
  <si>
    <t>석식 (임아현)</t>
  </si>
  <si>
    <t>풀파워</t>
  </si>
  <si>
    <t>석식 (김철영, 김명준, 배광표, 이현준, 이효진, 배광표, 임아현, 임은우)</t>
  </si>
  <si>
    <t>몬스터포</t>
  </si>
  <si>
    <t>즐거운하루</t>
  </si>
  <si>
    <t>석식 (이현준, 이효진, 배광표, 임아현, 김명하)</t>
  </si>
  <si>
    <t>주식회사 일만에프엔비</t>
  </si>
  <si>
    <t>아비꼬 신사가로수길점</t>
  </si>
  <si>
    <t>부식 (Uschi, Greg, Kiki)</t>
  </si>
  <si>
    <t>삼준컴퍼니</t>
  </si>
  <si>
    <t>(주) 씨엠몰</t>
  </si>
  <si>
    <t>주식회사 큐플</t>
  </si>
  <si>
    <t>비품 (어댑터)</t>
  </si>
  <si>
    <t>에버그린트레이더스</t>
  </si>
  <si>
    <t>레몬그라스 타이</t>
  </si>
  <si>
    <t>석식 (임아현, 김명하, 이의종, 마이클)</t>
  </si>
  <si>
    <t>석식 (이현준, 배광표, 이효진, 김명준, 박한솔, 오동윤)</t>
  </si>
  <si>
    <t>멘야하나비 신사점</t>
  </si>
  <si>
    <t>석식 (배광표, 임아현, 이현준, 김명하, 마이클)</t>
  </si>
  <si>
    <t>주식회사 훅트 선릉점</t>
  </si>
  <si>
    <t>석식 (임아현, 김명하, 마이클, 이의종, 박한솔)</t>
  </si>
  <si>
    <t>석식 (이현준, 이효진, 배광표, 김명준, 오동윤)</t>
  </si>
  <si>
    <t>잭슨피자 잠원점</t>
  </si>
  <si>
    <t>석식 (김철영, 김명준, 이현준)</t>
  </si>
  <si>
    <t>토핑토핑</t>
  </si>
  <si>
    <t>부식 (영국팀 간식)</t>
  </si>
  <si>
    <t>석식 (이효진, 김철영, 김명준, 이건회, 배광표, 이현준)</t>
  </si>
  <si>
    <t>교촌치킨 논현1호점</t>
  </si>
  <si>
    <t>비품 (호텔 회의실 시건용 자물쇠)</t>
  </si>
  <si>
    <t>(주)드림빌</t>
  </si>
  <si>
    <t>비품 (웜텐트용 사우나)</t>
  </si>
  <si>
    <t>Hefei Yetie Trading Co., Ltd.</t>
  </si>
  <si>
    <t>비품 (비표 100개)</t>
  </si>
  <si>
    <t>석식 (이의종, 임아현, 김명하, 오동윤, 박한솔)</t>
  </si>
  <si>
    <t>청담족발 강남점</t>
  </si>
  <si>
    <t>석식 (이현준, 배광표)</t>
  </si>
  <si>
    <t>파스타에 반하다 강남본점</t>
  </si>
  <si>
    <t>석식 (이현준, 이효진, 김명하, 김명준, 임아현, 배광표, 김시환, 강성훈)</t>
  </si>
  <si>
    <t>저스트 가츠</t>
  </si>
  <si>
    <t>20205/02/19</t>
  </si>
  <si>
    <t>한국맥도날드유한회사</t>
  </si>
  <si>
    <t>석식 (김명준)</t>
  </si>
  <si>
    <t>통큰덮밥</t>
  </si>
  <si>
    <t>비품 (전기울타리 검사기)</t>
  </si>
  <si>
    <t>해성아이앤시</t>
  </si>
  <si>
    <t>음료 (탄산수)</t>
  </si>
  <si>
    <t>비품 (전기울타리)</t>
  </si>
  <si>
    <t>주식회사 알앤씨코리아</t>
  </si>
  <si>
    <t>제로밥상 강남점</t>
  </si>
  <si>
    <t>비품 (굿바이선물)</t>
  </si>
  <si>
    <t>(주)플레이그라운드</t>
  </si>
  <si>
    <t>석식 (임은우, 이건회, 김철영, 공성철)</t>
  </si>
  <si>
    <t>죽-이요 본점</t>
  </si>
  <si>
    <t>석식 (김명준, 배광표, 이현준)</t>
  </si>
  <si>
    <t>지코바 논현점</t>
  </si>
  <si>
    <t>비품 (손소독제)</t>
  </si>
  <si>
    <t>주식회사 네오코스</t>
  </si>
  <si>
    <t>소품(회색 배경지)</t>
  </si>
  <si>
    <t>세기피앤씨(주)</t>
  </si>
  <si>
    <t>농부플러스 농업회사법인 주식회사</t>
  </si>
  <si>
    <t>비품 (흰색 마커)</t>
  </si>
  <si>
    <t>오즈몰</t>
  </si>
  <si>
    <t>비품 (건전지, 송판)</t>
  </si>
  <si>
    <t>씨드레이</t>
  </si>
  <si>
    <t>비품 (굿바이선물, 유기잔 30잔)</t>
  </si>
  <si>
    <t>명성유기</t>
  </si>
  <si>
    <t>석식 (이효진, 김명준, 배광표, 이의종, 김시환, 임아현, 김명하)</t>
  </si>
  <si>
    <t>미트 온라인 직판</t>
  </si>
  <si>
    <t>의상 (특효팀 의상)</t>
  </si>
  <si>
    <t>(주)삼진상사</t>
  </si>
  <si>
    <t>관물대</t>
  </si>
  <si>
    <t>메이치무역 유한회사</t>
  </si>
  <si>
    <t>소품 (송판)</t>
  </si>
  <si>
    <t>티맥스(TMAXX)</t>
  </si>
  <si>
    <t>소품 (마우스피스)</t>
  </si>
  <si>
    <t>주식회사 제우인터내셔날</t>
  </si>
  <si>
    <t>소품 (더미용 군화 x 4)</t>
  </si>
  <si>
    <t>파랑상점</t>
  </si>
  <si>
    <t>엔에프 컴퍼니</t>
  </si>
  <si>
    <t>유한회사 미스팅</t>
  </si>
  <si>
    <t>석식 (이효진, 김명준, 배광표, 임아현, 김명하, 성은형, 이현준)</t>
  </si>
  <si>
    <t>베스트케밥(BEST KEBAB)</t>
  </si>
  <si>
    <t>GS25갈매바롬점</t>
  </si>
  <si>
    <t>광주하(원주)휴게소식당가</t>
  </si>
  <si>
    <t>GS25대관령점</t>
  </si>
  <si>
    <t>CU 향동테라타워점</t>
  </si>
  <si>
    <t>촬영준비_부식잡비</t>
    <phoneticPr fontId="42" type="noConversion"/>
  </si>
  <si>
    <t>촬영준비_식대</t>
    <phoneticPr fontId="42" type="noConversion"/>
  </si>
  <si>
    <t>헌팅_식대</t>
    <phoneticPr fontId="42" type="noConversion"/>
  </si>
  <si>
    <t>촬영준비_유류대</t>
    <phoneticPr fontId="42" type="noConversion"/>
  </si>
  <si>
    <t>촬영준비_교통비</t>
    <phoneticPr fontId="42" type="noConversion"/>
  </si>
  <si>
    <t>헌팅_숙박비</t>
    <phoneticPr fontId="42" type="noConversion"/>
  </si>
  <si>
    <t>중식 (헌팅 / 이의종, 유정도)</t>
    <phoneticPr fontId="42" type="noConversion"/>
  </si>
  <si>
    <t>주유 (헌팅 / 이의종 / K3 / 190호 6902)</t>
    <phoneticPr fontId="42" type="noConversion"/>
  </si>
  <si>
    <t>조식 (헌팅 / 이효진, 마이클, 임아현, 김명하, 배광표, 이현준)</t>
    <phoneticPr fontId="42" type="noConversion"/>
  </si>
  <si>
    <t>헌팅_유류교통</t>
    <phoneticPr fontId="42" type="noConversion"/>
  </si>
  <si>
    <t>중식 (윤성훈, 김시환, 김명준, 심한울, 김명하, 임아현)</t>
    <phoneticPr fontId="42" type="noConversion"/>
  </si>
  <si>
    <t>프로덕션차량5</t>
    <phoneticPr fontId="42" type="noConversion"/>
  </si>
  <si>
    <t>부식비</t>
    <phoneticPr fontId="42" type="noConversion"/>
  </si>
  <si>
    <t>비품</t>
    <phoneticPr fontId="42" type="noConversion"/>
  </si>
  <si>
    <t>의료비</t>
    <phoneticPr fontId="42" type="noConversion"/>
  </si>
  <si>
    <t>베이스대관</t>
    <phoneticPr fontId="42" type="noConversion"/>
  </si>
  <si>
    <t>주차교통</t>
    <phoneticPr fontId="42" type="noConversion"/>
  </si>
  <si>
    <t>식사비</t>
    <phoneticPr fontId="42" type="noConversion"/>
  </si>
  <si>
    <t>유류대</t>
    <phoneticPr fontId="42" type="noConversion"/>
  </si>
  <si>
    <t>촬영추가기재</t>
    <phoneticPr fontId="42" type="noConversion"/>
  </si>
  <si>
    <t>1회차 MMA체육관 촬영시 주차 섭외 비용</t>
    <phoneticPr fontId="42" type="noConversion"/>
  </si>
  <si>
    <t>1회차 비품 (유닛팀 / 우산)</t>
    <phoneticPr fontId="42" type="noConversion"/>
  </si>
  <si>
    <t>1회차 세탁비 (의상팀 / 종료 세탁비)</t>
    <phoneticPr fontId="42" type="noConversion"/>
  </si>
  <si>
    <t>의상진행</t>
    <phoneticPr fontId="42" type="noConversion"/>
  </si>
  <si>
    <t>촬영장소</t>
    <phoneticPr fontId="42" type="noConversion"/>
  </si>
  <si>
    <t>3회차 부식 (베이스팀 / 박한솔, 오동윤)</t>
    <phoneticPr fontId="42" type="noConversion"/>
  </si>
  <si>
    <t>숙박비</t>
    <phoneticPr fontId="42" type="noConversion"/>
  </si>
  <si>
    <t>4회차 주유 (케이터링팀)</t>
    <phoneticPr fontId="42" type="noConversion"/>
  </si>
  <si>
    <t>공우이엔씨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</si>
</sst>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_);_(* \(#,##0\);_(* &quot;-&quot;_);_(@_)"/>
    <numFmt numFmtId="177" formatCode="0_);[Red]\(0\)"/>
    <numFmt numFmtId="178" formatCode="#,##0.0_ "/>
    <numFmt numFmtId="179" formatCode="0.0%"/>
    <numFmt numFmtId="180" formatCode="#,##0;[Red]#,##0"/>
    <numFmt numFmtId="181" formatCode="yy&quot;-&quot;m&quot;-&quot;d"/>
    <numFmt numFmtId="182" formatCode="0.0"/>
    <numFmt numFmtId="183" formatCode="yyyy&quot;년&quot;\ m&quot;월&quot;\ d&quot;일&quot;;@"/>
    <numFmt numFmtId="184" formatCode="0_ "/>
    <numFmt numFmtId="185" formatCode="_-* #,##0.000_-;\-* #,##0.000_-;_-* &quot;-&quot;_-;_-@_-"/>
    <numFmt numFmtId="186" formatCode="_-* #,##0_-;\-* #,##0_-;_-* &quot;-&quot;_-;_-@"/>
    <numFmt numFmtId="187" formatCode="yyyy\-mm\-dd"/>
    <numFmt numFmtId="188" formatCode="\([$-412]General\ &quot;원&quot;\)"/>
    <numFmt numFmtId="189" formatCode="_-* #,##0.00_-;\-* #,##0.00_-;_-* &quot;-&quot;_-;_-@_-"/>
    <numFmt numFmtId="190" formatCode="0.0_);[Red]\(0.0\)"/>
    <numFmt numFmtId="191" formatCode="#,##0_ ;[Red]\-#,##0\ "/>
    <numFmt numFmtId="192" formatCode="0.00_);[Red]\(0.00\)"/>
  </numFmts>
  <fonts count="5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25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9"/>
      <color rgb="FF000000"/>
      <name val="Malgun Gothic"/>
      <family val="3"/>
      <charset val="129"/>
    </font>
    <font>
      <b/>
      <sz val="24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FF0000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2"/>
      <color rgb="FF0070C0"/>
      <name val="맑은 고딕"/>
      <family val="3"/>
      <charset val="129"/>
    </font>
    <font>
      <b/>
      <sz val="14"/>
      <color rgb="FF0070C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36"/>
      <color rgb="FF000000"/>
      <name val="맑은 고딕"/>
      <family val="3"/>
      <charset val="129"/>
    </font>
    <font>
      <sz val="8"/>
      <color rgb="FF000000"/>
      <name val="굴림"/>
      <family val="3"/>
      <charset val="129"/>
    </font>
    <font>
      <sz val="10"/>
      <color rgb="FF000000"/>
      <name val="Malgun Gothic"/>
      <family val="3"/>
      <charset val="129"/>
    </font>
    <font>
      <sz val="10"/>
      <color rgb="FFFF0000"/>
      <name val="맑은 고딕"/>
      <family val="3"/>
      <charset val="129"/>
    </font>
    <font>
      <b/>
      <sz val="6"/>
      <color rgb="FFFF0000"/>
      <name val="Malgun Gothic"/>
      <family val="3"/>
      <charset val="129"/>
    </font>
    <font>
      <sz val="11"/>
      <color rgb="FF000000"/>
      <name val="바탕"/>
      <family val="1"/>
      <charset val="129"/>
    </font>
    <font>
      <sz val="10"/>
      <color rgb="FF000000"/>
      <name val="바탕"/>
      <family val="1"/>
      <charset val="129"/>
    </font>
    <font>
      <sz val="10"/>
      <color rgb="FFFF0000"/>
      <name val="바탕"/>
      <family val="1"/>
      <charset val="129"/>
    </font>
    <font>
      <sz val="9"/>
      <color rgb="FFFF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color rgb="FF000000"/>
      <name val="맑은고딕"/>
      <family val="3"/>
      <charset val="129"/>
    </font>
    <font>
      <sz val="10"/>
      <color rgb="FF000000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10"/>
      <name val="맑은 고딕"/>
      <family val="2"/>
      <charset val="129"/>
    </font>
    <font>
      <sz val="10"/>
      <color rgb="FF0432FF"/>
      <name val="맑은 고딕"/>
      <family val="2"/>
      <charset val="129"/>
    </font>
    <font>
      <sz val="10"/>
      <color theme="1"/>
      <name val="맑은 고딕"/>
      <family val="3"/>
      <charset val="129"/>
      <scheme val="major"/>
    </font>
  </fonts>
  <fills count="30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DEBF7"/>
        <bgColor rgb="FFDDEBF7"/>
      </patternFill>
    </fill>
    <fill>
      <patternFill patternType="solid">
        <fgColor rgb="FFBED7EE"/>
        <bgColor indexed="64"/>
      </patternFill>
    </fill>
    <fill>
      <patternFill patternType="solid">
        <fgColor rgb="FF18171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DEDED"/>
        <bgColor rgb="FFEDEDED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rgb="FFEDEDED"/>
      </patternFill>
    </fill>
    <fill>
      <patternFill patternType="solid">
        <fgColor rgb="FFFFFF00"/>
        <bgColor rgb="FFF2F2F2"/>
      </patternFill>
    </fill>
    <fill>
      <patternFill patternType="solid">
        <fgColor rgb="FFFFFFFF"/>
        <bgColor rgb="FFDEEAF6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D1FFAE"/>
      </patternFill>
    </fill>
    <fill>
      <patternFill patternType="solid">
        <fgColor rgb="FFFFFFFF"/>
        <bgColor rgb="FFCFE2F3"/>
      </patternFill>
    </fill>
    <fill>
      <patternFill patternType="solid">
        <fgColor rgb="FFFFFFFF"/>
        <bgColor rgb="FFD9EAD3"/>
      </patternFill>
    </fill>
    <fill>
      <patternFill patternType="solid">
        <fgColor rgb="FFFFFFFF"/>
        <bgColor rgb="FFFF0000"/>
      </patternFill>
    </fill>
    <fill>
      <patternFill patternType="solid">
        <fgColor rgb="FFE7E6E6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/>
      <bottom style="thin">
        <color rgb="FF5B9BD5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</borders>
  <cellStyleXfs count="23">
    <xf numFmtId="0" fontId="0" fillId="0" borderId="0">
      <alignment vertical="center"/>
    </xf>
    <xf numFmtId="9" fontId="41" fillId="0" borderId="0">
      <alignment vertical="center"/>
    </xf>
    <xf numFmtId="41" fontId="41" fillId="0" borderId="0">
      <alignment vertical="center"/>
    </xf>
    <xf numFmtId="42" fontId="41" fillId="0" borderId="0">
      <alignment vertical="center"/>
    </xf>
    <xf numFmtId="41" fontId="1" fillId="0" borderId="0"/>
    <xf numFmtId="0" fontId="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41" fillId="0" borderId="0">
      <alignment vertical="center"/>
    </xf>
    <xf numFmtId="41" fontId="4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1" fontId="1" fillId="0" borderId="0">
      <alignment vertical="center"/>
    </xf>
    <xf numFmtId="9" fontId="41" fillId="0" borderId="0">
      <alignment vertical="center"/>
    </xf>
    <xf numFmtId="0" fontId="2" fillId="0" borderId="0"/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0" fontId="41" fillId="0" borderId="0"/>
  </cellStyleXfs>
  <cellXfs count="89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1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0" applyNumberFormat="1" applyFont="1" applyBorder="1">
      <alignment vertical="center"/>
    </xf>
    <xf numFmtId="41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41" fontId="4" fillId="0" borderId="3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1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0" applyNumberFormat="1" applyFont="1" applyFill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41" fontId="4" fillId="2" borderId="6" xfId="0" applyNumberFormat="1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>
      <alignment vertical="center"/>
    </xf>
    <xf numFmtId="41" fontId="5" fillId="2" borderId="6" xfId="0" applyNumberFormat="1" applyFont="1" applyFill="1" applyBorder="1">
      <alignment vertical="center"/>
    </xf>
    <xf numFmtId="0" fontId="3" fillId="0" borderId="0" xfId="0" applyFont="1">
      <alignment vertical="center"/>
    </xf>
    <xf numFmtId="41" fontId="3" fillId="3" borderId="8" xfId="0" applyNumberFormat="1" applyFont="1" applyFill="1" applyBorder="1" applyAlignment="1">
      <alignment horizontal="center" vertical="center" shrinkToFit="1"/>
    </xf>
    <xf numFmtId="41" fontId="3" fillId="3" borderId="1" xfId="0" applyNumberFormat="1" applyFont="1" applyFill="1" applyBorder="1" applyAlignment="1">
      <alignment horizontal="center" vertical="center" shrinkToFit="1"/>
    </xf>
    <xf numFmtId="41" fontId="3" fillId="4" borderId="1" xfId="0" applyNumberFormat="1" applyFont="1" applyFill="1" applyBorder="1" applyAlignment="1">
      <alignment horizontal="center" vertical="center" shrinkToFit="1"/>
    </xf>
    <xf numFmtId="41" fontId="3" fillId="3" borderId="10" xfId="0" applyNumberFormat="1" applyFont="1" applyFill="1" applyBorder="1" applyAlignment="1">
      <alignment horizontal="center" vertical="center" shrinkToFit="1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/>
    </xf>
    <xf numFmtId="14" fontId="7" fillId="3" borderId="0" xfId="0" applyNumberFormat="1" applyFont="1" applyFill="1" applyAlignment="1">
      <alignment horizontal="left"/>
    </xf>
    <xf numFmtId="178" fontId="3" fillId="3" borderId="1" xfId="0" applyNumberFormat="1" applyFont="1" applyFill="1" applyBorder="1" applyAlignment="1">
      <alignment horizontal="center" vertical="center" shrinkToFit="1"/>
    </xf>
    <xf numFmtId="178" fontId="3" fillId="4" borderId="1" xfId="0" applyNumberFormat="1" applyFont="1" applyFill="1" applyBorder="1" applyAlignment="1">
      <alignment horizontal="center" vertical="center" shrinkToFit="1"/>
    </xf>
    <xf numFmtId="178" fontId="3" fillId="3" borderId="10" xfId="0" applyNumberFormat="1" applyFont="1" applyFill="1" applyBorder="1" applyAlignment="1">
      <alignment horizontal="center" vertical="center" shrinkToFit="1"/>
    </xf>
    <xf numFmtId="0" fontId="8" fillId="3" borderId="11" xfId="0" applyFont="1" applyFill="1" applyBorder="1">
      <alignment vertical="center"/>
    </xf>
    <xf numFmtId="41" fontId="5" fillId="5" borderId="12" xfId="7" applyNumberFormat="1" applyFont="1" applyFill="1" applyBorder="1" applyAlignment="1">
      <alignment horizontal="center" vertical="center" shrinkToFit="1"/>
    </xf>
    <xf numFmtId="38" fontId="5" fillId="5" borderId="12" xfId="7" applyNumberFormat="1" applyFont="1" applyFill="1" applyBorder="1" applyAlignment="1">
      <alignment horizontal="right" vertical="center" shrinkToFit="1"/>
    </xf>
    <xf numFmtId="0" fontId="5" fillId="5" borderId="12" xfId="7" applyFont="1" applyFill="1" applyBorder="1" applyAlignment="1">
      <alignment horizontal="center" vertical="center" shrinkToFit="1"/>
    </xf>
    <xf numFmtId="179" fontId="5" fillId="5" borderId="12" xfId="7" applyNumberFormat="1" applyFont="1" applyFill="1" applyBorder="1" applyAlignment="1">
      <alignment horizontal="right" vertical="center" shrinkToFit="1"/>
    </xf>
    <xf numFmtId="41" fontId="0" fillId="0" borderId="0" xfId="7" applyNumberFormat="1" applyFont="1" applyAlignment="1">
      <alignment horizontal="center" vertical="center" shrinkToFit="1"/>
    </xf>
    <xf numFmtId="38" fontId="9" fillId="0" borderId="0" xfId="7" applyNumberFormat="1" applyFont="1" applyAlignment="1">
      <alignment horizontal="center" vertical="center" shrinkToFit="1"/>
    </xf>
    <xf numFmtId="0" fontId="3" fillId="0" borderId="0" xfId="7" applyFont="1" applyAlignment="1">
      <alignment vertical="center" shrinkToFit="1"/>
    </xf>
    <xf numFmtId="38" fontId="3" fillId="0" borderId="0" xfId="4" applyNumberFormat="1" applyFont="1" applyAlignment="1">
      <alignment horizontal="center" vertical="center" shrinkToFit="1"/>
    </xf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178" fontId="3" fillId="0" borderId="0" xfId="0" applyNumberFormat="1" applyFont="1">
      <alignment vertical="center"/>
    </xf>
    <xf numFmtId="40" fontId="3" fillId="0" borderId="0" xfId="0" applyNumberFormat="1" applyFont="1">
      <alignment vertical="center"/>
    </xf>
    <xf numFmtId="0" fontId="1" fillId="0" borderId="0" xfId="8" applyAlignment="1">
      <alignment vertical="center" shrinkToFit="1"/>
    </xf>
    <xf numFmtId="0" fontId="10" fillId="0" borderId="0" xfId="8" applyFont="1" applyAlignment="1">
      <alignment vertical="center" shrinkToFit="1"/>
    </xf>
    <xf numFmtId="0" fontId="11" fillId="0" borderId="0" xfId="8" applyFont="1" applyAlignment="1">
      <alignment vertical="center" shrinkToFit="1"/>
    </xf>
    <xf numFmtId="0" fontId="12" fillId="0" borderId="0" xfId="8" applyFont="1" applyAlignment="1">
      <alignment horizontal="center" vertical="center" shrinkToFit="1"/>
    </xf>
    <xf numFmtId="0" fontId="1" fillId="0" borderId="0" xfId="8" applyAlignment="1">
      <alignment horizontal="left" vertical="center" shrinkToFit="1"/>
    </xf>
    <xf numFmtId="49" fontId="1" fillId="0" borderId="0" xfId="8" applyNumberFormat="1" applyAlignment="1">
      <alignment horizontal="left" vertical="center" shrinkToFit="1"/>
    </xf>
    <xf numFmtId="0" fontId="1" fillId="0" borderId="0" xfId="8" applyAlignment="1">
      <alignment horizontal="center" vertical="center" shrinkToFit="1"/>
    </xf>
    <xf numFmtId="182" fontId="1" fillId="0" borderId="0" xfId="8" applyNumberFormat="1" applyAlignment="1">
      <alignment horizontal="left" vertical="center" shrinkToFit="1"/>
    </xf>
    <xf numFmtId="41" fontId="1" fillId="0" borderId="0" xfId="2" applyFont="1" applyAlignment="1">
      <alignment vertical="center" shrinkToFit="1"/>
    </xf>
    <xf numFmtId="14" fontId="1" fillId="0" borderId="0" xfId="8" applyNumberFormat="1" applyAlignment="1">
      <alignment vertical="center" shrinkToFit="1"/>
    </xf>
    <xf numFmtId="14" fontId="3" fillId="3" borderId="1" xfId="0" applyNumberFormat="1" applyFont="1" applyFill="1" applyBorder="1" applyAlignment="1">
      <alignment horizontal="center" vertical="center" shrinkToFit="1"/>
    </xf>
    <xf numFmtId="0" fontId="13" fillId="0" borderId="0" xfId="5" applyFont="1">
      <alignment vertical="center"/>
    </xf>
    <xf numFmtId="0" fontId="14" fillId="6" borderId="13" xfId="0" applyFont="1" applyFill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41" fontId="14" fillId="0" borderId="8" xfId="2" applyFont="1" applyBorder="1" applyAlignment="1">
      <alignment vertical="center" shrinkToFit="1"/>
    </xf>
    <xf numFmtId="0" fontId="14" fillId="0" borderId="14" xfId="5" applyFont="1" applyBorder="1" applyAlignment="1">
      <alignment vertical="center" shrinkToFit="1"/>
    </xf>
    <xf numFmtId="0" fontId="13" fillId="0" borderId="0" xfId="5" applyFont="1" applyAlignment="1">
      <alignment vertical="center" shrinkToFit="1"/>
    </xf>
    <xf numFmtId="0" fontId="13" fillId="0" borderId="15" xfId="5" applyFont="1" applyBorder="1">
      <alignment vertical="center"/>
    </xf>
    <xf numFmtId="14" fontId="13" fillId="0" borderId="0" xfId="5" applyNumberFormat="1" applyFont="1">
      <alignment vertical="center"/>
    </xf>
    <xf numFmtId="0" fontId="13" fillId="0" borderId="0" xfId="5" applyFont="1" applyAlignment="1">
      <alignment horizontal="right" vertical="center"/>
    </xf>
    <xf numFmtId="0" fontId="15" fillId="6" borderId="16" xfId="5" applyFont="1" applyFill="1" applyBorder="1" applyAlignment="1">
      <alignment vertical="center" shrinkToFit="1"/>
    </xf>
    <xf numFmtId="9" fontId="3" fillId="0" borderId="0" xfId="1" applyFont="1" applyAlignment="1">
      <alignment horizontal="right" wrapText="1"/>
    </xf>
    <xf numFmtId="9" fontId="3" fillId="0" borderId="11" xfId="1" applyFont="1" applyBorder="1" applyAlignment="1">
      <alignment horizontal="right" wrapText="1"/>
    </xf>
    <xf numFmtId="9" fontId="3" fillId="0" borderId="0" xfId="1" applyFont="1" applyAlignment="1">
      <alignment horizontal="right" vertical="center"/>
    </xf>
    <xf numFmtId="177" fontId="1" fillId="0" borderId="0" xfId="8" applyNumberFormat="1" applyAlignment="1">
      <alignment horizontal="left" vertical="center" shrinkToFit="1"/>
    </xf>
    <xf numFmtId="0" fontId="41" fillId="0" borderId="0" xfId="17">
      <alignment vertical="center"/>
    </xf>
    <xf numFmtId="0" fontId="3" fillId="0" borderId="0" xfId="17" applyFont="1" applyAlignment="1">
      <alignment horizontal="center" vertical="center"/>
    </xf>
    <xf numFmtId="0" fontId="41" fillId="0" borderId="17" xfId="17" applyBorder="1">
      <alignment vertical="center"/>
    </xf>
    <xf numFmtId="0" fontId="3" fillId="0" borderId="15" xfId="17" applyFont="1" applyBorder="1" applyAlignment="1">
      <alignment horizontal="center" vertical="center"/>
    </xf>
    <xf numFmtId="0" fontId="41" fillId="0" borderId="15" xfId="17" applyBorder="1">
      <alignment vertical="center"/>
    </xf>
    <xf numFmtId="0" fontId="41" fillId="0" borderId="18" xfId="17" applyBorder="1">
      <alignment vertical="center"/>
    </xf>
    <xf numFmtId="0" fontId="41" fillId="0" borderId="19" xfId="17" applyBorder="1">
      <alignment vertical="center"/>
    </xf>
    <xf numFmtId="0" fontId="16" fillId="0" borderId="0" xfId="17" applyFont="1">
      <alignment vertical="center"/>
    </xf>
    <xf numFmtId="0" fontId="3" fillId="0" borderId="0" xfId="17" applyFont="1" applyAlignment="1">
      <alignment horizontal="justify" vertical="center" wrapText="1"/>
    </xf>
    <xf numFmtId="0" fontId="41" fillId="0" borderId="20" xfId="17" applyBorder="1">
      <alignment vertical="center"/>
    </xf>
    <xf numFmtId="0" fontId="0" fillId="0" borderId="0" xfId="17" applyFont="1" applyAlignment="1">
      <alignment horizontal="justify" vertical="center" wrapText="1"/>
    </xf>
    <xf numFmtId="0" fontId="41" fillId="0" borderId="20" xfId="17" applyBorder="1" applyAlignment="1">
      <alignment horizontal="left" vertical="center"/>
    </xf>
    <xf numFmtId="183" fontId="41" fillId="0" borderId="0" xfId="17" applyNumberFormat="1">
      <alignment vertical="center"/>
    </xf>
    <xf numFmtId="0" fontId="0" fillId="0" borderId="0" xfId="17" applyFont="1">
      <alignment vertical="center"/>
    </xf>
    <xf numFmtId="0" fontId="0" fillId="0" borderId="0" xfId="17" applyFont="1" applyAlignment="1">
      <alignment horizontal="left" vertical="center"/>
    </xf>
    <xf numFmtId="0" fontId="3" fillId="0" borderId="0" xfId="17" applyFont="1" applyAlignment="1">
      <alignment horizontal="right" vertical="center"/>
    </xf>
    <xf numFmtId="0" fontId="41" fillId="0" borderId="21" xfId="17" applyBorder="1">
      <alignment vertical="center"/>
    </xf>
    <xf numFmtId="0" fontId="0" fillId="0" borderId="22" xfId="17" applyFont="1" applyBorder="1" applyAlignment="1">
      <alignment horizontal="right" vertical="center"/>
    </xf>
    <xf numFmtId="0" fontId="9" fillId="0" borderId="0" xfId="17" applyFont="1" applyAlignment="1"/>
    <xf numFmtId="0" fontId="0" fillId="0" borderId="0" xfId="17" applyFont="1" applyAlignment="1">
      <alignment vertical="top"/>
    </xf>
    <xf numFmtId="0" fontId="14" fillId="0" borderId="1" xfId="5" applyFont="1" applyBorder="1" applyAlignment="1">
      <alignment horizontal="center" vertical="center" shrinkToFit="1"/>
    </xf>
    <xf numFmtId="0" fontId="0" fillId="0" borderId="0" xfId="18" applyFont="1">
      <alignment vertical="center"/>
    </xf>
    <xf numFmtId="184" fontId="0" fillId="3" borderId="0" xfId="18" applyNumberFormat="1" applyFont="1" applyFill="1">
      <alignment vertical="center"/>
    </xf>
    <xf numFmtId="0" fontId="0" fillId="3" borderId="0" xfId="18" applyFont="1" applyFill="1">
      <alignment vertical="center"/>
    </xf>
    <xf numFmtId="0" fontId="17" fillId="3" borderId="0" xfId="18" applyFont="1" applyFill="1">
      <alignment vertical="center"/>
    </xf>
    <xf numFmtId="184" fontId="6" fillId="3" borderId="23" xfId="19" applyNumberFormat="1" applyFont="1" applyFill="1" applyBorder="1" applyAlignment="1">
      <alignment horizontal="center" vertical="center" shrinkToFit="1"/>
    </xf>
    <xf numFmtId="0" fontId="6" fillId="3" borderId="24" xfId="19" applyFont="1" applyFill="1" applyBorder="1" applyAlignment="1">
      <alignment horizontal="center" vertical="center" shrinkToFit="1"/>
    </xf>
    <xf numFmtId="0" fontId="6" fillId="3" borderId="25" xfId="18" applyFont="1" applyFill="1" applyBorder="1" applyAlignment="1">
      <alignment horizontal="center" vertical="center" shrinkToFit="1"/>
    </xf>
    <xf numFmtId="41" fontId="6" fillId="3" borderId="24" xfId="20" applyFont="1" applyFill="1" applyBorder="1" applyAlignment="1">
      <alignment horizontal="center" vertical="center" shrinkToFit="1"/>
    </xf>
    <xf numFmtId="41" fontId="6" fillId="3" borderId="26" xfId="20" applyFont="1" applyFill="1" applyBorder="1" applyAlignment="1">
      <alignment horizontal="center" vertical="center" shrinkToFit="1"/>
    </xf>
    <xf numFmtId="41" fontId="6" fillId="3" borderId="27" xfId="20" applyFont="1" applyFill="1" applyBorder="1" applyAlignment="1">
      <alignment horizontal="center" vertical="center" shrinkToFit="1"/>
    </xf>
    <xf numFmtId="0" fontId="6" fillId="3" borderId="28" xfId="18" applyFont="1" applyFill="1" applyBorder="1" applyAlignment="1">
      <alignment horizontal="center" vertical="center" shrinkToFit="1"/>
    </xf>
    <xf numFmtId="0" fontId="3" fillId="0" borderId="0" xfId="18" applyFont="1">
      <alignment vertical="center"/>
    </xf>
    <xf numFmtId="184" fontId="3" fillId="3" borderId="29" xfId="19" applyNumberFormat="1" applyFont="1" applyFill="1" applyBorder="1" applyAlignment="1">
      <alignment horizontal="center" vertical="center" shrinkToFit="1"/>
    </xf>
    <xf numFmtId="0" fontId="3" fillId="3" borderId="8" xfId="19" applyFont="1" applyFill="1" applyBorder="1" applyAlignment="1">
      <alignment horizontal="center" vertical="center" wrapText="1" shrinkToFit="1"/>
    </xf>
    <xf numFmtId="14" fontId="3" fillId="3" borderId="30" xfId="19" applyNumberFormat="1" applyFont="1" applyFill="1" applyBorder="1" applyAlignment="1">
      <alignment horizontal="center" vertical="center" wrapText="1" shrinkToFit="1"/>
    </xf>
    <xf numFmtId="0" fontId="3" fillId="3" borderId="8" xfId="20" applyNumberFormat="1" applyFont="1" applyFill="1" applyBorder="1" applyAlignment="1">
      <alignment horizontal="center" vertical="center" shrinkToFit="1"/>
    </xf>
    <xf numFmtId="41" fontId="3" fillId="3" borderId="8" xfId="21" applyFont="1" applyFill="1" applyBorder="1" applyAlignment="1">
      <alignment horizontal="right" vertical="center" shrinkToFit="1"/>
    </xf>
    <xf numFmtId="41" fontId="6" fillId="3" borderId="31" xfId="21" applyFont="1" applyFill="1" applyBorder="1" applyAlignment="1">
      <alignment horizontal="center" vertical="center" shrinkToFit="1"/>
    </xf>
    <xf numFmtId="0" fontId="3" fillId="3" borderId="32" xfId="19" applyFont="1" applyFill="1" applyBorder="1" applyAlignment="1">
      <alignment horizontal="center" vertical="center" shrinkToFit="1"/>
    </xf>
    <xf numFmtId="41" fontId="6" fillId="3" borderId="33" xfId="21" applyFont="1" applyFill="1" applyBorder="1" applyAlignment="1">
      <alignment horizontal="right" vertical="center" shrinkToFit="1"/>
    </xf>
    <xf numFmtId="41" fontId="6" fillId="3" borderId="34" xfId="21" applyFont="1" applyFill="1" applyBorder="1" applyAlignment="1">
      <alignment horizontal="right" vertical="center" shrinkToFit="1"/>
    </xf>
    <xf numFmtId="41" fontId="6" fillId="3" borderId="35" xfId="21" applyFont="1" applyFill="1" applyBorder="1" applyAlignment="1">
      <alignment horizontal="right" vertical="center" shrinkToFit="1"/>
    </xf>
    <xf numFmtId="0" fontId="6" fillId="3" borderId="36" xfId="18" applyFont="1" applyFill="1" applyBorder="1" applyAlignment="1">
      <alignment horizontal="left" vertical="center" shrinkToFit="1"/>
    </xf>
    <xf numFmtId="184" fontId="0" fillId="0" borderId="0" xfId="18" applyNumberFormat="1" applyFont="1">
      <alignment vertical="center"/>
    </xf>
    <xf numFmtId="185" fontId="0" fillId="0" borderId="0" xfId="18" applyNumberFormat="1" applyFont="1">
      <alignment vertical="center"/>
    </xf>
    <xf numFmtId="0" fontId="17" fillId="0" borderId="0" xfId="18" applyFont="1">
      <alignment vertical="center"/>
    </xf>
    <xf numFmtId="14" fontId="3" fillId="3" borderId="32" xfId="19" applyNumberFormat="1" applyFont="1" applyFill="1" applyBorder="1" applyAlignment="1">
      <alignment horizontal="center" vertical="center" shrinkToFit="1"/>
    </xf>
    <xf numFmtId="41" fontId="14" fillId="0" borderId="37" xfId="2" applyFont="1" applyBorder="1" applyAlignment="1">
      <alignment vertical="center" shrinkToFit="1"/>
    </xf>
    <xf numFmtId="41" fontId="14" fillId="0" borderId="10" xfId="2" applyFont="1" applyBorder="1" applyAlignment="1">
      <alignment vertical="center" shrinkToFit="1"/>
    </xf>
    <xf numFmtId="41" fontId="3" fillId="3" borderId="1" xfId="2" applyFont="1" applyFill="1" applyBorder="1" applyAlignment="1">
      <alignment horizontal="center" vertical="center" shrinkToFit="1"/>
    </xf>
    <xf numFmtId="14" fontId="3" fillId="7" borderId="11" xfId="0" applyNumberFormat="1" applyFont="1" applyFill="1" applyBorder="1" applyAlignment="1">
      <alignment wrapText="1"/>
    </xf>
    <xf numFmtId="0" fontId="3" fillId="7" borderId="0" xfId="0" applyFont="1" applyFill="1" applyAlignment="1">
      <alignment horizontal="center" wrapText="1"/>
    </xf>
    <xf numFmtId="0" fontId="18" fillId="0" borderId="0" xfId="6" applyFont="1" applyAlignment="1">
      <alignment horizontal="right"/>
    </xf>
    <xf numFmtId="186" fontId="18" fillId="0" borderId="0" xfId="0" applyNumberFormat="1" applyFont="1" applyAlignment="1"/>
    <xf numFmtId="186" fontId="18" fillId="0" borderId="0" xfId="0" applyNumberFormat="1" applyFont="1" applyAlignment="1">
      <alignment wrapText="1"/>
    </xf>
    <xf numFmtId="9" fontId="18" fillId="0" borderId="0" xfId="6" applyNumberFormat="1" applyFont="1" applyAlignment="1">
      <alignment horizontal="right" wrapText="1"/>
    </xf>
    <xf numFmtId="0" fontId="18" fillId="8" borderId="38" xfId="22" applyFont="1" applyFill="1" applyBorder="1" applyAlignment="1">
      <alignment horizontal="center" vertical="center"/>
    </xf>
    <xf numFmtId="187" fontId="3" fillId="0" borderId="11" xfId="0" applyNumberFormat="1" applyFont="1" applyBorder="1" applyAlignment="1">
      <alignment horizontal="center" wrapText="1"/>
    </xf>
    <xf numFmtId="0" fontId="19" fillId="0" borderId="0" xfId="5" applyFont="1">
      <alignment vertical="center"/>
    </xf>
    <xf numFmtId="0" fontId="20" fillId="0" borderId="39" xfId="5" applyFont="1" applyBorder="1" applyAlignment="1">
      <alignment horizontal="center" vertical="center" wrapText="1"/>
    </xf>
    <xf numFmtId="0" fontId="13" fillId="0" borderId="11" xfId="5" applyFont="1" applyBorder="1" applyAlignment="1">
      <alignment horizontal="right" vertical="center"/>
    </xf>
    <xf numFmtId="0" fontId="14" fillId="0" borderId="12" xfId="5" applyFont="1" applyBorder="1" applyAlignment="1">
      <alignment horizontal="center" vertical="center"/>
    </xf>
    <xf numFmtId="0" fontId="14" fillId="0" borderId="40" xfId="5" applyFont="1" applyBorder="1" applyAlignment="1">
      <alignment horizontal="center" vertical="center"/>
    </xf>
    <xf numFmtId="0" fontId="13" fillId="0" borderId="41" xfId="5" applyFont="1" applyBorder="1" applyAlignment="1">
      <alignment horizontal="center" vertical="center"/>
    </xf>
    <xf numFmtId="0" fontId="13" fillId="0" borderId="42" xfId="5" applyFont="1" applyBorder="1" applyAlignment="1">
      <alignment horizontal="center" vertical="center"/>
    </xf>
    <xf numFmtId="0" fontId="14" fillId="6" borderId="43" xfId="5" applyFont="1" applyFill="1" applyBorder="1" applyAlignment="1">
      <alignment horizontal="center" vertical="center"/>
    </xf>
    <xf numFmtId="42" fontId="14" fillId="3" borderId="44" xfId="3" applyFont="1" applyFill="1" applyBorder="1">
      <alignment vertical="center"/>
    </xf>
    <xf numFmtId="14" fontId="14" fillId="6" borderId="43" xfId="5" applyNumberFormat="1" applyFont="1" applyFill="1" applyBorder="1" applyAlignment="1">
      <alignment horizontal="center" vertical="center"/>
    </xf>
    <xf numFmtId="41" fontId="15" fillId="0" borderId="45" xfId="2" applyFont="1" applyBorder="1">
      <alignment vertical="center"/>
    </xf>
    <xf numFmtId="0" fontId="14" fillId="3" borderId="44" xfId="5" applyFont="1" applyFill="1" applyBorder="1" applyAlignment="1">
      <alignment horizontal="center" vertical="center"/>
    </xf>
    <xf numFmtId="14" fontId="14" fillId="3" borderId="44" xfId="5" applyNumberFormat="1" applyFont="1" applyFill="1" applyBorder="1" applyAlignment="1">
      <alignment horizontal="center" vertical="center"/>
    </xf>
    <xf numFmtId="0" fontId="14" fillId="3" borderId="45" xfId="5" applyFont="1" applyFill="1" applyBorder="1">
      <alignment vertical="center"/>
    </xf>
    <xf numFmtId="42" fontId="14" fillId="6" borderId="43" xfId="3" applyFont="1" applyFill="1" applyBorder="1" applyAlignment="1">
      <alignment horizontal="center" vertical="center"/>
    </xf>
    <xf numFmtId="41" fontId="14" fillId="0" borderId="7" xfId="2" applyFont="1" applyBorder="1" applyAlignment="1">
      <alignment vertical="center" shrinkToFit="1"/>
    </xf>
    <xf numFmtId="41" fontId="14" fillId="0" borderId="46" xfId="2" applyFont="1" applyBorder="1" applyAlignment="1">
      <alignment vertical="center" shrinkToFit="1"/>
    </xf>
    <xf numFmtId="0" fontId="14" fillId="0" borderId="47" xfId="5" applyFont="1" applyBorder="1" applyAlignment="1">
      <alignment vertical="center" shrinkToFit="1"/>
    </xf>
    <xf numFmtId="0" fontId="14" fillId="0" borderId="10" xfId="0" applyFont="1" applyBorder="1" applyAlignment="1">
      <alignment horizontal="center" vertical="center" shrinkToFit="1"/>
    </xf>
    <xf numFmtId="0" fontId="14" fillId="6" borderId="16" xfId="5" applyFont="1" applyFill="1" applyBorder="1" applyAlignment="1">
      <alignment horizontal="center" vertical="center" shrinkToFit="1"/>
    </xf>
    <xf numFmtId="0" fontId="14" fillId="6" borderId="13" xfId="5" applyFont="1" applyFill="1" applyBorder="1" applyAlignment="1">
      <alignment horizontal="center" vertical="center" shrinkToFit="1"/>
    </xf>
    <xf numFmtId="0" fontId="14" fillId="6" borderId="48" xfId="0" applyFont="1" applyFill="1" applyBorder="1" applyAlignment="1">
      <alignment horizontal="center" vertical="center" shrinkToFit="1"/>
    </xf>
    <xf numFmtId="0" fontId="14" fillId="6" borderId="49" xfId="0" applyFont="1" applyFill="1" applyBorder="1" applyAlignment="1">
      <alignment horizontal="center" vertical="center" shrinkToFit="1"/>
    </xf>
    <xf numFmtId="0" fontId="14" fillId="0" borderId="8" xfId="5" applyFont="1" applyBorder="1" applyAlignment="1">
      <alignment horizontal="center" vertical="center" shrinkToFit="1"/>
    </xf>
    <xf numFmtId="0" fontId="14" fillId="0" borderId="37" xfId="5" applyFont="1" applyBorder="1" applyAlignment="1">
      <alignment vertical="center" shrinkToFit="1"/>
    </xf>
    <xf numFmtId="0" fontId="14" fillId="0" borderId="8" xfId="5" applyFont="1" applyBorder="1" applyAlignment="1">
      <alignment vertical="center" shrinkToFit="1"/>
    </xf>
    <xf numFmtId="41" fontId="14" fillId="0" borderId="1" xfId="2" applyFont="1" applyBorder="1" applyAlignment="1">
      <alignment vertical="center" shrinkToFit="1"/>
    </xf>
    <xf numFmtId="0" fontId="14" fillId="0" borderId="1" xfId="5" applyFont="1" applyBorder="1" applyAlignment="1">
      <alignment vertical="center" shrinkToFit="1"/>
    </xf>
    <xf numFmtId="0" fontId="14" fillId="0" borderId="10" xfId="5" applyFont="1" applyBorder="1" applyAlignment="1">
      <alignment horizontal="center" vertical="center" shrinkToFit="1"/>
    </xf>
    <xf numFmtId="0" fontId="14" fillId="0" borderId="10" xfId="5" applyFont="1" applyBorder="1" applyAlignment="1">
      <alignment vertical="center" shrinkToFit="1"/>
    </xf>
    <xf numFmtId="0" fontId="16" fillId="0" borderId="19" xfId="17" applyFont="1" applyBorder="1" applyAlignment="1">
      <alignment horizontal="center"/>
    </xf>
    <xf numFmtId="0" fontId="16" fillId="0" borderId="0" xfId="17" applyFont="1" applyAlignment="1">
      <alignment horizontal="center"/>
    </xf>
    <xf numFmtId="0" fontId="16" fillId="0" borderId="20" xfId="17" applyFont="1" applyBorder="1" applyAlignment="1">
      <alignment horizontal="center"/>
    </xf>
    <xf numFmtId="0" fontId="7" fillId="0" borderId="0" xfId="17" applyFont="1" applyAlignment="1">
      <alignment horizontal="right" vertical="center"/>
    </xf>
    <xf numFmtId="0" fontId="7" fillId="0" borderId="20" xfId="17" applyFont="1" applyBorder="1">
      <alignment vertical="center"/>
    </xf>
    <xf numFmtId="41" fontId="3" fillId="0" borderId="0" xfId="2" applyFont="1" applyAlignment="1">
      <alignment wrapText="1"/>
    </xf>
    <xf numFmtId="41" fontId="3" fillId="0" borderId="0" xfId="0" applyNumberFormat="1" applyFont="1" applyAlignment="1">
      <alignment wrapText="1"/>
    </xf>
    <xf numFmtId="41" fontId="3" fillId="0" borderId="11" xfId="0" applyNumberFormat="1" applyFont="1" applyBorder="1" applyAlignment="1">
      <alignment wrapText="1"/>
    </xf>
    <xf numFmtId="0" fontId="21" fillId="0" borderId="42" xfId="5" applyFont="1" applyBorder="1" applyAlignment="1">
      <alignment horizontal="center" vertical="center"/>
    </xf>
    <xf numFmtId="14" fontId="0" fillId="3" borderId="0" xfId="18" applyNumberFormat="1" applyFont="1" applyFill="1">
      <alignment vertical="center"/>
    </xf>
    <xf numFmtId="14" fontId="6" fillId="3" borderId="24" xfId="19" applyNumberFormat="1" applyFont="1" applyFill="1" applyBorder="1" applyAlignment="1">
      <alignment horizontal="center" vertical="center" shrinkToFit="1"/>
    </xf>
    <xf numFmtId="14" fontId="3" fillId="3" borderId="8" xfId="19" applyNumberFormat="1" applyFont="1" applyFill="1" applyBorder="1" applyAlignment="1">
      <alignment horizontal="center" vertical="center" wrapText="1" shrinkToFit="1"/>
    </xf>
    <xf numFmtId="14" fontId="0" fillId="0" borderId="0" xfId="18" applyNumberFormat="1" applyFont="1">
      <alignment vertical="center"/>
    </xf>
    <xf numFmtId="14" fontId="3" fillId="3" borderId="8" xfId="0" applyNumberFormat="1" applyFont="1" applyFill="1" applyBorder="1" applyAlignment="1">
      <alignment horizontal="center" vertical="center" shrinkToFit="1"/>
    </xf>
    <xf numFmtId="14" fontId="3" fillId="3" borderId="10" xfId="0" applyNumberFormat="1" applyFont="1" applyFill="1" applyBorder="1" applyAlignment="1">
      <alignment horizontal="center" vertical="center" shrinkToFit="1"/>
    </xf>
    <xf numFmtId="41" fontId="18" fillId="8" borderId="50" xfId="22" applyNumberFormat="1" applyFont="1" applyFill="1" applyBorder="1" applyAlignment="1">
      <alignment horizontal="center" vertical="center"/>
    </xf>
    <xf numFmtId="41" fontId="18" fillId="0" borderId="50" xfId="22" applyNumberFormat="1" applyFont="1" applyBorder="1" applyAlignment="1">
      <alignment horizontal="center" vertical="center"/>
    </xf>
    <xf numFmtId="41" fontId="18" fillId="8" borderId="38" xfId="22" applyNumberFormat="1" applyFont="1" applyFill="1" applyBorder="1" applyAlignment="1">
      <alignment horizontal="center" vertical="center"/>
    </xf>
    <xf numFmtId="177" fontId="18" fillId="0" borderId="0" xfId="22" applyNumberFormat="1" applyFont="1" applyAlignment="1">
      <alignment horizontal="center" vertical="center"/>
    </xf>
    <xf numFmtId="0" fontId="18" fillId="0" borderId="0" xfId="22" applyFont="1" applyAlignment="1">
      <alignment vertical="center"/>
    </xf>
    <xf numFmtId="186" fontId="18" fillId="0" borderId="0" xfId="22" applyNumberFormat="1" applyFont="1" applyAlignment="1">
      <alignment vertical="center"/>
    </xf>
    <xf numFmtId="0" fontId="12" fillId="0" borderId="0" xfId="22" applyFont="1"/>
    <xf numFmtId="0" fontId="18" fillId="0" borderId="0" xfId="22" applyFont="1" applyAlignment="1">
      <alignment horizontal="center" vertical="center"/>
    </xf>
    <xf numFmtId="187" fontId="18" fillId="0" borderId="0" xfId="22" applyNumberFormat="1" applyFont="1" applyAlignment="1">
      <alignment horizontal="right" vertical="center"/>
    </xf>
    <xf numFmtId="186" fontId="22" fillId="9" borderId="51" xfId="22" applyNumberFormat="1" applyFont="1" applyFill="1" applyBorder="1" applyAlignment="1">
      <alignment horizontal="center" vertical="center" shrinkToFit="1"/>
    </xf>
    <xf numFmtId="42" fontId="18" fillId="0" borderId="0" xfId="22" applyNumberFormat="1" applyFont="1" applyAlignment="1">
      <alignment vertical="center"/>
    </xf>
    <xf numFmtId="187" fontId="18" fillId="0" borderId="0" xfId="22" applyNumberFormat="1" applyFont="1" applyAlignment="1">
      <alignment horizontal="right" vertical="center" shrinkToFit="1"/>
    </xf>
    <xf numFmtId="187" fontId="23" fillId="0" borderId="0" xfId="22" applyNumberFormat="1" applyFont="1" applyAlignment="1">
      <alignment horizontal="right" vertical="center"/>
    </xf>
    <xf numFmtId="186" fontId="23" fillId="0" borderId="0" xfId="22" applyNumberFormat="1" applyFont="1" applyAlignment="1">
      <alignment vertical="center"/>
    </xf>
    <xf numFmtId="0" fontId="22" fillId="9" borderId="52" xfId="22" applyFont="1" applyFill="1" applyBorder="1" applyAlignment="1">
      <alignment vertical="center"/>
    </xf>
    <xf numFmtId="0" fontId="22" fillId="9" borderId="53" xfId="22" applyFont="1" applyFill="1" applyBorder="1" applyAlignment="1">
      <alignment vertical="center"/>
    </xf>
    <xf numFmtId="186" fontId="22" fillId="9" borderId="54" xfId="22" applyNumberFormat="1" applyFont="1" applyFill="1" applyBorder="1" applyAlignment="1">
      <alignment horizontal="center" vertical="center" shrinkToFit="1"/>
    </xf>
    <xf numFmtId="186" fontId="24" fillId="9" borderId="54" xfId="22" applyNumberFormat="1" applyFont="1" applyFill="1" applyBorder="1" applyAlignment="1">
      <alignment horizontal="right" vertical="center" shrinkToFit="1"/>
    </xf>
    <xf numFmtId="0" fontId="22" fillId="9" borderId="55" xfId="22" applyFont="1" applyFill="1" applyBorder="1" applyAlignment="1">
      <alignment vertical="center" shrinkToFit="1"/>
    </xf>
    <xf numFmtId="177" fontId="22" fillId="9" borderId="38" xfId="22" applyNumberFormat="1" applyFont="1" applyFill="1" applyBorder="1" applyAlignment="1">
      <alignment horizontal="center" vertical="center" shrinkToFit="1"/>
    </xf>
    <xf numFmtId="0" fontId="22" fillId="9" borderId="38" xfId="22" applyFont="1" applyFill="1" applyBorder="1" applyAlignment="1">
      <alignment horizontal="center" vertical="center" shrinkToFit="1"/>
    </xf>
    <xf numFmtId="187" fontId="22" fillId="9" borderId="38" xfId="22" applyNumberFormat="1" applyFont="1" applyFill="1" applyBorder="1" applyAlignment="1">
      <alignment horizontal="center" vertical="center" shrinkToFit="1"/>
    </xf>
    <xf numFmtId="0" fontId="24" fillId="9" borderId="38" xfId="22" applyFont="1" applyFill="1" applyBorder="1" applyAlignment="1">
      <alignment horizontal="center" vertical="center" wrapText="1" shrinkToFit="1"/>
    </xf>
    <xf numFmtId="0" fontId="18" fillId="0" borderId="38" xfId="22" applyFont="1" applyBorder="1" applyAlignment="1">
      <alignment horizontal="center" vertical="center" shrinkToFit="1"/>
    </xf>
    <xf numFmtId="186" fontId="18" fillId="0" borderId="38" xfId="22" applyNumberFormat="1" applyFont="1" applyBorder="1" applyAlignment="1">
      <alignment horizontal="center" vertical="center" shrinkToFit="1"/>
    </xf>
    <xf numFmtId="186" fontId="23" fillId="10" borderId="56" xfId="0" applyNumberFormat="1" applyFont="1" applyFill="1" applyBorder="1" applyAlignment="1">
      <alignment horizontal="center" vertical="center" shrinkToFit="1"/>
    </xf>
    <xf numFmtId="186" fontId="18" fillId="0" borderId="38" xfId="22" applyNumberFormat="1" applyFont="1" applyBorder="1" applyAlignment="1">
      <alignment vertical="center" shrinkToFit="1"/>
    </xf>
    <xf numFmtId="41" fontId="12" fillId="0" borderId="0" xfId="2" applyFont="1" applyAlignment="1"/>
    <xf numFmtId="187" fontId="18" fillId="0" borderId="38" xfId="22" applyNumberFormat="1" applyFont="1" applyBorder="1" applyAlignment="1">
      <alignment horizontal="center" vertical="center" shrinkToFit="1"/>
    </xf>
    <xf numFmtId="0" fontId="18" fillId="0" borderId="38" xfId="22" applyFont="1" applyBorder="1" applyAlignment="1">
      <alignment vertical="center" shrinkToFit="1"/>
    </xf>
    <xf numFmtId="180" fontId="18" fillId="0" borderId="38" xfId="22" applyNumberFormat="1" applyFont="1" applyBorder="1" applyAlignment="1">
      <alignment horizontal="center" vertical="center" shrinkToFit="1"/>
    </xf>
    <xf numFmtId="41" fontId="18" fillId="0" borderId="38" xfId="2" applyFont="1" applyBorder="1" applyAlignment="1">
      <alignment vertical="center" shrinkToFit="1"/>
    </xf>
    <xf numFmtId="41" fontId="18" fillId="0" borderId="38" xfId="22" applyNumberFormat="1" applyFont="1" applyBorder="1" applyAlignment="1">
      <alignment vertical="center" shrinkToFit="1"/>
    </xf>
    <xf numFmtId="0" fontId="18" fillId="0" borderId="57" xfId="22" applyFont="1" applyBorder="1" applyAlignment="1">
      <alignment horizontal="center" vertical="center" shrinkToFit="1"/>
    </xf>
    <xf numFmtId="187" fontId="18" fillId="0" borderId="57" xfId="22" applyNumberFormat="1" applyFont="1" applyBorder="1" applyAlignment="1">
      <alignment horizontal="center" vertical="center" shrinkToFit="1"/>
    </xf>
    <xf numFmtId="0" fontId="18" fillId="0" borderId="57" xfId="22" applyFont="1" applyBorder="1" applyAlignment="1">
      <alignment vertical="center" shrinkToFit="1"/>
    </xf>
    <xf numFmtId="186" fontId="18" fillId="0" borderId="57" xfId="22" applyNumberFormat="1" applyFont="1" applyBorder="1" applyAlignment="1">
      <alignment horizontal="center" vertical="center" shrinkToFit="1"/>
    </xf>
    <xf numFmtId="186" fontId="23" fillId="10" borderId="58" xfId="0" applyNumberFormat="1" applyFont="1" applyFill="1" applyBorder="1" applyAlignment="1">
      <alignment horizontal="center" vertical="center" shrinkToFit="1"/>
    </xf>
    <xf numFmtId="186" fontId="18" fillId="0" borderId="57" xfId="22" applyNumberFormat="1" applyFont="1" applyBorder="1" applyAlignment="1">
      <alignment vertical="center" shrinkToFit="1"/>
    </xf>
    <xf numFmtId="0" fontId="18" fillId="0" borderId="59" xfId="22" applyFont="1" applyBorder="1" applyAlignment="1">
      <alignment vertical="center" shrinkToFit="1"/>
    </xf>
    <xf numFmtId="0" fontId="18" fillId="0" borderId="60" xfId="22" applyFont="1" applyBorder="1" applyAlignment="1">
      <alignment vertical="center" shrinkToFit="1"/>
    </xf>
    <xf numFmtId="0" fontId="18" fillId="0" borderId="61" xfId="22" applyFont="1" applyBorder="1" applyAlignment="1">
      <alignment vertical="center" shrinkToFit="1"/>
    </xf>
    <xf numFmtId="41" fontId="12" fillId="0" borderId="0" xfId="22" applyNumberFormat="1" applyFont="1"/>
    <xf numFmtId="0" fontId="18" fillId="0" borderId="0" xfId="22" applyFont="1" applyAlignment="1">
      <alignment vertical="center" shrinkToFit="1"/>
    </xf>
    <xf numFmtId="177" fontId="18" fillId="0" borderId="38" xfId="22" applyNumberFormat="1" applyFont="1" applyBorder="1" applyAlignment="1">
      <alignment horizontal="center" vertical="center" shrinkToFit="1"/>
    </xf>
    <xf numFmtId="41" fontId="18" fillId="0" borderId="50" xfId="22" applyNumberFormat="1" applyFont="1" applyBorder="1" applyAlignment="1">
      <alignment horizontal="center" vertical="center" shrinkToFit="1"/>
    </xf>
    <xf numFmtId="41" fontId="18" fillId="0" borderId="0" xfId="22" applyNumberFormat="1" applyFont="1" applyAlignment="1">
      <alignment vertical="center" shrinkToFit="1"/>
    </xf>
    <xf numFmtId="177" fontId="18" fillId="0" borderId="57" xfId="22" applyNumberFormat="1" applyFont="1" applyBorder="1" applyAlignment="1">
      <alignment horizontal="center" vertical="center" shrinkToFit="1"/>
    </xf>
    <xf numFmtId="41" fontId="18" fillId="0" borderId="57" xfId="22" applyNumberFormat="1" applyFont="1" applyBorder="1" applyAlignment="1">
      <alignment vertical="center" shrinkToFit="1"/>
    </xf>
    <xf numFmtId="0" fontId="18" fillId="0" borderId="62" xfId="22" applyFont="1" applyBorder="1" applyAlignment="1">
      <alignment horizontal="center" vertical="center" shrinkToFit="1"/>
    </xf>
    <xf numFmtId="0" fontId="18" fillId="0" borderId="63" xfId="22" applyFont="1" applyBorder="1" applyAlignment="1">
      <alignment horizontal="center" vertical="center" shrinkToFit="1"/>
    </xf>
    <xf numFmtId="41" fontId="18" fillId="0" borderId="38" xfId="22" applyNumberFormat="1" applyFont="1" applyBorder="1"/>
    <xf numFmtId="14" fontId="18" fillId="0" borderId="38" xfId="22" applyNumberFormat="1" applyFont="1" applyBorder="1" applyAlignment="1">
      <alignment horizontal="center" vertical="center" shrinkToFit="1"/>
    </xf>
    <xf numFmtId="14" fontId="18" fillId="0" borderId="57" xfId="22" applyNumberFormat="1" applyFont="1" applyBorder="1" applyAlignment="1">
      <alignment horizontal="center" vertical="center" shrinkToFit="1"/>
    </xf>
    <xf numFmtId="41" fontId="18" fillId="8" borderId="57" xfId="22" applyNumberFormat="1" applyFont="1" applyFill="1" applyBorder="1" applyAlignment="1">
      <alignment horizontal="center" vertical="center"/>
    </xf>
    <xf numFmtId="41" fontId="18" fillId="8" borderId="62" xfId="22" applyNumberFormat="1" applyFont="1" applyFill="1" applyBorder="1" applyAlignment="1">
      <alignment horizontal="center" vertical="center"/>
    </xf>
    <xf numFmtId="41" fontId="18" fillId="0" borderId="64" xfId="22" applyNumberFormat="1" applyFont="1" applyBorder="1" applyAlignment="1">
      <alignment vertical="center" shrinkToFit="1"/>
    </xf>
    <xf numFmtId="14" fontId="18" fillId="0" borderId="64" xfId="22" applyNumberFormat="1" applyFont="1" applyBorder="1" applyAlignment="1">
      <alignment horizontal="center" vertical="center" shrinkToFit="1"/>
    </xf>
    <xf numFmtId="41" fontId="12" fillId="0" borderId="0" xfId="2" applyFont="1" applyAlignment="1">
      <alignment wrapText="1"/>
    </xf>
    <xf numFmtId="0" fontId="6" fillId="11" borderId="65" xfId="0" applyFont="1" applyFill="1" applyBorder="1" applyAlignment="1">
      <alignment horizontal="center" vertical="center"/>
    </xf>
    <xf numFmtId="41" fontId="6" fillId="11" borderId="65" xfId="0" applyNumberFormat="1" applyFont="1" applyFill="1" applyBorder="1" applyAlignment="1">
      <alignment horizontal="center" vertical="center"/>
    </xf>
    <xf numFmtId="41" fontId="6" fillId="11" borderId="65" xfId="0" applyNumberFormat="1" applyFont="1" applyFill="1" applyBorder="1" applyAlignment="1">
      <alignment horizontal="center" vertical="center" wrapText="1"/>
    </xf>
    <xf numFmtId="9" fontId="6" fillId="11" borderId="65" xfId="1" applyFont="1" applyFill="1" applyBorder="1" applyAlignment="1">
      <alignment horizontal="center" vertical="center" wrapText="1"/>
    </xf>
    <xf numFmtId="0" fontId="6" fillId="11" borderId="56" xfId="0" applyFont="1" applyFill="1" applyBorder="1">
      <alignment vertical="center"/>
    </xf>
    <xf numFmtId="41" fontId="6" fillId="11" borderId="56" xfId="0" applyNumberFormat="1" applyFont="1" applyFill="1" applyBorder="1" applyAlignment="1">
      <alignment horizontal="center" vertical="center"/>
    </xf>
    <xf numFmtId="9" fontId="6" fillId="11" borderId="56" xfId="1" applyFont="1" applyFill="1" applyBorder="1" applyAlignment="1">
      <alignment horizontal="right" vertical="center"/>
    </xf>
    <xf numFmtId="0" fontId="0" fillId="0" borderId="56" xfId="0" applyBorder="1" applyAlignment="1">
      <alignment horizontal="center" vertical="center"/>
    </xf>
    <xf numFmtId="41" fontId="3" fillId="0" borderId="56" xfId="2" applyFont="1" applyBorder="1">
      <alignment vertical="center"/>
    </xf>
    <xf numFmtId="186" fontId="18" fillId="0" borderId="56" xfId="6" applyNumberFormat="1" applyFont="1" applyBorder="1" applyAlignment="1">
      <alignment vertical="center" shrinkToFit="1"/>
    </xf>
    <xf numFmtId="41" fontId="3" fillId="0" borderId="56" xfId="0" applyNumberFormat="1" applyFont="1" applyBorder="1" applyAlignment="1">
      <alignment vertical="center" shrinkToFit="1"/>
    </xf>
    <xf numFmtId="9" fontId="3" fillId="0" borderId="56" xfId="1" applyFont="1" applyBorder="1" applyAlignment="1">
      <alignment horizontal="right" vertical="center" shrinkToFit="1"/>
    </xf>
    <xf numFmtId="186" fontId="18" fillId="0" borderId="56" xfId="0" applyNumberFormat="1" applyFont="1" applyBorder="1" applyAlignment="1">
      <alignment vertical="center" shrinkToFit="1"/>
    </xf>
    <xf numFmtId="0" fontId="12" fillId="3" borderId="9" xfId="9" applyFont="1" applyFill="1" applyBorder="1" applyAlignment="1">
      <alignment horizontal="center" vertical="center" shrinkToFit="1"/>
    </xf>
    <xf numFmtId="177" fontId="25" fillId="9" borderId="17" xfId="22" applyNumberFormat="1" applyFont="1" applyFill="1" applyBorder="1" applyAlignment="1">
      <alignment horizontal="center" vertical="center" shrinkToFit="1"/>
    </xf>
    <xf numFmtId="0" fontId="25" fillId="9" borderId="17" xfId="22" applyFont="1" applyFill="1" applyBorder="1" applyAlignment="1">
      <alignment horizontal="center" vertical="center" shrinkToFit="1"/>
    </xf>
    <xf numFmtId="187" fontId="25" fillId="9" borderId="17" xfId="22" applyNumberFormat="1" applyFont="1" applyFill="1" applyBorder="1" applyAlignment="1">
      <alignment horizontal="center" vertical="center" shrinkToFit="1"/>
    </xf>
    <xf numFmtId="186" fontId="25" fillId="9" borderId="17" xfId="22" applyNumberFormat="1" applyFont="1" applyFill="1" applyBorder="1" applyAlignment="1">
      <alignment horizontal="center" vertical="center" shrinkToFit="1"/>
    </xf>
    <xf numFmtId="0" fontId="12" fillId="0" borderId="4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3" borderId="0" xfId="0" applyFont="1" applyFill="1" applyAlignment="1">
      <alignment horizontal="right" shrinkToFit="1"/>
    </xf>
    <xf numFmtId="14" fontId="7" fillId="3" borderId="0" xfId="0" applyNumberFormat="1" applyFont="1" applyFill="1" applyAlignment="1">
      <alignment horizontal="left" shrinkToFit="1"/>
    </xf>
    <xf numFmtId="0" fontId="12" fillId="0" borderId="0" xfId="0" applyFont="1" applyAlignment="1">
      <alignment horizontal="right" vertical="center" shrinkToFit="1"/>
    </xf>
    <xf numFmtId="14" fontId="12" fillId="0" borderId="0" xfId="0" applyNumberFormat="1" applyFont="1" applyAlignment="1">
      <alignment horizontal="center" vertical="center" shrinkToFit="1"/>
    </xf>
    <xf numFmtId="41" fontId="0" fillId="0" borderId="0" xfId="2" applyFont="1" applyAlignment="1">
      <alignment vertical="center" shrinkToFit="1"/>
    </xf>
    <xf numFmtId="10" fontId="26" fillId="3" borderId="0" xfId="1" applyNumberFormat="1" applyFont="1" applyFill="1" applyAlignment="1">
      <alignment shrinkToFit="1"/>
    </xf>
    <xf numFmtId="0" fontId="0" fillId="0" borderId="0" xfId="0" applyAlignment="1">
      <alignment vertical="center" shrinkToFit="1"/>
    </xf>
    <xf numFmtId="0" fontId="12" fillId="0" borderId="0" xfId="0" applyFont="1" applyAlignment="1">
      <alignment horizontal="right" shrinkToFit="1"/>
    </xf>
    <xf numFmtId="0" fontId="6" fillId="3" borderId="0" xfId="0" applyFont="1" applyFill="1" applyAlignment="1">
      <alignment horizontal="right" vertical="center" shrinkToFit="1"/>
    </xf>
    <xf numFmtId="0" fontId="6" fillId="3" borderId="0" xfId="0" applyFont="1" applyFill="1" applyAlignment="1">
      <alignment vertical="center" shrinkToFit="1"/>
    </xf>
    <xf numFmtId="14" fontId="12" fillId="0" borderId="11" xfId="0" applyNumberFormat="1" applyFont="1" applyBorder="1" applyAlignment="1">
      <alignment vertical="center" shrinkToFit="1"/>
    </xf>
    <xf numFmtId="41" fontId="27" fillId="3" borderId="0" xfId="2" applyFont="1" applyFill="1" applyAlignment="1">
      <alignment shrinkToFit="1"/>
    </xf>
    <xf numFmtId="10" fontId="28" fillId="3" borderId="11" xfId="1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center" vertical="center" shrinkToFit="1"/>
    </xf>
    <xf numFmtId="41" fontId="3" fillId="4" borderId="1" xfId="2" applyFont="1" applyFill="1" applyBorder="1" applyAlignment="1">
      <alignment horizontal="center" vertical="center" shrinkToFit="1"/>
    </xf>
    <xf numFmtId="41" fontId="3" fillId="0" borderId="1" xfId="2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41" fontId="3" fillId="3" borderId="10" xfId="2" applyFont="1" applyFill="1" applyBorder="1" applyAlignment="1">
      <alignment horizontal="center" vertical="center" shrinkToFit="1"/>
    </xf>
    <xf numFmtId="178" fontId="0" fillId="0" borderId="0" xfId="0" applyNumberFormat="1" applyAlignment="1">
      <alignment vertical="center" shrinkToFit="1"/>
    </xf>
    <xf numFmtId="10" fontId="0" fillId="0" borderId="0" xfId="1" applyNumberFormat="1" applyFont="1" applyAlignment="1">
      <alignment horizontal="right" vertical="center" shrinkToFit="1"/>
    </xf>
    <xf numFmtId="177" fontId="12" fillId="0" borderId="0" xfId="2" applyNumberFormat="1" applyFont="1" applyAlignment="1">
      <alignment horizontal="center" vertical="center" shrinkToFit="1"/>
    </xf>
    <xf numFmtId="0" fontId="3" fillId="11" borderId="37" xfId="0" applyFont="1" applyFill="1" applyBorder="1" applyAlignment="1">
      <alignment horizontal="center" vertical="center" shrinkToFit="1"/>
    </xf>
    <xf numFmtId="41" fontId="3" fillId="11" borderId="37" xfId="0" applyNumberFormat="1" applyFont="1" applyFill="1" applyBorder="1" applyAlignment="1">
      <alignment horizontal="center" vertical="center" shrinkToFit="1"/>
    </xf>
    <xf numFmtId="178" fontId="3" fillId="11" borderId="37" xfId="0" applyNumberFormat="1" applyFont="1" applyFill="1" applyBorder="1" applyAlignment="1">
      <alignment horizontal="center" vertical="center" shrinkToFit="1"/>
    </xf>
    <xf numFmtId="41" fontId="6" fillId="11" borderId="37" xfId="2" applyFont="1" applyFill="1" applyBorder="1" applyAlignment="1">
      <alignment horizontal="center" vertical="center" shrinkToFit="1"/>
    </xf>
    <xf numFmtId="0" fontId="6" fillId="11" borderId="66" xfId="0" applyFont="1" applyFill="1" applyBorder="1" applyAlignment="1">
      <alignment horizontal="left" vertical="center" shrinkToFit="1"/>
    </xf>
    <xf numFmtId="0" fontId="3" fillId="4" borderId="67" xfId="0" applyFont="1" applyFill="1" applyBorder="1" applyAlignment="1">
      <alignment horizontal="left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41" fontId="8" fillId="12" borderId="10" xfId="0" applyNumberFormat="1" applyFont="1" applyFill="1" applyBorder="1" applyAlignment="1">
      <alignment horizontal="center" vertical="center" shrinkToFit="1"/>
    </xf>
    <xf numFmtId="0" fontId="12" fillId="0" borderId="68" xfId="0" applyFont="1" applyBorder="1" applyAlignment="1">
      <alignment horizontal="center" vertical="center"/>
    </xf>
    <xf numFmtId="10" fontId="3" fillId="3" borderId="69" xfId="1" applyNumberFormat="1" applyFont="1" applyFill="1" applyBorder="1" applyAlignment="1">
      <alignment vertical="center" shrinkToFit="1"/>
    </xf>
    <xf numFmtId="10" fontId="3" fillId="3" borderId="20" xfId="1" applyNumberFormat="1" applyFont="1" applyFill="1" applyBorder="1" applyAlignment="1">
      <alignment vertical="center" shrinkToFit="1"/>
    </xf>
    <xf numFmtId="10" fontId="3" fillId="3" borderId="70" xfId="1" applyNumberFormat="1" applyFont="1" applyFill="1" applyBorder="1" applyAlignment="1">
      <alignment vertical="center" shrinkToFit="1"/>
    </xf>
    <xf numFmtId="0" fontId="12" fillId="3" borderId="71" xfId="0" applyFont="1" applyFill="1" applyBorder="1">
      <alignment vertical="center"/>
    </xf>
    <xf numFmtId="0" fontId="12" fillId="3" borderId="72" xfId="0" applyFont="1" applyFill="1" applyBorder="1">
      <alignment vertical="center"/>
    </xf>
    <xf numFmtId="0" fontId="12" fillId="3" borderId="73" xfId="0" applyFont="1" applyFill="1" applyBorder="1">
      <alignment vertical="center"/>
    </xf>
    <xf numFmtId="41" fontId="3" fillId="13" borderId="49" xfId="2" applyFont="1" applyFill="1" applyBorder="1" applyAlignment="1">
      <alignment horizontal="center" vertical="center" shrinkToFit="1"/>
    </xf>
    <xf numFmtId="41" fontId="3" fillId="13" borderId="6" xfId="2" applyFont="1" applyFill="1" applyBorder="1" applyAlignment="1">
      <alignment horizontal="center" vertical="center" shrinkToFit="1"/>
    </xf>
    <xf numFmtId="0" fontId="12" fillId="14" borderId="14" xfId="0" applyFont="1" applyFill="1" applyBorder="1" applyAlignment="1">
      <alignment horizontal="center" vertical="center" shrinkToFit="1"/>
    </xf>
    <xf numFmtId="41" fontId="3" fillId="14" borderId="8" xfId="0" applyNumberFormat="1" applyFont="1" applyFill="1" applyBorder="1" applyAlignment="1">
      <alignment horizontal="center" vertical="center" shrinkToFit="1"/>
    </xf>
    <xf numFmtId="14" fontId="3" fillId="14" borderId="8" xfId="0" applyNumberFormat="1" applyFont="1" applyFill="1" applyBorder="1" applyAlignment="1">
      <alignment horizontal="center" vertical="center" shrinkToFit="1"/>
    </xf>
    <xf numFmtId="178" fontId="3" fillId="14" borderId="8" xfId="0" applyNumberFormat="1" applyFont="1" applyFill="1" applyBorder="1" applyAlignment="1">
      <alignment horizontal="center" vertical="center" shrinkToFit="1"/>
    </xf>
    <xf numFmtId="41" fontId="3" fillId="14" borderId="74" xfId="2" applyFont="1" applyFill="1" applyBorder="1" applyAlignment="1">
      <alignment horizontal="center" vertical="center" shrinkToFit="1"/>
    </xf>
    <xf numFmtId="0" fontId="12" fillId="14" borderId="67" xfId="0" applyFont="1" applyFill="1" applyBorder="1" applyAlignment="1">
      <alignment horizontal="center" vertical="center" shrinkToFit="1"/>
    </xf>
    <xf numFmtId="41" fontId="3" fillId="14" borderId="1" xfId="0" applyNumberFormat="1" applyFont="1" applyFill="1" applyBorder="1" applyAlignment="1">
      <alignment horizontal="center" vertical="center" shrinkToFit="1"/>
    </xf>
    <xf numFmtId="14" fontId="3" fillId="14" borderId="1" xfId="0" applyNumberFormat="1" applyFont="1" applyFill="1" applyBorder="1" applyAlignment="1">
      <alignment horizontal="center" vertical="center" shrinkToFit="1"/>
    </xf>
    <xf numFmtId="178" fontId="3" fillId="14" borderId="1" xfId="0" applyNumberFormat="1" applyFont="1" applyFill="1" applyBorder="1" applyAlignment="1">
      <alignment horizontal="center" vertical="center" shrinkToFit="1"/>
    </xf>
    <xf numFmtId="41" fontId="3" fillId="14" borderId="75" xfId="2" applyFont="1" applyFill="1" applyBorder="1" applyAlignment="1">
      <alignment horizontal="center" vertical="center" shrinkToFit="1"/>
    </xf>
    <xf numFmtId="0" fontId="12" fillId="14" borderId="47" xfId="0" applyFont="1" applyFill="1" applyBorder="1" applyAlignment="1">
      <alignment horizontal="center" vertical="center" shrinkToFit="1"/>
    </xf>
    <xf numFmtId="41" fontId="3" fillId="14" borderId="10" xfId="0" applyNumberFormat="1" applyFont="1" applyFill="1" applyBorder="1" applyAlignment="1">
      <alignment horizontal="center" vertical="center" shrinkToFit="1"/>
    </xf>
    <xf numFmtId="14" fontId="3" fillId="14" borderId="10" xfId="0" applyNumberFormat="1" applyFont="1" applyFill="1" applyBorder="1" applyAlignment="1">
      <alignment horizontal="center" vertical="center" shrinkToFit="1"/>
    </xf>
    <xf numFmtId="178" fontId="3" fillId="14" borderId="10" xfId="0" applyNumberFormat="1" applyFont="1" applyFill="1" applyBorder="1" applyAlignment="1">
      <alignment horizontal="center" vertical="center" shrinkToFit="1"/>
    </xf>
    <xf numFmtId="41" fontId="3" fillId="14" borderId="76" xfId="2" applyFont="1" applyFill="1" applyBorder="1" applyAlignment="1">
      <alignment horizontal="center" vertical="center" shrinkToFit="1"/>
    </xf>
    <xf numFmtId="41" fontId="3" fillId="14" borderId="8" xfId="0" quotePrefix="1" applyNumberFormat="1" applyFont="1" applyFill="1" applyBorder="1" applyAlignment="1">
      <alignment horizontal="center" vertical="center" shrinkToFit="1"/>
    </xf>
    <xf numFmtId="41" fontId="3" fillId="4" borderId="8" xfId="0" applyNumberFormat="1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41" fontId="3" fillId="0" borderId="10" xfId="2" applyFont="1" applyBorder="1" applyAlignment="1">
      <alignment horizontal="center" vertical="center" shrinkToFi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41" fontId="3" fillId="11" borderId="37" xfId="2" applyFont="1" applyFill="1" applyBorder="1" applyAlignment="1">
      <alignment horizontal="center" vertical="center" shrinkToFit="1"/>
    </xf>
    <xf numFmtId="41" fontId="3" fillId="14" borderId="8" xfId="2" applyFont="1" applyFill="1" applyBorder="1" applyAlignment="1">
      <alignment horizontal="center" vertical="center" shrinkToFit="1"/>
    </xf>
    <xf numFmtId="41" fontId="3" fillId="14" borderId="1" xfId="2" applyFont="1" applyFill="1" applyBorder="1" applyAlignment="1">
      <alignment horizontal="center" vertical="center" shrinkToFit="1"/>
    </xf>
    <xf numFmtId="41" fontId="3" fillId="14" borderId="10" xfId="2" applyFont="1" applyFill="1" applyBorder="1" applyAlignment="1">
      <alignment horizontal="center" vertical="center" shrinkToFit="1"/>
    </xf>
    <xf numFmtId="14" fontId="7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11" borderId="5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0" xfId="8" applyFont="1" applyAlignment="1">
      <alignment vertical="center" shrinkToFit="1"/>
    </xf>
    <xf numFmtId="0" fontId="10" fillId="0" borderId="0" xfId="8" applyFont="1" applyAlignment="1">
      <alignment horizontal="right" vertical="center" shrinkToFit="1"/>
    </xf>
    <xf numFmtId="0" fontId="30" fillId="0" borderId="0" xfId="8" applyFont="1" applyAlignment="1">
      <alignment vertical="center" shrinkToFit="1"/>
    </xf>
    <xf numFmtId="0" fontId="30" fillId="0" borderId="0" xfId="8" applyFont="1" applyAlignment="1">
      <alignment horizontal="center" vertical="center" shrinkToFit="1"/>
    </xf>
    <xf numFmtId="177" fontId="30" fillId="0" borderId="0" xfId="8" applyNumberFormat="1" applyFont="1" applyAlignment="1">
      <alignment vertical="center" shrinkToFit="1"/>
    </xf>
    <xf numFmtId="182" fontId="30" fillId="0" borderId="0" xfId="8" applyNumberFormat="1" applyFont="1" applyAlignment="1">
      <alignment vertical="center" shrinkToFit="1"/>
    </xf>
    <xf numFmtId="41" fontId="30" fillId="0" borderId="0" xfId="2" applyFont="1" applyAlignment="1">
      <alignment vertical="center" shrinkToFit="1"/>
    </xf>
    <xf numFmtId="41" fontId="30" fillId="0" borderId="0" xfId="8" applyNumberFormat="1" applyFont="1" applyAlignment="1">
      <alignment vertical="center" shrinkToFit="1"/>
    </xf>
    <xf numFmtId="182" fontId="30" fillId="0" borderId="0" xfId="8" applyNumberFormat="1" applyFont="1" applyAlignment="1">
      <alignment horizontal="center" vertical="center" shrinkToFit="1"/>
    </xf>
    <xf numFmtId="0" fontId="10" fillId="0" borderId="11" xfId="8" applyFont="1" applyBorder="1" applyAlignment="1">
      <alignment horizontal="right" vertical="center" shrinkToFit="1"/>
    </xf>
    <xf numFmtId="14" fontId="10" fillId="0" borderId="11" xfId="8" applyNumberFormat="1" applyFont="1" applyBorder="1" applyAlignment="1">
      <alignment horizontal="left" vertical="center" shrinkToFit="1"/>
    </xf>
    <xf numFmtId="0" fontId="30" fillId="0" borderId="11" xfId="8" applyFont="1" applyBorder="1" applyAlignment="1">
      <alignment vertical="center" shrinkToFit="1"/>
    </xf>
    <xf numFmtId="0" fontId="30" fillId="0" borderId="11" xfId="8" applyFont="1" applyBorder="1" applyAlignment="1">
      <alignment horizontal="center" vertical="center" shrinkToFit="1"/>
    </xf>
    <xf numFmtId="177" fontId="30" fillId="0" borderId="11" xfId="8" applyNumberFormat="1" applyFont="1" applyBorder="1" applyAlignment="1">
      <alignment vertical="center" shrinkToFit="1"/>
    </xf>
    <xf numFmtId="182" fontId="30" fillId="0" borderId="11" xfId="8" applyNumberFormat="1" applyFont="1" applyBorder="1" applyAlignment="1">
      <alignment vertical="center" shrinkToFit="1"/>
    </xf>
    <xf numFmtId="41" fontId="30" fillId="0" borderId="11" xfId="2" applyFont="1" applyBorder="1" applyAlignment="1">
      <alignment vertical="center" shrinkToFit="1"/>
    </xf>
    <xf numFmtId="41" fontId="30" fillId="0" borderId="11" xfId="8" applyNumberFormat="1" applyFont="1" applyBorder="1" applyAlignment="1">
      <alignment vertical="center" shrinkToFit="1"/>
    </xf>
    <xf numFmtId="49" fontId="12" fillId="3" borderId="1" xfId="9" applyNumberFormat="1" applyFont="1" applyFill="1" applyBorder="1" applyAlignment="1">
      <alignment horizontal="center" vertical="center" shrinkToFit="1"/>
    </xf>
    <xf numFmtId="0" fontId="1" fillId="15" borderId="1" xfId="8" applyFill="1" applyBorder="1" applyAlignment="1">
      <alignment vertical="center" shrinkToFit="1"/>
    </xf>
    <xf numFmtId="0" fontId="1" fillId="0" borderId="1" xfId="8" applyBorder="1" applyAlignment="1">
      <alignment vertical="center" shrinkToFit="1"/>
    </xf>
    <xf numFmtId="0" fontId="7" fillId="3" borderId="9" xfId="8" applyFont="1" applyFill="1" applyBorder="1" applyAlignment="1">
      <alignment horizontal="center" vertical="center" shrinkToFit="1"/>
    </xf>
    <xf numFmtId="0" fontId="7" fillId="16" borderId="9" xfId="8" applyFont="1" applyFill="1" applyBorder="1" applyAlignment="1">
      <alignment horizontal="center" vertical="center" shrinkToFit="1"/>
    </xf>
    <xf numFmtId="0" fontId="7" fillId="2" borderId="9" xfId="8" applyFont="1" applyFill="1" applyBorder="1" applyAlignment="1">
      <alignment horizontal="center" vertical="center" shrinkToFit="1"/>
    </xf>
    <xf numFmtId="177" fontId="7" fillId="2" borderId="9" xfId="8" applyNumberFormat="1" applyFont="1" applyFill="1" applyBorder="1" applyAlignment="1">
      <alignment horizontal="center" vertical="center" shrinkToFit="1"/>
    </xf>
    <xf numFmtId="41" fontId="7" fillId="2" borderId="9" xfId="2" applyFont="1" applyFill="1" applyBorder="1" applyAlignment="1">
      <alignment horizontal="center" vertical="center" shrinkToFit="1"/>
    </xf>
    <xf numFmtId="0" fontId="7" fillId="17" borderId="9" xfId="8" applyFont="1" applyFill="1" applyBorder="1" applyAlignment="1">
      <alignment horizontal="center" vertical="center" shrinkToFit="1"/>
    </xf>
    <xf numFmtId="0" fontId="7" fillId="17" borderId="75" xfId="8" applyFont="1" applyFill="1" applyBorder="1" applyAlignment="1">
      <alignment horizontal="center" vertical="center" shrinkToFit="1"/>
    </xf>
    <xf numFmtId="177" fontId="12" fillId="3" borderId="1" xfId="9" applyNumberFormat="1" applyFont="1" applyFill="1" applyBorder="1" applyAlignment="1">
      <alignment horizontal="center" vertical="center" shrinkToFit="1"/>
    </xf>
    <xf numFmtId="49" fontId="12" fillId="3" borderId="9" xfId="9" applyNumberFormat="1" applyFont="1" applyFill="1" applyBorder="1" applyAlignment="1">
      <alignment horizontal="center" vertical="center" shrinkToFit="1"/>
    </xf>
    <xf numFmtId="0" fontId="12" fillId="18" borderId="9" xfId="9" applyFont="1" applyFill="1" applyBorder="1" applyAlignment="1">
      <alignment horizontal="center" vertical="center" shrinkToFit="1"/>
    </xf>
    <xf numFmtId="0" fontId="12" fillId="18" borderId="9" xfId="9" applyFont="1" applyFill="1" applyBorder="1" applyAlignment="1">
      <alignment horizontal="left" vertical="center" shrinkToFit="1"/>
    </xf>
    <xf numFmtId="41" fontId="12" fillId="18" borderId="9" xfId="10" applyFont="1" applyFill="1" applyBorder="1" applyAlignment="1">
      <alignment horizontal="center" vertical="center" shrinkToFit="1"/>
    </xf>
    <xf numFmtId="0" fontId="12" fillId="18" borderId="9" xfId="10" applyNumberFormat="1" applyFont="1" applyFill="1" applyBorder="1" applyAlignment="1">
      <alignment horizontal="center" vertical="center" shrinkToFit="1"/>
    </xf>
    <xf numFmtId="0" fontId="10" fillId="18" borderId="9" xfId="9" applyFont="1" applyFill="1" applyBorder="1" applyAlignment="1">
      <alignment horizontal="center" vertical="center" wrapText="1" shrinkToFit="1"/>
    </xf>
    <xf numFmtId="0" fontId="2" fillId="18" borderId="9" xfId="16" applyFill="1" applyBorder="1" applyAlignment="1">
      <alignment horizontal="center" vertical="center" shrinkToFit="1"/>
    </xf>
    <xf numFmtId="14" fontId="12" fillId="18" borderId="9" xfId="10" applyNumberFormat="1" applyFont="1" applyFill="1" applyBorder="1" applyAlignment="1">
      <alignment horizontal="center" vertical="center" shrinkToFit="1"/>
    </xf>
    <xf numFmtId="41" fontId="12" fillId="18" borderId="9" xfId="2" applyFont="1" applyFill="1" applyBorder="1" applyAlignment="1">
      <alignment horizontal="center" vertical="center" shrinkToFit="1"/>
    </xf>
    <xf numFmtId="41" fontId="12" fillId="3" borderId="75" xfId="2" applyFont="1" applyFill="1" applyBorder="1" applyAlignment="1">
      <alignment horizontal="center" vertical="center" shrinkToFit="1"/>
    </xf>
    <xf numFmtId="10" fontId="3" fillId="3" borderId="3" xfId="1" applyNumberFormat="1" applyFont="1" applyFill="1" applyBorder="1" applyAlignment="1">
      <alignment vertical="center" shrinkToFit="1"/>
    </xf>
    <xf numFmtId="10" fontId="3" fillId="3" borderId="0" xfId="1" applyNumberFormat="1" applyFont="1" applyFill="1" applyAlignment="1">
      <alignment vertical="center" shrinkToFit="1"/>
    </xf>
    <xf numFmtId="10" fontId="3" fillId="3" borderId="4" xfId="1" applyNumberFormat="1" applyFont="1" applyFill="1" applyBorder="1" applyAlignment="1">
      <alignment vertical="center" shrinkToFit="1"/>
    </xf>
    <xf numFmtId="10" fontId="6" fillId="11" borderId="77" xfId="1" applyNumberFormat="1" applyFont="1" applyFill="1" applyBorder="1" applyAlignment="1">
      <alignment horizontal="right" vertical="center" shrinkToFit="1"/>
    </xf>
    <xf numFmtId="10" fontId="3" fillId="4" borderId="9" xfId="1" applyNumberFormat="1" applyFont="1" applyFill="1" applyBorder="1" applyAlignment="1">
      <alignment horizontal="right" vertical="center" shrinkToFit="1"/>
    </xf>
    <xf numFmtId="10" fontId="3" fillId="0" borderId="9" xfId="1" applyNumberFormat="1" applyFont="1" applyBorder="1" applyAlignment="1">
      <alignment horizontal="right" vertical="center" shrinkToFit="1"/>
    </xf>
    <xf numFmtId="10" fontId="3" fillId="0" borderId="78" xfId="1" applyNumberFormat="1" applyFont="1" applyBorder="1" applyAlignment="1">
      <alignment horizontal="right" vertical="center" shrinkToFit="1"/>
    </xf>
    <xf numFmtId="10" fontId="3" fillId="13" borderId="9" xfId="1" applyNumberFormat="1" applyFont="1" applyFill="1" applyBorder="1" applyAlignment="1">
      <alignment horizontal="right" vertical="center" shrinkToFit="1"/>
    </xf>
    <xf numFmtId="41" fontId="6" fillId="11" borderId="79" xfId="2" applyFont="1" applyFill="1" applyBorder="1" applyAlignment="1">
      <alignment horizontal="center" vertical="center" shrinkToFit="1"/>
    </xf>
    <xf numFmtId="41" fontId="6" fillId="11" borderId="80" xfId="2" applyFont="1" applyFill="1" applyBorder="1" applyAlignment="1">
      <alignment horizontal="center" vertical="center" shrinkToFit="1"/>
    </xf>
    <xf numFmtId="41" fontId="3" fillId="4" borderId="81" xfId="2" applyFont="1" applyFill="1" applyBorder="1" applyAlignment="1">
      <alignment horizontal="center" vertical="center" shrinkToFit="1"/>
    </xf>
    <xf numFmtId="41" fontId="3" fillId="4" borderId="75" xfId="2" applyFont="1" applyFill="1" applyBorder="1" applyAlignment="1">
      <alignment horizontal="center" vertical="center" shrinkToFit="1"/>
    </xf>
    <xf numFmtId="41" fontId="3" fillId="0" borderId="81" xfId="2" applyFont="1" applyBorder="1" applyAlignment="1">
      <alignment horizontal="center" vertical="center" shrinkToFit="1"/>
    </xf>
    <xf numFmtId="41" fontId="3" fillId="0" borderId="75" xfId="2" applyFont="1" applyBorder="1" applyAlignment="1">
      <alignment horizontal="center" vertical="center" shrinkToFit="1"/>
    </xf>
    <xf numFmtId="41" fontId="3" fillId="13" borderId="81" xfId="2" applyFont="1" applyFill="1" applyBorder="1" applyAlignment="1">
      <alignment horizontal="center" vertical="center" shrinkToFit="1"/>
    </xf>
    <xf numFmtId="41" fontId="3" fillId="13" borderId="82" xfId="2" applyFont="1" applyFill="1" applyBorder="1" applyAlignment="1">
      <alignment horizontal="center" vertical="center" shrinkToFit="1"/>
    </xf>
    <xf numFmtId="10" fontId="3" fillId="3" borderId="83" xfId="1" applyNumberFormat="1" applyFont="1" applyFill="1" applyBorder="1" applyAlignment="1">
      <alignment vertical="center" shrinkToFit="1"/>
    </xf>
    <xf numFmtId="10" fontId="3" fillId="3" borderId="84" xfId="1" applyNumberFormat="1" applyFont="1" applyFill="1" applyBorder="1" applyAlignment="1">
      <alignment vertical="center" shrinkToFit="1"/>
    </xf>
    <xf numFmtId="10" fontId="3" fillId="3" borderId="85" xfId="1" applyNumberFormat="1" applyFont="1" applyFill="1" applyBorder="1" applyAlignment="1">
      <alignment vertical="center" shrinkToFit="1"/>
    </xf>
    <xf numFmtId="41" fontId="3" fillId="0" borderId="86" xfId="2" applyFont="1" applyBorder="1" applyAlignment="1">
      <alignment horizontal="center" vertical="center" shrinkToFit="1"/>
    </xf>
    <xf numFmtId="41" fontId="3" fillId="0" borderId="76" xfId="2" applyFont="1" applyBorder="1" applyAlignment="1">
      <alignment horizontal="center" vertical="center" shrinkToFit="1"/>
    </xf>
    <xf numFmtId="10" fontId="26" fillId="3" borderId="0" xfId="1" applyNumberFormat="1" applyFont="1" applyFill="1" applyAlignment="1">
      <alignment horizontal="left" shrinkToFit="1"/>
    </xf>
    <xf numFmtId="41" fontId="26" fillId="3" borderId="87" xfId="2" applyFont="1" applyFill="1" applyBorder="1" applyAlignment="1">
      <alignment horizontal="left" shrinkToFit="1"/>
    </xf>
    <xf numFmtId="41" fontId="26" fillId="3" borderId="88" xfId="2" applyFont="1" applyFill="1" applyBorder="1" applyAlignment="1">
      <alignment horizontal="left" shrinkToFit="1"/>
    </xf>
    <xf numFmtId="41" fontId="27" fillId="3" borderId="89" xfId="2" applyFont="1" applyFill="1" applyBorder="1" applyAlignment="1">
      <alignment shrinkToFit="1"/>
    </xf>
    <xf numFmtId="41" fontId="27" fillId="3" borderId="90" xfId="2" applyFont="1" applyFill="1" applyBorder="1" applyAlignment="1">
      <alignment shrinkToFit="1"/>
    </xf>
    <xf numFmtId="14" fontId="12" fillId="0" borderId="0" xfId="2" applyNumberFormat="1" applyFont="1" applyAlignment="1">
      <alignment horizontal="center" vertical="center" shrinkToFit="1"/>
    </xf>
    <xf numFmtId="0" fontId="12" fillId="0" borderId="11" xfId="8" applyFont="1" applyBorder="1" applyAlignment="1">
      <alignment horizontal="center" vertical="center" shrinkToFit="1"/>
    </xf>
    <xf numFmtId="182" fontId="7" fillId="3" borderId="9" xfId="8" applyNumberFormat="1" applyFont="1" applyFill="1" applyBorder="1" applyAlignment="1">
      <alignment horizontal="center" vertical="center" shrinkToFit="1"/>
    </xf>
    <xf numFmtId="189" fontId="12" fillId="18" borderId="9" xfId="10" applyNumberFormat="1" applyFont="1" applyFill="1" applyBorder="1" applyAlignment="1">
      <alignment horizontal="center" vertical="center" shrinkToFit="1"/>
    </xf>
    <xf numFmtId="0" fontId="22" fillId="19" borderId="9" xfId="0" applyFont="1" applyFill="1" applyBorder="1" applyAlignment="1">
      <alignment horizontal="center" vertical="center" shrinkToFit="1"/>
    </xf>
    <xf numFmtId="0" fontId="7" fillId="7" borderId="9" xfId="8" applyFont="1" applyFill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1" fontId="3" fillId="3" borderId="91" xfId="2" applyFont="1" applyFill="1" applyBorder="1" applyAlignment="1">
      <alignment vertical="center" shrinkToFit="1"/>
    </xf>
    <xf numFmtId="41" fontId="3" fillId="3" borderId="19" xfId="2" applyFont="1" applyFill="1" applyBorder="1" applyAlignment="1">
      <alignment vertical="center" shrinkToFit="1"/>
    </xf>
    <xf numFmtId="41" fontId="3" fillId="3" borderId="68" xfId="2" applyFont="1" applyFill="1" applyBorder="1" applyAlignment="1">
      <alignment vertical="center" shrinkToFit="1"/>
    </xf>
    <xf numFmtId="0" fontId="12" fillId="0" borderId="92" xfId="0" applyFont="1" applyBorder="1" applyAlignment="1">
      <alignment horizontal="center" vertical="center" shrinkToFit="1"/>
    </xf>
    <xf numFmtId="0" fontId="12" fillId="0" borderId="93" xfId="0" applyFont="1" applyBorder="1" applyAlignment="1">
      <alignment horizontal="center" vertical="center" shrinkToFit="1"/>
    </xf>
    <xf numFmtId="0" fontId="12" fillId="0" borderId="94" xfId="0" applyFont="1" applyBorder="1" applyAlignment="1">
      <alignment horizontal="center" vertical="center" shrinkToFit="1"/>
    </xf>
    <xf numFmtId="41" fontId="3" fillId="3" borderId="1" xfId="0" applyNumberFormat="1" applyFont="1" applyFill="1" applyBorder="1" applyAlignment="1">
      <alignment horizontal="left" vertical="center" shrinkToFit="1"/>
    </xf>
    <xf numFmtId="41" fontId="3" fillId="4" borderId="1" xfId="0" applyNumberFormat="1" applyFont="1" applyFill="1" applyBorder="1" applyAlignment="1">
      <alignment horizontal="left" vertical="center" shrinkToFit="1"/>
    </xf>
    <xf numFmtId="41" fontId="3" fillId="11" borderId="37" xfId="0" applyNumberFormat="1" applyFont="1" applyFill="1" applyBorder="1" applyAlignment="1">
      <alignment horizontal="left" vertical="center" shrinkToFit="1"/>
    </xf>
    <xf numFmtId="41" fontId="3" fillId="14" borderId="10" xfId="0" applyNumberFormat="1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31" fillId="0" borderId="11" xfId="0" applyFont="1" applyBorder="1" applyAlignment="1">
      <alignment horizontal="right" vertical="center" shrinkToFit="1"/>
    </xf>
    <xf numFmtId="187" fontId="3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176" fontId="3" fillId="3" borderId="1" xfId="2" applyNumberFormat="1" applyFont="1" applyFill="1" applyBorder="1" applyAlignment="1">
      <alignment horizontal="center" vertical="center" shrinkToFit="1"/>
    </xf>
    <xf numFmtId="41" fontId="3" fillId="14" borderId="8" xfId="2" applyFont="1" applyFill="1" applyBorder="1" applyAlignment="1">
      <alignment horizontal="left" vertical="center" shrinkToFit="1"/>
    </xf>
    <xf numFmtId="41" fontId="3" fillId="14" borderId="1" xfId="2" applyFont="1" applyFill="1" applyBorder="1" applyAlignment="1">
      <alignment horizontal="left" vertical="center" shrinkToFit="1"/>
    </xf>
    <xf numFmtId="41" fontId="3" fillId="14" borderId="10" xfId="2" applyFont="1" applyFill="1" applyBorder="1" applyAlignment="1">
      <alignment horizontal="left" vertical="center" shrinkToFit="1"/>
    </xf>
    <xf numFmtId="41" fontId="0" fillId="0" borderId="0" xfId="0" applyNumberFormat="1" applyAlignment="1">
      <alignment vertical="center" shrinkToFit="1"/>
    </xf>
    <xf numFmtId="177" fontId="8" fillId="12" borderId="10" xfId="2" applyNumberFormat="1" applyFont="1" applyFill="1" applyBorder="1" applyAlignment="1">
      <alignment horizontal="center" vertical="center" shrinkToFit="1"/>
    </xf>
    <xf numFmtId="177" fontId="3" fillId="11" borderId="37" xfId="2" applyNumberFormat="1" applyFont="1" applyFill="1" applyBorder="1" applyAlignment="1">
      <alignment horizontal="center" vertical="center" shrinkToFit="1"/>
    </xf>
    <xf numFmtId="177" fontId="3" fillId="4" borderId="1" xfId="2" applyNumberFormat="1" applyFont="1" applyFill="1" applyBorder="1" applyAlignment="1">
      <alignment horizontal="center" vertical="center" shrinkToFit="1"/>
    </xf>
    <xf numFmtId="177" fontId="3" fillId="3" borderId="1" xfId="2" applyNumberFormat="1" applyFont="1" applyFill="1" applyBorder="1" applyAlignment="1">
      <alignment horizontal="center" vertical="center" shrinkToFit="1"/>
    </xf>
    <xf numFmtId="177" fontId="3" fillId="14" borderId="8" xfId="2" applyNumberFormat="1" applyFont="1" applyFill="1" applyBorder="1" applyAlignment="1">
      <alignment horizontal="center" vertical="center" shrinkToFit="1"/>
    </xf>
    <xf numFmtId="177" fontId="3" fillId="14" borderId="1" xfId="2" applyNumberFormat="1" applyFont="1" applyFill="1" applyBorder="1" applyAlignment="1">
      <alignment horizontal="center" vertical="center" shrinkToFit="1"/>
    </xf>
    <xf numFmtId="177" fontId="3" fillId="14" borderId="10" xfId="2" applyNumberFormat="1" applyFont="1" applyFill="1" applyBorder="1" applyAlignment="1">
      <alignment horizontal="center" vertical="center" shrinkToFit="1"/>
    </xf>
    <xf numFmtId="177" fontId="3" fillId="3" borderId="10" xfId="2" applyNumberFormat="1" applyFont="1" applyFill="1" applyBorder="1" applyAlignment="1">
      <alignment horizontal="center" vertical="center" shrinkToFit="1"/>
    </xf>
    <xf numFmtId="177" fontId="0" fillId="0" borderId="0" xfId="2" applyNumberFormat="1" applyFont="1" applyAlignment="1">
      <alignment vertical="center" shrinkToFit="1"/>
    </xf>
    <xf numFmtId="176" fontId="3" fillId="14" borderId="10" xfId="2" applyNumberFormat="1" applyFont="1" applyFill="1" applyBorder="1" applyAlignment="1">
      <alignment horizontal="center" vertical="center" shrinkToFit="1"/>
    </xf>
    <xf numFmtId="41" fontId="12" fillId="0" borderId="11" xfId="2" applyFont="1" applyBorder="1" applyAlignment="1">
      <alignment horizontal="right" vertical="center" shrinkToFit="1"/>
    </xf>
    <xf numFmtId="41" fontId="26" fillId="3" borderId="0" xfId="2" applyFont="1" applyFill="1" applyAlignment="1">
      <alignment horizontal="right" shrinkToFit="1"/>
    </xf>
    <xf numFmtId="41" fontId="6" fillId="3" borderId="0" xfId="2" applyFont="1" applyFill="1" applyAlignment="1">
      <alignment horizontal="right" shrinkToFit="1"/>
    </xf>
    <xf numFmtId="41" fontId="6" fillId="0" borderId="0" xfId="2" applyFont="1" applyAlignment="1">
      <alignment vertical="center" shrinkToFit="1"/>
    </xf>
    <xf numFmtId="0" fontId="3" fillId="2" borderId="12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shrinkToFit="1"/>
    </xf>
    <xf numFmtId="10" fontId="3" fillId="3" borderId="9" xfId="1" applyNumberFormat="1" applyFont="1" applyFill="1" applyBorder="1" applyAlignment="1">
      <alignment horizontal="right" vertical="center" shrinkToFit="1"/>
    </xf>
    <xf numFmtId="41" fontId="3" fillId="3" borderId="75" xfId="2" applyFont="1" applyFill="1" applyBorder="1" applyAlignment="1">
      <alignment horizontal="center" vertical="center" shrinkToFit="1"/>
    </xf>
    <xf numFmtId="0" fontId="12" fillId="0" borderId="95" xfId="0" applyFont="1" applyBorder="1" applyAlignment="1">
      <alignment horizontal="center" vertical="center"/>
    </xf>
    <xf numFmtId="0" fontId="12" fillId="0" borderId="96" xfId="0" applyFont="1" applyBorder="1" applyAlignment="1">
      <alignment horizontal="center" vertical="center" shrinkToFit="1"/>
    </xf>
    <xf numFmtId="0" fontId="12" fillId="0" borderId="97" xfId="22" applyFont="1" applyBorder="1" applyAlignment="1">
      <alignment horizontal="center" vertical="center"/>
    </xf>
    <xf numFmtId="191" fontId="12" fillId="0" borderId="65" xfId="22" applyNumberFormat="1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82" xfId="22" applyFont="1" applyBorder="1" applyAlignment="1">
      <alignment horizontal="center"/>
    </xf>
    <xf numFmtId="0" fontId="12" fillId="0" borderId="98" xfId="22" applyFont="1" applyBorder="1" applyAlignment="1">
      <alignment horizontal="center"/>
    </xf>
    <xf numFmtId="191" fontId="12" fillId="0" borderId="56" xfId="2" applyNumberFormat="1" applyFont="1" applyBorder="1">
      <alignment vertical="center"/>
    </xf>
    <xf numFmtId="0" fontId="12" fillId="13" borderId="16" xfId="0" applyFont="1" applyFill="1" applyBorder="1" applyAlignment="1">
      <alignment horizontal="center" vertical="center" shrinkToFit="1"/>
    </xf>
    <xf numFmtId="41" fontId="3" fillId="13" borderId="13" xfId="0" applyNumberFormat="1" applyFont="1" applyFill="1" applyBorder="1" applyAlignment="1">
      <alignment horizontal="center" vertical="center" shrinkToFit="1"/>
    </xf>
    <xf numFmtId="14" fontId="3" fillId="13" borderId="13" xfId="0" applyNumberFormat="1" applyFont="1" applyFill="1" applyBorder="1" applyAlignment="1">
      <alignment horizontal="center" vertical="center" shrinkToFit="1"/>
    </xf>
    <xf numFmtId="41" fontId="3" fillId="13" borderId="13" xfId="0" applyNumberFormat="1" applyFont="1" applyFill="1" applyBorder="1" applyAlignment="1">
      <alignment horizontal="left" vertical="center" shrinkToFit="1"/>
    </xf>
    <xf numFmtId="178" fontId="3" fillId="13" borderId="13" xfId="0" applyNumberFormat="1" applyFont="1" applyFill="1" applyBorder="1" applyAlignment="1">
      <alignment horizontal="center" vertical="center" shrinkToFit="1"/>
    </xf>
    <xf numFmtId="41" fontId="3" fillId="13" borderId="13" xfId="2" applyFont="1" applyFill="1" applyBorder="1" applyAlignment="1">
      <alignment horizontal="center" vertical="center" shrinkToFit="1"/>
    </xf>
    <xf numFmtId="177" fontId="3" fillId="13" borderId="13" xfId="2" applyNumberFormat="1" applyFont="1" applyFill="1" applyBorder="1" applyAlignment="1">
      <alignment horizontal="center" vertical="center" shrinkToFit="1"/>
    </xf>
    <xf numFmtId="0" fontId="12" fillId="14" borderId="95" xfId="0" applyFont="1" applyFill="1" applyBorder="1" applyAlignment="1">
      <alignment horizontal="center" vertical="center" shrinkToFit="1"/>
    </xf>
    <xf numFmtId="41" fontId="3" fillId="14" borderId="96" xfId="0" applyNumberFormat="1" applyFont="1" applyFill="1" applyBorder="1" applyAlignment="1">
      <alignment horizontal="center" vertical="center" shrinkToFit="1"/>
    </xf>
    <xf numFmtId="41" fontId="3" fillId="14" borderId="99" xfId="2" applyFont="1" applyFill="1" applyBorder="1" applyAlignment="1">
      <alignment horizontal="center" vertical="center" shrinkToFit="1"/>
    </xf>
    <xf numFmtId="41" fontId="18" fillId="0" borderId="0" xfId="2" applyFont="1">
      <alignment vertical="center"/>
    </xf>
    <xf numFmtId="41" fontId="22" fillId="9" borderId="54" xfId="2" applyFont="1" applyFill="1" applyBorder="1" applyAlignment="1">
      <alignment horizontal="center" vertical="center" shrinkToFit="1"/>
    </xf>
    <xf numFmtId="41" fontId="22" fillId="9" borderId="38" xfId="2" applyFont="1" applyFill="1" applyBorder="1" applyAlignment="1">
      <alignment horizontal="center" vertical="center" shrinkToFit="1"/>
    </xf>
    <xf numFmtId="41" fontId="18" fillId="0" borderId="38" xfId="2" applyFont="1" applyBorder="1" applyAlignment="1">
      <alignment horizontal="center" vertical="center" shrinkToFit="1"/>
    </xf>
    <xf numFmtId="41" fontId="18" fillId="0" borderId="38" xfId="2" applyFont="1" applyBorder="1">
      <alignment vertical="center"/>
    </xf>
    <xf numFmtId="41" fontId="18" fillId="0" borderId="57" xfId="2" applyFont="1" applyBorder="1">
      <alignment vertical="center"/>
    </xf>
    <xf numFmtId="41" fontId="18" fillId="0" borderId="60" xfId="2" applyFont="1" applyBorder="1" applyAlignment="1">
      <alignment vertical="center" shrinkToFit="1"/>
    </xf>
    <xf numFmtId="41" fontId="18" fillId="0" borderId="50" xfId="2" applyFont="1" applyBorder="1" applyAlignment="1">
      <alignment horizontal="center" vertical="center" shrinkToFit="1"/>
    </xf>
    <xf numFmtId="41" fontId="18" fillId="0" borderId="57" xfId="2" applyFont="1" applyBorder="1" applyAlignment="1">
      <alignment horizontal="center" vertical="center" shrinkToFit="1"/>
    </xf>
    <xf numFmtId="41" fontId="18" fillId="0" borderId="0" xfId="2" applyFont="1" applyAlignment="1">
      <alignment horizontal="center" vertical="center" shrinkToFit="1"/>
    </xf>
    <xf numFmtId="192" fontId="12" fillId="0" borderId="0" xfId="2" applyNumberFormat="1" applyFont="1" applyAlignment="1">
      <alignment horizontal="center" vertical="center" shrinkToFit="1"/>
    </xf>
    <xf numFmtId="192" fontId="12" fillId="0" borderId="0" xfId="2" applyNumberFormat="1" applyFont="1" applyAlignment="1">
      <alignment vertical="center" shrinkToFit="1"/>
    </xf>
    <xf numFmtId="192" fontId="8" fillId="12" borderId="10" xfId="2" applyNumberFormat="1" applyFont="1" applyFill="1" applyBorder="1" applyAlignment="1">
      <alignment horizontal="center" vertical="center" shrinkToFit="1"/>
    </xf>
    <xf numFmtId="192" fontId="3" fillId="11" borderId="37" xfId="2" applyNumberFormat="1" applyFont="1" applyFill="1" applyBorder="1" applyAlignment="1">
      <alignment horizontal="center" vertical="center" shrinkToFit="1"/>
    </xf>
    <xf numFmtId="192" fontId="3" fillId="4" borderId="1" xfId="2" applyNumberFormat="1" applyFont="1" applyFill="1" applyBorder="1" applyAlignment="1">
      <alignment horizontal="center" vertical="center" shrinkToFit="1"/>
    </xf>
    <xf numFmtId="192" fontId="3" fillId="3" borderId="1" xfId="2" applyNumberFormat="1" applyFont="1" applyFill="1" applyBorder="1" applyAlignment="1">
      <alignment horizontal="center" vertical="center" shrinkToFit="1"/>
    </xf>
    <xf numFmtId="192" fontId="3" fillId="13" borderId="13" xfId="2" applyNumberFormat="1" applyFont="1" applyFill="1" applyBorder="1" applyAlignment="1">
      <alignment horizontal="center" vertical="center" shrinkToFit="1"/>
    </xf>
    <xf numFmtId="192" fontId="3" fillId="14" borderId="8" xfId="2" applyNumberFormat="1" applyFont="1" applyFill="1" applyBorder="1" applyAlignment="1">
      <alignment horizontal="center" vertical="center" shrinkToFit="1"/>
    </xf>
    <xf numFmtId="192" fontId="3" fillId="14" borderId="1" xfId="2" applyNumberFormat="1" applyFont="1" applyFill="1" applyBorder="1" applyAlignment="1">
      <alignment horizontal="center" vertical="center" shrinkToFit="1"/>
    </xf>
    <xf numFmtId="192" fontId="3" fillId="14" borderId="10" xfId="2" applyNumberFormat="1" applyFont="1" applyFill="1" applyBorder="1" applyAlignment="1">
      <alignment horizontal="center" vertical="center" shrinkToFit="1"/>
    </xf>
    <xf numFmtId="192" fontId="3" fillId="3" borderId="10" xfId="2" applyNumberFormat="1" applyFont="1" applyFill="1" applyBorder="1" applyAlignment="1">
      <alignment horizontal="center" vertical="center" shrinkToFit="1"/>
    </xf>
    <xf numFmtId="192" fontId="0" fillId="0" borderId="0" xfId="2" applyNumberFormat="1" applyFont="1" applyAlignment="1">
      <alignment vertical="center" shrinkToFit="1"/>
    </xf>
    <xf numFmtId="41" fontId="22" fillId="9" borderId="53" xfId="2" applyFont="1" applyFill="1" applyBorder="1">
      <alignment vertical="center"/>
    </xf>
    <xf numFmtId="41" fontId="22" fillId="9" borderId="53" xfId="2" applyFont="1" applyFill="1" applyBorder="1" applyAlignment="1">
      <alignment vertical="center" shrinkToFit="1"/>
    </xf>
    <xf numFmtId="43" fontId="12" fillId="0" borderId="0" xfId="22" applyNumberFormat="1" applyFont="1"/>
    <xf numFmtId="0" fontId="18" fillId="8" borderId="50" xfId="22" applyFont="1" applyFill="1" applyBorder="1" applyAlignment="1">
      <alignment horizontal="center" vertical="center"/>
    </xf>
    <xf numFmtId="190" fontId="3" fillId="3" borderId="1" xfId="2" applyNumberFormat="1" applyFont="1" applyFill="1" applyBorder="1" applyAlignment="1">
      <alignment horizontal="center" vertical="center" shrinkToFit="1"/>
    </xf>
    <xf numFmtId="177" fontId="12" fillId="3" borderId="1" xfId="2" applyNumberFormat="1" applyFont="1" applyFill="1" applyBorder="1" applyAlignment="1">
      <alignment horizontal="center" vertical="center" shrinkToFit="1"/>
    </xf>
    <xf numFmtId="176" fontId="3" fillId="0" borderId="1" xfId="2" applyNumberFormat="1" applyFont="1" applyBorder="1" applyAlignment="1">
      <alignment horizontal="center" vertical="center" shrinkToFit="1"/>
    </xf>
    <xf numFmtId="187" fontId="3" fillId="0" borderId="1" xfId="0" applyNumberFormat="1" applyFont="1" applyBorder="1" applyAlignment="1">
      <alignment horizontal="center" vertical="center" shrinkToFit="1"/>
    </xf>
    <xf numFmtId="178" fontId="3" fillId="0" borderId="1" xfId="0" applyNumberFormat="1" applyFont="1" applyBorder="1" applyAlignment="1">
      <alignment horizontal="center" vertical="center" shrinkToFit="1"/>
    </xf>
    <xf numFmtId="190" fontId="3" fillId="0" borderId="1" xfId="2" applyNumberFormat="1" applyFont="1" applyBorder="1" applyAlignment="1">
      <alignment horizontal="center" vertical="center" shrinkToFit="1"/>
    </xf>
    <xf numFmtId="177" fontId="3" fillId="0" borderId="1" xfId="2" applyNumberFormat="1" applyFont="1" applyBorder="1" applyAlignment="1">
      <alignment horizontal="center" vertical="center" shrinkToFit="1"/>
    </xf>
    <xf numFmtId="41" fontId="18" fillId="0" borderId="100" xfId="22" applyNumberFormat="1" applyFont="1" applyBorder="1" applyAlignment="1">
      <alignment vertical="center" shrinkToFit="1"/>
    </xf>
    <xf numFmtId="41" fontId="18" fillId="0" borderId="94" xfId="22" applyNumberFormat="1" applyFont="1" applyBorder="1" applyAlignment="1">
      <alignment vertical="center" shrinkToFit="1"/>
    </xf>
    <xf numFmtId="0" fontId="12" fillId="0" borderId="1" xfId="0" applyFont="1" applyBorder="1" applyAlignment="1">
      <alignment horizontal="center" vertical="center"/>
    </xf>
    <xf numFmtId="0" fontId="18" fillId="0" borderId="50" xfId="22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/>
    </xf>
    <xf numFmtId="0" fontId="32" fillId="0" borderId="66" xfId="0" applyFont="1" applyBorder="1" applyAlignment="1">
      <alignment horizontal="center" vertical="center" shrinkToFit="1"/>
    </xf>
    <xf numFmtId="0" fontId="32" fillId="0" borderId="67" xfId="2" applyNumberFormat="1" applyFont="1" applyBorder="1" applyAlignment="1">
      <alignment horizontal="center" vertical="center" shrinkToFit="1"/>
    </xf>
    <xf numFmtId="0" fontId="32" fillId="0" borderId="67" xfId="0" applyFont="1" applyBorder="1" applyAlignment="1">
      <alignment horizontal="center" vertical="center" shrinkToFit="1"/>
    </xf>
    <xf numFmtId="0" fontId="32" fillId="0" borderId="47" xfId="0" applyFont="1" applyBorder="1" applyAlignment="1">
      <alignment horizontal="center" vertical="center" shrinkToFit="1"/>
    </xf>
    <xf numFmtId="186" fontId="33" fillId="21" borderId="91" xfId="0" applyNumberFormat="1" applyFont="1" applyFill="1" applyBorder="1" applyAlignment="1">
      <alignment horizontal="center" vertical="center" shrinkToFit="1"/>
    </xf>
    <xf numFmtId="186" fontId="33" fillId="21" borderId="91" xfId="0" applyNumberFormat="1" applyFont="1" applyFill="1" applyBorder="1" applyAlignment="1">
      <alignment vertical="center" shrinkToFit="1"/>
    </xf>
    <xf numFmtId="0" fontId="3" fillId="3" borderId="91" xfId="13" applyFont="1" applyFill="1" applyBorder="1" applyAlignment="1">
      <alignment horizontal="center" vertical="center" shrinkToFit="1"/>
    </xf>
    <xf numFmtId="0" fontId="3" fillId="21" borderId="91" xfId="13" applyFont="1" applyFill="1" applyBorder="1" applyAlignment="1">
      <alignment horizontal="center" vertical="center" shrinkToFit="1"/>
    </xf>
    <xf numFmtId="0" fontId="3" fillId="3" borderId="0" xfId="7" applyFont="1" applyFill="1" applyAlignment="1">
      <alignment vertical="center" shrinkToFit="1"/>
    </xf>
    <xf numFmtId="38" fontId="3" fillId="3" borderId="0" xfId="4" applyNumberFormat="1" applyFont="1" applyFill="1" applyAlignment="1">
      <alignment horizontal="center" vertical="center" shrinkToFit="1"/>
    </xf>
    <xf numFmtId="0" fontId="3" fillId="21" borderId="0" xfId="7" applyFont="1" applyFill="1" applyAlignment="1">
      <alignment vertical="center" shrinkToFit="1"/>
    </xf>
    <xf numFmtId="38" fontId="3" fillId="21" borderId="0" xfId="4" applyNumberFormat="1" applyFont="1" applyFill="1" applyAlignment="1">
      <alignment horizontal="center" vertical="center" shrinkToFit="1"/>
    </xf>
    <xf numFmtId="0" fontId="34" fillId="21" borderId="71" xfId="12" applyFont="1" applyFill="1" applyBorder="1" applyAlignment="1">
      <alignment horizontal="center" vertical="center" shrinkToFit="1"/>
    </xf>
    <xf numFmtId="0" fontId="34" fillId="3" borderId="71" xfId="12" applyFont="1" applyFill="1" applyBorder="1" applyAlignment="1">
      <alignment horizontal="center" vertical="center" shrinkToFit="1"/>
    </xf>
    <xf numFmtId="41" fontId="3" fillId="21" borderId="91" xfId="13" applyNumberFormat="1" applyFont="1" applyFill="1" applyBorder="1" applyAlignment="1">
      <alignment horizontal="center" vertical="center" shrinkToFit="1"/>
    </xf>
    <xf numFmtId="0" fontId="3" fillId="21" borderId="71" xfId="13" applyFont="1" applyFill="1" applyBorder="1" applyAlignment="1">
      <alignment horizontal="center" vertical="center" shrinkToFit="1"/>
    </xf>
    <xf numFmtId="41" fontId="3" fillId="3" borderId="91" xfId="13" applyNumberFormat="1" applyFont="1" applyFill="1" applyBorder="1" applyAlignment="1">
      <alignment horizontal="center" vertical="center" shrinkToFit="1"/>
    </xf>
    <xf numFmtId="0" fontId="3" fillId="3" borderId="71" xfId="12" applyFont="1" applyFill="1" applyBorder="1" applyAlignment="1">
      <alignment horizontal="center" vertical="center" shrinkToFit="1"/>
    </xf>
    <xf numFmtId="41" fontId="3" fillId="21" borderId="71" xfId="13" applyNumberFormat="1" applyFont="1" applyFill="1" applyBorder="1" applyAlignment="1">
      <alignment horizontal="center" vertical="center" shrinkToFit="1"/>
    </xf>
    <xf numFmtId="41" fontId="3" fillId="3" borderId="71" xfId="13" applyNumberFormat="1" applyFont="1" applyFill="1" applyBorder="1" applyAlignment="1">
      <alignment horizontal="center" vertical="center" shrinkToFit="1"/>
    </xf>
    <xf numFmtId="0" fontId="34" fillId="21" borderId="91" xfId="12" applyFont="1" applyFill="1" applyBorder="1" applyAlignment="1">
      <alignment horizontal="center" vertical="center" shrinkToFit="1"/>
    </xf>
    <xf numFmtId="0" fontId="34" fillId="3" borderId="91" xfId="12" applyFont="1" applyFill="1" applyBorder="1" applyAlignment="1">
      <alignment horizontal="center" vertical="center" shrinkToFit="1"/>
    </xf>
    <xf numFmtId="41" fontId="3" fillId="21" borderId="71" xfId="12" applyNumberFormat="1" applyFont="1" applyFill="1" applyBorder="1" applyAlignment="1">
      <alignment horizontal="center" vertical="center" shrinkToFit="1"/>
    </xf>
    <xf numFmtId="0" fontId="34" fillId="3" borderId="91" xfId="13" applyFont="1" applyFill="1" applyBorder="1" applyAlignment="1">
      <alignment horizontal="center" vertical="center" shrinkToFit="1"/>
    </xf>
    <xf numFmtId="0" fontId="3" fillId="3" borderId="91" xfId="12" applyFont="1" applyFill="1" applyBorder="1" applyAlignment="1">
      <alignment horizontal="center" vertical="center" shrinkToFit="1"/>
    </xf>
    <xf numFmtId="41" fontId="3" fillId="3" borderId="71" xfId="12" applyNumberFormat="1" applyFont="1" applyFill="1" applyBorder="1" applyAlignment="1">
      <alignment horizontal="center" vertical="center" shrinkToFit="1"/>
    </xf>
    <xf numFmtId="0" fontId="3" fillId="21" borderId="91" xfId="12" applyFont="1" applyFill="1" applyBorder="1" applyAlignment="1">
      <alignment horizontal="center" vertical="center" shrinkToFit="1"/>
    </xf>
    <xf numFmtId="41" fontId="34" fillId="21" borderId="71" xfId="13" applyNumberFormat="1" applyFont="1" applyFill="1" applyBorder="1" applyAlignment="1">
      <alignment horizontal="center" vertical="center" shrinkToFit="1"/>
    </xf>
    <xf numFmtId="41" fontId="34" fillId="21" borderId="91" xfId="13" applyNumberFormat="1" applyFont="1" applyFill="1" applyBorder="1" applyAlignment="1">
      <alignment horizontal="center" vertical="center" shrinkToFit="1"/>
    </xf>
    <xf numFmtId="0" fontId="3" fillId="3" borderId="71" xfId="13" applyFont="1" applyFill="1" applyBorder="1" applyAlignment="1">
      <alignment horizontal="center" vertical="center" shrinkToFit="1"/>
    </xf>
    <xf numFmtId="0" fontId="3" fillId="3" borderId="103" xfId="7" applyFont="1" applyFill="1" applyBorder="1" applyAlignment="1">
      <alignment vertical="center" shrinkToFit="1"/>
    </xf>
    <xf numFmtId="38" fontId="3" fillId="3" borderId="103" xfId="4" applyNumberFormat="1" applyFont="1" applyFill="1" applyBorder="1" applyAlignment="1">
      <alignment horizontal="center" vertical="center" shrinkToFit="1"/>
    </xf>
    <xf numFmtId="0" fontId="35" fillId="9" borderId="104" xfId="22" applyFont="1" applyFill="1" applyBorder="1" applyAlignment="1">
      <alignment horizontal="center" vertical="center" shrinkToFit="1"/>
    </xf>
    <xf numFmtId="0" fontId="36" fillId="0" borderId="0" xfId="7" applyFont="1" applyAlignment="1">
      <alignment vertical="center" shrinkToFit="1"/>
    </xf>
    <xf numFmtId="0" fontId="9" fillId="0" borderId="0" xfId="7" applyFont="1" applyAlignment="1">
      <alignment vertical="center" shrinkToFit="1"/>
    </xf>
    <xf numFmtId="0" fontId="0" fillId="0" borderId="0" xfId="7" applyFont="1" applyAlignment="1">
      <alignment horizontal="center" vertical="center" shrinkToFit="1"/>
    </xf>
    <xf numFmtId="14" fontId="0" fillId="0" borderId="0" xfId="4" applyNumberFormat="1" applyFont="1" applyAlignment="1">
      <alignment horizontal="center" vertical="center" shrinkToFit="1"/>
    </xf>
    <xf numFmtId="0" fontId="3" fillId="0" borderId="0" xfId="7" applyFont="1" applyAlignment="1">
      <alignment horizontal="center" vertical="center" shrinkToFit="1"/>
    </xf>
    <xf numFmtId="0" fontId="9" fillId="7" borderId="105" xfId="7" applyFont="1" applyFill="1" applyBorder="1" applyAlignment="1">
      <alignment horizontal="center" vertical="center" shrinkToFit="1"/>
    </xf>
    <xf numFmtId="0" fontId="37" fillId="0" borderId="0" xfId="7" applyFont="1" applyAlignment="1">
      <alignment vertical="center" shrinkToFit="1"/>
    </xf>
    <xf numFmtId="0" fontId="3" fillId="21" borderId="91" xfId="7" applyFont="1" applyFill="1" applyBorder="1" applyAlignment="1">
      <alignment horizontal="center" vertical="center" shrinkToFit="1"/>
    </xf>
    <xf numFmtId="0" fontId="38" fillId="0" borderId="0" xfId="7" applyFont="1" applyAlignment="1">
      <alignment vertical="center" shrinkToFit="1"/>
    </xf>
    <xf numFmtId="0" fontId="3" fillId="3" borderId="0" xfId="7" applyFont="1" applyFill="1" applyAlignment="1">
      <alignment horizontal="center" vertical="center" shrinkToFit="1"/>
    </xf>
    <xf numFmtId="0" fontId="3" fillId="21" borderId="0" xfId="7" applyFont="1" applyFill="1" applyAlignment="1">
      <alignment horizontal="center" vertical="center" shrinkToFit="1"/>
    </xf>
    <xf numFmtId="14" fontId="3" fillId="3" borderId="0" xfId="7" applyNumberFormat="1" applyFont="1" applyFill="1" applyAlignment="1">
      <alignment horizontal="center" vertical="center" shrinkToFit="1"/>
    </xf>
    <xf numFmtId="38" fontId="3" fillId="3" borderId="0" xfId="4" applyNumberFormat="1" applyFont="1" applyFill="1" applyAlignment="1">
      <alignment vertical="center" shrinkToFit="1"/>
    </xf>
    <xf numFmtId="14" fontId="3" fillId="21" borderId="0" xfId="7" applyNumberFormat="1" applyFont="1" applyFill="1" applyAlignment="1">
      <alignment horizontal="center" vertical="center" shrinkToFit="1"/>
    </xf>
    <xf numFmtId="38" fontId="3" fillId="21" borderId="0" xfId="4" applyNumberFormat="1" applyFont="1" applyFill="1" applyAlignment="1">
      <alignment vertical="center" shrinkToFit="1"/>
    </xf>
    <xf numFmtId="0" fontId="3" fillId="3" borderId="103" xfId="7" applyFont="1" applyFill="1" applyBorder="1" applyAlignment="1">
      <alignment horizontal="center" vertical="center" shrinkToFit="1"/>
    </xf>
    <xf numFmtId="14" fontId="3" fillId="3" borderId="103" xfId="7" applyNumberFormat="1" applyFont="1" applyFill="1" applyBorder="1" applyAlignment="1">
      <alignment horizontal="center" vertical="center" shrinkToFit="1"/>
    </xf>
    <xf numFmtId="38" fontId="3" fillId="3" borderId="103" xfId="4" applyNumberFormat="1" applyFont="1" applyFill="1" applyBorder="1" applyAlignment="1">
      <alignment vertical="center" shrinkToFit="1"/>
    </xf>
    <xf numFmtId="0" fontId="0" fillId="3" borderId="0" xfId="0" applyFill="1" applyAlignment="1">
      <alignment vertical="center" shrinkToFit="1"/>
    </xf>
    <xf numFmtId="14" fontId="3" fillId="0" borderId="0" xfId="7" applyNumberFormat="1" applyFont="1" applyAlignment="1">
      <alignment horizontal="center" vertical="center" shrinkToFit="1"/>
    </xf>
    <xf numFmtId="38" fontId="3" fillId="0" borderId="0" xfId="4" applyNumberFormat="1" applyFont="1" applyAlignment="1">
      <alignment vertical="center" shrinkToFit="1"/>
    </xf>
    <xf numFmtId="0" fontId="9" fillId="0" borderId="0" xfId="7" applyFont="1" applyAlignment="1">
      <alignment horizontal="center" vertical="center" shrinkToFit="1"/>
    </xf>
    <xf numFmtId="0" fontId="34" fillId="3" borderId="71" xfId="13" applyFont="1" applyFill="1" applyBorder="1" applyAlignment="1">
      <alignment horizontal="center" vertical="center" shrinkToFit="1"/>
    </xf>
    <xf numFmtId="177" fontId="34" fillId="3" borderId="1" xfId="2" applyNumberFormat="1" applyFont="1" applyFill="1" applyBorder="1" applyAlignment="1">
      <alignment horizontal="center" vertical="center" shrinkToFit="1"/>
    </xf>
    <xf numFmtId="41" fontId="34" fillId="3" borderId="1" xfId="2" applyFont="1" applyFill="1" applyBorder="1" applyAlignment="1">
      <alignment horizontal="center" vertical="center" shrinkToFit="1"/>
    </xf>
    <xf numFmtId="14" fontId="3" fillId="26" borderId="37" xfId="0" applyNumberFormat="1" applyFont="1" applyFill="1" applyBorder="1" applyAlignment="1">
      <alignment horizontal="center" vertical="center" shrinkToFit="1"/>
    </xf>
    <xf numFmtId="41" fontId="3" fillId="26" borderId="1" xfId="0" applyNumberFormat="1" applyFont="1" applyFill="1" applyBorder="1" applyAlignment="1">
      <alignment horizontal="left" vertical="center" shrinkToFit="1"/>
    </xf>
    <xf numFmtId="178" fontId="3" fillId="26" borderId="8" xfId="0" applyNumberFormat="1" applyFont="1" applyFill="1" applyBorder="1" applyAlignment="1">
      <alignment horizontal="center" vertical="center" shrinkToFit="1"/>
    </xf>
    <xf numFmtId="176" fontId="3" fillId="26" borderId="8" xfId="2" applyNumberFormat="1" applyFont="1" applyFill="1" applyBorder="1" applyAlignment="1">
      <alignment horizontal="center" vertical="center" shrinkToFit="1"/>
    </xf>
    <xf numFmtId="192" fontId="3" fillId="26" borderId="8" xfId="2" applyNumberFormat="1" applyFont="1" applyFill="1" applyBorder="1" applyAlignment="1">
      <alignment horizontal="center" vertical="center" shrinkToFit="1"/>
    </xf>
    <xf numFmtId="177" fontId="3" fillId="26" borderId="8" xfId="2" applyNumberFormat="1" applyFont="1" applyFill="1" applyBorder="1" applyAlignment="1">
      <alignment horizontal="center" vertical="center" shrinkToFit="1"/>
    </xf>
    <xf numFmtId="14" fontId="3" fillId="26" borderId="1" xfId="0" applyNumberFormat="1" applyFont="1" applyFill="1" applyBorder="1" applyAlignment="1">
      <alignment horizontal="center" vertical="center" shrinkToFit="1"/>
    </xf>
    <xf numFmtId="176" fontId="3" fillId="26" borderId="1" xfId="2" applyNumberFormat="1" applyFont="1" applyFill="1" applyBorder="1" applyAlignment="1">
      <alignment horizontal="center" vertical="center" shrinkToFit="1"/>
    </xf>
    <xf numFmtId="192" fontId="3" fillId="26" borderId="1" xfId="2" applyNumberFormat="1" applyFont="1" applyFill="1" applyBorder="1" applyAlignment="1">
      <alignment horizontal="center" vertical="center" shrinkToFit="1"/>
    </xf>
    <xf numFmtId="177" fontId="3" fillId="26" borderId="1" xfId="2" applyNumberFormat="1" applyFont="1" applyFill="1" applyBorder="1" applyAlignment="1">
      <alignment horizontal="center" vertical="center" shrinkToFit="1"/>
    </xf>
    <xf numFmtId="178" fontId="3" fillId="26" borderId="1" xfId="0" applyNumberFormat="1" applyFont="1" applyFill="1" applyBorder="1" applyAlignment="1">
      <alignment horizontal="center" vertical="center" shrinkToFit="1"/>
    </xf>
    <xf numFmtId="41" fontId="3" fillId="26" borderId="1" xfId="2" applyFont="1" applyFill="1" applyBorder="1" applyAlignment="1">
      <alignment horizontal="center" vertical="center" shrinkToFit="1"/>
    </xf>
    <xf numFmtId="41" fontId="3" fillId="26" borderId="8" xfId="2" applyFont="1" applyFill="1" applyBorder="1" applyAlignment="1">
      <alignment horizontal="center" vertical="center" shrinkToFit="1"/>
    </xf>
    <xf numFmtId="14" fontId="3" fillId="26" borderId="96" xfId="0" applyNumberFormat="1" applyFont="1" applyFill="1" applyBorder="1" applyAlignment="1">
      <alignment horizontal="center" vertical="center" shrinkToFit="1"/>
    </xf>
    <xf numFmtId="41" fontId="3" fillId="26" borderId="96" xfId="0" applyNumberFormat="1" applyFont="1" applyFill="1" applyBorder="1" applyAlignment="1">
      <alignment horizontal="left" vertical="center" shrinkToFit="1"/>
    </xf>
    <xf numFmtId="41" fontId="3" fillId="26" borderId="5" xfId="0" applyNumberFormat="1" applyFont="1" applyFill="1" applyBorder="1" applyAlignment="1">
      <alignment horizontal="left" vertical="center" shrinkToFit="1"/>
    </xf>
    <xf numFmtId="41" fontId="3" fillId="26" borderId="109" xfId="0" applyNumberFormat="1" applyFont="1" applyFill="1" applyBorder="1" applyAlignment="1">
      <alignment horizontal="left" vertical="center" shrinkToFit="1"/>
    </xf>
    <xf numFmtId="178" fontId="3" fillId="26" borderId="96" xfId="0" applyNumberFormat="1" applyFont="1" applyFill="1" applyBorder="1" applyAlignment="1">
      <alignment horizontal="center" vertical="center" shrinkToFit="1"/>
    </xf>
    <xf numFmtId="176" fontId="3" fillId="26" borderId="96" xfId="2" applyNumberFormat="1" applyFont="1" applyFill="1" applyBorder="1" applyAlignment="1">
      <alignment horizontal="center" vertical="center" shrinkToFit="1"/>
    </xf>
    <xf numFmtId="177" fontId="3" fillId="26" borderId="96" xfId="2" applyNumberFormat="1" applyFont="1" applyFill="1" applyBorder="1" applyAlignment="1">
      <alignment horizontal="center" vertical="center" shrinkToFit="1"/>
    </xf>
    <xf numFmtId="192" fontId="3" fillId="26" borderId="96" xfId="2" applyNumberFormat="1" applyFont="1" applyFill="1" applyBorder="1" applyAlignment="1">
      <alignment horizontal="center" vertical="center" shrinkToFit="1"/>
    </xf>
    <xf numFmtId="14" fontId="3" fillId="26" borderId="8" xfId="0" applyNumberFormat="1" applyFont="1" applyFill="1" applyBorder="1" applyAlignment="1">
      <alignment horizontal="center" vertical="center" shrinkToFit="1"/>
    </xf>
    <xf numFmtId="41" fontId="3" fillId="26" borderId="110" xfId="0" applyNumberFormat="1" applyFont="1" applyFill="1" applyBorder="1" applyAlignment="1">
      <alignment horizontal="left" vertical="center" shrinkToFit="1"/>
    </xf>
    <xf numFmtId="41" fontId="3" fillId="26" borderId="30" xfId="0" applyNumberFormat="1" applyFont="1" applyFill="1" applyBorder="1" applyAlignment="1">
      <alignment horizontal="left" vertical="center" shrinkToFit="1"/>
    </xf>
    <xf numFmtId="187" fontId="34" fillId="3" borderId="1" xfId="0" applyNumberFormat="1" applyFont="1" applyFill="1" applyBorder="1" applyAlignment="1">
      <alignment horizontal="center" vertical="center" shrinkToFit="1"/>
    </xf>
    <xf numFmtId="178" fontId="34" fillId="3" borderId="1" xfId="0" applyNumberFormat="1" applyFont="1" applyFill="1" applyBorder="1" applyAlignment="1">
      <alignment horizontal="center" vertical="center" shrinkToFit="1"/>
    </xf>
    <xf numFmtId="192" fontId="34" fillId="3" borderId="1" xfId="2" applyNumberFormat="1" applyFont="1" applyFill="1" applyBorder="1" applyAlignment="1">
      <alignment horizontal="center" vertical="center" shrinkToFit="1"/>
    </xf>
    <xf numFmtId="0" fontId="17" fillId="0" borderId="0" xfId="0" applyFont="1" applyAlignment="1">
      <alignment vertical="center" shrinkToFit="1"/>
    </xf>
    <xf numFmtId="41" fontId="3" fillId="3" borderId="9" xfId="0" applyNumberFormat="1" applyFont="1" applyFill="1" applyBorder="1" applyAlignment="1">
      <alignment horizontal="left" vertical="center" shrinkToFit="1"/>
    </xf>
    <xf numFmtId="41" fontId="3" fillId="3" borderId="2" xfId="0" applyNumberFormat="1" applyFont="1" applyFill="1" applyBorder="1" applyAlignment="1">
      <alignment horizontal="left" vertical="center" shrinkToFit="1"/>
    </xf>
    <xf numFmtId="41" fontId="3" fillId="3" borderId="6" xfId="0" applyNumberFormat="1" applyFont="1" applyFill="1" applyBorder="1" applyAlignment="1">
      <alignment horizontal="left" vertical="center" shrinkToFit="1"/>
    </xf>
    <xf numFmtId="41" fontId="3" fillId="26" borderId="9" xfId="0" applyNumberFormat="1" applyFont="1" applyFill="1" applyBorder="1" applyAlignment="1">
      <alignment horizontal="left" vertical="center" shrinkToFit="1"/>
    </xf>
    <xf numFmtId="41" fontId="3" fillId="26" borderId="6" xfId="0" applyNumberFormat="1" applyFont="1" applyFill="1" applyBorder="1" applyAlignment="1">
      <alignment horizontal="left" vertical="center" shrinkToFit="1"/>
    </xf>
    <xf numFmtId="0" fontId="3" fillId="3" borderId="9" xfId="0" applyFont="1" applyFill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left" vertical="center" shrinkToFit="1"/>
    </xf>
    <xf numFmtId="0" fontId="3" fillId="3" borderId="6" xfId="0" applyFont="1" applyFill="1" applyBorder="1" applyAlignment="1">
      <alignment horizontal="left" vertical="center" shrinkToFit="1"/>
    </xf>
    <xf numFmtId="41" fontId="34" fillId="0" borderId="1" xfId="2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178" fontId="3" fillId="3" borderId="8" xfId="0" applyNumberFormat="1" applyFont="1" applyFill="1" applyBorder="1" applyAlignment="1">
      <alignment horizontal="center" vertical="center" shrinkToFit="1"/>
    </xf>
    <xf numFmtId="41" fontId="3" fillId="3" borderId="8" xfId="2" applyFont="1" applyFill="1" applyBorder="1" applyAlignment="1">
      <alignment horizontal="center" vertical="center" shrinkToFit="1"/>
    </xf>
    <xf numFmtId="192" fontId="3" fillId="3" borderId="8" xfId="2" applyNumberFormat="1" applyFont="1" applyFill="1" applyBorder="1" applyAlignment="1">
      <alignment horizontal="center" vertical="center" shrinkToFit="1"/>
    </xf>
    <xf numFmtId="177" fontId="3" fillId="3" borderId="8" xfId="2" applyNumberFormat="1" applyFont="1" applyFill="1" applyBorder="1" applyAlignment="1">
      <alignment horizontal="center" vertical="center" shrinkToFit="1"/>
    </xf>
    <xf numFmtId="0" fontId="39" fillId="0" borderId="1" xfId="0" applyFont="1" applyBorder="1" applyAlignment="1">
      <alignment horizontal="center" vertical="center" shrinkToFit="1"/>
    </xf>
    <xf numFmtId="187" fontId="23" fillId="0" borderId="38" xfId="22" applyNumberFormat="1" applyFont="1" applyBorder="1" applyAlignment="1">
      <alignment horizontal="center" vertical="center" shrinkToFit="1"/>
    </xf>
    <xf numFmtId="41" fontId="23" fillId="0" borderId="38" xfId="22" applyNumberFormat="1" applyFont="1" applyBorder="1"/>
    <xf numFmtId="41" fontId="23" fillId="0" borderId="38" xfId="2" applyFont="1" applyBorder="1" applyAlignment="1">
      <alignment horizontal="center" vertical="center" shrinkToFit="1"/>
    </xf>
    <xf numFmtId="0" fontId="23" fillId="0" borderId="38" xfId="22" applyFont="1" applyBorder="1" applyAlignment="1">
      <alignment horizontal="center" vertical="center" shrinkToFit="1"/>
    </xf>
    <xf numFmtId="41" fontId="23" fillId="0" borderId="38" xfId="2" applyFont="1" applyBorder="1" applyAlignment="1">
      <alignment vertical="center" shrinkToFit="1"/>
    </xf>
    <xf numFmtId="41" fontId="23" fillId="0" borderId="38" xfId="2" applyFont="1" applyBorder="1">
      <alignment vertical="center"/>
    </xf>
    <xf numFmtId="41" fontId="23" fillId="0" borderId="38" xfId="22" applyNumberFormat="1" applyFont="1" applyBorder="1" applyAlignment="1">
      <alignment vertical="center" shrinkToFit="1"/>
    </xf>
    <xf numFmtId="0" fontId="12" fillId="14" borderId="111" xfId="0" applyFont="1" applyFill="1" applyBorder="1" applyAlignment="1">
      <alignment horizontal="center" vertical="center" shrinkToFit="1"/>
    </xf>
    <xf numFmtId="41" fontId="3" fillId="14" borderId="112" xfId="0" applyNumberFormat="1" applyFont="1" applyFill="1" applyBorder="1" applyAlignment="1">
      <alignment horizontal="center" vertical="center" shrinkToFit="1"/>
    </xf>
    <xf numFmtId="14" fontId="3" fillId="14" borderId="112" xfId="0" applyNumberFormat="1" applyFont="1" applyFill="1" applyBorder="1" applyAlignment="1">
      <alignment horizontal="center" vertical="center" shrinkToFit="1"/>
    </xf>
    <xf numFmtId="178" fontId="3" fillId="14" borderId="112" xfId="0" applyNumberFormat="1" applyFont="1" applyFill="1" applyBorder="1" applyAlignment="1">
      <alignment horizontal="center" vertical="center" shrinkToFit="1"/>
    </xf>
    <xf numFmtId="41" fontId="3" fillId="14" borderId="112" xfId="2" applyFont="1" applyFill="1" applyBorder="1" applyAlignment="1">
      <alignment horizontal="center" vertical="center" shrinkToFit="1"/>
    </xf>
    <xf numFmtId="192" fontId="3" fillId="14" borderId="112" xfId="2" applyNumberFormat="1" applyFont="1" applyFill="1" applyBorder="1" applyAlignment="1">
      <alignment horizontal="center" vertical="center" shrinkToFit="1"/>
    </xf>
    <xf numFmtId="177" fontId="3" fillId="14" borderId="112" xfId="2" applyNumberFormat="1" applyFont="1" applyFill="1" applyBorder="1" applyAlignment="1">
      <alignment horizontal="center" vertical="center" shrinkToFit="1"/>
    </xf>
    <xf numFmtId="41" fontId="3" fillId="14" borderId="90" xfId="2" applyFont="1" applyFill="1" applyBorder="1" applyAlignment="1">
      <alignment horizontal="center" vertical="center" shrinkToFit="1"/>
    </xf>
    <xf numFmtId="0" fontId="34" fillId="21" borderId="91" xfId="13" applyFont="1" applyFill="1" applyBorder="1" applyAlignment="1">
      <alignment horizontal="center" vertical="center" shrinkToFit="1"/>
    </xf>
    <xf numFmtId="41" fontId="34" fillId="3" borderId="91" xfId="13" applyNumberFormat="1" applyFont="1" applyFill="1" applyBorder="1" applyAlignment="1">
      <alignment horizontal="center" vertical="center" shrinkToFit="1"/>
    </xf>
    <xf numFmtId="41" fontId="34" fillId="3" borderId="71" xfId="13" applyNumberFormat="1" applyFont="1" applyFill="1" applyBorder="1" applyAlignment="1">
      <alignment horizontal="center" vertical="center" shrinkToFit="1"/>
    </xf>
    <xf numFmtId="0" fontId="44" fillId="28" borderId="91" xfId="13" applyFont="1" applyFill="1" applyBorder="1" applyAlignment="1">
      <alignment horizontal="center" vertical="center" shrinkToFit="1"/>
    </xf>
    <xf numFmtId="0" fontId="44" fillId="28" borderId="71" xfId="13" applyFont="1" applyFill="1" applyBorder="1" applyAlignment="1">
      <alignment horizontal="center" vertical="center" shrinkToFit="1"/>
    </xf>
    <xf numFmtId="0" fontId="34" fillId="21" borderId="71" xfId="13" applyFont="1" applyFill="1" applyBorder="1" applyAlignment="1">
      <alignment horizontal="center" vertical="center" shrinkToFit="1"/>
    </xf>
    <xf numFmtId="0" fontId="44" fillId="29" borderId="91" xfId="13" applyFont="1" applyFill="1" applyBorder="1" applyAlignment="1">
      <alignment horizontal="center" vertical="center" shrinkToFit="1"/>
    </xf>
    <xf numFmtId="0" fontId="44" fillId="29" borderId="71" xfId="13" applyFont="1" applyFill="1" applyBorder="1" applyAlignment="1">
      <alignment horizontal="center" vertical="center" shrinkToFit="1"/>
    </xf>
    <xf numFmtId="0" fontId="45" fillId="0" borderId="0" xfId="7" applyFont="1" applyAlignment="1">
      <alignment vertical="center" shrinkToFit="1"/>
    </xf>
    <xf numFmtId="0" fontId="45" fillId="3" borderId="0" xfId="7" applyFont="1" applyFill="1" applyAlignment="1">
      <alignment horizontal="center" vertical="center" shrinkToFit="1"/>
    </xf>
    <xf numFmtId="0" fontId="45" fillId="21" borderId="0" xfId="7" applyFont="1" applyFill="1" applyAlignment="1">
      <alignment horizontal="center" vertical="center" shrinkToFit="1"/>
    </xf>
    <xf numFmtId="0" fontId="46" fillId="21" borderId="91" xfId="11" applyFont="1" applyFill="1" applyBorder="1" applyAlignment="1">
      <alignment horizontal="center" vertical="center" shrinkToFit="1"/>
    </xf>
    <xf numFmtId="0" fontId="46" fillId="21" borderId="91" xfId="7" applyFont="1" applyFill="1" applyBorder="1" applyAlignment="1">
      <alignment horizontal="center" vertical="center" shrinkToFit="1"/>
    </xf>
    <xf numFmtId="0" fontId="46" fillId="20" borderId="101" xfId="0" applyFont="1" applyFill="1" applyBorder="1" applyAlignment="1">
      <alignment horizontal="center" vertical="center" shrinkToFit="1"/>
    </xf>
    <xf numFmtId="187" fontId="46" fillId="22" borderId="38" xfId="0" applyNumberFormat="1" applyFont="1" applyFill="1" applyBorder="1" applyAlignment="1">
      <alignment horizontal="center" vertical="center" shrinkToFit="1"/>
    </xf>
    <xf numFmtId="186" fontId="46" fillId="22" borderId="106" xfId="0" applyNumberFormat="1" applyFont="1" applyFill="1" applyBorder="1" applyAlignment="1">
      <alignment vertical="center" shrinkToFit="1"/>
    </xf>
    <xf numFmtId="0" fontId="46" fillId="22" borderId="38" xfId="0" applyFont="1" applyFill="1" applyBorder="1" applyAlignment="1">
      <alignment horizontal="center" vertical="center" shrinkToFit="1"/>
    </xf>
    <xf numFmtId="0" fontId="46" fillId="22" borderId="106" xfId="0" applyFont="1" applyFill="1" applyBorder="1" applyAlignment="1">
      <alignment horizontal="center" vertical="center" shrinkToFit="1"/>
    </xf>
    <xf numFmtId="176" fontId="46" fillId="22" borderId="38" xfId="0" applyNumberFormat="1" applyFont="1" applyFill="1" applyBorder="1" applyAlignment="1">
      <alignment horizontal="center" vertical="center" shrinkToFit="1"/>
    </xf>
    <xf numFmtId="176" fontId="46" fillId="22" borderId="107" xfId="0" applyNumberFormat="1" applyFont="1" applyFill="1" applyBorder="1" applyAlignment="1">
      <alignment horizontal="center" vertical="center" shrinkToFit="1"/>
    </xf>
    <xf numFmtId="186" fontId="46" fillId="21" borderId="91" xfId="0" applyNumberFormat="1" applyFont="1" applyFill="1" applyBorder="1" applyAlignment="1">
      <alignment horizontal="center" vertical="center" shrinkToFit="1"/>
    </xf>
    <xf numFmtId="186" fontId="46" fillId="21" borderId="91" xfId="0" applyNumberFormat="1" applyFont="1" applyFill="1" applyBorder="1" applyAlignment="1">
      <alignment vertical="center" shrinkToFit="1"/>
    </xf>
    <xf numFmtId="0" fontId="46" fillId="3" borderId="91" xfId="11" applyFont="1" applyFill="1" applyBorder="1" applyAlignment="1">
      <alignment horizontal="center" vertical="center" shrinkToFit="1"/>
    </xf>
    <xf numFmtId="0" fontId="46" fillId="3" borderId="101" xfId="0" applyFont="1" applyFill="1" applyBorder="1" applyAlignment="1">
      <alignment horizontal="center" vertical="center" shrinkToFit="1"/>
    </xf>
    <xf numFmtId="187" fontId="46" fillId="8" borderId="38" xfId="0" applyNumberFormat="1" applyFont="1" applyFill="1" applyBorder="1" applyAlignment="1">
      <alignment horizontal="center" vertical="center" shrinkToFit="1"/>
    </xf>
    <xf numFmtId="0" fontId="46" fillId="3" borderId="106" xfId="0" applyFont="1" applyFill="1" applyBorder="1" applyAlignment="1">
      <alignment vertical="center" shrinkToFit="1"/>
    </xf>
    <xf numFmtId="0" fontId="46" fillId="3" borderId="38" xfId="0" applyFont="1" applyFill="1" applyBorder="1" applyAlignment="1">
      <alignment horizontal="center" vertical="center" shrinkToFit="1"/>
    </xf>
    <xf numFmtId="0" fontId="46" fillId="3" borderId="106" xfId="0" applyFont="1" applyFill="1" applyBorder="1" applyAlignment="1">
      <alignment horizontal="center" vertical="center" shrinkToFit="1"/>
    </xf>
    <xf numFmtId="176" fontId="46" fillId="3" borderId="38" xfId="0" applyNumberFormat="1" applyFont="1" applyFill="1" applyBorder="1" applyAlignment="1">
      <alignment horizontal="center" vertical="center" shrinkToFit="1"/>
    </xf>
    <xf numFmtId="176" fontId="46" fillId="3" borderId="107" xfId="0" applyNumberFormat="1" applyFont="1" applyFill="1" applyBorder="1" applyAlignment="1">
      <alignment horizontal="center" vertical="center" shrinkToFit="1"/>
    </xf>
    <xf numFmtId="187" fontId="46" fillId="3" borderId="106" xfId="0" applyNumberFormat="1" applyFont="1" applyFill="1" applyBorder="1" applyAlignment="1">
      <alignment vertical="center" shrinkToFit="1"/>
    </xf>
    <xf numFmtId="186" fontId="46" fillId="3" borderId="106" xfId="0" applyNumberFormat="1" applyFont="1" applyFill="1" applyBorder="1" applyAlignment="1">
      <alignment horizontal="center" vertical="center" shrinkToFit="1"/>
    </xf>
    <xf numFmtId="176" fontId="46" fillId="3" borderId="38" xfId="0" applyNumberFormat="1" applyFont="1" applyFill="1" applyBorder="1" applyAlignment="1">
      <alignment horizontal="right" vertical="center" shrinkToFit="1"/>
    </xf>
    <xf numFmtId="0" fontId="46" fillId="8" borderId="101" xfId="0" applyFont="1" applyFill="1" applyBorder="1" applyAlignment="1">
      <alignment horizontal="center" vertical="center" shrinkToFit="1"/>
    </xf>
    <xf numFmtId="38" fontId="46" fillId="3" borderId="106" xfId="0" applyNumberFormat="1" applyFont="1" applyFill="1" applyBorder="1" applyAlignment="1">
      <alignment horizontal="center" vertical="center" shrinkToFit="1"/>
    </xf>
    <xf numFmtId="0" fontId="46" fillId="8" borderId="106" xfId="0" applyFont="1" applyFill="1" applyBorder="1" applyAlignment="1">
      <alignment vertical="center" shrinkToFit="1"/>
    </xf>
    <xf numFmtId="38" fontId="46" fillId="8" borderId="106" xfId="0" applyNumberFormat="1" applyFont="1" applyFill="1" applyBorder="1" applyAlignment="1">
      <alignment horizontal="center" vertical="center" shrinkToFit="1"/>
    </xf>
    <xf numFmtId="0" fontId="46" fillId="8" borderId="38" xfId="0" applyFont="1" applyFill="1" applyBorder="1" applyAlignment="1">
      <alignment horizontal="center" vertical="center" shrinkToFit="1"/>
    </xf>
    <xf numFmtId="176" fontId="46" fillId="8" borderId="38" xfId="0" applyNumberFormat="1" applyFont="1" applyFill="1" applyBorder="1" applyAlignment="1">
      <alignment horizontal="center" vertical="center" shrinkToFit="1"/>
    </xf>
    <xf numFmtId="176" fontId="46" fillId="8" borderId="107" xfId="0" applyNumberFormat="1" applyFont="1" applyFill="1" applyBorder="1" applyAlignment="1">
      <alignment horizontal="center" vertical="center" shrinkToFit="1"/>
    </xf>
    <xf numFmtId="187" fontId="46" fillId="23" borderId="38" xfId="0" applyNumberFormat="1" applyFont="1" applyFill="1" applyBorder="1" applyAlignment="1">
      <alignment horizontal="center" vertical="center" shrinkToFit="1"/>
    </xf>
    <xf numFmtId="0" fontId="46" fillId="23" borderId="106" xfId="0" applyFont="1" applyFill="1" applyBorder="1" applyAlignment="1">
      <alignment vertical="center" shrinkToFit="1"/>
    </xf>
    <xf numFmtId="38" fontId="46" fillId="23" borderId="106" xfId="0" applyNumberFormat="1" applyFont="1" applyFill="1" applyBorder="1" applyAlignment="1">
      <alignment horizontal="center" vertical="center" shrinkToFit="1"/>
    </xf>
    <xf numFmtId="0" fontId="46" fillId="23" borderId="38" xfId="0" applyFont="1" applyFill="1" applyBorder="1" applyAlignment="1">
      <alignment horizontal="center" vertical="center" shrinkToFit="1"/>
    </xf>
    <xf numFmtId="176" fontId="46" fillId="23" borderId="38" xfId="0" applyNumberFormat="1" applyFont="1" applyFill="1" applyBorder="1" applyAlignment="1">
      <alignment horizontal="center" vertical="center" shrinkToFit="1"/>
    </xf>
    <xf numFmtId="176" fontId="46" fillId="23" borderId="107" xfId="0" applyNumberFormat="1" applyFont="1" applyFill="1" applyBorder="1" applyAlignment="1">
      <alignment horizontal="center" vertical="center" shrinkToFit="1"/>
    </xf>
    <xf numFmtId="187" fontId="46" fillId="23" borderId="106" xfId="0" applyNumberFormat="1" applyFont="1" applyFill="1" applyBorder="1" applyAlignment="1">
      <alignment vertical="center" shrinkToFit="1"/>
    </xf>
    <xf numFmtId="186" fontId="46" fillId="23" borderId="106" xfId="0" applyNumberFormat="1" applyFont="1" applyFill="1" applyBorder="1" applyAlignment="1">
      <alignment horizontal="center" vertical="center" shrinkToFit="1"/>
    </xf>
    <xf numFmtId="187" fontId="46" fillId="8" borderId="106" xfId="0" applyNumberFormat="1" applyFont="1" applyFill="1" applyBorder="1" applyAlignment="1">
      <alignment vertical="center" shrinkToFit="1"/>
    </xf>
    <xf numFmtId="186" fontId="46" fillId="8" borderId="106" xfId="0" applyNumberFormat="1" applyFont="1" applyFill="1" applyBorder="1" applyAlignment="1">
      <alignment horizontal="center" vertical="center" shrinkToFit="1"/>
    </xf>
    <xf numFmtId="176" fontId="46" fillId="8" borderId="38" xfId="0" applyNumberFormat="1" applyFont="1" applyFill="1" applyBorder="1" applyAlignment="1">
      <alignment horizontal="right" vertical="center" shrinkToFit="1"/>
    </xf>
    <xf numFmtId="187" fontId="46" fillId="3" borderId="38" xfId="0" applyNumberFormat="1" applyFont="1" applyFill="1" applyBorder="1" applyAlignment="1">
      <alignment horizontal="center" vertical="center" shrinkToFit="1"/>
    </xf>
    <xf numFmtId="187" fontId="46" fillId="24" borderId="38" xfId="0" applyNumberFormat="1" applyFont="1" applyFill="1" applyBorder="1" applyAlignment="1">
      <alignment horizontal="center" vertical="center" shrinkToFit="1"/>
    </xf>
    <xf numFmtId="187" fontId="46" fillId="24" borderId="106" xfId="0" applyNumberFormat="1" applyFont="1" applyFill="1" applyBorder="1" applyAlignment="1">
      <alignment vertical="center" shrinkToFit="1"/>
    </xf>
    <xf numFmtId="0" fontId="46" fillId="24" borderId="38" xfId="0" applyFont="1" applyFill="1" applyBorder="1" applyAlignment="1">
      <alignment horizontal="center" vertical="center" shrinkToFit="1"/>
    </xf>
    <xf numFmtId="186" fontId="46" fillId="24" borderId="106" xfId="0" applyNumberFormat="1" applyFont="1" applyFill="1" applyBorder="1" applyAlignment="1">
      <alignment horizontal="center" vertical="center" shrinkToFit="1"/>
    </xf>
    <xf numFmtId="176" fontId="46" fillId="24" borderId="38" xfId="0" applyNumberFormat="1" applyFont="1" applyFill="1" applyBorder="1" applyAlignment="1">
      <alignment horizontal="right" vertical="center" shrinkToFit="1"/>
    </xf>
    <xf numFmtId="176" fontId="46" fillId="24" borderId="107" xfId="0" applyNumberFormat="1" applyFont="1" applyFill="1" applyBorder="1" applyAlignment="1">
      <alignment horizontal="center" vertical="center" shrinkToFit="1"/>
    </xf>
    <xf numFmtId="0" fontId="47" fillId="21" borderId="91" xfId="11" applyFont="1" applyFill="1" applyBorder="1" applyAlignment="1">
      <alignment horizontal="center" vertical="center" shrinkToFit="1"/>
    </xf>
    <xf numFmtId="0" fontId="47" fillId="3" borderId="91" xfId="11" applyFont="1" applyFill="1" applyBorder="1" applyAlignment="1">
      <alignment horizontal="center" vertical="center" shrinkToFit="1"/>
    </xf>
    <xf numFmtId="0" fontId="47" fillId="21" borderId="91" xfId="7" applyFont="1" applyFill="1" applyBorder="1" applyAlignment="1">
      <alignment horizontal="center" vertical="center" shrinkToFit="1"/>
    </xf>
    <xf numFmtId="0" fontId="47" fillId="3" borderId="101" xfId="0" applyFont="1" applyFill="1" applyBorder="1" applyAlignment="1">
      <alignment horizontal="center" vertical="center" shrinkToFit="1"/>
    </xf>
    <xf numFmtId="187" fontId="47" fillId="3" borderId="38" xfId="0" applyNumberFormat="1" applyFont="1" applyFill="1" applyBorder="1" applyAlignment="1">
      <alignment horizontal="center" vertical="center" shrinkToFit="1"/>
    </xf>
    <xf numFmtId="187" fontId="47" fillId="3" borderId="106" xfId="0" applyNumberFormat="1" applyFont="1" applyFill="1" applyBorder="1" applyAlignment="1">
      <alignment vertical="center" shrinkToFit="1"/>
    </xf>
    <xf numFmtId="0" fontId="47" fillId="3" borderId="38" xfId="0" applyFont="1" applyFill="1" applyBorder="1" applyAlignment="1">
      <alignment horizontal="center" vertical="center" shrinkToFit="1"/>
    </xf>
    <xf numFmtId="186" fontId="47" fillId="3" borderId="106" xfId="0" applyNumberFormat="1" applyFont="1" applyFill="1" applyBorder="1" applyAlignment="1">
      <alignment horizontal="center" vertical="center" shrinkToFit="1"/>
    </xf>
    <xf numFmtId="176" fontId="47" fillId="3" borderId="38" xfId="0" applyNumberFormat="1" applyFont="1" applyFill="1" applyBorder="1" applyAlignment="1">
      <alignment horizontal="right" vertical="center" shrinkToFit="1"/>
    </xf>
    <xf numFmtId="176" fontId="47" fillId="3" borderId="107" xfId="0" applyNumberFormat="1" applyFont="1" applyFill="1" applyBorder="1" applyAlignment="1">
      <alignment horizontal="center" vertical="center" shrinkToFit="1"/>
    </xf>
    <xf numFmtId="186" fontId="47" fillId="21" borderId="91" xfId="0" applyNumberFormat="1" applyFont="1" applyFill="1" applyBorder="1" applyAlignment="1">
      <alignment horizontal="center" vertical="center" shrinkToFit="1"/>
    </xf>
    <xf numFmtId="186" fontId="47" fillId="21" borderId="91" xfId="0" applyNumberFormat="1" applyFont="1" applyFill="1" applyBorder="1" applyAlignment="1">
      <alignment vertical="center" shrinkToFit="1"/>
    </xf>
    <xf numFmtId="0" fontId="47" fillId="20" borderId="101" xfId="0" applyFont="1" applyFill="1" applyBorder="1" applyAlignment="1">
      <alignment horizontal="center" vertical="center" shrinkToFit="1"/>
    </xf>
    <xf numFmtId="186" fontId="47" fillId="28" borderId="91" xfId="0" applyNumberFormat="1" applyFont="1" applyFill="1" applyBorder="1" applyAlignment="1">
      <alignment horizontal="center" vertical="center" shrinkToFit="1"/>
    </xf>
    <xf numFmtId="0" fontId="47" fillId="28" borderId="91" xfId="7" applyFont="1" applyFill="1" applyBorder="1" applyAlignment="1">
      <alignment horizontal="center" vertical="center" shrinkToFit="1"/>
    </xf>
    <xf numFmtId="181" fontId="47" fillId="28" borderId="91" xfId="11" applyNumberFormat="1" applyFont="1" applyFill="1" applyBorder="1" applyAlignment="1">
      <alignment horizontal="center" vertical="center" shrinkToFit="1"/>
    </xf>
    <xf numFmtId="14" fontId="47" fillId="29" borderId="91" xfId="13" applyNumberFormat="1" applyFont="1" applyFill="1" applyBorder="1" applyAlignment="1">
      <alignment horizontal="center" vertical="center" shrinkToFit="1"/>
    </xf>
    <xf numFmtId="0" fontId="47" fillId="28" borderId="91" xfId="13" applyFont="1" applyFill="1" applyBorder="1" applyAlignment="1">
      <alignment vertical="center" shrinkToFit="1"/>
    </xf>
    <xf numFmtId="0" fontId="47" fillId="28" borderId="91" xfId="13" applyFont="1" applyFill="1" applyBorder="1" applyAlignment="1">
      <alignment horizontal="center" vertical="center" shrinkToFit="1"/>
    </xf>
    <xf numFmtId="41" fontId="47" fillId="28" borderId="91" xfId="14" applyFont="1" applyFill="1" applyBorder="1" applyAlignment="1">
      <alignment horizontal="right" vertical="center" shrinkToFit="1"/>
    </xf>
    <xf numFmtId="41" fontId="47" fillId="28" borderId="91" xfId="15" applyNumberFormat="1" applyFont="1" applyFill="1" applyBorder="1" applyAlignment="1">
      <alignment horizontal="right" vertical="center" shrinkToFit="1"/>
    </xf>
    <xf numFmtId="186" fontId="47" fillId="28" borderId="91" xfId="0" applyNumberFormat="1" applyFont="1" applyFill="1" applyBorder="1" applyAlignment="1">
      <alignment vertical="center" shrinkToFit="1"/>
    </xf>
    <xf numFmtId="176" fontId="46" fillId="3" borderId="107" xfId="0" applyNumberFormat="1" applyFont="1" applyFill="1" applyBorder="1" applyAlignment="1">
      <alignment horizontal="right" vertical="center" shrinkToFit="1"/>
    </xf>
    <xf numFmtId="0" fontId="48" fillId="29" borderId="91" xfId="7" applyFont="1" applyFill="1" applyBorder="1" applyAlignment="1">
      <alignment horizontal="center" vertical="center" shrinkToFit="1"/>
    </xf>
    <xf numFmtId="181" fontId="49" fillId="29" borderId="91" xfId="11" applyNumberFormat="1" applyFont="1" applyFill="1" applyBorder="1" applyAlignment="1">
      <alignment horizontal="center" vertical="center" shrinkToFit="1"/>
    </xf>
    <xf numFmtId="14" fontId="49" fillId="28" borderId="91" xfId="13" applyNumberFormat="1" applyFont="1" applyFill="1" applyBorder="1" applyAlignment="1">
      <alignment horizontal="center" vertical="center" shrinkToFit="1"/>
    </xf>
    <xf numFmtId="0" fontId="49" fillId="29" borderId="91" xfId="13" applyFont="1" applyFill="1" applyBorder="1" applyAlignment="1">
      <alignment vertical="center" shrinkToFit="1"/>
    </xf>
    <xf numFmtId="0" fontId="49" fillId="29" borderId="91" xfId="13" applyFont="1" applyFill="1" applyBorder="1" applyAlignment="1">
      <alignment horizontal="center" vertical="center" shrinkToFit="1"/>
    </xf>
    <xf numFmtId="41" fontId="49" fillId="29" borderId="91" xfId="14" applyFont="1" applyFill="1" applyBorder="1" applyAlignment="1">
      <alignment horizontal="right" vertical="center" shrinkToFit="1"/>
    </xf>
    <xf numFmtId="41" fontId="49" fillId="29" borderId="91" xfId="15" applyNumberFormat="1" applyFont="1" applyFill="1" applyBorder="1" applyAlignment="1">
      <alignment horizontal="right" vertical="center" shrinkToFit="1"/>
    </xf>
    <xf numFmtId="186" fontId="49" fillId="28" borderId="91" xfId="0" applyNumberFormat="1" applyFont="1" applyFill="1" applyBorder="1" applyAlignment="1">
      <alignment horizontal="center" vertical="center" shrinkToFit="1"/>
    </xf>
    <xf numFmtId="186" fontId="49" fillId="28" borderId="91" xfId="0" applyNumberFormat="1" applyFont="1" applyFill="1" applyBorder="1" applyAlignment="1">
      <alignment vertical="center" shrinkToFit="1"/>
    </xf>
    <xf numFmtId="0" fontId="48" fillId="28" borderId="91" xfId="7" applyFont="1" applyFill="1" applyBorder="1" applyAlignment="1">
      <alignment horizontal="center" vertical="center" shrinkToFit="1"/>
    </xf>
    <xf numFmtId="181" fontId="49" fillId="28" borderId="91" xfId="11" applyNumberFormat="1" applyFont="1" applyFill="1" applyBorder="1" applyAlignment="1">
      <alignment horizontal="center" vertical="center" shrinkToFit="1"/>
    </xf>
    <xf numFmtId="0" fontId="49" fillId="28" borderId="91" xfId="13" applyFont="1" applyFill="1" applyBorder="1" applyAlignment="1">
      <alignment vertical="center" shrinkToFit="1"/>
    </xf>
    <xf numFmtId="0" fontId="49" fillId="28" borderId="91" xfId="13" applyFont="1" applyFill="1" applyBorder="1" applyAlignment="1">
      <alignment horizontal="center" vertical="center" shrinkToFit="1"/>
    </xf>
    <xf numFmtId="41" fontId="49" fillId="28" borderId="91" xfId="14" applyFont="1" applyFill="1" applyBorder="1" applyAlignment="1">
      <alignment horizontal="right" vertical="center" shrinkToFit="1"/>
    </xf>
    <xf numFmtId="41" fontId="49" fillId="28" borderId="91" xfId="15" applyNumberFormat="1" applyFont="1" applyFill="1" applyBorder="1" applyAlignment="1">
      <alignment horizontal="right" vertical="center" shrinkToFit="1"/>
    </xf>
    <xf numFmtId="0" fontId="46" fillId="8" borderId="106" xfId="0" applyFont="1" applyFill="1" applyBorder="1" applyAlignment="1">
      <alignment horizontal="center" vertical="center" shrinkToFit="1"/>
    </xf>
    <xf numFmtId="176" fontId="46" fillId="8" borderId="107" xfId="0" applyNumberFormat="1" applyFont="1" applyFill="1" applyBorder="1" applyAlignment="1">
      <alignment horizontal="right" vertical="center" shrinkToFit="1"/>
    </xf>
    <xf numFmtId="0" fontId="46" fillId="23" borderId="106" xfId="0" applyFont="1" applyFill="1" applyBorder="1" applyAlignment="1">
      <alignment horizontal="center" vertical="center" shrinkToFit="1"/>
    </xf>
    <xf numFmtId="187" fontId="46" fillId="25" borderId="38" xfId="0" applyNumberFormat="1" applyFont="1" applyFill="1" applyBorder="1" applyAlignment="1">
      <alignment horizontal="center" vertical="center" shrinkToFit="1"/>
    </xf>
    <xf numFmtId="0" fontId="46" fillId="25" borderId="106" xfId="0" applyFont="1" applyFill="1" applyBorder="1" applyAlignment="1">
      <alignment vertical="center" shrinkToFit="1"/>
    </xf>
    <xf numFmtId="0" fontId="47" fillId="25" borderId="38" xfId="0" applyFont="1" applyFill="1" applyBorder="1" applyAlignment="1">
      <alignment vertical="center" shrinkToFit="1"/>
    </xf>
    <xf numFmtId="0" fontId="46" fillId="25" borderId="106" xfId="0" applyFont="1" applyFill="1" applyBorder="1" applyAlignment="1">
      <alignment horizontal="center" vertical="center" shrinkToFit="1"/>
    </xf>
    <xf numFmtId="0" fontId="46" fillId="25" borderId="38" xfId="0" applyFont="1" applyFill="1" applyBorder="1" applyAlignment="1">
      <alignment horizontal="center" vertical="center" shrinkToFit="1"/>
    </xf>
    <xf numFmtId="176" fontId="46" fillId="25" borderId="38" xfId="0" applyNumberFormat="1" applyFont="1" applyFill="1" applyBorder="1" applyAlignment="1">
      <alignment horizontal="right" vertical="center" shrinkToFit="1"/>
    </xf>
    <xf numFmtId="176" fontId="46" fillId="25" borderId="107" xfId="0" applyNumberFormat="1" applyFont="1" applyFill="1" applyBorder="1" applyAlignment="1">
      <alignment horizontal="center" vertical="center" shrinkToFit="1"/>
    </xf>
    <xf numFmtId="0" fontId="47" fillId="3" borderId="106" xfId="0" applyFont="1" applyFill="1" applyBorder="1" applyAlignment="1">
      <alignment vertical="center" shrinkToFit="1"/>
    </xf>
    <xf numFmtId="176" fontId="46" fillId="8" borderId="107" xfId="0" applyNumberFormat="1" applyFont="1" applyFill="1" applyBorder="1" applyAlignment="1">
      <alignment vertical="center" shrinkToFit="1"/>
    </xf>
    <xf numFmtId="176" fontId="46" fillId="23" borderId="38" xfId="0" applyNumberFormat="1" applyFont="1" applyFill="1" applyBorder="1" applyAlignment="1">
      <alignment horizontal="right" vertical="center" shrinkToFit="1"/>
    </xf>
    <xf numFmtId="176" fontId="46" fillId="23" borderId="107" xfId="0" applyNumberFormat="1" applyFont="1" applyFill="1" applyBorder="1" applyAlignment="1">
      <alignment vertical="center" shrinkToFit="1"/>
    </xf>
    <xf numFmtId="0" fontId="46" fillId="24" borderId="106" xfId="0" applyFont="1" applyFill="1" applyBorder="1" applyAlignment="1">
      <alignment vertical="center" shrinkToFit="1"/>
    </xf>
    <xf numFmtId="0" fontId="46" fillId="24" borderId="106" xfId="0" applyFont="1" applyFill="1" applyBorder="1" applyAlignment="1">
      <alignment horizontal="center" vertical="center" shrinkToFit="1"/>
    </xf>
    <xf numFmtId="176" fontId="46" fillId="24" borderId="107" xfId="0" applyNumberFormat="1" applyFont="1" applyFill="1" applyBorder="1" applyAlignment="1">
      <alignment horizontal="right" vertical="center" shrinkToFit="1"/>
    </xf>
    <xf numFmtId="176" fontId="47" fillId="3" borderId="107" xfId="0" applyNumberFormat="1" applyFont="1" applyFill="1" applyBorder="1" applyAlignment="1">
      <alignment horizontal="right" vertical="center" shrinkToFit="1"/>
    </xf>
    <xf numFmtId="0" fontId="46" fillId="3" borderId="91" xfId="7" applyFont="1" applyFill="1" applyBorder="1" applyAlignment="1">
      <alignment horizontal="center" vertical="center" shrinkToFit="1"/>
    </xf>
    <xf numFmtId="0" fontId="47" fillId="3" borderId="91" xfId="7" applyFont="1" applyFill="1" applyBorder="1" applyAlignment="1">
      <alignment horizontal="center" vertical="center" shrinkToFit="1"/>
    </xf>
    <xf numFmtId="176" fontId="46" fillId="23" borderId="107" xfId="0" applyNumberFormat="1" applyFont="1" applyFill="1" applyBorder="1" applyAlignment="1">
      <alignment horizontal="right" vertical="center" shrinkToFit="1"/>
    </xf>
    <xf numFmtId="0" fontId="46" fillId="3" borderId="102" xfId="0" applyFont="1" applyFill="1" applyBorder="1" applyAlignment="1">
      <alignment horizontal="center" vertical="center" shrinkToFit="1"/>
    </xf>
    <xf numFmtId="0" fontId="46" fillId="3" borderId="108" xfId="0" applyFont="1" applyFill="1" applyBorder="1" applyAlignment="1">
      <alignment horizontal="center" vertical="center" shrinkToFit="1"/>
    </xf>
    <xf numFmtId="181" fontId="46" fillId="3" borderId="91" xfId="11" applyNumberFormat="1" applyFont="1" applyFill="1" applyBorder="1" applyAlignment="1">
      <alignment horizontal="center" vertical="center" shrinkToFit="1"/>
    </xf>
    <xf numFmtId="14" fontId="46" fillId="3" borderId="91" xfId="13" applyNumberFormat="1" applyFont="1" applyFill="1" applyBorder="1" applyAlignment="1">
      <alignment horizontal="center" vertical="center" shrinkToFit="1"/>
    </xf>
    <xf numFmtId="0" fontId="46" fillId="3" borderId="91" xfId="13" applyFont="1" applyFill="1" applyBorder="1" applyAlignment="1">
      <alignment vertical="center" shrinkToFit="1"/>
    </xf>
    <xf numFmtId="0" fontId="46" fillId="3" borderId="91" xfId="13" applyFont="1" applyFill="1" applyBorder="1" applyAlignment="1">
      <alignment horizontal="center" vertical="center" shrinkToFit="1"/>
    </xf>
    <xf numFmtId="41" fontId="46" fillId="3" borderId="91" xfId="14" applyFont="1" applyFill="1" applyBorder="1" applyAlignment="1">
      <alignment horizontal="right" vertical="center" shrinkToFit="1"/>
    </xf>
    <xf numFmtId="41" fontId="46" fillId="3" borderId="91" xfId="15" applyNumberFormat="1" applyFont="1" applyFill="1" applyBorder="1" applyAlignment="1">
      <alignment horizontal="right" vertical="center" shrinkToFit="1"/>
    </xf>
    <xf numFmtId="181" fontId="46" fillId="21" borderId="91" xfId="11" applyNumberFormat="1" applyFont="1" applyFill="1" applyBorder="1" applyAlignment="1">
      <alignment horizontal="center" vertical="center" shrinkToFit="1"/>
    </xf>
    <xf numFmtId="0" fontId="46" fillId="21" borderId="91" xfId="13" applyFont="1" applyFill="1" applyBorder="1" applyAlignment="1">
      <alignment vertical="center" shrinkToFit="1"/>
    </xf>
    <xf numFmtId="0" fontId="46" fillId="21" borderId="91" xfId="13" applyFont="1" applyFill="1" applyBorder="1" applyAlignment="1">
      <alignment horizontal="center" vertical="center" shrinkToFit="1"/>
    </xf>
    <xf numFmtId="41" fontId="46" fillId="21" borderId="91" xfId="14" applyFont="1" applyFill="1" applyBorder="1" applyAlignment="1">
      <alignment horizontal="right" vertical="center" shrinkToFit="1"/>
    </xf>
    <xf numFmtId="41" fontId="46" fillId="21" borderId="91" xfId="15" applyNumberFormat="1" applyFont="1" applyFill="1" applyBorder="1" applyAlignment="1">
      <alignment horizontal="right" vertical="center" shrinkToFit="1"/>
    </xf>
    <xf numFmtId="14" fontId="47" fillId="3" borderId="91" xfId="13" applyNumberFormat="1" applyFont="1" applyFill="1" applyBorder="1" applyAlignment="1">
      <alignment horizontal="center" vertical="center" shrinkToFit="1"/>
    </xf>
    <xf numFmtId="14" fontId="49" fillId="29" borderId="91" xfId="13" applyNumberFormat="1" applyFont="1" applyFill="1" applyBorder="1" applyAlignment="1">
      <alignment horizontal="center" vertical="center" shrinkToFit="1"/>
    </xf>
    <xf numFmtId="14" fontId="47" fillId="28" borderId="91" xfId="13" applyNumberFormat="1" applyFont="1" applyFill="1" applyBorder="1" applyAlignment="1">
      <alignment horizontal="center" vertical="center" shrinkToFit="1"/>
    </xf>
    <xf numFmtId="14" fontId="46" fillId="21" borderId="91" xfId="13" applyNumberFormat="1" applyFont="1" applyFill="1" applyBorder="1" applyAlignment="1">
      <alignment horizontal="center" vertical="center" shrinkToFit="1"/>
    </xf>
    <xf numFmtId="0" fontId="47" fillId="29" borderId="91" xfId="7" applyFont="1" applyFill="1" applyBorder="1" applyAlignment="1">
      <alignment horizontal="center" vertical="center" shrinkToFit="1"/>
    </xf>
    <xf numFmtId="181" fontId="47" fillId="29" borderId="91" xfId="11" applyNumberFormat="1" applyFont="1" applyFill="1" applyBorder="1" applyAlignment="1">
      <alignment horizontal="center" vertical="center" shrinkToFit="1"/>
    </xf>
    <xf numFmtId="0" fontId="47" fillId="29" borderId="91" xfId="13" applyFont="1" applyFill="1" applyBorder="1" applyAlignment="1">
      <alignment vertical="center" shrinkToFit="1"/>
    </xf>
    <xf numFmtId="0" fontId="47" fillId="29" borderId="91" xfId="13" applyFont="1" applyFill="1" applyBorder="1" applyAlignment="1">
      <alignment horizontal="center" vertical="center" shrinkToFit="1"/>
    </xf>
    <xf numFmtId="41" fontId="47" fillId="29" borderId="91" xfId="14" applyFont="1" applyFill="1" applyBorder="1" applyAlignment="1">
      <alignment horizontal="right" vertical="center" shrinkToFit="1"/>
    </xf>
    <xf numFmtId="41" fontId="47" fillId="29" borderId="91" xfId="15" applyNumberFormat="1" applyFont="1" applyFill="1" applyBorder="1" applyAlignment="1">
      <alignment horizontal="right" vertical="center" shrinkToFit="1"/>
    </xf>
    <xf numFmtId="0" fontId="47" fillId="21" borderId="91" xfId="13" applyFont="1" applyFill="1" applyBorder="1" applyAlignment="1">
      <alignment horizontal="center" vertical="center" shrinkToFit="1"/>
    </xf>
    <xf numFmtId="0" fontId="47" fillId="3" borderId="91" xfId="13" applyFont="1" applyFill="1" applyBorder="1" applyAlignment="1">
      <alignment vertical="center" shrinkToFit="1"/>
    </xf>
    <xf numFmtId="0" fontId="47" fillId="3" borderId="91" xfId="13" applyFont="1" applyFill="1" applyBorder="1" applyAlignment="1">
      <alignment horizontal="center" vertical="center" shrinkToFit="1"/>
    </xf>
    <xf numFmtId="41" fontId="47" fillId="3" borderId="91" xfId="14" applyFont="1" applyFill="1" applyBorder="1" applyAlignment="1">
      <alignment horizontal="right" vertical="center" shrinkToFit="1"/>
    </xf>
    <xf numFmtId="0" fontId="50" fillId="28" borderId="91" xfId="7" applyFont="1" applyFill="1" applyBorder="1" applyAlignment="1">
      <alignment horizontal="center" vertical="center" shrinkToFit="1"/>
    </xf>
    <xf numFmtId="0" fontId="44" fillId="28" borderId="91" xfId="7" applyFont="1" applyFill="1" applyBorder="1" applyAlignment="1">
      <alignment horizontal="center" vertical="center" shrinkToFit="1"/>
    </xf>
    <xf numFmtId="181" fontId="47" fillId="21" borderId="91" xfId="11" applyNumberFormat="1" applyFont="1" applyFill="1" applyBorder="1" applyAlignment="1">
      <alignment horizontal="center" vertical="center" shrinkToFit="1"/>
    </xf>
    <xf numFmtId="0" fontId="47" fillId="21" borderId="91" xfId="13" applyFont="1" applyFill="1" applyBorder="1" applyAlignment="1">
      <alignment vertical="center" shrinkToFit="1"/>
    </xf>
    <xf numFmtId="41" fontId="47" fillId="21" borderId="91" xfId="14" applyFont="1" applyFill="1" applyBorder="1" applyAlignment="1">
      <alignment horizontal="right" vertical="center" shrinkToFit="1"/>
    </xf>
    <xf numFmtId="41" fontId="47" fillId="21" borderId="91" xfId="15" applyNumberFormat="1" applyFont="1" applyFill="1" applyBorder="1" applyAlignment="1">
      <alignment horizontal="right" vertical="center" shrinkToFit="1"/>
    </xf>
    <xf numFmtId="0" fontId="30" fillId="17" borderId="113" xfId="8" applyFont="1" applyFill="1" applyBorder="1" applyAlignment="1">
      <alignment horizontal="center" vertical="center" shrinkToFit="1"/>
    </xf>
    <xf numFmtId="0" fontId="30" fillId="17" borderId="97" xfId="8" applyFont="1" applyFill="1" applyBorder="1" applyAlignment="1">
      <alignment horizontal="center" vertical="center" shrinkToFit="1"/>
    </xf>
    <xf numFmtId="49" fontId="10" fillId="3" borderId="113" xfId="8" applyNumberFormat="1" applyFont="1" applyFill="1" applyBorder="1" applyAlignment="1">
      <alignment horizontal="center" vertical="center" shrinkToFit="1"/>
    </xf>
    <xf numFmtId="49" fontId="10" fillId="3" borderId="114" xfId="8" applyNumberFormat="1" applyFont="1" applyFill="1" applyBorder="1" applyAlignment="1">
      <alignment horizontal="center" vertical="center" shrinkToFit="1"/>
    </xf>
    <xf numFmtId="0" fontId="30" fillId="27" borderId="77" xfId="8" applyFont="1" applyFill="1" applyBorder="1" applyAlignment="1">
      <alignment horizontal="center" vertical="center" shrinkToFit="1"/>
    </xf>
    <xf numFmtId="0" fontId="30" fillId="27" borderId="113" xfId="8" applyFont="1" applyFill="1" applyBorder="1" applyAlignment="1">
      <alignment horizontal="center" vertical="center" shrinkToFit="1"/>
    </xf>
    <xf numFmtId="0" fontId="29" fillId="0" borderId="0" xfId="8" applyFont="1" applyAlignment="1">
      <alignment horizontal="center" vertical="center" shrinkToFit="1"/>
    </xf>
    <xf numFmtId="0" fontId="4" fillId="0" borderId="0" xfId="0" applyFont="1" applyAlignment="1">
      <alignment horizontal="center"/>
    </xf>
    <xf numFmtId="41" fontId="3" fillId="3" borderId="78" xfId="0" applyNumberFormat="1" applyFont="1" applyFill="1" applyBorder="1" applyAlignment="1">
      <alignment horizontal="left" vertical="center" shrinkToFit="1"/>
    </xf>
    <xf numFmtId="41" fontId="3" fillId="3" borderId="115" xfId="0" applyNumberFormat="1" applyFont="1" applyFill="1" applyBorder="1" applyAlignment="1">
      <alignment horizontal="left" vertical="center" shrinkToFit="1"/>
    </xf>
    <xf numFmtId="41" fontId="3" fillId="3" borderId="116" xfId="0" applyNumberFormat="1" applyFont="1" applyFill="1" applyBorder="1" applyAlignment="1">
      <alignment horizontal="left" vertical="center" shrinkToFit="1"/>
    </xf>
    <xf numFmtId="41" fontId="3" fillId="26" borderId="77" xfId="0" applyNumberFormat="1" applyFont="1" applyFill="1" applyBorder="1" applyAlignment="1">
      <alignment horizontal="left" vertical="center" shrinkToFit="1"/>
    </xf>
    <xf numFmtId="41" fontId="3" fillId="26" borderId="114" xfId="0" applyNumberFormat="1" applyFont="1" applyFill="1" applyBorder="1" applyAlignment="1">
      <alignment horizontal="left" vertical="center" shrinkToFit="1"/>
    </xf>
    <xf numFmtId="41" fontId="3" fillId="26" borderId="9" xfId="0" applyNumberFormat="1" applyFont="1" applyFill="1" applyBorder="1" applyAlignment="1">
      <alignment horizontal="left" vertical="center" shrinkToFit="1"/>
    </xf>
    <xf numFmtId="41" fontId="3" fillId="26" borderId="6" xfId="0" applyNumberFormat="1" applyFont="1" applyFill="1" applyBorder="1" applyAlignment="1">
      <alignment horizontal="left" vertical="center" shrinkToFit="1"/>
    </xf>
    <xf numFmtId="41" fontId="3" fillId="14" borderId="78" xfId="0" applyNumberFormat="1" applyFont="1" applyFill="1" applyBorder="1" applyAlignment="1">
      <alignment horizontal="left" vertical="center" shrinkToFit="1"/>
    </xf>
    <xf numFmtId="41" fontId="3" fillId="14" borderId="116" xfId="0" applyNumberFormat="1" applyFont="1" applyFill="1" applyBorder="1" applyAlignment="1">
      <alignment horizontal="left" vertical="center" shrinkToFit="1"/>
    </xf>
    <xf numFmtId="41" fontId="3" fillId="3" borderId="9" xfId="0" applyNumberFormat="1" applyFont="1" applyFill="1" applyBorder="1" applyAlignment="1">
      <alignment horizontal="left" vertical="center" shrinkToFit="1"/>
    </xf>
    <xf numFmtId="41" fontId="3" fillId="3" borderId="2" xfId="0" applyNumberFormat="1" applyFont="1" applyFill="1" applyBorder="1" applyAlignment="1">
      <alignment horizontal="left" vertical="center" shrinkToFit="1"/>
    </xf>
    <xf numFmtId="41" fontId="3" fillId="3" borderId="6" xfId="0" applyNumberFormat="1" applyFont="1" applyFill="1" applyBorder="1" applyAlignment="1">
      <alignment horizontal="left" vertical="center" shrinkToFit="1"/>
    </xf>
    <xf numFmtId="41" fontId="3" fillId="4" borderId="9" xfId="0" applyNumberFormat="1" applyFont="1" applyFill="1" applyBorder="1" applyAlignment="1">
      <alignment horizontal="left" vertical="center" shrinkToFit="1"/>
    </xf>
    <xf numFmtId="41" fontId="3" fillId="4" borderId="2" xfId="0" applyNumberFormat="1" applyFont="1" applyFill="1" applyBorder="1" applyAlignment="1">
      <alignment horizontal="left" vertical="center" shrinkToFit="1"/>
    </xf>
    <xf numFmtId="41" fontId="3" fillId="4" borderId="6" xfId="0" applyNumberFormat="1" applyFont="1" applyFill="1" applyBorder="1" applyAlignment="1">
      <alignment horizontal="left" vertical="center" shrinkToFit="1"/>
    </xf>
    <xf numFmtId="41" fontId="34" fillId="3" borderId="9" xfId="0" applyNumberFormat="1" applyFont="1" applyFill="1" applyBorder="1" applyAlignment="1">
      <alignment horizontal="left" vertical="center" shrinkToFit="1"/>
    </xf>
    <xf numFmtId="41" fontId="34" fillId="3" borderId="2" xfId="0" applyNumberFormat="1" applyFont="1" applyFill="1" applyBorder="1" applyAlignment="1">
      <alignment horizontal="left" vertical="center" shrinkToFit="1"/>
    </xf>
    <xf numFmtId="41" fontId="34" fillId="3" borderId="6" xfId="0" applyNumberFormat="1" applyFont="1" applyFill="1" applyBorder="1" applyAlignment="1">
      <alignment horizontal="left" vertical="center" shrinkToFit="1"/>
    </xf>
    <xf numFmtId="0" fontId="3" fillId="0" borderId="9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6" xfId="0" applyFont="1" applyBorder="1" applyAlignment="1">
      <alignment horizontal="left" vertical="center" shrinkToFit="1"/>
    </xf>
    <xf numFmtId="41" fontId="8" fillId="12" borderId="87" xfId="2" applyFont="1" applyFill="1" applyBorder="1" applyAlignment="1">
      <alignment horizontal="center" vertical="center" shrinkToFit="1"/>
    </xf>
    <xf numFmtId="41" fontId="8" fillId="12" borderId="89" xfId="2" applyFont="1" applyFill="1" applyBorder="1" applyAlignment="1">
      <alignment horizontal="center" vertical="center" shrinkToFit="1"/>
    </xf>
    <xf numFmtId="41" fontId="8" fillId="12" borderId="88" xfId="2" applyFont="1" applyFill="1" applyBorder="1" applyAlignment="1">
      <alignment horizontal="center" vertical="center" shrinkToFit="1"/>
    </xf>
    <xf numFmtId="41" fontId="8" fillId="12" borderId="90" xfId="2" applyFont="1" applyFill="1" applyBorder="1" applyAlignment="1">
      <alignment horizontal="center" vertical="center" shrinkToFit="1"/>
    </xf>
    <xf numFmtId="10" fontId="8" fillId="12" borderId="117" xfId="1" applyNumberFormat="1" applyFont="1" applyFill="1" applyBorder="1" applyAlignment="1">
      <alignment horizontal="center" vertical="center" shrinkToFit="1"/>
    </xf>
    <xf numFmtId="10" fontId="8" fillId="12" borderId="118" xfId="1" applyNumberFormat="1" applyFont="1" applyFill="1" applyBorder="1" applyAlignment="1">
      <alignment horizontal="center" vertical="center" shrinkToFit="1"/>
    </xf>
    <xf numFmtId="41" fontId="8" fillId="12" borderId="78" xfId="0" applyNumberFormat="1" applyFont="1" applyFill="1" applyBorder="1" applyAlignment="1">
      <alignment horizontal="center" vertical="center" shrinkToFit="1"/>
    </xf>
    <xf numFmtId="41" fontId="8" fillId="12" borderId="115" xfId="0" applyNumberFormat="1" applyFont="1" applyFill="1" applyBorder="1" applyAlignment="1">
      <alignment horizontal="center" vertical="center" shrinkToFit="1"/>
    </xf>
    <xf numFmtId="41" fontId="8" fillId="12" borderId="116" xfId="0" applyNumberFormat="1" applyFont="1" applyFill="1" applyBorder="1" applyAlignment="1">
      <alignment horizontal="center" vertical="center" shrinkToFit="1"/>
    </xf>
    <xf numFmtId="41" fontId="3" fillId="11" borderId="77" xfId="0" applyNumberFormat="1" applyFont="1" applyFill="1" applyBorder="1" applyAlignment="1">
      <alignment horizontal="left" vertical="center" shrinkToFit="1"/>
    </xf>
    <xf numFmtId="41" fontId="3" fillId="11" borderId="113" xfId="0" applyNumberFormat="1" applyFont="1" applyFill="1" applyBorder="1" applyAlignment="1">
      <alignment horizontal="left" vertical="center" shrinkToFit="1"/>
    </xf>
    <xf numFmtId="41" fontId="3" fillId="11" borderId="114" xfId="0" applyNumberFormat="1" applyFont="1" applyFill="1" applyBorder="1" applyAlignment="1">
      <alignment horizontal="left" vertical="center" shrinkToFit="1"/>
    </xf>
    <xf numFmtId="0" fontId="31" fillId="0" borderId="0" xfId="0" applyFont="1" applyAlignment="1">
      <alignment horizontal="center" vertical="center" shrinkToFit="1"/>
    </xf>
    <xf numFmtId="0" fontId="31" fillId="0" borderId="11" xfId="0" applyFont="1" applyBorder="1" applyAlignment="1">
      <alignment horizontal="center" vertical="center" shrinkToFit="1"/>
    </xf>
    <xf numFmtId="0" fontId="8" fillId="12" borderId="119" xfId="0" applyFont="1" applyFill="1" applyBorder="1" applyAlignment="1">
      <alignment horizontal="center" vertical="center" shrinkToFit="1"/>
    </xf>
    <xf numFmtId="0" fontId="8" fillId="12" borderId="111" xfId="0" applyFont="1" applyFill="1" applyBorder="1" applyAlignment="1">
      <alignment horizontal="center" vertical="center" shrinkToFit="1"/>
    </xf>
    <xf numFmtId="0" fontId="8" fillId="12" borderId="48" xfId="0" applyFont="1" applyFill="1" applyBorder="1" applyAlignment="1">
      <alignment horizontal="center" vertical="center" shrinkToFit="1"/>
    </xf>
    <xf numFmtId="0" fontId="8" fillId="12" borderId="112" xfId="0" applyFont="1" applyFill="1" applyBorder="1" applyAlignment="1">
      <alignment horizontal="center" vertical="center" shrinkToFit="1"/>
    </xf>
    <xf numFmtId="0" fontId="8" fillId="12" borderId="77" xfId="0" applyFont="1" applyFill="1" applyBorder="1" applyAlignment="1">
      <alignment horizontal="center" vertical="center" shrinkToFit="1"/>
    </xf>
    <xf numFmtId="0" fontId="8" fillId="12" borderId="113" xfId="0" applyFont="1" applyFill="1" applyBorder="1" applyAlignment="1">
      <alignment horizontal="center" vertical="center" shrinkToFit="1"/>
    </xf>
    <xf numFmtId="0" fontId="8" fillId="12" borderId="114" xfId="0" applyFont="1" applyFill="1" applyBorder="1" applyAlignment="1">
      <alignment horizontal="center" vertical="center" shrinkToFit="1"/>
    </xf>
    <xf numFmtId="178" fontId="8" fillId="12" borderId="48" xfId="0" applyNumberFormat="1" applyFont="1" applyFill="1" applyBorder="1" applyAlignment="1">
      <alignment horizontal="center" vertical="center" shrinkToFit="1"/>
    </xf>
    <xf numFmtId="178" fontId="8" fillId="12" borderId="112" xfId="0" applyNumberFormat="1" applyFont="1" applyFill="1" applyBorder="1" applyAlignment="1">
      <alignment horizontal="center" vertical="center" shrinkToFit="1"/>
    </xf>
    <xf numFmtId="41" fontId="8" fillId="12" borderId="48" xfId="2" applyFont="1" applyFill="1" applyBorder="1" applyAlignment="1">
      <alignment horizontal="center" vertical="center" shrinkToFit="1"/>
    </xf>
    <xf numFmtId="41" fontId="8" fillId="12" borderId="112" xfId="2" applyFont="1" applyFill="1" applyBorder="1" applyAlignment="1">
      <alignment horizontal="center" vertical="center" shrinkToFit="1"/>
    </xf>
    <xf numFmtId="190" fontId="8" fillId="12" borderId="77" xfId="2" applyNumberFormat="1" applyFont="1" applyFill="1" applyBorder="1" applyAlignment="1">
      <alignment horizontal="center" vertical="center" shrinkToFit="1"/>
    </xf>
    <xf numFmtId="190" fontId="8" fillId="12" borderId="114" xfId="2" applyNumberFormat="1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left" vertical="center" shrinkToFit="1"/>
    </xf>
    <xf numFmtId="0" fontId="3" fillId="3" borderId="6" xfId="0" applyFont="1" applyFill="1" applyBorder="1" applyAlignment="1">
      <alignment horizontal="left" vertical="center" shrinkToFit="1"/>
    </xf>
    <xf numFmtId="41" fontId="3" fillId="14" borderId="120" xfId="0" applyNumberFormat="1" applyFont="1" applyFill="1" applyBorder="1" applyAlignment="1">
      <alignment horizontal="left" vertical="center" shrinkToFit="1"/>
    </xf>
    <xf numFmtId="41" fontId="3" fillId="14" borderId="11" xfId="0" applyNumberFormat="1" applyFont="1" applyFill="1" applyBorder="1" applyAlignment="1">
      <alignment horizontal="left" vertical="center" shrinkToFit="1"/>
    </xf>
    <xf numFmtId="41" fontId="3" fillId="14" borderId="121" xfId="0" applyNumberFormat="1" applyFont="1" applyFill="1" applyBorder="1" applyAlignment="1">
      <alignment horizontal="left" vertical="center" shrinkToFit="1"/>
    </xf>
    <xf numFmtId="41" fontId="3" fillId="3" borderId="122" xfId="0" applyNumberFormat="1" applyFont="1" applyFill="1" applyBorder="1" applyAlignment="1">
      <alignment horizontal="left" vertical="center" shrinkToFit="1"/>
    </xf>
    <xf numFmtId="41" fontId="3" fillId="3" borderId="45" xfId="0" applyNumberFormat="1" applyFont="1" applyFill="1" applyBorder="1" applyAlignment="1">
      <alignment horizontal="left" vertical="center" shrinkToFit="1"/>
    </xf>
    <xf numFmtId="41" fontId="3" fillId="3" borderId="123" xfId="0" applyNumberFormat="1" applyFont="1" applyFill="1" applyBorder="1" applyAlignment="1">
      <alignment horizontal="left" vertical="center" shrinkToFit="1"/>
    </xf>
    <xf numFmtId="41" fontId="3" fillId="13" borderId="122" xfId="0" applyNumberFormat="1" applyFont="1" applyFill="1" applyBorder="1" applyAlignment="1">
      <alignment horizontal="left" vertical="center" shrinkToFit="1"/>
    </xf>
    <xf numFmtId="41" fontId="3" fillId="13" borderId="45" xfId="0" applyNumberFormat="1" applyFont="1" applyFill="1" applyBorder="1" applyAlignment="1">
      <alignment horizontal="left" vertical="center" shrinkToFit="1"/>
    </xf>
    <xf numFmtId="41" fontId="3" fillId="13" borderId="123" xfId="0" applyNumberFormat="1" applyFont="1" applyFill="1" applyBorder="1" applyAlignment="1">
      <alignment horizontal="left" vertical="center" shrinkToFit="1"/>
    </xf>
    <xf numFmtId="41" fontId="3" fillId="14" borderId="77" xfId="0" applyNumberFormat="1" applyFont="1" applyFill="1" applyBorder="1" applyAlignment="1">
      <alignment horizontal="left" vertical="center" shrinkToFit="1"/>
    </xf>
    <xf numFmtId="41" fontId="3" fillId="14" borderId="113" xfId="0" applyNumberFormat="1" applyFont="1" applyFill="1" applyBorder="1" applyAlignment="1">
      <alignment horizontal="left" vertical="center" shrinkToFit="1"/>
    </xf>
    <xf numFmtId="41" fontId="3" fillId="14" borderId="114" xfId="0" applyNumberFormat="1" applyFont="1" applyFill="1" applyBorder="1" applyAlignment="1">
      <alignment horizontal="left" vertical="center" shrinkToFit="1"/>
    </xf>
    <xf numFmtId="41" fontId="3" fillId="14" borderId="9" xfId="0" applyNumberFormat="1" applyFont="1" applyFill="1" applyBorder="1" applyAlignment="1">
      <alignment horizontal="left" vertical="center" shrinkToFit="1"/>
    </xf>
    <xf numFmtId="41" fontId="3" fillId="14" borderId="2" xfId="0" applyNumberFormat="1" applyFont="1" applyFill="1" applyBorder="1" applyAlignment="1">
      <alignment horizontal="left" vertical="center" shrinkToFit="1"/>
    </xf>
    <xf numFmtId="41" fontId="3" fillId="14" borderId="6" xfId="0" applyNumberFormat="1" applyFont="1" applyFill="1" applyBorder="1" applyAlignment="1">
      <alignment horizontal="left" vertical="center" shrinkToFit="1"/>
    </xf>
    <xf numFmtId="41" fontId="3" fillId="3" borderId="9" xfId="0" quotePrefix="1" applyNumberFormat="1" applyFont="1" applyFill="1" applyBorder="1" applyAlignment="1">
      <alignment horizontal="left" vertical="center" shrinkToFit="1"/>
    </xf>
    <xf numFmtId="14" fontId="3" fillId="14" borderId="77" xfId="0" applyNumberFormat="1" applyFont="1" applyFill="1" applyBorder="1" applyAlignment="1">
      <alignment horizontal="center" vertical="center" shrinkToFit="1"/>
    </xf>
    <xf numFmtId="14" fontId="3" fillId="14" borderId="114" xfId="0" applyNumberFormat="1" applyFont="1" applyFill="1" applyBorder="1" applyAlignment="1">
      <alignment horizontal="center" vertical="center" shrinkToFit="1"/>
    </xf>
    <xf numFmtId="14" fontId="3" fillId="13" borderId="122" xfId="0" applyNumberFormat="1" applyFont="1" applyFill="1" applyBorder="1" applyAlignment="1">
      <alignment horizontal="center" vertical="center" shrinkToFit="1"/>
    </xf>
    <xf numFmtId="14" fontId="3" fillId="13" borderId="123" xfId="0" applyNumberFormat="1" applyFont="1" applyFill="1" applyBorder="1" applyAlignment="1">
      <alignment horizontal="center" vertical="center" shrinkToFit="1"/>
    </xf>
    <xf numFmtId="14" fontId="3" fillId="14" borderId="78" xfId="0" applyNumberFormat="1" applyFont="1" applyFill="1" applyBorder="1" applyAlignment="1">
      <alignment horizontal="center" vertical="center" shrinkToFit="1"/>
    </xf>
    <xf numFmtId="14" fontId="3" fillId="14" borderId="116" xfId="0" applyNumberFormat="1" applyFont="1" applyFill="1" applyBorder="1" applyAlignment="1">
      <alignment horizontal="center" vertical="center" shrinkToFit="1"/>
    </xf>
    <xf numFmtId="41" fontId="3" fillId="14" borderId="115" xfId="0" applyNumberFormat="1" applyFont="1" applyFill="1" applyBorder="1" applyAlignment="1">
      <alignment horizontal="left" vertical="center" shrinkToFit="1"/>
    </xf>
    <xf numFmtId="41" fontId="3" fillId="3" borderId="77" xfId="0" applyNumberFormat="1" applyFont="1" applyFill="1" applyBorder="1" applyAlignment="1">
      <alignment horizontal="left" vertical="center" shrinkToFit="1"/>
    </xf>
    <xf numFmtId="41" fontId="3" fillId="3" borderId="113" xfId="0" applyNumberFormat="1" applyFont="1" applyFill="1" applyBorder="1" applyAlignment="1">
      <alignment horizontal="left" vertical="center" shrinkToFit="1"/>
    </xf>
    <xf numFmtId="41" fontId="3" fillId="3" borderId="114" xfId="0" applyNumberFormat="1" applyFont="1" applyFill="1" applyBorder="1" applyAlignment="1">
      <alignment horizontal="left" vertical="center" shrinkToFit="1"/>
    </xf>
    <xf numFmtId="41" fontId="3" fillId="4" borderId="78" xfId="0" applyNumberFormat="1" applyFont="1" applyFill="1" applyBorder="1" applyAlignment="1">
      <alignment horizontal="left" vertical="center" shrinkToFit="1"/>
    </xf>
    <xf numFmtId="41" fontId="3" fillId="4" borderId="115" xfId="0" applyNumberFormat="1" applyFont="1" applyFill="1" applyBorder="1" applyAlignment="1">
      <alignment horizontal="left" vertical="center" shrinkToFit="1"/>
    </xf>
    <xf numFmtId="41" fontId="3" fillId="4" borderId="116" xfId="0" applyNumberFormat="1" applyFont="1" applyFill="1" applyBorder="1" applyAlignment="1">
      <alignment horizontal="left" vertical="center" shrinkToFit="1"/>
    </xf>
    <xf numFmtId="41" fontId="3" fillId="4" borderId="77" xfId="0" applyNumberFormat="1" applyFont="1" applyFill="1" applyBorder="1" applyAlignment="1">
      <alignment horizontal="left" vertical="center" shrinkToFit="1"/>
    </xf>
    <xf numFmtId="41" fontId="3" fillId="4" borderId="113" xfId="0" applyNumberFormat="1" applyFont="1" applyFill="1" applyBorder="1" applyAlignment="1">
      <alignment horizontal="left" vertical="center" shrinkToFit="1"/>
    </xf>
    <xf numFmtId="41" fontId="3" fillId="4" borderId="114" xfId="0" applyNumberFormat="1" applyFont="1" applyFill="1" applyBorder="1" applyAlignment="1">
      <alignment horizontal="left" vertical="center" shrinkToFit="1"/>
    </xf>
    <xf numFmtId="0" fontId="12" fillId="0" borderId="65" xfId="22" applyFont="1" applyBorder="1" applyAlignment="1">
      <alignment horizontal="center" vertical="center"/>
    </xf>
    <xf numFmtId="0" fontId="12" fillId="0" borderId="56" xfId="22" applyFont="1" applyBorder="1" applyAlignment="1">
      <alignment horizontal="center" vertical="center"/>
    </xf>
    <xf numFmtId="0" fontId="12" fillId="0" borderId="58" xfId="22" applyFont="1" applyBorder="1" applyAlignment="1">
      <alignment horizontal="center" vertical="center"/>
    </xf>
    <xf numFmtId="184" fontId="40" fillId="7" borderId="124" xfId="18" applyNumberFormat="1" applyFont="1" applyFill="1" applyBorder="1" applyAlignment="1">
      <alignment horizontal="center" vertical="center"/>
    </xf>
    <xf numFmtId="184" fontId="40" fillId="7" borderId="125" xfId="18" applyNumberFormat="1" applyFont="1" applyFill="1" applyBorder="1" applyAlignment="1">
      <alignment horizontal="center" vertical="center"/>
    </xf>
    <xf numFmtId="184" fontId="40" fillId="7" borderId="126" xfId="18" applyNumberFormat="1" applyFont="1" applyFill="1" applyBorder="1" applyAlignment="1">
      <alignment horizontal="center" vertical="center"/>
    </xf>
    <xf numFmtId="41" fontId="6" fillId="3" borderId="124" xfId="20" applyFont="1" applyFill="1" applyBorder="1" applyAlignment="1">
      <alignment horizontal="right" vertical="center" shrinkToFit="1"/>
    </xf>
    <xf numFmtId="41" fontId="6" fillId="3" borderId="125" xfId="20" applyFont="1" applyFill="1" applyBorder="1" applyAlignment="1">
      <alignment horizontal="right" vertical="center" shrinkToFit="1"/>
    </xf>
    <xf numFmtId="41" fontId="6" fillId="3" borderId="127" xfId="20" applyFont="1" applyFill="1" applyBorder="1" applyAlignment="1">
      <alignment horizontal="right" vertical="center" shrinkToFit="1"/>
    </xf>
    <xf numFmtId="14" fontId="14" fillId="3" borderId="45" xfId="5" applyNumberFormat="1" applyFont="1" applyFill="1" applyBorder="1" applyAlignment="1">
      <alignment horizontal="center" vertical="center"/>
    </xf>
    <xf numFmtId="14" fontId="14" fillId="3" borderId="44" xfId="5" applyNumberFormat="1" applyFont="1" applyFill="1" applyBorder="1" applyAlignment="1">
      <alignment horizontal="center" vertical="center"/>
    </xf>
    <xf numFmtId="0" fontId="14" fillId="6" borderId="43" xfId="5" applyFont="1" applyFill="1" applyBorder="1" applyAlignment="1">
      <alignment horizontal="center" vertical="center"/>
    </xf>
    <xf numFmtId="0" fontId="14" fillId="6" borderId="45" xfId="5" applyFont="1" applyFill="1" applyBorder="1" applyAlignment="1">
      <alignment horizontal="center" vertical="center"/>
    </xf>
    <xf numFmtId="188" fontId="15" fillId="3" borderId="45" xfId="5" applyNumberFormat="1" applyFont="1" applyFill="1" applyBorder="1" applyAlignment="1">
      <alignment horizontal="center" vertical="center"/>
    </xf>
    <xf numFmtId="188" fontId="15" fillId="3" borderId="44" xfId="5" applyNumberFormat="1" applyFont="1" applyFill="1" applyBorder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19" fillId="0" borderId="11" xfId="5" applyFont="1" applyBorder="1" applyAlignment="1">
      <alignment horizontal="center" vertical="center"/>
    </xf>
    <xf numFmtId="0" fontId="14" fillId="3" borderId="45" xfId="5" applyFont="1" applyFill="1" applyBorder="1" applyAlignment="1">
      <alignment horizontal="center" vertical="center"/>
    </xf>
    <xf numFmtId="0" fontId="14" fillId="3" borderId="44" xfId="5" applyFont="1" applyFill="1" applyBorder="1" applyAlignment="1">
      <alignment horizontal="center" vertical="center"/>
    </xf>
    <xf numFmtId="0" fontId="32" fillId="0" borderId="2" xfId="0" applyFont="1" applyBorder="1" applyAlignment="1">
      <alignment horizontal="left" vertical="center" shrinkToFit="1"/>
    </xf>
    <xf numFmtId="0" fontId="32" fillId="0" borderId="82" xfId="0" applyFont="1" applyBorder="1" applyAlignment="1">
      <alignment horizontal="left" vertical="center" shrinkToFit="1"/>
    </xf>
    <xf numFmtId="0" fontId="32" fillId="0" borderId="115" xfId="0" applyFont="1" applyBorder="1" applyAlignment="1">
      <alignment horizontal="left" vertical="center" shrinkToFit="1"/>
    </xf>
    <xf numFmtId="0" fontId="32" fillId="0" borderId="98" xfId="0" applyFont="1" applyBorder="1" applyAlignment="1">
      <alignment horizontal="left" vertical="center" shrinkToFit="1"/>
    </xf>
    <xf numFmtId="42" fontId="14" fillId="6" borderId="43" xfId="3" applyFont="1" applyFill="1" applyBorder="1" applyAlignment="1">
      <alignment horizontal="center" vertical="center"/>
    </xf>
    <xf numFmtId="42" fontId="14" fillId="6" borderId="45" xfId="3" applyFont="1" applyFill="1" applyBorder="1" applyAlignment="1">
      <alignment horizontal="center" vertical="center"/>
    </xf>
    <xf numFmtId="0" fontId="32" fillId="0" borderId="113" xfId="0" applyFont="1" applyBorder="1" applyAlignment="1">
      <alignment horizontal="left" vertical="center" shrinkToFit="1"/>
    </xf>
    <xf numFmtId="0" fontId="32" fillId="0" borderId="97" xfId="0" applyFont="1" applyBorder="1" applyAlignment="1">
      <alignment horizontal="left" vertical="center" shrinkToFit="1"/>
    </xf>
    <xf numFmtId="0" fontId="15" fillId="6" borderId="45" xfId="5" applyFont="1" applyFill="1" applyBorder="1" applyAlignment="1">
      <alignment horizontal="left" vertical="center" shrinkToFit="1"/>
    </xf>
    <xf numFmtId="0" fontId="15" fillId="6" borderId="44" xfId="5" applyFont="1" applyFill="1" applyBorder="1" applyAlignment="1">
      <alignment horizontal="left" vertical="center" shrinkToFit="1"/>
    </xf>
    <xf numFmtId="0" fontId="14" fillId="0" borderId="0" xfId="0" applyFont="1" applyAlignment="1">
      <alignment horizontal="right" vertical="center" shrinkToFit="1"/>
    </xf>
    <xf numFmtId="0" fontId="14" fillId="0" borderId="128" xfId="0" applyFont="1" applyBorder="1" applyAlignment="1">
      <alignment horizontal="right" vertical="center" shrinkToFit="1"/>
    </xf>
    <xf numFmtId="0" fontId="0" fillId="0" borderId="11" xfId="17" applyFont="1" applyBorder="1" applyAlignment="1">
      <alignment horizontal="right" vertical="center"/>
    </xf>
    <xf numFmtId="0" fontId="16" fillId="0" borderId="0" xfId="17" applyFont="1" applyAlignment="1">
      <alignment horizontal="center" vertical="center"/>
    </xf>
    <xf numFmtId="0" fontId="0" fillId="0" borderId="0" xfId="17" applyFont="1" applyAlignment="1">
      <alignment horizontal="center" vertical="center"/>
    </xf>
    <xf numFmtId="0" fontId="0" fillId="0" borderId="20" xfId="17" applyFont="1" applyBorder="1" applyAlignment="1">
      <alignment horizontal="center" vertical="center"/>
    </xf>
    <xf numFmtId="14" fontId="0" fillId="0" borderId="0" xfId="17" applyNumberFormat="1" applyFont="1" applyAlignment="1">
      <alignment horizontal="center" vertical="center"/>
    </xf>
    <xf numFmtId="0" fontId="0" fillId="0" borderId="0" xfId="17" applyFont="1" applyAlignment="1">
      <alignment horizontal="left" vertical="center"/>
    </xf>
    <xf numFmtId="0" fontId="41" fillId="0" borderId="0" xfId="17" applyAlignment="1">
      <alignment horizontal="left" vertical="center"/>
    </xf>
    <xf numFmtId="0" fontId="0" fillId="0" borderId="0" xfId="17" applyFont="1">
      <alignment vertical="center"/>
    </xf>
    <xf numFmtId="0" fontId="41" fillId="0" borderId="0" xfId="17">
      <alignment vertical="center"/>
    </xf>
    <xf numFmtId="0" fontId="41" fillId="0" borderId="20" xfId="17" applyBorder="1">
      <alignment vertical="center"/>
    </xf>
    <xf numFmtId="183" fontId="41" fillId="0" borderId="0" xfId="17" applyNumberFormat="1" applyAlignment="1">
      <alignment horizontal="left" vertical="center"/>
    </xf>
  </cellXfs>
  <cellStyles count="23">
    <cellStyle name="백분율" xfId="1" builtinId="5"/>
    <cellStyle name="백분율 2 2" xfId="15" xr:uid="{00000000-0005-0000-0000-00000F000000}"/>
    <cellStyle name="쉼표 [0]" xfId="2" builtinId="6"/>
    <cellStyle name="쉼표 [0] 2" xfId="4" xr:uid="{00000000-0005-0000-0000-000004000000}"/>
    <cellStyle name="쉼표 [0] 2 2 4 2" xfId="21" xr:uid="{00000000-0005-0000-0000-000015000000}"/>
    <cellStyle name="쉼표 [0] 2 79" xfId="14" xr:uid="{00000000-0005-0000-0000-00000E000000}"/>
    <cellStyle name="쉼표 [0] 3 2 2" xfId="20" xr:uid="{00000000-0005-0000-0000-000014000000}"/>
    <cellStyle name="쉼표 [0] 4 5" xfId="10" xr:uid="{00000000-0005-0000-0000-00000A000000}"/>
    <cellStyle name="통화 [0]" xfId="3" builtinId="7"/>
    <cellStyle name="표준" xfId="0" builtinId="0"/>
    <cellStyle name="표준 12" xfId="17" xr:uid="{00000000-0005-0000-0000-000011000000}"/>
    <cellStyle name="표준 13" xfId="22" xr:uid="{00000000-0005-0000-0000-000016000000}"/>
    <cellStyle name="표준 13 2" xfId="11" xr:uid="{00000000-0005-0000-0000-00000B000000}"/>
    <cellStyle name="표준 15 2" xfId="7" xr:uid="{00000000-0005-0000-0000-000007000000}"/>
    <cellStyle name="표준 18 2 2" xfId="12" xr:uid="{00000000-0005-0000-0000-00000C000000}"/>
    <cellStyle name="표준 2" xfId="5" xr:uid="{00000000-0005-0000-0000-000005000000}"/>
    <cellStyle name="표준 2 2 10" xfId="8" xr:uid="{00000000-0005-0000-0000-000008000000}"/>
    <cellStyle name="표준 2 2 4" xfId="18" xr:uid="{00000000-0005-0000-0000-000012000000}"/>
    <cellStyle name="표준 3" xfId="6" xr:uid="{00000000-0005-0000-0000-000006000000}"/>
    <cellStyle name="표준 3 2 2" xfId="19" xr:uid="{00000000-0005-0000-0000-000013000000}"/>
    <cellStyle name="표준 4 2 3" xfId="9" xr:uid="{00000000-0005-0000-0000-000009000000}"/>
    <cellStyle name="표준_21차세부정산" xfId="13" xr:uid="{00000000-0005-0000-0000-00000D000000}"/>
    <cellStyle name="하이퍼링크 2 2" xfId="16" xr:uid="{00000000-0005-0000-0000-000010000000}"/>
  </cellStyles>
  <dxfs count="141">
    <dxf>
      <fill>
        <patternFill>
          <bgColor rgb="FFFF00FF"/>
        </patternFill>
      </fill>
    </dxf>
    <dxf>
      <fill>
        <patternFill>
          <bgColor rgb="FF0066CC"/>
        </patternFill>
      </fill>
    </dxf>
    <dxf>
      <fill>
        <patternFill>
          <bgColor rgb="FFFF99CC"/>
        </patternFill>
      </fill>
    </dxf>
    <dxf>
      <fill>
        <patternFill>
          <bgColor rgb="FF0000FF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DEBF7"/>
        </patternFill>
      </fill>
    </dxf>
    <dxf>
      <fill>
        <patternFill>
          <bgColor theme="4" tint="0.79998168889431442"/>
        </patternFill>
      </fill>
    </dxf>
    <dxf>
      <fill>
        <patternFill>
          <bgColor rgb="FF0066CC"/>
        </patternFill>
      </fill>
    </dxf>
    <dxf>
      <fill>
        <patternFill>
          <bgColor rgb="FFFF99CC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30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39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39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30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30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30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30"/>
        </patternFill>
      </fill>
    </dxf>
    <dxf>
      <fill>
        <patternFill>
          <bgColor rgb="FFFF00FF"/>
        </patternFill>
      </fill>
    </dxf>
    <dxf>
      <fill>
        <patternFill>
          <bgColor indexed="30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39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rgb="FF0066CC"/>
        </patternFill>
      </fill>
    </dxf>
    <dxf>
      <fill>
        <patternFill>
          <bgColor rgb="FFFF99CC"/>
        </patternFill>
      </fill>
    </dxf>
    <dxf>
      <fill>
        <patternFill>
          <bgColor rgb="FF0000FF"/>
        </patternFill>
      </fill>
    </dxf>
    <dxf>
      <fill>
        <patternFill>
          <bgColor rgb="FFFF00FF"/>
        </patternFill>
      </fill>
    </dxf>
    <dxf>
      <fill>
        <patternFill>
          <bgColor indexed="14"/>
        </patternFill>
      </fill>
    </dxf>
    <dxf>
      <fill>
        <patternFill>
          <bgColor indexed="30"/>
        </patternFill>
      </fill>
    </dxf>
    <dxf>
      <fill>
        <patternFill>
          <bgColor indexed="45"/>
        </patternFill>
      </fill>
    </dxf>
    <dxf>
      <fill>
        <patternFill>
          <bgColor indexed="39"/>
        </patternFill>
      </fill>
    </dxf>
    <dxf>
      <fill>
        <patternFill>
          <bgColor indexed="14"/>
        </patternFill>
      </fill>
    </dxf>
    <dxf>
      <fill>
        <patternFill>
          <bgColor indexed="39"/>
        </patternFill>
      </fill>
    </dxf>
    <dxf>
      <fill>
        <patternFill>
          <bgColor indexed="45"/>
        </patternFill>
      </fill>
    </dxf>
    <dxf>
      <fill>
        <patternFill>
          <bgColor indexed="3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0066CC"/>
          <bgColor rgb="FF0066CC"/>
        </patternFill>
      </fill>
    </dxf>
    <dxf>
      <fill>
        <patternFill>
          <bgColor rgb="FFDDEBF7"/>
        </patternFill>
      </fill>
    </dxf>
    <dxf>
      <fill>
        <patternFill>
          <bgColor rgb="FFDDEBF7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DEBF7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DEBF7"/>
        </patternFill>
      </fill>
    </dxf>
    <dxf>
      <fill>
        <patternFill>
          <bgColor rgb="FFDDEBF7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40"/>
      <tableStyleElement type="headerRow" dxfId="139"/>
      <tableStyleElement type="totalRow" dxfId="138"/>
      <tableStyleElement type="firstColumn" dxfId="137"/>
      <tableStyleElement type="lastColumn" dxfId="136"/>
      <tableStyleElement type="firstRowStripe" dxfId="135"/>
      <tableStyleElement type="firstColumnStripe" dxfId="134"/>
    </tableStyle>
    <tableStyle name="Light Style 1 - Accent 1" table="0" count="7" xr9:uid="{00000000-0011-0000-FFFF-FFFF01000000}">
      <tableStyleElement type="wholeTable" dxfId="133"/>
      <tableStyleElement type="headerRow" dxfId="132"/>
      <tableStyleElement type="totalRow" dxfId="131"/>
      <tableStyleElement type="firstColumn" dxfId="130"/>
      <tableStyleElement type="lastColumn" dxfId="129"/>
      <tableStyleElement type="firstRowStripe" dxfId="128"/>
      <tableStyleElement type="firstColumnStripe" dxfId="127"/>
    </tableStyle>
  </tableStyles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</xdr:colOff>
      <xdr:row>3</xdr:row>
      <xdr:rowOff>236220</xdr:rowOff>
    </xdr:from>
    <xdr:to>
      <xdr:col>2</xdr:col>
      <xdr:colOff>975360</xdr:colOff>
      <xdr:row>4</xdr:row>
      <xdr:rowOff>236220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0" y="974911"/>
          <a:ext cx="941294" cy="9412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://HDD1/&#54540;&#47533;&#49828;&#50724;&#48656;_&#51228;&#51089;/201.%20&#54924;&#44228;/LMT_&#54924;&#44228;&#52509;&#44292;_250227_&#49688;&#5122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LMT_&#54924;&#44228;&#52509;&#44292;_250310_&#49688;&#512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계약리스트"/>
      <sheetName val="증빙코드"/>
      <sheetName val="예산코드"/>
      <sheetName val="예산표지_LMT"/>
      <sheetName val="예산서_LMT"/>
      <sheetName val="CF_LMT"/>
      <sheetName val="지출내역_LMT"/>
      <sheetName val="지출_원천내역"/>
      <sheetName val="지출예정"/>
      <sheetName val="지출결의서"/>
      <sheetName val="해촉증명서"/>
    </sheetNames>
    <sheetDataSet>
      <sheetData sheetId="0" refreshError="1">
        <row r="1">
          <cell r="F1">
            <v>1</v>
          </cell>
          <cell r="G1">
            <v>2</v>
          </cell>
          <cell r="H1">
            <v>3</v>
          </cell>
          <cell r="I1">
            <v>4</v>
          </cell>
          <cell r="J1">
            <v>5</v>
          </cell>
          <cell r="K1">
            <v>6</v>
          </cell>
          <cell r="L1">
            <v>7</v>
          </cell>
          <cell r="M1">
            <v>8</v>
          </cell>
          <cell r="N1">
            <v>9</v>
          </cell>
          <cell r="O1">
            <v>10</v>
          </cell>
          <cell r="P1">
            <v>11</v>
          </cell>
          <cell r="Q1">
            <v>12</v>
          </cell>
          <cell r="R1">
            <v>13</v>
          </cell>
          <cell r="S1">
            <v>14</v>
          </cell>
          <cell r="T1">
            <v>15</v>
          </cell>
          <cell r="U1">
            <v>16</v>
          </cell>
          <cell r="V1">
            <v>17</v>
          </cell>
          <cell r="W1">
            <v>18</v>
          </cell>
          <cell r="X1">
            <v>19</v>
          </cell>
          <cell r="Y1">
            <v>20</v>
          </cell>
          <cell r="Z1">
            <v>21</v>
          </cell>
          <cell r="AA1">
            <v>22</v>
          </cell>
          <cell r="AB1">
            <v>23</v>
          </cell>
          <cell r="AC1">
            <v>24</v>
          </cell>
          <cell r="AD1">
            <v>25</v>
          </cell>
        </row>
        <row r="7">
          <cell r="G7" t="str">
            <v>계약자 정보</v>
          </cell>
          <cell r="T7" t="str">
            <v>계약 사항</v>
          </cell>
        </row>
        <row r="8">
          <cell r="F8" t="str">
            <v>소항목</v>
          </cell>
          <cell r="G8" t="str">
            <v>계약자(사)</v>
          </cell>
          <cell r="H8" t="str">
            <v>근로자(실연인)</v>
          </cell>
          <cell r="I8" t="str">
            <v>영문 이름</v>
          </cell>
          <cell r="J8" t="str">
            <v>연락처</v>
          </cell>
          <cell r="K8" t="str">
            <v>이메일</v>
          </cell>
          <cell r="L8" t="str">
            <v>사업자 대표</v>
          </cell>
          <cell r="M8" t="str">
            <v>사업자번호</v>
          </cell>
          <cell r="N8" t="str">
            <v>사업자 주소</v>
          </cell>
          <cell r="O8" t="str">
            <v>주민등록번호</v>
          </cell>
          <cell r="P8" t="str">
            <v>거주지</v>
          </cell>
          <cell r="Q8" t="str">
            <v>예금주</v>
          </cell>
          <cell r="R8" t="str">
            <v>은행</v>
          </cell>
          <cell r="S8" t="str">
            <v>계좌번호</v>
          </cell>
          <cell r="T8" t="str">
            <v>증빙 구분</v>
          </cell>
          <cell r="U8" t="str">
            <v>특약사항</v>
          </cell>
          <cell r="V8" t="str">
            <v>프리&amp;장비등</v>
          </cell>
          <cell r="W8" t="str">
            <v>추가</v>
          </cell>
          <cell r="X8" t="str">
            <v>형태 구분</v>
          </cell>
          <cell r="Y8" t="str">
            <v>업무시작일</v>
          </cell>
          <cell r="Z8" t="str">
            <v>업무종료일</v>
          </cell>
          <cell r="AA8" t="str">
            <v>RATE</v>
          </cell>
          <cell r="AB8" t="str">
            <v>X</v>
          </cell>
          <cell r="AC8" t="str">
            <v>총액</v>
          </cell>
          <cell r="AD8" t="str">
            <v>부가세</v>
          </cell>
        </row>
        <row r="9">
          <cell r="F9" t="str">
            <v>제작팀장1</v>
          </cell>
          <cell r="G9" t="str">
            <v>임아현</v>
          </cell>
          <cell r="H9" t="str">
            <v>임아현</v>
          </cell>
          <cell r="J9" t="str">
            <v>010-4036-8944</v>
          </cell>
          <cell r="O9" t="str">
            <v>960218-2050410</v>
          </cell>
          <cell r="Q9" t="str">
            <v>임아현</v>
          </cell>
          <cell r="R9" t="str">
            <v>우리은행</v>
          </cell>
          <cell r="S9" t="str">
            <v>978-005195-02-001</v>
          </cell>
          <cell r="T9" t="str">
            <v>원천/고용</v>
          </cell>
          <cell r="X9" t="str">
            <v>월</v>
          </cell>
          <cell r="Y9">
            <v>45635</v>
          </cell>
          <cell r="Z9">
            <v>45723</v>
          </cell>
          <cell r="AA9">
            <v>4500000</v>
          </cell>
          <cell r="AB9">
            <v>2.84</v>
          </cell>
          <cell r="AC9" t="str">
            <v/>
          </cell>
          <cell r="AD9" t="str">
            <v/>
          </cell>
        </row>
        <row r="10">
          <cell r="F10" t="str">
            <v>제작부장1</v>
          </cell>
          <cell r="G10" t="str">
            <v>배광표</v>
          </cell>
          <cell r="H10" t="str">
            <v>배광표</v>
          </cell>
          <cell r="J10" t="str">
            <v>010-2609-9177</v>
          </cell>
          <cell r="O10" t="str">
            <v>931123-1403816</v>
          </cell>
          <cell r="Q10" t="str">
            <v>배광표</v>
          </cell>
          <cell r="R10" t="str">
            <v>국민은행</v>
          </cell>
          <cell r="S10" t="str">
            <v>721802-01-428001</v>
          </cell>
          <cell r="T10" t="str">
            <v>원천/고용</v>
          </cell>
          <cell r="X10" t="str">
            <v>월</v>
          </cell>
          <cell r="Y10">
            <v>45642</v>
          </cell>
          <cell r="Z10">
            <v>45723</v>
          </cell>
          <cell r="AA10">
            <v>5000000</v>
          </cell>
          <cell r="AB10">
            <v>2.61</v>
          </cell>
          <cell r="AC10" t="str">
            <v/>
          </cell>
          <cell r="AD10" t="str">
            <v/>
          </cell>
        </row>
        <row r="11">
          <cell r="F11" t="str">
            <v>제작부1</v>
          </cell>
          <cell r="G11" t="str">
            <v>김명하</v>
          </cell>
          <cell r="H11" t="str">
            <v>김명하</v>
          </cell>
          <cell r="J11" t="str">
            <v>010-5790-2551</v>
          </cell>
          <cell r="O11" t="str">
            <v>971019-2065426</v>
          </cell>
          <cell r="Q11" t="str">
            <v>김명하</v>
          </cell>
          <cell r="R11" t="str">
            <v>우리은행</v>
          </cell>
          <cell r="S11" t="str">
            <v>1002-061-796181</v>
          </cell>
          <cell r="T11" t="str">
            <v>원천/고용</v>
          </cell>
          <cell r="X11" t="str">
            <v>월</v>
          </cell>
          <cell r="Y11">
            <v>45642</v>
          </cell>
          <cell r="Z11">
            <v>45723</v>
          </cell>
          <cell r="AA11">
            <v>3500000</v>
          </cell>
          <cell r="AB11">
            <v>2.61</v>
          </cell>
          <cell r="AC11" t="str">
            <v/>
          </cell>
          <cell r="AD11" t="str">
            <v/>
          </cell>
        </row>
        <row r="12">
          <cell r="F12" t="str">
            <v>제작부2</v>
          </cell>
          <cell r="G12" t="str">
            <v>이명진</v>
          </cell>
          <cell r="H12" t="str">
            <v>마이클</v>
          </cell>
          <cell r="J12" t="str">
            <v>010-9625-7883</v>
          </cell>
          <cell r="O12" t="str">
            <v>990311-2188715</v>
          </cell>
          <cell r="Q12" t="str">
            <v>이명진</v>
          </cell>
          <cell r="R12" t="str">
            <v>하나은행</v>
          </cell>
          <cell r="S12" t="str">
            <v>363-910630-67107</v>
          </cell>
          <cell r="T12" t="str">
            <v>원천/고용</v>
          </cell>
          <cell r="X12" t="str">
            <v>월</v>
          </cell>
          <cell r="Y12">
            <v>45644</v>
          </cell>
          <cell r="Z12">
            <v>45723</v>
          </cell>
          <cell r="AA12">
            <v>2500000</v>
          </cell>
          <cell r="AB12">
            <v>2.5499999999999998</v>
          </cell>
          <cell r="AC12" t="str">
            <v/>
          </cell>
          <cell r="AD12" t="str">
            <v/>
          </cell>
        </row>
        <row r="13">
          <cell r="F13" t="str">
            <v>제작팀장2</v>
          </cell>
          <cell r="G13" t="str">
            <v>이의종</v>
          </cell>
          <cell r="H13" t="str">
            <v>이의종</v>
          </cell>
          <cell r="J13" t="str">
            <v>010-6620-0764</v>
          </cell>
          <cell r="O13" t="str">
            <v>830114-1252010</v>
          </cell>
          <cell r="Q13" t="str">
            <v>이의종</v>
          </cell>
          <cell r="R13" t="str">
            <v>하나은행</v>
          </cell>
          <cell r="S13" t="str">
            <v>312-890700-85307</v>
          </cell>
          <cell r="T13" t="str">
            <v>원천/고용</v>
          </cell>
          <cell r="X13" t="str">
            <v>월</v>
          </cell>
          <cell r="Y13">
            <v>45680</v>
          </cell>
          <cell r="Z13">
            <v>45723</v>
          </cell>
          <cell r="AA13">
            <v>4300000</v>
          </cell>
          <cell r="AB13">
            <v>1.39</v>
          </cell>
          <cell r="AC13" t="str">
            <v/>
          </cell>
          <cell r="AD13" t="str">
            <v/>
          </cell>
        </row>
        <row r="14">
          <cell r="F14" t="str">
            <v>제작부3</v>
          </cell>
          <cell r="G14" t="str">
            <v>박한솔</v>
          </cell>
          <cell r="H14" t="str">
            <v>박한솔</v>
          </cell>
          <cell r="J14" t="str">
            <v>010-3381-2719</v>
          </cell>
          <cell r="O14" t="str">
            <v>980313-1251911</v>
          </cell>
          <cell r="Q14" t="str">
            <v>박한솔</v>
          </cell>
          <cell r="R14" t="str">
            <v>우리은행</v>
          </cell>
          <cell r="S14" t="str">
            <v>1002-351-759548</v>
          </cell>
          <cell r="T14" t="str">
            <v>원천/고용</v>
          </cell>
          <cell r="X14" t="str">
            <v>월</v>
          </cell>
          <cell r="Y14">
            <v>45694</v>
          </cell>
          <cell r="Z14">
            <v>45722</v>
          </cell>
          <cell r="AA14">
            <v>3900000</v>
          </cell>
          <cell r="AB14">
            <v>1</v>
          </cell>
          <cell r="AC14" t="str">
            <v/>
          </cell>
          <cell r="AD14" t="str">
            <v/>
          </cell>
        </row>
        <row r="15">
          <cell r="F15" t="str">
            <v>제작부4</v>
          </cell>
          <cell r="G15" t="str">
            <v>문갑주</v>
          </cell>
          <cell r="H15" t="str">
            <v>오동윤</v>
          </cell>
          <cell r="J15" t="str">
            <v>010-4255-9071</v>
          </cell>
          <cell r="O15" t="str">
            <v>980302-1053113</v>
          </cell>
          <cell r="Q15" t="str">
            <v>문갑주</v>
          </cell>
          <cell r="R15" t="str">
            <v>신한은행</v>
          </cell>
          <cell r="S15" t="str">
            <v>110-535-359990</v>
          </cell>
          <cell r="T15" t="str">
            <v>원천/고용</v>
          </cell>
          <cell r="X15" t="str">
            <v>월</v>
          </cell>
          <cell r="Y15">
            <v>45694</v>
          </cell>
          <cell r="Z15">
            <v>45722</v>
          </cell>
          <cell r="AA15">
            <v>5360000</v>
          </cell>
          <cell r="AB15">
            <v>1</v>
          </cell>
          <cell r="AC15" t="str">
            <v/>
          </cell>
          <cell r="AD15" t="str">
            <v/>
          </cell>
        </row>
        <row r="16">
          <cell r="F16" t="str">
            <v>항공운송</v>
          </cell>
          <cell r="G16" t="str">
            <v>㈜유아이헬리제트</v>
          </cell>
          <cell r="H16">
            <v>0</v>
          </cell>
          <cell r="L16" t="str">
            <v>장군</v>
          </cell>
          <cell r="M16" t="str">
            <v>214-88-20433</v>
          </cell>
          <cell r="N16" t="str">
            <v>충청남도 예산군 삽교읍 효림송석길 275(201동)</v>
          </cell>
          <cell r="Q16" t="str">
            <v>㈜유아이헬리제트</v>
          </cell>
          <cell r="R16" t="str">
            <v>하나은행</v>
          </cell>
          <cell r="S16" t="str">
            <v>671-910005-71004</v>
          </cell>
          <cell r="T16" t="str">
            <v>세금계산서</v>
          </cell>
          <cell r="X16" t="str">
            <v>TURN-KEY</v>
          </cell>
          <cell r="Y16">
            <v>0</v>
          </cell>
          <cell r="Z16">
            <v>0</v>
          </cell>
          <cell r="AA16">
            <v>40000000</v>
          </cell>
          <cell r="AB16" t="str">
            <v/>
          </cell>
          <cell r="AC16">
            <v>0</v>
          </cell>
          <cell r="AD16">
            <v>0</v>
          </cell>
        </row>
        <row r="17">
          <cell r="F17" t="str">
            <v>조명감독</v>
          </cell>
          <cell r="G17" t="str">
            <v>㈜기브온</v>
          </cell>
          <cell r="H17" t="str">
            <v>조병훈</v>
          </cell>
          <cell r="J17" t="str">
            <v>010-2208-8491</v>
          </cell>
          <cell r="L17" t="str">
            <v>송강석</v>
          </cell>
          <cell r="M17" t="str">
            <v>801-86-01352</v>
          </cell>
          <cell r="N17" t="str">
            <v>경기도 하남시 미사강변로 25, 7층 에프732호(풍산동,미사테스타타워 지식산업센터)</v>
          </cell>
          <cell r="Q17" t="str">
            <v>주식회사 기브온</v>
          </cell>
          <cell r="R17" t="str">
            <v>IBK기업은행</v>
          </cell>
          <cell r="S17" t="str">
            <v>481-054072-01-015</v>
          </cell>
          <cell r="T17" t="str">
            <v>세금계산서</v>
          </cell>
          <cell r="X17" t="str">
            <v>TURN-KEY</v>
          </cell>
          <cell r="Y17">
            <v>0</v>
          </cell>
          <cell r="Z17">
            <v>0</v>
          </cell>
          <cell r="AA17">
            <v>30237600</v>
          </cell>
          <cell r="AB17" t="str">
            <v/>
          </cell>
          <cell r="AC17">
            <v>0</v>
          </cell>
          <cell r="AD17">
            <v>0</v>
          </cell>
        </row>
        <row r="18">
          <cell r="F18" t="str">
            <v>미술감독</v>
          </cell>
          <cell r="G18" t="str">
            <v>㈜아울리크루</v>
          </cell>
          <cell r="H18" t="str">
            <v>김경호</v>
          </cell>
          <cell r="L18" t="str">
            <v>김경호</v>
          </cell>
          <cell r="M18" t="str">
            <v>591-87-02747</v>
          </cell>
          <cell r="N18" t="str">
            <v>서울특별시 마포구 월드컵북로 361,2401호(상암동,DMC이안오피스텔)</v>
          </cell>
          <cell r="Q18" t="str">
            <v>㈜아울리크루</v>
          </cell>
          <cell r="R18" t="str">
            <v>신한은행</v>
          </cell>
          <cell r="S18" t="str">
            <v>140-014-038638</v>
          </cell>
          <cell r="T18" t="str">
            <v>세금계산서</v>
          </cell>
          <cell r="X18" t="str">
            <v>TURN-KEY</v>
          </cell>
          <cell r="Y18">
            <v>0</v>
          </cell>
          <cell r="Z18">
            <v>0</v>
          </cell>
          <cell r="AA18">
            <v>125000000</v>
          </cell>
          <cell r="AB18" t="str">
            <v/>
          </cell>
          <cell r="AC18">
            <v>0</v>
          </cell>
          <cell r="AD18">
            <v>0</v>
          </cell>
        </row>
        <row r="19">
          <cell r="F19" t="str">
            <v>제작부5</v>
          </cell>
          <cell r="G19" t="str">
            <v>김미진</v>
          </cell>
          <cell r="H19" t="str">
            <v>유정도</v>
          </cell>
          <cell r="J19" t="str">
            <v>010-5194-1450</v>
          </cell>
          <cell r="O19" t="str">
            <v>940710-2216119</v>
          </cell>
          <cell r="Q19" t="str">
            <v>김미진</v>
          </cell>
          <cell r="R19" t="str">
            <v>신한은행</v>
          </cell>
          <cell r="S19" t="str">
            <v>110-371-334104</v>
          </cell>
          <cell r="T19" t="str">
            <v>원천/고용</v>
          </cell>
          <cell r="X19" t="str">
            <v>월</v>
          </cell>
          <cell r="Y19">
            <v>45705</v>
          </cell>
          <cell r="Z19">
            <v>45721</v>
          </cell>
          <cell r="AA19">
            <v>2500000</v>
          </cell>
          <cell r="AB19">
            <v>0.52</v>
          </cell>
          <cell r="AC19" t="str">
            <v/>
          </cell>
          <cell r="AD19" t="str">
            <v/>
          </cell>
        </row>
        <row r="20">
          <cell r="F20" t="str">
            <v>제작팀장3</v>
          </cell>
          <cell r="G20" t="str">
            <v>간단한게최고다</v>
          </cell>
          <cell r="H20" t="str">
            <v>김시환</v>
          </cell>
          <cell r="J20" t="str">
            <v>010-8533-7899</v>
          </cell>
          <cell r="L20" t="str">
            <v>김시환,강상호</v>
          </cell>
          <cell r="M20" t="str">
            <v>846-88-03148</v>
          </cell>
          <cell r="N20" t="str">
            <v>서울특별시 송파구 중대로 207, 2층 201-제이14호(가락동, 대명빌딩)</v>
          </cell>
          <cell r="Q20" t="str">
            <v>㈜간단한게최고다</v>
          </cell>
          <cell r="R20" t="str">
            <v>신한은행</v>
          </cell>
          <cell r="S20" t="str">
            <v>140-014-569418</v>
          </cell>
          <cell r="T20" t="str">
            <v>세금계산서</v>
          </cell>
          <cell r="X20" t="str">
            <v>월</v>
          </cell>
          <cell r="Y20">
            <v>45698</v>
          </cell>
          <cell r="Z20">
            <v>45723</v>
          </cell>
          <cell r="AA20">
            <v>10000000</v>
          </cell>
          <cell r="AB20">
            <v>0.81</v>
          </cell>
          <cell r="AC20" t="str">
            <v/>
          </cell>
          <cell r="AD20" t="e">
            <v>#VALUE!</v>
          </cell>
        </row>
        <row r="21">
          <cell r="F21" t="str">
            <v>제작팀장4</v>
          </cell>
          <cell r="G21" t="str">
            <v>윤성훈</v>
          </cell>
          <cell r="H21" t="str">
            <v>윤성훈</v>
          </cell>
          <cell r="J21" t="str">
            <v>010-7168-1898</v>
          </cell>
          <cell r="O21" t="str">
            <v>930202-1010117</v>
          </cell>
          <cell r="Q21" t="str">
            <v>윤성훈</v>
          </cell>
          <cell r="R21" t="str">
            <v>하나은행</v>
          </cell>
          <cell r="S21" t="str">
            <v>240-910264-33207</v>
          </cell>
          <cell r="T21" t="str">
            <v>원천/고용</v>
          </cell>
          <cell r="X21" t="str">
            <v>월</v>
          </cell>
          <cell r="Y21">
            <v>45705</v>
          </cell>
          <cell r="Z21">
            <v>45723</v>
          </cell>
          <cell r="AA21">
            <v>4300000</v>
          </cell>
          <cell r="AB21">
            <v>0.57999999999999996</v>
          </cell>
          <cell r="AC21" t="str">
            <v/>
          </cell>
          <cell r="AD21" t="str">
            <v/>
          </cell>
        </row>
        <row r="22">
          <cell r="F22" t="str">
            <v>발전차1</v>
          </cell>
          <cell r="G22" t="str">
            <v>선</v>
          </cell>
          <cell r="H22" t="str">
            <v>한상구</v>
          </cell>
          <cell r="J22" t="str">
            <v>010-5493-5796</v>
          </cell>
          <cell r="L22" t="str">
            <v>한상구</v>
          </cell>
          <cell r="M22" t="str">
            <v>675-17-01174</v>
          </cell>
          <cell r="N22" t="str">
            <v>서울특별시 구로구 서해안로34가길 18, 101동 1003호 (오류동, 금강아파트)</v>
          </cell>
          <cell r="Q22" t="str">
            <v>한상구</v>
          </cell>
          <cell r="R22" t="str">
            <v>우리은행</v>
          </cell>
          <cell r="S22" t="str">
            <v>1002-441-343613</v>
          </cell>
          <cell r="T22" t="str">
            <v>세금계산서</v>
          </cell>
          <cell r="X22" t="str">
            <v>TURN-KEY</v>
          </cell>
          <cell r="Y22">
            <v>0</v>
          </cell>
          <cell r="Z22">
            <v>0</v>
          </cell>
          <cell r="AA22">
            <v>9900000</v>
          </cell>
          <cell r="AB22">
            <v>0</v>
          </cell>
          <cell r="AC22">
            <v>0</v>
          </cell>
          <cell r="AD22">
            <v>0</v>
          </cell>
        </row>
        <row r="23">
          <cell r="F23" t="str">
            <v>분장버스</v>
          </cell>
          <cell r="G23" t="str">
            <v>주식회사 콜롬버스</v>
          </cell>
          <cell r="H23">
            <v>0</v>
          </cell>
          <cell r="J23" t="str">
            <v>010-9915-3110</v>
          </cell>
          <cell r="L23" t="str">
            <v>백현순</v>
          </cell>
          <cell r="M23" t="str">
            <v>112-88-01843</v>
          </cell>
          <cell r="N23" t="str">
            <v>경기도 김포시 통진읍 옹달샘로 73, 다동</v>
          </cell>
          <cell r="Q23" t="str">
            <v>주식회사 콜롬버스</v>
          </cell>
          <cell r="R23" t="str">
            <v>국민은행</v>
          </cell>
          <cell r="S23" t="str">
            <v>674901-00-111300</v>
          </cell>
          <cell r="T23" t="str">
            <v>세금계산서</v>
          </cell>
          <cell r="X23" t="str">
            <v>TURN-KEY</v>
          </cell>
          <cell r="Y23">
            <v>45717</v>
          </cell>
          <cell r="Z23">
            <v>45721</v>
          </cell>
          <cell r="AA23">
            <v>6000000</v>
          </cell>
          <cell r="AB23">
            <v>0</v>
          </cell>
          <cell r="AC23">
            <v>0</v>
          </cell>
          <cell r="AD23">
            <v>0</v>
          </cell>
        </row>
        <row r="24">
          <cell r="F24" t="str">
            <v>프로덕션차량1</v>
          </cell>
          <cell r="G24" t="str">
            <v>㈜경성오토</v>
          </cell>
          <cell r="H24">
            <v>0</v>
          </cell>
          <cell r="J24" t="str">
            <v>010-5253-6627</v>
          </cell>
          <cell r="L24" t="str">
            <v>양재근</v>
          </cell>
          <cell r="M24" t="str">
            <v>755-86-03135</v>
          </cell>
          <cell r="N24" t="str">
            <v>서울특별시 성동구 용답19길 3-1, 3층 비-9호(용답동)</v>
          </cell>
          <cell r="Q24" t="str">
            <v>㈜경성오토</v>
          </cell>
          <cell r="R24" t="str">
            <v>우리은행</v>
          </cell>
          <cell r="S24" t="str">
            <v>1005-804-582481</v>
          </cell>
          <cell r="T24" t="str">
            <v>세금계산서</v>
          </cell>
          <cell r="X24" t="str">
            <v>일</v>
          </cell>
          <cell r="Y24">
            <v>45716</v>
          </cell>
          <cell r="Z24">
            <v>45722</v>
          </cell>
          <cell r="AA24">
            <v>2500000</v>
          </cell>
          <cell r="AB24">
            <v>1</v>
          </cell>
          <cell r="AC24">
            <v>8</v>
          </cell>
          <cell r="AD24">
            <v>0.8</v>
          </cell>
        </row>
        <row r="25">
          <cell r="F25" t="str">
            <v>프로덕션차량3</v>
          </cell>
          <cell r="G25" t="str">
            <v>현로지스</v>
          </cell>
          <cell r="H25">
            <v>0</v>
          </cell>
          <cell r="J25" t="str">
            <v>010-7674-3120</v>
          </cell>
          <cell r="L25" t="str">
            <v>오영은</v>
          </cell>
          <cell r="M25" t="str">
            <v>172-33-01675</v>
          </cell>
          <cell r="N25" t="str">
            <v xml:space="preserve">인천광역시 계양구 장제로1025번길 29-5, 1동 202호 (박촌동, 성원예가) </v>
          </cell>
          <cell r="Q25" t="str">
            <v>오영은</v>
          </cell>
          <cell r="R25" t="str">
            <v>신한은행</v>
          </cell>
          <cell r="S25" t="str">
            <v>110-336-707729</v>
          </cell>
          <cell r="T25" t="str">
            <v>세금계산서</v>
          </cell>
          <cell r="X25" t="str">
            <v>TURN-KEY</v>
          </cell>
          <cell r="Y25">
            <v>45714</v>
          </cell>
          <cell r="Z25">
            <v>45722</v>
          </cell>
          <cell r="AA25">
            <v>19000000</v>
          </cell>
          <cell r="AB25">
            <v>0</v>
          </cell>
          <cell r="AC25" t="str">
            <v/>
          </cell>
          <cell r="AD25" t="e">
            <v>#VALUE!</v>
          </cell>
        </row>
        <row r="26">
          <cell r="F26" t="str">
            <v>프로덕션차량4</v>
          </cell>
          <cell r="G26" t="str">
            <v>솔거렌탈</v>
          </cell>
          <cell r="H26">
            <v>0</v>
          </cell>
          <cell r="J26" t="str">
            <v>010-2288-4946</v>
          </cell>
          <cell r="L26" t="str">
            <v>노희민</v>
          </cell>
          <cell r="M26" t="str">
            <v>492-88-01341</v>
          </cell>
          <cell r="N26" t="str">
            <v>경기도 안산시 단원구 한양대학로 200, 403호(고잔동)</v>
          </cell>
          <cell r="Q26" t="str">
            <v>㈜명마렌트</v>
          </cell>
          <cell r="R26" t="str">
            <v>기업은행</v>
          </cell>
          <cell r="S26" t="str">
            <v>457-084703-01-012</v>
          </cell>
          <cell r="T26" t="str">
            <v>세금계산서</v>
          </cell>
          <cell r="X26" t="str">
            <v>TURN-KEY</v>
          </cell>
          <cell r="Y26">
            <v>45716</v>
          </cell>
          <cell r="Z26">
            <v>45722</v>
          </cell>
          <cell r="AA26">
            <v>3200000</v>
          </cell>
          <cell r="AB26">
            <v>0</v>
          </cell>
          <cell r="AC26" t="str">
            <v/>
          </cell>
          <cell r="AD26" t="e">
            <v>#VALUE!</v>
          </cell>
        </row>
        <row r="27">
          <cell r="F27" t="str">
            <v>촬영장소</v>
          </cell>
          <cell r="G27" t="str">
            <v>소남이섬 주식회사</v>
          </cell>
          <cell r="H27">
            <v>0</v>
          </cell>
          <cell r="L27" t="str">
            <v>이종순</v>
          </cell>
          <cell r="M27" t="str">
            <v>215-86-26979</v>
          </cell>
          <cell r="N27" t="str">
            <v>강원도 춘천시 남면 충효로 1219-142</v>
          </cell>
          <cell r="Q27" t="str">
            <v>소남이섬 주식회사</v>
          </cell>
          <cell r="R27" t="str">
            <v>기업은행</v>
          </cell>
          <cell r="S27" t="str">
            <v>133-081980-01-014</v>
          </cell>
          <cell r="T27" t="str">
            <v>세금계산서</v>
          </cell>
          <cell r="X27" t="str">
            <v>TURN-KEY</v>
          </cell>
          <cell r="AA27">
            <v>14000000</v>
          </cell>
          <cell r="AB27">
            <v>1</v>
          </cell>
          <cell r="AC27">
            <v>0</v>
          </cell>
          <cell r="AD27">
            <v>0</v>
          </cell>
        </row>
        <row r="28">
          <cell r="F28" t="str">
            <v>베이스대관</v>
          </cell>
          <cell r="G28" t="str">
            <v>㈜ 플로팅플로우</v>
          </cell>
          <cell r="H28">
            <v>0</v>
          </cell>
          <cell r="L28" t="str">
            <v>김우선</v>
          </cell>
          <cell r="M28" t="str">
            <v>126-81-69561</v>
          </cell>
          <cell r="N28" t="str">
            <v>강원특별자치도 춘천시 남면 충효로 1219-110</v>
          </cell>
          <cell r="Q28" t="str">
            <v>㈜플로팅플로우</v>
          </cell>
          <cell r="R28" t="str">
            <v>하나은행</v>
          </cell>
          <cell r="S28" t="str">
            <v>288-910021-35304</v>
          </cell>
          <cell r="T28" t="str">
            <v>세금계산서</v>
          </cell>
          <cell r="X28" t="str">
            <v>TURN-KEY</v>
          </cell>
          <cell r="Y28">
            <v>0</v>
          </cell>
          <cell r="Z28">
            <v>0</v>
          </cell>
          <cell r="AA28">
            <v>2000000</v>
          </cell>
          <cell r="AB28" t="str">
            <v/>
          </cell>
          <cell r="AC28">
            <v>0</v>
          </cell>
          <cell r="AD28">
            <v>0</v>
          </cell>
        </row>
        <row r="29">
          <cell r="F29" t="str">
            <v>제작연출비품</v>
          </cell>
          <cell r="G29">
            <v>0</v>
          </cell>
          <cell r="H29">
            <v>0</v>
          </cell>
          <cell r="T29" t="str">
            <v/>
          </cell>
          <cell r="X29" t="str">
            <v>TURN-KEY</v>
          </cell>
          <cell r="Y29">
            <v>0</v>
          </cell>
          <cell r="Z29">
            <v>0</v>
          </cell>
          <cell r="AA29">
            <v>500000</v>
          </cell>
          <cell r="AB29" t="str">
            <v/>
          </cell>
          <cell r="AC29" t="str">
            <v/>
          </cell>
          <cell r="AD29" t="str">
            <v/>
          </cell>
        </row>
        <row r="30">
          <cell r="G30" t="str">
            <v/>
          </cell>
          <cell r="H30" t="str">
            <v/>
          </cell>
          <cell r="T30" t="str">
            <v/>
          </cell>
          <cell r="X30" t="str">
            <v/>
          </cell>
          <cell r="Y30" t="str">
            <v/>
          </cell>
          <cell r="Z30">
            <v>0</v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</row>
        <row r="31">
          <cell r="G31" t="str">
            <v/>
          </cell>
          <cell r="H31" t="str">
            <v/>
          </cell>
          <cell r="T31" t="str">
            <v/>
          </cell>
          <cell r="X31" t="str">
            <v/>
          </cell>
          <cell r="Y31" t="str">
            <v/>
          </cell>
          <cell r="Z31">
            <v>0</v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</row>
        <row r="32">
          <cell r="G32" t="str">
            <v/>
          </cell>
          <cell r="H32" t="str">
            <v/>
          </cell>
          <cell r="T32" t="str">
            <v/>
          </cell>
          <cell r="X32" t="str">
            <v/>
          </cell>
          <cell r="Y32" t="str">
            <v/>
          </cell>
          <cell r="Z32">
            <v>0</v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</row>
        <row r="33">
          <cell r="G33" t="str">
            <v/>
          </cell>
          <cell r="H33" t="str">
            <v/>
          </cell>
          <cell r="T33" t="str">
            <v/>
          </cell>
          <cell r="X33" t="str">
            <v/>
          </cell>
          <cell r="Y33" t="str">
            <v/>
          </cell>
          <cell r="Z33">
            <v>0</v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</row>
        <row r="34">
          <cell r="G34" t="str">
            <v/>
          </cell>
          <cell r="H34" t="str">
            <v/>
          </cell>
          <cell r="T34" t="str">
            <v/>
          </cell>
          <cell r="X34" t="str">
            <v/>
          </cell>
          <cell r="Y34" t="str">
            <v/>
          </cell>
          <cell r="Z34">
            <v>0</v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</row>
        <row r="35">
          <cell r="G35" t="str">
            <v/>
          </cell>
          <cell r="H35" t="str">
            <v/>
          </cell>
          <cell r="T35" t="str">
            <v/>
          </cell>
          <cell r="X35" t="str">
            <v/>
          </cell>
          <cell r="Y35" t="str">
            <v/>
          </cell>
          <cell r="Z35">
            <v>0</v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</row>
        <row r="36">
          <cell r="G36" t="str">
            <v/>
          </cell>
          <cell r="H36" t="str">
            <v/>
          </cell>
          <cell r="T36" t="str">
            <v/>
          </cell>
          <cell r="X36" t="str">
            <v/>
          </cell>
          <cell r="Y36" t="str">
            <v/>
          </cell>
          <cell r="Z36">
            <v>0</v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</row>
        <row r="37">
          <cell r="G37" t="str">
            <v/>
          </cell>
          <cell r="H37" t="str">
            <v/>
          </cell>
          <cell r="T37" t="str">
            <v/>
          </cell>
          <cell r="X37" t="str">
            <v/>
          </cell>
          <cell r="Y37" t="str">
            <v/>
          </cell>
          <cell r="Z37">
            <v>0</v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</row>
        <row r="38">
          <cell r="G38" t="str">
            <v/>
          </cell>
          <cell r="H38" t="str">
            <v/>
          </cell>
          <cell r="T38" t="str">
            <v/>
          </cell>
          <cell r="X38" t="str">
            <v/>
          </cell>
          <cell r="Y38" t="str">
            <v/>
          </cell>
          <cell r="Z38">
            <v>0</v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</row>
        <row r="39">
          <cell r="G39" t="str">
            <v/>
          </cell>
          <cell r="H39" t="str">
            <v/>
          </cell>
          <cell r="T39" t="str">
            <v/>
          </cell>
          <cell r="X39" t="str">
            <v/>
          </cell>
          <cell r="Y39" t="str">
            <v/>
          </cell>
          <cell r="Z39">
            <v>0</v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</row>
        <row r="40">
          <cell r="G40" t="str">
            <v/>
          </cell>
          <cell r="H40" t="str">
            <v/>
          </cell>
          <cell r="T40" t="str">
            <v/>
          </cell>
          <cell r="X40" t="str">
            <v/>
          </cell>
          <cell r="Y40" t="str">
            <v/>
          </cell>
          <cell r="Z40">
            <v>0</v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</row>
        <row r="41">
          <cell r="G41" t="str">
            <v/>
          </cell>
          <cell r="H41" t="str">
            <v/>
          </cell>
          <cell r="T41" t="str">
            <v/>
          </cell>
          <cell r="X41" t="str">
            <v/>
          </cell>
          <cell r="Y41" t="str">
            <v/>
          </cell>
          <cell r="Z41">
            <v>0</v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</row>
        <row r="42">
          <cell r="G42" t="str">
            <v/>
          </cell>
          <cell r="H42" t="str">
            <v/>
          </cell>
          <cell r="T42" t="str">
            <v/>
          </cell>
          <cell r="X42" t="str">
            <v/>
          </cell>
          <cell r="Y42" t="str">
            <v/>
          </cell>
          <cell r="Z42">
            <v>0</v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</row>
        <row r="43">
          <cell r="G43" t="str">
            <v/>
          </cell>
          <cell r="H43" t="str">
            <v/>
          </cell>
          <cell r="T43" t="str">
            <v/>
          </cell>
          <cell r="X43" t="str">
            <v/>
          </cell>
          <cell r="Y43" t="str">
            <v/>
          </cell>
          <cell r="Z43">
            <v>0</v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</row>
        <row r="44">
          <cell r="G44" t="str">
            <v/>
          </cell>
          <cell r="H44" t="str">
            <v/>
          </cell>
          <cell r="T44" t="str">
            <v/>
          </cell>
          <cell r="X44" t="str">
            <v/>
          </cell>
          <cell r="Y44" t="str">
            <v/>
          </cell>
          <cell r="Z44">
            <v>0</v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</row>
        <row r="45">
          <cell r="G45" t="str">
            <v/>
          </cell>
          <cell r="H45" t="str">
            <v/>
          </cell>
          <cell r="T45" t="str">
            <v/>
          </cell>
          <cell r="X45" t="str">
            <v/>
          </cell>
          <cell r="Y45" t="str">
            <v/>
          </cell>
          <cell r="Z45">
            <v>0</v>
          </cell>
          <cell r="AA45" t="str">
            <v/>
          </cell>
          <cell r="AB45" t="str">
            <v/>
          </cell>
          <cell r="AC45" t="str">
            <v/>
          </cell>
          <cell r="AD45" t="str">
            <v/>
          </cell>
        </row>
        <row r="46">
          <cell r="G46" t="str">
            <v/>
          </cell>
          <cell r="H46" t="str">
            <v/>
          </cell>
          <cell r="T46" t="str">
            <v/>
          </cell>
          <cell r="X46" t="str">
            <v/>
          </cell>
          <cell r="Y46" t="str">
            <v/>
          </cell>
          <cell r="Z46">
            <v>0</v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</row>
        <row r="47">
          <cell r="G47" t="str">
            <v/>
          </cell>
          <cell r="H47" t="str">
            <v/>
          </cell>
          <cell r="T47" t="str">
            <v/>
          </cell>
          <cell r="X47" t="str">
            <v/>
          </cell>
          <cell r="Y47" t="str">
            <v/>
          </cell>
          <cell r="Z47">
            <v>0</v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</row>
        <row r="48">
          <cell r="G48" t="str">
            <v/>
          </cell>
          <cell r="H48" t="str">
            <v/>
          </cell>
          <cell r="T48" t="str">
            <v/>
          </cell>
          <cell r="X48" t="str">
            <v/>
          </cell>
          <cell r="Y48" t="str">
            <v/>
          </cell>
          <cell r="Z48">
            <v>0</v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</row>
        <row r="49">
          <cell r="G49" t="str">
            <v/>
          </cell>
          <cell r="H49" t="str">
            <v/>
          </cell>
          <cell r="T49" t="str">
            <v/>
          </cell>
          <cell r="X49" t="str">
            <v/>
          </cell>
          <cell r="Y49" t="str">
            <v/>
          </cell>
          <cell r="Z49">
            <v>0</v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</row>
        <row r="50">
          <cell r="G50" t="str">
            <v/>
          </cell>
          <cell r="H50" t="str">
            <v/>
          </cell>
          <cell r="T50" t="str">
            <v/>
          </cell>
          <cell r="X50" t="str">
            <v/>
          </cell>
          <cell r="Y50" t="str">
            <v/>
          </cell>
          <cell r="Z50">
            <v>0</v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</row>
        <row r="51">
          <cell r="G51" t="str">
            <v/>
          </cell>
          <cell r="H51" t="str">
            <v/>
          </cell>
          <cell r="T51" t="str">
            <v/>
          </cell>
          <cell r="X51" t="str">
            <v/>
          </cell>
          <cell r="Y51" t="str">
            <v/>
          </cell>
          <cell r="Z51">
            <v>0</v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</row>
        <row r="52">
          <cell r="G52" t="str">
            <v/>
          </cell>
          <cell r="H52" t="str">
            <v/>
          </cell>
          <cell r="T52" t="str">
            <v/>
          </cell>
          <cell r="X52" t="str">
            <v/>
          </cell>
          <cell r="Y52" t="str">
            <v/>
          </cell>
          <cell r="Z52">
            <v>0</v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</row>
        <row r="53">
          <cell r="G53" t="str">
            <v/>
          </cell>
          <cell r="H53" t="str">
            <v/>
          </cell>
          <cell r="T53" t="str">
            <v/>
          </cell>
          <cell r="X53" t="str">
            <v/>
          </cell>
          <cell r="Y53" t="str">
            <v/>
          </cell>
          <cell r="Z53">
            <v>0</v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</row>
        <row r="54">
          <cell r="G54" t="str">
            <v/>
          </cell>
          <cell r="H54" t="str">
            <v/>
          </cell>
          <cell r="T54" t="str">
            <v/>
          </cell>
          <cell r="X54" t="str">
            <v/>
          </cell>
          <cell r="Y54" t="str">
            <v/>
          </cell>
          <cell r="Z54">
            <v>0</v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</row>
        <row r="55">
          <cell r="G55" t="str">
            <v/>
          </cell>
          <cell r="H55" t="str">
            <v/>
          </cell>
          <cell r="T55" t="str">
            <v/>
          </cell>
          <cell r="X55" t="str">
            <v/>
          </cell>
          <cell r="Y55" t="str">
            <v/>
          </cell>
          <cell r="Z55">
            <v>0</v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</row>
        <row r="56">
          <cell r="G56" t="str">
            <v/>
          </cell>
          <cell r="H56" t="str">
            <v/>
          </cell>
          <cell r="T56" t="str">
            <v/>
          </cell>
          <cell r="X56" t="str">
            <v/>
          </cell>
          <cell r="Y56" t="str">
            <v/>
          </cell>
          <cell r="Z56">
            <v>0</v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</row>
        <row r="57">
          <cell r="G57" t="str">
            <v/>
          </cell>
          <cell r="H57" t="str">
            <v/>
          </cell>
          <cell r="T57" t="str">
            <v/>
          </cell>
          <cell r="X57" t="str">
            <v/>
          </cell>
          <cell r="Y57" t="str">
            <v/>
          </cell>
          <cell r="Z57">
            <v>0</v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</row>
        <row r="58">
          <cell r="G58" t="str">
            <v/>
          </cell>
          <cell r="H58" t="str">
            <v/>
          </cell>
          <cell r="T58" t="str">
            <v/>
          </cell>
          <cell r="X58" t="str">
            <v/>
          </cell>
          <cell r="Y58" t="str">
            <v/>
          </cell>
          <cell r="Z58">
            <v>0</v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</row>
        <row r="59">
          <cell r="G59" t="str">
            <v/>
          </cell>
          <cell r="H59" t="str">
            <v/>
          </cell>
          <cell r="T59" t="str">
            <v/>
          </cell>
          <cell r="X59" t="str">
            <v/>
          </cell>
          <cell r="Y59" t="str">
            <v/>
          </cell>
          <cell r="Z59">
            <v>0</v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</row>
        <row r="60">
          <cell r="G60" t="str">
            <v/>
          </cell>
          <cell r="H60" t="str">
            <v/>
          </cell>
          <cell r="T60" t="str">
            <v/>
          </cell>
          <cell r="X60" t="str">
            <v/>
          </cell>
          <cell r="Y60" t="str">
            <v/>
          </cell>
          <cell r="Z60">
            <v>0</v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</row>
        <row r="61">
          <cell r="G61" t="str">
            <v/>
          </cell>
          <cell r="H61" t="str">
            <v/>
          </cell>
          <cell r="T61" t="str">
            <v/>
          </cell>
          <cell r="X61" t="str">
            <v/>
          </cell>
          <cell r="Y61" t="str">
            <v/>
          </cell>
          <cell r="Z61">
            <v>0</v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</row>
        <row r="62">
          <cell r="G62" t="str">
            <v/>
          </cell>
          <cell r="H62" t="str">
            <v/>
          </cell>
          <cell r="T62" t="str">
            <v/>
          </cell>
          <cell r="X62" t="str">
            <v/>
          </cell>
          <cell r="Y62" t="str">
            <v/>
          </cell>
          <cell r="Z62">
            <v>0</v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</row>
        <row r="63">
          <cell r="G63" t="str">
            <v/>
          </cell>
          <cell r="H63" t="str">
            <v/>
          </cell>
          <cell r="T63" t="str">
            <v/>
          </cell>
          <cell r="X63" t="str">
            <v/>
          </cell>
          <cell r="Y63" t="str">
            <v/>
          </cell>
          <cell r="Z63">
            <v>0</v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</row>
        <row r="64">
          <cell r="G64" t="str">
            <v/>
          </cell>
          <cell r="H64" t="str">
            <v/>
          </cell>
          <cell r="T64" t="str">
            <v/>
          </cell>
          <cell r="X64" t="str">
            <v/>
          </cell>
          <cell r="Y64" t="str">
            <v/>
          </cell>
          <cell r="Z64">
            <v>0</v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</row>
        <row r="65">
          <cell r="G65" t="str">
            <v/>
          </cell>
          <cell r="H65" t="str">
            <v/>
          </cell>
          <cell r="T65" t="str">
            <v/>
          </cell>
          <cell r="X65" t="str">
            <v/>
          </cell>
          <cell r="Y65" t="str">
            <v/>
          </cell>
          <cell r="Z65">
            <v>0</v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</row>
        <row r="66">
          <cell r="G66" t="str">
            <v/>
          </cell>
          <cell r="H66" t="str">
            <v/>
          </cell>
          <cell r="T66" t="str">
            <v/>
          </cell>
          <cell r="X66" t="str">
            <v/>
          </cell>
          <cell r="Y66" t="str">
            <v/>
          </cell>
          <cell r="Z66">
            <v>0</v>
          </cell>
          <cell r="AA66" t="str">
            <v/>
          </cell>
          <cell r="AB66" t="str">
            <v/>
          </cell>
          <cell r="AC66" t="str">
            <v/>
          </cell>
          <cell r="AD66" t="str">
            <v/>
          </cell>
        </row>
        <row r="67">
          <cell r="G67" t="str">
            <v/>
          </cell>
          <cell r="H67" t="str">
            <v/>
          </cell>
          <cell r="T67" t="str">
            <v/>
          </cell>
          <cell r="X67" t="str">
            <v/>
          </cell>
          <cell r="Y67" t="str">
            <v/>
          </cell>
          <cell r="Z67">
            <v>0</v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</row>
        <row r="68">
          <cell r="G68" t="str">
            <v/>
          </cell>
          <cell r="H68" t="str">
            <v/>
          </cell>
          <cell r="T68" t="str">
            <v/>
          </cell>
          <cell r="X68" t="str">
            <v/>
          </cell>
          <cell r="Y68" t="str">
            <v/>
          </cell>
          <cell r="Z68">
            <v>0</v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</row>
        <row r="69">
          <cell r="G69" t="str">
            <v/>
          </cell>
          <cell r="H69" t="str">
            <v/>
          </cell>
          <cell r="T69" t="str">
            <v/>
          </cell>
          <cell r="X69" t="str">
            <v/>
          </cell>
          <cell r="Y69" t="str">
            <v/>
          </cell>
          <cell r="Z69">
            <v>0</v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</row>
        <row r="70">
          <cell r="G70" t="str">
            <v/>
          </cell>
          <cell r="H70" t="str">
            <v/>
          </cell>
          <cell r="T70" t="str">
            <v/>
          </cell>
          <cell r="X70" t="str">
            <v/>
          </cell>
          <cell r="Y70" t="str">
            <v/>
          </cell>
          <cell r="Z70">
            <v>0</v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</row>
        <row r="71">
          <cell r="G71" t="str">
            <v/>
          </cell>
          <cell r="H71" t="str">
            <v/>
          </cell>
          <cell r="T71" t="str">
            <v/>
          </cell>
          <cell r="X71" t="str">
            <v/>
          </cell>
          <cell r="Y71" t="str">
            <v/>
          </cell>
          <cell r="Z71">
            <v>0</v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</row>
        <row r="72">
          <cell r="G72" t="str">
            <v/>
          </cell>
          <cell r="H72" t="str">
            <v/>
          </cell>
          <cell r="T72" t="str">
            <v/>
          </cell>
          <cell r="X72" t="str">
            <v/>
          </cell>
          <cell r="Y72" t="str">
            <v/>
          </cell>
          <cell r="Z72">
            <v>0</v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</row>
        <row r="73">
          <cell r="G73" t="str">
            <v/>
          </cell>
          <cell r="H73" t="str">
            <v/>
          </cell>
          <cell r="T73" t="str">
            <v/>
          </cell>
          <cell r="X73" t="str">
            <v/>
          </cell>
          <cell r="Y73" t="str">
            <v/>
          </cell>
          <cell r="Z73">
            <v>0</v>
          </cell>
          <cell r="AA73" t="str">
            <v/>
          </cell>
          <cell r="AB73" t="str">
            <v/>
          </cell>
          <cell r="AC73" t="str">
            <v/>
          </cell>
          <cell r="AD73" t="str">
            <v/>
          </cell>
        </row>
        <row r="74">
          <cell r="G74" t="str">
            <v/>
          </cell>
          <cell r="H74" t="str">
            <v/>
          </cell>
          <cell r="T74" t="str">
            <v/>
          </cell>
          <cell r="X74" t="str">
            <v/>
          </cell>
          <cell r="Y74" t="str">
            <v/>
          </cell>
          <cell r="Z74">
            <v>0</v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</row>
        <row r="75">
          <cell r="G75" t="str">
            <v/>
          </cell>
          <cell r="H75" t="str">
            <v/>
          </cell>
          <cell r="T75" t="str">
            <v/>
          </cell>
          <cell r="X75" t="str">
            <v/>
          </cell>
          <cell r="Y75" t="str">
            <v/>
          </cell>
          <cell r="Z75">
            <v>0</v>
          </cell>
          <cell r="AA75" t="str">
            <v/>
          </cell>
          <cell r="AB75" t="str">
            <v/>
          </cell>
          <cell r="AC75" t="str">
            <v/>
          </cell>
          <cell r="AD75" t="str">
            <v/>
          </cell>
        </row>
        <row r="76">
          <cell r="G76" t="str">
            <v/>
          </cell>
          <cell r="H76" t="str">
            <v/>
          </cell>
          <cell r="T76" t="str">
            <v/>
          </cell>
          <cell r="X76" t="str">
            <v/>
          </cell>
          <cell r="Y76" t="str">
            <v/>
          </cell>
          <cell r="Z76">
            <v>0</v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</row>
        <row r="77">
          <cell r="G77" t="str">
            <v/>
          </cell>
          <cell r="H77" t="str">
            <v/>
          </cell>
          <cell r="T77" t="str">
            <v/>
          </cell>
          <cell r="X77" t="str">
            <v/>
          </cell>
          <cell r="Y77" t="str">
            <v/>
          </cell>
          <cell r="Z77">
            <v>0</v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</row>
        <row r="78">
          <cell r="G78" t="str">
            <v/>
          </cell>
          <cell r="H78" t="str">
            <v/>
          </cell>
          <cell r="T78" t="str">
            <v/>
          </cell>
          <cell r="X78" t="str">
            <v/>
          </cell>
          <cell r="Y78" t="str">
            <v/>
          </cell>
          <cell r="Z78">
            <v>0</v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</row>
        <row r="79">
          <cell r="G79" t="str">
            <v/>
          </cell>
          <cell r="H79" t="str">
            <v/>
          </cell>
          <cell r="T79" t="str">
            <v/>
          </cell>
          <cell r="X79" t="str">
            <v/>
          </cell>
          <cell r="Y79" t="str">
            <v/>
          </cell>
          <cell r="Z79">
            <v>0</v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</row>
        <row r="80">
          <cell r="G80" t="str">
            <v/>
          </cell>
          <cell r="H80" t="str">
            <v/>
          </cell>
          <cell r="T80" t="str">
            <v/>
          </cell>
          <cell r="X80" t="str">
            <v/>
          </cell>
          <cell r="Y80" t="str">
            <v/>
          </cell>
          <cell r="Z80">
            <v>0</v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</row>
        <row r="81">
          <cell r="G81" t="str">
            <v/>
          </cell>
          <cell r="H81" t="str">
            <v/>
          </cell>
          <cell r="T81" t="str">
            <v/>
          </cell>
          <cell r="X81" t="str">
            <v/>
          </cell>
          <cell r="Y81" t="str">
            <v/>
          </cell>
          <cell r="Z81">
            <v>0</v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</row>
        <row r="82">
          <cell r="G82" t="str">
            <v/>
          </cell>
          <cell r="H82" t="str">
            <v/>
          </cell>
          <cell r="T82" t="str">
            <v/>
          </cell>
          <cell r="X82" t="str">
            <v/>
          </cell>
          <cell r="Y82" t="str">
            <v/>
          </cell>
          <cell r="Z82">
            <v>0</v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</row>
        <row r="83">
          <cell r="G83" t="str">
            <v/>
          </cell>
          <cell r="H83" t="str">
            <v/>
          </cell>
          <cell r="T83" t="str">
            <v/>
          </cell>
          <cell r="X83" t="str">
            <v/>
          </cell>
          <cell r="Y83" t="str">
            <v/>
          </cell>
          <cell r="Z83">
            <v>0</v>
          </cell>
          <cell r="AA83" t="str">
            <v/>
          </cell>
          <cell r="AB83" t="str">
            <v/>
          </cell>
          <cell r="AC83" t="str">
            <v/>
          </cell>
          <cell r="AD83" t="str">
            <v/>
          </cell>
        </row>
        <row r="84">
          <cell r="G84" t="str">
            <v/>
          </cell>
          <cell r="H84" t="str">
            <v/>
          </cell>
          <cell r="T84" t="str">
            <v/>
          </cell>
          <cell r="X84" t="str">
            <v/>
          </cell>
          <cell r="Y84" t="str">
            <v/>
          </cell>
          <cell r="Z84">
            <v>0</v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</row>
        <row r="85">
          <cell r="G85" t="str">
            <v/>
          </cell>
          <cell r="H85" t="str">
            <v/>
          </cell>
          <cell r="T85" t="str">
            <v/>
          </cell>
          <cell r="X85" t="str">
            <v/>
          </cell>
          <cell r="Y85" t="str">
            <v/>
          </cell>
          <cell r="Z85">
            <v>0</v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</row>
        <row r="86">
          <cell r="G86" t="str">
            <v/>
          </cell>
          <cell r="H86" t="str">
            <v/>
          </cell>
          <cell r="T86" t="str">
            <v/>
          </cell>
          <cell r="X86" t="str">
            <v/>
          </cell>
          <cell r="Y86" t="str">
            <v/>
          </cell>
          <cell r="Z86">
            <v>0</v>
          </cell>
          <cell r="AA86" t="str">
            <v/>
          </cell>
          <cell r="AB86" t="str">
            <v/>
          </cell>
          <cell r="AC86" t="str">
            <v/>
          </cell>
          <cell r="AD86" t="str">
            <v/>
          </cell>
        </row>
        <row r="87">
          <cell r="G87" t="str">
            <v/>
          </cell>
          <cell r="H87" t="str">
            <v/>
          </cell>
          <cell r="T87" t="str">
            <v/>
          </cell>
          <cell r="X87" t="str">
            <v/>
          </cell>
          <cell r="Y87" t="str">
            <v/>
          </cell>
          <cell r="Z87">
            <v>0</v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</row>
        <row r="88">
          <cell r="G88" t="str">
            <v/>
          </cell>
          <cell r="H88" t="str">
            <v/>
          </cell>
          <cell r="T88" t="str">
            <v/>
          </cell>
          <cell r="X88" t="str">
            <v/>
          </cell>
          <cell r="Y88" t="str">
            <v/>
          </cell>
          <cell r="Z88">
            <v>0</v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</row>
        <row r="89">
          <cell r="G89" t="str">
            <v/>
          </cell>
          <cell r="H89" t="str">
            <v/>
          </cell>
          <cell r="T89" t="str">
            <v/>
          </cell>
          <cell r="X89" t="str">
            <v/>
          </cell>
          <cell r="Y89" t="str">
            <v/>
          </cell>
          <cell r="Z89">
            <v>0</v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</row>
        <row r="90">
          <cell r="G90" t="str">
            <v/>
          </cell>
          <cell r="H90" t="str">
            <v/>
          </cell>
          <cell r="T90" t="str">
            <v/>
          </cell>
          <cell r="X90" t="str">
            <v/>
          </cell>
          <cell r="Y90" t="str">
            <v/>
          </cell>
          <cell r="Z90">
            <v>0</v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</row>
        <row r="91">
          <cell r="G91" t="str">
            <v/>
          </cell>
          <cell r="H91" t="str">
            <v/>
          </cell>
          <cell r="T91" t="str">
            <v/>
          </cell>
          <cell r="X91" t="str">
            <v/>
          </cell>
          <cell r="Y91" t="str">
            <v/>
          </cell>
          <cell r="Z91">
            <v>0</v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</row>
        <row r="92">
          <cell r="G92" t="str">
            <v/>
          </cell>
          <cell r="H92" t="str">
            <v/>
          </cell>
          <cell r="T92" t="str">
            <v/>
          </cell>
          <cell r="X92" t="str">
            <v/>
          </cell>
          <cell r="Y92" t="str">
            <v/>
          </cell>
          <cell r="Z92">
            <v>0</v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</row>
        <row r="93">
          <cell r="G93" t="str">
            <v/>
          </cell>
          <cell r="H93" t="str">
            <v/>
          </cell>
          <cell r="T93" t="str">
            <v/>
          </cell>
          <cell r="X93" t="str">
            <v/>
          </cell>
          <cell r="Y93" t="str">
            <v/>
          </cell>
          <cell r="Z93">
            <v>0</v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</row>
        <row r="94">
          <cell r="G94" t="str">
            <v/>
          </cell>
          <cell r="H94" t="str">
            <v/>
          </cell>
          <cell r="T94" t="str">
            <v/>
          </cell>
          <cell r="X94" t="str">
            <v/>
          </cell>
          <cell r="Y94" t="str">
            <v/>
          </cell>
          <cell r="Z94">
            <v>0</v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</row>
        <row r="95">
          <cell r="G95" t="str">
            <v/>
          </cell>
          <cell r="H95" t="str">
            <v/>
          </cell>
          <cell r="T95" t="str">
            <v/>
          </cell>
          <cell r="X95" t="str">
            <v/>
          </cell>
          <cell r="Y95" t="str">
            <v/>
          </cell>
          <cell r="Z95">
            <v>0</v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</row>
        <row r="96">
          <cell r="G96" t="str">
            <v/>
          </cell>
          <cell r="H96" t="str">
            <v/>
          </cell>
          <cell r="T96" t="str">
            <v/>
          </cell>
          <cell r="X96" t="str">
            <v/>
          </cell>
          <cell r="Y96" t="str">
            <v/>
          </cell>
          <cell r="Z96">
            <v>0</v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</row>
        <row r="97">
          <cell r="G97" t="str">
            <v/>
          </cell>
          <cell r="H97" t="str">
            <v/>
          </cell>
          <cell r="T97" t="str">
            <v/>
          </cell>
          <cell r="X97" t="str">
            <v/>
          </cell>
          <cell r="Y97" t="str">
            <v/>
          </cell>
          <cell r="Z97">
            <v>0</v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</row>
        <row r="98">
          <cell r="G98" t="str">
            <v/>
          </cell>
          <cell r="H98" t="str">
            <v/>
          </cell>
          <cell r="T98" t="str">
            <v/>
          </cell>
          <cell r="X98" t="str">
            <v/>
          </cell>
          <cell r="Y98" t="str">
            <v/>
          </cell>
          <cell r="Z98">
            <v>0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</row>
        <row r="99">
          <cell r="G99" t="str">
            <v/>
          </cell>
          <cell r="H99" t="str">
            <v/>
          </cell>
          <cell r="T99" t="str">
            <v/>
          </cell>
          <cell r="X99" t="str">
            <v/>
          </cell>
          <cell r="Y99" t="str">
            <v/>
          </cell>
          <cell r="Z99">
            <v>0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</row>
        <row r="100">
          <cell r="G100" t="str">
            <v/>
          </cell>
          <cell r="H100" t="str">
            <v/>
          </cell>
          <cell r="T100" t="str">
            <v/>
          </cell>
          <cell r="X100" t="str">
            <v/>
          </cell>
          <cell r="Y100" t="str">
            <v/>
          </cell>
          <cell r="Z100">
            <v>0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</row>
        <row r="101">
          <cell r="G101" t="str">
            <v/>
          </cell>
          <cell r="H101" t="str">
            <v/>
          </cell>
          <cell r="T101" t="str">
            <v/>
          </cell>
          <cell r="X101" t="str">
            <v/>
          </cell>
          <cell r="Y101" t="str">
            <v/>
          </cell>
          <cell r="Z101">
            <v>0</v>
          </cell>
          <cell r="AA101" t="str">
            <v/>
          </cell>
          <cell r="AB101" t="str">
            <v/>
          </cell>
          <cell r="AC101" t="str">
            <v/>
          </cell>
          <cell r="AD101" t="str">
            <v/>
          </cell>
        </row>
        <row r="102">
          <cell r="G102" t="str">
            <v/>
          </cell>
          <cell r="H102" t="str">
            <v/>
          </cell>
          <cell r="T102" t="str">
            <v/>
          </cell>
          <cell r="X102" t="str">
            <v/>
          </cell>
          <cell r="Y102" t="str">
            <v/>
          </cell>
          <cell r="Z102">
            <v>0</v>
          </cell>
          <cell r="AA102" t="str">
            <v/>
          </cell>
          <cell r="AB102" t="str">
            <v/>
          </cell>
          <cell r="AC102" t="str">
            <v/>
          </cell>
          <cell r="AD102" t="str">
            <v/>
          </cell>
        </row>
        <row r="103">
          <cell r="G103" t="str">
            <v/>
          </cell>
          <cell r="H103" t="str">
            <v/>
          </cell>
          <cell r="T103" t="str">
            <v/>
          </cell>
          <cell r="X103" t="str">
            <v/>
          </cell>
          <cell r="Y103" t="str">
            <v/>
          </cell>
          <cell r="Z103">
            <v>0</v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</row>
        <row r="104">
          <cell r="G104" t="str">
            <v/>
          </cell>
          <cell r="H104" t="str">
            <v/>
          </cell>
          <cell r="T104" t="str">
            <v/>
          </cell>
          <cell r="X104" t="str">
            <v/>
          </cell>
          <cell r="Y104" t="str">
            <v/>
          </cell>
          <cell r="Z104">
            <v>0</v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</row>
        <row r="105">
          <cell r="G105" t="str">
            <v/>
          </cell>
          <cell r="H105" t="str">
            <v/>
          </cell>
          <cell r="T105" t="str">
            <v/>
          </cell>
          <cell r="X105" t="str">
            <v/>
          </cell>
          <cell r="Y105" t="str">
            <v/>
          </cell>
          <cell r="Z105">
            <v>0</v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</row>
        <row r="106">
          <cell r="G106" t="str">
            <v/>
          </cell>
          <cell r="H106" t="str">
            <v/>
          </cell>
          <cell r="T106" t="str">
            <v/>
          </cell>
          <cell r="X106" t="str">
            <v/>
          </cell>
          <cell r="Y106" t="str">
            <v/>
          </cell>
          <cell r="Z106">
            <v>0</v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</row>
        <row r="107">
          <cell r="G107" t="str">
            <v/>
          </cell>
          <cell r="H107" t="str">
            <v/>
          </cell>
          <cell r="T107" t="str">
            <v/>
          </cell>
          <cell r="X107" t="str">
            <v/>
          </cell>
          <cell r="Y107" t="str">
            <v/>
          </cell>
          <cell r="Z107">
            <v>0</v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</row>
        <row r="108">
          <cell r="G108" t="str">
            <v/>
          </cell>
          <cell r="H108" t="str">
            <v/>
          </cell>
          <cell r="T108" t="str">
            <v/>
          </cell>
          <cell r="X108" t="str">
            <v/>
          </cell>
          <cell r="Y108" t="str">
            <v/>
          </cell>
          <cell r="Z108">
            <v>0</v>
          </cell>
          <cell r="AA108" t="str">
            <v/>
          </cell>
          <cell r="AB108" t="str">
            <v/>
          </cell>
          <cell r="AC108" t="str">
            <v/>
          </cell>
          <cell r="AD108" t="str">
            <v/>
          </cell>
        </row>
        <row r="109">
          <cell r="G109" t="str">
            <v/>
          </cell>
          <cell r="H109" t="str">
            <v/>
          </cell>
          <cell r="T109" t="str">
            <v/>
          </cell>
          <cell r="X109" t="str">
            <v/>
          </cell>
          <cell r="Y109" t="str">
            <v/>
          </cell>
          <cell r="Z109">
            <v>0</v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</row>
        <row r="110">
          <cell r="G110" t="str">
            <v/>
          </cell>
          <cell r="H110" t="str">
            <v/>
          </cell>
          <cell r="T110" t="str">
            <v/>
          </cell>
          <cell r="X110" t="str">
            <v/>
          </cell>
          <cell r="Y110" t="str">
            <v/>
          </cell>
          <cell r="Z110">
            <v>0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</row>
        <row r="111">
          <cell r="G111" t="str">
            <v/>
          </cell>
          <cell r="H111" t="str">
            <v/>
          </cell>
          <cell r="T111" t="str">
            <v/>
          </cell>
          <cell r="X111" t="str">
            <v/>
          </cell>
          <cell r="Y111" t="str">
            <v/>
          </cell>
          <cell r="Z111">
            <v>0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</row>
        <row r="112">
          <cell r="G112" t="str">
            <v/>
          </cell>
          <cell r="H112" t="str">
            <v/>
          </cell>
          <cell r="T112" t="str">
            <v/>
          </cell>
          <cell r="X112" t="str">
            <v/>
          </cell>
          <cell r="Y112" t="str">
            <v/>
          </cell>
          <cell r="Z112">
            <v>0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</row>
        <row r="113">
          <cell r="G113" t="str">
            <v/>
          </cell>
          <cell r="H113" t="str">
            <v/>
          </cell>
          <cell r="T113" t="str">
            <v/>
          </cell>
          <cell r="X113" t="str">
            <v/>
          </cell>
          <cell r="Y113" t="str">
            <v/>
          </cell>
          <cell r="Z113">
            <v>0</v>
          </cell>
          <cell r="AA113" t="str">
            <v/>
          </cell>
          <cell r="AB113" t="str">
            <v/>
          </cell>
          <cell r="AC113" t="str">
            <v/>
          </cell>
          <cell r="AD113" t="str">
            <v/>
          </cell>
        </row>
        <row r="114">
          <cell r="G114" t="str">
            <v/>
          </cell>
          <cell r="H114" t="str">
            <v/>
          </cell>
          <cell r="T114" t="str">
            <v/>
          </cell>
          <cell r="X114" t="str">
            <v/>
          </cell>
          <cell r="Y114" t="str">
            <v/>
          </cell>
          <cell r="Z114">
            <v>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</row>
        <row r="115">
          <cell r="G115" t="str">
            <v/>
          </cell>
          <cell r="H115" t="str">
            <v/>
          </cell>
          <cell r="T115" t="str">
            <v/>
          </cell>
          <cell r="X115" t="str">
            <v/>
          </cell>
          <cell r="Y115" t="str">
            <v/>
          </cell>
          <cell r="Z115">
            <v>0</v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</row>
        <row r="116">
          <cell r="G116" t="str">
            <v/>
          </cell>
          <cell r="H116" t="str">
            <v/>
          </cell>
          <cell r="T116" t="str">
            <v/>
          </cell>
          <cell r="X116" t="str">
            <v/>
          </cell>
          <cell r="Y116" t="str">
            <v/>
          </cell>
          <cell r="Z116">
            <v>0</v>
          </cell>
          <cell r="AA116" t="str">
            <v/>
          </cell>
          <cell r="AB116" t="str">
            <v/>
          </cell>
          <cell r="AC116" t="str">
            <v/>
          </cell>
          <cell r="AD116" t="str">
            <v/>
          </cell>
        </row>
        <row r="117">
          <cell r="G117" t="str">
            <v/>
          </cell>
          <cell r="H117" t="str">
            <v/>
          </cell>
          <cell r="T117" t="str">
            <v/>
          </cell>
          <cell r="X117" t="str">
            <v/>
          </cell>
          <cell r="Y117" t="str">
            <v/>
          </cell>
          <cell r="Z117">
            <v>0</v>
          </cell>
          <cell r="AA117" t="str">
            <v/>
          </cell>
          <cell r="AB117" t="str">
            <v/>
          </cell>
          <cell r="AC117" t="str">
            <v/>
          </cell>
          <cell r="AD117" t="str">
            <v/>
          </cell>
        </row>
        <row r="118">
          <cell r="G118" t="str">
            <v/>
          </cell>
          <cell r="H118" t="str">
            <v/>
          </cell>
          <cell r="T118" t="str">
            <v/>
          </cell>
          <cell r="X118" t="str">
            <v/>
          </cell>
          <cell r="Y118" t="str">
            <v/>
          </cell>
          <cell r="Z118">
            <v>0</v>
          </cell>
          <cell r="AA118" t="str">
            <v/>
          </cell>
          <cell r="AB118" t="str">
            <v/>
          </cell>
          <cell r="AC118" t="str">
            <v/>
          </cell>
          <cell r="AD118" t="str">
            <v/>
          </cell>
        </row>
        <row r="119">
          <cell r="G119" t="str">
            <v/>
          </cell>
          <cell r="H119" t="str">
            <v/>
          </cell>
          <cell r="T119" t="str">
            <v/>
          </cell>
          <cell r="X119" t="str">
            <v/>
          </cell>
          <cell r="Y119" t="str">
            <v/>
          </cell>
          <cell r="Z119">
            <v>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</row>
        <row r="120">
          <cell r="G120" t="str">
            <v/>
          </cell>
          <cell r="H120" t="str">
            <v/>
          </cell>
          <cell r="T120" t="str">
            <v/>
          </cell>
          <cell r="X120" t="str">
            <v/>
          </cell>
          <cell r="Y120" t="str">
            <v/>
          </cell>
          <cell r="Z120">
            <v>0</v>
          </cell>
          <cell r="AA120" t="str">
            <v/>
          </cell>
          <cell r="AB120" t="str">
            <v/>
          </cell>
          <cell r="AC120" t="str">
            <v/>
          </cell>
          <cell r="AD120" t="str">
            <v/>
          </cell>
        </row>
        <row r="121">
          <cell r="G121" t="str">
            <v/>
          </cell>
          <cell r="H121" t="str">
            <v/>
          </cell>
          <cell r="T121" t="str">
            <v/>
          </cell>
          <cell r="X121" t="str">
            <v/>
          </cell>
          <cell r="Y121" t="str">
            <v/>
          </cell>
          <cell r="Z121">
            <v>0</v>
          </cell>
          <cell r="AA121" t="str">
            <v/>
          </cell>
          <cell r="AB121" t="str">
            <v/>
          </cell>
          <cell r="AC121" t="str">
            <v/>
          </cell>
          <cell r="AD121" t="str">
            <v/>
          </cell>
        </row>
        <row r="122">
          <cell r="G122" t="str">
            <v/>
          </cell>
          <cell r="H122" t="str">
            <v/>
          </cell>
          <cell r="T122" t="str">
            <v/>
          </cell>
          <cell r="X122" t="str">
            <v/>
          </cell>
          <cell r="Y122" t="str">
            <v/>
          </cell>
          <cell r="Z122">
            <v>0</v>
          </cell>
          <cell r="AA122" t="str">
            <v/>
          </cell>
          <cell r="AB122" t="str">
            <v/>
          </cell>
          <cell r="AC122" t="str">
            <v/>
          </cell>
          <cell r="AD122" t="str">
            <v/>
          </cell>
        </row>
        <row r="123">
          <cell r="G123" t="str">
            <v/>
          </cell>
          <cell r="H123" t="str">
            <v/>
          </cell>
          <cell r="T123" t="str">
            <v/>
          </cell>
          <cell r="X123" t="str">
            <v/>
          </cell>
          <cell r="Y123" t="str">
            <v/>
          </cell>
          <cell r="Z123">
            <v>0</v>
          </cell>
          <cell r="AA123" t="str">
            <v/>
          </cell>
          <cell r="AB123" t="str">
            <v/>
          </cell>
          <cell r="AC123" t="str">
            <v/>
          </cell>
          <cell r="AD123" t="str">
            <v/>
          </cell>
        </row>
        <row r="124">
          <cell r="G124" t="str">
            <v/>
          </cell>
          <cell r="H124" t="str">
            <v/>
          </cell>
          <cell r="T124" t="str">
            <v/>
          </cell>
          <cell r="X124" t="str">
            <v/>
          </cell>
          <cell r="Y124" t="str">
            <v/>
          </cell>
          <cell r="Z124">
            <v>0</v>
          </cell>
          <cell r="AA124" t="str">
            <v/>
          </cell>
          <cell r="AB124" t="str">
            <v/>
          </cell>
          <cell r="AC124" t="str">
            <v/>
          </cell>
          <cell r="AD124" t="str">
            <v/>
          </cell>
        </row>
        <row r="125">
          <cell r="G125" t="str">
            <v/>
          </cell>
          <cell r="H125" t="str">
            <v/>
          </cell>
          <cell r="T125" t="str">
            <v/>
          </cell>
          <cell r="X125" t="str">
            <v/>
          </cell>
          <cell r="Y125" t="str">
            <v/>
          </cell>
          <cell r="Z125">
            <v>0</v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</row>
        <row r="126">
          <cell r="G126" t="str">
            <v/>
          </cell>
          <cell r="H126" t="str">
            <v/>
          </cell>
          <cell r="T126" t="str">
            <v/>
          </cell>
          <cell r="X126" t="str">
            <v/>
          </cell>
          <cell r="Y126" t="str">
            <v/>
          </cell>
          <cell r="Z126">
            <v>0</v>
          </cell>
          <cell r="AA126" t="str">
            <v/>
          </cell>
          <cell r="AB126" t="str">
            <v/>
          </cell>
          <cell r="AC126" t="str">
            <v/>
          </cell>
          <cell r="AD126" t="str">
            <v/>
          </cell>
        </row>
        <row r="127">
          <cell r="G127" t="str">
            <v/>
          </cell>
          <cell r="H127" t="str">
            <v/>
          </cell>
          <cell r="T127" t="str">
            <v/>
          </cell>
          <cell r="X127" t="str">
            <v/>
          </cell>
          <cell r="Y127" t="str">
            <v/>
          </cell>
          <cell r="Z127">
            <v>0</v>
          </cell>
          <cell r="AA127" t="str">
            <v/>
          </cell>
          <cell r="AB127" t="str">
            <v/>
          </cell>
          <cell r="AC127" t="str">
            <v/>
          </cell>
          <cell r="AD127" t="str">
            <v/>
          </cell>
        </row>
        <row r="128">
          <cell r="G128" t="str">
            <v/>
          </cell>
          <cell r="H128" t="str">
            <v/>
          </cell>
          <cell r="T128" t="str">
            <v/>
          </cell>
          <cell r="X128" t="str">
            <v/>
          </cell>
          <cell r="Y128" t="str">
            <v/>
          </cell>
          <cell r="Z128">
            <v>0</v>
          </cell>
          <cell r="AA128" t="str">
            <v/>
          </cell>
          <cell r="AB128" t="str">
            <v/>
          </cell>
          <cell r="AC128" t="str">
            <v/>
          </cell>
          <cell r="AD128" t="str">
            <v/>
          </cell>
        </row>
        <row r="129">
          <cell r="G129" t="str">
            <v/>
          </cell>
          <cell r="H129" t="str">
            <v/>
          </cell>
          <cell r="T129" t="str">
            <v/>
          </cell>
          <cell r="X129" t="str">
            <v/>
          </cell>
          <cell r="Y129" t="str">
            <v/>
          </cell>
          <cell r="Z129">
            <v>0</v>
          </cell>
          <cell r="AA129" t="str">
            <v/>
          </cell>
          <cell r="AB129" t="str">
            <v/>
          </cell>
          <cell r="AC129" t="str">
            <v/>
          </cell>
          <cell r="AD129" t="str">
            <v/>
          </cell>
        </row>
        <row r="130">
          <cell r="G130" t="str">
            <v/>
          </cell>
          <cell r="H130" t="str">
            <v/>
          </cell>
          <cell r="T130" t="str">
            <v/>
          </cell>
          <cell r="X130" t="str">
            <v/>
          </cell>
          <cell r="Y130" t="str">
            <v/>
          </cell>
          <cell r="Z130">
            <v>0</v>
          </cell>
          <cell r="AA130" t="str">
            <v/>
          </cell>
          <cell r="AB130" t="str">
            <v/>
          </cell>
          <cell r="AC130" t="str">
            <v/>
          </cell>
          <cell r="AD130" t="str">
            <v/>
          </cell>
        </row>
        <row r="131">
          <cell r="G131" t="str">
            <v/>
          </cell>
          <cell r="H131" t="str">
            <v/>
          </cell>
          <cell r="T131" t="str">
            <v/>
          </cell>
          <cell r="X131" t="str">
            <v/>
          </cell>
          <cell r="Y131" t="str">
            <v/>
          </cell>
          <cell r="Z131">
            <v>0</v>
          </cell>
          <cell r="AA131" t="str">
            <v/>
          </cell>
          <cell r="AB131" t="str">
            <v/>
          </cell>
          <cell r="AC131" t="str">
            <v/>
          </cell>
          <cell r="AD131" t="str">
            <v/>
          </cell>
        </row>
        <row r="132">
          <cell r="G132" t="str">
            <v/>
          </cell>
          <cell r="H132" t="str">
            <v/>
          </cell>
          <cell r="T132" t="str">
            <v/>
          </cell>
          <cell r="X132" t="str">
            <v/>
          </cell>
          <cell r="Y132" t="str">
            <v/>
          </cell>
          <cell r="Z132">
            <v>0</v>
          </cell>
          <cell r="AA132" t="str">
            <v/>
          </cell>
          <cell r="AB132" t="str">
            <v/>
          </cell>
          <cell r="AC132" t="str">
            <v/>
          </cell>
          <cell r="AD132" t="str">
            <v/>
          </cell>
        </row>
        <row r="133">
          <cell r="G133" t="str">
            <v/>
          </cell>
          <cell r="H133" t="str">
            <v/>
          </cell>
          <cell r="T133" t="str">
            <v/>
          </cell>
          <cell r="X133" t="str">
            <v/>
          </cell>
          <cell r="Y133" t="str">
            <v/>
          </cell>
          <cell r="Z133">
            <v>0</v>
          </cell>
          <cell r="AA133" t="str">
            <v/>
          </cell>
          <cell r="AB133" t="str">
            <v/>
          </cell>
          <cell r="AC133" t="str">
            <v/>
          </cell>
          <cell r="AD133" t="str">
            <v/>
          </cell>
        </row>
        <row r="134">
          <cell r="G134" t="str">
            <v/>
          </cell>
          <cell r="H134" t="str">
            <v/>
          </cell>
          <cell r="T134" t="str">
            <v/>
          </cell>
          <cell r="X134" t="str">
            <v/>
          </cell>
          <cell r="Y134" t="str">
            <v/>
          </cell>
          <cell r="Z134">
            <v>0</v>
          </cell>
          <cell r="AA134" t="str">
            <v/>
          </cell>
          <cell r="AB134" t="str">
            <v/>
          </cell>
          <cell r="AC134" t="str">
            <v/>
          </cell>
          <cell r="AD134" t="str">
            <v/>
          </cell>
        </row>
        <row r="135">
          <cell r="G135" t="str">
            <v/>
          </cell>
          <cell r="H135" t="str">
            <v/>
          </cell>
          <cell r="T135" t="str">
            <v/>
          </cell>
          <cell r="X135" t="str">
            <v/>
          </cell>
          <cell r="Y135" t="str">
            <v/>
          </cell>
          <cell r="Z135">
            <v>0</v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</row>
        <row r="136">
          <cell r="G136" t="str">
            <v/>
          </cell>
          <cell r="H136" t="str">
            <v/>
          </cell>
          <cell r="T136" t="str">
            <v/>
          </cell>
          <cell r="X136" t="str">
            <v/>
          </cell>
          <cell r="Y136" t="str">
            <v/>
          </cell>
          <cell r="Z136">
            <v>0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</row>
        <row r="137">
          <cell r="G137" t="str">
            <v/>
          </cell>
          <cell r="H137" t="str">
            <v/>
          </cell>
          <cell r="T137" t="str">
            <v/>
          </cell>
          <cell r="X137" t="str">
            <v/>
          </cell>
          <cell r="Y137" t="str">
            <v/>
          </cell>
          <cell r="Z137">
            <v>0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</row>
        <row r="138">
          <cell r="G138" t="str">
            <v/>
          </cell>
          <cell r="H138" t="str">
            <v/>
          </cell>
          <cell r="T138" t="str">
            <v/>
          </cell>
          <cell r="X138" t="str">
            <v/>
          </cell>
          <cell r="Y138" t="str">
            <v/>
          </cell>
          <cell r="Z138">
            <v>0</v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</row>
        <row r="139">
          <cell r="G139" t="str">
            <v/>
          </cell>
          <cell r="H139" t="str">
            <v/>
          </cell>
          <cell r="T139" t="str">
            <v/>
          </cell>
          <cell r="X139" t="str">
            <v/>
          </cell>
          <cell r="Y139" t="str">
            <v/>
          </cell>
          <cell r="Z139">
            <v>0</v>
          </cell>
          <cell r="AA139" t="str">
            <v/>
          </cell>
          <cell r="AB139" t="str">
            <v/>
          </cell>
          <cell r="AC139" t="str">
            <v/>
          </cell>
          <cell r="AD139" t="str">
            <v/>
          </cell>
        </row>
        <row r="140">
          <cell r="G140" t="str">
            <v/>
          </cell>
          <cell r="H140" t="str">
            <v/>
          </cell>
          <cell r="T140" t="str">
            <v/>
          </cell>
          <cell r="X140" t="str">
            <v/>
          </cell>
          <cell r="Y140" t="str">
            <v/>
          </cell>
          <cell r="Z140">
            <v>0</v>
          </cell>
          <cell r="AA140" t="str">
            <v/>
          </cell>
          <cell r="AB140" t="str">
            <v/>
          </cell>
          <cell r="AC140" t="str">
            <v/>
          </cell>
          <cell r="AD140" t="str">
            <v/>
          </cell>
        </row>
        <row r="141">
          <cell r="G141" t="str">
            <v/>
          </cell>
          <cell r="H141" t="str">
            <v/>
          </cell>
          <cell r="T141" t="str">
            <v/>
          </cell>
          <cell r="X141" t="str">
            <v/>
          </cell>
          <cell r="Y141" t="str">
            <v/>
          </cell>
          <cell r="Z141">
            <v>0</v>
          </cell>
          <cell r="AA141" t="str">
            <v/>
          </cell>
          <cell r="AB141" t="str">
            <v/>
          </cell>
          <cell r="AC141" t="str">
            <v/>
          </cell>
          <cell r="AD141" t="str">
            <v/>
          </cell>
        </row>
        <row r="142">
          <cell r="G142" t="str">
            <v/>
          </cell>
          <cell r="H142" t="str">
            <v/>
          </cell>
          <cell r="T142" t="str">
            <v/>
          </cell>
          <cell r="X142" t="str">
            <v/>
          </cell>
          <cell r="Y142" t="str">
            <v/>
          </cell>
          <cell r="Z142">
            <v>0</v>
          </cell>
          <cell r="AA142" t="str">
            <v/>
          </cell>
          <cell r="AB142" t="str">
            <v/>
          </cell>
          <cell r="AC142" t="str">
            <v/>
          </cell>
          <cell r="AD142" t="str">
            <v/>
          </cell>
        </row>
        <row r="143">
          <cell r="G143" t="str">
            <v/>
          </cell>
          <cell r="H143" t="str">
            <v/>
          </cell>
          <cell r="T143" t="str">
            <v/>
          </cell>
          <cell r="X143" t="str">
            <v/>
          </cell>
          <cell r="Y143" t="str">
            <v/>
          </cell>
          <cell r="Z143">
            <v>0</v>
          </cell>
          <cell r="AA143" t="str">
            <v/>
          </cell>
          <cell r="AB143" t="str">
            <v/>
          </cell>
          <cell r="AC143" t="str">
            <v/>
          </cell>
          <cell r="AD143" t="str">
            <v/>
          </cell>
        </row>
        <row r="144">
          <cell r="G144" t="str">
            <v/>
          </cell>
          <cell r="H144" t="str">
            <v/>
          </cell>
          <cell r="T144" t="str">
            <v/>
          </cell>
          <cell r="X144" t="str">
            <v/>
          </cell>
          <cell r="Y144" t="str">
            <v/>
          </cell>
          <cell r="Z144">
            <v>0</v>
          </cell>
          <cell r="AA144" t="str">
            <v/>
          </cell>
          <cell r="AB144" t="str">
            <v/>
          </cell>
          <cell r="AC144" t="str">
            <v/>
          </cell>
          <cell r="AD144" t="str">
            <v/>
          </cell>
        </row>
        <row r="145">
          <cell r="G145" t="str">
            <v/>
          </cell>
          <cell r="H145" t="str">
            <v/>
          </cell>
          <cell r="T145" t="str">
            <v/>
          </cell>
          <cell r="X145" t="str">
            <v/>
          </cell>
          <cell r="Y145" t="str">
            <v/>
          </cell>
          <cell r="Z145">
            <v>0</v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</row>
        <row r="146">
          <cell r="G146" t="str">
            <v/>
          </cell>
          <cell r="H146" t="str">
            <v/>
          </cell>
          <cell r="T146" t="str">
            <v/>
          </cell>
          <cell r="X146" t="str">
            <v/>
          </cell>
          <cell r="Y146" t="str">
            <v/>
          </cell>
          <cell r="Z146">
            <v>0</v>
          </cell>
          <cell r="AA146" t="str">
            <v/>
          </cell>
          <cell r="AB146" t="str">
            <v/>
          </cell>
          <cell r="AC146" t="str">
            <v/>
          </cell>
          <cell r="AD146" t="str">
            <v/>
          </cell>
        </row>
        <row r="147">
          <cell r="G147" t="str">
            <v/>
          </cell>
          <cell r="H147" t="str">
            <v/>
          </cell>
          <cell r="T147" t="str">
            <v/>
          </cell>
          <cell r="X147" t="str">
            <v/>
          </cell>
          <cell r="Y147" t="str">
            <v/>
          </cell>
          <cell r="Z147">
            <v>0</v>
          </cell>
          <cell r="AA147" t="str">
            <v/>
          </cell>
          <cell r="AB147" t="str">
            <v/>
          </cell>
          <cell r="AC147" t="str">
            <v/>
          </cell>
          <cell r="AD147" t="str">
            <v/>
          </cell>
        </row>
        <row r="148">
          <cell r="G148" t="str">
            <v/>
          </cell>
          <cell r="H148" t="str">
            <v/>
          </cell>
          <cell r="T148" t="str">
            <v/>
          </cell>
          <cell r="X148" t="str">
            <v/>
          </cell>
          <cell r="Y148" t="str">
            <v/>
          </cell>
          <cell r="Z148">
            <v>0</v>
          </cell>
          <cell r="AA148" t="str">
            <v/>
          </cell>
          <cell r="AB148" t="str">
            <v/>
          </cell>
          <cell r="AC148" t="str">
            <v/>
          </cell>
          <cell r="AD148" t="str">
            <v/>
          </cell>
        </row>
        <row r="149">
          <cell r="G149" t="str">
            <v/>
          </cell>
          <cell r="H149" t="str">
            <v/>
          </cell>
          <cell r="T149" t="str">
            <v/>
          </cell>
          <cell r="X149" t="str">
            <v/>
          </cell>
          <cell r="Y149" t="str">
            <v/>
          </cell>
          <cell r="Z149">
            <v>0</v>
          </cell>
          <cell r="AA149" t="str">
            <v/>
          </cell>
          <cell r="AB149" t="str">
            <v/>
          </cell>
          <cell r="AC149" t="str">
            <v/>
          </cell>
          <cell r="AD149" t="str">
            <v/>
          </cell>
        </row>
        <row r="150">
          <cell r="G150" t="str">
            <v/>
          </cell>
          <cell r="H150" t="str">
            <v/>
          </cell>
          <cell r="T150" t="str">
            <v/>
          </cell>
          <cell r="X150" t="str">
            <v/>
          </cell>
          <cell r="Y150" t="str">
            <v/>
          </cell>
          <cell r="Z150">
            <v>0</v>
          </cell>
          <cell r="AA150" t="str">
            <v/>
          </cell>
          <cell r="AB150" t="str">
            <v/>
          </cell>
          <cell r="AC150" t="str">
            <v/>
          </cell>
          <cell r="AD150" t="str">
            <v/>
          </cell>
        </row>
        <row r="151">
          <cell r="G151" t="str">
            <v/>
          </cell>
          <cell r="H151" t="str">
            <v/>
          </cell>
          <cell r="T151" t="str">
            <v/>
          </cell>
          <cell r="X151" t="str">
            <v/>
          </cell>
          <cell r="Y151" t="str">
            <v/>
          </cell>
          <cell r="Z151">
            <v>0</v>
          </cell>
          <cell r="AA151" t="str">
            <v/>
          </cell>
          <cell r="AB151" t="str">
            <v/>
          </cell>
          <cell r="AC151" t="str">
            <v/>
          </cell>
          <cell r="AD151" t="str">
            <v/>
          </cell>
        </row>
        <row r="152">
          <cell r="G152" t="str">
            <v/>
          </cell>
          <cell r="H152" t="str">
            <v/>
          </cell>
          <cell r="T152" t="str">
            <v/>
          </cell>
          <cell r="X152" t="str">
            <v/>
          </cell>
          <cell r="Y152" t="str">
            <v/>
          </cell>
          <cell r="Z152">
            <v>0</v>
          </cell>
          <cell r="AA152" t="str">
            <v/>
          </cell>
          <cell r="AB152" t="str">
            <v/>
          </cell>
          <cell r="AC152" t="str">
            <v/>
          </cell>
          <cell r="AD152" t="str">
            <v/>
          </cell>
        </row>
        <row r="153">
          <cell r="G153" t="str">
            <v/>
          </cell>
          <cell r="H153" t="str">
            <v/>
          </cell>
          <cell r="T153" t="str">
            <v/>
          </cell>
          <cell r="X153" t="str">
            <v/>
          </cell>
          <cell r="Y153" t="str">
            <v/>
          </cell>
          <cell r="Z153">
            <v>0</v>
          </cell>
          <cell r="AA153" t="str">
            <v/>
          </cell>
          <cell r="AB153" t="str">
            <v/>
          </cell>
          <cell r="AC153" t="str">
            <v/>
          </cell>
          <cell r="AD153" t="str">
            <v/>
          </cell>
        </row>
        <row r="154">
          <cell r="G154" t="str">
            <v/>
          </cell>
          <cell r="H154" t="str">
            <v/>
          </cell>
          <cell r="T154" t="str">
            <v/>
          </cell>
          <cell r="X154" t="str">
            <v/>
          </cell>
          <cell r="Y154" t="str">
            <v/>
          </cell>
          <cell r="Z154">
            <v>0</v>
          </cell>
          <cell r="AA154" t="str">
            <v/>
          </cell>
          <cell r="AB154" t="str">
            <v/>
          </cell>
          <cell r="AC154" t="str">
            <v/>
          </cell>
          <cell r="AD154" t="str">
            <v/>
          </cell>
        </row>
        <row r="155">
          <cell r="G155" t="str">
            <v/>
          </cell>
          <cell r="H155" t="str">
            <v/>
          </cell>
          <cell r="T155" t="str">
            <v/>
          </cell>
          <cell r="X155" t="str">
            <v/>
          </cell>
          <cell r="Y155" t="str">
            <v/>
          </cell>
          <cell r="Z155">
            <v>0</v>
          </cell>
          <cell r="AA155" t="str">
            <v/>
          </cell>
          <cell r="AB155" t="str">
            <v/>
          </cell>
          <cell r="AC155" t="str">
            <v/>
          </cell>
          <cell r="AD155" t="str">
            <v/>
          </cell>
        </row>
        <row r="156">
          <cell r="G156" t="str">
            <v/>
          </cell>
          <cell r="H156" t="str">
            <v/>
          </cell>
          <cell r="T156" t="str">
            <v/>
          </cell>
          <cell r="X156" t="str">
            <v/>
          </cell>
          <cell r="Y156" t="str">
            <v/>
          </cell>
          <cell r="Z156">
            <v>0</v>
          </cell>
          <cell r="AA156" t="str">
            <v/>
          </cell>
          <cell r="AB156" t="str">
            <v/>
          </cell>
          <cell r="AC156" t="str">
            <v/>
          </cell>
          <cell r="AD156" t="str">
            <v/>
          </cell>
        </row>
        <row r="157">
          <cell r="G157" t="str">
            <v/>
          </cell>
          <cell r="H157" t="str">
            <v/>
          </cell>
          <cell r="T157" t="str">
            <v/>
          </cell>
          <cell r="X157" t="str">
            <v/>
          </cell>
          <cell r="Y157" t="str">
            <v/>
          </cell>
          <cell r="Z157">
            <v>0</v>
          </cell>
          <cell r="AA157" t="str">
            <v/>
          </cell>
          <cell r="AB157" t="str">
            <v/>
          </cell>
          <cell r="AC157" t="str">
            <v/>
          </cell>
          <cell r="AD157" t="str">
            <v/>
          </cell>
        </row>
        <row r="158">
          <cell r="G158" t="str">
            <v/>
          </cell>
          <cell r="H158" t="str">
            <v/>
          </cell>
          <cell r="T158" t="str">
            <v/>
          </cell>
          <cell r="X158" t="str">
            <v/>
          </cell>
          <cell r="Y158" t="str">
            <v/>
          </cell>
          <cell r="Z158">
            <v>0</v>
          </cell>
          <cell r="AA158" t="str">
            <v/>
          </cell>
          <cell r="AB158" t="str">
            <v/>
          </cell>
          <cell r="AC158" t="str">
            <v/>
          </cell>
          <cell r="AD158" t="str">
            <v/>
          </cell>
        </row>
        <row r="159">
          <cell r="G159" t="str">
            <v/>
          </cell>
          <cell r="H159" t="str">
            <v/>
          </cell>
          <cell r="T159" t="str">
            <v/>
          </cell>
          <cell r="X159" t="str">
            <v/>
          </cell>
          <cell r="Y159" t="str">
            <v/>
          </cell>
          <cell r="Z159">
            <v>0</v>
          </cell>
          <cell r="AA159" t="str">
            <v/>
          </cell>
          <cell r="AB159" t="str">
            <v/>
          </cell>
          <cell r="AC159" t="str">
            <v/>
          </cell>
          <cell r="AD159" t="str">
            <v/>
          </cell>
        </row>
        <row r="160">
          <cell r="G160" t="str">
            <v/>
          </cell>
          <cell r="H160" t="str">
            <v/>
          </cell>
          <cell r="T160" t="str">
            <v/>
          </cell>
          <cell r="X160" t="str">
            <v/>
          </cell>
          <cell r="Y160" t="str">
            <v/>
          </cell>
          <cell r="Z160">
            <v>0</v>
          </cell>
          <cell r="AA160" t="str">
            <v/>
          </cell>
          <cell r="AB160" t="str">
            <v/>
          </cell>
          <cell r="AC160" t="str">
            <v/>
          </cell>
          <cell r="AD160" t="str">
            <v/>
          </cell>
        </row>
        <row r="161">
          <cell r="G161" t="str">
            <v/>
          </cell>
          <cell r="H161" t="str">
            <v/>
          </cell>
          <cell r="T161" t="str">
            <v/>
          </cell>
          <cell r="X161" t="str">
            <v/>
          </cell>
          <cell r="Y161" t="str">
            <v/>
          </cell>
          <cell r="Z161">
            <v>0</v>
          </cell>
          <cell r="AA161" t="str">
            <v/>
          </cell>
          <cell r="AB161" t="str">
            <v/>
          </cell>
          <cell r="AC161" t="str">
            <v/>
          </cell>
          <cell r="AD161" t="str">
            <v/>
          </cell>
        </row>
        <row r="162">
          <cell r="G162" t="str">
            <v/>
          </cell>
          <cell r="H162" t="str">
            <v/>
          </cell>
          <cell r="T162" t="str">
            <v/>
          </cell>
          <cell r="X162" t="str">
            <v/>
          </cell>
          <cell r="Y162" t="str">
            <v/>
          </cell>
          <cell r="Z162">
            <v>0</v>
          </cell>
          <cell r="AA162" t="str">
            <v/>
          </cell>
          <cell r="AB162" t="str">
            <v/>
          </cell>
          <cell r="AC162" t="str">
            <v/>
          </cell>
          <cell r="AD162" t="str">
            <v/>
          </cell>
        </row>
        <row r="163">
          <cell r="G163" t="str">
            <v/>
          </cell>
          <cell r="H163" t="str">
            <v/>
          </cell>
          <cell r="T163" t="str">
            <v/>
          </cell>
          <cell r="X163" t="str">
            <v/>
          </cell>
          <cell r="Y163" t="str">
            <v/>
          </cell>
          <cell r="Z163">
            <v>0</v>
          </cell>
          <cell r="AA163" t="str">
            <v/>
          </cell>
          <cell r="AB163" t="str">
            <v/>
          </cell>
          <cell r="AC163" t="str">
            <v/>
          </cell>
          <cell r="AD163" t="str">
            <v/>
          </cell>
        </row>
        <row r="164">
          <cell r="G164" t="str">
            <v/>
          </cell>
          <cell r="H164" t="str">
            <v/>
          </cell>
          <cell r="T164" t="str">
            <v/>
          </cell>
          <cell r="X164" t="str">
            <v/>
          </cell>
          <cell r="Y164" t="str">
            <v/>
          </cell>
          <cell r="Z164">
            <v>0</v>
          </cell>
          <cell r="AA164" t="str">
            <v/>
          </cell>
          <cell r="AB164" t="str">
            <v/>
          </cell>
          <cell r="AC164" t="str">
            <v/>
          </cell>
          <cell r="AD164" t="str">
            <v/>
          </cell>
        </row>
        <row r="165">
          <cell r="G165" t="str">
            <v/>
          </cell>
          <cell r="H165" t="str">
            <v/>
          </cell>
          <cell r="T165" t="str">
            <v/>
          </cell>
          <cell r="X165" t="str">
            <v/>
          </cell>
          <cell r="Y165" t="str">
            <v/>
          </cell>
          <cell r="Z165">
            <v>0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</row>
        <row r="166">
          <cell r="G166" t="str">
            <v/>
          </cell>
          <cell r="H166" t="str">
            <v/>
          </cell>
          <cell r="T166" t="str">
            <v/>
          </cell>
          <cell r="X166" t="str">
            <v/>
          </cell>
          <cell r="Y166" t="str">
            <v/>
          </cell>
          <cell r="Z166">
            <v>0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</row>
        <row r="167">
          <cell r="G167" t="str">
            <v/>
          </cell>
          <cell r="H167" t="str">
            <v/>
          </cell>
          <cell r="T167" t="str">
            <v/>
          </cell>
          <cell r="X167" t="str">
            <v/>
          </cell>
          <cell r="Y167" t="str">
            <v/>
          </cell>
          <cell r="Z167">
            <v>0</v>
          </cell>
          <cell r="AA167" t="str">
            <v/>
          </cell>
          <cell r="AB167" t="str">
            <v/>
          </cell>
          <cell r="AC167" t="str">
            <v/>
          </cell>
          <cell r="AD167" t="str">
            <v/>
          </cell>
        </row>
        <row r="168">
          <cell r="G168" t="str">
            <v/>
          </cell>
          <cell r="H168" t="str">
            <v/>
          </cell>
          <cell r="T168" t="str">
            <v/>
          </cell>
          <cell r="X168" t="str">
            <v/>
          </cell>
          <cell r="Y168" t="str">
            <v/>
          </cell>
          <cell r="Z168">
            <v>0</v>
          </cell>
          <cell r="AA168" t="str">
            <v/>
          </cell>
          <cell r="AB168" t="str">
            <v/>
          </cell>
          <cell r="AC168" t="str">
            <v/>
          </cell>
          <cell r="AD168" t="str">
            <v/>
          </cell>
        </row>
        <row r="169">
          <cell r="G169" t="str">
            <v/>
          </cell>
          <cell r="H169" t="str">
            <v/>
          </cell>
          <cell r="T169" t="str">
            <v/>
          </cell>
          <cell r="X169" t="str">
            <v/>
          </cell>
          <cell r="Y169" t="str">
            <v/>
          </cell>
          <cell r="Z169">
            <v>0</v>
          </cell>
          <cell r="AA169" t="str">
            <v/>
          </cell>
          <cell r="AB169" t="str">
            <v/>
          </cell>
          <cell r="AC169" t="str">
            <v/>
          </cell>
          <cell r="AD169" t="str">
            <v/>
          </cell>
        </row>
        <row r="170">
          <cell r="G170" t="str">
            <v/>
          </cell>
          <cell r="H170" t="str">
            <v/>
          </cell>
          <cell r="T170" t="str">
            <v/>
          </cell>
          <cell r="X170" t="str">
            <v/>
          </cell>
          <cell r="Y170" t="str">
            <v/>
          </cell>
          <cell r="Z170">
            <v>0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</row>
        <row r="171">
          <cell r="G171" t="str">
            <v/>
          </cell>
          <cell r="H171" t="str">
            <v/>
          </cell>
          <cell r="T171" t="str">
            <v/>
          </cell>
          <cell r="X171" t="str">
            <v/>
          </cell>
          <cell r="Y171" t="str">
            <v/>
          </cell>
          <cell r="Z171">
            <v>0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</row>
        <row r="172">
          <cell r="G172" t="str">
            <v/>
          </cell>
          <cell r="H172" t="str">
            <v/>
          </cell>
          <cell r="T172" t="str">
            <v/>
          </cell>
          <cell r="X172" t="str">
            <v/>
          </cell>
          <cell r="Y172" t="str">
            <v/>
          </cell>
          <cell r="Z172">
            <v>0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</row>
        <row r="173">
          <cell r="G173" t="str">
            <v/>
          </cell>
          <cell r="H173" t="str">
            <v/>
          </cell>
          <cell r="T173" t="str">
            <v/>
          </cell>
          <cell r="X173" t="str">
            <v/>
          </cell>
          <cell r="Y173" t="str">
            <v/>
          </cell>
          <cell r="Z173">
            <v>0</v>
          </cell>
          <cell r="AA173" t="str">
            <v/>
          </cell>
          <cell r="AB173" t="str">
            <v/>
          </cell>
          <cell r="AC173" t="str">
            <v/>
          </cell>
          <cell r="AD173" t="str">
            <v/>
          </cell>
        </row>
        <row r="174">
          <cell r="G174" t="str">
            <v/>
          </cell>
          <cell r="H174" t="str">
            <v/>
          </cell>
          <cell r="T174" t="str">
            <v/>
          </cell>
          <cell r="X174" t="str">
            <v/>
          </cell>
          <cell r="Y174" t="str">
            <v/>
          </cell>
          <cell r="Z174">
            <v>0</v>
          </cell>
          <cell r="AA174" t="str">
            <v/>
          </cell>
          <cell r="AB174" t="str">
            <v/>
          </cell>
          <cell r="AC174" t="str">
            <v/>
          </cell>
          <cell r="AD174" t="str">
            <v/>
          </cell>
        </row>
        <row r="175">
          <cell r="G175" t="str">
            <v/>
          </cell>
          <cell r="H175" t="str">
            <v/>
          </cell>
          <cell r="T175" t="str">
            <v/>
          </cell>
          <cell r="X175" t="str">
            <v/>
          </cell>
          <cell r="Y175" t="str">
            <v/>
          </cell>
          <cell r="Z175">
            <v>0</v>
          </cell>
          <cell r="AA175" t="str">
            <v/>
          </cell>
          <cell r="AB175" t="str">
            <v/>
          </cell>
          <cell r="AC175" t="str">
            <v/>
          </cell>
          <cell r="AD175" t="str">
            <v/>
          </cell>
        </row>
        <row r="176">
          <cell r="G176" t="str">
            <v/>
          </cell>
          <cell r="H176" t="str">
            <v/>
          </cell>
          <cell r="T176" t="str">
            <v/>
          </cell>
          <cell r="X176" t="str">
            <v/>
          </cell>
          <cell r="Y176" t="str">
            <v/>
          </cell>
          <cell r="Z176">
            <v>0</v>
          </cell>
          <cell r="AA176" t="str">
            <v/>
          </cell>
          <cell r="AB176" t="str">
            <v/>
          </cell>
          <cell r="AC176" t="str">
            <v/>
          </cell>
          <cell r="AD176" t="str">
            <v/>
          </cell>
        </row>
        <row r="177">
          <cell r="G177" t="str">
            <v/>
          </cell>
          <cell r="H177" t="str">
            <v/>
          </cell>
          <cell r="T177" t="str">
            <v/>
          </cell>
          <cell r="X177" t="str">
            <v/>
          </cell>
          <cell r="Y177" t="str">
            <v/>
          </cell>
          <cell r="Z177">
            <v>0</v>
          </cell>
          <cell r="AA177" t="str">
            <v/>
          </cell>
          <cell r="AB177" t="str">
            <v/>
          </cell>
          <cell r="AC177" t="str">
            <v/>
          </cell>
          <cell r="AD177" t="str">
            <v/>
          </cell>
        </row>
        <row r="178">
          <cell r="G178" t="str">
            <v/>
          </cell>
          <cell r="H178" t="str">
            <v/>
          </cell>
          <cell r="T178" t="str">
            <v/>
          </cell>
          <cell r="X178" t="str">
            <v/>
          </cell>
          <cell r="Y178" t="str">
            <v/>
          </cell>
          <cell r="Z178">
            <v>0</v>
          </cell>
          <cell r="AA178" t="str">
            <v/>
          </cell>
          <cell r="AB178" t="str">
            <v/>
          </cell>
          <cell r="AC178" t="str">
            <v/>
          </cell>
          <cell r="AD178" t="str">
            <v/>
          </cell>
        </row>
        <row r="179">
          <cell r="G179" t="str">
            <v/>
          </cell>
          <cell r="H179" t="str">
            <v/>
          </cell>
          <cell r="T179" t="str">
            <v/>
          </cell>
          <cell r="X179" t="str">
            <v/>
          </cell>
          <cell r="Y179" t="str">
            <v/>
          </cell>
          <cell r="Z179">
            <v>0</v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</row>
        <row r="180">
          <cell r="G180" t="str">
            <v/>
          </cell>
          <cell r="H180" t="str">
            <v/>
          </cell>
          <cell r="T180" t="str">
            <v/>
          </cell>
          <cell r="X180" t="str">
            <v/>
          </cell>
          <cell r="Y180" t="str">
            <v/>
          </cell>
          <cell r="Z180">
            <v>0</v>
          </cell>
          <cell r="AA180" t="str">
            <v/>
          </cell>
          <cell r="AB180" t="str">
            <v/>
          </cell>
          <cell r="AC180" t="str">
            <v/>
          </cell>
          <cell r="AD180" t="str">
            <v/>
          </cell>
        </row>
        <row r="181">
          <cell r="G181" t="str">
            <v/>
          </cell>
          <cell r="H181" t="str">
            <v/>
          </cell>
          <cell r="T181" t="str">
            <v/>
          </cell>
          <cell r="X181" t="str">
            <v/>
          </cell>
          <cell r="Y181" t="str">
            <v/>
          </cell>
          <cell r="Z181">
            <v>0</v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</row>
        <row r="182">
          <cell r="G182" t="str">
            <v/>
          </cell>
          <cell r="H182" t="str">
            <v/>
          </cell>
          <cell r="T182" t="str">
            <v/>
          </cell>
          <cell r="X182" t="str">
            <v/>
          </cell>
          <cell r="Y182" t="str">
            <v/>
          </cell>
          <cell r="Z182">
            <v>0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</row>
        <row r="183">
          <cell r="G183" t="str">
            <v/>
          </cell>
          <cell r="H183" t="str">
            <v/>
          </cell>
          <cell r="T183" t="str">
            <v/>
          </cell>
          <cell r="X183" t="str">
            <v/>
          </cell>
          <cell r="Y183" t="str">
            <v/>
          </cell>
          <cell r="Z183">
            <v>0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</row>
        <row r="184">
          <cell r="G184" t="str">
            <v/>
          </cell>
          <cell r="H184" t="str">
            <v/>
          </cell>
          <cell r="T184" t="str">
            <v/>
          </cell>
          <cell r="X184" t="str">
            <v/>
          </cell>
          <cell r="Y184" t="str">
            <v/>
          </cell>
          <cell r="Z184">
            <v>0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</row>
        <row r="185">
          <cell r="G185" t="str">
            <v/>
          </cell>
          <cell r="H185" t="str">
            <v/>
          </cell>
          <cell r="T185" t="str">
            <v/>
          </cell>
          <cell r="X185" t="str">
            <v/>
          </cell>
          <cell r="Y185" t="str">
            <v/>
          </cell>
          <cell r="Z185">
            <v>0</v>
          </cell>
          <cell r="AA185" t="str">
            <v/>
          </cell>
          <cell r="AB185" t="str">
            <v/>
          </cell>
          <cell r="AC185" t="str">
            <v/>
          </cell>
          <cell r="AD185" t="str">
            <v/>
          </cell>
        </row>
        <row r="186">
          <cell r="G186" t="str">
            <v/>
          </cell>
          <cell r="H186" t="str">
            <v/>
          </cell>
          <cell r="T186" t="str">
            <v/>
          </cell>
          <cell r="X186" t="str">
            <v/>
          </cell>
          <cell r="Y186" t="str">
            <v/>
          </cell>
          <cell r="Z186">
            <v>0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</row>
        <row r="187">
          <cell r="G187" t="str">
            <v/>
          </cell>
          <cell r="H187" t="str">
            <v/>
          </cell>
          <cell r="T187" t="str">
            <v/>
          </cell>
          <cell r="X187" t="str">
            <v/>
          </cell>
          <cell r="Y187" t="str">
            <v/>
          </cell>
          <cell r="Z187">
            <v>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</row>
        <row r="188">
          <cell r="G188" t="str">
            <v/>
          </cell>
          <cell r="H188" t="str">
            <v/>
          </cell>
          <cell r="T188" t="str">
            <v/>
          </cell>
          <cell r="X188" t="str">
            <v/>
          </cell>
          <cell r="Y188" t="str">
            <v/>
          </cell>
          <cell r="Z188">
            <v>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</row>
        <row r="189">
          <cell r="G189" t="str">
            <v/>
          </cell>
          <cell r="H189" t="str">
            <v/>
          </cell>
          <cell r="T189" t="str">
            <v/>
          </cell>
          <cell r="X189" t="str">
            <v/>
          </cell>
          <cell r="Y189" t="str">
            <v/>
          </cell>
          <cell r="Z189">
            <v>0</v>
          </cell>
          <cell r="AA189" t="str">
            <v/>
          </cell>
          <cell r="AB189" t="str">
            <v/>
          </cell>
          <cell r="AC189" t="str">
            <v/>
          </cell>
          <cell r="AD189" t="str">
            <v/>
          </cell>
        </row>
        <row r="190">
          <cell r="G190" t="str">
            <v/>
          </cell>
          <cell r="H190" t="str">
            <v/>
          </cell>
          <cell r="T190" t="str">
            <v/>
          </cell>
          <cell r="X190" t="str">
            <v/>
          </cell>
          <cell r="Y190" t="str">
            <v/>
          </cell>
          <cell r="Z190">
            <v>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</row>
        <row r="191">
          <cell r="G191" t="str">
            <v/>
          </cell>
          <cell r="H191" t="str">
            <v/>
          </cell>
          <cell r="T191" t="str">
            <v/>
          </cell>
          <cell r="X191" t="str">
            <v/>
          </cell>
          <cell r="Y191" t="str">
            <v/>
          </cell>
          <cell r="Z191">
            <v>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</row>
        <row r="192">
          <cell r="G192" t="str">
            <v/>
          </cell>
          <cell r="H192" t="str">
            <v/>
          </cell>
          <cell r="T192" t="str">
            <v/>
          </cell>
          <cell r="X192" t="str">
            <v/>
          </cell>
          <cell r="Y192" t="str">
            <v/>
          </cell>
          <cell r="Z192">
            <v>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</row>
        <row r="193">
          <cell r="G193" t="str">
            <v/>
          </cell>
          <cell r="H193" t="str">
            <v/>
          </cell>
          <cell r="T193" t="str">
            <v/>
          </cell>
          <cell r="X193" t="str">
            <v/>
          </cell>
          <cell r="Y193" t="str">
            <v/>
          </cell>
          <cell r="Z193">
            <v>0</v>
          </cell>
          <cell r="AA193" t="str">
            <v/>
          </cell>
          <cell r="AB193" t="str">
            <v/>
          </cell>
          <cell r="AC193" t="str">
            <v/>
          </cell>
          <cell r="AD193" t="str">
            <v/>
          </cell>
        </row>
        <row r="194">
          <cell r="G194" t="str">
            <v/>
          </cell>
          <cell r="H194" t="str">
            <v/>
          </cell>
          <cell r="T194" t="str">
            <v/>
          </cell>
          <cell r="X194" t="str">
            <v/>
          </cell>
          <cell r="Y194" t="str">
            <v/>
          </cell>
          <cell r="Z194">
            <v>0</v>
          </cell>
          <cell r="AA194" t="str">
            <v/>
          </cell>
          <cell r="AB194" t="str">
            <v/>
          </cell>
          <cell r="AC194" t="str">
            <v/>
          </cell>
          <cell r="AD194" t="str">
            <v/>
          </cell>
        </row>
        <row r="195">
          <cell r="G195" t="str">
            <v/>
          </cell>
          <cell r="H195" t="str">
            <v/>
          </cell>
          <cell r="T195" t="str">
            <v/>
          </cell>
          <cell r="X195" t="str">
            <v/>
          </cell>
          <cell r="Y195" t="str">
            <v/>
          </cell>
          <cell r="Z195">
            <v>0</v>
          </cell>
          <cell r="AA195" t="str">
            <v/>
          </cell>
          <cell r="AB195" t="str">
            <v/>
          </cell>
          <cell r="AC195" t="str">
            <v/>
          </cell>
          <cell r="AD195" t="str">
            <v/>
          </cell>
        </row>
        <row r="196">
          <cell r="G196" t="str">
            <v/>
          </cell>
          <cell r="H196" t="str">
            <v/>
          </cell>
          <cell r="T196" t="str">
            <v/>
          </cell>
          <cell r="X196" t="str">
            <v/>
          </cell>
          <cell r="Y196" t="str">
            <v/>
          </cell>
          <cell r="Z196">
            <v>0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</row>
        <row r="197">
          <cell r="G197" t="str">
            <v/>
          </cell>
          <cell r="H197" t="str">
            <v/>
          </cell>
          <cell r="T197" t="str">
            <v/>
          </cell>
          <cell r="X197" t="str">
            <v/>
          </cell>
          <cell r="Y197" t="str">
            <v/>
          </cell>
          <cell r="Z197">
            <v>0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</row>
        <row r="198">
          <cell r="G198" t="str">
            <v/>
          </cell>
          <cell r="H198" t="str">
            <v/>
          </cell>
          <cell r="T198" t="str">
            <v/>
          </cell>
          <cell r="X198" t="str">
            <v/>
          </cell>
          <cell r="Y198" t="str">
            <v/>
          </cell>
          <cell r="Z198">
            <v>0</v>
          </cell>
          <cell r="AA198" t="str">
            <v/>
          </cell>
          <cell r="AB198" t="str">
            <v/>
          </cell>
          <cell r="AC198" t="str">
            <v/>
          </cell>
          <cell r="AD198" t="str">
            <v/>
          </cell>
        </row>
        <row r="199">
          <cell r="G199" t="str">
            <v/>
          </cell>
          <cell r="H199" t="str">
            <v/>
          </cell>
          <cell r="T199" t="str">
            <v/>
          </cell>
          <cell r="X199" t="str">
            <v/>
          </cell>
          <cell r="Y199" t="str">
            <v/>
          </cell>
          <cell r="Z199">
            <v>0</v>
          </cell>
          <cell r="AA199" t="str">
            <v/>
          </cell>
          <cell r="AB199" t="str">
            <v/>
          </cell>
          <cell r="AC199" t="str">
            <v/>
          </cell>
          <cell r="AD199" t="str">
            <v/>
          </cell>
        </row>
        <row r="200">
          <cell r="G200" t="str">
            <v/>
          </cell>
          <cell r="H200" t="str">
            <v/>
          </cell>
          <cell r="T200" t="str">
            <v/>
          </cell>
          <cell r="X200" t="str">
            <v/>
          </cell>
          <cell r="Y200" t="str">
            <v/>
          </cell>
          <cell r="Z200">
            <v>0</v>
          </cell>
          <cell r="AA200" t="str">
            <v/>
          </cell>
          <cell r="AB200" t="str">
            <v/>
          </cell>
          <cell r="AC200" t="str">
            <v/>
          </cell>
          <cell r="AD200" t="str">
            <v/>
          </cell>
        </row>
        <row r="201">
          <cell r="G201" t="str">
            <v/>
          </cell>
          <cell r="H201" t="str">
            <v/>
          </cell>
          <cell r="T201" t="str">
            <v/>
          </cell>
          <cell r="X201" t="str">
            <v/>
          </cell>
          <cell r="Y201" t="str">
            <v/>
          </cell>
          <cell r="Z201">
            <v>0</v>
          </cell>
          <cell r="AA201" t="str">
            <v/>
          </cell>
          <cell r="AB201" t="str">
            <v/>
          </cell>
          <cell r="AC201" t="str">
            <v/>
          </cell>
          <cell r="AD201" t="str">
            <v/>
          </cell>
        </row>
        <row r="202">
          <cell r="G202" t="str">
            <v/>
          </cell>
          <cell r="H202" t="str">
            <v/>
          </cell>
          <cell r="T202" t="str">
            <v/>
          </cell>
          <cell r="X202" t="str">
            <v/>
          </cell>
          <cell r="Y202" t="str">
            <v/>
          </cell>
          <cell r="Z202">
            <v>0</v>
          </cell>
          <cell r="AA202" t="str">
            <v/>
          </cell>
          <cell r="AB202" t="str">
            <v/>
          </cell>
          <cell r="AC202" t="str">
            <v/>
          </cell>
          <cell r="AD202" t="str">
            <v/>
          </cell>
        </row>
        <row r="203">
          <cell r="G203" t="str">
            <v/>
          </cell>
          <cell r="H203" t="str">
            <v/>
          </cell>
          <cell r="T203" t="str">
            <v/>
          </cell>
          <cell r="X203" t="str">
            <v/>
          </cell>
          <cell r="Y203" t="str">
            <v/>
          </cell>
          <cell r="Z203">
            <v>0</v>
          </cell>
          <cell r="AA203" t="str">
            <v/>
          </cell>
          <cell r="AB203" t="str">
            <v/>
          </cell>
          <cell r="AC203" t="str">
            <v/>
          </cell>
          <cell r="AD203" t="str">
            <v/>
          </cell>
        </row>
        <row r="204">
          <cell r="G204" t="str">
            <v/>
          </cell>
          <cell r="H204" t="str">
            <v/>
          </cell>
          <cell r="T204" t="str">
            <v/>
          </cell>
          <cell r="X204" t="str">
            <v/>
          </cell>
          <cell r="Y204" t="str">
            <v/>
          </cell>
          <cell r="Z204">
            <v>0</v>
          </cell>
          <cell r="AA204" t="str">
            <v/>
          </cell>
          <cell r="AB204" t="str">
            <v/>
          </cell>
          <cell r="AC204" t="str">
            <v/>
          </cell>
          <cell r="AD204" t="str">
            <v/>
          </cell>
        </row>
        <row r="205">
          <cell r="G205" t="str">
            <v/>
          </cell>
          <cell r="H205" t="str">
            <v/>
          </cell>
          <cell r="T205" t="str">
            <v/>
          </cell>
          <cell r="X205" t="str">
            <v/>
          </cell>
          <cell r="Y205" t="str">
            <v/>
          </cell>
          <cell r="Z205">
            <v>0</v>
          </cell>
          <cell r="AA205" t="str">
            <v/>
          </cell>
          <cell r="AB205" t="str">
            <v/>
          </cell>
          <cell r="AC205" t="str">
            <v/>
          </cell>
          <cell r="AD205" t="str">
            <v/>
          </cell>
        </row>
        <row r="206">
          <cell r="G206" t="str">
            <v/>
          </cell>
          <cell r="H206" t="str">
            <v/>
          </cell>
          <cell r="T206" t="str">
            <v/>
          </cell>
          <cell r="X206" t="str">
            <v/>
          </cell>
          <cell r="Y206" t="str">
            <v/>
          </cell>
          <cell r="Z206">
            <v>0</v>
          </cell>
          <cell r="AA206" t="str">
            <v/>
          </cell>
          <cell r="AB206" t="str">
            <v/>
          </cell>
          <cell r="AC206" t="str">
            <v/>
          </cell>
          <cell r="AD206" t="str">
            <v/>
          </cell>
        </row>
        <row r="207">
          <cell r="G207" t="str">
            <v/>
          </cell>
          <cell r="H207" t="str">
            <v/>
          </cell>
          <cell r="T207" t="str">
            <v/>
          </cell>
          <cell r="X207" t="str">
            <v/>
          </cell>
          <cell r="Y207" t="str">
            <v/>
          </cell>
          <cell r="Z207">
            <v>0</v>
          </cell>
          <cell r="AA207" t="str">
            <v/>
          </cell>
          <cell r="AB207" t="str">
            <v/>
          </cell>
          <cell r="AC207" t="str">
            <v/>
          </cell>
          <cell r="AD207" t="str">
            <v/>
          </cell>
        </row>
        <row r="208">
          <cell r="G208" t="str">
            <v/>
          </cell>
          <cell r="H208" t="str">
            <v/>
          </cell>
          <cell r="T208" t="str">
            <v/>
          </cell>
          <cell r="X208" t="str">
            <v/>
          </cell>
          <cell r="Y208" t="str">
            <v/>
          </cell>
          <cell r="Z208">
            <v>0</v>
          </cell>
          <cell r="AA208" t="str">
            <v/>
          </cell>
          <cell r="AB208" t="str">
            <v/>
          </cell>
          <cell r="AC208" t="str">
            <v/>
          </cell>
          <cell r="AD208" t="str">
            <v/>
          </cell>
        </row>
        <row r="209">
          <cell r="G209" t="str">
            <v/>
          </cell>
          <cell r="H209" t="str">
            <v/>
          </cell>
          <cell r="T209" t="str">
            <v/>
          </cell>
          <cell r="X209" t="str">
            <v/>
          </cell>
          <cell r="Y209" t="str">
            <v/>
          </cell>
          <cell r="Z209">
            <v>0</v>
          </cell>
          <cell r="AA209" t="str">
            <v/>
          </cell>
          <cell r="AB209" t="str">
            <v/>
          </cell>
          <cell r="AC209" t="str">
            <v/>
          </cell>
          <cell r="AD209" t="str">
            <v/>
          </cell>
        </row>
        <row r="210">
          <cell r="G210" t="str">
            <v/>
          </cell>
          <cell r="H210" t="str">
            <v/>
          </cell>
          <cell r="T210" t="str">
            <v/>
          </cell>
          <cell r="X210" t="str">
            <v/>
          </cell>
          <cell r="Y210" t="str">
            <v/>
          </cell>
          <cell r="Z210">
            <v>0</v>
          </cell>
          <cell r="AA210" t="str">
            <v/>
          </cell>
          <cell r="AB210" t="str">
            <v/>
          </cell>
          <cell r="AC210" t="str">
            <v/>
          </cell>
          <cell r="AD210" t="str">
            <v/>
          </cell>
        </row>
        <row r="211">
          <cell r="G211" t="str">
            <v/>
          </cell>
          <cell r="H211" t="str">
            <v/>
          </cell>
          <cell r="T211" t="str">
            <v/>
          </cell>
          <cell r="X211" t="str">
            <v/>
          </cell>
          <cell r="Y211" t="str">
            <v/>
          </cell>
          <cell r="Z211">
            <v>0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</row>
        <row r="212">
          <cell r="G212" t="str">
            <v/>
          </cell>
          <cell r="H212" t="str">
            <v/>
          </cell>
          <cell r="T212" t="str">
            <v/>
          </cell>
          <cell r="X212" t="str">
            <v/>
          </cell>
          <cell r="Y212" t="str">
            <v/>
          </cell>
          <cell r="Z212">
            <v>0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</row>
        <row r="213">
          <cell r="G213" t="str">
            <v/>
          </cell>
          <cell r="H213" t="str">
            <v/>
          </cell>
          <cell r="T213" t="str">
            <v/>
          </cell>
          <cell r="X213" t="str">
            <v/>
          </cell>
          <cell r="Y213" t="str">
            <v/>
          </cell>
          <cell r="Z213">
            <v>0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</row>
        <row r="214">
          <cell r="G214" t="str">
            <v/>
          </cell>
          <cell r="H214" t="str">
            <v/>
          </cell>
          <cell r="T214" t="str">
            <v/>
          </cell>
          <cell r="X214" t="str">
            <v/>
          </cell>
          <cell r="Y214" t="str">
            <v/>
          </cell>
          <cell r="Z214">
            <v>0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</row>
        <row r="215">
          <cell r="G215" t="str">
            <v/>
          </cell>
          <cell r="H215" t="str">
            <v/>
          </cell>
          <cell r="T215" t="str">
            <v/>
          </cell>
          <cell r="X215" t="str">
            <v/>
          </cell>
          <cell r="Y215" t="str">
            <v/>
          </cell>
          <cell r="Z215">
            <v>0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</row>
        <row r="216">
          <cell r="G216" t="str">
            <v/>
          </cell>
          <cell r="H216" t="str">
            <v/>
          </cell>
          <cell r="T216" t="str">
            <v/>
          </cell>
          <cell r="X216" t="str">
            <v/>
          </cell>
          <cell r="Y216" t="str">
            <v/>
          </cell>
          <cell r="Z216">
            <v>0</v>
          </cell>
          <cell r="AA216" t="str">
            <v/>
          </cell>
          <cell r="AB216" t="str">
            <v/>
          </cell>
          <cell r="AC216" t="str">
            <v/>
          </cell>
          <cell r="AD216" t="str">
            <v/>
          </cell>
        </row>
        <row r="217">
          <cell r="G217" t="str">
            <v/>
          </cell>
          <cell r="H217" t="str">
            <v/>
          </cell>
          <cell r="T217" t="str">
            <v/>
          </cell>
          <cell r="X217" t="str">
            <v/>
          </cell>
          <cell r="Y217" t="str">
            <v/>
          </cell>
          <cell r="Z217">
            <v>0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</row>
        <row r="218">
          <cell r="G218" t="str">
            <v/>
          </cell>
          <cell r="H218" t="str">
            <v/>
          </cell>
          <cell r="T218" t="str">
            <v/>
          </cell>
          <cell r="X218" t="str">
            <v/>
          </cell>
          <cell r="Y218" t="str">
            <v/>
          </cell>
          <cell r="Z218">
            <v>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</row>
        <row r="219">
          <cell r="G219" t="str">
            <v/>
          </cell>
          <cell r="H219" t="str">
            <v/>
          </cell>
          <cell r="T219" t="str">
            <v/>
          </cell>
          <cell r="X219" t="str">
            <v/>
          </cell>
          <cell r="Y219" t="str">
            <v/>
          </cell>
          <cell r="Z219">
            <v>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</row>
        <row r="220">
          <cell r="G220" t="str">
            <v/>
          </cell>
          <cell r="H220" t="str">
            <v/>
          </cell>
          <cell r="T220" t="str">
            <v/>
          </cell>
          <cell r="X220" t="str">
            <v/>
          </cell>
          <cell r="Y220" t="str">
            <v/>
          </cell>
          <cell r="Z220">
            <v>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</row>
        <row r="221">
          <cell r="G221" t="str">
            <v/>
          </cell>
          <cell r="H221" t="str">
            <v/>
          </cell>
          <cell r="T221" t="str">
            <v/>
          </cell>
          <cell r="X221" t="str">
            <v/>
          </cell>
          <cell r="Y221" t="str">
            <v/>
          </cell>
          <cell r="Z221">
            <v>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</row>
        <row r="222">
          <cell r="G222" t="str">
            <v/>
          </cell>
          <cell r="H222" t="str">
            <v/>
          </cell>
          <cell r="T222" t="str">
            <v/>
          </cell>
          <cell r="X222" t="str">
            <v/>
          </cell>
          <cell r="Y222" t="str">
            <v/>
          </cell>
          <cell r="Z222">
            <v>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</row>
        <row r="223">
          <cell r="G223" t="str">
            <v/>
          </cell>
          <cell r="H223" t="str">
            <v/>
          </cell>
          <cell r="T223" t="str">
            <v/>
          </cell>
          <cell r="X223" t="str">
            <v/>
          </cell>
          <cell r="Y223" t="str">
            <v/>
          </cell>
          <cell r="Z223">
            <v>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</row>
        <row r="224">
          <cell r="G224" t="str">
            <v/>
          </cell>
          <cell r="H224" t="str">
            <v/>
          </cell>
          <cell r="T224" t="str">
            <v/>
          </cell>
          <cell r="X224" t="str">
            <v/>
          </cell>
          <cell r="Y224" t="str">
            <v/>
          </cell>
          <cell r="Z224">
            <v>0</v>
          </cell>
          <cell r="AA224" t="str">
            <v/>
          </cell>
          <cell r="AB224" t="str">
            <v/>
          </cell>
          <cell r="AC224" t="str">
            <v/>
          </cell>
          <cell r="AD224" t="str">
            <v/>
          </cell>
        </row>
        <row r="225">
          <cell r="G225" t="str">
            <v/>
          </cell>
          <cell r="H225" t="str">
            <v/>
          </cell>
          <cell r="T225" t="str">
            <v/>
          </cell>
          <cell r="X225" t="str">
            <v/>
          </cell>
          <cell r="Y225" t="str">
            <v/>
          </cell>
          <cell r="Z225">
            <v>0</v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</row>
        <row r="226">
          <cell r="G226" t="str">
            <v/>
          </cell>
          <cell r="H226" t="str">
            <v/>
          </cell>
          <cell r="T226" t="str">
            <v/>
          </cell>
          <cell r="X226" t="str">
            <v/>
          </cell>
          <cell r="Y226" t="str">
            <v/>
          </cell>
          <cell r="Z226">
            <v>0</v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</row>
        <row r="227">
          <cell r="G227" t="str">
            <v/>
          </cell>
          <cell r="H227" t="str">
            <v/>
          </cell>
          <cell r="T227" t="str">
            <v/>
          </cell>
          <cell r="X227" t="str">
            <v/>
          </cell>
          <cell r="Y227" t="str">
            <v/>
          </cell>
          <cell r="Z227">
            <v>0</v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</row>
        <row r="228">
          <cell r="G228" t="str">
            <v/>
          </cell>
          <cell r="H228" t="str">
            <v/>
          </cell>
          <cell r="T228" t="str">
            <v/>
          </cell>
          <cell r="X228" t="str">
            <v/>
          </cell>
          <cell r="Y228" t="str">
            <v/>
          </cell>
          <cell r="Z228">
            <v>0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</row>
        <row r="229">
          <cell r="G229" t="str">
            <v/>
          </cell>
          <cell r="H229" t="str">
            <v/>
          </cell>
          <cell r="T229" t="str">
            <v/>
          </cell>
          <cell r="X229" t="str">
            <v/>
          </cell>
          <cell r="Y229" t="str">
            <v/>
          </cell>
          <cell r="Z229">
            <v>0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</row>
        <row r="230">
          <cell r="G230" t="str">
            <v/>
          </cell>
          <cell r="H230" t="str">
            <v/>
          </cell>
          <cell r="T230" t="str">
            <v/>
          </cell>
          <cell r="X230" t="str">
            <v/>
          </cell>
          <cell r="Y230" t="str">
            <v/>
          </cell>
          <cell r="Z230">
            <v>0</v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</row>
        <row r="231">
          <cell r="G231" t="str">
            <v/>
          </cell>
          <cell r="H231" t="str">
            <v/>
          </cell>
          <cell r="T231" t="str">
            <v/>
          </cell>
          <cell r="X231" t="str">
            <v/>
          </cell>
          <cell r="Y231" t="str">
            <v/>
          </cell>
          <cell r="Z231">
            <v>0</v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</row>
        <row r="232">
          <cell r="G232" t="str">
            <v/>
          </cell>
          <cell r="H232" t="str">
            <v/>
          </cell>
          <cell r="T232" t="str">
            <v/>
          </cell>
          <cell r="X232" t="str">
            <v/>
          </cell>
          <cell r="Y232" t="str">
            <v/>
          </cell>
          <cell r="Z232">
            <v>0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</row>
        <row r="233">
          <cell r="G233" t="str">
            <v/>
          </cell>
          <cell r="H233" t="str">
            <v/>
          </cell>
          <cell r="T233" t="str">
            <v/>
          </cell>
          <cell r="X233" t="str">
            <v/>
          </cell>
          <cell r="Y233" t="str">
            <v/>
          </cell>
          <cell r="Z233">
            <v>0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</row>
        <row r="234">
          <cell r="G234" t="str">
            <v/>
          </cell>
          <cell r="H234" t="str">
            <v/>
          </cell>
          <cell r="T234" t="str">
            <v/>
          </cell>
          <cell r="X234" t="str">
            <v/>
          </cell>
          <cell r="Y234" t="str">
            <v/>
          </cell>
          <cell r="Z234">
            <v>0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</row>
        <row r="235">
          <cell r="G235" t="str">
            <v/>
          </cell>
          <cell r="H235" t="str">
            <v/>
          </cell>
          <cell r="T235" t="str">
            <v/>
          </cell>
          <cell r="X235" t="str">
            <v/>
          </cell>
          <cell r="Y235" t="str">
            <v/>
          </cell>
          <cell r="Z235">
            <v>0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</row>
        <row r="236">
          <cell r="G236" t="str">
            <v/>
          </cell>
          <cell r="H236" t="str">
            <v/>
          </cell>
          <cell r="T236" t="str">
            <v/>
          </cell>
          <cell r="X236" t="str">
            <v/>
          </cell>
          <cell r="Y236" t="str">
            <v/>
          </cell>
          <cell r="Z236">
            <v>0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</row>
        <row r="237">
          <cell r="G237" t="str">
            <v/>
          </cell>
          <cell r="H237" t="str">
            <v/>
          </cell>
          <cell r="T237" t="str">
            <v/>
          </cell>
          <cell r="X237" t="str">
            <v/>
          </cell>
          <cell r="Y237" t="str">
            <v/>
          </cell>
          <cell r="Z237">
            <v>0</v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</row>
        <row r="238">
          <cell r="G238" t="str">
            <v/>
          </cell>
          <cell r="H238" t="str">
            <v/>
          </cell>
          <cell r="T238" t="str">
            <v/>
          </cell>
          <cell r="X238" t="str">
            <v/>
          </cell>
          <cell r="Y238" t="str">
            <v/>
          </cell>
          <cell r="Z238">
            <v>0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</row>
        <row r="239">
          <cell r="G239" t="str">
            <v/>
          </cell>
          <cell r="H239" t="str">
            <v/>
          </cell>
          <cell r="T239" t="str">
            <v/>
          </cell>
          <cell r="X239" t="str">
            <v/>
          </cell>
          <cell r="Y239" t="str">
            <v/>
          </cell>
          <cell r="Z239">
            <v>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</row>
        <row r="240">
          <cell r="G240" t="str">
            <v/>
          </cell>
          <cell r="H240" t="str">
            <v/>
          </cell>
          <cell r="T240" t="str">
            <v/>
          </cell>
          <cell r="X240" t="str">
            <v/>
          </cell>
          <cell r="Y240" t="str">
            <v/>
          </cell>
          <cell r="Z240">
            <v>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</row>
        <row r="241">
          <cell r="G241" t="str">
            <v/>
          </cell>
          <cell r="H241" t="str">
            <v/>
          </cell>
          <cell r="T241" t="str">
            <v/>
          </cell>
          <cell r="X241" t="str">
            <v/>
          </cell>
          <cell r="Y241" t="str">
            <v/>
          </cell>
          <cell r="Z241">
            <v>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</row>
        <row r="242">
          <cell r="G242" t="str">
            <v/>
          </cell>
          <cell r="H242" t="str">
            <v/>
          </cell>
          <cell r="T242" t="str">
            <v/>
          </cell>
          <cell r="X242" t="str">
            <v/>
          </cell>
          <cell r="Y242" t="str">
            <v/>
          </cell>
          <cell r="Z242">
            <v>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</row>
        <row r="243">
          <cell r="G243" t="str">
            <v/>
          </cell>
          <cell r="H243" t="str">
            <v/>
          </cell>
          <cell r="T243" t="str">
            <v/>
          </cell>
          <cell r="X243" t="str">
            <v/>
          </cell>
          <cell r="Y243" t="str">
            <v/>
          </cell>
          <cell r="Z243">
            <v>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</row>
        <row r="244">
          <cell r="G244" t="str">
            <v/>
          </cell>
          <cell r="H244" t="str">
            <v/>
          </cell>
          <cell r="T244" t="str">
            <v/>
          </cell>
          <cell r="X244" t="str">
            <v/>
          </cell>
          <cell r="Y244" t="str">
            <v/>
          </cell>
          <cell r="Z244">
            <v>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</row>
        <row r="245">
          <cell r="G245" t="str">
            <v/>
          </cell>
          <cell r="H245" t="str">
            <v/>
          </cell>
          <cell r="T245" t="str">
            <v/>
          </cell>
          <cell r="X245" t="str">
            <v/>
          </cell>
          <cell r="Y245" t="str">
            <v/>
          </cell>
          <cell r="Z245">
            <v>0</v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</row>
        <row r="246">
          <cell r="G246" t="str">
            <v/>
          </cell>
          <cell r="H246" t="str">
            <v/>
          </cell>
          <cell r="T246" t="str">
            <v/>
          </cell>
          <cell r="X246" t="str">
            <v/>
          </cell>
          <cell r="Y246" t="str">
            <v/>
          </cell>
          <cell r="Z246">
            <v>0</v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</row>
        <row r="247">
          <cell r="G247" t="str">
            <v/>
          </cell>
          <cell r="H247" t="str">
            <v/>
          </cell>
          <cell r="T247" t="str">
            <v/>
          </cell>
          <cell r="X247" t="str">
            <v/>
          </cell>
          <cell r="Y247" t="str">
            <v/>
          </cell>
          <cell r="Z247">
            <v>0</v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</row>
        <row r="248">
          <cell r="G248" t="str">
            <v/>
          </cell>
          <cell r="H248" t="str">
            <v/>
          </cell>
          <cell r="T248" t="str">
            <v/>
          </cell>
          <cell r="X248" t="str">
            <v/>
          </cell>
          <cell r="Y248" t="str">
            <v/>
          </cell>
          <cell r="Z248">
            <v>0</v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</row>
        <row r="249">
          <cell r="G249" t="str">
            <v/>
          </cell>
          <cell r="H249" t="str">
            <v/>
          </cell>
          <cell r="T249" t="str">
            <v/>
          </cell>
          <cell r="X249" t="str">
            <v/>
          </cell>
          <cell r="Y249" t="str">
            <v/>
          </cell>
          <cell r="Z249">
            <v>0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</row>
        <row r="250">
          <cell r="G250" t="str">
            <v/>
          </cell>
          <cell r="H250" t="str">
            <v/>
          </cell>
          <cell r="T250" t="str">
            <v/>
          </cell>
          <cell r="X250" t="str">
            <v/>
          </cell>
          <cell r="Y250" t="str">
            <v/>
          </cell>
          <cell r="Z250">
            <v>0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</row>
        <row r="251">
          <cell r="G251" t="str">
            <v/>
          </cell>
          <cell r="H251" t="str">
            <v/>
          </cell>
          <cell r="T251" t="str">
            <v/>
          </cell>
          <cell r="X251" t="str">
            <v/>
          </cell>
          <cell r="Y251" t="str">
            <v/>
          </cell>
          <cell r="Z251">
            <v>0</v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</row>
        <row r="252">
          <cell r="G252" t="str">
            <v/>
          </cell>
          <cell r="H252" t="str">
            <v/>
          </cell>
          <cell r="T252" t="str">
            <v/>
          </cell>
          <cell r="X252" t="str">
            <v/>
          </cell>
          <cell r="Y252" t="str">
            <v/>
          </cell>
          <cell r="Z252">
            <v>0</v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</row>
        <row r="253">
          <cell r="G253" t="str">
            <v/>
          </cell>
          <cell r="H253" t="str">
            <v/>
          </cell>
          <cell r="T253" t="str">
            <v/>
          </cell>
          <cell r="X253" t="str">
            <v/>
          </cell>
          <cell r="Y253" t="str">
            <v/>
          </cell>
          <cell r="Z253">
            <v>0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</row>
        <row r="254">
          <cell r="G254" t="str">
            <v/>
          </cell>
          <cell r="H254" t="str">
            <v/>
          </cell>
          <cell r="T254" t="str">
            <v/>
          </cell>
          <cell r="X254" t="str">
            <v/>
          </cell>
          <cell r="Y254" t="str">
            <v/>
          </cell>
          <cell r="Z254">
            <v>0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</row>
        <row r="255">
          <cell r="G255" t="str">
            <v/>
          </cell>
          <cell r="H255" t="str">
            <v/>
          </cell>
          <cell r="T255" t="str">
            <v/>
          </cell>
          <cell r="X255" t="str">
            <v/>
          </cell>
          <cell r="Y255" t="str">
            <v/>
          </cell>
          <cell r="Z255">
            <v>0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</row>
        <row r="256">
          <cell r="G256" t="str">
            <v/>
          </cell>
          <cell r="H256" t="str">
            <v/>
          </cell>
          <cell r="T256" t="str">
            <v/>
          </cell>
          <cell r="X256" t="str">
            <v/>
          </cell>
          <cell r="Y256" t="str">
            <v/>
          </cell>
          <cell r="Z256">
            <v>0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</row>
        <row r="257">
          <cell r="G257" t="str">
            <v/>
          </cell>
          <cell r="H257" t="str">
            <v/>
          </cell>
          <cell r="T257" t="str">
            <v/>
          </cell>
          <cell r="X257" t="str">
            <v/>
          </cell>
          <cell r="Y257" t="str">
            <v/>
          </cell>
          <cell r="Z257">
            <v>0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</row>
        <row r="258">
          <cell r="G258" t="str">
            <v/>
          </cell>
          <cell r="H258" t="str">
            <v/>
          </cell>
          <cell r="T258" t="str">
            <v/>
          </cell>
          <cell r="X258" t="str">
            <v/>
          </cell>
          <cell r="Y258" t="str">
            <v/>
          </cell>
          <cell r="Z258">
            <v>0</v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</row>
        <row r="259">
          <cell r="G259" t="str">
            <v/>
          </cell>
          <cell r="H259" t="str">
            <v/>
          </cell>
          <cell r="T259" t="str">
            <v/>
          </cell>
          <cell r="X259" t="str">
            <v/>
          </cell>
          <cell r="Y259" t="str">
            <v/>
          </cell>
          <cell r="Z259">
            <v>0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</row>
        <row r="260">
          <cell r="G260" t="str">
            <v/>
          </cell>
          <cell r="H260" t="str">
            <v/>
          </cell>
          <cell r="T260" t="str">
            <v/>
          </cell>
          <cell r="X260" t="str">
            <v/>
          </cell>
          <cell r="Y260" t="str">
            <v/>
          </cell>
          <cell r="Z260">
            <v>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</row>
        <row r="261">
          <cell r="G261" t="str">
            <v/>
          </cell>
          <cell r="H261" t="str">
            <v/>
          </cell>
          <cell r="T261" t="str">
            <v/>
          </cell>
          <cell r="X261" t="str">
            <v/>
          </cell>
          <cell r="Y261" t="str">
            <v/>
          </cell>
          <cell r="Z261">
            <v>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</row>
        <row r="262">
          <cell r="G262" t="str">
            <v/>
          </cell>
          <cell r="H262" t="str">
            <v/>
          </cell>
          <cell r="T262" t="str">
            <v/>
          </cell>
          <cell r="X262" t="str">
            <v/>
          </cell>
          <cell r="Y262" t="str">
            <v/>
          </cell>
          <cell r="Z262">
            <v>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</row>
        <row r="263">
          <cell r="G263" t="str">
            <v/>
          </cell>
          <cell r="H263" t="str">
            <v/>
          </cell>
          <cell r="T263" t="str">
            <v/>
          </cell>
          <cell r="X263" t="str">
            <v/>
          </cell>
          <cell r="Y263" t="str">
            <v/>
          </cell>
          <cell r="Z263">
            <v>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</row>
        <row r="264">
          <cell r="G264" t="str">
            <v/>
          </cell>
          <cell r="H264" t="str">
            <v/>
          </cell>
          <cell r="T264" t="str">
            <v/>
          </cell>
          <cell r="X264" t="str">
            <v/>
          </cell>
          <cell r="Y264" t="str">
            <v/>
          </cell>
          <cell r="Z264">
            <v>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</row>
        <row r="265">
          <cell r="G265" t="str">
            <v/>
          </cell>
          <cell r="H265" t="str">
            <v/>
          </cell>
          <cell r="T265" t="str">
            <v/>
          </cell>
          <cell r="X265" t="str">
            <v/>
          </cell>
          <cell r="Y265" t="str">
            <v/>
          </cell>
          <cell r="Z265">
            <v>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</row>
        <row r="266">
          <cell r="G266" t="str">
            <v/>
          </cell>
          <cell r="H266" t="str">
            <v/>
          </cell>
          <cell r="T266" t="str">
            <v/>
          </cell>
          <cell r="X266" t="str">
            <v/>
          </cell>
          <cell r="Y266" t="str">
            <v/>
          </cell>
          <cell r="Z266">
            <v>0</v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</row>
        <row r="267">
          <cell r="G267" t="str">
            <v/>
          </cell>
          <cell r="H267" t="str">
            <v/>
          </cell>
          <cell r="T267" t="str">
            <v/>
          </cell>
          <cell r="X267" t="str">
            <v/>
          </cell>
          <cell r="Y267" t="str">
            <v/>
          </cell>
          <cell r="Z267">
            <v>0</v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</row>
        <row r="268">
          <cell r="G268" t="str">
            <v/>
          </cell>
          <cell r="H268" t="str">
            <v/>
          </cell>
          <cell r="T268" t="str">
            <v/>
          </cell>
          <cell r="X268" t="str">
            <v/>
          </cell>
          <cell r="Y268" t="str">
            <v/>
          </cell>
          <cell r="Z268">
            <v>0</v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</row>
        <row r="269">
          <cell r="G269" t="str">
            <v/>
          </cell>
          <cell r="H269" t="str">
            <v/>
          </cell>
          <cell r="T269" t="str">
            <v/>
          </cell>
          <cell r="X269" t="str">
            <v/>
          </cell>
          <cell r="Y269" t="str">
            <v/>
          </cell>
          <cell r="Z269">
            <v>0</v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</row>
        <row r="270">
          <cell r="G270" t="str">
            <v/>
          </cell>
          <cell r="H270" t="str">
            <v/>
          </cell>
          <cell r="T270" t="str">
            <v/>
          </cell>
          <cell r="X270" t="str">
            <v/>
          </cell>
          <cell r="Y270" t="str">
            <v/>
          </cell>
          <cell r="Z270">
            <v>0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</row>
        <row r="271">
          <cell r="G271" t="str">
            <v/>
          </cell>
          <cell r="H271" t="str">
            <v/>
          </cell>
          <cell r="T271" t="str">
            <v/>
          </cell>
          <cell r="X271" t="str">
            <v/>
          </cell>
          <cell r="Y271" t="str">
            <v/>
          </cell>
          <cell r="Z271">
            <v>0</v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</row>
        <row r="272">
          <cell r="G272" t="str">
            <v/>
          </cell>
          <cell r="H272" t="str">
            <v/>
          </cell>
          <cell r="T272" t="str">
            <v/>
          </cell>
          <cell r="X272" t="str">
            <v/>
          </cell>
          <cell r="Y272" t="str">
            <v/>
          </cell>
          <cell r="Z272">
            <v>0</v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</row>
        <row r="273">
          <cell r="G273" t="str">
            <v/>
          </cell>
          <cell r="H273" t="str">
            <v/>
          </cell>
          <cell r="T273" t="str">
            <v/>
          </cell>
          <cell r="X273" t="str">
            <v/>
          </cell>
          <cell r="Y273" t="str">
            <v/>
          </cell>
          <cell r="Z273">
            <v>0</v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</row>
        <row r="274">
          <cell r="G274" t="str">
            <v/>
          </cell>
          <cell r="H274" t="str">
            <v/>
          </cell>
          <cell r="T274" t="str">
            <v/>
          </cell>
          <cell r="X274" t="str">
            <v/>
          </cell>
          <cell r="Y274" t="str">
            <v/>
          </cell>
          <cell r="Z274">
            <v>0</v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</row>
        <row r="275">
          <cell r="G275" t="str">
            <v/>
          </cell>
          <cell r="H275" t="str">
            <v/>
          </cell>
          <cell r="T275" t="str">
            <v/>
          </cell>
          <cell r="X275" t="str">
            <v/>
          </cell>
          <cell r="Y275" t="str">
            <v/>
          </cell>
          <cell r="Z275">
            <v>0</v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</row>
        <row r="276">
          <cell r="G276" t="str">
            <v/>
          </cell>
          <cell r="H276" t="str">
            <v/>
          </cell>
          <cell r="T276" t="str">
            <v/>
          </cell>
          <cell r="X276" t="str">
            <v/>
          </cell>
          <cell r="Y276" t="str">
            <v/>
          </cell>
          <cell r="Z276">
            <v>0</v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</row>
        <row r="277">
          <cell r="G277" t="str">
            <v/>
          </cell>
          <cell r="H277" t="str">
            <v/>
          </cell>
          <cell r="T277" t="str">
            <v/>
          </cell>
          <cell r="X277" t="str">
            <v/>
          </cell>
          <cell r="Y277" t="str">
            <v/>
          </cell>
          <cell r="Z277">
            <v>0</v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</row>
        <row r="278">
          <cell r="G278" t="str">
            <v/>
          </cell>
          <cell r="H278" t="str">
            <v/>
          </cell>
          <cell r="T278" t="str">
            <v/>
          </cell>
          <cell r="X278" t="str">
            <v/>
          </cell>
          <cell r="Y278" t="str">
            <v/>
          </cell>
          <cell r="Z278">
            <v>0</v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</row>
        <row r="279">
          <cell r="G279" t="str">
            <v/>
          </cell>
          <cell r="H279" t="str">
            <v/>
          </cell>
          <cell r="T279" t="str">
            <v/>
          </cell>
          <cell r="X279" t="str">
            <v/>
          </cell>
          <cell r="Y279" t="str">
            <v/>
          </cell>
          <cell r="Z279">
            <v>0</v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</row>
        <row r="280">
          <cell r="G280" t="str">
            <v/>
          </cell>
          <cell r="H280" t="str">
            <v/>
          </cell>
          <cell r="T280" t="str">
            <v/>
          </cell>
          <cell r="X280" t="str">
            <v/>
          </cell>
          <cell r="Y280" t="str">
            <v/>
          </cell>
          <cell r="Z280">
            <v>0</v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</row>
        <row r="281">
          <cell r="G281" t="str">
            <v/>
          </cell>
          <cell r="H281" t="str">
            <v/>
          </cell>
          <cell r="T281" t="str">
            <v/>
          </cell>
          <cell r="X281" t="str">
            <v/>
          </cell>
          <cell r="Y281" t="str">
            <v/>
          </cell>
          <cell r="Z281">
            <v>0</v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</row>
        <row r="282">
          <cell r="G282" t="str">
            <v/>
          </cell>
          <cell r="H282" t="str">
            <v/>
          </cell>
          <cell r="T282" t="str">
            <v/>
          </cell>
          <cell r="X282" t="str">
            <v/>
          </cell>
          <cell r="Y282" t="str">
            <v/>
          </cell>
          <cell r="Z282">
            <v>0</v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</row>
        <row r="283">
          <cell r="G283" t="str">
            <v/>
          </cell>
          <cell r="H283" t="str">
            <v/>
          </cell>
          <cell r="T283" t="str">
            <v/>
          </cell>
          <cell r="X283" t="str">
            <v/>
          </cell>
          <cell r="Y283" t="str">
            <v/>
          </cell>
          <cell r="Z283">
            <v>0</v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</row>
        <row r="284">
          <cell r="G284" t="str">
            <v/>
          </cell>
          <cell r="H284" t="str">
            <v/>
          </cell>
          <cell r="T284" t="str">
            <v/>
          </cell>
          <cell r="X284" t="str">
            <v/>
          </cell>
          <cell r="Y284" t="str">
            <v/>
          </cell>
          <cell r="Z284">
            <v>0</v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</row>
        <row r="285">
          <cell r="G285" t="str">
            <v/>
          </cell>
          <cell r="H285" t="str">
            <v/>
          </cell>
          <cell r="T285" t="str">
            <v/>
          </cell>
          <cell r="X285" t="str">
            <v/>
          </cell>
          <cell r="Y285" t="str">
            <v/>
          </cell>
          <cell r="Z285">
            <v>0</v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</row>
        <row r="286">
          <cell r="G286" t="str">
            <v/>
          </cell>
          <cell r="H286" t="str">
            <v/>
          </cell>
          <cell r="T286" t="str">
            <v/>
          </cell>
          <cell r="X286" t="str">
            <v/>
          </cell>
          <cell r="Y286" t="str">
            <v/>
          </cell>
          <cell r="Z286">
            <v>0</v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</row>
        <row r="287">
          <cell r="G287" t="str">
            <v/>
          </cell>
          <cell r="H287" t="str">
            <v/>
          </cell>
          <cell r="T287" t="str">
            <v/>
          </cell>
          <cell r="X287" t="str">
            <v/>
          </cell>
          <cell r="Y287" t="str">
            <v/>
          </cell>
          <cell r="Z287">
            <v>0</v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</row>
        <row r="288">
          <cell r="G288" t="str">
            <v/>
          </cell>
          <cell r="H288" t="str">
            <v/>
          </cell>
          <cell r="T288" t="str">
            <v/>
          </cell>
          <cell r="X288" t="str">
            <v/>
          </cell>
          <cell r="Y288" t="str">
            <v/>
          </cell>
          <cell r="Z288">
            <v>0</v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</row>
        <row r="289">
          <cell r="G289" t="str">
            <v/>
          </cell>
          <cell r="H289" t="str">
            <v/>
          </cell>
          <cell r="T289" t="str">
            <v/>
          </cell>
          <cell r="X289" t="str">
            <v/>
          </cell>
          <cell r="Y289" t="str">
            <v/>
          </cell>
          <cell r="Z289">
            <v>0</v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</row>
        <row r="290">
          <cell r="G290" t="str">
            <v/>
          </cell>
          <cell r="H290" t="str">
            <v/>
          </cell>
          <cell r="T290" t="str">
            <v/>
          </cell>
          <cell r="X290" t="str">
            <v/>
          </cell>
          <cell r="Y290" t="str">
            <v/>
          </cell>
          <cell r="Z290">
            <v>0</v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</row>
        <row r="291">
          <cell r="G291" t="str">
            <v/>
          </cell>
          <cell r="H291" t="str">
            <v/>
          </cell>
          <cell r="T291" t="str">
            <v/>
          </cell>
          <cell r="X291" t="str">
            <v/>
          </cell>
          <cell r="Y291" t="str">
            <v/>
          </cell>
          <cell r="Z291">
            <v>0</v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</row>
        <row r="292">
          <cell r="G292" t="str">
            <v/>
          </cell>
          <cell r="H292" t="str">
            <v/>
          </cell>
          <cell r="T292" t="str">
            <v/>
          </cell>
          <cell r="X292" t="str">
            <v/>
          </cell>
          <cell r="Y292" t="str">
            <v/>
          </cell>
          <cell r="Z292">
            <v>0</v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</row>
        <row r="293">
          <cell r="G293" t="str">
            <v/>
          </cell>
          <cell r="H293" t="str">
            <v/>
          </cell>
          <cell r="T293" t="str">
            <v/>
          </cell>
          <cell r="X293" t="str">
            <v/>
          </cell>
          <cell r="Y293" t="str">
            <v/>
          </cell>
          <cell r="Z293">
            <v>0</v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</row>
        <row r="294">
          <cell r="G294" t="str">
            <v/>
          </cell>
          <cell r="H294" t="str">
            <v/>
          </cell>
          <cell r="T294" t="str">
            <v/>
          </cell>
          <cell r="X294" t="str">
            <v/>
          </cell>
          <cell r="Y294" t="str">
            <v/>
          </cell>
          <cell r="Z294">
            <v>0</v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</row>
        <row r="295">
          <cell r="G295" t="str">
            <v/>
          </cell>
          <cell r="H295" t="str">
            <v/>
          </cell>
          <cell r="T295" t="str">
            <v/>
          </cell>
          <cell r="X295" t="str">
            <v/>
          </cell>
          <cell r="Y295" t="str">
            <v/>
          </cell>
          <cell r="Z295">
            <v>0</v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</row>
        <row r="296">
          <cell r="G296" t="str">
            <v/>
          </cell>
          <cell r="H296" t="str">
            <v/>
          </cell>
          <cell r="T296" t="str">
            <v/>
          </cell>
          <cell r="X296" t="str">
            <v/>
          </cell>
          <cell r="Y296" t="str">
            <v/>
          </cell>
          <cell r="Z296">
            <v>0</v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</row>
        <row r="297">
          <cell r="G297" t="str">
            <v/>
          </cell>
          <cell r="H297" t="str">
            <v/>
          </cell>
          <cell r="T297" t="str">
            <v/>
          </cell>
          <cell r="X297" t="str">
            <v/>
          </cell>
          <cell r="Y297" t="str">
            <v/>
          </cell>
          <cell r="Z297">
            <v>0</v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</row>
        <row r="298">
          <cell r="G298" t="str">
            <v/>
          </cell>
          <cell r="H298" t="str">
            <v/>
          </cell>
          <cell r="T298" t="str">
            <v/>
          </cell>
          <cell r="X298" t="str">
            <v/>
          </cell>
          <cell r="Y298" t="str">
            <v/>
          </cell>
          <cell r="Z298">
            <v>0</v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</row>
        <row r="299">
          <cell r="G299" t="str">
            <v/>
          </cell>
          <cell r="H299" t="str">
            <v/>
          </cell>
          <cell r="T299" t="str">
            <v/>
          </cell>
          <cell r="X299" t="str">
            <v/>
          </cell>
          <cell r="Y299" t="str">
            <v/>
          </cell>
          <cell r="Z299">
            <v>0</v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</row>
        <row r="300">
          <cell r="G300" t="str">
            <v/>
          </cell>
          <cell r="H300" t="str">
            <v/>
          </cell>
          <cell r="T300" t="str">
            <v/>
          </cell>
          <cell r="X300" t="str">
            <v/>
          </cell>
          <cell r="Y300" t="str">
            <v/>
          </cell>
          <cell r="Z300">
            <v>0</v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</row>
        <row r="301">
          <cell r="G301" t="str">
            <v/>
          </cell>
          <cell r="H301" t="str">
            <v/>
          </cell>
          <cell r="T301" t="str">
            <v/>
          </cell>
          <cell r="X301" t="str">
            <v/>
          </cell>
          <cell r="Y301" t="str">
            <v/>
          </cell>
          <cell r="Z301">
            <v>0</v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</row>
        <row r="302">
          <cell r="G302" t="str">
            <v/>
          </cell>
          <cell r="H302" t="str">
            <v/>
          </cell>
          <cell r="T302" t="str">
            <v/>
          </cell>
          <cell r="X302" t="str">
            <v/>
          </cell>
          <cell r="Y302" t="str">
            <v/>
          </cell>
          <cell r="Z302">
            <v>0</v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</row>
        <row r="303">
          <cell r="G303" t="str">
            <v/>
          </cell>
          <cell r="H303" t="str">
            <v/>
          </cell>
          <cell r="T303" t="str">
            <v/>
          </cell>
          <cell r="X303" t="str">
            <v/>
          </cell>
          <cell r="Y303" t="str">
            <v/>
          </cell>
          <cell r="Z303">
            <v>0</v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</row>
        <row r="304">
          <cell r="G304" t="str">
            <v/>
          </cell>
          <cell r="H304" t="str">
            <v/>
          </cell>
          <cell r="T304" t="str">
            <v/>
          </cell>
          <cell r="X304" t="str">
            <v/>
          </cell>
          <cell r="Y304" t="str">
            <v/>
          </cell>
          <cell r="Z304">
            <v>0</v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</row>
        <row r="305">
          <cell r="G305" t="str">
            <v/>
          </cell>
          <cell r="H305" t="str">
            <v/>
          </cell>
          <cell r="T305" t="str">
            <v/>
          </cell>
          <cell r="X305" t="str">
            <v/>
          </cell>
          <cell r="Y305" t="str">
            <v/>
          </cell>
          <cell r="Z305">
            <v>0</v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</row>
        <row r="306">
          <cell r="G306" t="str">
            <v/>
          </cell>
          <cell r="H306" t="str">
            <v/>
          </cell>
          <cell r="T306" t="str">
            <v/>
          </cell>
          <cell r="X306" t="str">
            <v/>
          </cell>
          <cell r="Y306" t="str">
            <v/>
          </cell>
          <cell r="Z306">
            <v>0</v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</row>
        <row r="307">
          <cell r="G307" t="str">
            <v/>
          </cell>
          <cell r="H307" t="str">
            <v/>
          </cell>
          <cell r="T307" t="str">
            <v/>
          </cell>
          <cell r="X307" t="str">
            <v/>
          </cell>
          <cell r="Y307" t="str">
            <v/>
          </cell>
          <cell r="Z307">
            <v>0</v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</row>
        <row r="308">
          <cell r="G308" t="str">
            <v/>
          </cell>
          <cell r="H308" t="str">
            <v/>
          </cell>
          <cell r="T308" t="str">
            <v/>
          </cell>
          <cell r="X308" t="str">
            <v/>
          </cell>
          <cell r="Y308" t="str">
            <v/>
          </cell>
          <cell r="Z308">
            <v>0</v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</row>
        <row r="309">
          <cell r="G309" t="str">
            <v/>
          </cell>
          <cell r="H309" t="str">
            <v/>
          </cell>
          <cell r="T309" t="str">
            <v/>
          </cell>
          <cell r="X309" t="str">
            <v/>
          </cell>
          <cell r="Y309" t="str">
            <v/>
          </cell>
          <cell r="Z309">
            <v>0</v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</row>
        <row r="310">
          <cell r="G310" t="str">
            <v/>
          </cell>
          <cell r="H310" t="str">
            <v/>
          </cell>
          <cell r="T310" t="str">
            <v/>
          </cell>
          <cell r="X310" t="str">
            <v/>
          </cell>
          <cell r="Y310" t="str">
            <v/>
          </cell>
          <cell r="Z310">
            <v>0</v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</row>
        <row r="311">
          <cell r="G311" t="str">
            <v/>
          </cell>
          <cell r="H311" t="str">
            <v/>
          </cell>
          <cell r="T311" t="str">
            <v/>
          </cell>
          <cell r="X311" t="str">
            <v/>
          </cell>
          <cell r="Y311" t="str">
            <v/>
          </cell>
          <cell r="Z311">
            <v>0</v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</row>
        <row r="312">
          <cell r="G312" t="str">
            <v/>
          </cell>
          <cell r="H312" t="str">
            <v/>
          </cell>
          <cell r="T312" t="str">
            <v/>
          </cell>
          <cell r="X312" t="str">
            <v/>
          </cell>
          <cell r="Y312" t="str">
            <v/>
          </cell>
          <cell r="Z312">
            <v>0</v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</row>
        <row r="313">
          <cell r="G313" t="str">
            <v/>
          </cell>
          <cell r="H313" t="str">
            <v/>
          </cell>
          <cell r="T313" t="str">
            <v/>
          </cell>
          <cell r="X313" t="str">
            <v/>
          </cell>
          <cell r="Y313" t="str">
            <v/>
          </cell>
          <cell r="Z313">
            <v>0</v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</row>
        <row r="314">
          <cell r="G314" t="str">
            <v/>
          </cell>
          <cell r="H314" t="str">
            <v/>
          </cell>
          <cell r="T314" t="str">
            <v/>
          </cell>
          <cell r="X314" t="str">
            <v/>
          </cell>
          <cell r="Y314" t="str">
            <v/>
          </cell>
          <cell r="Z314">
            <v>0</v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</row>
        <row r="315">
          <cell r="G315" t="str">
            <v/>
          </cell>
          <cell r="H315" t="str">
            <v/>
          </cell>
          <cell r="T315" t="str">
            <v/>
          </cell>
          <cell r="X315" t="str">
            <v/>
          </cell>
          <cell r="Y315" t="str">
            <v/>
          </cell>
          <cell r="Z315">
            <v>0</v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</row>
        <row r="316">
          <cell r="G316" t="str">
            <v/>
          </cell>
          <cell r="H316" t="str">
            <v/>
          </cell>
          <cell r="T316" t="str">
            <v/>
          </cell>
          <cell r="X316" t="str">
            <v/>
          </cell>
          <cell r="Y316" t="str">
            <v/>
          </cell>
          <cell r="Z316">
            <v>0</v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</row>
        <row r="317">
          <cell r="G317" t="str">
            <v/>
          </cell>
          <cell r="H317" t="str">
            <v/>
          </cell>
          <cell r="T317" t="str">
            <v/>
          </cell>
          <cell r="X317" t="str">
            <v/>
          </cell>
          <cell r="Y317" t="str">
            <v/>
          </cell>
          <cell r="Z317">
            <v>0</v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</row>
        <row r="318">
          <cell r="G318" t="str">
            <v/>
          </cell>
          <cell r="H318" t="str">
            <v/>
          </cell>
          <cell r="T318" t="str">
            <v/>
          </cell>
          <cell r="X318" t="str">
            <v/>
          </cell>
          <cell r="Y318" t="str">
            <v/>
          </cell>
          <cell r="Z318">
            <v>0</v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</row>
        <row r="319">
          <cell r="G319" t="str">
            <v/>
          </cell>
          <cell r="H319" t="str">
            <v/>
          </cell>
          <cell r="T319" t="str">
            <v/>
          </cell>
          <cell r="X319" t="str">
            <v/>
          </cell>
          <cell r="Y319" t="str">
            <v/>
          </cell>
          <cell r="Z319">
            <v>0</v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</row>
        <row r="320">
          <cell r="G320" t="str">
            <v/>
          </cell>
          <cell r="H320" t="str">
            <v/>
          </cell>
          <cell r="T320" t="str">
            <v/>
          </cell>
          <cell r="X320" t="str">
            <v/>
          </cell>
          <cell r="Y320" t="str">
            <v/>
          </cell>
          <cell r="Z320">
            <v>0</v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</row>
        <row r="321">
          <cell r="G321" t="str">
            <v/>
          </cell>
          <cell r="H321" t="str">
            <v/>
          </cell>
          <cell r="T321" t="str">
            <v/>
          </cell>
          <cell r="X321" t="str">
            <v/>
          </cell>
          <cell r="Y321" t="str">
            <v/>
          </cell>
          <cell r="Z321">
            <v>0</v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</row>
        <row r="322">
          <cell r="G322" t="str">
            <v/>
          </cell>
          <cell r="H322" t="str">
            <v/>
          </cell>
          <cell r="T322" t="str">
            <v/>
          </cell>
          <cell r="X322" t="str">
            <v/>
          </cell>
          <cell r="Y322" t="str">
            <v/>
          </cell>
          <cell r="Z322">
            <v>0</v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</row>
        <row r="323">
          <cell r="G323" t="str">
            <v/>
          </cell>
          <cell r="H323" t="str">
            <v/>
          </cell>
          <cell r="T323" t="str">
            <v/>
          </cell>
          <cell r="X323" t="str">
            <v/>
          </cell>
          <cell r="Y323" t="str">
            <v/>
          </cell>
          <cell r="Z323">
            <v>0</v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</row>
        <row r="324">
          <cell r="G324" t="str">
            <v/>
          </cell>
          <cell r="H324" t="str">
            <v/>
          </cell>
          <cell r="T324" t="str">
            <v/>
          </cell>
          <cell r="X324" t="str">
            <v/>
          </cell>
          <cell r="Y324" t="str">
            <v/>
          </cell>
          <cell r="Z324">
            <v>0</v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</row>
        <row r="325">
          <cell r="G325" t="str">
            <v/>
          </cell>
          <cell r="H325" t="str">
            <v/>
          </cell>
          <cell r="T325" t="str">
            <v/>
          </cell>
          <cell r="X325" t="str">
            <v/>
          </cell>
          <cell r="Y325" t="str">
            <v/>
          </cell>
          <cell r="Z325">
            <v>0</v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</row>
        <row r="326">
          <cell r="G326" t="str">
            <v/>
          </cell>
          <cell r="H326" t="str">
            <v/>
          </cell>
          <cell r="T326" t="str">
            <v/>
          </cell>
          <cell r="X326" t="str">
            <v/>
          </cell>
          <cell r="Y326" t="str">
            <v/>
          </cell>
          <cell r="Z326">
            <v>0</v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</row>
        <row r="327">
          <cell r="G327" t="str">
            <v/>
          </cell>
          <cell r="H327" t="str">
            <v/>
          </cell>
          <cell r="T327" t="str">
            <v/>
          </cell>
          <cell r="X327" t="str">
            <v/>
          </cell>
          <cell r="Y327" t="str">
            <v/>
          </cell>
          <cell r="Z327">
            <v>0</v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</row>
        <row r="328">
          <cell r="G328" t="str">
            <v/>
          </cell>
          <cell r="H328" t="str">
            <v/>
          </cell>
          <cell r="T328" t="str">
            <v/>
          </cell>
          <cell r="X328" t="str">
            <v/>
          </cell>
          <cell r="Y328" t="str">
            <v/>
          </cell>
          <cell r="Z328">
            <v>0</v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</row>
        <row r="329">
          <cell r="G329" t="str">
            <v/>
          </cell>
          <cell r="H329" t="str">
            <v/>
          </cell>
          <cell r="T329" t="str">
            <v/>
          </cell>
          <cell r="X329" t="str">
            <v/>
          </cell>
          <cell r="Y329" t="str">
            <v/>
          </cell>
          <cell r="Z329">
            <v>0</v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</row>
        <row r="330">
          <cell r="G330" t="str">
            <v/>
          </cell>
          <cell r="H330" t="str">
            <v/>
          </cell>
          <cell r="T330" t="str">
            <v/>
          </cell>
          <cell r="X330" t="str">
            <v/>
          </cell>
          <cell r="Y330" t="str">
            <v/>
          </cell>
          <cell r="Z330">
            <v>0</v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</row>
        <row r="331">
          <cell r="G331" t="str">
            <v/>
          </cell>
          <cell r="H331" t="str">
            <v/>
          </cell>
          <cell r="T331" t="str">
            <v/>
          </cell>
          <cell r="X331" t="str">
            <v/>
          </cell>
          <cell r="Y331" t="str">
            <v/>
          </cell>
          <cell r="Z331">
            <v>0</v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</row>
        <row r="332">
          <cell r="G332" t="str">
            <v/>
          </cell>
          <cell r="H332" t="str">
            <v/>
          </cell>
          <cell r="T332" t="str">
            <v/>
          </cell>
          <cell r="X332" t="str">
            <v/>
          </cell>
          <cell r="Y332" t="str">
            <v/>
          </cell>
          <cell r="Z332">
            <v>0</v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</row>
        <row r="333">
          <cell r="G333" t="str">
            <v/>
          </cell>
          <cell r="H333" t="str">
            <v/>
          </cell>
          <cell r="T333" t="str">
            <v/>
          </cell>
          <cell r="X333" t="str">
            <v/>
          </cell>
          <cell r="Y333" t="str">
            <v/>
          </cell>
          <cell r="Z333">
            <v>0</v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</row>
        <row r="334">
          <cell r="G334" t="str">
            <v/>
          </cell>
          <cell r="H334" t="str">
            <v/>
          </cell>
          <cell r="T334" t="str">
            <v/>
          </cell>
          <cell r="X334" t="str">
            <v/>
          </cell>
          <cell r="Y334" t="str">
            <v/>
          </cell>
          <cell r="Z334">
            <v>0</v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</row>
        <row r="335">
          <cell r="G335" t="str">
            <v/>
          </cell>
          <cell r="H335" t="str">
            <v/>
          </cell>
          <cell r="T335" t="str">
            <v/>
          </cell>
          <cell r="X335" t="str">
            <v/>
          </cell>
          <cell r="Y335" t="str">
            <v/>
          </cell>
          <cell r="Z335">
            <v>0</v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</row>
        <row r="336">
          <cell r="G336" t="str">
            <v/>
          </cell>
          <cell r="H336" t="str">
            <v/>
          </cell>
          <cell r="T336" t="str">
            <v/>
          </cell>
          <cell r="X336" t="str">
            <v/>
          </cell>
          <cell r="Y336" t="str">
            <v/>
          </cell>
          <cell r="Z336">
            <v>0</v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</row>
        <row r="337">
          <cell r="G337" t="str">
            <v/>
          </cell>
          <cell r="H337" t="str">
            <v/>
          </cell>
          <cell r="T337" t="str">
            <v/>
          </cell>
          <cell r="X337" t="str">
            <v/>
          </cell>
          <cell r="Y337" t="str">
            <v/>
          </cell>
          <cell r="Z337">
            <v>0</v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</row>
        <row r="338">
          <cell r="G338" t="str">
            <v/>
          </cell>
          <cell r="H338" t="str">
            <v/>
          </cell>
          <cell r="T338" t="str">
            <v/>
          </cell>
          <cell r="X338" t="str">
            <v/>
          </cell>
          <cell r="Y338" t="str">
            <v/>
          </cell>
          <cell r="Z338">
            <v>0</v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</row>
        <row r="339">
          <cell r="G339" t="str">
            <v/>
          </cell>
          <cell r="H339" t="str">
            <v/>
          </cell>
          <cell r="T339" t="str">
            <v/>
          </cell>
          <cell r="X339" t="str">
            <v/>
          </cell>
          <cell r="Y339" t="str">
            <v/>
          </cell>
          <cell r="Z339">
            <v>0</v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</row>
        <row r="340">
          <cell r="G340" t="str">
            <v/>
          </cell>
          <cell r="H340" t="str">
            <v/>
          </cell>
          <cell r="T340" t="str">
            <v/>
          </cell>
          <cell r="X340" t="str">
            <v/>
          </cell>
          <cell r="Y340" t="str">
            <v/>
          </cell>
          <cell r="Z340">
            <v>0</v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</row>
        <row r="341">
          <cell r="G341" t="str">
            <v/>
          </cell>
          <cell r="H341" t="str">
            <v/>
          </cell>
          <cell r="T341" t="str">
            <v/>
          </cell>
          <cell r="X341" t="str">
            <v/>
          </cell>
          <cell r="Y341" t="str">
            <v/>
          </cell>
          <cell r="Z341">
            <v>0</v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</row>
        <row r="342">
          <cell r="G342" t="str">
            <v/>
          </cell>
          <cell r="H342" t="str">
            <v/>
          </cell>
          <cell r="T342" t="str">
            <v/>
          </cell>
          <cell r="X342" t="str">
            <v/>
          </cell>
          <cell r="Y342" t="str">
            <v/>
          </cell>
          <cell r="Z342">
            <v>0</v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</row>
        <row r="343">
          <cell r="G343" t="str">
            <v/>
          </cell>
          <cell r="H343" t="str">
            <v/>
          </cell>
          <cell r="T343" t="str">
            <v/>
          </cell>
          <cell r="X343" t="str">
            <v/>
          </cell>
          <cell r="Y343" t="str">
            <v/>
          </cell>
          <cell r="Z343">
            <v>0</v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</row>
        <row r="344">
          <cell r="G344" t="str">
            <v/>
          </cell>
          <cell r="H344" t="str">
            <v/>
          </cell>
          <cell r="T344" t="str">
            <v/>
          </cell>
          <cell r="X344" t="str">
            <v/>
          </cell>
          <cell r="Y344" t="str">
            <v/>
          </cell>
          <cell r="Z344">
            <v>0</v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</row>
        <row r="345">
          <cell r="G345" t="str">
            <v/>
          </cell>
          <cell r="H345" t="str">
            <v/>
          </cell>
          <cell r="T345" t="str">
            <v/>
          </cell>
          <cell r="X345" t="str">
            <v/>
          </cell>
          <cell r="Y345" t="str">
            <v/>
          </cell>
          <cell r="Z345">
            <v>0</v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</row>
        <row r="346">
          <cell r="G346" t="str">
            <v/>
          </cell>
          <cell r="H346" t="str">
            <v/>
          </cell>
          <cell r="T346" t="str">
            <v/>
          </cell>
          <cell r="X346" t="str">
            <v/>
          </cell>
          <cell r="Y346" t="str">
            <v/>
          </cell>
          <cell r="Z346">
            <v>0</v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</row>
        <row r="347">
          <cell r="G347" t="str">
            <v/>
          </cell>
          <cell r="H347" t="str">
            <v/>
          </cell>
          <cell r="T347" t="str">
            <v/>
          </cell>
          <cell r="X347" t="str">
            <v/>
          </cell>
          <cell r="Y347" t="str">
            <v/>
          </cell>
          <cell r="Z347">
            <v>0</v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</row>
        <row r="348">
          <cell r="G348" t="str">
            <v/>
          </cell>
          <cell r="H348" t="str">
            <v/>
          </cell>
          <cell r="T348" t="str">
            <v/>
          </cell>
          <cell r="X348" t="str">
            <v/>
          </cell>
          <cell r="Y348" t="str">
            <v/>
          </cell>
          <cell r="Z348">
            <v>0</v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</row>
        <row r="349">
          <cell r="G349" t="str">
            <v/>
          </cell>
          <cell r="H349" t="str">
            <v/>
          </cell>
          <cell r="T349" t="str">
            <v/>
          </cell>
          <cell r="X349" t="str">
            <v/>
          </cell>
          <cell r="Y349" t="str">
            <v/>
          </cell>
          <cell r="Z349">
            <v>0</v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</row>
        <row r="350">
          <cell r="G350" t="str">
            <v/>
          </cell>
          <cell r="H350" t="str">
            <v/>
          </cell>
          <cell r="T350" t="str">
            <v/>
          </cell>
          <cell r="X350" t="str">
            <v/>
          </cell>
          <cell r="Y350" t="str">
            <v/>
          </cell>
          <cell r="Z350">
            <v>0</v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</row>
        <row r="351">
          <cell r="G351" t="str">
            <v/>
          </cell>
          <cell r="H351" t="str">
            <v/>
          </cell>
          <cell r="T351" t="str">
            <v/>
          </cell>
          <cell r="X351" t="str">
            <v/>
          </cell>
          <cell r="Y351" t="str">
            <v/>
          </cell>
          <cell r="Z351">
            <v>0</v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</row>
        <row r="352">
          <cell r="G352" t="str">
            <v/>
          </cell>
          <cell r="H352" t="str">
            <v/>
          </cell>
          <cell r="T352" t="str">
            <v/>
          </cell>
          <cell r="X352" t="str">
            <v/>
          </cell>
          <cell r="Y352" t="str">
            <v/>
          </cell>
          <cell r="Z352">
            <v>0</v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</row>
        <row r="353">
          <cell r="G353" t="str">
            <v/>
          </cell>
          <cell r="H353" t="str">
            <v/>
          </cell>
          <cell r="T353" t="str">
            <v/>
          </cell>
          <cell r="X353" t="str">
            <v/>
          </cell>
          <cell r="Y353" t="str">
            <v/>
          </cell>
          <cell r="Z353">
            <v>0</v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</row>
        <row r="354">
          <cell r="G354" t="str">
            <v/>
          </cell>
          <cell r="H354" t="str">
            <v/>
          </cell>
          <cell r="T354" t="str">
            <v/>
          </cell>
          <cell r="X354" t="str">
            <v/>
          </cell>
          <cell r="Y354" t="str">
            <v/>
          </cell>
          <cell r="Z354">
            <v>0</v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</row>
        <row r="355">
          <cell r="G355" t="str">
            <v/>
          </cell>
          <cell r="H355" t="str">
            <v/>
          </cell>
          <cell r="T355" t="str">
            <v/>
          </cell>
          <cell r="X355" t="str">
            <v/>
          </cell>
          <cell r="Y355" t="str">
            <v/>
          </cell>
          <cell r="Z355">
            <v>0</v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</row>
        <row r="356">
          <cell r="G356" t="str">
            <v/>
          </cell>
          <cell r="H356" t="str">
            <v/>
          </cell>
          <cell r="T356" t="str">
            <v/>
          </cell>
          <cell r="X356" t="str">
            <v/>
          </cell>
          <cell r="Y356" t="str">
            <v/>
          </cell>
          <cell r="Z356">
            <v>0</v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</row>
        <row r="357">
          <cell r="G357" t="str">
            <v/>
          </cell>
          <cell r="H357" t="str">
            <v/>
          </cell>
          <cell r="T357" t="str">
            <v/>
          </cell>
          <cell r="X357" t="str">
            <v/>
          </cell>
          <cell r="Y357" t="str">
            <v/>
          </cell>
          <cell r="Z357">
            <v>0</v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</row>
        <row r="358">
          <cell r="G358" t="str">
            <v/>
          </cell>
          <cell r="H358" t="str">
            <v/>
          </cell>
          <cell r="T358" t="str">
            <v/>
          </cell>
          <cell r="X358" t="str">
            <v/>
          </cell>
          <cell r="Y358" t="str">
            <v/>
          </cell>
          <cell r="Z358">
            <v>0</v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</row>
        <row r="359">
          <cell r="G359" t="str">
            <v/>
          </cell>
          <cell r="H359" t="str">
            <v/>
          </cell>
          <cell r="T359" t="str">
            <v/>
          </cell>
          <cell r="X359" t="str">
            <v/>
          </cell>
          <cell r="Y359" t="str">
            <v/>
          </cell>
          <cell r="Z359">
            <v>0</v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</row>
        <row r="360">
          <cell r="G360" t="str">
            <v/>
          </cell>
          <cell r="H360" t="str">
            <v/>
          </cell>
          <cell r="T360" t="str">
            <v/>
          </cell>
          <cell r="X360" t="str">
            <v/>
          </cell>
          <cell r="Y360" t="str">
            <v/>
          </cell>
          <cell r="Z360">
            <v>0</v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</row>
        <row r="361">
          <cell r="G361" t="str">
            <v/>
          </cell>
          <cell r="H361" t="str">
            <v/>
          </cell>
          <cell r="T361" t="str">
            <v/>
          </cell>
          <cell r="X361" t="str">
            <v/>
          </cell>
          <cell r="Y361" t="str">
            <v/>
          </cell>
          <cell r="Z361">
            <v>0</v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</row>
        <row r="362">
          <cell r="G362" t="str">
            <v/>
          </cell>
          <cell r="H362" t="str">
            <v/>
          </cell>
          <cell r="T362" t="str">
            <v/>
          </cell>
          <cell r="X362" t="str">
            <v/>
          </cell>
          <cell r="Y362" t="str">
            <v/>
          </cell>
          <cell r="Z362">
            <v>0</v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</row>
        <row r="363">
          <cell r="G363" t="str">
            <v/>
          </cell>
          <cell r="H363" t="str">
            <v/>
          </cell>
          <cell r="T363" t="str">
            <v/>
          </cell>
          <cell r="X363" t="str">
            <v/>
          </cell>
          <cell r="Y363" t="str">
            <v/>
          </cell>
          <cell r="Z363">
            <v>0</v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</row>
        <row r="364">
          <cell r="G364" t="str">
            <v/>
          </cell>
          <cell r="H364" t="str">
            <v/>
          </cell>
          <cell r="T364" t="str">
            <v/>
          </cell>
          <cell r="X364" t="str">
            <v/>
          </cell>
          <cell r="Y364" t="str">
            <v/>
          </cell>
          <cell r="Z364">
            <v>0</v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</row>
        <row r="365">
          <cell r="G365" t="str">
            <v/>
          </cell>
          <cell r="H365" t="str">
            <v/>
          </cell>
          <cell r="T365" t="str">
            <v/>
          </cell>
          <cell r="X365" t="str">
            <v/>
          </cell>
          <cell r="Y365" t="str">
            <v/>
          </cell>
          <cell r="Z365">
            <v>0</v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</row>
        <row r="366">
          <cell r="G366" t="str">
            <v/>
          </cell>
          <cell r="H366" t="str">
            <v/>
          </cell>
          <cell r="T366" t="str">
            <v/>
          </cell>
          <cell r="X366" t="str">
            <v/>
          </cell>
          <cell r="Y366" t="str">
            <v/>
          </cell>
          <cell r="Z366">
            <v>0</v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</row>
        <row r="367">
          <cell r="G367" t="str">
            <v/>
          </cell>
          <cell r="H367" t="str">
            <v/>
          </cell>
          <cell r="T367" t="str">
            <v/>
          </cell>
          <cell r="X367" t="str">
            <v/>
          </cell>
          <cell r="Y367" t="str">
            <v/>
          </cell>
          <cell r="Z367">
            <v>0</v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</row>
        <row r="368">
          <cell r="G368" t="str">
            <v/>
          </cell>
          <cell r="H368" t="str">
            <v/>
          </cell>
          <cell r="T368" t="str">
            <v/>
          </cell>
          <cell r="X368" t="str">
            <v/>
          </cell>
          <cell r="Y368" t="str">
            <v/>
          </cell>
          <cell r="Z368">
            <v>0</v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</row>
        <row r="369">
          <cell r="G369" t="str">
            <v/>
          </cell>
          <cell r="H369" t="str">
            <v/>
          </cell>
          <cell r="T369" t="str">
            <v/>
          </cell>
          <cell r="X369" t="str">
            <v/>
          </cell>
          <cell r="Y369" t="str">
            <v/>
          </cell>
          <cell r="Z369">
            <v>0</v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</row>
        <row r="370">
          <cell r="G370" t="str">
            <v/>
          </cell>
          <cell r="H370" t="str">
            <v/>
          </cell>
          <cell r="T370" t="str">
            <v/>
          </cell>
          <cell r="X370" t="str">
            <v/>
          </cell>
          <cell r="Y370" t="str">
            <v/>
          </cell>
          <cell r="Z370">
            <v>0</v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</row>
        <row r="371">
          <cell r="G371" t="str">
            <v/>
          </cell>
          <cell r="H371" t="str">
            <v/>
          </cell>
          <cell r="T371" t="str">
            <v/>
          </cell>
          <cell r="X371" t="str">
            <v/>
          </cell>
          <cell r="Y371" t="str">
            <v/>
          </cell>
          <cell r="Z371">
            <v>0</v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</row>
        <row r="372">
          <cell r="G372" t="str">
            <v/>
          </cell>
          <cell r="H372" t="str">
            <v/>
          </cell>
          <cell r="T372" t="str">
            <v/>
          </cell>
          <cell r="X372" t="str">
            <v/>
          </cell>
          <cell r="Y372" t="str">
            <v/>
          </cell>
          <cell r="Z372">
            <v>0</v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</row>
        <row r="373">
          <cell r="G373" t="str">
            <v/>
          </cell>
          <cell r="H373" t="str">
            <v/>
          </cell>
          <cell r="T373" t="str">
            <v/>
          </cell>
          <cell r="X373" t="str">
            <v/>
          </cell>
          <cell r="Y373" t="str">
            <v/>
          </cell>
          <cell r="Z373">
            <v>0</v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</row>
        <row r="374">
          <cell r="G374" t="str">
            <v/>
          </cell>
          <cell r="H374" t="str">
            <v/>
          </cell>
          <cell r="T374" t="str">
            <v/>
          </cell>
          <cell r="X374" t="str">
            <v/>
          </cell>
          <cell r="Y374" t="str">
            <v/>
          </cell>
          <cell r="Z374">
            <v>0</v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</row>
        <row r="375">
          <cell r="G375" t="str">
            <v/>
          </cell>
          <cell r="H375" t="str">
            <v/>
          </cell>
          <cell r="T375" t="str">
            <v/>
          </cell>
          <cell r="X375" t="str">
            <v/>
          </cell>
          <cell r="Y375" t="str">
            <v/>
          </cell>
          <cell r="Z375">
            <v>0</v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</row>
        <row r="376">
          <cell r="G376" t="str">
            <v/>
          </cell>
          <cell r="H376" t="str">
            <v/>
          </cell>
          <cell r="T376" t="str">
            <v/>
          </cell>
          <cell r="X376" t="str">
            <v/>
          </cell>
          <cell r="Y376" t="str">
            <v/>
          </cell>
          <cell r="Z376">
            <v>0</v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</row>
        <row r="377">
          <cell r="G377" t="str">
            <v/>
          </cell>
          <cell r="H377" t="str">
            <v/>
          </cell>
          <cell r="T377" t="str">
            <v/>
          </cell>
          <cell r="X377" t="str">
            <v/>
          </cell>
          <cell r="Y377" t="str">
            <v/>
          </cell>
          <cell r="Z377">
            <v>0</v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</row>
        <row r="378">
          <cell r="G378" t="str">
            <v/>
          </cell>
          <cell r="H378" t="str">
            <v/>
          </cell>
          <cell r="T378" t="str">
            <v/>
          </cell>
          <cell r="X378" t="str">
            <v/>
          </cell>
          <cell r="Y378" t="str">
            <v/>
          </cell>
          <cell r="Z378">
            <v>0</v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</row>
        <row r="379">
          <cell r="G379" t="str">
            <v/>
          </cell>
          <cell r="H379" t="str">
            <v/>
          </cell>
          <cell r="T379" t="str">
            <v/>
          </cell>
          <cell r="X379" t="str">
            <v/>
          </cell>
          <cell r="Y379" t="str">
            <v/>
          </cell>
          <cell r="Z379">
            <v>0</v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</row>
        <row r="380">
          <cell r="G380" t="str">
            <v/>
          </cell>
          <cell r="H380" t="str">
            <v/>
          </cell>
          <cell r="T380" t="str">
            <v/>
          </cell>
          <cell r="X380" t="str">
            <v/>
          </cell>
          <cell r="Y380" t="str">
            <v/>
          </cell>
          <cell r="Z380">
            <v>0</v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</row>
        <row r="381">
          <cell r="G381" t="str">
            <v/>
          </cell>
          <cell r="H381" t="str">
            <v/>
          </cell>
          <cell r="T381" t="str">
            <v/>
          </cell>
          <cell r="X381" t="str">
            <v/>
          </cell>
          <cell r="Y381" t="str">
            <v/>
          </cell>
          <cell r="Z381">
            <v>0</v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</row>
        <row r="382">
          <cell r="G382" t="str">
            <v/>
          </cell>
          <cell r="H382" t="str">
            <v/>
          </cell>
          <cell r="T382" t="str">
            <v/>
          </cell>
          <cell r="X382" t="str">
            <v/>
          </cell>
          <cell r="Y382" t="str">
            <v/>
          </cell>
          <cell r="Z382">
            <v>0</v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</row>
        <row r="383">
          <cell r="G383" t="str">
            <v/>
          </cell>
          <cell r="H383" t="str">
            <v/>
          </cell>
          <cell r="T383" t="str">
            <v/>
          </cell>
          <cell r="X383" t="str">
            <v/>
          </cell>
          <cell r="Y383" t="str">
            <v/>
          </cell>
          <cell r="Z383">
            <v>0</v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</row>
        <row r="384">
          <cell r="G384" t="str">
            <v/>
          </cell>
          <cell r="H384" t="str">
            <v/>
          </cell>
          <cell r="T384" t="str">
            <v/>
          </cell>
          <cell r="X384" t="str">
            <v/>
          </cell>
          <cell r="Y384" t="str">
            <v/>
          </cell>
          <cell r="Z384">
            <v>0</v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</row>
        <row r="385">
          <cell r="G385" t="str">
            <v/>
          </cell>
          <cell r="H385" t="str">
            <v/>
          </cell>
          <cell r="T385" t="str">
            <v/>
          </cell>
          <cell r="X385" t="str">
            <v/>
          </cell>
          <cell r="Y385" t="str">
            <v/>
          </cell>
          <cell r="Z385">
            <v>0</v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</row>
        <row r="386">
          <cell r="G386" t="str">
            <v/>
          </cell>
          <cell r="H386" t="str">
            <v/>
          </cell>
          <cell r="T386" t="str">
            <v/>
          </cell>
          <cell r="X386" t="str">
            <v/>
          </cell>
          <cell r="Y386" t="str">
            <v/>
          </cell>
          <cell r="Z386">
            <v>0</v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</row>
        <row r="387">
          <cell r="G387" t="str">
            <v/>
          </cell>
          <cell r="H387" t="str">
            <v/>
          </cell>
          <cell r="T387" t="str">
            <v/>
          </cell>
          <cell r="X387" t="str">
            <v/>
          </cell>
          <cell r="Y387" t="str">
            <v/>
          </cell>
          <cell r="Z387">
            <v>0</v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</row>
        <row r="388">
          <cell r="G388" t="str">
            <v/>
          </cell>
          <cell r="H388" t="str">
            <v/>
          </cell>
          <cell r="T388" t="str">
            <v/>
          </cell>
          <cell r="X388" t="str">
            <v/>
          </cell>
          <cell r="Y388" t="str">
            <v/>
          </cell>
          <cell r="Z388">
            <v>0</v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</row>
        <row r="389">
          <cell r="G389" t="str">
            <v/>
          </cell>
          <cell r="H389" t="str">
            <v/>
          </cell>
          <cell r="T389" t="str">
            <v/>
          </cell>
          <cell r="X389" t="str">
            <v/>
          </cell>
          <cell r="Y389" t="str">
            <v/>
          </cell>
          <cell r="Z389">
            <v>0</v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</row>
        <row r="390">
          <cell r="G390" t="str">
            <v/>
          </cell>
          <cell r="H390" t="str">
            <v/>
          </cell>
          <cell r="T390" t="str">
            <v/>
          </cell>
          <cell r="X390" t="str">
            <v/>
          </cell>
          <cell r="Y390" t="str">
            <v/>
          </cell>
          <cell r="Z390">
            <v>0</v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</row>
        <row r="391">
          <cell r="G391" t="str">
            <v/>
          </cell>
          <cell r="H391" t="str">
            <v/>
          </cell>
          <cell r="T391" t="str">
            <v/>
          </cell>
          <cell r="X391" t="str">
            <v/>
          </cell>
          <cell r="Y391" t="str">
            <v/>
          </cell>
          <cell r="Z391">
            <v>0</v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</row>
        <row r="392">
          <cell r="G392" t="str">
            <v/>
          </cell>
          <cell r="H392" t="str">
            <v/>
          </cell>
          <cell r="T392" t="str">
            <v/>
          </cell>
          <cell r="X392" t="str">
            <v/>
          </cell>
          <cell r="Y392" t="str">
            <v/>
          </cell>
          <cell r="Z392">
            <v>0</v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</row>
        <row r="393">
          <cell r="G393" t="str">
            <v/>
          </cell>
          <cell r="H393" t="str">
            <v/>
          </cell>
          <cell r="T393" t="str">
            <v/>
          </cell>
          <cell r="X393" t="str">
            <v/>
          </cell>
          <cell r="Y393" t="str">
            <v/>
          </cell>
          <cell r="Z393">
            <v>0</v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</row>
        <row r="394">
          <cell r="G394" t="str">
            <v/>
          </cell>
          <cell r="H394" t="str">
            <v/>
          </cell>
          <cell r="T394" t="str">
            <v/>
          </cell>
          <cell r="X394" t="str">
            <v/>
          </cell>
          <cell r="Y394" t="str">
            <v/>
          </cell>
          <cell r="Z394">
            <v>0</v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</row>
        <row r="395">
          <cell r="G395" t="str">
            <v/>
          </cell>
          <cell r="H395" t="str">
            <v/>
          </cell>
          <cell r="T395" t="str">
            <v/>
          </cell>
          <cell r="X395" t="str">
            <v/>
          </cell>
          <cell r="Y395" t="str">
            <v/>
          </cell>
          <cell r="Z395">
            <v>0</v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</row>
        <row r="396">
          <cell r="G396" t="str">
            <v/>
          </cell>
          <cell r="H396" t="str">
            <v/>
          </cell>
          <cell r="T396" t="str">
            <v/>
          </cell>
          <cell r="X396" t="str">
            <v/>
          </cell>
          <cell r="Y396" t="str">
            <v/>
          </cell>
          <cell r="Z396">
            <v>0</v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</row>
        <row r="397">
          <cell r="G397" t="str">
            <v/>
          </cell>
          <cell r="H397" t="str">
            <v/>
          </cell>
          <cell r="T397" t="str">
            <v/>
          </cell>
          <cell r="X397" t="str">
            <v/>
          </cell>
          <cell r="Y397" t="str">
            <v/>
          </cell>
          <cell r="Z397">
            <v>0</v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</row>
        <row r="398">
          <cell r="G398" t="str">
            <v/>
          </cell>
          <cell r="H398" t="str">
            <v/>
          </cell>
          <cell r="T398" t="str">
            <v/>
          </cell>
          <cell r="X398" t="str">
            <v/>
          </cell>
          <cell r="Y398" t="str">
            <v/>
          </cell>
          <cell r="Z398">
            <v>0</v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</row>
        <row r="399">
          <cell r="G399" t="str">
            <v/>
          </cell>
          <cell r="H399" t="str">
            <v/>
          </cell>
          <cell r="T399" t="str">
            <v/>
          </cell>
          <cell r="X399" t="str">
            <v/>
          </cell>
          <cell r="Y399" t="str">
            <v/>
          </cell>
          <cell r="Z399">
            <v>0</v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</row>
        <row r="400">
          <cell r="G400" t="str">
            <v/>
          </cell>
          <cell r="H400" t="str">
            <v/>
          </cell>
          <cell r="T400" t="str">
            <v/>
          </cell>
          <cell r="X400" t="str">
            <v/>
          </cell>
          <cell r="Y400" t="str">
            <v/>
          </cell>
          <cell r="Z400">
            <v>0</v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</row>
        <row r="401">
          <cell r="G401" t="str">
            <v/>
          </cell>
          <cell r="H401" t="str">
            <v/>
          </cell>
          <cell r="T401" t="str">
            <v/>
          </cell>
          <cell r="X401" t="str">
            <v/>
          </cell>
          <cell r="Y401" t="str">
            <v/>
          </cell>
          <cell r="Z401">
            <v>0</v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</row>
        <row r="402">
          <cell r="G402" t="str">
            <v/>
          </cell>
          <cell r="H402" t="str">
            <v/>
          </cell>
          <cell r="T402" t="str">
            <v/>
          </cell>
          <cell r="X402" t="str">
            <v/>
          </cell>
          <cell r="Y402" t="str">
            <v/>
          </cell>
          <cell r="Z402">
            <v>0</v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</row>
      </sheetData>
      <sheetData sheetId="1" refreshError="1"/>
      <sheetData sheetId="2" refreshError="1">
        <row r="1">
          <cell r="A1" t="str">
            <v>예산코드</v>
          </cell>
          <cell r="D1" t="str">
            <v>예산코드명</v>
          </cell>
        </row>
        <row r="2">
          <cell r="A2">
            <v>300101</v>
          </cell>
          <cell r="D2" t="str">
            <v>기획비</v>
          </cell>
        </row>
        <row r="3">
          <cell r="A3">
            <v>300102</v>
          </cell>
          <cell r="D3" t="str">
            <v>기획진행비</v>
          </cell>
        </row>
        <row r="4">
          <cell r="A4">
            <v>300201</v>
          </cell>
          <cell r="D4" t="str">
            <v>원작</v>
          </cell>
        </row>
        <row r="5">
          <cell r="A5">
            <v>300202</v>
          </cell>
          <cell r="D5" t="str">
            <v>각본1</v>
          </cell>
        </row>
        <row r="6">
          <cell r="A6">
            <v>300203</v>
          </cell>
          <cell r="D6" t="str">
            <v>각본2</v>
          </cell>
        </row>
        <row r="7">
          <cell r="A7">
            <v>300204</v>
          </cell>
          <cell r="D7" t="str">
            <v>각본3</v>
          </cell>
        </row>
        <row r="8">
          <cell r="A8">
            <v>300205</v>
          </cell>
          <cell r="D8" t="str">
            <v>각색1</v>
          </cell>
        </row>
        <row r="9">
          <cell r="A9">
            <v>300206</v>
          </cell>
          <cell r="D9" t="str">
            <v>각색2</v>
          </cell>
        </row>
        <row r="10">
          <cell r="A10">
            <v>300207</v>
          </cell>
          <cell r="D10" t="str">
            <v>각색3</v>
          </cell>
        </row>
        <row r="11">
          <cell r="A11">
            <v>300208</v>
          </cell>
          <cell r="D11" t="str">
            <v>자료조사</v>
          </cell>
        </row>
        <row r="12">
          <cell r="A12">
            <v>300209</v>
          </cell>
          <cell r="D12" t="str">
            <v>번역</v>
          </cell>
        </row>
        <row r="13">
          <cell r="A13">
            <v>300210</v>
          </cell>
          <cell r="D13" t="str">
            <v>통역</v>
          </cell>
        </row>
        <row r="14">
          <cell r="A14">
            <v>300211</v>
          </cell>
          <cell r="D14" t="str">
            <v>시나리오진행비</v>
          </cell>
        </row>
        <row r="15">
          <cell r="A15">
            <v>300212</v>
          </cell>
          <cell r="D15" t="str">
            <v>시나리오모니터링</v>
          </cell>
        </row>
        <row r="16">
          <cell r="A16">
            <v>400101</v>
          </cell>
          <cell r="D16" t="str">
            <v>총괄프로듀서1</v>
          </cell>
        </row>
        <row r="17">
          <cell r="A17">
            <v>400102</v>
          </cell>
          <cell r="D17" t="str">
            <v>총괄프로듀서2</v>
          </cell>
        </row>
        <row r="18">
          <cell r="A18">
            <v>400103</v>
          </cell>
          <cell r="D18" t="str">
            <v>프로듀서진행비</v>
          </cell>
        </row>
        <row r="19">
          <cell r="A19">
            <v>400201</v>
          </cell>
          <cell r="D19" t="str">
            <v>감독1</v>
          </cell>
        </row>
        <row r="20">
          <cell r="A20">
            <v>400202</v>
          </cell>
          <cell r="D20" t="str">
            <v>감독2</v>
          </cell>
        </row>
        <row r="21">
          <cell r="A21">
            <v>400203</v>
          </cell>
          <cell r="D21" t="str">
            <v>연출진행비</v>
          </cell>
        </row>
        <row r="22">
          <cell r="A22">
            <v>400301</v>
          </cell>
          <cell r="D22" t="str">
            <v>캐스팅디렉터1</v>
          </cell>
        </row>
        <row r="23">
          <cell r="A23">
            <v>400302</v>
          </cell>
          <cell r="D23" t="str">
            <v>캐스팅디렉터2</v>
          </cell>
        </row>
        <row r="24">
          <cell r="A24">
            <v>400303</v>
          </cell>
          <cell r="D24" t="str">
            <v>캐스팅진행비</v>
          </cell>
        </row>
        <row r="25">
          <cell r="A25">
            <v>400401</v>
          </cell>
          <cell r="D25" t="str">
            <v>주연1</v>
          </cell>
        </row>
        <row r="26">
          <cell r="A26">
            <v>400402</v>
          </cell>
          <cell r="D26" t="str">
            <v>주연2</v>
          </cell>
        </row>
        <row r="27">
          <cell r="A27">
            <v>400403</v>
          </cell>
          <cell r="D27" t="str">
            <v>주연3</v>
          </cell>
        </row>
        <row r="28">
          <cell r="A28">
            <v>400404</v>
          </cell>
          <cell r="D28" t="str">
            <v>주연4</v>
          </cell>
        </row>
        <row r="29">
          <cell r="A29">
            <v>400405</v>
          </cell>
          <cell r="D29" t="str">
            <v>주연5</v>
          </cell>
        </row>
        <row r="30">
          <cell r="A30">
            <v>400406</v>
          </cell>
          <cell r="D30" t="str">
            <v>주연6</v>
          </cell>
        </row>
        <row r="31">
          <cell r="A31">
            <v>400407</v>
          </cell>
          <cell r="D31" t="str">
            <v>주연7</v>
          </cell>
        </row>
        <row r="32">
          <cell r="A32">
            <v>400408</v>
          </cell>
          <cell r="D32" t="str">
            <v>주연8</v>
          </cell>
        </row>
        <row r="33">
          <cell r="A33">
            <v>400409</v>
          </cell>
          <cell r="D33" t="str">
            <v>주연1 스태프</v>
          </cell>
        </row>
        <row r="34">
          <cell r="A34">
            <v>400410</v>
          </cell>
          <cell r="D34" t="str">
            <v>주연2 스태프</v>
          </cell>
        </row>
        <row r="35">
          <cell r="A35">
            <v>400411</v>
          </cell>
          <cell r="D35" t="str">
            <v>주연3 스태프</v>
          </cell>
        </row>
        <row r="36">
          <cell r="A36">
            <v>400412</v>
          </cell>
          <cell r="D36" t="str">
            <v>주연4 스태프</v>
          </cell>
        </row>
        <row r="37">
          <cell r="A37">
            <v>400413</v>
          </cell>
          <cell r="D37" t="str">
            <v>주연5 스태프</v>
          </cell>
        </row>
        <row r="38">
          <cell r="A38">
            <v>400414</v>
          </cell>
          <cell r="D38" t="str">
            <v>주연6 스태프</v>
          </cell>
        </row>
        <row r="39">
          <cell r="A39">
            <v>400415</v>
          </cell>
          <cell r="D39" t="str">
            <v>주연7 스태프</v>
          </cell>
        </row>
        <row r="40">
          <cell r="A40">
            <v>400416</v>
          </cell>
          <cell r="D40" t="str">
            <v>주연8 스태프</v>
          </cell>
        </row>
        <row r="41">
          <cell r="A41">
            <v>500101</v>
          </cell>
          <cell r="D41" t="str">
            <v>프로듀서1</v>
          </cell>
        </row>
        <row r="42">
          <cell r="A42">
            <v>500102</v>
          </cell>
          <cell r="D42" t="str">
            <v>프로듀서2</v>
          </cell>
        </row>
        <row r="43">
          <cell r="A43">
            <v>500103</v>
          </cell>
          <cell r="D43" t="str">
            <v>제작실장1</v>
          </cell>
        </row>
        <row r="44">
          <cell r="A44">
            <v>500104</v>
          </cell>
          <cell r="D44" t="str">
            <v>제작실장2</v>
          </cell>
        </row>
        <row r="45">
          <cell r="A45">
            <v>500105</v>
          </cell>
          <cell r="D45" t="str">
            <v>제작실장3</v>
          </cell>
        </row>
        <row r="46">
          <cell r="A46">
            <v>500106</v>
          </cell>
          <cell r="D46" t="str">
            <v>제작부장1</v>
          </cell>
        </row>
        <row r="47">
          <cell r="A47">
            <v>500107</v>
          </cell>
          <cell r="D47" t="str">
            <v>제작부장2</v>
          </cell>
        </row>
        <row r="48">
          <cell r="A48">
            <v>500108</v>
          </cell>
          <cell r="D48" t="str">
            <v>제작부장3</v>
          </cell>
        </row>
        <row r="49">
          <cell r="A49">
            <v>500109</v>
          </cell>
          <cell r="D49" t="str">
            <v>제작팀장1</v>
          </cell>
        </row>
        <row r="50">
          <cell r="A50">
            <v>500110</v>
          </cell>
          <cell r="D50" t="str">
            <v>제작팀장2</v>
          </cell>
        </row>
        <row r="51">
          <cell r="A51">
            <v>500111</v>
          </cell>
          <cell r="D51" t="str">
            <v>제작팀장3</v>
          </cell>
        </row>
        <row r="52">
          <cell r="A52">
            <v>500112</v>
          </cell>
          <cell r="D52" t="str">
            <v>제작팀장4</v>
          </cell>
        </row>
        <row r="53">
          <cell r="A53">
            <v>500113</v>
          </cell>
          <cell r="D53" t="str">
            <v>제작팀장5</v>
          </cell>
        </row>
        <row r="54">
          <cell r="A54">
            <v>500114</v>
          </cell>
          <cell r="D54" t="str">
            <v>제작팀장6</v>
          </cell>
        </row>
        <row r="55">
          <cell r="A55">
            <v>500115</v>
          </cell>
          <cell r="D55" t="str">
            <v>제작팀장7</v>
          </cell>
        </row>
        <row r="56">
          <cell r="A56">
            <v>500116</v>
          </cell>
          <cell r="D56" t="str">
            <v>제작팀장8</v>
          </cell>
        </row>
        <row r="57">
          <cell r="A57">
            <v>500117</v>
          </cell>
          <cell r="D57" t="str">
            <v>제작부1</v>
          </cell>
        </row>
        <row r="58">
          <cell r="A58">
            <v>500118</v>
          </cell>
          <cell r="D58" t="str">
            <v>제작부2</v>
          </cell>
        </row>
        <row r="59">
          <cell r="A59">
            <v>500119</v>
          </cell>
          <cell r="D59" t="str">
            <v>제작부3</v>
          </cell>
        </row>
        <row r="60">
          <cell r="A60">
            <v>500120</v>
          </cell>
          <cell r="D60" t="str">
            <v>제작부4</v>
          </cell>
        </row>
        <row r="61">
          <cell r="A61">
            <v>500121</v>
          </cell>
          <cell r="D61" t="str">
            <v>제작부5</v>
          </cell>
        </row>
        <row r="62">
          <cell r="A62">
            <v>500122</v>
          </cell>
          <cell r="D62" t="str">
            <v>제작부6</v>
          </cell>
        </row>
        <row r="63">
          <cell r="A63">
            <v>500123</v>
          </cell>
          <cell r="D63" t="str">
            <v>제작부7</v>
          </cell>
        </row>
        <row r="64">
          <cell r="A64">
            <v>500124</v>
          </cell>
          <cell r="D64" t="str">
            <v>제작부8</v>
          </cell>
        </row>
        <row r="65">
          <cell r="A65">
            <v>500125</v>
          </cell>
          <cell r="D65" t="str">
            <v>제작부9</v>
          </cell>
        </row>
        <row r="66">
          <cell r="A66">
            <v>500126</v>
          </cell>
          <cell r="D66" t="str">
            <v>제작부10</v>
          </cell>
        </row>
        <row r="67">
          <cell r="A67">
            <v>500127</v>
          </cell>
          <cell r="D67" t="str">
            <v>제작부11</v>
          </cell>
        </row>
        <row r="68">
          <cell r="A68">
            <v>500128</v>
          </cell>
          <cell r="D68" t="str">
            <v>제작부12</v>
          </cell>
        </row>
        <row r="69">
          <cell r="A69">
            <v>500129</v>
          </cell>
          <cell r="D69" t="str">
            <v>제작부13</v>
          </cell>
        </row>
        <row r="70">
          <cell r="A70">
            <v>500130</v>
          </cell>
          <cell r="D70" t="str">
            <v>제작부14</v>
          </cell>
        </row>
        <row r="71">
          <cell r="A71">
            <v>500131</v>
          </cell>
          <cell r="D71" t="str">
            <v>제작부15</v>
          </cell>
        </row>
        <row r="72">
          <cell r="A72">
            <v>500132</v>
          </cell>
          <cell r="D72" t="str">
            <v>제작부16</v>
          </cell>
        </row>
        <row r="73">
          <cell r="A73">
            <v>500133</v>
          </cell>
          <cell r="D73" t="str">
            <v>제작부17</v>
          </cell>
        </row>
        <row r="74">
          <cell r="A74">
            <v>500134</v>
          </cell>
          <cell r="D74" t="str">
            <v>제작부18</v>
          </cell>
        </row>
        <row r="75">
          <cell r="A75">
            <v>500135</v>
          </cell>
          <cell r="D75" t="str">
            <v>제작부19</v>
          </cell>
        </row>
        <row r="76">
          <cell r="A76">
            <v>500136</v>
          </cell>
          <cell r="D76" t="str">
            <v>제작부20</v>
          </cell>
        </row>
        <row r="77">
          <cell r="A77">
            <v>500137</v>
          </cell>
          <cell r="D77" t="str">
            <v>제작부21</v>
          </cell>
        </row>
        <row r="78">
          <cell r="A78">
            <v>500138</v>
          </cell>
          <cell r="D78" t="str">
            <v>제작부22</v>
          </cell>
        </row>
        <row r="79">
          <cell r="A79">
            <v>500139</v>
          </cell>
          <cell r="D79" t="str">
            <v>제작지원</v>
          </cell>
        </row>
        <row r="80">
          <cell r="A80">
            <v>500201</v>
          </cell>
          <cell r="D80" t="str">
            <v>회계실장</v>
          </cell>
        </row>
        <row r="81">
          <cell r="A81">
            <v>500202</v>
          </cell>
          <cell r="D81" t="str">
            <v>회계부장1</v>
          </cell>
        </row>
        <row r="82">
          <cell r="A82">
            <v>500203</v>
          </cell>
          <cell r="D82" t="str">
            <v>회계부장2</v>
          </cell>
        </row>
        <row r="83">
          <cell r="A83">
            <v>500204</v>
          </cell>
          <cell r="D83" t="str">
            <v>회계팀장1</v>
          </cell>
        </row>
        <row r="84">
          <cell r="A84">
            <v>500205</v>
          </cell>
          <cell r="D84" t="str">
            <v>회계팀장2</v>
          </cell>
        </row>
        <row r="85">
          <cell r="A85">
            <v>500206</v>
          </cell>
          <cell r="D85" t="str">
            <v>회계1</v>
          </cell>
        </row>
        <row r="86">
          <cell r="A86">
            <v>500207</v>
          </cell>
          <cell r="D86" t="str">
            <v>회계2</v>
          </cell>
        </row>
        <row r="87">
          <cell r="A87">
            <v>500208</v>
          </cell>
          <cell r="D87" t="str">
            <v>회계보조1</v>
          </cell>
        </row>
        <row r="88">
          <cell r="A88">
            <v>500209</v>
          </cell>
          <cell r="D88" t="str">
            <v>회계보조2</v>
          </cell>
        </row>
        <row r="89">
          <cell r="A89">
            <v>500210</v>
          </cell>
          <cell r="D89" t="str">
            <v>회계지원</v>
          </cell>
        </row>
        <row r="90">
          <cell r="A90">
            <v>500301</v>
          </cell>
          <cell r="D90" t="str">
            <v>조감독1</v>
          </cell>
        </row>
        <row r="91">
          <cell r="A91">
            <v>500302</v>
          </cell>
          <cell r="D91" t="str">
            <v>조감독2</v>
          </cell>
        </row>
        <row r="92">
          <cell r="A92">
            <v>500303</v>
          </cell>
          <cell r="D92" t="str">
            <v>연출부1</v>
          </cell>
        </row>
        <row r="93">
          <cell r="A93">
            <v>500304</v>
          </cell>
          <cell r="D93" t="str">
            <v>연출부2</v>
          </cell>
        </row>
        <row r="94">
          <cell r="A94">
            <v>500305</v>
          </cell>
          <cell r="D94" t="str">
            <v>연출부3</v>
          </cell>
        </row>
        <row r="95">
          <cell r="A95">
            <v>500306</v>
          </cell>
          <cell r="D95" t="str">
            <v>연출부4</v>
          </cell>
        </row>
        <row r="96">
          <cell r="A96">
            <v>500307</v>
          </cell>
          <cell r="D96" t="str">
            <v>연출부5</v>
          </cell>
        </row>
        <row r="97">
          <cell r="A97">
            <v>500308</v>
          </cell>
          <cell r="D97" t="str">
            <v>연출부6</v>
          </cell>
        </row>
        <row r="98">
          <cell r="A98">
            <v>500309</v>
          </cell>
          <cell r="D98" t="str">
            <v>연출부7</v>
          </cell>
        </row>
        <row r="99">
          <cell r="A99">
            <v>500310</v>
          </cell>
          <cell r="D99" t="str">
            <v>연출부8</v>
          </cell>
        </row>
        <row r="100">
          <cell r="A100">
            <v>500311</v>
          </cell>
          <cell r="D100" t="str">
            <v>연출부9</v>
          </cell>
        </row>
        <row r="101">
          <cell r="A101">
            <v>500312</v>
          </cell>
          <cell r="D101" t="str">
            <v>연출부10</v>
          </cell>
        </row>
        <row r="102">
          <cell r="A102">
            <v>500313</v>
          </cell>
          <cell r="D102" t="str">
            <v>연출지원</v>
          </cell>
        </row>
        <row r="103">
          <cell r="A103">
            <v>500314</v>
          </cell>
          <cell r="D103" t="str">
            <v>스크립터1</v>
          </cell>
        </row>
        <row r="104">
          <cell r="A104">
            <v>500315</v>
          </cell>
          <cell r="D104" t="str">
            <v>스크립터2</v>
          </cell>
        </row>
        <row r="105">
          <cell r="A105">
            <v>500316</v>
          </cell>
          <cell r="D105" t="str">
            <v>스크립터3</v>
          </cell>
        </row>
        <row r="106">
          <cell r="A106">
            <v>500317</v>
          </cell>
          <cell r="D106" t="str">
            <v>스크립터4</v>
          </cell>
        </row>
        <row r="107">
          <cell r="A107">
            <v>500318</v>
          </cell>
          <cell r="D107" t="str">
            <v>스크립지원</v>
          </cell>
        </row>
        <row r="108">
          <cell r="A108">
            <v>500401</v>
          </cell>
          <cell r="D108" t="str">
            <v>스토리보드1</v>
          </cell>
        </row>
        <row r="109">
          <cell r="A109">
            <v>500402</v>
          </cell>
          <cell r="D109" t="str">
            <v>스토리보드2</v>
          </cell>
        </row>
        <row r="110">
          <cell r="A110">
            <v>500501</v>
          </cell>
          <cell r="D110" t="str">
            <v>로케이션매니저1</v>
          </cell>
        </row>
        <row r="111">
          <cell r="A111">
            <v>500502</v>
          </cell>
          <cell r="D111" t="str">
            <v>로케이션매니저2</v>
          </cell>
        </row>
        <row r="112">
          <cell r="A112">
            <v>500503</v>
          </cell>
          <cell r="D112" t="str">
            <v>로케이션팀장1</v>
          </cell>
        </row>
        <row r="113">
          <cell r="A113">
            <v>500504</v>
          </cell>
          <cell r="D113" t="str">
            <v>로케이션팀장2</v>
          </cell>
        </row>
        <row r="114">
          <cell r="A114">
            <v>500505</v>
          </cell>
          <cell r="D114" t="str">
            <v>로케이션팀1</v>
          </cell>
        </row>
        <row r="115">
          <cell r="A115">
            <v>500506</v>
          </cell>
          <cell r="D115" t="str">
            <v>로케이션팀2</v>
          </cell>
        </row>
        <row r="116">
          <cell r="A116">
            <v>500507</v>
          </cell>
          <cell r="D116" t="str">
            <v>로케이션팀3</v>
          </cell>
        </row>
        <row r="117">
          <cell r="A117">
            <v>500508</v>
          </cell>
          <cell r="D117" t="str">
            <v>로케이션팀4</v>
          </cell>
        </row>
        <row r="118">
          <cell r="A118">
            <v>500509</v>
          </cell>
          <cell r="D118" t="str">
            <v>로케이션지원</v>
          </cell>
        </row>
        <row r="119">
          <cell r="A119">
            <v>500601</v>
          </cell>
          <cell r="D119" t="str">
            <v>헌팅_식대</v>
          </cell>
        </row>
        <row r="120">
          <cell r="A120">
            <v>500602</v>
          </cell>
          <cell r="D120" t="str">
            <v>헌팅_유류교통</v>
          </cell>
        </row>
        <row r="121">
          <cell r="A121">
            <v>500603</v>
          </cell>
          <cell r="D121" t="str">
            <v>헌팅_숙박비</v>
          </cell>
        </row>
        <row r="122">
          <cell r="A122">
            <v>500604</v>
          </cell>
          <cell r="D122" t="str">
            <v>헌팅_구입비외</v>
          </cell>
        </row>
        <row r="123">
          <cell r="A123">
            <v>500605</v>
          </cell>
          <cell r="D123" t="str">
            <v>헌팅_픽스헌팅</v>
          </cell>
        </row>
        <row r="124">
          <cell r="A124">
            <v>500606</v>
          </cell>
          <cell r="D124" t="str">
            <v>촬영준비_식대</v>
          </cell>
        </row>
        <row r="125">
          <cell r="A125">
            <v>500607</v>
          </cell>
          <cell r="D125" t="str">
            <v>촬영준비_부식잡비</v>
          </cell>
        </row>
        <row r="126">
          <cell r="A126">
            <v>500608</v>
          </cell>
          <cell r="D126" t="str">
            <v>촬영준비_통신비</v>
          </cell>
        </row>
        <row r="127">
          <cell r="A127">
            <v>500609</v>
          </cell>
          <cell r="D127" t="str">
            <v>촬영준비_유류대</v>
          </cell>
        </row>
        <row r="128">
          <cell r="A128">
            <v>500610</v>
          </cell>
          <cell r="D128" t="str">
            <v>촬영준비_교통비</v>
          </cell>
        </row>
        <row r="129">
          <cell r="A129">
            <v>500611</v>
          </cell>
          <cell r="D129" t="str">
            <v>촬영준비_대본진행</v>
          </cell>
        </row>
        <row r="130">
          <cell r="A130">
            <v>500612</v>
          </cell>
          <cell r="D130" t="str">
            <v>촬영준비_콘티진행</v>
          </cell>
        </row>
        <row r="131">
          <cell r="A131">
            <v>500613</v>
          </cell>
          <cell r="D131" t="str">
            <v>촬영준비_연출진행</v>
          </cell>
        </row>
        <row r="132">
          <cell r="A132">
            <v>500614</v>
          </cell>
          <cell r="D132" t="str">
            <v>촬영준비_제작진행</v>
          </cell>
        </row>
        <row r="133">
          <cell r="A133">
            <v>500615</v>
          </cell>
          <cell r="D133" t="str">
            <v>촬영준비_기타</v>
          </cell>
        </row>
        <row r="134">
          <cell r="A134">
            <v>500616</v>
          </cell>
          <cell r="D134" t="str">
            <v>제작연출비품</v>
          </cell>
        </row>
        <row r="135">
          <cell r="A135">
            <v>500617</v>
          </cell>
          <cell r="D135" t="str">
            <v>테스트촬영</v>
          </cell>
        </row>
        <row r="136">
          <cell r="A136">
            <v>500701</v>
          </cell>
          <cell r="D136" t="str">
            <v>제작차량1</v>
          </cell>
        </row>
        <row r="137">
          <cell r="A137">
            <v>500702</v>
          </cell>
          <cell r="D137" t="str">
            <v>제작차량2</v>
          </cell>
        </row>
        <row r="138">
          <cell r="A138">
            <v>500703</v>
          </cell>
          <cell r="D138" t="str">
            <v>제작차량3</v>
          </cell>
        </row>
        <row r="139">
          <cell r="A139">
            <v>500704</v>
          </cell>
          <cell r="D139" t="str">
            <v>제작차량4</v>
          </cell>
        </row>
        <row r="140">
          <cell r="A140">
            <v>500705</v>
          </cell>
          <cell r="D140" t="str">
            <v>연출차량1</v>
          </cell>
        </row>
        <row r="141">
          <cell r="A141">
            <v>500706</v>
          </cell>
          <cell r="D141" t="str">
            <v>연출차량2</v>
          </cell>
        </row>
        <row r="142">
          <cell r="A142">
            <v>500707</v>
          </cell>
          <cell r="D142" t="str">
            <v>헌팅차량1</v>
          </cell>
        </row>
        <row r="143">
          <cell r="A143">
            <v>500708</v>
          </cell>
          <cell r="D143" t="str">
            <v>헌팅차량2</v>
          </cell>
        </row>
        <row r="144">
          <cell r="A144">
            <v>500709</v>
          </cell>
          <cell r="D144" t="str">
            <v>헌팅차량3</v>
          </cell>
        </row>
        <row r="145">
          <cell r="A145">
            <v>500710</v>
          </cell>
          <cell r="D145" t="str">
            <v>헌팅차량4</v>
          </cell>
        </row>
        <row r="146">
          <cell r="A146">
            <v>500801</v>
          </cell>
          <cell r="D146" t="str">
            <v>프러덕션슈퍼바이저1</v>
          </cell>
        </row>
        <row r="147">
          <cell r="A147">
            <v>500802</v>
          </cell>
          <cell r="D147" t="str">
            <v>프러덕션슈퍼바이저2</v>
          </cell>
        </row>
        <row r="148">
          <cell r="A148">
            <v>500803</v>
          </cell>
          <cell r="D148" t="str">
            <v>포스트슈퍼바이저1</v>
          </cell>
        </row>
        <row r="149">
          <cell r="A149">
            <v>500804</v>
          </cell>
          <cell r="D149" t="str">
            <v>포스트슈퍼바이저2</v>
          </cell>
        </row>
        <row r="150">
          <cell r="A150">
            <v>500901</v>
          </cell>
          <cell r="D150" t="str">
            <v>조연1</v>
          </cell>
        </row>
        <row r="151">
          <cell r="A151">
            <v>500902</v>
          </cell>
          <cell r="D151" t="str">
            <v>조연2</v>
          </cell>
        </row>
        <row r="152">
          <cell r="A152">
            <v>500903</v>
          </cell>
          <cell r="D152" t="str">
            <v>조연3</v>
          </cell>
        </row>
        <row r="153">
          <cell r="A153">
            <v>500904</v>
          </cell>
          <cell r="D153" t="str">
            <v>조연4</v>
          </cell>
        </row>
        <row r="154">
          <cell r="A154">
            <v>500905</v>
          </cell>
          <cell r="D154" t="str">
            <v>조연5</v>
          </cell>
        </row>
        <row r="155">
          <cell r="A155">
            <v>500906</v>
          </cell>
          <cell r="D155" t="str">
            <v>조연6</v>
          </cell>
        </row>
        <row r="156">
          <cell r="A156">
            <v>500907</v>
          </cell>
          <cell r="D156" t="str">
            <v>조연7</v>
          </cell>
        </row>
        <row r="157">
          <cell r="A157">
            <v>500908</v>
          </cell>
          <cell r="D157" t="str">
            <v>조연8</v>
          </cell>
        </row>
        <row r="158">
          <cell r="A158">
            <v>500909</v>
          </cell>
          <cell r="D158" t="str">
            <v>조연9</v>
          </cell>
        </row>
        <row r="159">
          <cell r="A159">
            <v>500910</v>
          </cell>
          <cell r="D159" t="str">
            <v>조연10</v>
          </cell>
        </row>
        <row r="160">
          <cell r="A160">
            <v>500911</v>
          </cell>
          <cell r="D160" t="str">
            <v>조연11</v>
          </cell>
        </row>
        <row r="161">
          <cell r="A161">
            <v>500912</v>
          </cell>
          <cell r="D161" t="str">
            <v>조연12</v>
          </cell>
        </row>
        <row r="162">
          <cell r="A162">
            <v>500913</v>
          </cell>
          <cell r="D162" t="str">
            <v>조연13</v>
          </cell>
        </row>
        <row r="163">
          <cell r="A163">
            <v>500914</v>
          </cell>
          <cell r="D163" t="str">
            <v>조연14</v>
          </cell>
        </row>
        <row r="164">
          <cell r="A164">
            <v>500915</v>
          </cell>
          <cell r="D164" t="str">
            <v>조연15</v>
          </cell>
        </row>
        <row r="165">
          <cell r="A165">
            <v>500916</v>
          </cell>
          <cell r="D165" t="str">
            <v>조연16</v>
          </cell>
        </row>
        <row r="166">
          <cell r="A166">
            <v>500917</v>
          </cell>
          <cell r="D166" t="str">
            <v>조연17</v>
          </cell>
        </row>
        <row r="167">
          <cell r="A167">
            <v>500918</v>
          </cell>
          <cell r="D167" t="str">
            <v>조연18</v>
          </cell>
        </row>
        <row r="168">
          <cell r="A168">
            <v>500919</v>
          </cell>
          <cell r="D168" t="str">
            <v>조연19</v>
          </cell>
        </row>
        <row r="169">
          <cell r="A169">
            <v>500920</v>
          </cell>
          <cell r="D169" t="str">
            <v>조연20</v>
          </cell>
        </row>
        <row r="170">
          <cell r="A170">
            <v>500921</v>
          </cell>
          <cell r="D170" t="str">
            <v>단역</v>
          </cell>
        </row>
        <row r="171">
          <cell r="A171">
            <v>500922</v>
          </cell>
          <cell r="D171" t="str">
            <v>보조출연</v>
          </cell>
        </row>
        <row r="172">
          <cell r="A172">
            <v>500923</v>
          </cell>
          <cell r="D172" t="str">
            <v>특별출연1</v>
          </cell>
        </row>
        <row r="173">
          <cell r="A173">
            <v>500924</v>
          </cell>
          <cell r="D173" t="str">
            <v>특별출연2</v>
          </cell>
        </row>
        <row r="174">
          <cell r="A174">
            <v>500925</v>
          </cell>
          <cell r="D174" t="str">
            <v>특별출연3</v>
          </cell>
        </row>
        <row r="175">
          <cell r="A175">
            <v>500926</v>
          </cell>
          <cell r="D175" t="str">
            <v>특별출연4</v>
          </cell>
        </row>
        <row r="176">
          <cell r="A176">
            <v>500927</v>
          </cell>
          <cell r="D176" t="str">
            <v>특별출연5</v>
          </cell>
        </row>
        <row r="177">
          <cell r="A177">
            <v>500928</v>
          </cell>
          <cell r="D177" t="str">
            <v>특별출연6</v>
          </cell>
        </row>
        <row r="178">
          <cell r="A178">
            <v>500929</v>
          </cell>
          <cell r="D178" t="str">
            <v>특별출연7</v>
          </cell>
        </row>
        <row r="179">
          <cell r="A179">
            <v>500930</v>
          </cell>
          <cell r="D179" t="str">
            <v>동물</v>
          </cell>
        </row>
        <row r="180">
          <cell r="A180">
            <v>501001</v>
          </cell>
          <cell r="D180" t="str">
            <v>촬영감독</v>
          </cell>
        </row>
        <row r="181">
          <cell r="A181">
            <v>501002</v>
          </cell>
          <cell r="D181" t="str">
            <v>촬영조수1</v>
          </cell>
        </row>
        <row r="182">
          <cell r="A182">
            <v>501003</v>
          </cell>
          <cell r="D182" t="str">
            <v>촬영조수2</v>
          </cell>
        </row>
        <row r="183">
          <cell r="A183">
            <v>501004</v>
          </cell>
          <cell r="D183" t="str">
            <v>촬영조수3</v>
          </cell>
        </row>
        <row r="184">
          <cell r="A184">
            <v>501005</v>
          </cell>
          <cell r="D184" t="str">
            <v>촬영조수4</v>
          </cell>
        </row>
        <row r="185">
          <cell r="A185">
            <v>501006</v>
          </cell>
          <cell r="D185" t="str">
            <v>촬영조수5</v>
          </cell>
        </row>
        <row r="186">
          <cell r="A186">
            <v>501007</v>
          </cell>
          <cell r="D186" t="str">
            <v>촬영조수6</v>
          </cell>
        </row>
        <row r="187">
          <cell r="A187">
            <v>501008</v>
          </cell>
          <cell r="D187" t="str">
            <v>촬영조수7</v>
          </cell>
        </row>
        <row r="188">
          <cell r="A188">
            <v>501009</v>
          </cell>
          <cell r="D188" t="str">
            <v>촬영조수8</v>
          </cell>
        </row>
        <row r="189">
          <cell r="A189">
            <v>501010</v>
          </cell>
          <cell r="D189" t="str">
            <v>촬영감독B</v>
          </cell>
        </row>
        <row r="190">
          <cell r="A190">
            <v>501011</v>
          </cell>
          <cell r="D190" t="str">
            <v>촬영조수B1</v>
          </cell>
        </row>
        <row r="191">
          <cell r="A191">
            <v>501012</v>
          </cell>
          <cell r="D191" t="str">
            <v>촬영조수B2</v>
          </cell>
        </row>
        <row r="192">
          <cell r="A192">
            <v>501013</v>
          </cell>
          <cell r="D192" t="str">
            <v>촬영조수B3</v>
          </cell>
        </row>
        <row r="193">
          <cell r="A193">
            <v>501014</v>
          </cell>
          <cell r="D193" t="str">
            <v>촬영조수B4</v>
          </cell>
        </row>
        <row r="194">
          <cell r="A194">
            <v>501015</v>
          </cell>
          <cell r="D194" t="str">
            <v>촬영조수B5</v>
          </cell>
        </row>
        <row r="195">
          <cell r="A195">
            <v>501016</v>
          </cell>
          <cell r="D195" t="str">
            <v>촬영팀C</v>
          </cell>
        </row>
        <row r="196">
          <cell r="A196">
            <v>501017</v>
          </cell>
          <cell r="D196" t="str">
            <v>촬영팀D</v>
          </cell>
        </row>
        <row r="197">
          <cell r="A197">
            <v>501018</v>
          </cell>
          <cell r="D197" t="str">
            <v>촬영지원</v>
          </cell>
        </row>
        <row r="198">
          <cell r="A198">
            <v>501101</v>
          </cell>
          <cell r="D198" t="str">
            <v>카메라A</v>
          </cell>
        </row>
        <row r="199">
          <cell r="A199">
            <v>501102</v>
          </cell>
          <cell r="D199" t="str">
            <v>카메라B(턴키)</v>
          </cell>
        </row>
        <row r="200">
          <cell r="A200">
            <v>501103</v>
          </cell>
          <cell r="D200" t="str">
            <v>카메라C</v>
          </cell>
        </row>
        <row r="201">
          <cell r="A201">
            <v>501104</v>
          </cell>
          <cell r="D201" t="str">
            <v>촬영추가기재</v>
          </cell>
        </row>
        <row r="202">
          <cell r="A202">
            <v>501105</v>
          </cell>
          <cell r="D202" t="str">
            <v>촬영소모품</v>
          </cell>
        </row>
        <row r="203">
          <cell r="A203">
            <v>501106</v>
          </cell>
          <cell r="D203" t="str">
            <v>촬영장비차량1</v>
          </cell>
        </row>
        <row r="204">
          <cell r="A204">
            <v>501107</v>
          </cell>
          <cell r="D204" t="str">
            <v>촬영장비차량2</v>
          </cell>
        </row>
        <row r="205">
          <cell r="A205">
            <v>501201</v>
          </cell>
          <cell r="D205" t="str">
            <v>그립실장</v>
          </cell>
        </row>
        <row r="206">
          <cell r="A206">
            <v>501202</v>
          </cell>
          <cell r="D206" t="str">
            <v>그립팀장</v>
          </cell>
        </row>
        <row r="207">
          <cell r="A207">
            <v>501203</v>
          </cell>
          <cell r="D207" t="str">
            <v>그립팀1</v>
          </cell>
        </row>
        <row r="208">
          <cell r="A208">
            <v>501204</v>
          </cell>
          <cell r="D208" t="str">
            <v>그립팀2</v>
          </cell>
        </row>
        <row r="209">
          <cell r="A209">
            <v>501205</v>
          </cell>
          <cell r="D209" t="str">
            <v>그립지원</v>
          </cell>
        </row>
        <row r="210">
          <cell r="A210">
            <v>501206</v>
          </cell>
          <cell r="D210" t="str">
            <v>그립장비1</v>
          </cell>
        </row>
        <row r="211">
          <cell r="A211">
            <v>501207</v>
          </cell>
          <cell r="D211" t="str">
            <v>그립장비2</v>
          </cell>
        </row>
        <row r="212">
          <cell r="A212">
            <v>501208</v>
          </cell>
          <cell r="D212" t="str">
            <v>스테디캠</v>
          </cell>
        </row>
        <row r="213">
          <cell r="A213">
            <v>501209</v>
          </cell>
          <cell r="D213" t="str">
            <v>지미짚</v>
          </cell>
        </row>
        <row r="214">
          <cell r="A214">
            <v>501210</v>
          </cell>
          <cell r="D214" t="str">
            <v>그립장비차량</v>
          </cell>
        </row>
        <row r="215">
          <cell r="A215">
            <v>501401</v>
          </cell>
          <cell r="D215" t="str">
            <v>항공촬영</v>
          </cell>
        </row>
        <row r="216">
          <cell r="A216">
            <v>501402</v>
          </cell>
          <cell r="D216" t="str">
            <v>수중촬영</v>
          </cell>
        </row>
        <row r="217">
          <cell r="A217">
            <v>501403</v>
          </cell>
          <cell r="D217" t="str">
            <v>레카차</v>
          </cell>
        </row>
        <row r="218">
          <cell r="A218">
            <v>501404</v>
          </cell>
          <cell r="D218" t="str">
            <v>슈팅카</v>
          </cell>
        </row>
        <row r="219">
          <cell r="A219">
            <v>501405</v>
          </cell>
          <cell r="D219" t="str">
            <v>드론</v>
          </cell>
        </row>
        <row r="220">
          <cell r="A220">
            <v>501406</v>
          </cell>
          <cell r="D220" t="str">
            <v>촬영크레인</v>
          </cell>
        </row>
        <row r="221">
          <cell r="A221">
            <v>501501</v>
          </cell>
          <cell r="D221" t="str">
            <v>조명감독</v>
          </cell>
        </row>
        <row r="222">
          <cell r="A222">
            <v>501502</v>
          </cell>
          <cell r="D222" t="str">
            <v>조명조수1</v>
          </cell>
        </row>
        <row r="223">
          <cell r="A223">
            <v>501503</v>
          </cell>
          <cell r="D223" t="str">
            <v>조명조수2</v>
          </cell>
        </row>
        <row r="224">
          <cell r="A224">
            <v>501504</v>
          </cell>
          <cell r="D224" t="str">
            <v>조명조수3</v>
          </cell>
        </row>
        <row r="225">
          <cell r="A225">
            <v>501505</v>
          </cell>
          <cell r="D225" t="str">
            <v>조명조수4</v>
          </cell>
        </row>
        <row r="226">
          <cell r="A226">
            <v>501506</v>
          </cell>
          <cell r="D226" t="str">
            <v>조명조수5</v>
          </cell>
        </row>
        <row r="227">
          <cell r="A227">
            <v>501507</v>
          </cell>
          <cell r="D227" t="str">
            <v>조명조수6</v>
          </cell>
        </row>
        <row r="228">
          <cell r="A228">
            <v>501508</v>
          </cell>
          <cell r="D228" t="str">
            <v>조명조수7</v>
          </cell>
        </row>
        <row r="229">
          <cell r="A229">
            <v>501509</v>
          </cell>
          <cell r="D229" t="str">
            <v>조명조수8</v>
          </cell>
        </row>
        <row r="230">
          <cell r="A230">
            <v>501510</v>
          </cell>
          <cell r="D230" t="str">
            <v>조명팀B</v>
          </cell>
        </row>
        <row r="231">
          <cell r="A231">
            <v>501511</v>
          </cell>
          <cell r="D231" t="str">
            <v>조명팀C</v>
          </cell>
        </row>
        <row r="232">
          <cell r="A232">
            <v>501512</v>
          </cell>
          <cell r="D232" t="str">
            <v>조명지원</v>
          </cell>
        </row>
        <row r="233">
          <cell r="A233">
            <v>501601</v>
          </cell>
          <cell r="D233" t="str">
            <v>기본조명</v>
          </cell>
        </row>
        <row r="234">
          <cell r="A234">
            <v>501602</v>
          </cell>
          <cell r="D234" t="str">
            <v>HMI조명</v>
          </cell>
        </row>
        <row r="235">
          <cell r="A235">
            <v>501603</v>
          </cell>
          <cell r="D235" t="str">
            <v>조명크레인</v>
          </cell>
        </row>
        <row r="236">
          <cell r="A236">
            <v>501604</v>
          </cell>
          <cell r="D236" t="str">
            <v>조명추가기재</v>
          </cell>
        </row>
        <row r="237">
          <cell r="A237">
            <v>501605</v>
          </cell>
          <cell r="D237" t="str">
            <v>조명소모품</v>
          </cell>
        </row>
        <row r="238">
          <cell r="A238">
            <v>501606</v>
          </cell>
          <cell r="D238" t="str">
            <v>조명장비차량1</v>
          </cell>
        </row>
        <row r="239">
          <cell r="A239">
            <v>501607</v>
          </cell>
          <cell r="D239" t="str">
            <v>조명장비차량2</v>
          </cell>
        </row>
        <row r="240">
          <cell r="A240">
            <v>501701</v>
          </cell>
          <cell r="D240" t="str">
            <v>발전차1</v>
          </cell>
        </row>
        <row r="241">
          <cell r="A241">
            <v>501702</v>
          </cell>
          <cell r="D241" t="str">
            <v>발전차2</v>
          </cell>
        </row>
        <row r="242">
          <cell r="A242">
            <v>501703</v>
          </cell>
          <cell r="D242" t="str">
            <v>추가발전차1</v>
          </cell>
        </row>
        <row r="243">
          <cell r="A243">
            <v>501704</v>
          </cell>
          <cell r="D243" t="str">
            <v>추가발전차2</v>
          </cell>
        </row>
        <row r="244">
          <cell r="A244">
            <v>501705</v>
          </cell>
          <cell r="D244" t="str">
            <v>발전기</v>
          </cell>
        </row>
        <row r="245">
          <cell r="A245">
            <v>501706</v>
          </cell>
          <cell r="D245" t="str">
            <v>전기섭외료</v>
          </cell>
        </row>
        <row r="246">
          <cell r="A246">
            <v>501707</v>
          </cell>
          <cell r="D246" t="str">
            <v>발전장비</v>
          </cell>
        </row>
        <row r="247">
          <cell r="A247">
            <v>501708</v>
          </cell>
          <cell r="D247" t="str">
            <v>발전소모품</v>
          </cell>
        </row>
        <row r="248">
          <cell r="A248">
            <v>501801</v>
          </cell>
          <cell r="D248" t="str">
            <v>동시녹음기사1</v>
          </cell>
        </row>
        <row r="249">
          <cell r="A249">
            <v>501802</v>
          </cell>
          <cell r="D249" t="str">
            <v>동시녹음기사2</v>
          </cell>
        </row>
        <row r="250">
          <cell r="A250">
            <v>501803</v>
          </cell>
          <cell r="D250" t="str">
            <v>동시녹음팀1</v>
          </cell>
        </row>
        <row r="251">
          <cell r="A251">
            <v>501804</v>
          </cell>
          <cell r="D251" t="str">
            <v>동시녹음팀2</v>
          </cell>
        </row>
        <row r="252">
          <cell r="A252">
            <v>501805</v>
          </cell>
          <cell r="D252" t="str">
            <v>동시녹음팀3</v>
          </cell>
        </row>
        <row r="253">
          <cell r="A253">
            <v>501806</v>
          </cell>
          <cell r="D253" t="str">
            <v>동시녹음팀4</v>
          </cell>
        </row>
        <row r="254">
          <cell r="A254">
            <v>501807</v>
          </cell>
          <cell r="D254" t="str">
            <v>동시녹음장비</v>
          </cell>
        </row>
        <row r="255">
          <cell r="A255">
            <v>501808</v>
          </cell>
          <cell r="D255" t="str">
            <v>동시녹음추가기재</v>
          </cell>
        </row>
        <row r="256">
          <cell r="A256">
            <v>501809</v>
          </cell>
          <cell r="D256" t="str">
            <v>동시녹음소모품</v>
          </cell>
        </row>
        <row r="257">
          <cell r="A257">
            <v>501810</v>
          </cell>
          <cell r="D257" t="str">
            <v>동시녹음장비차량1</v>
          </cell>
        </row>
        <row r="258">
          <cell r="A258">
            <v>501811</v>
          </cell>
          <cell r="D258" t="str">
            <v>동시녹음장비차량2</v>
          </cell>
        </row>
        <row r="259">
          <cell r="A259">
            <v>502001</v>
          </cell>
          <cell r="D259" t="str">
            <v>DIT팀장</v>
          </cell>
        </row>
        <row r="260">
          <cell r="A260">
            <v>502002</v>
          </cell>
          <cell r="D260" t="str">
            <v>DIT팀1</v>
          </cell>
        </row>
        <row r="261">
          <cell r="A261">
            <v>502003</v>
          </cell>
          <cell r="D261" t="str">
            <v>DIT팀2</v>
          </cell>
        </row>
        <row r="262">
          <cell r="A262">
            <v>502004</v>
          </cell>
          <cell r="D262" t="str">
            <v>DIT팀3</v>
          </cell>
        </row>
        <row r="263">
          <cell r="A263">
            <v>502005</v>
          </cell>
          <cell r="D263" t="str">
            <v>DIT팀4</v>
          </cell>
        </row>
        <row r="264">
          <cell r="A264">
            <v>502006</v>
          </cell>
          <cell r="D264" t="str">
            <v>DIT지원</v>
          </cell>
        </row>
        <row r="265">
          <cell r="A265">
            <v>502007</v>
          </cell>
          <cell r="D265" t="str">
            <v>하드디스크</v>
          </cell>
        </row>
        <row r="266">
          <cell r="A266">
            <v>502008</v>
          </cell>
          <cell r="D266" t="str">
            <v>스토리지</v>
          </cell>
        </row>
        <row r="267">
          <cell r="A267">
            <v>502009</v>
          </cell>
          <cell r="D267" t="str">
            <v>데이터서버</v>
          </cell>
        </row>
        <row r="268">
          <cell r="A268">
            <v>502101</v>
          </cell>
          <cell r="D268" t="str">
            <v>현장편집1</v>
          </cell>
        </row>
        <row r="269">
          <cell r="A269">
            <v>502102</v>
          </cell>
          <cell r="D269" t="str">
            <v>현장편집2</v>
          </cell>
        </row>
        <row r="270">
          <cell r="A270">
            <v>502103</v>
          </cell>
          <cell r="D270" t="str">
            <v>현장편집장비</v>
          </cell>
        </row>
        <row r="271">
          <cell r="A271">
            <v>502104</v>
          </cell>
          <cell r="D271" t="str">
            <v>현장편집장비차량</v>
          </cell>
        </row>
        <row r="272">
          <cell r="A272">
            <v>502201</v>
          </cell>
          <cell r="D272" t="str">
            <v>미술감독</v>
          </cell>
        </row>
        <row r="273">
          <cell r="A273">
            <v>502202</v>
          </cell>
          <cell r="D273" t="str">
            <v>미술팀장</v>
          </cell>
        </row>
        <row r="274">
          <cell r="A274">
            <v>502203</v>
          </cell>
          <cell r="D274" t="str">
            <v>미술팀1</v>
          </cell>
        </row>
        <row r="275">
          <cell r="A275">
            <v>502204</v>
          </cell>
          <cell r="D275" t="str">
            <v>미술팀2</v>
          </cell>
        </row>
        <row r="276">
          <cell r="A276">
            <v>502205</v>
          </cell>
          <cell r="D276" t="str">
            <v>미술팀3</v>
          </cell>
        </row>
        <row r="277">
          <cell r="A277">
            <v>502206</v>
          </cell>
          <cell r="D277" t="str">
            <v>미술팀4</v>
          </cell>
        </row>
        <row r="278">
          <cell r="A278">
            <v>502207</v>
          </cell>
          <cell r="D278" t="str">
            <v>미술팀5</v>
          </cell>
        </row>
        <row r="279">
          <cell r="A279">
            <v>502208</v>
          </cell>
          <cell r="D279" t="str">
            <v>미술재료</v>
          </cell>
        </row>
        <row r="280">
          <cell r="A280">
            <v>502209</v>
          </cell>
          <cell r="D280" t="str">
            <v>미술진행</v>
          </cell>
        </row>
        <row r="281">
          <cell r="A281">
            <v>502210</v>
          </cell>
          <cell r="D281" t="str">
            <v>미술운송</v>
          </cell>
        </row>
        <row r="282">
          <cell r="A282">
            <v>502301</v>
          </cell>
          <cell r="D282" t="str">
            <v>소품기사</v>
          </cell>
        </row>
        <row r="283">
          <cell r="A283">
            <v>502302</v>
          </cell>
          <cell r="D283" t="str">
            <v>소품조수1</v>
          </cell>
        </row>
        <row r="284">
          <cell r="A284">
            <v>502303</v>
          </cell>
          <cell r="D284" t="str">
            <v>소품조수2</v>
          </cell>
        </row>
        <row r="285">
          <cell r="A285">
            <v>502304</v>
          </cell>
          <cell r="D285" t="str">
            <v>소품조수3</v>
          </cell>
        </row>
        <row r="286">
          <cell r="A286">
            <v>502305</v>
          </cell>
          <cell r="D286" t="str">
            <v>소품비_제작,구입</v>
          </cell>
        </row>
        <row r="287">
          <cell r="A287">
            <v>502306</v>
          </cell>
          <cell r="D287" t="str">
            <v>소품비_대여</v>
          </cell>
        </row>
        <row r="288">
          <cell r="A288">
            <v>502307</v>
          </cell>
          <cell r="D288" t="str">
            <v>소품비_차</v>
          </cell>
        </row>
        <row r="289">
          <cell r="A289">
            <v>502308</v>
          </cell>
          <cell r="D289" t="str">
            <v>소품진행</v>
          </cell>
        </row>
        <row r="290">
          <cell r="A290">
            <v>502309</v>
          </cell>
          <cell r="D290" t="str">
            <v>소품운송</v>
          </cell>
        </row>
        <row r="291">
          <cell r="A291">
            <v>502401</v>
          </cell>
          <cell r="D291" t="str">
            <v>세트제작1</v>
          </cell>
        </row>
        <row r="292">
          <cell r="A292">
            <v>502402</v>
          </cell>
          <cell r="D292" t="str">
            <v>세트제작2</v>
          </cell>
        </row>
        <row r="293">
          <cell r="A293">
            <v>502403</v>
          </cell>
          <cell r="D293" t="str">
            <v>세트진행비</v>
          </cell>
        </row>
        <row r="294">
          <cell r="A294">
            <v>502501</v>
          </cell>
          <cell r="D294" t="str">
            <v>의상담당</v>
          </cell>
        </row>
        <row r="295">
          <cell r="A295">
            <v>502502</v>
          </cell>
          <cell r="D295" t="str">
            <v>의상조수1</v>
          </cell>
        </row>
        <row r="296">
          <cell r="A296">
            <v>502503</v>
          </cell>
          <cell r="D296" t="str">
            <v>의상조수2</v>
          </cell>
        </row>
        <row r="297">
          <cell r="A297">
            <v>502504</v>
          </cell>
          <cell r="D297" t="str">
            <v>의상조수3</v>
          </cell>
        </row>
        <row r="298">
          <cell r="A298">
            <v>502505</v>
          </cell>
          <cell r="D298" t="str">
            <v>의상비</v>
          </cell>
        </row>
        <row r="299">
          <cell r="A299">
            <v>502506</v>
          </cell>
          <cell r="D299" t="str">
            <v>의상진행</v>
          </cell>
        </row>
        <row r="300">
          <cell r="A300">
            <v>502507</v>
          </cell>
          <cell r="D300" t="str">
            <v>의상운송</v>
          </cell>
        </row>
        <row r="301">
          <cell r="A301">
            <v>502508</v>
          </cell>
          <cell r="D301" t="str">
            <v>의상제작</v>
          </cell>
        </row>
        <row r="302">
          <cell r="A302">
            <v>502509</v>
          </cell>
          <cell r="D302" t="str">
            <v>의상대여</v>
          </cell>
        </row>
        <row r="303">
          <cell r="A303">
            <v>502601</v>
          </cell>
          <cell r="D303" t="str">
            <v>분장&amp;헤어담당</v>
          </cell>
        </row>
        <row r="304">
          <cell r="A304">
            <v>502602</v>
          </cell>
          <cell r="D304" t="str">
            <v>분장조수1</v>
          </cell>
        </row>
        <row r="305">
          <cell r="A305">
            <v>502603</v>
          </cell>
          <cell r="D305" t="str">
            <v>분장조수2</v>
          </cell>
        </row>
        <row r="306">
          <cell r="A306">
            <v>502604</v>
          </cell>
          <cell r="D306" t="str">
            <v>분장조수3</v>
          </cell>
        </row>
        <row r="307">
          <cell r="A307">
            <v>502605</v>
          </cell>
          <cell r="D307" t="str">
            <v>분장재료</v>
          </cell>
        </row>
        <row r="308">
          <cell r="A308">
            <v>502606</v>
          </cell>
          <cell r="D308" t="str">
            <v>분장진행</v>
          </cell>
        </row>
        <row r="309">
          <cell r="A309">
            <v>502701</v>
          </cell>
          <cell r="D309" t="str">
            <v>특수효과담당</v>
          </cell>
        </row>
        <row r="310">
          <cell r="A310">
            <v>502702</v>
          </cell>
          <cell r="D310" t="str">
            <v>특효기자재</v>
          </cell>
        </row>
        <row r="311">
          <cell r="A311">
            <v>502703</v>
          </cell>
          <cell r="D311" t="str">
            <v>특수소품담당</v>
          </cell>
        </row>
        <row r="312">
          <cell r="A312">
            <v>502704</v>
          </cell>
          <cell r="D312" t="str">
            <v>미니어처제작</v>
          </cell>
        </row>
        <row r="313">
          <cell r="A313">
            <v>502705</v>
          </cell>
          <cell r="D313" t="str">
            <v>특수차량</v>
          </cell>
        </row>
        <row r="314">
          <cell r="A314">
            <v>502706</v>
          </cell>
          <cell r="D314" t="str">
            <v>강우기</v>
          </cell>
        </row>
        <row r="315">
          <cell r="A315">
            <v>502707</v>
          </cell>
          <cell r="D315" t="str">
            <v>기타특수효과장비</v>
          </cell>
        </row>
        <row r="316">
          <cell r="A316">
            <v>502708</v>
          </cell>
          <cell r="D316" t="str">
            <v>특수분장</v>
          </cell>
        </row>
        <row r="317">
          <cell r="A317">
            <v>502709</v>
          </cell>
          <cell r="D317" t="str">
            <v>특수분장재료</v>
          </cell>
        </row>
        <row r="318">
          <cell r="A318">
            <v>502710</v>
          </cell>
          <cell r="D318" t="str">
            <v>더미제작</v>
          </cell>
        </row>
        <row r="319">
          <cell r="A319">
            <v>502711</v>
          </cell>
          <cell r="D319" t="str">
            <v>더미대여</v>
          </cell>
        </row>
        <row r="320">
          <cell r="A320">
            <v>502801</v>
          </cell>
          <cell r="D320" t="str">
            <v>무술감독</v>
          </cell>
        </row>
        <row r="321">
          <cell r="A321">
            <v>502802</v>
          </cell>
          <cell r="D321" t="str">
            <v>무술팀장1</v>
          </cell>
        </row>
        <row r="322">
          <cell r="A322">
            <v>502803</v>
          </cell>
          <cell r="D322" t="str">
            <v>무술팀장2</v>
          </cell>
        </row>
        <row r="323">
          <cell r="A323">
            <v>502804</v>
          </cell>
          <cell r="D323" t="str">
            <v>무술지도1</v>
          </cell>
        </row>
        <row r="324">
          <cell r="A324">
            <v>502805</v>
          </cell>
          <cell r="D324" t="str">
            <v>무술지도2</v>
          </cell>
        </row>
        <row r="325">
          <cell r="A325">
            <v>502806</v>
          </cell>
          <cell r="D325" t="str">
            <v>스턴트</v>
          </cell>
        </row>
        <row r="326">
          <cell r="A326">
            <v>502807</v>
          </cell>
          <cell r="D326" t="str">
            <v>스턴트장비</v>
          </cell>
        </row>
        <row r="327">
          <cell r="A327">
            <v>502901</v>
          </cell>
          <cell r="D327" t="str">
            <v>안무지도</v>
          </cell>
        </row>
        <row r="328">
          <cell r="A328">
            <v>502902</v>
          </cell>
          <cell r="D328" t="str">
            <v>음악지도</v>
          </cell>
        </row>
        <row r="329">
          <cell r="A329">
            <v>502903</v>
          </cell>
          <cell r="D329" t="str">
            <v>액션지도</v>
          </cell>
        </row>
        <row r="330">
          <cell r="A330">
            <v>503001</v>
          </cell>
          <cell r="D330" t="str">
            <v>의료팀1</v>
          </cell>
        </row>
        <row r="331">
          <cell r="A331">
            <v>503002</v>
          </cell>
          <cell r="D331" t="str">
            <v>의료팀2</v>
          </cell>
        </row>
        <row r="332">
          <cell r="A332">
            <v>503003</v>
          </cell>
          <cell r="D332" t="str">
            <v>응급의료팀</v>
          </cell>
        </row>
        <row r="333">
          <cell r="A333">
            <v>503004</v>
          </cell>
          <cell r="D333" t="str">
            <v>구급차</v>
          </cell>
        </row>
        <row r="334">
          <cell r="A334">
            <v>503005</v>
          </cell>
          <cell r="D334" t="str">
            <v>안전관리팀1</v>
          </cell>
        </row>
        <row r="335">
          <cell r="A335">
            <v>503006</v>
          </cell>
          <cell r="D335" t="str">
            <v>안전관리팀2</v>
          </cell>
        </row>
        <row r="336">
          <cell r="A336">
            <v>503007</v>
          </cell>
          <cell r="D336" t="str">
            <v>경호팀1</v>
          </cell>
        </row>
        <row r="337">
          <cell r="A337">
            <v>503008</v>
          </cell>
          <cell r="D337" t="str">
            <v>경호팀2</v>
          </cell>
        </row>
        <row r="338">
          <cell r="A338">
            <v>503009</v>
          </cell>
          <cell r="D338" t="str">
            <v>경호팀3</v>
          </cell>
        </row>
        <row r="339">
          <cell r="A339">
            <v>503010</v>
          </cell>
          <cell r="D339" t="str">
            <v>경호팀4</v>
          </cell>
        </row>
        <row r="340">
          <cell r="A340">
            <v>503101</v>
          </cell>
          <cell r="D340" t="str">
            <v>운송책임</v>
          </cell>
        </row>
        <row r="341">
          <cell r="A341">
            <v>503102</v>
          </cell>
          <cell r="D341" t="str">
            <v>스탭버스1</v>
          </cell>
        </row>
        <row r="342">
          <cell r="A342">
            <v>503103</v>
          </cell>
          <cell r="D342" t="str">
            <v>스탭버스2</v>
          </cell>
        </row>
        <row r="343">
          <cell r="A343">
            <v>503104</v>
          </cell>
          <cell r="D343" t="str">
            <v>분장버스</v>
          </cell>
        </row>
        <row r="344">
          <cell r="A344">
            <v>503105</v>
          </cell>
          <cell r="D344" t="str">
            <v>의상버스</v>
          </cell>
        </row>
        <row r="345">
          <cell r="A345">
            <v>503106</v>
          </cell>
          <cell r="D345" t="str">
            <v>스탭차량1</v>
          </cell>
        </row>
        <row r="346">
          <cell r="A346">
            <v>503107</v>
          </cell>
          <cell r="D346" t="str">
            <v>스탭차량2</v>
          </cell>
        </row>
        <row r="347">
          <cell r="A347">
            <v>503108</v>
          </cell>
          <cell r="D347" t="str">
            <v>스탭차량3</v>
          </cell>
        </row>
        <row r="348">
          <cell r="A348">
            <v>503109</v>
          </cell>
          <cell r="D348" t="str">
            <v>스탭차량4</v>
          </cell>
        </row>
        <row r="349">
          <cell r="A349">
            <v>503110</v>
          </cell>
          <cell r="D349" t="str">
            <v>스탭차량5</v>
          </cell>
        </row>
        <row r="350">
          <cell r="A350">
            <v>503111</v>
          </cell>
          <cell r="D350" t="str">
            <v>스탭차량6</v>
          </cell>
        </row>
        <row r="351">
          <cell r="A351">
            <v>503112</v>
          </cell>
          <cell r="D351" t="str">
            <v>스탭차량7</v>
          </cell>
        </row>
        <row r="352">
          <cell r="A352">
            <v>503113</v>
          </cell>
          <cell r="D352" t="str">
            <v>프로덕션차량1</v>
          </cell>
        </row>
        <row r="353">
          <cell r="A353">
            <v>503114</v>
          </cell>
          <cell r="D353" t="str">
            <v>프로덕션차량2</v>
          </cell>
        </row>
        <row r="354">
          <cell r="A354">
            <v>503115</v>
          </cell>
          <cell r="D354" t="str">
            <v>프로덕션차량3</v>
          </cell>
        </row>
        <row r="355">
          <cell r="A355">
            <v>503116</v>
          </cell>
          <cell r="D355" t="str">
            <v>프로덕션차량4</v>
          </cell>
        </row>
        <row r="356">
          <cell r="A356">
            <v>503117</v>
          </cell>
          <cell r="D356" t="str">
            <v>프로덕션차량5</v>
          </cell>
        </row>
        <row r="357">
          <cell r="A357">
            <v>503118</v>
          </cell>
          <cell r="D357" t="str">
            <v>프로덕션차량6</v>
          </cell>
        </row>
        <row r="358">
          <cell r="A358">
            <v>503119</v>
          </cell>
          <cell r="D358" t="str">
            <v>프로덕션차량7</v>
          </cell>
        </row>
        <row r="359">
          <cell r="A359">
            <v>503120</v>
          </cell>
          <cell r="D359" t="str">
            <v>프로덕션차량8</v>
          </cell>
        </row>
        <row r="360">
          <cell r="A360">
            <v>503121</v>
          </cell>
          <cell r="D360" t="str">
            <v>프로덕션차량9</v>
          </cell>
        </row>
        <row r="361">
          <cell r="A361">
            <v>503122</v>
          </cell>
          <cell r="D361" t="str">
            <v>프로덕션차량10</v>
          </cell>
        </row>
        <row r="362">
          <cell r="A362">
            <v>503123</v>
          </cell>
          <cell r="D362" t="str">
            <v>프로덕션차량11</v>
          </cell>
        </row>
        <row r="363">
          <cell r="A363">
            <v>503124</v>
          </cell>
          <cell r="D363" t="str">
            <v>프로덕션차량12</v>
          </cell>
        </row>
        <row r="364">
          <cell r="A364">
            <v>503125</v>
          </cell>
          <cell r="D364" t="str">
            <v>프로덕션차량13</v>
          </cell>
        </row>
        <row r="365">
          <cell r="A365">
            <v>503126</v>
          </cell>
          <cell r="D365" t="str">
            <v>프로덕션차량14</v>
          </cell>
        </row>
        <row r="366">
          <cell r="A366">
            <v>503127</v>
          </cell>
          <cell r="D366" t="str">
            <v>프로덕션차량15</v>
          </cell>
        </row>
        <row r="367">
          <cell r="A367">
            <v>503128</v>
          </cell>
          <cell r="D367" t="str">
            <v>프로덕션차량16</v>
          </cell>
        </row>
        <row r="368">
          <cell r="A368">
            <v>503129</v>
          </cell>
          <cell r="D368" t="str">
            <v>프로덕션차량17</v>
          </cell>
        </row>
        <row r="369">
          <cell r="A369">
            <v>503130</v>
          </cell>
          <cell r="D369" t="str">
            <v>프로덕션차량18</v>
          </cell>
        </row>
        <row r="370">
          <cell r="A370">
            <v>503131</v>
          </cell>
          <cell r="D370" t="str">
            <v>프로덕션차량19</v>
          </cell>
        </row>
        <row r="371">
          <cell r="A371">
            <v>503132</v>
          </cell>
          <cell r="D371" t="str">
            <v>프로덕션차량20</v>
          </cell>
        </row>
        <row r="372">
          <cell r="A372">
            <v>503133</v>
          </cell>
          <cell r="D372" t="str">
            <v>프로덕션차량21</v>
          </cell>
        </row>
        <row r="373">
          <cell r="A373">
            <v>503134</v>
          </cell>
          <cell r="D373" t="str">
            <v>프로덕션차량22</v>
          </cell>
        </row>
        <row r="374">
          <cell r="A374">
            <v>503135</v>
          </cell>
          <cell r="D374" t="str">
            <v>프로덕션차량23</v>
          </cell>
        </row>
        <row r="375">
          <cell r="A375">
            <v>503136</v>
          </cell>
          <cell r="D375" t="str">
            <v>프로덕션차량24</v>
          </cell>
        </row>
        <row r="376">
          <cell r="A376">
            <v>503137</v>
          </cell>
          <cell r="D376" t="str">
            <v>프로덕션차량25</v>
          </cell>
        </row>
        <row r="377">
          <cell r="A377">
            <v>503138</v>
          </cell>
          <cell r="D377" t="str">
            <v>프로덕션차량26</v>
          </cell>
        </row>
        <row r="378">
          <cell r="A378">
            <v>503139</v>
          </cell>
          <cell r="D378" t="str">
            <v>프로덕션차량27</v>
          </cell>
        </row>
        <row r="379">
          <cell r="A379">
            <v>503140</v>
          </cell>
          <cell r="D379" t="str">
            <v>프로덕션차량28</v>
          </cell>
        </row>
        <row r="380">
          <cell r="A380">
            <v>503141</v>
          </cell>
          <cell r="D380" t="str">
            <v>프로덕션차량29</v>
          </cell>
        </row>
        <row r="381">
          <cell r="A381">
            <v>503142</v>
          </cell>
          <cell r="D381" t="str">
            <v>프로덕션차량30</v>
          </cell>
        </row>
        <row r="382">
          <cell r="A382">
            <v>503143</v>
          </cell>
          <cell r="D382" t="str">
            <v>프로덕션차량31</v>
          </cell>
        </row>
        <row r="383">
          <cell r="A383">
            <v>503144</v>
          </cell>
          <cell r="D383" t="str">
            <v>프로덕션차량32</v>
          </cell>
        </row>
        <row r="384">
          <cell r="A384">
            <v>503145</v>
          </cell>
          <cell r="D384" t="str">
            <v>항공운송</v>
          </cell>
        </row>
        <row r="385">
          <cell r="A385">
            <v>503201</v>
          </cell>
          <cell r="D385" t="str">
            <v>촬영장소</v>
          </cell>
        </row>
        <row r="386">
          <cell r="A386">
            <v>503202</v>
          </cell>
          <cell r="D386" t="str">
            <v>스튜디오1</v>
          </cell>
        </row>
        <row r="387">
          <cell r="A387">
            <v>503203</v>
          </cell>
          <cell r="D387" t="str">
            <v>스튜디오2</v>
          </cell>
        </row>
        <row r="388">
          <cell r="A388">
            <v>503204</v>
          </cell>
          <cell r="D388" t="str">
            <v>베이스대관</v>
          </cell>
        </row>
        <row r="389">
          <cell r="A389">
            <v>503205</v>
          </cell>
          <cell r="D389" t="str">
            <v>섭외사례비</v>
          </cell>
        </row>
        <row r="390">
          <cell r="A390">
            <v>503301</v>
          </cell>
          <cell r="D390" t="str">
            <v>식사비</v>
          </cell>
        </row>
        <row r="391">
          <cell r="A391">
            <v>503302</v>
          </cell>
          <cell r="D391" t="str">
            <v>숙박비</v>
          </cell>
        </row>
        <row r="392">
          <cell r="A392">
            <v>503303</v>
          </cell>
          <cell r="D392" t="str">
            <v>귀가비</v>
          </cell>
        </row>
        <row r="393">
          <cell r="A393">
            <v>503304</v>
          </cell>
          <cell r="D393" t="str">
            <v>부식비</v>
          </cell>
        </row>
        <row r="394">
          <cell r="A394">
            <v>503305</v>
          </cell>
          <cell r="D394" t="str">
            <v>의료비</v>
          </cell>
        </row>
        <row r="395">
          <cell r="A395">
            <v>503306</v>
          </cell>
          <cell r="D395" t="str">
            <v>유류대</v>
          </cell>
        </row>
        <row r="396">
          <cell r="A396">
            <v>503307</v>
          </cell>
          <cell r="D396" t="str">
            <v>주차교통</v>
          </cell>
        </row>
        <row r="397">
          <cell r="A397">
            <v>503308</v>
          </cell>
          <cell r="D397" t="str">
            <v>야전화장실</v>
          </cell>
        </row>
        <row r="398">
          <cell r="A398">
            <v>503309</v>
          </cell>
          <cell r="D398" t="str">
            <v>야전오피스</v>
          </cell>
        </row>
        <row r="399">
          <cell r="A399">
            <v>503310</v>
          </cell>
          <cell r="D399" t="str">
            <v>와이파이</v>
          </cell>
        </row>
        <row r="400">
          <cell r="A400">
            <v>503311</v>
          </cell>
          <cell r="D400" t="str">
            <v>무전기</v>
          </cell>
        </row>
        <row r="401">
          <cell r="A401">
            <v>503312</v>
          </cell>
          <cell r="D401" t="str">
            <v>비품</v>
          </cell>
        </row>
        <row r="402">
          <cell r="A402">
            <v>503313</v>
          </cell>
          <cell r="D402" t="str">
            <v>소모품기타</v>
          </cell>
        </row>
        <row r="403">
          <cell r="A403">
            <v>503314</v>
          </cell>
          <cell r="D403" t="str">
            <v>수리보상비</v>
          </cell>
        </row>
        <row r="404">
          <cell r="A404">
            <v>503315</v>
          </cell>
          <cell r="D404" t="str">
            <v>현장지원용역</v>
          </cell>
        </row>
        <row r="405">
          <cell r="A405">
            <v>503401</v>
          </cell>
          <cell r="D405" t="str">
            <v>프로덕션_식대</v>
          </cell>
        </row>
        <row r="406">
          <cell r="A406">
            <v>503402</v>
          </cell>
          <cell r="D406" t="str">
            <v>프로덕션_부식잡비</v>
          </cell>
        </row>
        <row r="407">
          <cell r="A407">
            <v>503403</v>
          </cell>
          <cell r="D407" t="str">
            <v>프로덕션_주차교통</v>
          </cell>
        </row>
        <row r="408">
          <cell r="A408">
            <v>503404</v>
          </cell>
          <cell r="D408" t="str">
            <v>프로덕션_통신비</v>
          </cell>
        </row>
        <row r="409">
          <cell r="A409">
            <v>503405</v>
          </cell>
          <cell r="D409" t="str">
            <v>프로덕션_비품</v>
          </cell>
        </row>
        <row r="410">
          <cell r="A410">
            <v>503406</v>
          </cell>
          <cell r="D410" t="str">
            <v>프로덕션_기타</v>
          </cell>
        </row>
        <row r="411">
          <cell r="A411">
            <v>503501</v>
          </cell>
          <cell r="D411" t="str">
            <v>사람보험</v>
          </cell>
        </row>
        <row r="412">
          <cell r="A412">
            <v>503502</v>
          </cell>
          <cell r="D412" t="str">
            <v>장비보험</v>
          </cell>
        </row>
        <row r="413">
          <cell r="A413">
            <v>503503</v>
          </cell>
          <cell r="D413" t="str">
            <v>촬영관련보험</v>
          </cell>
        </row>
        <row r="414">
          <cell r="A414">
            <v>503504</v>
          </cell>
          <cell r="D414" t="str">
            <v>기타보험</v>
          </cell>
        </row>
        <row r="415">
          <cell r="A415">
            <v>503601</v>
          </cell>
          <cell r="D415" t="str">
            <v>노무사</v>
          </cell>
        </row>
        <row r="416">
          <cell r="A416">
            <v>503602</v>
          </cell>
          <cell r="D416" t="str">
            <v>변리사</v>
          </cell>
        </row>
        <row r="417">
          <cell r="A417">
            <v>503603</v>
          </cell>
          <cell r="D417" t="str">
            <v>기타법률</v>
          </cell>
        </row>
        <row r="418">
          <cell r="A418">
            <v>503604</v>
          </cell>
          <cell r="D418" t="str">
            <v>언어자문</v>
          </cell>
        </row>
        <row r="419">
          <cell r="A419">
            <v>503605</v>
          </cell>
          <cell r="D419" t="str">
            <v>기타자문</v>
          </cell>
        </row>
        <row r="420">
          <cell r="A420">
            <v>503701</v>
          </cell>
          <cell r="D420" t="str">
            <v>해외촬영_사전헌팅</v>
          </cell>
        </row>
        <row r="421">
          <cell r="A421">
            <v>503702</v>
          </cell>
          <cell r="D421" t="str">
            <v>해외촬영_코디네이터</v>
          </cell>
        </row>
        <row r="422">
          <cell r="A422">
            <v>503703</v>
          </cell>
          <cell r="D422" t="str">
            <v>해외촬영_항공료</v>
          </cell>
        </row>
        <row r="423">
          <cell r="A423">
            <v>503704</v>
          </cell>
          <cell r="D423" t="str">
            <v>해외촬영_촬영진행비</v>
          </cell>
        </row>
        <row r="424">
          <cell r="A424">
            <v>503705</v>
          </cell>
          <cell r="D424" t="str">
            <v>해외촬영_기타</v>
          </cell>
        </row>
        <row r="425">
          <cell r="A425">
            <v>600101</v>
          </cell>
          <cell r="D425" t="str">
            <v>편집기사1</v>
          </cell>
        </row>
        <row r="426">
          <cell r="A426">
            <v>600102</v>
          </cell>
          <cell r="D426" t="str">
            <v>편집기사2</v>
          </cell>
        </row>
        <row r="427">
          <cell r="A427">
            <v>600103</v>
          </cell>
          <cell r="D427" t="str">
            <v>편집보조1</v>
          </cell>
        </row>
        <row r="428">
          <cell r="A428">
            <v>600104</v>
          </cell>
          <cell r="D428" t="str">
            <v>편집보조2</v>
          </cell>
        </row>
        <row r="429">
          <cell r="A429">
            <v>600105</v>
          </cell>
          <cell r="D429" t="str">
            <v>편집보조3</v>
          </cell>
        </row>
        <row r="430">
          <cell r="A430">
            <v>600106</v>
          </cell>
          <cell r="D430" t="str">
            <v>편집보조4</v>
          </cell>
        </row>
        <row r="431">
          <cell r="A431">
            <v>600107</v>
          </cell>
          <cell r="D431" t="str">
            <v>편집실1</v>
          </cell>
        </row>
        <row r="432">
          <cell r="A432">
            <v>600108</v>
          </cell>
          <cell r="D432" t="str">
            <v>편집실2</v>
          </cell>
        </row>
        <row r="433">
          <cell r="A433">
            <v>600109</v>
          </cell>
          <cell r="D433" t="str">
            <v>편집재료</v>
          </cell>
        </row>
        <row r="434">
          <cell r="A434">
            <v>600201</v>
          </cell>
          <cell r="D434" t="str">
            <v>컴퓨터그래픽</v>
          </cell>
        </row>
        <row r="435">
          <cell r="A435">
            <v>600202</v>
          </cell>
          <cell r="D435" t="str">
            <v>디지털색보정</v>
          </cell>
        </row>
        <row r="436">
          <cell r="A436">
            <v>600203</v>
          </cell>
          <cell r="D436" t="str">
            <v>스캔레코딩</v>
          </cell>
        </row>
        <row r="437">
          <cell r="A437">
            <v>600204</v>
          </cell>
          <cell r="D437" t="str">
            <v>3D컨버팅</v>
          </cell>
        </row>
        <row r="438">
          <cell r="A438">
            <v>600301</v>
          </cell>
          <cell r="D438" t="str">
            <v>음악감독</v>
          </cell>
        </row>
        <row r="439">
          <cell r="A439">
            <v>600302</v>
          </cell>
          <cell r="D439" t="str">
            <v>음악저작권료</v>
          </cell>
        </row>
        <row r="440">
          <cell r="A440">
            <v>600401</v>
          </cell>
          <cell r="D440" t="str">
            <v>사운드믹싱</v>
          </cell>
        </row>
        <row r="441">
          <cell r="A441">
            <v>600402</v>
          </cell>
          <cell r="D441" t="str">
            <v>광학녹음</v>
          </cell>
        </row>
        <row r="442">
          <cell r="A442">
            <v>600403</v>
          </cell>
          <cell r="D442" t="str">
            <v>돌비로열티</v>
          </cell>
        </row>
        <row r="443">
          <cell r="A443">
            <v>600404</v>
          </cell>
          <cell r="D443" t="str">
            <v>성우</v>
          </cell>
        </row>
        <row r="444">
          <cell r="A444">
            <v>600501</v>
          </cell>
          <cell r="D444" t="str">
            <v>포스트_식대</v>
          </cell>
        </row>
        <row r="445">
          <cell r="A445">
            <v>600502</v>
          </cell>
          <cell r="D445" t="str">
            <v>포스트_부식잡비</v>
          </cell>
        </row>
        <row r="446">
          <cell r="A446">
            <v>600503</v>
          </cell>
          <cell r="D446" t="str">
            <v>포스트_통신비</v>
          </cell>
        </row>
        <row r="447">
          <cell r="A447">
            <v>600504</v>
          </cell>
          <cell r="D447" t="str">
            <v>포스트_편집진행</v>
          </cell>
        </row>
        <row r="448">
          <cell r="A448">
            <v>600505</v>
          </cell>
          <cell r="D448" t="str">
            <v>포스트_녹음진행</v>
          </cell>
        </row>
        <row r="449">
          <cell r="A449">
            <v>600506</v>
          </cell>
          <cell r="D449" t="str">
            <v>포스트_현상진행</v>
          </cell>
        </row>
        <row r="450">
          <cell r="A450">
            <v>600507</v>
          </cell>
          <cell r="D450" t="str">
            <v>포스트_편집본모니터링</v>
          </cell>
        </row>
        <row r="451">
          <cell r="A451">
            <v>600508</v>
          </cell>
          <cell r="D451" t="str">
            <v>포스트_기타</v>
          </cell>
        </row>
        <row r="452">
          <cell r="A452">
            <v>600509</v>
          </cell>
          <cell r="D452" t="str">
            <v>진행차량_포스트</v>
          </cell>
        </row>
        <row r="453">
          <cell r="A453">
            <v>700101</v>
          </cell>
          <cell r="D453" t="str">
            <v>저작권료</v>
          </cell>
        </row>
        <row r="454">
          <cell r="A454">
            <v>700201</v>
          </cell>
          <cell r="D454" t="str">
            <v>제작수수료</v>
          </cell>
        </row>
        <row r="455">
          <cell r="A455">
            <v>700301</v>
          </cell>
          <cell r="D455" t="str">
            <v>4대보험료</v>
          </cell>
        </row>
        <row r="456">
          <cell r="A456">
            <v>700302</v>
          </cell>
          <cell r="D456" t="str">
            <v>고용보험료</v>
          </cell>
        </row>
        <row r="457">
          <cell r="A457">
            <v>700303</v>
          </cell>
          <cell r="D457" t="str">
            <v>기타세금</v>
          </cell>
        </row>
        <row r="458">
          <cell r="A458">
            <v>700401</v>
          </cell>
          <cell r="D458" t="str">
            <v>경상비</v>
          </cell>
        </row>
        <row r="459">
          <cell r="A459">
            <v>700501</v>
          </cell>
          <cell r="D459" t="str">
            <v>예비비</v>
          </cell>
        </row>
      </sheetData>
      <sheetData sheetId="3" refreshError="1"/>
      <sheetData sheetId="4" refreshError="1"/>
      <sheetData sheetId="5" refreshError="1">
        <row r="3">
          <cell r="B3">
            <v>45681</v>
          </cell>
        </row>
        <row r="5">
          <cell r="B5" t="str">
            <v>항목</v>
          </cell>
          <cell r="F5" t="str">
            <v>예산대비
출금잔액</v>
          </cell>
        </row>
        <row r="6">
          <cell r="F6">
            <v>-572395376</v>
          </cell>
        </row>
        <row r="7">
          <cell r="B7" t="str">
            <v>제작부장1</v>
          </cell>
          <cell r="F7" t="str">
            <v/>
          </cell>
        </row>
        <row r="8">
          <cell r="B8" t="str">
            <v>제작팀장1</v>
          </cell>
          <cell r="F8">
            <v>-12780000</v>
          </cell>
        </row>
        <row r="9">
          <cell r="B9" t="str">
            <v>제작팀장2</v>
          </cell>
          <cell r="F9">
            <v>-5977000</v>
          </cell>
        </row>
        <row r="10">
          <cell r="B10" t="str">
            <v>제작팀장3</v>
          </cell>
          <cell r="F10">
            <v>-10000000</v>
          </cell>
        </row>
        <row r="11">
          <cell r="B11" t="str">
            <v>제작팀장4</v>
          </cell>
          <cell r="F11">
            <v>-3500000</v>
          </cell>
        </row>
        <row r="12">
          <cell r="B12" t="str">
            <v>제작부1</v>
          </cell>
          <cell r="F12">
            <v>-9135000</v>
          </cell>
        </row>
        <row r="13">
          <cell r="B13" t="str">
            <v>제작부2</v>
          </cell>
          <cell r="F13">
            <v>-3953000</v>
          </cell>
        </row>
        <row r="14">
          <cell r="B14" t="str">
            <v>제작부3</v>
          </cell>
          <cell r="F14">
            <v>-3900000</v>
          </cell>
        </row>
        <row r="15">
          <cell r="B15" t="str">
            <v>제작부4</v>
          </cell>
          <cell r="F15">
            <v>-5360000</v>
          </cell>
        </row>
        <row r="16">
          <cell r="B16" t="str">
            <v>제작부5</v>
          </cell>
          <cell r="F16">
            <v>-2500000</v>
          </cell>
        </row>
        <row r="17">
          <cell r="B17" t="str">
            <v>제작부8</v>
          </cell>
          <cell r="F17">
            <v>-1760000</v>
          </cell>
        </row>
        <row r="18">
          <cell r="B18" t="str">
            <v>제작부10</v>
          </cell>
          <cell r="F18">
            <v>-1760000</v>
          </cell>
        </row>
        <row r="19">
          <cell r="B19" t="str">
            <v>제작부11</v>
          </cell>
          <cell r="F19">
            <v>-1540000</v>
          </cell>
        </row>
        <row r="20">
          <cell r="B20" t="str">
            <v>제작부12</v>
          </cell>
          <cell r="F20">
            <v>-1540000</v>
          </cell>
        </row>
        <row r="21">
          <cell r="B21" t="str">
            <v>제작부13</v>
          </cell>
          <cell r="F21">
            <v>-1320000</v>
          </cell>
        </row>
        <row r="22">
          <cell r="B22" t="str">
            <v>제작부14</v>
          </cell>
          <cell r="F22">
            <v>-1320000</v>
          </cell>
        </row>
        <row r="23">
          <cell r="B23" t="str">
            <v>제작부15</v>
          </cell>
          <cell r="F23">
            <v>-1760000</v>
          </cell>
        </row>
        <row r="24">
          <cell r="B24" t="str">
            <v>제작지원</v>
          </cell>
          <cell r="F24">
            <v>-8000000</v>
          </cell>
        </row>
        <row r="25">
          <cell r="B25" t="str">
            <v>회계팀장1</v>
          </cell>
          <cell r="F25">
            <v>-4500000</v>
          </cell>
        </row>
        <row r="26">
          <cell r="B26" t="str">
            <v>조감독1</v>
          </cell>
          <cell r="F26">
            <v>-2000000</v>
          </cell>
        </row>
        <row r="27">
          <cell r="B27" t="str">
            <v>헌팅_식대</v>
          </cell>
          <cell r="F27">
            <v>-2308750</v>
          </cell>
        </row>
        <row r="28">
          <cell r="B28" t="str">
            <v>헌팅_유류교통</v>
          </cell>
          <cell r="F28">
            <v>-719000</v>
          </cell>
        </row>
        <row r="29">
          <cell r="B29" t="str">
            <v>헌팅_숙박비</v>
          </cell>
          <cell r="F29">
            <v>-1750000</v>
          </cell>
        </row>
        <row r="30">
          <cell r="B30" t="str">
            <v>헌팅_구입비외</v>
          </cell>
          <cell r="F30">
            <v>-363100</v>
          </cell>
        </row>
        <row r="31">
          <cell r="B31" t="str">
            <v>헌팅_픽스헌팅</v>
          </cell>
          <cell r="F31">
            <v>-28819817</v>
          </cell>
        </row>
        <row r="32">
          <cell r="B32" t="str">
            <v>촬영준비_식대</v>
          </cell>
          <cell r="F32">
            <v>-2079410</v>
          </cell>
        </row>
        <row r="33">
          <cell r="B33" t="str">
            <v>촬영준비_부식잡비</v>
          </cell>
          <cell r="F33">
            <v>0</v>
          </cell>
        </row>
        <row r="34">
          <cell r="B34" t="str">
            <v>촬영준비_유류대</v>
          </cell>
          <cell r="F34">
            <v>-348821</v>
          </cell>
        </row>
        <row r="35">
          <cell r="B35" t="str">
            <v>촬영준비_교통비</v>
          </cell>
          <cell r="F35">
            <v>-18300</v>
          </cell>
        </row>
        <row r="36">
          <cell r="B36" t="str">
            <v>촬영준비_대본진행</v>
          </cell>
          <cell r="F36">
            <v>-12716024</v>
          </cell>
        </row>
        <row r="37">
          <cell r="B37" t="str">
            <v>촬영준비_기타</v>
          </cell>
          <cell r="F37">
            <v>-281670</v>
          </cell>
        </row>
        <row r="38">
          <cell r="B38" t="str">
            <v>제작연출비품</v>
          </cell>
          <cell r="F38">
            <v>-172500</v>
          </cell>
        </row>
        <row r="39">
          <cell r="B39" t="str">
            <v>테스트촬영</v>
          </cell>
          <cell r="F39">
            <v>0</v>
          </cell>
        </row>
        <row r="40">
          <cell r="B40" t="str">
            <v>조연1</v>
          </cell>
          <cell r="F40">
            <v>-10000000</v>
          </cell>
        </row>
        <row r="41">
          <cell r="B41" t="str">
            <v>단역</v>
          </cell>
          <cell r="F41">
            <v>-18000000</v>
          </cell>
        </row>
        <row r="42">
          <cell r="B42" t="str">
            <v>보조출연</v>
          </cell>
          <cell r="F42">
            <v>-3055000</v>
          </cell>
        </row>
        <row r="43">
          <cell r="B43" t="str">
            <v>카메라A</v>
          </cell>
          <cell r="F43">
            <v>-7500000</v>
          </cell>
        </row>
        <row r="44">
          <cell r="B44" t="str">
            <v>수중촬영</v>
          </cell>
          <cell r="F44">
            <v>-7500000</v>
          </cell>
        </row>
        <row r="45">
          <cell r="B45" t="str">
            <v>드론</v>
          </cell>
          <cell r="F45">
            <v>0</v>
          </cell>
        </row>
        <row r="46">
          <cell r="B46" t="str">
            <v>조명감독</v>
          </cell>
          <cell r="F46">
            <v>-30237600</v>
          </cell>
        </row>
        <row r="47">
          <cell r="B47" t="str">
            <v>조명지원</v>
          </cell>
          <cell r="F47">
            <v>-4000000</v>
          </cell>
        </row>
        <row r="48">
          <cell r="B48" t="str">
            <v>발전차1</v>
          </cell>
          <cell r="F48">
            <v>-9900000</v>
          </cell>
        </row>
        <row r="49">
          <cell r="B49" t="str">
            <v>미술감독</v>
          </cell>
          <cell r="F49">
            <v>-125000000</v>
          </cell>
        </row>
        <row r="50">
          <cell r="B50" t="str">
            <v>미술팀장</v>
          </cell>
          <cell r="F50">
            <v>-2750000</v>
          </cell>
        </row>
        <row r="51">
          <cell r="B51" t="str">
            <v>소품비_제작,구입</v>
          </cell>
          <cell r="F51">
            <v>0</v>
          </cell>
        </row>
        <row r="52">
          <cell r="B52" t="str">
            <v>소품비_대여</v>
          </cell>
          <cell r="F52">
            <v>-6500000</v>
          </cell>
        </row>
        <row r="53">
          <cell r="B53" t="str">
            <v>소품비_차</v>
          </cell>
          <cell r="F53">
            <v>0</v>
          </cell>
        </row>
        <row r="54">
          <cell r="B54" t="str">
            <v>의상담당</v>
          </cell>
          <cell r="F54">
            <v>-6000000</v>
          </cell>
        </row>
        <row r="55">
          <cell r="B55" t="str">
            <v>분장&amp;헤어담당</v>
          </cell>
          <cell r="F55">
            <v>0</v>
          </cell>
        </row>
        <row r="56">
          <cell r="B56" t="str">
            <v>특수효과담당</v>
          </cell>
          <cell r="F56">
            <v>-20000000</v>
          </cell>
        </row>
        <row r="57">
          <cell r="B57" t="str">
            <v>특수소품담당</v>
          </cell>
          <cell r="F57">
            <v>-1152360</v>
          </cell>
        </row>
        <row r="58">
          <cell r="B58" t="str">
            <v>기타특수효과장비</v>
          </cell>
          <cell r="F58">
            <v>-2800000</v>
          </cell>
        </row>
        <row r="59">
          <cell r="B59" t="str">
            <v>구급차</v>
          </cell>
          <cell r="F59">
            <v>-1400000</v>
          </cell>
        </row>
        <row r="60">
          <cell r="B60" t="str">
            <v>경호팀1</v>
          </cell>
          <cell r="F60">
            <v>-4050000</v>
          </cell>
        </row>
        <row r="61">
          <cell r="B61" t="str">
            <v>분장버스</v>
          </cell>
          <cell r="F61">
            <v>-4000000</v>
          </cell>
        </row>
        <row r="62">
          <cell r="B62" t="str">
            <v>스탭차량1</v>
          </cell>
          <cell r="F62">
            <v>-1636365</v>
          </cell>
        </row>
        <row r="63">
          <cell r="B63" t="str">
            <v>스탭차량2</v>
          </cell>
          <cell r="F63">
            <v>-1636365</v>
          </cell>
        </row>
        <row r="64">
          <cell r="B64" t="str">
            <v>스탭차량3</v>
          </cell>
          <cell r="F64">
            <v>-945000</v>
          </cell>
        </row>
        <row r="65">
          <cell r="B65" t="str">
            <v>프로덕션차량1</v>
          </cell>
          <cell r="F65">
            <v>-20000000</v>
          </cell>
        </row>
        <row r="66">
          <cell r="B66" t="str">
            <v>프로덕션차량2</v>
          </cell>
          <cell r="F66">
            <v>-4000000</v>
          </cell>
        </row>
        <row r="67">
          <cell r="B67" t="str">
            <v>프로덕션차량3</v>
          </cell>
          <cell r="F67">
            <v>-19000000</v>
          </cell>
        </row>
        <row r="68">
          <cell r="B68" t="str">
            <v>프로덕션차량4</v>
          </cell>
          <cell r="F68">
            <v>-2650000</v>
          </cell>
        </row>
        <row r="69">
          <cell r="B69" t="str">
            <v>프로덕션차량5</v>
          </cell>
          <cell r="F69">
            <v>-5700000</v>
          </cell>
        </row>
        <row r="70">
          <cell r="B70" t="str">
            <v>항공운송</v>
          </cell>
          <cell r="F70">
            <v>-40000000</v>
          </cell>
        </row>
        <row r="71">
          <cell r="B71" t="str">
            <v>촬영장소</v>
          </cell>
          <cell r="F71">
            <v>-17000000</v>
          </cell>
        </row>
        <row r="72">
          <cell r="B72" t="str">
            <v>스튜디오1</v>
          </cell>
          <cell r="F72">
            <v>-1400000</v>
          </cell>
        </row>
        <row r="73">
          <cell r="B73" t="str">
            <v>베이스대관</v>
          </cell>
          <cell r="F73">
            <v>-3320909</v>
          </cell>
        </row>
        <row r="74">
          <cell r="B74" t="str">
            <v>식사비</v>
          </cell>
          <cell r="F74">
            <v>-3300000</v>
          </cell>
        </row>
        <row r="75">
          <cell r="B75" t="str">
            <v>숙박비</v>
          </cell>
          <cell r="F75">
            <v>-6940000</v>
          </cell>
        </row>
        <row r="76">
          <cell r="B76" t="str">
            <v>귀가비</v>
          </cell>
          <cell r="F76">
            <v>0</v>
          </cell>
        </row>
        <row r="77">
          <cell r="B77" t="str">
            <v>부식비</v>
          </cell>
          <cell r="F77">
            <v>-1090909</v>
          </cell>
        </row>
        <row r="78">
          <cell r="B78" t="str">
            <v>의료비</v>
          </cell>
          <cell r="F78">
            <v>-240000</v>
          </cell>
        </row>
        <row r="79">
          <cell r="B79" t="str">
            <v>유류대</v>
          </cell>
          <cell r="F79">
            <v>0</v>
          </cell>
        </row>
        <row r="80">
          <cell r="B80" t="str">
            <v>주차교통</v>
          </cell>
          <cell r="F80">
            <v>0</v>
          </cell>
        </row>
        <row r="81">
          <cell r="B81" t="str">
            <v>비품</v>
          </cell>
          <cell r="F81">
            <v>-13636364</v>
          </cell>
        </row>
        <row r="82">
          <cell r="B82" t="str">
            <v>와이파이</v>
          </cell>
          <cell r="F82">
            <v>0</v>
          </cell>
        </row>
        <row r="83">
          <cell r="B83" t="str">
            <v>수리보상비</v>
          </cell>
          <cell r="F83">
            <v>0</v>
          </cell>
        </row>
        <row r="84">
          <cell r="B84" t="str">
            <v>현장지원용역</v>
          </cell>
          <cell r="F84">
            <v>-500000</v>
          </cell>
        </row>
        <row r="85">
          <cell r="B85" t="str">
            <v>사람보험</v>
          </cell>
          <cell r="F85">
            <v>-726430</v>
          </cell>
        </row>
        <row r="86">
          <cell r="B86" t="str">
            <v>장비보험</v>
          </cell>
          <cell r="F86">
            <v>-827500</v>
          </cell>
        </row>
        <row r="87">
          <cell r="B87" t="str">
            <v>기타보험</v>
          </cell>
          <cell r="F87">
            <v>0</v>
          </cell>
        </row>
        <row r="88">
          <cell r="B88" t="str">
            <v>기타자문</v>
          </cell>
          <cell r="F88">
            <v>-31818182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0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0</v>
          </cell>
        </row>
        <row r="142">
          <cell r="F142">
            <v>0</v>
          </cell>
        </row>
        <row r="143">
          <cell r="F143">
            <v>0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0</v>
          </cell>
        </row>
        <row r="159">
          <cell r="F159">
            <v>0</v>
          </cell>
        </row>
        <row r="160">
          <cell r="F160">
            <v>0</v>
          </cell>
        </row>
        <row r="161">
          <cell r="F161">
            <v>0</v>
          </cell>
        </row>
        <row r="162">
          <cell r="F162">
            <v>0</v>
          </cell>
        </row>
        <row r="163">
          <cell r="F163">
            <v>0</v>
          </cell>
        </row>
        <row r="164">
          <cell r="F164">
            <v>0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0</v>
          </cell>
        </row>
        <row r="170">
          <cell r="F170">
            <v>0</v>
          </cell>
        </row>
        <row r="171">
          <cell r="F171">
            <v>0</v>
          </cell>
        </row>
        <row r="172">
          <cell r="F172">
            <v>0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  <row r="177">
          <cell r="F177">
            <v>0</v>
          </cell>
        </row>
        <row r="178">
          <cell r="F178">
            <v>0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</v>
          </cell>
        </row>
        <row r="195">
          <cell r="F195">
            <v>0</v>
          </cell>
        </row>
        <row r="196">
          <cell r="F196">
            <v>0</v>
          </cell>
        </row>
        <row r="197">
          <cell r="F197">
            <v>0</v>
          </cell>
        </row>
        <row r="198">
          <cell r="F198">
            <v>0</v>
          </cell>
        </row>
        <row r="199">
          <cell r="F199">
            <v>0</v>
          </cell>
        </row>
        <row r="200">
          <cell r="F200">
            <v>0</v>
          </cell>
        </row>
        <row r="201">
          <cell r="F201">
            <v>0</v>
          </cell>
        </row>
        <row r="202">
          <cell r="F202">
            <v>0</v>
          </cell>
        </row>
        <row r="203">
          <cell r="F203">
            <v>0</v>
          </cell>
        </row>
      </sheetData>
      <sheetData sheetId="6" refreshError="1">
        <row r="7">
          <cell r="E7" t="str">
            <v>소항목</v>
          </cell>
          <cell r="N7" t="str">
            <v>지급액</v>
          </cell>
        </row>
        <row r="8">
          <cell r="E8" t="str">
            <v>촬영준비_식대</v>
          </cell>
          <cell r="N8">
            <v>12716204</v>
          </cell>
        </row>
        <row r="9">
          <cell r="E9" t="str">
            <v>촬영준비_식대</v>
          </cell>
          <cell r="N9">
            <v>118000</v>
          </cell>
        </row>
        <row r="10">
          <cell r="E10" t="str">
            <v>촬영준비_식대</v>
          </cell>
          <cell r="N10">
            <v>5000</v>
          </cell>
        </row>
        <row r="11">
          <cell r="E11" t="str">
            <v>촬영준비_식대</v>
          </cell>
          <cell r="N11">
            <v>5000</v>
          </cell>
        </row>
        <row r="12">
          <cell r="E12" t="str">
            <v>촬영준비_식대</v>
          </cell>
          <cell r="N12">
            <v>4400</v>
          </cell>
        </row>
        <row r="13">
          <cell r="E13" t="str">
            <v>촬영준비_식대</v>
          </cell>
          <cell r="N13">
            <v>61760</v>
          </cell>
        </row>
        <row r="14">
          <cell r="E14" t="str">
            <v>촬영준비_식대</v>
          </cell>
          <cell r="N14">
            <v>70000</v>
          </cell>
        </row>
        <row r="15">
          <cell r="E15" t="str">
            <v>촬영준비_식대</v>
          </cell>
          <cell r="N15">
            <v>50800</v>
          </cell>
        </row>
        <row r="16">
          <cell r="E16" t="str">
            <v>촬영준비_식대</v>
          </cell>
          <cell r="N16">
            <v>11100</v>
          </cell>
        </row>
        <row r="17">
          <cell r="E17" t="str">
            <v>촬영준비_식대</v>
          </cell>
          <cell r="N17">
            <v>10100</v>
          </cell>
        </row>
        <row r="18">
          <cell r="E18" t="str">
            <v>헌팅_유류교통</v>
          </cell>
          <cell r="N18">
            <v>1000</v>
          </cell>
        </row>
        <row r="19">
          <cell r="E19" t="str">
            <v>촬영준비_식대</v>
          </cell>
          <cell r="N19">
            <v>54000</v>
          </cell>
        </row>
        <row r="20">
          <cell r="E20" t="str">
            <v>촬영준비_식대</v>
          </cell>
          <cell r="N20">
            <v>23400</v>
          </cell>
        </row>
        <row r="21">
          <cell r="E21" t="str">
            <v>촬영준비_식대</v>
          </cell>
          <cell r="N21">
            <v>16500</v>
          </cell>
        </row>
        <row r="22">
          <cell r="E22" t="str">
            <v>헌팅_구입비외</v>
          </cell>
          <cell r="N22">
            <v>8500</v>
          </cell>
        </row>
        <row r="23">
          <cell r="E23" t="str">
            <v>촬영준비_식대</v>
          </cell>
          <cell r="N23">
            <v>10100</v>
          </cell>
        </row>
        <row r="24">
          <cell r="E24" t="str">
            <v>촬영준비_식대</v>
          </cell>
          <cell r="N24">
            <v>6500</v>
          </cell>
        </row>
        <row r="25">
          <cell r="E25" t="str">
            <v>촬영준비_식대</v>
          </cell>
          <cell r="N25">
            <v>72000</v>
          </cell>
        </row>
        <row r="26">
          <cell r="E26" t="str">
            <v>촬영준비_식대</v>
          </cell>
          <cell r="N26">
            <v>8400</v>
          </cell>
        </row>
        <row r="27">
          <cell r="E27" t="str">
            <v>촬영준비_기타</v>
          </cell>
          <cell r="N27">
            <v>5000</v>
          </cell>
        </row>
        <row r="28">
          <cell r="E28" t="str">
            <v>촬영준비_유류대</v>
          </cell>
          <cell r="N28">
            <v>73000</v>
          </cell>
        </row>
        <row r="29">
          <cell r="E29" t="str">
            <v>촬영준비_식대</v>
          </cell>
          <cell r="N29">
            <v>38000</v>
          </cell>
        </row>
        <row r="30">
          <cell r="E30" t="str">
            <v>촬영준비_식대</v>
          </cell>
          <cell r="N30">
            <v>3900</v>
          </cell>
        </row>
        <row r="31">
          <cell r="E31" t="str">
            <v>촬영준비_식대</v>
          </cell>
          <cell r="N31">
            <v>13000</v>
          </cell>
        </row>
        <row r="32">
          <cell r="E32" t="str">
            <v>헌팅_식대</v>
          </cell>
          <cell r="N32">
            <v>95300</v>
          </cell>
        </row>
        <row r="33">
          <cell r="E33" t="str">
            <v>헌팅_식대</v>
          </cell>
          <cell r="N33">
            <v>66500</v>
          </cell>
        </row>
        <row r="34">
          <cell r="E34" t="str">
            <v>헌팅_식대</v>
          </cell>
          <cell r="N34">
            <v>163000</v>
          </cell>
        </row>
        <row r="35">
          <cell r="E35" t="str">
            <v>헌팅_식대</v>
          </cell>
          <cell r="N35">
            <v>5000</v>
          </cell>
        </row>
        <row r="36">
          <cell r="E36" t="str">
            <v>헌팅_식대</v>
          </cell>
          <cell r="N36">
            <v>30600</v>
          </cell>
        </row>
        <row r="37">
          <cell r="E37" t="str">
            <v>헌팅_식대</v>
          </cell>
          <cell r="N37">
            <v>18000</v>
          </cell>
        </row>
        <row r="38">
          <cell r="E38" t="str">
            <v>헌팅_식대</v>
          </cell>
          <cell r="N38">
            <v>7300</v>
          </cell>
        </row>
        <row r="39">
          <cell r="E39" t="str">
            <v>헌팅_식대</v>
          </cell>
          <cell r="N39">
            <v>18000</v>
          </cell>
        </row>
        <row r="40">
          <cell r="E40" t="str">
            <v>헌팅_구입비외</v>
          </cell>
          <cell r="N40">
            <v>105000</v>
          </cell>
        </row>
        <row r="41">
          <cell r="E41" t="str">
            <v>의료비</v>
          </cell>
          <cell r="N41">
            <v>7900</v>
          </cell>
        </row>
        <row r="42">
          <cell r="E42" t="str">
            <v>헌팅_구입비외</v>
          </cell>
          <cell r="N42">
            <v>9300</v>
          </cell>
        </row>
        <row r="43">
          <cell r="E43" t="str">
            <v>헌팅_식대</v>
          </cell>
          <cell r="N43">
            <v>137000</v>
          </cell>
        </row>
        <row r="44">
          <cell r="E44" t="str">
            <v>헌팅_식대</v>
          </cell>
          <cell r="N44">
            <v>132000</v>
          </cell>
        </row>
        <row r="45">
          <cell r="E45" t="str">
            <v>헌팅_식대</v>
          </cell>
          <cell r="N45">
            <v>13100</v>
          </cell>
        </row>
        <row r="46">
          <cell r="E46" t="str">
            <v>헌팅_식대</v>
          </cell>
          <cell r="N46">
            <v>2800</v>
          </cell>
        </row>
        <row r="47">
          <cell r="E47" t="str">
            <v>헌팅_식대</v>
          </cell>
          <cell r="N47">
            <v>19600</v>
          </cell>
        </row>
        <row r="48">
          <cell r="E48" t="str">
            <v>헌팅_식대</v>
          </cell>
          <cell r="N48">
            <v>6200</v>
          </cell>
        </row>
        <row r="49">
          <cell r="E49" t="str">
            <v>헌팅_유류교통</v>
          </cell>
          <cell r="N49">
            <v>105000</v>
          </cell>
        </row>
        <row r="50">
          <cell r="E50" t="str">
            <v>헌팅_식대</v>
          </cell>
          <cell r="N50">
            <v>91000</v>
          </cell>
        </row>
        <row r="51">
          <cell r="E51" t="str">
            <v>헌팅_식대</v>
          </cell>
          <cell r="N51">
            <v>15700</v>
          </cell>
        </row>
        <row r="52">
          <cell r="E52" t="str">
            <v>헌팅_식대</v>
          </cell>
          <cell r="N52">
            <v>77000</v>
          </cell>
        </row>
        <row r="53">
          <cell r="E53" t="str">
            <v>헌팅_식대</v>
          </cell>
          <cell r="N53">
            <v>268000</v>
          </cell>
        </row>
        <row r="54">
          <cell r="E54" t="str">
            <v>헌팅_식대</v>
          </cell>
          <cell r="N54">
            <v>33000</v>
          </cell>
        </row>
        <row r="55">
          <cell r="E55" t="str">
            <v>헌팅_유류교통</v>
          </cell>
          <cell r="N55">
            <v>6000</v>
          </cell>
        </row>
        <row r="56">
          <cell r="E56" t="str">
            <v>헌팅_구입비외</v>
          </cell>
          <cell r="N56">
            <v>100000</v>
          </cell>
        </row>
        <row r="57">
          <cell r="E57" t="str">
            <v>헌팅_숙박비</v>
          </cell>
          <cell r="N57">
            <v>1650000</v>
          </cell>
        </row>
        <row r="58">
          <cell r="E58" t="str">
            <v>헌팅_식대</v>
          </cell>
          <cell r="N58">
            <v>106000</v>
          </cell>
        </row>
        <row r="59">
          <cell r="E59" t="str">
            <v>헌팅_식대</v>
          </cell>
          <cell r="N59">
            <v>120000</v>
          </cell>
        </row>
        <row r="60">
          <cell r="E60" t="str">
            <v>헌팅_식대</v>
          </cell>
          <cell r="N60">
            <v>28500</v>
          </cell>
        </row>
        <row r="61">
          <cell r="E61" t="str">
            <v>헌팅_식대</v>
          </cell>
          <cell r="N61">
            <v>82000</v>
          </cell>
        </row>
        <row r="62">
          <cell r="E62" t="str">
            <v>헌팅_식대</v>
          </cell>
          <cell r="N62">
            <v>49000</v>
          </cell>
        </row>
        <row r="63">
          <cell r="E63" t="str">
            <v>헌팅_식대</v>
          </cell>
          <cell r="N63">
            <v>30500</v>
          </cell>
        </row>
        <row r="64">
          <cell r="E64" t="str">
            <v>헌팅_식대</v>
          </cell>
          <cell r="N64">
            <v>18000</v>
          </cell>
        </row>
        <row r="65">
          <cell r="E65" t="str">
            <v>헌팅_식대</v>
          </cell>
          <cell r="N65">
            <v>17500</v>
          </cell>
        </row>
        <row r="66">
          <cell r="E66" t="str">
            <v>헌팅_식대</v>
          </cell>
          <cell r="N66">
            <v>11000</v>
          </cell>
        </row>
        <row r="67">
          <cell r="E67" t="str">
            <v>헌팅_식대</v>
          </cell>
          <cell r="N67">
            <v>15000</v>
          </cell>
        </row>
        <row r="68">
          <cell r="E68" t="str">
            <v>헌팅_식대</v>
          </cell>
          <cell r="N68">
            <v>5500</v>
          </cell>
        </row>
        <row r="69">
          <cell r="E69" t="str">
            <v>헌팅_구입비외</v>
          </cell>
          <cell r="N69">
            <v>8500</v>
          </cell>
        </row>
        <row r="70">
          <cell r="E70" t="str">
            <v>촬영준비_유류대</v>
          </cell>
          <cell r="N70">
            <v>40000</v>
          </cell>
        </row>
        <row r="71">
          <cell r="E71" t="str">
            <v>촬영준비_식대</v>
          </cell>
          <cell r="N71">
            <v>78700</v>
          </cell>
        </row>
        <row r="72">
          <cell r="E72" t="str">
            <v>촬영준비_식대</v>
          </cell>
          <cell r="N72">
            <v>13600</v>
          </cell>
        </row>
        <row r="73">
          <cell r="E73" t="str">
            <v>촬영준비_식대</v>
          </cell>
          <cell r="N73">
            <v>12900</v>
          </cell>
        </row>
        <row r="74">
          <cell r="E74" t="str">
            <v>촬영준비_식대</v>
          </cell>
          <cell r="N74">
            <v>5000</v>
          </cell>
        </row>
        <row r="75">
          <cell r="E75" t="str">
            <v>촬영준비_교통비</v>
          </cell>
          <cell r="N75">
            <v>1400</v>
          </cell>
        </row>
        <row r="76">
          <cell r="E76" t="str">
            <v>촬영준비_교통비</v>
          </cell>
          <cell r="N76">
            <v>1800</v>
          </cell>
        </row>
        <row r="77">
          <cell r="E77" t="str">
            <v>촬영준비_식대</v>
          </cell>
          <cell r="N77">
            <v>15000</v>
          </cell>
        </row>
        <row r="78">
          <cell r="E78" t="str">
            <v>촬영준비_식대</v>
          </cell>
          <cell r="N78">
            <v>36000</v>
          </cell>
        </row>
        <row r="79">
          <cell r="E79" t="str">
            <v>촬영준비_식대</v>
          </cell>
          <cell r="N79">
            <v>2700</v>
          </cell>
        </row>
        <row r="80">
          <cell r="E80" t="str">
            <v>촬영준비_식대</v>
          </cell>
          <cell r="N80">
            <v>10600</v>
          </cell>
        </row>
        <row r="81">
          <cell r="E81" t="str">
            <v>촬영준비_식대</v>
          </cell>
          <cell r="N81">
            <v>5000</v>
          </cell>
        </row>
        <row r="82">
          <cell r="E82" t="str">
            <v>촬영준비_식대</v>
          </cell>
          <cell r="N82">
            <v>4400</v>
          </cell>
        </row>
        <row r="83">
          <cell r="E83" t="str">
            <v>촬영준비_식대</v>
          </cell>
          <cell r="N83">
            <v>78000</v>
          </cell>
        </row>
        <row r="84">
          <cell r="E84" t="str">
            <v>촬영준비_식대</v>
          </cell>
          <cell r="N84">
            <v>12500</v>
          </cell>
        </row>
        <row r="85">
          <cell r="E85" t="str">
            <v>촬영준비_교통비</v>
          </cell>
          <cell r="N85">
            <v>1000</v>
          </cell>
        </row>
        <row r="86">
          <cell r="E86" t="str">
            <v>촬영준비_교통비</v>
          </cell>
          <cell r="N86">
            <v>1000</v>
          </cell>
        </row>
        <row r="87">
          <cell r="E87" t="str">
            <v>촬영준비_유류대</v>
          </cell>
          <cell r="N87">
            <v>50000</v>
          </cell>
        </row>
        <row r="88">
          <cell r="E88" t="str">
            <v>촬영준비_식대</v>
          </cell>
          <cell r="N88">
            <v>87000</v>
          </cell>
        </row>
        <row r="89">
          <cell r="E89" t="str">
            <v>촬영준비_식대</v>
          </cell>
          <cell r="N89">
            <v>6100</v>
          </cell>
        </row>
        <row r="90">
          <cell r="E90" t="str">
            <v>촬영준비_식대</v>
          </cell>
          <cell r="N90">
            <v>2200</v>
          </cell>
        </row>
        <row r="91">
          <cell r="E91" t="str">
            <v>촬영준비_식대</v>
          </cell>
          <cell r="N91">
            <v>3300</v>
          </cell>
        </row>
        <row r="92">
          <cell r="E92" t="str">
            <v>촬영준비_기타</v>
          </cell>
          <cell r="N92">
            <v>22000</v>
          </cell>
        </row>
        <row r="93">
          <cell r="E93" t="str">
            <v>촬영준비_기타</v>
          </cell>
          <cell r="N93">
            <v>41330</v>
          </cell>
        </row>
        <row r="94">
          <cell r="E94" t="str">
            <v>촬영준비_식대</v>
          </cell>
          <cell r="N94">
            <v>56500</v>
          </cell>
        </row>
        <row r="95">
          <cell r="E95" t="str">
            <v>촬영준비_식대</v>
          </cell>
          <cell r="N95">
            <v>58700</v>
          </cell>
        </row>
        <row r="96">
          <cell r="E96" t="str">
            <v>촬영준비_식대</v>
          </cell>
          <cell r="N96">
            <v>22600</v>
          </cell>
        </row>
        <row r="97">
          <cell r="E97" t="str">
            <v>촬영준비_식대</v>
          </cell>
          <cell r="N97">
            <v>4700</v>
          </cell>
        </row>
        <row r="98">
          <cell r="E98" t="str">
            <v>촬영준비_식대</v>
          </cell>
          <cell r="N98">
            <v>24600</v>
          </cell>
        </row>
        <row r="99">
          <cell r="E99" t="str">
            <v>촬영준비_식대</v>
          </cell>
          <cell r="N99">
            <v>11500</v>
          </cell>
        </row>
        <row r="100">
          <cell r="E100" t="str">
            <v>촬영준비_기타</v>
          </cell>
          <cell r="N100">
            <v>35600</v>
          </cell>
        </row>
        <row r="101">
          <cell r="E101" t="str">
            <v>촬영준비_식대</v>
          </cell>
          <cell r="N101">
            <v>95600</v>
          </cell>
        </row>
        <row r="102">
          <cell r="E102" t="str">
            <v>촬영준비_식대</v>
          </cell>
          <cell r="N102">
            <v>23000</v>
          </cell>
        </row>
        <row r="103">
          <cell r="E103" t="str">
            <v>촬영준비_기타</v>
          </cell>
          <cell r="N103">
            <v>55500</v>
          </cell>
        </row>
        <row r="104">
          <cell r="E104" t="str">
            <v>촬영준비_기타</v>
          </cell>
          <cell r="N104">
            <v>7300</v>
          </cell>
        </row>
        <row r="105">
          <cell r="E105" t="str">
            <v>촬영준비_기타</v>
          </cell>
          <cell r="N105">
            <v>19800</v>
          </cell>
        </row>
        <row r="106">
          <cell r="E106" t="str">
            <v>촬영준비_교통비</v>
          </cell>
          <cell r="N106">
            <v>1000</v>
          </cell>
        </row>
        <row r="107">
          <cell r="E107" t="str">
            <v>촬영준비_교통비</v>
          </cell>
          <cell r="N107">
            <v>1000</v>
          </cell>
        </row>
        <row r="108">
          <cell r="E108" t="str">
            <v>헌팅_구입비외</v>
          </cell>
          <cell r="N108">
            <v>20800</v>
          </cell>
        </row>
        <row r="109">
          <cell r="E109" t="str">
            <v>촬영준비_식대</v>
          </cell>
          <cell r="N109">
            <v>49500</v>
          </cell>
        </row>
        <row r="110">
          <cell r="E110" t="str">
            <v>촬영준비_식대</v>
          </cell>
          <cell r="N110">
            <v>17300</v>
          </cell>
        </row>
        <row r="111">
          <cell r="E111" t="str">
            <v>촬영준비_식대</v>
          </cell>
          <cell r="N111">
            <v>15900</v>
          </cell>
        </row>
        <row r="112">
          <cell r="E112" t="str">
            <v>촬영준비_식대</v>
          </cell>
          <cell r="N112">
            <v>11000</v>
          </cell>
        </row>
        <row r="113">
          <cell r="E113" t="str">
            <v>촬영준비_기타</v>
          </cell>
          <cell r="N113">
            <v>3800</v>
          </cell>
        </row>
        <row r="114">
          <cell r="E114" t="str">
            <v>촬영준비_기타</v>
          </cell>
          <cell r="N114">
            <v>3500</v>
          </cell>
        </row>
        <row r="115">
          <cell r="E115" t="str">
            <v>촬영준비_기타</v>
          </cell>
          <cell r="N115">
            <v>3740</v>
          </cell>
        </row>
        <row r="116">
          <cell r="E116" t="str">
            <v>촬영준비_식대</v>
          </cell>
          <cell r="N116">
            <v>17400</v>
          </cell>
        </row>
        <row r="117">
          <cell r="E117" t="str">
            <v>촬영준비_식대</v>
          </cell>
          <cell r="N117">
            <v>47700</v>
          </cell>
        </row>
        <row r="118">
          <cell r="E118" t="str">
            <v>촬영준비_식대</v>
          </cell>
          <cell r="N118">
            <v>11100</v>
          </cell>
        </row>
        <row r="119">
          <cell r="E119" t="str">
            <v>촬영준비_기타</v>
          </cell>
          <cell r="N119">
            <v>1100</v>
          </cell>
        </row>
        <row r="120">
          <cell r="E120" t="str">
            <v>촬영준비_기타</v>
          </cell>
          <cell r="N120">
            <v>6000</v>
          </cell>
        </row>
        <row r="121">
          <cell r="E121" t="str">
            <v>촬영준비_기타</v>
          </cell>
          <cell r="N121">
            <v>2000</v>
          </cell>
        </row>
        <row r="122">
          <cell r="E122" t="str">
            <v>헌팅_픽스헌팅</v>
          </cell>
          <cell r="N122">
            <v>175470</v>
          </cell>
        </row>
        <row r="123">
          <cell r="E123" t="str">
            <v>헌팅_픽스헌팅</v>
          </cell>
          <cell r="N123">
            <v>9900</v>
          </cell>
        </row>
        <row r="124">
          <cell r="E124" t="str">
            <v>헌팅_픽스헌팅</v>
          </cell>
          <cell r="N124">
            <v>15800</v>
          </cell>
        </row>
        <row r="125">
          <cell r="E125" t="str">
            <v>헌팅_픽스헌팅</v>
          </cell>
          <cell r="N125">
            <v>30730</v>
          </cell>
        </row>
        <row r="126">
          <cell r="E126" t="str">
            <v>헌팅_픽스헌팅</v>
          </cell>
          <cell r="N126">
            <v>7250</v>
          </cell>
        </row>
        <row r="127">
          <cell r="E127" t="str">
            <v>헌팅_픽스헌팅</v>
          </cell>
          <cell r="N127">
            <v>14960</v>
          </cell>
        </row>
        <row r="128">
          <cell r="E128" t="str">
            <v>헌팅_픽스헌팅</v>
          </cell>
          <cell r="N128">
            <v>22960</v>
          </cell>
        </row>
        <row r="129">
          <cell r="E129" t="str">
            <v>헌팅_픽스헌팅</v>
          </cell>
          <cell r="N129">
            <v>3850</v>
          </cell>
        </row>
        <row r="130">
          <cell r="E130" t="str">
            <v>헌팅_픽스헌팅</v>
          </cell>
          <cell r="N130">
            <v>19710</v>
          </cell>
        </row>
        <row r="131">
          <cell r="E131" t="str">
            <v>헌팅_픽스헌팅</v>
          </cell>
          <cell r="N131">
            <v>10800</v>
          </cell>
        </row>
        <row r="132">
          <cell r="E132" t="str">
            <v>헌팅_픽스헌팅</v>
          </cell>
          <cell r="N132">
            <v>4900</v>
          </cell>
        </row>
        <row r="133">
          <cell r="E133" t="str">
            <v>수리보상비</v>
          </cell>
          <cell r="N133">
            <v>297000</v>
          </cell>
        </row>
        <row r="134">
          <cell r="E134" t="str">
            <v>촬영준비_교통비</v>
          </cell>
          <cell r="N134">
            <v>1000</v>
          </cell>
        </row>
        <row r="135">
          <cell r="E135" t="str">
            <v>촬영준비_유류대</v>
          </cell>
          <cell r="N135">
            <v>50000</v>
          </cell>
        </row>
        <row r="136">
          <cell r="E136" t="str">
            <v>촬영준비_식대</v>
          </cell>
          <cell r="N136">
            <v>13000</v>
          </cell>
        </row>
        <row r="137">
          <cell r="E137" t="str">
            <v>촬영준비_식대</v>
          </cell>
          <cell r="N137">
            <v>114300</v>
          </cell>
        </row>
        <row r="138">
          <cell r="E138" t="str">
            <v>촬영준비_식대</v>
          </cell>
          <cell r="N138">
            <v>12000</v>
          </cell>
        </row>
        <row r="139">
          <cell r="E139" t="str">
            <v>촬영준비_식대</v>
          </cell>
          <cell r="N139">
            <v>4000</v>
          </cell>
        </row>
        <row r="140">
          <cell r="E140" t="str">
            <v>촬영준비_식대</v>
          </cell>
          <cell r="N140">
            <v>25300</v>
          </cell>
        </row>
        <row r="141">
          <cell r="E141" t="str">
            <v>기타보험</v>
          </cell>
          <cell r="N141">
            <v>27590</v>
          </cell>
        </row>
        <row r="142">
          <cell r="E142" t="str">
            <v>헌팅_식대</v>
          </cell>
          <cell r="N142">
            <v>10000</v>
          </cell>
        </row>
        <row r="143">
          <cell r="E143" t="str">
            <v>헌팅_식대</v>
          </cell>
          <cell r="N143">
            <v>6500</v>
          </cell>
        </row>
        <row r="144">
          <cell r="E144" t="str">
            <v>헌팅_식대</v>
          </cell>
          <cell r="N144">
            <v>6500</v>
          </cell>
        </row>
        <row r="145">
          <cell r="E145" t="str">
            <v>헌팅_식대</v>
          </cell>
          <cell r="N145">
            <v>24000</v>
          </cell>
        </row>
        <row r="146">
          <cell r="E146" t="str">
            <v>헌팅_식대</v>
          </cell>
          <cell r="N146">
            <v>9600</v>
          </cell>
        </row>
        <row r="147">
          <cell r="E147" t="str">
            <v>헌팅_식대</v>
          </cell>
          <cell r="N147">
            <v>41000</v>
          </cell>
        </row>
        <row r="148">
          <cell r="E148" t="str">
            <v>헌팅_식대</v>
          </cell>
          <cell r="N148">
            <v>2200</v>
          </cell>
        </row>
        <row r="149">
          <cell r="E149" t="str">
            <v>헌팅_식대</v>
          </cell>
          <cell r="N149">
            <v>5000</v>
          </cell>
        </row>
        <row r="150">
          <cell r="E150" t="str">
            <v>헌팅_식대</v>
          </cell>
          <cell r="N150">
            <v>5000</v>
          </cell>
        </row>
        <row r="151">
          <cell r="E151" t="str">
            <v>헌팅_식대</v>
          </cell>
          <cell r="N151">
            <v>3200</v>
          </cell>
        </row>
        <row r="152">
          <cell r="E152" t="str">
            <v>헌팅_식대</v>
          </cell>
          <cell r="N152">
            <v>3200</v>
          </cell>
        </row>
        <row r="153">
          <cell r="E153" t="str">
            <v>헌팅_식대</v>
          </cell>
          <cell r="N153">
            <v>5000</v>
          </cell>
        </row>
        <row r="154">
          <cell r="E154" t="str">
            <v>헌팅_유류교통</v>
          </cell>
          <cell r="N154">
            <v>1900</v>
          </cell>
        </row>
        <row r="155">
          <cell r="E155" t="str">
            <v>헌팅_유류교통</v>
          </cell>
          <cell r="N155">
            <v>5700</v>
          </cell>
        </row>
        <row r="156">
          <cell r="E156" t="str">
            <v>헌팅_유류교통</v>
          </cell>
          <cell r="N156">
            <v>4600</v>
          </cell>
        </row>
        <row r="157">
          <cell r="E157" t="str">
            <v>헌팅_숙박비</v>
          </cell>
          <cell r="N157">
            <v>100000</v>
          </cell>
        </row>
        <row r="158">
          <cell r="E158" t="str">
            <v>헌팅_유류교통</v>
          </cell>
          <cell r="N158">
            <v>94000</v>
          </cell>
        </row>
        <row r="159">
          <cell r="E159" t="str">
            <v>헌팅_픽스헌팅</v>
          </cell>
          <cell r="N159">
            <v>3760680</v>
          </cell>
        </row>
        <row r="160">
          <cell r="E160" t="str">
            <v>촬영준비_식대</v>
          </cell>
          <cell r="N160">
            <v>32000</v>
          </cell>
        </row>
        <row r="161">
          <cell r="E161" t="str">
            <v>촬영준비_식대</v>
          </cell>
          <cell r="N161">
            <v>18000</v>
          </cell>
        </row>
        <row r="162">
          <cell r="E162" t="str">
            <v>촬영준비_식대</v>
          </cell>
          <cell r="N162">
            <v>33400</v>
          </cell>
        </row>
        <row r="163">
          <cell r="E163" t="str">
            <v>촬영준비_식대</v>
          </cell>
          <cell r="N163">
            <v>3800</v>
          </cell>
        </row>
        <row r="164">
          <cell r="E164" t="str">
            <v>기타보험</v>
          </cell>
          <cell r="N164">
            <v>32710</v>
          </cell>
        </row>
        <row r="165">
          <cell r="E165" t="str">
            <v>헌팅_식대</v>
          </cell>
          <cell r="N165">
            <v>3400</v>
          </cell>
        </row>
        <row r="166">
          <cell r="E166" t="str">
            <v>헌팅_식대</v>
          </cell>
          <cell r="N166">
            <v>12000</v>
          </cell>
        </row>
        <row r="167">
          <cell r="E167" t="str">
            <v>헌팅_식대</v>
          </cell>
          <cell r="N167">
            <v>22000</v>
          </cell>
        </row>
        <row r="168">
          <cell r="E168" t="str">
            <v>헌팅_식대</v>
          </cell>
          <cell r="N168">
            <v>5000</v>
          </cell>
        </row>
        <row r="169">
          <cell r="E169" t="str">
            <v>헌팅_식대</v>
          </cell>
          <cell r="N169">
            <v>14500</v>
          </cell>
        </row>
        <row r="170">
          <cell r="E170" t="str">
            <v>헌팅_식대</v>
          </cell>
          <cell r="N170">
            <v>16400</v>
          </cell>
        </row>
        <row r="171">
          <cell r="E171" t="str">
            <v>헌팅_식대</v>
          </cell>
          <cell r="N171">
            <v>2500</v>
          </cell>
        </row>
        <row r="172">
          <cell r="E172" t="str">
            <v>헌팅_식대</v>
          </cell>
          <cell r="N172">
            <v>5500</v>
          </cell>
        </row>
        <row r="173">
          <cell r="E173" t="str">
            <v>헌팅_식대</v>
          </cell>
          <cell r="N173">
            <v>5000</v>
          </cell>
        </row>
        <row r="174">
          <cell r="E174" t="str">
            <v>헌팅_유류교통</v>
          </cell>
          <cell r="N174">
            <v>1700</v>
          </cell>
        </row>
        <row r="175">
          <cell r="E175" t="str">
            <v>헌팅_유류교통</v>
          </cell>
          <cell r="N175">
            <v>3900</v>
          </cell>
        </row>
        <row r="176">
          <cell r="E176" t="str">
            <v>헌팅_유류교통</v>
          </cell>
          <cell r="N176">
            <v>3000</v>
          </cell>
        </row>
        <row r="177">
          <cell r="E177" t="str">
            <v>헌팅_유류교통</v>
          </cell>
          <cell r="N177">
            <v>66000</v>
          </cell>
        </row>
        <row r="178">
          <cell r="E178" t="str">
            <v>헌팅_유류교통</v>
          </cell>
          <cell r="N178">
            <v>90000</v>
          </cell>
        </row>
        <row r="179">
          <cell r="E179" t="str">
            <v>헌팅_픽스헌팅</v>
          </cell>
          <cell r="N179">
            <v>121000</v>
          </cell>
        </row>
        <row r="180">
          <cell r="E180" t="str">
            <v>헌팅_픽스헌팅</v>
          </cell>
          <cell r="N180">
            <v>5104000</v>
          </cell>
        </row>
        <row r="181">
          <cell r="E181" t="str">
            <v>헌팅_픽스헌팅</v>
          </cell>
          <cell r="N181">
            <v>359700</v>
          </cell>
        </row>
        <row r="182">
          <cell r="E182" t="str">
            <v>촬영준비_식대</v>
          </cell>
          <cell r="N182">
            <v>45000</v>
          </cell>
        </row>
        <row r="183">
          <cell r="E183" t="str">
            <v>촬영준비_식대</v>
          </cell>
          <cell r="N183">
            <v>44500</v>
          </cell>
        </row>
        <row r="184">
          <cell r="E184" t="str">
            <v>촬영준비_식대</v>
          </cell>
          <cell r="N184">
            <v>11500</v>
          </cell>
        </row>
        <row r="185">
          <cell r="E185" t="str">
            <v>촬영준비_식대</v>
          </cell>
          <cell r="N185">
            <v>5500</v>
          </cell>
        </row>
        <row r="186">
          <cell r="E186" t="str">
            <v>촬영준비_식대</v>
          </cell>
          <cell r="N186">
            <v>10300</v>
          </cell>
        </row>
        <row r="187">
          <cell r="E187" t="str">
            <v>헌팅_픽스헌팅</v>
          </cell>
          <cell r="N187">
            <v>63000</v>
          </cell>
        </row>
        <row r="188">
          <cell r="E188" t="str">
            <v>헌팅_식대</v>
          </cell>
          <cell r="N188">
            <v>7800</v>
          </cell>
        </row>
        <row r="189">
          <cell r="E189" t="str">
            <v>헌팅_식대</v>
          </cell>
          <cell r="N189">
            <v>28400</v>
          </cell>
        </row>
        <row r="190">
          <cell r="E190" t="str">
            <v>헌팅_식대</v>
          </cell>
          <cell r="N190">
            <v>13000</v>
          </cell>
        </row>
        <row r="191">
          <cell r="E191" t="str">
            <v>헌팅_식대</v>
          </cell>
          <cell r="N191">
            <v>35000</v>
          </cell>
        </row>
        <row r="192">
          <cell r="E192" t="str">
            <v>헌팅_식대</v>
          </cell>
          <cell r="N192">
            <v>32100</v>
          </cell>
        </row>
        <row r="193">
          <cell r="E193" t="str">
            <v>헌팅_식대</v>
          </cell>
          <cell r="N193">
            <v>4000</v>
          </cell>
        </row>
        <row r="194">
          <cell r="E194" t="str">
            <v>헌팅_식대</v>
          </cell>
          <cell r="N194">
            <v>3000</v>
          </cell>
        </row>
        <row r="195">
          <cell r="E195" t="str">
            <v>헌팅_식대</v>
          </cell>
          <cell r="N195">
            <v>1150</v>
          </cell>
        </row>
        <row r="196">
          <cell r="E196" t="str">
            <v>헌팅_유류교통</v>
          </cell>
          <cell r="N196">
            <v>1000</v>
          </cell>
        </row>
        <row r="197">
          <cell r="E197" t="str">
            <v>헌팅_유류교통</v>
          </cell>
          <cell r="N197">
            <v>1900</v>
          </cell>
        </row>
        <row r="198">
          <cell r="E198" t="str">
            <v>헌팅_유류교통</v>
          </cell>
          <cell r="N198">
            <v>6400</v>
          </cell>
        </row>
        <row r="199">
          <cell r="E199" t="str">
            <v>헌팅_유류교통</v>
          </cell>
          <cell r="N199">
            <v>40000</v>
          </cell>
        </row>
        <row r="200">
          <cell r="E200" t="str">
            <v>헌팅_픽스헌팅</v>
          </cell>
          <cell r="N200">
            <v>275000</v>
          </cell>
        </row>
        <row r="201">
          <cell r="E201" t="str">
            <v>촬영준비_식대</v>
          </cell>
          <cell r="N201">
            <v>74000</v>
          </cell>
        </row>
        <row r="202">
          <cell r="E202" t="str">
            <v>촬영준비_식대</v>
          </cell>
          <cell r="N202">
            <v>14000</v>
          </cell>
        </row>
        <row r="203">
          <cell r="E203" t="str">
            <v>촬영준비_식대</v>
          </cell>
          <cell r="N203">
            <v>74400</v>
          </cell>
        </row>
        <row r="204">
          <cell r="E204" t="str">
            <v>촬영준비_식대</v>
          </cell>
          <cell r="N204">
            <v>8000</v>
          </cell>
        </row>
        <row r="205">
          <cell r="E205" t="str">
            <v>촬영준비_식대</v>
          </cell>
          <cell r="N205">
            <v>14300</v>
          </cell>
        </row>
        <row r="206">
          <cell r="E206" t="str">
            <v>촬영준비_기타</v>
          </cell>
          <cell r="N206">
            <v>75000</v>
          </cell>
        </row>
        <row r="207">
          <cell r="E207" t="str">
            <v>제작팀장1</v>
          </cell>
          <cell r="N207">
            <v>3208779</v>
          </cell>
        </row>
        <row r="208">
          <cell r="E208" t="str">
            <v>제작부3</v>
          </cell>
          <cell r="N208">
            <v>1736527</v>
          </cell>
        </row>
        <row r="209">
          <cell r="E209" t="str">
            <v>헌팅_유류교통</v>
          </cell>
          <cell r="N209">
            <v>14000</v>
          </cell>
        </row>
        <row r="210">
          <cell r="E210" t="str">
            <v>헌팅_유류교통</v>
          </cell>
          <cell r="N210">
            <v>56000</v>
          </cell>
        </row>
        <row r="211">
          <cell r="E211" t="str">
            <v>헌팅_유류교통</v>
          </cell>
          <cell r="N211">
            <v>1900</v>
          </cell>
        </row>
        <row r="212">
          <cell r="E212" t="str">
            <v>헌팅_유류교통</v>
          </cell>
          <cell r="N212">
            <v>2000</v>
          </cell>
        </row>
        <row r="213">
          <cell r="E213" t="str">
            <v>헌팅_픽스헌팅</v>
          </cell>
          <cell r="N213">
            <v>87840</v>
          </cell>
        </row>
        <row r="214">
          <cell r="E214" t="str">
            <v>헌팅_픽스헌팅</v>
          </cell>
          <cell r="N214">
            <v>55900</v>
          </cell>
        </row>
        <row r="215">
          <cell r="E215" t="str">
            <v>수리보상비</v>
          </cell>
          <cell r="N215">
            <v>401000</v>
          </cell>
        </row>
        <row r="216">
          <cell r="E216" t="str">
            <v>수리보상비</v>
          </cell>
          <cell r="N216">
            <v>490000</v>
          </cell>
        </row>
        <row r="217">
          <cell r="E217" t="str">
            <v>촬영준비_유류대</v>
          </cell>
          <cell r="N217">
            <v>105821</v>
          </cell>
        </row>
        <row r="218">
          <cell r="E218" t="str">
            <v>촬영준비_식대</v>
          </cell>
          <cell r="N218">
            <v>40000</v>
          </cell>
        </row>
        <row r="219">
          <cell r="E219" t="str">
            <v>촬영준비_식대</v>
          </cell>
          <cell r="N219">
            <v>10000</v>
          </cell>
        </row>
        <row r="220">
          <cell r="E220" t="str">
            <v>촬영준비_식대</v>
          </cell>
          <cell r="N220">
            <v>10000</v>
          </cell>
        </row>
        <row r="221">
          <cell r="E221" t="str">
            <v>촬영준비_식대</v>
          </cell>
          <cell r="N221">
            <v>38000</v>
          </cell>
        </row>
        <row r="222">
          <cell r="E222" t="str">
            <v>촬영준비_식대</v>
          </cell>
          <cell r="N222">
            <v>6600</v>
          </cell>
        </row>
        <row r="223">
          <cell r="E223" t="str">
            <v>촬영준비_식대</v>
          </cell>
          <cell r="N223">
            <v>14300</v>
          </cell>
        </row>
        <row r="224">
          <cell r="E224" t="str">
            <v>촬영준비_식대</v>
          </cell>
          <cell r="N224">
            <v>175950</v>
          </cell>
        </row>
        <row r="225">
          <cell r="E225" t="str">
            <v>기타보험</v>
          </cell>
          <cell r="N225">
            <v>52464.834000000003</v>
          </cell>
        </row>
        <row r="226">
          <cell r="E226" t="str">
            <v>헌팅_구입비외</v>
          </cell>
          <cell r="N226">
            <v>111000</v>
          </cell>
        </row>
        <row r="227">
          <cell r="E227" t="str">
            <v>헌팅_유류교통</v>
          </cell>
          <cell r="N227">
            <v>36300</v>
          </cell>
        </row>
        <row r="228">
          <cell r="E228" t="str">
            <v>헌팅_유류교통</v>
          </cell>
          <cell r="N228">
            <v>26200</v>
          </cell>
        </row>
        <row r="229">
          <cell r="E229" t="str">
            <v>헌팅_유류교통</v>
          </cell>
          <cell r="N229">
            <v>9800</v>
          </cell>
        </row>
        <row r="230">
          <cell r="E230" t="str">
            <v>헌팅_유류교통</v>
          </cell>
          <cell r="N230">
            <v>22000</v>
          </cell>
        </row>
        <row r="231">
          <cell r="E231" t="str">
            <v>헌팅_유류교통</v>
          </cell>
          <cell r="N231">
            <v>3000</v>
          </cell>
        </row>
        <row r="232">
          <cell r="E232" t="str">
            <v>헌팅_유류교통</v>
          </cell>
          <cell r="N232">
            <v>50000</v>
          </cell>
        </row>
        <row r="233">
          <cell r="E233" t="str">
            <v>헌팅_유류교통</v>
          </cell>
          <cell r="N233">
            <v>1900</v>
          </cell>
        </row>
        <row r="234">
          <cell r="E234" t="str">
            <v>헌팅_식대</v>
          </cell>
          <cell r="N234">
            <v>12600</v>
          </cell>
        </row>
        <row r="235">
          <cell r="E235" t="str">
            <v>헌팅_식대</v>
          </cell>
          <cell r="N235">
            <v>4700</v>
          </cell>
        </row>
        <row r="236">
          <cell r="E236" t="str">
            <v>헌팅_식대</v>
          </cell>
          <cell r="N236">
            <v>2300</v>
          </cell>
        </row>
        <row r="237">
          <cell r="E237" t="str">
            <v>촬영준비_교통비</v>
          </cell>
          <cell r="N237">
            <v>1100</v>
          </cell>
        </row>
        <row r="238">
          <cell r="E238" t="str">
            <v>촬영준비_교통비</v>
          </cell>
          <cell r="N238">
            <v>1000</v>
          </cell>
        </row>
        <row r="239">
          <cell r="E239" t="str">
            <v>촬영준비_교통비</v>
          </cell>
          <cell r="N239">
            <v>1000</v>
          </cell>
        </row>
        <row r="240">
          <cell r="E240" t="str">
            <v>촬영준비_교통비</v>
          </cell>
          <cell r="N240">
            <v>1000</v>
          </cell>
        </row>
        <row r="241">
          <cell r="E241" t="str">
            <v>촬영준비_식대</v>
          </cell>
          <cell r="N241">
            <v>12100</v>
          </cell>
        </row>
        <row r="242">
          <cell r="E242" t="str">
            <v>촬영준비_식대</v>
          </cell>
          <cell r="N242">
            <v>93000</v>
          </cell>
        </row>
        <row r="243">
          <cell r="E243" t="str">
            <v>비품</v>
          </cell>
          <cell r="N243">
            <v>105660</v>
          </cell>
        </row>
        <row r="244">
          <cell r="E244" t="str">
            <v>비품</v>
          </cell>
          <cell r="N244">
            <v>109650</v>
          </cell>
        </row>
        <row r="245">
          <cell r="E245" t="str">
            <v>헌팅_픽스헌팅</v>
          </cell>
          <cell r="N245">
            <v>10200</v>
          </cell>
        </row>
        <row r="246">
          <cell r="E246" t="str">
            <v>헌팅_픽스헌팅</v>
          </cell>
          <cell r="N246">
            <v>1900</v>
          </cell>
        </row>
        <row r="247">
          <cell r="E247" t="str">
            <v>헌팅_픽스헌팅</v>
          </cell>
          <cell r="N247">
            <v>1300</v>
          </cell>
        </row>
        <row r="248">
          <cell r="E248" t="str">
            <v>헌팅_픽스헌팅</v>
          </cell>
          <cell r="N248">
            <v>1300</v>
          </cell>
        </row>
        <row r="249">
          <cell r="E249" t="str">
            <v>헌팅_픽스헌팅</v>
          </cell>
          <cell r="N249">
            <v>5500</v>
          </cell>
        </row>
        <row r="250">
          <cell r="E250" t="str">
            <v>헌팅_픽스헌팅</v>
          </cell>
          <cell r="N250">
            <v>5100</v>
          </cell>
        </row>
        <row r="251">
          <cell r="E251" t="str">
            <v>헌팅_픽스헌팅</v>
          </cell>
          <cell r="N251">
            <v>3200</v>
          </cell>
        </row>
        <row r="252">
          <cell r="E252" t="str">
            <v>헌팅_픽스헌팅</v>
          </cell>
          <cell r="N252">
            <v>3200</v>
          </cell>
        </row>
        <row r="253">
          <cell r="E253" t="str">
            <v>헌팅_픽스헌팅</v>
          </cell>
          <cell r="N253">
            <v>2600</v>
          </cell>
        </row>
        <row r="254">
          <cell r="E254" t="str">
            <v>헌팅_픽스헌팅</v>
          </cell>
          <cell r="N254">
            <v>1300</v>
          </cell>
        </row>
        <row r="255">
          <cell r="E255" t="str">
            <v>헌팅_픽스헌팅</v>
          </cell>
          <cell r="N255">
            <v>44000</v>
          </cell>
        </row>
        <row r="256">
          <cell r="E256" t="str">
            <v>헌팅_픽스헌팅</v>
          </cell>
          <cell r="N256">
            <v>11800</v>
          </cell>
        </row>
        <row r="257">
          <cell r="E257" t="str">
            <v>헌팅_픽스헌팅</v>
          </cell>
          <cell r="N257">
            <v>38800</v>
          </cell>
        </row>
        <row r="258">
          <cell r="E258" t="str">
            <v>헌팅_픽스헌팅</v>
          </cell>
          <cell r="N258">
            <v>68700</v>
          </cell>
        </row>
        <row r="259">
          <cell r="E259" t="str">
            <v>헌팅_픽스헌팅</v>
          </cell>
          <cell r="N259">
            <v>142000</v>
          </cell>
        </row>
        <row r="260">
          <cell r="E260" t="str">
            <v>헌팅_픽스헌팅</v>
          </cell>
          <cell r="N260">
            <v>19100</v>
          </cell>
        </row>
        <row r="261">
          <cell r="E261" t="str">
            <v>헌팅_픽스헌팅</v>
          </cell>
          <cell r="N261">
            <v>25400</v>
          </cell>
        </row>
        <row r="262">
          <cell r="E262" t="str">
            <v>헌팅_픽스헌팅</v>
          </cell>
          <cell r="N262">
            <v>5100</v>
          </cell>
        </row>
        <row r="263">
          <cell r="E263" t="str">
            <v>헌팅_픽스헌팅</v>
          </cell>
          <cell r="N263">
            <v>4900</v>
          </cell>
        </row>
        <row r="264">
          <cell r="E264" t="str">
            <v>헌팅_픽스헌팅</v>
          </cell>
          <cell r="N264">
            <v>11700</v>
          </cell>
        </row>
        <row r="265">
          <cell r="E265" t="str">
            <v>헌팅_식대</v>
          </cell>
          <cell r="N265">
            <v>47200</v>
          </cell>
        </row>
        <row r="266">
          <cell r="E266" t="str">
            <v>헌팅_식대</v>
          </cell>
          <cell r="N266">
            <v>39000</v>
          </cell>
        </row>
        <row r="267">
          <cell r="E267" t="str">
            <v>헌팅_식대</v>
          </cell>
          <cell r="N267">
            <v>11400</v>
          </cell>
        </row>
        <row r="268">
          <cell r="E268" t="str">
            <v>헌팅_픽스헌팅</v>
          </cell>
          <cell r="N268">
            <v>6500</v>
          </cell>
        </row>
        <row r="269">
          <cell r="E269" t="str">
            <v>헌팅_픽스헌팅</v>
          </cell>
          <cell r="N269">
            <v>29000</v>
          </cell>
        </row>
        <row r="270">
          <cell r="E270" t="str">
            <v>헌팅_픽스헌팅</v>
          </cell>
          <cell r="N270">
            <v>11900</v>
          </cell>
        </row>
        <row r="271">
          <cell r="E271" t="str">
            <v>헌팅_픽스헌팅</v>
          </cell>
          <cell r="N271">
            <v>2800</v>
          </cell>
        </row>
        <row r="272">
          <cell r="E272" t="str">
            <v>헌팅_픽스헌팅</v>
          </cell>
          <cell r="N272">
            <v>706000</v>
          </cell>
        </row>
        <row r="273">
          <cell r="E273" t="str">
            <v>헌팅_픽스헌팅</v>
          </cell>
          <cell r="N273">
            <v>71500</v>
          </cell>
        </row>
        <row r="274">
          <cell r="E274" t="str">
            <v>헌팅_픽스헌팅</v>
          </cell>
          <cell r="N274">
            <v>64900</v>
          </cell>
        </row>
        <row r="275">
          <cell r="E275" t="str">
            <v>헌팅_픽스헌팅</v>
          </cell>
          <cell r="N275">
            <v>6600</v>
          </cell>
        </row>
        <row r="276">
          <cell r="E276" t="str">
            <v>헌팅_픽스헌팅</v>
          </cell>
          <cell r="N276">
            <v>5200</v>
          </cell>
        </row>
        <row r="277">
          <cell r="E277" t="str">
            <v>헌팅_픽스헌팅</v>
          </cell>
          <cell r="N277">
            <v>83200</v>
          </cell>
        </row>
        <row r="278">
          <cell r="E278" t="str">
            <v>헌팅_픽스헌팅</v>
          </cell>
          <cell r="N278">
            <v>4500</v>
          </cell>
        </row>
        <row r="279">
          <cell r="E279" t="str">
            <v>헌팅_픽스헌팅</v>
          </cell>
          <cell r="N279">
            <v>14600</v>
          </cell>
        </row>
        <row r="280">
          <cell r="E280" t="str">
            <v>헌팅_픽스헌팅</v>
          </cell>
          <cell r="N280">
            <v>62500</v>
          </cell>
        </row>
        <row r="281">
          <cell r="E281" t="str">
            <v>헌팅_픽스헌팅</v>
          </cell>
          <cell r="N281">
            <v>6500</v>
          </cell>
        </row>
        <row r="282">
          <cell r="E282" t="str">
            <v>헌팅_픽스헌팅</v>
          </cell>
          <cell r="N282">
            <v>48000</v>
          </cell>
        </row>
        <row r="283">
          <cell r="E283" t="str">
            <v>헌팅_픽스헌팅</v>
          </cell>
          <cell r="N283">
            <v>140000</v>
          </cell>
        </row>
        <row r="284">
          <cell r="E284" t="str">
            <v>헌팅_픽스헌팅</v>
          </cell>
          <cell r="N284">
            <v>113370</v>
          </cell>
        </row>
        <row r="285">
          <cell r="E285" t="str">
            <v>헌팅_유류교통</v>
          </cell>
          <cell r="N285">
            <v>50000</v>
          </cell>
        </row>
        <row r="286">
          <cell r="E286" t="str">
            <v>헌팅_식대</v>
          </cell>
          <cell r="N286">
            <v>10500</v>
          </cell>
        </row>
        <row r="287">
          <cell r="E287" t="str">
            <v>헌팅_식대</v>
          </cell>
          <cell r="N287">
            <v>34000</v>
          </cell>
        </row>
        <row r="288">
          <cell r="E288" t="str">
            <v>헌팅_식대</v>
          </cell>
          <cell r="N288">
            <v>16900</v>
          </cell>
        </row>
        <row r="289">
          <cell r="E289" t="str">
            <v>헌팅_식대</v>
          </cell>
          <cell r="N289">
            <v>30000</v>
          </cell>
        </row>
        <row r="290">
          <cell r="E290" t="str">
            <v>헌팅_식대</v>
          </cell>
          <cell r="N290">
            <v>17200</v>
          </cell>
        </row>
        <row r="291">
          <cell r="E291" t="str">
            <v>헌팅_식대</v>
          </cell>
          <cell r="N291">
            <v>5300</v>
          </cell>
        </row>
        <row r="292">
          <cell r="E292" t="str">
            <v>헌팅_식대</v>
          </cell>
          <cell r="N292">
            <v>10000</v>
          </cell>
        </row>
        <row r="293">
          <cell r="E293" t="str">
            <v>헌팅_픽스헌팅</v>
          </cell>
          <cell r="N293">
            <v>5000</v>
          </cell>
        </row>
        <row r="294">
          <cell r="E294" t="str">
            <v>헌팅_픽스헌팅</v>
          </cell>
          <cell r="N294">
            <v>80145</v>
          </cell>
        </row>
        <row r="295">
          <cell r="E295" t="str">
            <v>헌팅_픽스헌팅</v>
          </cell>
          <cell r="N295">
            <v>75000</v>
          </cell>
        </row>
        <row r="296">
          <cell r="E296" t="str">
            <v>헌팅_픽스헌팅</v>
          </cell>
          <cell r="N296">
            <v>92000</v>
          </cell>
        </row>
        <row r="297">
          <cell r="E297" t="str">
            <v>헌팅_픽스헌팅</v>
          </cell>
          <cell r="N297">
            <v>14700</v>
          </cell>
        </row>
        <row r="298">
          <cell r="E298" t="str">
            <v>헌팅_픽스헌팅</v>
          </cell>
          <cell r="N298">
            <v>6800</v>
          </cell>
        </row>
        <row r="299">
          <cell r="E299" t="str">
            <v>헌팅_픽스헌팅</v>
          </cell>
          <cell r="N299">
            <v>1300</v>
          </cell>
        </row>
        <row r="300">
          <cell r="E300" t="str">
            <v>헌팅_픽스헌팅</v>
          </cell>
          <cell r="N300">
            <v>4800</v>
          </cell>
        </row>
        <row r="301">
          <cell r="E301" t="str">
            <v>헌팅_픽스헌팅</v>
          </cell>
          <cell r="N301">
            <v>6700</v>
          </cell>
        </row>
        <row r="302">
          <cell r="E302" t="str">
            <v>헌팅_픽스헌팅</v>
          </cell>
          <cell r="N302">
            <v>8800</v>
          </cell>
        </row>
        <row r="303">
          <cell r="E303" t="str">
            <v>헌팅_픽스헌팅</v>
          </cell>
          <cell r="N303">
            <v>800</v>
          </cell>
        </row>
        <row r="304">
          <cell r="E304" t="str">
            <v>헌팅_픽스헌팅</v>
          </cell>
          <cell r="N304">
            <v>3400</v>
          </cell>
        </row>
        <row r="305">
          <cell r="E305" t="str">
            <v>헌팅_픽스헌팅</v>
          </cell>
          <cell r="N305">
            <v>1000</v>
          </cell>
        </row>
        <row r="306">
          <cell r="E306" t="str">
            <v>헌팅_픽스헌팅</v>
          </cell>
          <cell r="N306">
            <v>38600</v>
          </cell>
        </row>
        <row r="307">
          <cell r="E307" t="str">
            <v>헌팅_픽스헌팅</v>
          </cell>
          <cell r="N307">
            <v>473100</v>
          </cell>
        </row>
        <row r="308">
          <cell r="E308" t="str">
            <v>헌팅_픽스헌팅</v>
          </cell>
          <cell r="N308">
            <v>26000</v>
          </cell>
        </row>
        <row r="309">
          <cell r="E309" t="str">
            <v>헌팅_픽스헌팅</v>
          </cell>
          <cell r="N309">
            <v>20000</v>
          </cell>
        </row>
        <row r="310">
          <cell r="E310" t="str">
            <v>헌팅_픽스헌팅</v>
          </cell>
          <cell r="N310">
            <v>68500</v>
          </cell>
        </row>
        <row r="311">
          <cell r="E311" t="str">
            <v>헌팅_픽스헌팅</v>
          </cell>
          <cell r="N311">
            <v>12000</v>
          </cell>
        </row>
        <row r="312">
          <cell r="E312" t="str">
            <v>헌팅_픽스헌팅</v>
          </cell>
          <cell r="N312">
            <v>10208000</v>
          </cell>
        </row>
        <row r="313">
          <cell r="E313" t="str">
            <v>헌팅_식대</v>
          </cell>
          <cell r="N313">
            <v>13500</v>
          </cell>
        </row>
        <row r="314">
          <cell r="E314" t="str">
            <v>헌팅_식대</v>
          </cell>
          <cell r="N314">
            <v>15000</v>
          </cell>
        </row>
        <row r="315">
          <cell r="E315" t="str">
            <v>헌팅_식대</v>
          </cell>
          <cell r="N315">
            <v>5300</v>
          </cell>
        </row>
        <row r="316">
          <cell r="E316" t="str">
            <v>헌팅_픽스헌팅</v>
          </cell>
          <cell r="N316">
            <v>660000</v>
          </cell>
        </row>
        <row r="317">
          <cell r="E317" t="str">
            <v>헌팅_픽스헌팅</v>
          </cell>
          <cell r="N317">
            <v>2400</v>
          </cell>
        </row>
        <row r="318">
          <cell r="E318" t="str">
            <v>헌팅_픽스헌팅</v>
          </cell>
          <cell r="N318">
            <v>76052</v>
          </cell>
        </row>
        <row r="319">
          <cell r="E319" t="str">
            <v>헌팅_픽스헌팅</v>
          </cell>
          <cell r="N319">
            <v>8300</v>
          </cell>
        </row>
        <row r="320">
          <cell r="E320" t="str">
            <v>헌팅_픽스헌팅</v>
          </cell>
          <cell r="N320">
            <v>12200</v>
          </cell>
        </row>
        <row r="321">
          <cell r="E321" t="str">
            <v>헌팅_픽스헌팅</v>
          </cell>
          <cell r="N321">
            <v>1200</v>
          </cell>
        </row>
        <row r="322">
          <cell r="E322" t="str">
            <v>헌팅_픽스헌팅</v>
          </cell>
          <cell r="N322">
            <v>8000</v>
          </cell>
        </row>
        <row r="323">
          <cell r="E323" t="str">
            <v>헌팅_픽스헌팅</v>
          </cell>
          <cell r="N323">
            <v>20000</v>
          </cell>
        </row>
        <row r="324">
          <cell r="E324" t="str">
            <v>헌팅_픽스헌팅</v>
          </cell>
          <cell r="N324">
            <v>122000</v>
          </cell>
        </row>
        <row r="325">
          <cell r="E325" t="str">
            <v>헌팅_픽스헌팅</v>
          </cell>
          <cell r="N325">
            <v>6700</v>
          </cell>
        </row>
        <row r="326">
          <cell r="E326" t="str">
            <v>헌팅_픽스헌팅</v>
          </cell>
          <cell r="N326">
            <v>62100</v>
          </cell>
        </row>
        <row r="327">
          <cell r="E327" t="str">
            <v>헌팅_픽스헌팅</v>
          </cell>
          <cell r="N327">
            <v>4600</v>
          </cell>
        </row>
        <row r="328">
          <cell r="E328" t="str">
            <v>헌팅_픽스헌팅</v>
          </cell>
          <cell r="N328">
            <v>23500</v>
          </cell>
        </row>
        <row r="329">
          <cell r="E329" t="str">
            <v>헌팅_픽스헌팅</v>
          </cell>
          <cell r="N329">
            <v>10000</v>
          </cell>
        </row>
        <row r="330">
          <cell r="E330" t="str">
            <v>헌팅_픽스헌팅</v>
          </cell>
          <cell r="N330">
            <v>7000</v>
          </cell>
        </row>
        <row r="331">
          <cell r="E331" t="str">
            <v>헌팅_픽스헌팅</v>
          </cell>
          <cell r="N331">
            <v>6500</v>
          </cell>
        </row>
        <row r="332">
          <cell r="E332" t="str">
            <v>헌팅_픽스헌팅</v>
          </cell>
          <cell r="N332">
            <v>92190</v>
          </cell>
        </row>
        <row r="333">
          <cell r="E333" t="str">
            <v>헌팅_픽스헌팅</v>
          </cell>
          <cell r="N333">
            <v>54320</v>
          </cell>
        </row>
        <row r="334">
          <cell r="E334" t="str">
            <v>헌팅_픽스헌팅</v>
          </cell>
          <cell r="N334">
            <v>7480</v>
          </cell>
        </row>
        <row r="335">
          <cell r="E335" t="str">
            <v>헌팅_픽스헌팅</v>
          </cell>
          <cell r="N335">
            <v>3000</v>
          </cell>
        </row>
        <row r="336">
          <cell r="E336" t="str">
            <v>헌팅_픽스헌팅</v>
          </cell>
          <cell r="N336">
            <v>4800</v>
          </cell>
        </row>
        <row r="337">
          <cell r="E337" t="str">
            <v>헌팅_픽스헌팅</v>
          </cell>
          <cell r="N337">
            <v>12000</v>
          </cell>
        </row>
        <row r="338">
          <cell r="E338" t="str">
            <v>헌팅_식대</v>
          </cell>
          <cell r="N338">
            <v>7800</v>
          </cell>
        </row>
        <row r="339">
          <cell r="E339" t="str">
            <v>헌팅_식대</v>
          </cell>
          <cell r="N339">
            <v>12000</v>
          </cell>
        </row>
        <row r="340">
          <cell r="E340" t="str">
            <v>헌팅_픽스헌팅</v>
          </cell>
          <cell r="N340">
            <v>3000</v>
          </cell>
        </row>
        <row r="341">
          <cell r="E341" t="str">
            <v>헌팅_픽스헌팅</v>
          </cell>
          <cell r="N341">
            <v>800</v>
          </cell>
        </row>
        <row r="342">
          <cell r="E342" t="str">
            <v>헌팅_픽스헌팅</v>
          </cell>
          <cell r="N342">
            <v>3000</v>
          </cell>
        </row>
        <row r="343">
          <cell r="E343" t="str">
            <v>헌팅_픽스헌팅</v>
          </cell>
          <cell r="N343">
            <v>65700</v>
          </cell>
        </row>
        <row r="344">
          <cell r="E344" t="str">
            <v>헌팅_픽스헌팅</v>
          </cell>
          <cell r="N344">
            <v>126800</v>
          </cell>
        </row>
        <row r="345">
          <cell r="E345" t="str">
            <v>헌팅_픽스헌팅</v>
          </cell>
          <cell r="N345">
            <v>16500</v>
          </cell>
        </row>
        <row r="346">
          <cell r="E346" t="str">
            <v>헌팅_픽스헌팅</v>
          </cell>
          <cell r="N346">
            <v>157000</v>
          </cell>
        </row>
        <row r="347">
          <cell r="E347" t="str">
            <v>헌팅_픽스헌팅</v>
          </cell>
          <cell r="N347">
            <v>60600</v>
          </cell>
        </row>
        <row r="348">
          <cell r="E348" t="str">
            <v>헌팅_픽스헌팅</v>
          </cell>
          <cell r="N348">
            <v>65500</v>
          </cell>
        </row>
        <row r="349">
          <cell r="E349" t="str">
            <v>헌팅_픽스헌팅</v>
          </cell>
          <cell r="N349">
            <v>100000</v>
          </cell>
        </row>
        <row r="350">
          <cell r="E350" t="str">
            <v>헌팅_픽스헌팅</v>
          </cell>
          <cell r="N350">
            <v>8000</v>
          </cell>
        </row>
        <row r="351">
          <cell r="E351" t="str">
            <v>헌팅_픽스헌팅</v>
          </cell>
          <cell r="N351">
            <v>880000</v>
          </cell>
        </row>
        <row r="352">
          <cell r="E352" t="str">
            <v>헌팅_픽스헌팅</v>
          </cell>
          <cell r="N352">
            <v>26000</v>
          </cell>
        </row>
        <row r="353">
          <cell r="E353" t="str">
            <v>헌팅_픽스헌팅</v>
          </cell>
          <cell r="N353">
            <v>60000</v>
          </cell>
        </row>
        <row r="354">
          <cell r="E354" t="str">
            <v>헌팅_픽스헌팅</v>
          </cell>
          <cell r="N354">
            <v>14700</v>
          </cell>
        </row>
        <row r="355">
          <cell r="E355" t="str">
            <v>헌팅_픽스헌팅</v>
          </cell>
          <cell r="N355">
            <v>14000</v>
          </cell>
        </row>
        <row r="356">
          <cell r="E356" t="str">
            <v>헌팅_픽스헌팅</v>
          </cell>
          <cell r="N356">
            <v>14800</v>
          </cell>
        </row>
        <row r="357">
          <cell r="E357" t="str">
            <v>헌팅_픽스헌팅</v>
          </cell>
          <cell r="N357">
            <v>356500</v>
          </cell>
        </row>
        <row r="358">
          <cell r="E358" t="str">
            <v>헌팅_픽스헌팅</v>
          </cell>
          <cell r="N358">
            <v>2200</v>
          </cell>
        </row>
        <row r="359">
          <cell r="E359" t="str">
            <v>헌팅_픽스헌팅</v>
          </cell>
          <cell r="N359">
            <v>40800</v>
          </cell>
        </row>
        <row r="360">
          <cell r="E360" t="str">
            <v>헌팅_픽스헌팅</v>
          </cell>
          <cell r="N360">
            <v>11800</v>
          </cell>
        </row>
        <row r="361">
          <cell r="E361" t="str">
            <v>헌팅_픽스헌팅</v>
          </cell>
          <cell r="N361">
            <v>3000</v>
          </cell>
        </row>
        <row r="362">
          <cell r="E362" t="str">
            <v>헌팅_픽스헌팅</v>
          </cell>
          <cell r="N362">
            <v>1900</v>
          </cell>
        </row>
        <row r="363">
          <cell r="E363" t="str">
            <v>헌팅_픽스헌팅</v>
          </cell>
          <cell r="N363">
            <v>1000</v>
          </cell>
        </row>
        <row r="364">
          <cell r="E364" t="str">
            <v>헌팅_픽스헌팅</v>
          </cell>
          <cell r="N364">
            <v>800</v>
          </cell>
        </row>
        <row r="365">
          <cell r="E365" t="str">
            <v>헌팅_픽스헌팅</v>
          </cell>
          <cell r="N365">
            <v>800</v>
          </cell>
        </row>
        <row r="366">
          <cell r="E366" t="str">
            <v>헌팅_픽스헌팅</v>
          </cell>
          <cell r="N366">
            <v>3000</v>
          </cell>
        </row>
        <row r="367">
          <cell r="E367" t="str">
            <v>헌팅_픽스헌팅</v>
          </cell>
          <cell r="N367">
            <v>3000</v>
          </cell>
        </row>
        <row r="368">
          <cell r="E368" t="str">
            <v>헌팅_픽스헌팅</v>
          </cell>
          <cell r="N368">
            <v>13500</v>
          </cell>
        </row>
        <row r="369">
          <cell r="E369" t="str">
            <v>헌팅_픽스헌팅</v>
          </cell>
          <cell r="N369">
            <v>38700</v>
          </cell>
        </row>
        <row r="370">
          <cell r="E370" t="str">
            <v>헌팅_픽스헌팅</v>
          </cell>
          <cell r="N370">
            <v>395000</v>
          </cell>
        </row>
        <row r="371">
          <cell r="E371" t="str">
            <v>헌팅_픽스헌팅</v>
          </cell>
          <cell r="N371">
            <v>458000</v>
          </cell>
        </row>
        <row r="372">
          <cell r="E372" t="str">
            <v>헌팅_픽스헌팅</v>
          </cell>
          <cell r="N372">
            <v>6600</v>
          </cell>
        </row>
        <row r="373">
          <cell r="E373" t="str">
            <v>헌팅_픽스헌팅</v>
          </cell>
          <cell r="N373">
            <v>20000</v>
          </cell>
        </row>
        <row r="374">
          <cell r="E374" t="str">
            <v>헌팅_픽스헌팅</v>
          </cell>
          <cell r="N374">
            <v>2000</v>
          </cell>
        </row>
        <row r="375">
          <cell r="E375" t="str">
            <v>헌팅_픽스헌팅</v>
          </cell>
          <cell r="N375">
            <v>10000</v>
          </cell>
        </row>
        <row r="376">
          <cell r="E376" t="str">
            <v>헌팅_픽스헌팅</v>
          </cell>
          <cell r="N376">
            <v>5100</v>
          </cell>
        </row>
        <row r="377">
          <cell r="E377" t="str">
            <v>헌팅_픽스헌팅</v>
          </cell>
          <cell r="N377">
            <v>11000</v>
          </cell>
        </row>
        <row r="378">
          <cell r="E378" t="str">
            <v>헌팅_유류교통</v>
          </cell>
          <cell r="N378">
            <v>13800</v>
          </cell>
        </row>
        <row r="379">
          <cell r="E379" t="str">
            <v>촬영준비_교통비</v>
          </cell>
          <cell r="N379">
            <v>1000</v>
          </cell>
        </row>
        <row r="380">
          <cell r="E380" t="str">
            <v>촬영준비_교통비</v>
          </cell>
          <cell r="N380">
            <v>1100</v>
          </cell>
        </row>
        <row r="381">
          <cell r="E381" t="str">
            <v>촬영준비_교통비</v>
          </cell>
          <cell r="N381">
            <v>1000</v>
          </cell>
        </row>
        <row r="382">
          <cell r="E382" t="str">
            <v>촬영준비_유류대</v>
          </cell>
          <cell r="N382">
            <v>30000</v>
          </cell>
        </row>
        <row r="383">
          <cell r="E383" t="str">
            <v>촬영준비_식대</v>
          </cell>
          <cell r="N383">
            <v>5000</v>
          </cell>
        </row>
        <row r="384">
          <cell r="E384" t="str">
            <v>촬영준비_식대</v>
          </cell>
          <cell r="N384">
            <v>39000</v>
          </cell>
        </row>
        <row r="385">
          <cell r="E385" t="str">
            <v>촬영준비_식대</v>
          </cell>
          <cell r="N385">
            <v>7100</v>
          </cell>
        </row>
        <row r="386">
          <cell r="E386" t="str">
            <v>촬영준비_식대</v>
          </cell>
          <cell r="N386">
            <v>10300</v>
          </cell>
        </row>
        <row r="387">
          <cell r="E387" t="str">
            <v>촬영준비_식대</v>
          </cell>
          <cell r="N387">
            <v>11400</v>
          </cell>
        </row>
        <row r="388">
          <cell r="E388" t="str">
            <v>촬영준비_식대</v>
          </cell>
          <cell r="N388">
            <v>126000</v>
          </cell>
        </row>
        <row r="389">
          <cell r="E389" t="str">
            <v>촬영준비_식대</v>
          </cell>
          <cell r="N389">
            <v>17800</v>
          </cell>
        </row>
        <row r="390">
          <cell r="E390" t="str">
            <v>촬영준비_교통비</v>
          </cell>
          <cell r="N390">
            <v>800</v>
          </cell>
        </row>
        <row r="391">
          <cell r="E391" t="str">
            <v>촬영준비_교통비</v>
          </cell>
          <cell r="N391">
            <v>1100</v>
          </cell>
        </row>
        <row r="392">
          <cell r="E392" t="str">
            <v>촬영준비_교통비</v>
          </cell>
          <cell r="N392">
            <v>1000</v>
          </cell>
        </row>
        <row r="393">
          <cell r="E393" t="str">
            <v>촬영준비_식대</v>
          </cell>
          <cell r="N393">
            <v>26000</v>
          </cell>
        </row>
        <row r="394">
          <cell r="E394" t="str">
            <v>촬영준비_식대</v>
          </cell>
          <cell r="N394">
            <v>11500</v>
          </cell>
        </row>
        <row r="395">
          <cell r="E395" t="str">
            <v>촬영준비_식대</v>
          </cell>
          <cell r="N395">
            <v>5000</v>
          </cell>
        </row>
        <row r="396">
          <cell r="E396" t="str">
            <v>촬영준비_식대</v>
          </cell>
          <cell r="N396">
            <v>6000</v>
          </cell>
        </row>
        <row r="397">
          <cell r="E397" t="str">
            <v>촬영준비_교통비</v>
          </cell>
          <cell r="N397">
            <v>27200</v>
          </cell>
        </row>
        <row r="398">
          <cell r="E398" t="str">
            <v>촬영준비_교통비</v>
          </cell>
          <cell r="N398">
            <v>18900</v>
          </cell>
        </row>
        <row r="399">
          <cell r="E399" t="str">
            <v>촬영준비_식대</v>
          </cell>
          <cell r="N399">
            <v>65000</v>
          </cell>
        </row>
        <row r="400">
          <cell r="E400" t="str">
            <v>촬영준비_식대</v>
          </cell>
          <cell r="N400">
            <v>8500</v>
          </cell>
        </row>
        <row r="401">
          <cell r="E401" t="str">
            <v>촬영준비_식대</v>
          </cell>
          <cell r="N401">
            <v>13000</v>
          </cell>
        </row>
        <row r="402">
          <cell r="E402" t="str">
            <v>촬영준비_식대</v>
          </cell>
          <cell r="N402">
            <v>4800</v>
          </cell>
        </row>
        <row r="403">
          <cell r="E403" t="str">
            <v>촬영준비_기타</v>
          </cell>
          <cell r="N403">
            <v>49500</v>
          </cell>
        </row>
        <row r="404">
          <cell r="E404" t="str">
            <v>촬영준비_식대</v>
          </cell>
          <cell r="N404">
            <v>471000</v>
          </cell>
        </row>
        <row r="405">
          <cell r="E405" t="str">
            <v>촬영준비_식대</v>
          </cell>
          <cell r="N405">
            <v>28000</v>
          </cell>
        </row>
        <row r="406">
          <cell r="E406" t="str">
            <v>촬영준비_식대</v>
          </cell>
          <cell r="N406">
            <v>5500</v>
          </cell>
        </row>
        <row r="407">
          <cell r="E407" t="str">
            <v>특수소품담당</v>
          </cell>
          <cell r="N407">
            <v>1152360</v>
          </cell>
        </row>
        <row r="408">
          <cell r="E408" t="str">
            <v>촬영준비_식대</v>
          </cell>
          <cell r="N408">
            <v>42300</v>
          </cell>
        </row>
        <row r="409">
          <cell r="E409" t="str">
            <v>촬영준비_식대</v>
          </cell>
          <cell r="N409">
            <v>11500</v>
          </cell>
        </row>
        <row r="410">
          <cell r="E410" t="str">
            <v>촬영준비_식대</v>
          </cell>
          <cell r="N410">
            <v>5650</v>
          </cell>
        </row>
        <row r="411">
          <cell r="E411" t="str">
            <v>촬영준비_식대</v>
          </cell>
          <cell r="N411">
            <v>6500</v>
          </cell>
        </row>
        <row r="412">
          <cell r="E412" t="str">
            <v>촬영준비_교통비</v>
          </cell>
          <cell r="N412">
            <v>40000</v>
          </cell>
        </row>
        <row r="413">
          <cell r="E413" t="str">
            <v>촬영준비_유류대</v>
          </cell>
          <cell r="N413">
            <v>40000</v>
          </cell>
        </row>
        <row r="414">
          <cell r="E414" t="str">
            <v>촬영준비_교통비</v>
          </cell>
          <cell r="N414">
            <v>2200</v>
          </cell>
        </row>
        <row r="415">
          <cell r="E415" t="str">
            <v>촬영준비_교통비</v>
          </cell>
          <cell r="N415">
            <v>2700</v>
          </cell>
        </row>
        <row r="416">
          <cell r="E416" t="str">
            <v>촬영준비_교통비</v>
          </cell>
          <cell r="N416">
            <v>1400</v>
          </cell>
        </row>
        <row r="417">
          <cell r="E417" t="str">
            <v>촬영준비_식대</v>
          </cell>
          <cell r="N417">
            <v>8930</v>
          </cell>
        </row>
        <row r="418">
          <cell r="E418" t="str">
            <v>촬영준비_식대</v>
          </cell>
          <cell r="N418">
            <v>5000</v>
          </cell>
        </row>
        <row r="419">
          <cell r="E419" t="str">
            <v>촬영준비_식대</v>
          </cell>
          <cell r="N419">
            <v>4400</v>
          </cell>
        </row>
        <row r="420">
          <cell r="E420" t="str">
            <v>촬영준비_식대</v>
          </cell>
          <cell r="N420">
            <v>2400</v>
          </cell>
        </row>
        <row r="421">
          <cell r="E421" t="str">
            <v>촬영준비_기타</v>
          </cell>
          <cell r="N421">
            <v>45000</v>
          </cell>
        </row>
        <row r="422">
          <cell r="E422" t="str">
            <v>촬영준비_식대</v>
          </cell>
          <cell r="N422">
            <v>13900</v>
          </cell>
        </row>
        <row r="423">
          <cell r="E423" t="str">
            <v>촬영준비_식대</v>
          </cell>
          <cell r="N423">
            <v>2500</v>
          </cell>
        </row>
        <row r="424">
          <cell r="E424" t="str">
            <v>촬영준비_식대</v>
          </cell>
          <cell r="N424">
            <v>3000</v>
          </cell>
        </row>
        <row r="425">
          <cell r="E425" t="str">
            <v>촬영준비_식대</v>
          </cell>
          <cell r="N425">
            <v>10900</v>
          </cell>
        </row>
        <row r="426">
          <cell r="E426" t="str">
            <v>촬영준비_식대</v>
          </cell>
          <cell r="N426">
            <v>82000</v>
          </cell>
        </row>
        <row r="427">
          <cell r="E427" t="str">
            <v>촬영준비_식대</v>
          </cell>
          <cell r="N427">
            <v>19300</v>
          </cell>
        </row>
        <row r="428">
          <cell r="E428" t="str">
            <v>촬영준비_식대</v>
          </cell>
          <cell r="N428">
            <v>7500</v>
          </cell>
        </row>
        <row r="429">
          <cell r="E429" t="str">
            <v>촬영준비_식대</v>
          </cell>
          <cell r="N429">
            <v>11300</v>
          </cell>
        </row>
        <row r="430">
          <cell r="E430" t="str">
            <v>촬영준비_식대</v>
          </cell>
          <cell r="N430">
            <v>25900</v>
          </cell>
        </row>
        <row r="431">
          <cell r="E431" t="str">
            <v>촬영준비_식대</v>
          </cell>
          <cell r="N431">
            <v>9500</v>
          </cell>
        </row>
        <row r="432">
          <cell r="E432" t="str">
            <v>촬영준비_식대</v>
          </cell>
          <cell r="N432">
            <v>65800</v>
          </cell>
        </row>
        <row r="433">
          <cell r="E433" t="str">
            <v>촬영준비_식대</v>
          </cell>
          <cell r="N433">
            <v>3500</v>
          </cell>
        </row>
        <row r="434">
          <cell r="E434" t="str">
            <v>촬영준비_식대</v>
          </cell>
          <cell r="N434">
            <v>10400</v>
          </cell>
        </row>
        <row r="435">
          <cell r="E435" t="str">
            <v>촬영준비_식대</v>
          </cell>
          <cell r="N435">
            <v>15000</v>
          </cell>
        </row>
        <row r="436">
          <cell r="E436" t="str">
            <v>촬영준비_식대</v>
          </cell>
          <cell r="N436">
            <v>3800</v>
          </cell>
        </row>
        <row r="437">
          <cell r="E437" t="str">
            <v>촬영준비_식대</v>
          </cell>
          <cell r="N437">
            <v>17000</v>
          </cell>
        </row>
        <row r="438">
          <cell r="E438" t="str">
            <v>촬영준비_식대</v>
          </cell>
          <cell r="N438">
            <v>96500</v>
          </cell>
        </row>
        <row r="439">
          <cell r="E439" t="str">
            <v>촬영준비_기타</v>
          </cell>
          <cell r="N439">
            <v>18000</v>
          </cell>
        </row>
        <row r="440">
          <cell r="E440" t="str">
            <v>촬영준비_식대</v>
          </cell>
          <cell r="N440">
            <v>26390</v>
          </cell>
        </row>
        <row r="441">
          <cell r="E441" t="str">
            <v>촬영준비_식대</v>
          </cell>
          <cell r="N441">
            <v>11000</v>
          </cell>
        </row>
        <row r="442">
          <cell r="E442" t="str">
            <v>촬영준비_식대</v>
          </cell>
          <cell r="N442">
            <v>7000</v>
          </cell>
        </row>
        <row r="443">
          <cell r="E443" t="str">
            <v>촬영준비_식대</v>
          </cell>
          <cell r="N443">
            <v>24000</v>
          </cell>
        </row>
        <row r="444">
          <cell r="E444" t="str">
            <v>촬영준비_식대</v>
          </cell>
          <cell r="N444">
            <v>13200</v>
          </cell>
        </row>
        <row r="445">
          <cell r="E445" t="str">
            <v>헌팅_식대</v>
          </cell>
          <cell r="N445">
            <v>14000</v>
          </cell>
        </row>
        <row r="446">
          <cell r="E446" t="str">
            <v>헌팅_구입비외</v>
          </cell>
          <cell r="N446">
            <v>15000</v>
          </cell>
        </row>
        <row r="447">
          <cell r="E447" t="str">
            <v>헌팅_유류교통</v>
          </cell>
          <cell r="N447">
            <v>50000</v>
          </cell>
        </row>
        <row r="448">
          <cell r="E448" t="str">
            <v>촬영준비_식대</v>
          </cell>
          <cell r="N448">
            <v>39000</v>
          </cell>
        </row>
        <row r="449">
          <cell r="E449" t="str">
            <v>촬영준비_식대</v>
          </cell>
          <cell r="N449">
            <v>71000</v>
          </cell>
        </row>
        <row r="450">
          <cell r="E450" t="str">
            <v>촬영준비_기타</v>
          </cell>
          <cell r="N450">
            <v>414700</v>
          </cell>
        </row>
        <row r="451">
          <cell r="E451" t="str">
            <v>촬영준비_식대</v>
          </cell>
          <cell r="N451">
            <v>109000</v>
          </cell>
        </row>
        <row r="452">
          <cell r="E452" t="str">
            <v>촬영준비_기타</v>
          </cell>
          <cell r="N452">
            <v>22500</v>
          </cell>
        </row>
        <row r="453">
          <cell r="E453" t="str">
            <v>프로덕션차량15</v>
          </cell>
          <cell r="N453">
            <v>3450000</v>
          </cell>
        </row>
        <row r="454">
          <cell r="E454" t="str">
            <v>촬영준비_식대</v>
          </cell>
          <cell r="N454">
            <v>83000</v>
          </cell>
        </row>
        <row r="455">
          <cell r="E455" t="str">
            <v>촬영준비_식대</v>
          </cell>
          <cell r="N455">
            <v>18000</v>
          </cell>
        </row>
        <row r="456">
          <cell r="E456" t="str">
            <v>촬영준비_유류대</v>
          </cell>
          <cell r="N456">
            <v>40000</v>
          </cell>
        </row>
        <row r="457">
          <cell r="E457" t="str">
            <v>촬영준비_식대</v>
          </cell>
          <cell r="N457">
            <v>6000</v>
          </cell>
        </row>
        <row r="458">
          <cell r="E458" t="str">
            <v>촬영준비_식대</v>
          </cell>
          <cell r="N458">
            <v>3900</v>
          </cell>
        </row>
        <row r="459">
          <cell r="E459" t="str">
            <v>헌팅_식대</v>
          </cell>
          <cell r="N459">
            <v>44000</v>
          </cell>
        </row>
        <row r="460">
          <cell r="E460" t="str">
            <v>헌팅_식대</v>
          </cell>
          <cell r="N460">
            <v>13000</v>
          </cell>
        </row>
        <row r="461">
          <cell r="E461" t="str">
            <v>촬영준비_식대</v>
          </cell>
          <cell r="N461">
            <v>3700</v>
          </cell>
        </row>
        <row r="462">
          <cell r="E462" t="str">
            <v>헌팅_식대</v>
          </cell>
          <cell r="N462">
            <v>45000</v>
          </cell>
        </row>
        <row r="463">
          <cell r="E463" t="str">
            <v>촬영준비_식대</v>
          </cell>
          <cell r="N463">
            <v>28300</v>
          </cell>
        </row>
        <row r="464">
          <cell r="E464" t="str">
            <v>촬영준비_식대</v>
          </cell>
          <cell r="N464">
            <v>375000</v>
          </cell>
        </row>
        <row r="465">
          <cell r="E465" t="str">
            <v>헌팅_픽스헌팅</v>
          </cell>
          <cell r="N465">
            <v>41000</v>
          </cell>
        </row>
        <row r="466">
          <cell r="E466" t="str">
            <v>촬영준비_식대</v>
          </cell>
          <cell r="N466">
            <v>18580</v>
          </cell>
        </row>
        <row r="467">
          <cell r="E467" t="str">
            <v>촬영준비_식대</v>
          </cell>
          <cell r="N467">
            <v>2500</v>
          </cell>
        </row>
        <row r="468">
          <cell r="E468" t="str">
            <v>헌팅_픽스헌팅</v>
          </cell>
          <cell r="N468">
            <v>26200</v>
          </cell>
        </row>
        <row r="469">
          <cell r="E469" t="str">
            <v>촬영준비_유류대</v>
          </cell>
          <cell r="N469">
            <v>99000</v>
          </cell>
        </row>
        <row r="470">
          <cell r="E470" t="str">
            <v>촬영준비_식대</v>
          </cell>
          <cell r="N470">
            <v>56000</v>
          </cell>
        </row>
        <row r="471">
          <cell r="E471" t="str">
            <v>촬영준비_식대</v>
          </cell>
          <cell r="N471">
            <v>9000</v>
          </cell>
        </row>
        <row r="472">
          <cell r="E472" t="str">
            <v>촬영준비_식대</v>
          </cell>
          <cell r="N472">
            <v>227000</v>
          </cell>
        </row>
        <row r="473">
          <cell r="E473" t="str">
            <v>촬영준비_식대</v>
          </cell>
          <cell r="N473">
            <v>51800</v>
          </cell>
        </row>
        <row r="474">
          <cell r="E474" t="str">
            <v>촬영준비_식대</v>
          </cell>
          <cell r="N474">
            <v>61000</v>
          </cell>
        </row>
        <row r="475">
          <cell r="E475" t="str">
            <v>촬영준비_식대</v>
          </cell>
          <cell r="N475">
            <v>13400</v>
          </cell>
        </row>
        <row r="476">
          <cell r="E476" t="str">
            <v>촬영준비_교통비</v>
          </cell>
          <cell r="N476">
            <v>3000</v>
          </cell>
        </row>
        <row r="477">
          <cell r="E477" t="str">
            <v>촬영준비_교통비</v>
          </cell>
          <cell r="N477">
            <v>6000</v>
          </cell>
        </row>
        <row r="478">
          <cell r="E478" t="str">
            <v>촬영준비_식대</v>
          </cell>
          <cell r="N478">
            <v>180400</v>
          </cell>
        </row>
        <row r="479">
          <cell r="E479" t="str">
            <v>촬영준비_식대</v>
          </cell>
          <cell r="N479">
            <v>15000</v>
          </cell>
        </row>
        <row r="480">
          <cell r="E480" t="str">
            <v>촬영준비_식대</v>
          </cell>
          <cell r="N480">
            <v>4000</v>
          </cell>
        </row>
        <row r="481">
          <cell r="E481" t="str">
            <v>촬영준비_식대</v>
          </cell>
          <cell r="N481">
            <v>23000</v>
          </cell>
        </row>
        <row r="482">
          <cell r="E482" t="str">
            <v>촬영준비_식대</v>
          </cell>
          <cell r="N482">
            <v>32200</v>
          </cell>
        </row>
        <row r="483">
          <cell r="E483" t="str">
            <v>촬영준비_식대</v>
          </cell>
          <cell r="N483">
            <v>49000</v>
          </cell>
        </row>
        <row r="484">
          <cell r="E484" t="str">
            <v>촬영준비_식대</v>
          </cell>
          <cell r="N484">
            <v>19000</v>
          </cell>
        </row>
        <row r="485">
          <cell r="E485" t="str">
            <v>촬영준비_식대</v>
          </cell>
          <cell r="N485">
            <v>138500</v>
          </cell>
        </row>
        <row r="486">
          <cell r="E486" t="str">
            <v>촬영준비_식대</v>
          </cell>
          <cell r="N486">
            <v>13800</v>
          </cell>
        </row>
        <row r="487">
          <cell r="E487" t="str">
            <v>촬영준비_기타</v>
          </cell>
          <cell r="N487">
            <v>13300</v>
          </cell>
        </row>
        <row r="488">
          <cell r="E488" t="str">
            <v>촬영준비_식대</v>
          </cell>
          <cell r="N488">
            <v>48500</v>
          </cell>
        </row>
        <row r="489">
          <cell r="E489" t="str">
            <v>촬영준비_식대</v>
          </cell>
          <cell r="N489">
            <v>4400</v>
          </cell>
        </row>
        <row r="490">
          <cell r="E490" t="str">
            <v>촬영준비_교통비</v>
          </cell>
          <cell r="N490">
            <v>8000</v>
          </cell>
        </row>
        <row r="491">
          <cell r="E491" t="str">
            <v>촬영준비_기타</v>
          </cell>
          <cell r="N491">
            <v>10000</v>
          </cell>
        </row>
        <row r="492">
          <cell r="E492" t="str">
            <v>촬영준비_식대</v>
          </cell>
          <cell r="N492">
            <v>8800</v>
          </cell>
        </row>
        <row r="493">
          <cell r="E493" t="str">
            <v>촬영준비_식대</v>
          </cell>
          <cell r="N493">
            <v>43000</v>
          </cell>
        </row>
        <row r="494">
          <cell r="E494" t="str">
            <v>촬영준비_교통비</v>
          </cell>
          <cell r="N494">
            <v>3000</v>
          </cell>
        </row>
        <row r="495">
          <cell r="E495" t="str">
            <v>촬영준비_식대</v>
          </cell>
          <cell r="N495">
            <v>14000</v>
          </cell>
        </row>
        <row r="496">
          <cell r="E496" t="str">
            <v>헌팅_유류교통</v>
          </cell>
          <cell r="N496">
            <v>50000</v>
          </cell>
        </row>
        <row r="497">
          <cell r="E497" t="str">
            <v>촬영준비_교통비</v>
          </cell>
          <cell r="N497">
            <v>21600</v>
          </cell>
        </row>
        <row r="498">
          <cell r="E498" t="str">
            <v>촬영준비_식대</v>
          </cell>
          <cell r="N498">
            <v>84000</v>
          </cell>
        </row>
        <row r="499">
          <cell r="E499" t="str">
            <v>촬영준비_교통비</v>
          </cell>
          <cell r="N499">
            <v>15200</v>
          </cell>
        </row>
        <row r="500">
          <cell r="N500">
            <v>0</v>
          </cell>
        </row>
        <row r="501">
          <cell r="N501">
            <v>0</v>
          </cell>
        </row>
        <row r="502">
          <cell r="N502">
            <v>0</v>
          </cell>
        </row>
        <row r="503">
          <cell r="N503">
            <v>0</v>
          </cell>
        </row>
        <row r="504">
          <cell r="N504">
            <v>0</v>
          </cell>
        </row>
        <row r="505">
          <cell r="N505">
            <v>0</v>
          </cell>
        </row>
        <row r="506">
          <cell r="N506">
            <v>0</v>
          </cell>
        </row>
        <row r="507">
          <cell r="N507">
            <v>0</v>
          </cell>
        </row>
        <row r="508">
          <cell r="N508">
            <v>0</v>
          </cell>
        </row>
        <row r="509">
          <cell r="N509">
            <v>0</v>
          </cell>
        </row>
        <row r="510">
          <cell r="N510">
            <v>0</v>
          </cell>
        </row>
        <row r="511">
          <cell r="N511">
            <v>0</v>
          </cell>
        </row>
        <row r="512">
          <cell r="N512">
            <v>0</v>
          </cell>
        </row>
        <row r="513">
          <cell r="N513">
            <v>0</v>
          </cell>
        </row>
        <row r="514">
          <cell r="N514">
            <v>0</v>
          </cell>
        </row>
        <row r="515">
          <cell r="N515">
            <v>0</v>
          </cell>
        </row>
        <row r="516">
          <cell r="N516">
            <v>0</v>
          </cell>
        </row>
        <row r="517">
          <cell r="N517">
            <v>0</v>
          </cell>
        </row>
        <row r="518">
          <cell r="N518">
            <v>0</v>
          </cell>
        </row>
        <row r="519">
          <cell r="N519">
            <v>0</v>
          </cell>
        </row>
        <row r="520">
          <cell r="N520">
            <v>0</v>
          </cell>
        </row>
        <row r="521">
          <cell r="N521">
            <v>0</v>
          </cell>
        </row>
        <row r="522">
          <cell r="N522">
            <v>0</v>
          </cell>
        </row>
        <row r="523">
          <cell r="N523">
            <v>0</v>
          </cell>
        </row>
        <row r="524">
          <cell r="N524">
            <v>0</v>
          </cell>
        </row>
        <row r="525">
          <cell r="N525">
            <v>0</v>
          </cell>
        </row>
        <row r="526">
          <cell r="N526">
            <v>0</v>
          </cell>
        </row>
        <row r="527">
          <cell r="N527">
            <v>0</v>
          </cell>
        </row>
        <row r="528">
          <cell r="N528">
            <v>0</v>
          </cell>
        </row>
        <row r="529">
          <cell r="N529">
            <v>0</v>
          </cell>
        </row>
        <row r="530">
          <cell r="N530">
            <v>0</v>
          </cell>
        </row>
        <row r="531">
          <cell r="N531">
            <v>0</v>
          </cell>
        </row>
        <row r="532">
          <cell r="N532">
            <v>0</v>
          </cell>
        </row>
        <row r="533">
          <cell r="N533">
            <v>0</v>
          </cell>
        </row>
        <row r="534">
          <cell r="N534">
            <v>0</v>
          </cell>
        </row>
        <row r="535">
          <cell r="N535">
            <v>0</v>
          </cell>
        </row>
        <row r="536">
          <cell r="N536">
            <v>0</v>
          </cell>
        </row>
        <row r="537">
          <cell r="N537">
            <v>0</v>
          </cell>
        </row>
        <row r="538">
          <cell r="N538">
            <v>0</v>
          </cell>
        </row>
        <row r="539">
          <cell r="N539">
            <v>0</v>
          </cell>
        </row>
        <row r="540">
          <cell r="N540">
            <v>0</v>
          </cell>
        </row>
        <row r="541">
          <cell r="N541">
            <v>0</v>
          </cell>
        </row>
        <row r="542">
          <cell r="N542">
            <v>0</v>
          </cell>
        </row>
        <row r="543">
          <cell r="N543">
            <v>0</v>
          </cell>
        </row>
        <row r="544">
          <cell r="N544">
            <v>0</v>
          </cell>
        </row>
        <row r="545">
          <cell r="N545">
            <v>0</v>
          </cell>
        </row>
        <row r="546">
          <cell r="N546">
            <v>0</v>
          </cell>
        </row>
        <row r="547">
          <cell r="N547">
            <v>0</v>
          </cell>
        </row>
        <row r="548">
          <cell r="N548">
            <v>0</v>
          </cell>
        </row>
        <row r="549">
          <cell r="N549">
            <v>0</v>
          </cell>
        </row>
        <row r="550">
          <cell r="N550">
            <v>0</v>
          </cell>
        </row>
        <row r="551">
          <cell r="N551">
            <v>0</v>
          </cell>
        </row>
        <row r="552">
          <cell r="N552">
            <v>0</v>
          </cell>
        </row>
        <row r="553">
          <cell r="N553">
            <v>0</v>
          </cell>
        </row>
        <row r="554">
          <cell r="N554">
            <v>0</v>
          </cell>
        </row>
        <row r="555">
          <cell r="N555">
            <v>0</v>
          </cell>
        </row>
        <row r="556">
          <cell r="N556">
            <v>0</v>
          </cell>
        </row>
        <row r="557">
          <cell r="N557">
            <v>0</v>
          </cell>
        </row>
        <row r="558">
          <cell r="N558">
            <v>0</v>
          </cell>
        </row>
        <row r="559">
          <cell r="N559">
            <v>0</v>
          </cell>
        </row>
        <row r="560">
          <cell r="N560">
            <v>0</v>
          </cell>
        </row>
        <row r="561">
          <cell r="N561">
            <v>0</v>
          </cell>
        </row>
        <row r="562">
          <cell r="N562">
            <v>0</v>
          </cell>
        </row>
        <row r="563">
          <cell r="N563">
            <v>0</v>
          </cell>
        </row>
        <row r="564">
          <cell r="N564">
            <v>0</v>
          </cell>
        </row>
        <row r="565">
          <cell r="N565">
            <v>0</v>
          </cell>
        </row>
        <row r="566">
          <cell r="N566">
            <v>0</v>
          </cell>
        </row>
        <row r="567">
          <cell r="N567">
            <v>0</v>
          </cell>
        </row>
        <row r="568">
          <cell r="N568">
            <v>0</v>
          </cell>
        </row>
        <row r="569">
          <cell r="N569">
            <v>0</v>
          </cell>
        </row>
        <row r="570">
          <cell r="N570">
            <v>0</v>
          </cell>
        </row>
        <row r="571">
          <cell r="N571">
            <v>0</v>
          </cell>
        </row>
        <row r="572">
          <cell r="N572">
            <v>0</v>
          </cell>
        </row>
        <row r="573">
          <cell r="N573">
            <v>0</v>
          </cell>
        </row>
        <row r="574">
          <cell r="N574">
            <v>0</v>
          </cell>
        </row>
        <row r="575">
          <cell r="N575">
            <v>0</v>
          </cell>
        </row>
        <row r="576">
          <cell r="N576">
            <v>0</v>
          </cell>
        </row>
        <row r="577">
          <cell r="N577">
            <v>0</v>
          </cell>
        </row>
        <row r="578">
          <cell r="N578">
            <v>0</v>
          </cell>
        </row>
        <row r="579">
          <cell r="N579">
            <v>0</v>
          </cell>
        </row>
        <row r="580">
          <cell r="N580">
            <v>0</v>
          </cell>
        </row>
        <row r="581">
          <cell r="N581">
            <v>0</v>
          </cell>
        </row>
        <row r="582">
          <cell r="N582">
            <v>0</v>
          </cell>
        </row>
        <row r="583">
          <cell r="N583">
            <v>0</v>
          </cell>
        </row>
        <row r="584">
          <cell r="N584">
            <v>0</v>
          </cell>
        </row>
        <row r="585">
          <cell r="N585">
            <v>0</v>
          </cell>
        </row>
        <row r="586">
          <cell r="N586">
            <v>0</v>
          </cell>
        </row>
        <row r="587">
          <cell r="N587">
            <v>0</v>
          </cell>
        </row>
        <row r="588">
          <cell r="N588">
            <v>0</v>
          </cell>
        </row>
        <row r="589">
          <cell r="N589">
            <v>0</v>
          </cell>
        </row>
        <row r="590">
          <cell r="N590">
            <v>0</v>
          </cell>
        </row>
        <row r="591">
          <cell r="N591">
            <v>0</v>
          </cell>
        </row>
        <row r="592">
          <cell r="N592">
            <v>0</v>
          </cell>
        </row>
        <row r="593">
          <cell r="N593">
            <v>0</v>
          </cell>
        </row>
        <row r="594">
          <cell r="N594">
            <v>0</v>
          </cell>
        </row>
        <row r="595">
          <cell r="N595">
            <v>0</v>
          </cell>
        </row>
        <row r="596">
          <cell r="N596">
            <v>0</v>
          </cell>
        </row>
        <row r="597">
          <cell r="N597">
            <v>0</v>
          </cell>
        </row>
        <row r="598">
          <cell r="N598">
            <v>0</v>
          </cell>
        </row>
        <row r="599">
          <cell r="N599">
            <v>0</v>
          </cell>
        </row>
        <row r="600">
          <cell r="N600">
            <v>0</v>
          </cell>
        </row>
        <row r="601">
          <cell r="N601">
            <v>0</v>
          </cell>
        </row>
        <row r="602">
          <cell r="N602">
            <v>0</v>
          </cell>
        </row>
        <row r="603">
          <cell r="N603">
            <v>0</v>
          </cell>
        </row>
        <row r="604">
          <cell r="N604">
            <v>0</v>
          </cell>
        </row>
        <row r="605">
          <cell r="N605">
            <v>0</v>
          </cell>
        </row>
        <row r="606">
          <cell r="N606">
            <v>0</v>
          </cell>
        </row>
        <row r="607">
          <cell r="N607">
            <v>0</v>
          </cell>
        </row>
        <row r="608">
          <cell r="N608">
            <v>0</v>
          </cell>
        </row>
        <row r="609">
          <cell r="N609">
            <v>0</v>
          </cell>
        </row>
        <row r="610">
          <cell r="N610">
            <v>0</v>
          </cell>
        </row>
        <row r="611">
          <cell r="N611">
            <v>0</v>
          </cell>
        </row>
        <row r="612">
          <cell r="N612">
            <v>0</v>
          </cell>
        </row>
        <row r="613">
          <cell r="N613">
            <v>0</v>
          </cell>
        </row>
        <row r="614">
          <cell r="N614">
            <v>0</v>
          </cell>
        </row>
        <row r="615">
          <cell r="N615">
            <v>0</v>
          </cell>
        </row>
        <row r="616">
          <cell r="N616">
            <v>0</v>
          </cell>
        </row>
        <row r="617">
          <cell r="N617">
            <v>0</v>
          </cell>
        </row>
        <row r="618">
          <cell r="N618">
            <v>0</v>
          </cell>
        </row>
        <row r="619">
          <cell r="N619">
            <v>0</v>
          </cell>
        </row>
        <row r="620">
          <cell r="N620">
            <v>0</v>
          </cell>
        </row>
        <row r="621">
          <cell r="N621">
            <v>0</v>
          </cell>
        </row>
        <row r="622">
          <cell r="N622">
            <v>0</v>
          </cell>
        </row>
        <row r="623">
          <cell r="N623">
            <v>0</v>
          </cell>
        </row>
        <row r="624">
          <cell r="N624">
            <v>0</v>
          </cell>
        </row>
        <row r="625">
          <cell r="N625">
            <v>0</v>
          </cell>
        </row>
        <row r="626">
          <cell r="N626">
            <v>0</v>
          </cell>
        </row>
        <row r="627">
          <cell r="N627">
            <v>0</v>
          </cell>
        </row>
        <row r="628">
          <cell r="N628">
            <v>0</v>
          </cell>
        </row>
        <row r="629">
          <cell r="N629">
            <v>0</v>
          </cell>
        </row>
        <row r="630">
          <cell r="N630">
            <v>0</v>
          </cell>
        </row>
        <row r="631">
          <cell r="N631">
            <v>0</v>
          </cell>
        </row>
        <row r="632">
          <cell r="N632">
            <v>0</v>
          </cell>
        </row>
        <row r="633">
          <cell r="N633">
            <v>0</v>
          </cell>
        </row>
        <row r="634">
          <cell r="N634">
            <v>0</v>
          </cell>
        </row>
        <row r="635">
          <cell r="N635">
            <v>0</v>
          </cell>
        </row>
        <row r="636">
          <cell r="N636">
            <v>0</v>
          </cell>
        </row>
        <row r="637">
          <cell r="N637">
            <v>0</v>
          </cell>
        </row>
        <row r="638">
          <cell r="N638">
            <v>0</v>
          </cell>
        </row>
        <row r="639">
          <cell r="N639">
            <v>0</v>
          </cell>
        </row>
        <row r="640">
          <cell r="N640">
            <v>0</v>
          </cell>
        </row>
        <row r="641">
          <cell r="N641">
            <v>0</v>
          </cell>
        </row>
        <row r="642">
          <cell r="N642">
            <v>0</v>
          </cell>
        </row>
        <row r="643">
          <cell r="N643">
            <v>0</v>
          </cell>
        </row>
        <row r="644">
          <cell r="N644">
            <v>0</v>
          </cell>
        </row>
        <row r="645">
          <cell r="N645">
            <v>0</v>
          </cell>
        </row>
        <row r="646">
          <cell r="N646">
            <v>0</v>
          </cell>
        </row>
        <row r="647">
          <cell r="N647">
            <v>0</v>
          </cell>
        </row>
        <row r="648">
          <cell r="N648">
            <v>0</v>
          </cell>
        </row>
        <row r="649">
          <cell r="N649">
            <v>0</v>
          </cell>
        </row>
        <row r="650">
          <cell r="N650">
            <v>0</v>
          </cell>
        </row>
        <row r="651">
          <cell r="N651">
            <v>0</v>
          </cell>
        </row>
        <row r="652">
          <cell r="N652">
            <v>0</v>
          </cell>
        </row>
        <row r="653">
          <cell r="N653">
            <v>0</v>
          </cell>
        </row>
        <row r="654">
          <cell r="N654">
            <v>0</v>
          </cell>
        </row>
        <row r="655">
          <cell r="N655">
            <v>0</v>
          </cell>
        </row>
        <row r="656">
          <cell r="N656">
            <v>0</v>
          </cell>
        </row>
        <row r="657">
          <cell r="N657">
            <v>0</v>
          </cell>
        </row>
        <row r="658">
          <cell r="N658">
            <v>0</v>
          </cell>
        </row>
        <row r="659">
          <cell r="N659">
            <v>0</v>
          </cell>
        </row>
        <row r="660">
          <cell r="N660">
            <v>0</v>
          </cell>
        </row>
        <row r="661">
          <cell r="N661">
            <v>0</v>
          </cell>
        </row>
        <row r="662">
          <cell r="N662">
            <v>0</v>
          </cell>
        </row>
        <row r="663">
          <cell r="N663">
            <v>0</v>
          </cell>
        </row>
        <row r="664">
          <cell r="N664">
            <v>0</v>
          </cell>
        </row>
        <row r="665">
          <cell r="N665">
            <v>0</v>
          </cell>
        </row>
        <row r="666">
          <cell r="N666">
            <v>0</v>
          </cell>
        </row>
        <row r="667">
          <cell r="N667">
            <v>0</v>
          </cell>
        </row>
        <row r="668">
          <cell r="N668">
            <v>0</v>
          </cell>
        </row>
        <row r="669">
          <cell r="N669">
            <v>0</v>
          </cell>
        </row>
        <row r="670">
          <cell r="N670">
            <v>0</v>
          </cell>
        </row>
        <row r="671">
          <cell r="N671">
            <v>0</v>
          </cell>
        </row>
        <row r="672">
          <cell r="N672">
            <v>0</v>
          </cell>
        </row>
        <row r="673">
          <cell r="N673">
            <v>0</v>
          </cell>
        </row>
        <row r="674">
          <cell r="N674">
            <v>0</v>
          </cell>
        </row>
        <row r="675">
          <cell r="N675">
            <v>0</v>
          </cell>
        </row>
        <row r="676">
          <cell r="N676">
            <v>0</v>
          </cell>
        </row>
        <row r="677">
          <cell r="N677">
            <v>0</v>
          </cell>
        </row>
        <row r="678">
          <cell r="N678">
            <v>0</v>
          </cell>
        </row>
        <row r="679">
          <cell r="N679">
            <v>0</v>
          </cell>
        </row>
        <row r="680">
          <cell r="N680">
            <v>0</v>
          </cell>
        </row>
        <row r="681">
          <cell r="N681">
            <v>0</v>
          </cell>
        </row>
        <row r="682">
          <cell r="N682">
            <v>0</v>
          </cell>
        </row>
        <row r="683">
          <cell r="N683">
            <v>0</v>
          </cell>
        </row>
        <row r="684">
          <cell r="N684">
            <v>0</v>
          </cell>
        </row>
        <row r="685">
          <cell r="N685">
            <v>0</v>
          </cell>
        </row>
        <row r="686">
          <cell r="N686">
            <v>0</v>
          </cell>
        </row>
        <row r="687">
          <cell r="N687">
            <v>0</v>
          </cell>
        </row>
        <row r="688">
          <cell r="N688">
            <v>0</v>
          </cell>
        </row>
        <row r="689">
          <cell r="N689">
            <v>0</v>
          </cell>
        </row>
        <row r="690">
          <cell r="N690">
            <v>0</v>
          </cell>
        </row>
        <row r="691">
          <cell r="N691">
            <v>0</v>
          </cell>
        </row>
        <row r="692">
          <cell r="N692">
            <v>0</v>
          </cell>
        </row>
        <row r="693">
          <cell r="N693">
            <v>0</v>
          </cell>
        </row>
        <row r="694">
          <cell r="N694">
            <v>0</v>
          </cell>
        </row>
        <row r="695">
          <cell r="N695">
            <v>0</v>
          </cell>
        </row>
        <row r="696">
          <cell r="N696">
            <v>0</v>
          </cell>
        </row>
        <row r="697">
          <cell r="N697">
            <v>0</v>
          </cell>
        </row>
        <row r="698">
          <cell r="N698">
            <v>0</v>
          </cell>
        </row>
        <row r="699">
          <cell r="N699">
            <v>0</v>
          </cell>
        </row>
        <row r="700">
          <cell r="N700">
            <v>0</v>
          </cell>
        </row>
        <row r="701">
          <cell r="N701">
            <v>0</v>
          </cell>
        </row>
        <row r="702">
          <cell r="N702">
            <v>0</v>
          </cell>
        </row>
        <row r="703">
          <cell r="N703">
            <v>0</v>
          </cell>
        </row>
        <row r="704">
          <cell r="N704">
            <v>0</v>
          </cell>
        </row>
        <row r="705">
          <cell r="N705">
            <v>0</v>
          </cell>
        </row>
        <row r="706">
          <cell r="N706">
            <v>0</v>
          </cell>
        </row>
        <row r="707">
          <cell r="N707">
            <v>0</v>
          </cell>
        </row>
        <row r="708">
          <cell r="N708">
            <v>0</v>
          </cell>
        </row>
        <row r="709">
          <cell r="N709">
            <v>0</v>
          </cell>
        </row>
        <row r="710">
          <cell r="N710">
            <v>0</v>
          </cell>
        </row>
        <row r="711">
          <cell r="N711">
            <v>0</v>
          </cell>
        </row>
        <row r="712">
          <cell r="N712">
            <v>0</v>
          </cell>
        </row>
        <row r="713">
          <cell r="N713">
            <v>0</v>
          </cell>
        </row>
        <row r="714">
          <cell r="N714">
            <v>0</v>
          </cell>
        </row>
        <row r="715">
          <cell r="N715">
            <v>0</v>
          </cell>
        </row>
        <row r="716">
          <cell r="N716">
            <v>0</v>
          </cell>
        </row>
        <row r="717">
          <cell r="N717">
            <v>0</v>
          </cell>
        </row>
        <row r="718">
          <cell r="N718">
            <v>0</v>
          </cell>
        </row>
        <row r="719">
          <cell r="N719">
            <v>0</v>
          </cell>
        </row>
        <row r="720">
          <cell r="N720">
            <v>0</v>
          </cell>
        </row>
        <row r="721">
          <cell r="N721">
            <v>0</v>
          </cell>
        </row>
        <row r="722">
          <cell r="N722">
            <v>0</v>
          </cell>
        </row>
        <row r="723">
          <cell r="N723">
            <v>0</v>
          </cell>
        </row>
        <row r="724">
          <cell r="N724">
            <v>0</v>
          </cell>
        </row>
        <row r="725">
          <cell r="N725">
            <v>0</v>
          </cell>
        </row>
        <row r="726">
          <cell r="N726">
            <v>0</v>
          </cell>
        </row>
        <row r="727">
          <cell r="N727">
            <v>0</v>
          </cell>
        </row>
        <row r="728">
          <cell r="N728">
            <v>0</v>
          </cell>
        </row>
        <row r="729">
          <cell r="N729">
            <v>0</v>
          </cell>
        </row>
        <row r="730">
          <cell r="N730">
            <v>0</v>
          </cell>
        </row>
        <row r="731">
          <cell r="N731">
            <v>0</v>
          </cell>
        </row>
        <row r="732">
          <cell r="N732">
            <v>0</v>
          </cell>
        </row>
        <row r="733">
          <cell r="N733">
            <v>0</v>
          </cell>
        </row>
        <row r="734">
          <cell r="N734">
            <v>0</v>
          </cell>
        </row>
        <row r="735">
          <cell r="N735">
            <v>0</v>
          </cell>
        </row>
        <row r="736">
          <cell r="N736">
            <v>0</v>
          </cell>
        </row>
        <row r="737">
          <cell r="N737">
            <v>0</v>
          </cell>
        </row>
        <row r="738">
          <cell r="N738">
            <v>0</v>
          </cell>
        </row>
        <row r="739">
          <cell r="N739">
            <v>0</v>
          </cell>
        </row>
        <row r="740">
          <cell r="N740">
            <v>0</v>
          </cell>
        </row>
        <row r="741">
          <cell r="N741">
            <v>0</v>
          </cell>
        </row>
        <row r="742">
          <cell r="N742">
            <v>0</v>
          </cell>
        </row>
        <row r="743">
          <cell r="N743">
            <v>0</v>
          </cell>
        </row>
        <row r="744">
          <cell r="N744">
            <v>0</v>
          </cell>
        </row>
        <row r="745">
          <cell r="N745">
            <v>0</v>
          </cell>
        </row>
        <row r="746">
          <cell r="N746">
            <v>0</v>
          </cell>
        </row>
        <row r="747">
          <cell r="N747">
            <v>0</v>
          </cell>
        </row>
        <row r="748">
          <cell r="N748">
            <v>0</v>
          </cell>
        </row>
        <row r="749">
          <cell r="N749">
            <v>0</v>
          </cell>
        </row>
        <row r="750">
          <cell r="N750">
            <v>0</v>
          </cell>
        </row>
        <row r="751">
          <cell r="N751">
            <v>0</v>
          </cell>
        </row>
        <row r="752">
          <cell r="N752">
            <v>0</v>
          </cell>
        </row>
        <row r="753">
          <cell r="N753">
            <v>0</v>
          </cell>
        </row>
        <row r="754">
          <cell r="N754">
            <v>0</v>
          </cell>
        </row>
        <row r="755">
          <cell r="N755">
            <v>0</v>
          </cell>
        </row>
        <row r="756">
          <cell r="N756">
            <v>0</v>
          </cell>
        </row>
        <row r="757">
          <cell r="N757">
            <v>0</v>
          </cell>
        </row>
        <row r="758">
          <cell r="N758">
            <v>0</v>
          </cell>
        </row>
        <row r="759">
          <cell r="N759">
            <v>0</v>
          </cell>
        </row>
        <row r="760">
          <cell r="N760">
            <v>0</v>
          </cell>
        </row>
        <row r="761">
          <cell r="N761">
            <v>0</v>
          </cell>
        </row>
        <row r="762">
          <cell r="N762">
            <v>0</v>
          </cell>
        </row>
        <row r="763">
          <cell r="N763">
            <v>0</v>
          </cell>
        </row>
        <row r="764">
          <cell r="N764">
            <v>0</v>
          </cell>
        </row>
        <row r="765">
          <cell r="N765">
            <v>0</v>
          </cell>
        </row>
        <row r="766">
          <cell r="N766">
            <v>0</v>
          </cell>
        </row>
        <row r="767">
          <cell r="N767">
            <v>0</v>
          </cell>
        </row>
        <row r="768">
          <cell r="N768">
            <v>0</v>
          </cell>
        </row>
        <row r="769">
          <cell r="N769">
            <v>0</v>
          </cell>
        </row>
        <row r="770">
          <cell r="N770">
            <v>0</v>
          </cell>
        </row>
        <row r="771">
          <cell r="N771">
            <v>0</v>
          </cell>
        </row>
        <row r="772">
          <cell r="N772">
            <v>0</v>
          </cell>
        </row>
        <row r="773">
          <cell r="N773">
            <v>0</v>
          </cell>
        </row>
        <row r="774">
          <cell r="N774">
            <v>0</v>
          </cell>
        </row>
        <row r="775">
          <cell r="N775">
            <v>0</v>
          </cell>
        </row>
        <row r="776">
          <cell r="N776">
            <v>0</v>
          </cell>
        </row>
        <row r="777">
          <cell r="N777">
            <v>0</v>
          </cell>
        </row>
        <row r="778">
          <cell r="N778">
            <v>0</v>
          </cell>
        </row>
        <row r="779">
          <cell r="N779">
            <v>0</v>
          </cell>
        </row>
        <row r="780">
          <cell r="N780">
            <v>0</v>
          </cell>
        </row>
        <row r="781">
          <cell r="N781">
            <v>0</v>
          </cell>
        </row>
        <row r="782">
          <cell r="N782">
            <v>0</v>
          </cell>
        </row>
        <row r="783">
          <cell r="N783">
            <v>0</v>
          </cell>
        </row>
        <row r="784">
          <cell r="N784">
            <v>0</v>
          </cell>
        </row>
        <row r="785">
          <cell r="N785">
            <v>0</v>
          </cell>
        </row>
        <row r="786">
          <cell r="N786">
            <v>0</v>
          </cell>
        </row>
        <row r="787">
          <cell r="N787">
            <v>0</v>
          </cell>
        </row>
        <row r="788">
          <cell r="N788">
            <v>0</v>
          </cell>
        </row>
        <row r="789">
          <cell r="N789">
            <v>0</v>
          </cell>
        </row>
        <row r="790">
          <cell r="N790">
            <v>0</v>
          </cell>
        </row>
        <row r="791">
          <cell r="N791">
            <v>0</v>
          </cell>
        </row>
        <row r="792">
          <cell r="N792">
            <v>0</v>
          </cell>
        </row>
        <row r="793">
          <cell r="N793">
            <v>0</v>
          </cell>
        </row>
        <row r="794">
          <cell r="N794">
            <v>0</v>
          </cell>
        </row>
        <row r="795">
          <cell r="N795">
            <v>0</v>
          </cell>
        </row>
        <row r="796">
          <cell r="N796">
            <v>0</v>
          </cell>
        </row>
        <row r="797">
          <cell r="N797">
            <v>0</v>
          </cell>
        </row>
        <row r="798">
          <cell r="N798">
            <v>0</v>
          </cell>
        </row>
        <row r="799">
          <cell r="N799">
            <v>0</v>
          </cell>
        </row>
        <row r="800">
          <cell r="N800">
            <v>0</v>
          </cell>
        </row>
        <row r="801">
          <cell r="N801">
            <v>0</v>
          </cell>
        </row>
        <row r="802">
          <cell r="N802">
            <v>0</v>
          </cell>
        </row>
        <row r="803">
          <cell r="N803">
            <v>0</v>
          </cell>
        </row>
        <row r="804">
          <cell r="N804">
            <v>0</v>
          </cell>
        </row>
        <row r="805">
          <cell r="N805">
            <v>0</v>
          </cell>
        </row>
        <row r="806">
          <cell r="N806">
            <v>0</v>
          </cell>
        </row>
        <row r="807">
          <cell r="N807">
            <v>0</v>
          </cell>
        </row>
        <row r="808">
          <cell r="N808">
            <v>0</v>
          </cell>
        </row>
        <row r="809">
          <cell r="N809">
            <v>0</v>
          </cell>
        </row>
        <row r="810">
          <cell r="N810">
            <v>0</v>
          </cell>
        </row>
        <row r="811">
          <cell r="N811">
            <v>0</v>
          </cell>
        </row>
        <row r="812">
          <cell r="N812">
            <v>0</v>
          </cell>
        </row>
        <row r="813">
          <cell r="N813">
            <v>0</v>
          </cell>
        </row>
        <row r="814">
          <cell r="N814">
            <v>0</v>
          </cell>
        </row>
        <row r="815">
          <cell r="N815">
            <v>0</v>
          </cell>
        </row>
        <row r="816">
          <cell r="N816">
            <v>0</v>
          </cell>
        </row>
        <row r="817">
          <cell r="N817">
            <v>0</v>
          </cell>
        </row>
        <row r="818">
          <cell r="N818">
            <v>0</v>
          </cell>
        </row>
        <row r="819">
          <cell r="N819">
            <v>0</v>
          </cell>
        </row>
        <row r="820">
          <cell r="N820">
            <v>0</v>
          </cell>
        </row>
        <row r="821">
          <cell r="N821">
            <v>0</v>
          </cell>
        </row>
        <row r="822">
          <cell r="N822">
            <v>0</v>
          </cell>
        </row>
        <row r="823">
          <cell r="N823">
            <v>0</v>
          </cell>
        </row>
        <row r="824">
          <cell r="N824">
            <v>0</v>
          </cell>
        </row>
        <row r="825">
          <cell r="N825">
            <v>0</v>
          </cell>
        </row>
        <row r="826">
          <cell r="N826">
            <v>0</v>
          </cell>
        </row>
        <row r="827">
          <cell r="N827">
            <v>0</v>
          </cell>
        </row>
        <row r="828">
          <cell r="N828">
            <v>0</v>
          </cell>
        </row>
        <row r="829">
          <cell r="N829">
            <v>0</v>
          </cell>
        </row>
        <row r="830">
          <cell r="N830">
            <v>0</v>
          </cell>
        </row>
        <row r="831">
          <cell r="N831">
            <v>0</v>
          </cell>
        </row>
        <row r="832">
          <cell r="N832">
            <v>0</v>
          </cell>
        </row>
        <row r="833">
          <cell r="N833">
            <v>0</v>
          </cell>
        </row>
        <row r="834">
          <cell r="N834">
            <v>0</v>
          </cell>
        </row>
        <row r="835">
          <cell r="N835">
            <v>0</v>
          </cell>
        </row>
        <row r="836">
          <cell r="N836">
            <v>0</v>
          </cell>
        </row>
        <row r="837">
          <cell r="N837">
            <v>0</v>
          </cell>
        </row>
        <row r="838">
          <cell r="N838">
            <v>0</v>
          </cell>
        </row>
        <row r="839">
          <cell r="N839">
            <v>0</v>
          </cell>
        </row>
        <row r="840">
          <cell r="N840">
            <v>0</v>
          </cell>
        </row>
        <row r="841">
          <cell r="N841">
            <v>0</v>
          </cell>
        </row>
        <row r="842">
          <cell r="N842">
            <v>0</v>
          </cell>
        </row>
        <row r="843">
          <cell r="N843">
            <v>0</v>
          </cell>
        </row>
        <row r="844">
          <cell r="N844">
            <v>0</v>
          </cell>
        </row>
        <row r="845">
          <cell r="N845">
            <v>0</v>
          </cell>
        </row>
        <row r="846">
          <cell r="N846">
            <v>0</v>
          </cell>
        </row>
        <row r="847">
          <cell r="N847">
            <v>0</v>
          </cell>
        </row>
        <row r="848">
          <cell r="N848">
            <v>0</v>
          </cell>
        </row>
        <row r="849">
          <cell r="N849">
            <v>0</v>
          </cell>
        </row>
        <row r="850">
          <cell r="N850">
            <v>0</v>
          </cell>
        </row>
        <row r="851">
          <cell r="N851">
            <v>0</v>
          </cell>
        </row>
        <row r="852">
          <cell r="N852">
            <v>0</v>
          </cell>
        </row>
        <row r="853">
          <cell r="N853">
            <v>0</v>
          </cell>
        </row>
        <row r="854">
          <cell r="N854">
            <v>0</v>
          </cell>
        </row>
        <row r="855">
          <cell r="N855">
            <v>0</v>
          </cell>
        </row>
        <row r="856">
          <cell r="N856">
            <v>0</v>
          </cell>
        </row>
        <row r="857">
          <cell r="N857">
            <v>0</v>
          </cell>
        </row>
        <row r="858">
          <cell r="N858">
            <v>0</v>
          </cell>
        </row>
        <row r="859">
          <cell r="N859">
            <v>0</v>
          </cell>
        </row>
        <row r="860">
          <cell r="N860">
            <v>0</v>
          </cell>
        </row>
        <row r="861">
          <cell r="N861">
            <v>0</v>
          </cell>
        </row>
        <row r="862">
          <cell r="N862">
            <v>0</v>
          </cell>
        </row>
        <row r="863">
          <cell r="N863">
            <v>0</v>
          </cell>
        </row>
        <row r="864">
          <cell r="N864">
            <v>0</v>
          </cell>
        </row>
        <row r="865">
          <cell r="N865">
            <v>0</v>
          </cell>
        </row>
        <row r="866">
          <cell r="N866">
            <v>0</v>
          </cell>
        </row>
        <row r="867">
          <cell r="N867">
            <v>0</v>
          </cell>
        </row>
        <row r="868">
          <cell r="N868">
            <v>0</v>
          </cell>
        </row>
        <row r="869">
          <cell r="N869">
            <v>0</v>
          </cell>
        </row>
        <row r="870">
          <cell r="N870">
            <v>0</v>
          </cell>
        </row>
        <row r="871">
          <cell r="N871">
            <v>0</v>
          </cell>
        </row>
        <row r="872">
          <cell r="N872">
            <v>0</v>
          </cell>
        </row>
        <row r="873">
          <cell r="N873">
            <v>0</v>
          </cell>
        </row>
        <row r="874">
          <cell r="N874">
            <v>0</v>
          </cell>
        </row>
        <row r="875">
          <cell r="N875">
            <v>0</v>
          </cell>
        </row>
        <row r="876">
          <cell r="N876">
            <v>0</v>
          </cell>
        </row>
        <row r="877">
          <cell r="N877">
            <v>0</v>
          </cell>
        </row>
        <row r="878">
          <cell r="N878">
            <v>0</v>
          </cell>
        </row>
        <row r="879">
          <cell r="N879">
            <v>0</v>
          </cell>
        </row>
        <row r="880">
          <cell r="N880">
            <v>0</v>
          </cell>
        </row>
        <row r="881">
          <cell r="N881">
            <v>0</v>
          </cell>
        </row>
        <row r="882">
          <cell r="N882">
            <v>0</v>
          </cell>
        </row>
        <row r="883">
          <cell r="N883">
            <v>0</v>
          </cell>
        </row>
        <row r="884">
          <cell r="N884">
            <v>0</v>
          </cell>
        </row>
        <row r="885">
          <cell r="N885">
            <v>0</v>
          </cell>
        </row>
        <row r="886">
          <cell r="N886">
            <v>0</v>
          </cell>
        </row>
        <row r="887">
          <cell r="N887">
            <v>0</v>
          </cell>
        </row>
        <row r="888">
          <cell r="N888">
            <v>0</v>
          </cell>
        </row>
        <row r="889">
          <cell r="N889">
            <v>0</v>
          </cell>
        </row>
        <row r="890">
          <cell r="N890">
            <v>0</v>
          </cell>
        </row>
        <row r="891">
          <cell r="N891">
            <v>0</v>
          </cell>
        </row>
        <row r="892">
          <cell r="N892">
            <v>0</v>
          </cell>
        </row>
        <row r="893">
          <cell r="N893">
            <v>0</v>
          </cell>
        </row>
        <row r="894">
          <cell r="N894">
            <v>0</v>
          </cell>
        </row>
        <row r="895">
          <cell r="N895">
            <v>0</v>
          </cell>
        </row>
        <row r="896">
          <cell r="N896">
            <v>0</v>
          </cell>
        </row>
        <row r="897">
          <cell r="N897">
            <v>0</v>
          </cell>
        </row>
        <row r="898">
          <cell r="N898">
            <v>0</v>
          </cell>
        </row>
        <row r="899">
          <cell r="N899">
            <v>0</v>
          </cell>
        </row>
        <row r="900">
          <cell r="N900">
            <v>0</v>
          </cell>
        </row>
        <row r="901">
          <cell r="N901">
            <v>0</v>
          </cell>
        </row>
        <row r="902">
          <cell r="N902">
            <v>0</v>
          </cell>
        </row>
        <row r="903">
          <cell r="N903">
            <v>0</v>
          </cell>
        </row>
        <row r="904">
          <cell r="N904">
            <v>0</v>
          </cell>
        </row>
        <row r="905">
          <cell r="N905">
            <v>0</v>
          </cell>
        </row>
        <row r="906">
          <cell r="N906">
            <v>0</v>
          </cell>
        </row>
        <row r="907">
          <cell r="N907">
            <v>0</v>
          </cell>
        </row>
        <row r="908">
          <cell r="N908">
            <v>0</v>
          </cell>
        </row>
        <row r="909">
          <cell r="N909">
            <v>0</v>
          </cell>
        </row>
        <row r="910">
          <cell r="N910">
            <v>0</v>
          </cell>
        </row>
        <row r="911">
          <cell r="N911">
            <v>0</v>
          </cell>
        </row>
        <row r="912">
          <cell r="N912">
            <v>0</v>
          </cell>
        </row>
        <row r="913">
          <cell r="N913">
            <v>0</v>
          </cell>
        </row>
        <row r="914">
          <cell r="N914">
            <v>0</v>
          </cell>
        </row>
        <row r="915">
          <cell r="N915">
            <v>0</v>
          </cell>
        </row>
        <row r="916">
          <cell r="N916">
            <v>0</v>
          </cell>
        </row>
        <row r="917">
          <cell r="N917">
            <v>0</v>
          </cell>
        </row>
        <row r="918">
          <cell r="N918">
            <v>0</v>
          </cell>
        </row>
        <row r="919">
          <cell r="N919">
            <v>0</v>
          </cell>
        </row>
        <row r="920">
          <cell r="N920">
            <v>0</v>
          </cell>
        </row>
        <row r="921">
          <cell r="N921">
            <v>0</v>
          </cell>
        </row>
        <row r="922">
          <cell r="N922">
            <v>0</v>
          </cell>
        </row>
        <row r="923">
          <cell r="N923">
            <v>0</v>
          </cell>
        </row>
        <row r="924">
          <cell r="N924">
            <v>0</v>
          </cell>
        </row>
        <row r="925">
          <cell r="N925">
            <v>0</v>
          </cell>
        </row>
        <row r="926">
          <cell r="N926">
            <v>0</v>
          </cell>
        </row>
        <row r="927">
          <cell r="N927">
            <v>0</v>
          </cell>
        </row>
        <row r="928">
          <cell r="N928">
            <v>0</v>
          </cell>
        </row>
        <row r="929">
          <cell r="N929">
            <v>0</v>
          </cell>
        </row>
        <row r="930">
          <cell r="N930">
            <v>0</v>
          </cell>
        </row>
        <row r="931">
          <cell r="N931">
            <v>0</v>
          </cell>
        </row>
        <row r="932">
          <cell r="N932">
            <v>0</v>
          </cell>
        </row>
        <row r="933">
          <cell r="N933">
            <v>0</v>
          </cell>
        </row>
        <row r="934">
          <cell r="N934">
            <v>0</v>
          </cell>
        </row>
        <row r="935">
          <cell r="N935">
            <v>0</v>
          </cell>
        </row>
        <row r="936">
          <cell r="N936">
            <v>0</v>
          </cell>
        </row>
        <row r="937">
          <cell r="N937">
            <v>0</v>
          </cell>
        </row>
        <row r="938">
          <cell r="N938">
            <v>0</v>
          </cell>
        </row>
        <row r="939">
          <cell r="N939">
            <v>0</v>
          </cell>
        </row>
        <row r="940">
          <cell r="N940">
            <v>0</v>
          </cell>
        </row>
        <row r="941">
          <cell r="N941">
            <v>0</v>
          </cell>
        </row>
        <row r="942">
          <cell r="N942">
            <v>0</v>
          </cell>
        </row>
        <row r="943">
          <cell r="N943">
            <v>0</v>
          </cell>
        </row>
        <row r="944">
          <cell r="N944">
            <v>0</v>
          </cell>
        </row>
        <row r="945">
          <cell r="N945">
            <v>0</v>
          </cell>
        </row>
        <row r="946">
          <cell r="N946">
            <v>0</v>
          </cell>
        </row>
        <row r="947">
          <cell r="N947">
            <v>0</v>
          </cell>
        </row>
        <row r="948">
          <cell r="N948">
            <v>0</v>
          </cell>
        </row>
        <row r="949">
          <cell r="N949">
            <v>0</v>
          </cell>
        </row>
        <row r="950">
          <cell r="N950">
            <v>0</v>
          </cell>
        </row>
        <row r="951">
          <cell r="N951">
            <v>0</v>
          </cell>
        </row>
        <row r="952">
          <cell r="N952">
            <v>0</v>
          </cell>
        </row>
        <row r="953">
          <cell r="N953">
            <v>0</v>
          </cell>
        </row>
        <row r="954">
          <cell r="N954">
            <v>0</v>
          </cell>
        </row>
        <row r="955">
          <cell r="N955">
            <v>0</v>
          </cell>
        </row>
        <row r="956">
          <cell r="N956">
            <v>0</v>
          </cell>
        </row>
        <row r="957">
          <cell r="N957">
            <v>0</v>
          </cell>
        </row>
        <row r="958">
          <cell r="N958">
            <v>0</v>
          </cell>
        </row>
        <row r="959">
          <cell r="N959">
            <v>0</v>
          </cell>
        </row>
        <row r="960">
          <cell r="N960">
            <v>0</v>
          </cell>
        </row>
        <row r="961">
          <cell r="N961">
            <v>0</v>
          </cell>
        </row>
        <row r="962">
          <cell r="N962">
            <v>0</v>
          </cell>
        </row>
        <row r="963">
          <cell r="N963">
            <v>0</v>
          </cell>
        </row>
        <row r="964">
          <cell r="N964">
            <v>0</v>
          </cell>
        </row>
        <row r="965">
          <cell r="N965">
            <v>0</v>
          </cell>
        </row>
        <row r="966">
          <cell r="N966">
            <v>0</v>
          </cell>
        </row>
        <row r="967">
          <cell r="N967">
            <v>0</v>
          </cell>
        </row>
        <row r="968">
          <cell r="N968">
            <v>0</v>
          </cell>
        </row>
        <row r="969">
          <cell r="N969">
            <v>0</v>
          </cell>
        </row>
        <row r="970">
          <cell r="N970">
            <v>0</v>
          </cell>
        </row>
        <row r="971">
          <cell r="N971">
            <v>0</v>
          </cell>
        </row>
        <row r="972">
          <cell r="N972">
            <v>0</v>
          </cell>
        </row>
        <row r="973">
          <cell r="N973">
            <v>0</v>
          </cell>
        </row>
        <row r="974">
          <cell r="N974">
            <v>0</v>
          </cell>
        </row>
        <row r="975">
          <cell r="N975">
            <v>0</v>
          </cell>
        </row>
        <row r="976">
          <cell r="N976">
            <v>0</v>
          </cell>
        </row>
        <row r="977">
          <cell r="N977">
            <v>0</v>
          </cell>
        </row>
        <row r="978">
          <cell r="N978">
            <v>0</v>
          </cell>
        </row>
        <row r="979">
          <cell r="N979">
            <v>0</v>
          </cell>
        </row>
        <row r="980">
          <cell r="N980">
            <v>0</v>
          </cell>
        </row>
        <row r="981">
          <cell r="N981">
            <v>0</v>
          </cell>
        </row>
        <row r="982">
          <cell r="N982">
            <v>0</v>
          </cell>
        </row>
        <row r="983">
          <cell r="N983">
            <v>0</v>
          </cell>
        </row>
        <row r="984">
          <cell r="N984">
            <v>0</v>
          </cell>
        </row>
        <row r="985">
          <cell r="N985">
            <v>0</v>
          </cell>
        </row>
        <row r="986">
          <cell r="N986">
            <v>0</v>
          </cell>
        </row>
        <row r="987">
          <cell r="N987">
            <v>0</v>
          </cell>
        </row>
        <row r="988">
          <cell r="N988">
            <v>0</v>
          </cell>
        </row>
        <row r="989">
          <cell r="N989">
            <v>0</v>
          </cell>
        </row>
        <row r="990">
          <cell r="N990">
            <v>0</v>
          </cell>
        </row>
        <row r="991">
          <cell r="N991">
            <v>0</v>
          </cell>
        </row>
        <row r="992">
          <cell r="N992">
            <v>0</v>
          </cell>
        </row>
        <row r="993">
          <cell r="N993">
            <v>0</v>
          </cell>
        </row>
        <row r="994">
          <cell r="N994">
            <v>0</v>
          </cell>
        </row>
        <row r="995">
          <cell r="N995">
            <v>0</v>
          </cell>
        </row>
        <row r="996">
          <cell r="N996">
            <v>0</v>
          </cell>
        </row>
        <row r="997">
          <cell r="N997">
            <v>0</v>
          </cell>
        </row>
        <row r="998">
          <cell r="N998">
            <v>0</v>
          </cell>
        </row>
        <row r="999">
          <cell r="N999">
            <v>0</v>
          </cell>
        </row>
        <row r="1000">
          <cell r="N1000">
            <v>0</v>
          </cell>
        </row>
        <row r="1001">
          <cell r="N1001">
            <v>0</v>
          </cell>
        </row>
        <row r="1002">
          <cell r="N1002">
            <v>0</v>
          </cell>
        </row>
        <row r="1003">
          <cell r="N1003">
            <v>0</v>
          </cell>
        </row>
        <row r="1004">
          <cell r="N1004">
            <v>0</v>
          </cell>
        </row>
        <row r="1005">
          <cell r="N1005">
            <v>0</v>
          </cell>
        </row>
        <row r="1006">
          <cell r="N1006">
            <v>0</v>
          </cell>
        </row>
        <row r="1007">
          <cell r="N1007">
            <v>0</v>
          </cell>
        </row>
        <row r="1008">
          <cell r="N1008">
            <v>0</v>
          </cell>
        </row>
        <row r="1009">
          <cell r="N1009">
            <v>0</v>
          </cell>
        </row>
        <row r="1010">
          <cell r="N1010">
            <v>0</v>
          </cell>
        </row>
        <row r="1011">
          <cell r="N1011">
            <v>0</v>
          </cell>
        </row>
        <row r="1012">
          <cell r="N1012">
            <v>0</v>
          </cell>
        </row>
        <row r="1013">
          <cell r="N1013">
            <v>0</v>
          </cell>
        </row>
        <row r="1014">
          <cell r="N1014">
            <v>0</v>
          </cell>
        </row>
        <row r="1015">
          <cell r="N1015">
            <v>0</v>
          </cell>
        </row>
        <row r="1016">
          <cell r="N1016">
            <v>0</v>
          </cell>
        </row>
        <row r="1017">
          <cell r="N1017">
            <v>0</v>
          </cell>
        </row>
        <row r="1018">
          <cell r="N1018">
            <v>0</v>
          </cell>
        </row>
        <row r="1019">
          <cell r="N1019">
            <v>0</v>
          </cell>
        </row>
        <row r="1020">
          <cell r="N1020">
            <v>0</v>
          </cell>
        </row>
        <row r="1021">
          <cell r="N1021">
            <v>0</v>
          </cell>
        </row>
        <row r="1022">
          <cell r="N1022">
            <v>0</v>
          </cell>
        </row>
        <row r="1023">
          <cell r="N1023">
            <v>0</v>
          </cell>
        </row>
        <row r="1024">
          <cell r="N1024">
            <v>0</v>
          </cell>
        </row>
        <row r="1025">
          <cell r="N1025">
            <v>0</v>
          </cell>
        </row>
        <row r="1026">
          <cell r="N1026">
            <v>0</v>
          </cell>
        </row>
        <row r="1027">
          <cell r="N1027">
            <v>0</v>
          </cell>
        </row>
        <row r="1028">
          <cell r="N1028">
            <v>0</v>
          </cell>
        </row>
        <row r="1029">
          <cell r="N1029">
            <v>0</v>
          </cell>
        </row>
        <row r="1030">
          <cell r="N1030">
            <v>0</v>
          </cell>
        </row>
        <row r="1031">
          <cell r="N1031">
            <v>0</v>
          </cell>
        </row>
        <row r="1032">
          <cell r="N1032">
            <v>0</v>
          </cell>
        </row>
        <row r="1033">
          <cell r="N1033">
            <v>0</v>
          </cell>
        </row>
        <row r="1034">
          <cell r="N1034">
            <v>0</v>
          </cell>
        </row>
        <row r="1035">
          <cell r="N1035">
            <v>0</v>
          </cell>
        </row>
        <row r="1036">
          <cell r="N1036">
            <v>0</v>
          </cell>
        </row>
        <row r="1037">
          <cell r="N1037">
            <v>0</v>
          </cell>
        </row>
        <row r="1038">
          <cell r="N1038">
            <v>0</v>
          </cell>
        </row>
        <row r="1039">
          <cell r="N1039">
            <v>0</v>
          </cell>
        </row>
        <row r="1040">
          <cell r="N1040">
            <v>0</v>
          </cell>
        </row>
        <row r="1041">
          <cell r="N1041">
            <v>0</v>
          </cell>
        </row>
        <row r="1042">
          <cell r="N1042">
            <v>0</v>
          </cell>
        </row>
        <row r="1043">
          <cell r="N1043">
            <v>0</v>
          </cell>
        </row>
        <row r="1044">
          <cell r="N1044">
            <v>0</v>
          </cell>
        </row>
        <row r="1045">
          <cell r="N1045">
            <v>0</v>
          </cell>
        </row>
        <row r="1046">
          <cell r="N1046">
            <v>0</v>
          </cell>
        </row>
        <row r="1047">
          <cell r="N1047">
            <v>0</v>
          </cell>
        </row>
        <row r="1048">
          <cell r="N1048">
            <v>0</v>
          </cell>
        </row>
        <row r="1049">
          <cell r="N1049">
            <v>0</v>
          </cell>
        </row>
        <row r="1050">
          <cell r="N1050">
            <v>0</v>
          </cell>
        </row>
        <row r="1051">
          <cell r="N1051">
            <v>0</v>
          </cell>
        </row>
        <row r="1052">
          <cell r="N1052">
            <v>0</v>
          </cell>
        </row>
        <row r="1053">
          <cell r="N1053">
            <v>0</v>
          </cell>
        </row>
        <row r="1054">
          <cell r="N1054">
            <v>0</v>
          </cell>
        </row>
        <row r="1055">
          <cell r="N1055">
            <v>0</v>
          </cell>
        </row>
        <row r="1056">
          <cell r="N1056">
            <v>0</v>
          </cell>
        </row>
        <row r="1057">
          <cell r="N1057">
            <v>0</v>
          </cell>
        </row>
        <row r="1058">
          <cell r="N1058">
            <v>0</v>
          </cell>
        </row>
        <row r="1059">
          <cell r="N1059">
            <v>0</v>
          </cell>
        </row>
        <row r="1060">
          <cell r="N1060">
            <v>0</v>
          </cell>
        </row>
        <row r="1061">
          <cell r="N1061">
            <v>0</v>
          </cell>
        </row>
        <row r="1062">
          <cell r="N1062">
            <v>0</v>
          </cell>
        </row>
        <row r="1063">
          <cell r="N1063">
            <v>0</v>
          </cell>
        </row>
        <row r="1064">
          <cell r="N1064">
            <v>0</v>
          </cell>
        </row>
        <row r="1065">
          <cell r="N1065">
            <v>0</v>
          </cell>
        </row>
        <row r="1066">
          <cell r="N1066">
            <v>0</v>
          </cell>
        </row>
        <row r="1067">
          <cell r="N1067">
            <v>0</v>
          </cell>
        </row>
        <row r="1068">
          <cell r="N1068">
            <v>0</v>
          </cell>
        </row>
        <row r="1069">
          <cell r="N1069">
            <v>0</v>
          </cell>
        </row>
        <row r="1070">
          <cell r="N1070">
            <v>0</v>
          </cell>
        </row>
        <row r="1071">
          <cell r="N1071">
            <v>0</v>
          </cell>
        </row>
        <row r="1072">
          <cell r="N1072">
            <v>0</v>
          </cell>
        </row>
        <row r="1073">
          <cell r="N1073">
            <v>0</v>
          </cell>
        </row>
        <row r="1074">
          <cell r="N1074">
            <v>0</v>
          </cell>
        </row>
        <row r="1075">
          <cell r="N1075">
            <v>0</v>
          </cell>
        </row>
        <row r="1076">
          <cell r="N1076">
            <v>0</v>
          </cell>
        </row>
        <row r="1077">
          <cell r="N1077">
            <v>0</v>
          </cell>
        </row>
        <row r="1078">
          <cell r="N1078">
            <v>0</v>
          </cell>
        </row>
        <row r="1079">
          <cell r="N1079">
            <v>0</v>
          </cell>
        </row>
        <row r="1080">
          <cell r="N1080">
            <v>0</v>
          </cell>
        </row>
        <row r="1081">
          <cell r="N1081">
            <v>0</v>
          </cell>
        </row>
        <row r="1082">
          <cell r="N1082">
            <v>0</v>
          </cell>
        </row>
        <row r="1083">
          <cell r="N1083">
            <v>0</v>
          </cell>
        </row>
        <row r="1084">
          <cell r="N1084">
            <v>0</v>
          </cell>
        </row>
        <row r="1085">
          <cell r="N1085">
            <v>0</v>
          </cell>
        </row>
        <row r="1086">
          <cell r="N1086">
            <v>0</v>
          </cell>
        </row>
        <row r="1087">
          <cell r="N1087">
            <v>0</v>
          </cell>
        </row>
        <row r="1088">
          <cell r="N1088">
            <v>0</v>
          </cell>
        </row>
        <row r="1089">
          <cell r="N1089">
            <v>0</v>
          </cell>
        </row>
        <row r="1090">
          <cell r="N1090">
            <v>0</v>
          </cell>
        </row>
        <row r="1091">
          <cell r="N1091">
            <v>0</v>
          </cell>
        </row>
        <row r="1092">
          <cell r="N1092">
            <v>0</v>
          </cell>
        </row>
        <row r="1093">
          <cell r="N1093">
            <v>0</v>
          </cell>
        </row>
        <row r="1094">
          <cell r="N1094">
            <v>0</v>
          </cell>
        </row>
        <row r="1095">
          <cell r="N1095">
            <v>0</v>
          </cell>
        </row>
        <row r="1096">
          <cell r="N1096">
            <v>0</v>
          </cell>
        </row>
        <row r="1097">
          <cell r="N1097">
            <v>0</v>
          </cell>
        </row>
        <row r="1098">
          <cell r="N1098">
            <v>0</v>
          </cell>
        </row>
        <row r="1099">
          <cell r="N1099">
            <v>0</v>
          </cell>
        </row>
        <row r="1100">
          <cell r="N1100">
            <v>0</v>
          </cell>
        </row>
        <row r="1101">
          <cell r="N1101">
            <v>0</v>
          </cell>
        </row>
        <row r="1102">
          <cell r="N1102">
            <v>0</v>
          </cell>
        </row>
        <row r="1103">
          <cell r="N1103">
            <v>0</v>
          </cell>
        </row>
        <row r="1104">
          <cell r="N1104">
            <v>0</v>
          </cell>
        </row>
        <row r="1105">
          <cell r="N1105">
            <v>0</v>
          </cell>
        </row>
        <row r="1106">
          <cell r="N1106">
            <v>0</v>
          </cell>
        </row>
        <row r="1107">
          <cell r="N1107">
            <v>0</v>
          </cell>
        </row>
        <row r="1108">
          <cell r="N1108">
            <v>0</v>
          </cell>
        </row>
        <row r="1109">
          <cell r="N1109">
            <v>0</v>
          </cell>
        </row>
        <row r="1110">
          <cell r="N1110">
            <v>0</v>
          </cell>
        </row>
        <row r="1111">
          <cell r="N1111">
            <v>0</v>
          </cell>
        </row>
        <row r="1112">
          <cell r="N1112">
            <v>0</v>
          </cell>
        </row>
        <row r="1113">
          <cell r="N1113">
            <v>0</v>
          </cell>
        </row>
        <row r="1114">
          <cell r="N1114">
            <v>0</v>
          </cell>
        </row>
        <row r="1115">
          <cell r="N1115">
            <v>0</v>
          </cell>
        </row>
        <row r="1116">
          <cell r="N1116">
            <v>0</v>
          </cell>
        </row>
        <row r="1117">
          <cell r="N1117">
            <v>0</v>
          </cell>
        </row>
        <row r="1118">
          <cell r="N1118">
            <v>0</v>
          </cell>
        </row>
        <row r="1119">
          <cell r="N1119">
            <v>0</v>
          </cell>
        </row>
        <row r="1120">
          <cell r="N1120">
            <v>0</v>
          </cell>
        </row>
        <row r="1121">
          <cell r="N1121">
            <v>0</v>
          </cell>
        </row>
        <row r="1122">
          <cell r="N1122">
            <v>0</v>
          </cell>
        </row>
        <row r="1123">
          <cell r="N1123">
            <v>0</v>
          </cell>
        </row>
        <row r="1124">
          <cell r="N1124">
            <v>0</v>
          </cell>
        </row>
        <row r="1125">
          <cell r="N1125">
            <v>0</v>
          </cell>
        </row>
        <row r="1126">
          <cell r="N1126">
            <v>0</v>
          </cell>
        </row>
        <row r="1127">
          <cell r="N1127">
            <v>0</v>
          </cell>
        </row>
        <row r="1128">
          <cell r="N1128">
            <v>0</v>
          </cell>
        </row>
        <row r="1129">
          <cell r="N1129">
            <v>0</v>
          </cell>
        </row>
        <row r="1130">
          <cell r="N1130">
            <v>0</v>
          </cell>
        </row>
        <row r="1131">
          <cell r="N1131">
            <v>0</v>
          </cell>
        </row>
        <row r="1132">
          <cell r="N1132">
            <v>0</v>
          </cell>
        </row>
        <row r="1133">
          <cell r="N1133">
            <v>0</v>
          </cell>
        </row>
        <row r="1134">
          <cell r="N1134">
            <v>0</v>
          </cell>
        </row>
        <row r="1135">
          <cell r="N1135">
            <v>0</v>
          </cell>
        </row>
        <row r="1136">
          <cell r="N1136">
            <v>0</v>
          </cell>
        </row>
        <row r="1137">
          <cell r="N1137">
            <v>0</v>
          </cell>
        </row>
        <row r="1138">
          <cell r="N1138">
            <v>0</v>
          </cell>
        </row>
        <row r="1139">
          <cell r="N1139">
            <v>0</v>
          </cell>
        </row>
        <row r="1140">
          <cell r="N1140">
            <v>0</v>
          </cell>
        </row>
        <row r="1141">
          <cell r="N1141">
            <v>0</v>
          </cell>
        </row>
        <row r="1142">
          <cell r="N1142">
            <v>0</v>
          </cell>
        </row>
        <row r="1143">
          <cell r="N1143">
            <v>0</v>
          </cell>
        </row>
        <row r="1144">
          <cell r="N1144">
            <v>0</v>
          </cell>
        </row>
        <row r="1145">
          <cell r="N1145">
            <v>0</v>
          </cell>
        </row>
        <row r="1146">
          <cell r="N1146">
            <v>0</v>
          </cell>
        </row>
        <row r="1147">
          <cell r="N1147">
            <v>0</v>
          </cell>
        </row>
        <row r="1148">
          <cell r="N1148">
            <v>0</v>
          </cell>
        </row>
        <row r="1149">
          <cell r="N1149">
            <v>0</v>
          </cell>
        </row>
        <row r="1150">
          <cell r="N1150">
            <v>0</v>
          </cell>
        </row>
        <row r="1151">
          <cell r="N1151">
            <v>0</v>
          </cell>
        </row>
        <row r="1152">
          <cell r="N1152">
            <v>0</v>
          </cell>
        </row>
        <row r="1153">
          <cell r="N1153">
            <v>0</v>
          </cell>
        </row>
        <row r="1154">
          <cell r="N1154">
            <v>0</v>
          </cell>
        </row>
        <row r="1155">
          <cell r="N1155">
            <v>0</v>
          </cell>
        </row>
        <row r="1156">
          <cell r="N1156">
            <v>0</v>
          </cell>
        </row>
        <row r="1157">
          <cell r="N1157">
            <v>0</v>
          </cell>
        </row>
        <row r="1158">
          <cell r="N1158">
            <v>0</v>
          </cell>
        </row>
        <row r="1159">
          <cell r="N1159">
            <v>0</v>
          </cell>
        </row>
        <row r="1160">
          <cell r="N1160">
            <v>0</v>
          </cell>
        </row>
        <row r="1161">
          <cell r="N1161">
            <v>0</v>
          </cell>
        </row>
        <row r="1162">
          <cell r="N1162">
            <v>0</v>
          </cell>
        </row>
        <row r="1163">
          <cell r="N1163">
            <v>0</v>
          </cell>
        </row>
        <row r="1164">
          <cell r="N1164">
            <v>0</v>
          </cell>
        </row>
        <row r="1165">
          <cell r="N1165">
            <v>0</v>
          </cell>
        </row>
        <row r="1166">
          <cell r="N1166">
            <v>0</v>
          </cell>
        </row>
        <row r="1167">
          <cell r="N1167">
            <v>0</v>
          </cell>
        </row>
        <row r="1168">
          <cell r="N1168">
            <v>0</v>
          </cell>
        </row>
        <row r="1169">
          <cell r="N1169">
            <v>0</v>
          </cell>
        </row>
        <row r="1170">
          <cell r="N1170">
            <v>0</v>
          </cell>
        </row>
        <row r="1171">
          <cell r="N1171">
            <v>0</v>
          </cell>
        </row>
        <row r="1172">
          <cell r="N1172">
            <v>0</v>
          </cell>
        </row>
        <row r="1173">
          <cell r="N1173">
            <v>0</v>
          </cell>
        </row>
        <row r="1174">
          <cell r="N1174">
            <v>0</v>
          </cell>
        </row>
        <row r="1175">
          <cell r="N1175">
            <v>0</v>
          </cell>
        </row>
        <row r="1176">
          <cell r="N1176">
            <v>0</v>
          </cell>
        </row>
        <row r="1177">
          <cell r="N1177">
            <v>0</v>
          </cell>
        </row>
        <row r="1178">
          <cell r="N1178">
            <v>0</v>
          </cell>
        </row>
        <row r="1179">
          <cell r="N1179">
            <v>0</v>
          </cell>
        </row>
        <row r="1180">
          <cell r="N1180">
            <v>0</v>
          </cell>
        </row>
        <row r="1181">
          <cell r="N1181">
            <v>0</v>
          </cell>
        </row>
        <row r="1182">
          <cell r="N1182">
            <v>0</v>
          </cell>
        </row>
        <row r="1183">
          <cell r="N1183">
            <v>0</v>
          </cell>
        </row>
        <row r="1184">
          <cell r="N1184">
            <v>0</v>
          </cell>
        </row>
        <row r="1185">
          <cell r="N1185">
            <v>0</v>
          </cell>
        </row>
        <row r="1186">
          <cell r="N1186">
            <v>0</v>
          </cell>
        </row>
        <row r="1187">
          <cell r="N1187">
            <v>0</v>
          </cell>
        </row>
        <row r="1188">
          <cell r="N1188">
            <v>0</v>
          </cell>
        </row>
        <row r="1189">
          <cell r="N1189">
            <v>0</v>
          </cell>
        </row>
        <row r="1190">
          <cell r="N1190">
            <v>0</v>
          </cell>
        </row>
        <row r="1191">
          <cell r="N1191">
            <v>0</v>
          </cell>
        </row>
        <row r="1192">
          <cell r="N1192">
            <v>0</v>
          </cell>
        </row>
        <row r="1193">
          <cell r="N1193">
            <v>0</v>
          </cell>
        </row>
        <row r="1194">
          <cell r="N1194">
            <v>0</v>
          </cell>
        </row>
        <row r="1195">
          <cell r="N1195">
            <v>0</v>
          </cell>
        </row>
        <row r="1196">
          <cell r="N1196">
            <v>0</v>
          </cell>
        </row>
        <row r="1197">
          <cell r="N1197">
            <v>0</v>
          </cell>
        </row>
        <row r="1198">
          <cell r="N1198">
            <v>0</v>
          </cell>
        </row>
        <row r="1199">
          <cell r="N1199">
            <v>0</v>
          </cell>
        </row>
        <row r="1200">
          <cell r="N1200">
            <v>0</v>
          </cell>
        </row>
        <row r="1201">
          <cell r="N1201">
            <v>0</v>
          </cell>
        </row>
        <row r="1202">
          <cell r="N1202">
            <v>0</v>
          </cell>
        </row>
        <row r="1203">
          <cell r="N1203">
            <v>0</v>
          </cell>
        </row>
        <row r="1204">
          <cell r="N1204">
            <v>0</v>
          </cell>
        </row>
        <row r="1205">
          <cell r="N1205">
            <v>0</v>
          </cell>
        </row>
        <row r="1206">
          <cell r="N1206">
            <v>0</v>
          </cell>
        </row>
        <row r="1207">
          <cell r="N1207">
            <v>0</v>
          </cell>
        </row>
        <row r="1208">
          <cell r="N1208">
            <v>0</v>
          </cell>
        </row>
        <row r="1209">
          <cell r="N1209">
            <v>0</v>
          </cell>
        </row>
        <row r="1210">
          <cell r="N1210">
            <v>0</v>
          </cell>
        </row>
        <row r="1211">
          <cell r="N1211">
            <v>0</v>
          </cell>
        </row>
        <row r="1212">
          <cell r="N1212">
            <v>0</v>
          </cell>
        </row>
        <row r="1213">
          <cell r="N1213">
            <v>0</v>
          </cell>
        </row>
        <row r="1214">
          <cell r="N1214">
            <v>0</v>
          </cell>
        </row>
        <row r="1215">
          <cell r="N1215">
            <v>0</v>
          </cell>
        </row>
        <row r="1216">
          <cell r="N1216">
            <v>0</v>
          </cell>
        </row>
        <row r="1217">
          <cell r="N1217">
            <v>0</v>
          </cell>
        </row>
        <row r="1218">
          <cell r="N1218">
            <v>0</v>
          </cell>
        </row>
        <row r="1219">
          <cell r="N1219">
            <v>0</v>
          </cell>
        </row>
        <row r="1220">
          <cell r="N1220">
            <v>0</v>
          </cell>
        </row>
        <row r="1221">
          <cell r="N1221">
            <v>0</v>
          </cell>
        </row>
        <row r="1222">
          <cell r="N1222">
            <v>0</v>
          </cell>
        </row>
        <row r="1223">
          <cell r="N1223">
            <v>0</v>
          </cell>
        </row>
        <row r="1224">
          <cell r="N1224">
            <v>0</v>
          </cell>
        </row>
        <row r="1225">
          <cell r="N1225">
            <v>0</v>
          </cell>
        </row>
        <row r="1226">
          <cell r="N1226">
            <v>0</v>
          </cell>
        </row>
        <row r="1227">
          <cell r="N1227">
            <v>0</v>
          </cell>
        </row>
        <row r="1228">
          <cell r="N1228">
            <v>0</v>
          </cell>
        </row>
        <row r="1229">
          <cell r="N1229">
            <v>0</v>
          </cell>
        </row>
        <row r="1230">
          <cell r="N1230">
            <v>0</v>
          </cell>
        </row>
        <row r="1231">
          <cell r="N1231">
            <v>0</v>
          </cell>
        </row>
        <row r="1232">
          <cell r="N1232">
            <v>0</v>
          </cell>
        </row>
        <row r="1233">
          <cell r="N1233">
            <v>0</v>
          </cell>
        </row>
        <row r="1234">
          <cell r="N1234">
            <v>0</v>
          </cell>
        </row>
        <row r="1235">
          <cell r="N1235">
            <v>0</v>
          </cell>
        </row>
        <row r="1236">
          <cell r="N1236">
            <v>0</v>
          </cell>
        </row>
        <row r="1237">
          <cell r="N1237">
            <v>0</v>
          </cell>
        </row>
        <row r="1238">
          <cell r="N1238">
            <v>0</v>
          </cell>
        </row>
        <row r="1239">
          <cell r="N1239">
            <v>0</v>
          </cell>
        </row>
        <row r="1240">
          <cell r="N1240">
            <v>0</v>
          </cell>
        </row>
        <row r="1241">
          <cell r="N1241">
            <v>0</v>
          </cell>
        </row>
        <row r="1242">
          <cell r="N1242">
            <v>0</v>
          </cell>
        </row>
        <row r="1243">
          <cell r="N1243">
            <v>0</v>
          </cell>
        </row>
        <row r="1244">
          <cell r="N1244">
            <v>0</v>
          </cell>
        </row>
        <row r="1245">
          <cell r="N1245">
            <v>0</v>
          </cell>
        </row>
        <row r="1246">
          <cell r="N1246">
            <v>0</v>
          </cell>
        </row>
        <row r="1247">
          <cell r="N1247">
            <v>0</v>
          </cell>
        </row>
        <row r="1248">
          <cell r="N1248">
            <v>0</v>
          </cell>
        </row>
        <row r="1249">
          <cell r="N1249">
            <v>0</v>
          </cell>
        </row>
        <row r="1250">
          <cell r="N1250">
            <v>0</v>
          </cell>
        </row>
        <row r="1251">
          <cell r="N1251">
            <v>0</v>
          </cell>
        </row>
        <row r="1252">
          <cell r="N1252">
            <v>0</v>
          </cell>
        </row>
        <row r="1253">
          <cell r="N1253">
            <v>0</v>
          </cell>
        </row>
        <row r="1254">
          <cell r="N1254">
            <v>0</v>
          </cell>
        </row>
        <row r="1255">
          <cell r="N1255">
            <v>0</v>
          </cell>
        </row>
        <row r="1256">
          <cell r="N1256">
            <v>0</v>
          </cell>
        </row>
        <row r="1257">
          <cell r="N1257">
            <v>0</v>
          </cell>
        </row>
        <row r="1258">
          <cell r="N1258">
            <v>0</v>
          </cell>
        </row>
        <row r="1259">
          <cell r="N1259">
            <v>0</v>
          </cell>
        </row>
        <row r="1260">
          <cell r="N1260">
            <v>0</v>
          </cell>
        </row>
        <row r="1261">
          <cell r="N1261">
            <v>0</v>
          </cell>
        </row>
        <row r="1262">
          <cell r="N1262">
            <v>0</v>
          </cell>
        </row>
        <row r="1263">
          <cell r="N1263">
            <v>0</v>
          </cell>
        </row>
        <row r="1264">
          <cell r="N1264">
            <v>0</v>
          </cell>
        </row>
        <row r="1265">
          <cell r="N1265">
            <v>0</v>
          </cell>
        </row>
        <row r="1266">
          <cell r="N1266">
            <v>0</v>
          </cell>
        </row>
        <row r="1267">
          <cell r="N1267">
            <v>0</v>
          </cell>
        </row>
        <row r="1268">
          <cell r="N1268">
            <v>0</v>
          </cell>
        </row>
        <row r="1269">
          <cell r="N1269">
            <v>0</v>
          </cell>
        </row>
        <row r="1270">
          <cell r="N1270">
            <v>0</v>
          </cell>
        </row>
        <row r="1271">
          <cell r="N1271">
            <v>0</v>
          </cell>
        </row>
        <row r="1272">
          <cell r="N1272">
            <v>0</v>
          </cell>
        </row>
        <row r="1273">
          <cell r="N1273">
            <v>0</v>
          </cell>
        </row>
        <row r="1274">
          <cell r="N1274">
            <v>0</v>
          </cell>
        </row>
        <row r="1275">
          <cell r="N1275">
            <v>0</v>
          </cell>
        </row>
        <row r="1276">
          <cell r="N1276">
            <v>0</v>
          </cell>
        </row>
        <row r="1277">
          <cell r="N1277">
            <v>0</v>
          </cell>
        </row>
        <row r="1278">
          <cell r="N1278">
            <v>0</v>
          </cell>
        </row>
        <row r="1279">
          <cell r="N1279">
            <v>0</v>
          </cell>
        </row>
        <row r="1280">
          <cell r="N1280">
            <v>0</v>
          </cell>
        </row>
        <row r="1281">
          <cell r="N1281">
            <v>0</v>
          </cell>
        </row>
        <row r="1282">
          <cell r="N1282">
            <v>0</v>
          </cell>
        </row>
        <row r="1283">
          <cell r="N1283">
            <v>0</v>
          </cell>
        </row>
        <row r="1284">
          <cell r="N1284">
            <v>0</v>
          </cell>
        </row>
        <row r="1285">
          <cell r="N1285">
            <v>0</v>
          </cell>
        </row>
        <row r="1286">
          <cell r="N1286">
            <v>0</v>
          </cell>
        </row>
        <row r="1287">
          <cell r="N1287">
            <v>0</v>
          </cell>
        </row>
        <row r="1288">
          <cell r="N1288">
            <v>0</v>
          </cell>
        </row>
        <row r="1289">
          <cell r="N1289">
            <v>0</v>
          </cell>
        </row>
        <row r="1290">
          <cell r="N1290">
            <v>0</v>
          </cell>
        </row>
        <row r="1291">
          <cell r="N1291">
            <v>0</v>
          </cell>
        </row>
        <row r="1292">
          <cell r="N1292">
            <v>0</v>
          </cell>
        </row>
        <row r="1293">
          <cell r="N1293">
            <v>0</v>
          </cell>
        </row>
        <row r="1294">
          <cell r="N1294">
            <v>0</v>
          </cell>
        </row>
        <row r="1295">
          <cell r="N1295">
            <v>0</v>
          </cell>
        </row>
        <row r="1296">
          <cell r="N1296">
            <v>0</v>
          </cell>
        </row>
        <row r="1297">
          <cell r="N1297">
            <v>0</v>
          </cell>
        </row>
        <row r="1298">
          <cell r="N1298">
            <v>0</v>
          </cell>
        </row>
        <row r="1299">
          <cell r="N1299">
            <v>0</v>
          </cell>
        </row>
        <row r="1300">
          <cell r="N1300">
            <v>0</v>
          </cell>
        </row>
        <row r="1301">
          <cell r="N1301">
            <v>0</v>
          </cell>
        </row>
        <row r="1302">
          <cell r="N1302">
            <v>0</v>
          </cell>
        </row>
        <row r="1303">
          <cell r="N1303">
            <v>0</v>
          </cell>
        </row>
        <row r="1304">
          <cell r="N1304">
            <v>0</v>
          </cell>
        </row>
        <row r="1305">
          <cell r="N1305">
            <v>0</v>
          </cell>
        </row>
        <row r="1306">
          <cell r="N1306">
            <v>0</v>
          </cell>
        </row>
        <row r="1307">
          <cell r="N1307">
            <v>0</v>
          </cell>
        </row>
        <row r="1308">
          <cell r="N1308">
            <v>0</v>
          </cell>
        </row>
        <row r="1309">
          <cell r="N1309">
            <v>0</v>
          </cell>
        </row>
        <row r="1310">
          <cell r="N1310">
            <v>0</v>
          </cell>
        </row>
        <row r="1311">
          <cell r="N1311">
            <v>0</v>
          </cell>
        </row>
        <row r="1312">
          <cell r="N1312">
            <v>0</v>
          </cell>
        </row>
        <row r="1313">
          <cell r="N1313">
            <v>0</v>
          </cell>
        </row>
        <row r="1314">
          <cell r="N1314">
            <v>0</v>
          </cell>
        </row>
        <row r="1315">
          <cell r="N1315">
            <v>0</v>
          </cell>
        </row>
        <row r="1316">
          <cell r="N1316">
            <v>0</v>
          </cell>
        </row>
        <row r="1317">
          <cell r="N1317">
            <v>0</v>
          </cell>
        </row>
        <row r="1318">
          <cell r="N1318">
            <v>0</v>
          </cell>
        </row>
        <row r="1319">
          <cell r="N1319">
            <v>0</v>
          </cell>
        </row>
        <row r="1320">
          <cell r="N1320">
            <v>0</v>
          </cell>
        </row>
        <row r="1321">
          <cell r="N1321">
            <v>0</v>
          </cell>
        </row>
        <row r="1322">
          <cell r="N1322">
            <v>0</v>
          </cell>
        </row>
        <row r="1323">
          <cell r="N1323">
            <v>0</v>
          </cell>
        </row>
        <row r="1324">
          <cell r="N1324">
            <v>0</v>
          </cell>
        </row>
        <row r="1325">
          <cell r="N1325">
            <v>0</v>
          </cell>
        </row>
        <row r="1326">
          <cell r="N1326">
            <v>0</v>
          </cell>
        </row>
        <row r="1327">
          <cell r="N1327">
            <v>0</v>
          </cell>
        </row>
        <row r="1328">
          <cell r="N1328">
            <v>0</v>
          </cell>
        </row>
        <row r="1329">
          <cell r="N1329">
            <v>0</v>
          </cell>
        </row>
        <row r="1330">
          <cell r="N1330">
            <v>0</v>
          </cell>
        </row>
        <row r="1331">
          <cell r="N1331">
            <v>0</v>
          </cell>
        </row>
        <row r="1332">
          <cell r="N1332">
            <v>0</v>
          </cell>
        </row>
        <row r="1333">
          <cell r="N1333">
            <v>0</v>
          </cell>
        </row>
        <row r="1334">
          <cell r="N1334">
            <v>0</v>
          </cell>
        </row>
        <row r="1335">
          <cell r="N1335">
            <v>0</v>
          </cell>
        </row>
        <row r="1336">
          <cell r="N1336">
            <v>0</v>
          </cell>
        </row>
        <row r="1337">
          <cell r="N1337">
            <v>0</v>
          </cell>
        </row>
        <row r="1338">
          <cell r="N1338">
            <v>0</v>
          </cell>
        </row>
        <row r="1339">
          <cell r="N1339">
            <v>0</v>
          </cell>
        </row>
        <row r="1340">
          <cell r="N1340">
            <v>0</v>
          </cell>
        </row>
        <row r="1341">
          <cell r="N1341">
            <v>0</v>
          </cell>
        </row>
        <row r="1342">
          <cell r="N1342">
            <v>0</v>
          </cell>
        </row>
        <row r="1343">
          <cell r="N1343">
            <v>0</v>
          </cell>
        </row>
        <row r="1344">
          <cell r="N1344">
            <v>0</v>
          </cell>
        </row>
        <row r="1345">
          <cell r="N1345">
            <v>0</v>
          </cell>
        </row>
        <row r="1346">
          <cell r="N1346">
            <v>0</v>
          </cell>
        </row>
        <row r="1347">
          <cell r="N1347">
            <v>0</v>
          </cell>
        </row>
        <row r="1348">
          <cell r="N1348">
            <v>0</v>
          </cell>
        </row>
        <row r="1349">
          <cell r="N1349">
            <v>0</v>
          </cell>
        </row>
        <row r="1350">
          <cell r="N1350">
            <v>0</v>
          </cell>
        </row>
        <row r="1351">
          <cell r="N1351">
            <v>0</v>
          </cell>
        </row>
        <row r="1352">
          <cell r="N1352">
            <v>0</v>
          </cell>
        </row>
        <row r="1353">
          <cell r="N1353">
            <v>0</v>
          </cell>
        </row>
        <row r="1354">
          <cell r="N1354">
            <v>0</v>
          </cell>
        </row>
        <row r="1355">
          <cell r="N1355">
            <v>0</v>
          </cell>
        </row>
        <row r="1356">
          <cell r="N1356">
            <v>0</v>
          </cell>
        </row>
        <row r="1357">
          <cell r="N1357">
            <v>0</v>
          </cell>
        </row>
        <row r="1358">
          <cell r="N1358">
            <v>0</v>
          </cell>
        </row>
        <row r="1359">
          <cell r="N1359">
            <v>0</v>
          </cell>
        </row>
        <row r="1360">
          <cell r="N1360">
            <v>0</v>
          </cell>
        </row>
        <row r="1361">
          <cell r="N1361">
            <v>0</v>
          </cell>
        </row>
        <row r="1362">
          <cell r="N1362">
            <v>0</v>
          </cell>
        </row>
        <row r="1363">
          <cell r="N1363">
            <v>0</v>
          </cell>
        </row>
        <row r="1364">
          <cell r="N1364">
            <v>0</v>
          </cell>
        </row>
        <row r="1365">
          <cell r="N1365">
            <v>0</v>
          </cell>
        </row>
        <row r="1366">
          <cell r="N1366">
            <v>0</v>
          </cell>
        </row>
        <row r="1367">
          <cell r="N1367">
            <v>0</v>
          </cell>
        </row>
        <row r="1368">
          <cell r="N1368">
            <v>0</v>
          </cell>
        </row>
        <row r="1369">
          <cell r="N1369">
            <v>0</v>
          </cell>
        </row>
        <row r="1370">
          <cell r="N1370">
            <v>0</v>
          </cell>
        </row>
        <row r="1371">
          <cell r="N1371">
            <v>0</v>
          </cell>
        </row>
        <row r="1372">
          <cell r="N1372">
            <v>0</v>
          </cell>
        </row>
        <row r="1373">
          <cell r="N1373">
            <v>0</v>
          </cell>
        </row>
        <row r="1374">
          <cell r="N1374">
            <v>0</v>
          </cell>
        </row>
        <row r="1375">
          <cell r="N1375">
            <v>0</v>
          </cell>
        </row>
        <row r="1376">
          <cell r="N1376">
            <v>0</v>
          </cell>
        </row>
        <row r="1377">
          <cell r="N1377">
            <v>0</v>
          </cell>
        </row>
        <row r="1378">
          <cell r="N1378">
            <v>0</v>
          </cell>
        </row>
        <row r="1379">
          <cell r="N1379">
            <v>0</v>
          </cell>
        </row>
        <row r="1380">
          <cell r="N1380">
            <v>0</v>
          </cell>
        </row>
        <row r="1381">
          <cell r="N1381">
            <v>0</v>
          </cell>
        </row>
        <row r="1382">
          <cell r="N1382">
            <v>0</v>
          </cell>
        </row>
        <row r="1383">
          <cell r="N1383">
            <v>0</v>
          </cell>
        </row>
        <row r="1384">
          <cell r="N1384">
            <v>0</v>
          </cell>
        </row>
        <row r="1385">
          <cell r="N1385">
            <v>0</v>
          </cell>
        </row>
        <row r="1386">
          <cell r="N1386">
            <v>0</v>
          </cell>
        </row>
        <row r="1387">
          <cell r="N1387">
            <v>0</v>
          </cell>
        </row>
        <row r="1388">
          <cell r="N1388">
            <v>0</v>
          </cell>
        </row>
        <row r="1389">
          <cell r="N1389">
            <v>0</v>
          </cell>
        </row>
        <row r="1390">
          <cell r="N1390">
            <v>0</v>
          </cell>
        </row>
        <row r="1391">
          <cell r="N1391">
            <v>0</v>
          </cell>
        </row>
        <row r="1392">
          <cell r="N1392">
            <v>0</v>
          </cell>
        </row>
        <row r="1393">
          <cell r="N1393">
            <v>0</v>
          </cell>
        </row>
        <row r="1394">
          <cell r="N1394">
            <v>0</v>
          </cell>
        </row>
        <row r="1395">
          <cell r="N1395">
            <v>0</v>
          </cell>
        </row>
        <row r="1396">
          <cell r="N1396">
            <v>0</v>
          </cell>
        </row>
        <row r="1397">
          <cell r="N1397">
            <v>0</v>
          </cell>
        </row>
        <row r="1398">
          <cell r="N1398">
            <v>0</v>
          </cell>
        </row>
        <row r="1399">
          <cell r="N1399">
            <v>0</v>
          </cell>
        </row>
        <row r="1400">
          <cell r="N1400">
            <v>0</v>
          </cell>
        </row>
        <row r="1401">
          <cell r="N1401">
            <v>0</v>
          </cell>
        </row>
        <row r="1402">
          <cell r="N1402">
            <v>0</v>
          </cell>
        </row>
        <row r="1403">
          <cell r="N1403">
            <v>0</v>
          </cell>
        </row>
        <row r="1404">
          <cell r="N1404">
            <v>0</v>
          </cell>
        </row>
        <row r="1405">
          <cell r="N1405">
            <v>0</v>
          </cell>
        </row>
        <row r="1406">
          <cell r="N1406">
            <v>0</v>
          </cell>
        </row>
        <row r="1407">
          <cell r="N1407">
            <v>0</v>
          </cell>
        </row>
        <row r="1408">
          <cell r="N1408">
            <v>0</v>
          </cell>
        </row>
        <row r="1409">
          <cell r="N1409">
            <v>0</v>
          </cell>
        </row>
        <row r="1410">
          <cell r="N1410">
            <v>0</v>
          </cell>
        </row>
        <row r="1411">
          <cell r="N1411">
            <v>0</v>
          </cell>
        </row>
        <row r="1412">
          <cell r="N1412">
            <v>0</v>
          </cell>
        </row>
        <row r="1413">
          <cell r="N1413">
            <v>0</v>
          </cell>
        </row>
        <row r="1414">
          <cell r="N1414">
            <v>0</v>
          </cell>
        </row>
        <row r="1415">
          <cell r="N1415">
            <v>0</v>
          </cell>
        </row>
        <row r="1416">
          <cell r="N1416">
            <v>0</v>
          </cell>
        </row>
        <row r="1417">
          <cell r="N1417">
            <v>0</v>
          </cell>
        </row>
        <row r="1418">
          <cell r="N1418">
            <v>0</v>
          </cell>
        </row>
        <row r="1419">
          <cell r="N1419">
            <v>0</v>
          </cell>
        </row>
        <row r="1420">
          <cell r="N1420">
            <v>0</v>
          </cell>
        </row>
        <row r="1421">
          <cell r="N1421">
            <v>0</v>
          </cell>
        </row>
        <row r="1422">
          <cell r="N1422">
            <v>0</v>
          </cell>
        </row>
        <row r="1423">
          <cell r="N1423">
            <v>0</v>
          </cell>
        </row>
        <row r="1424">
          <cell r="N1424">
            <v>0</v>
          </cell>
        </row>
        <row r="1425">
          <cell r="N1425">
            <v>0</v>
          </cell>
        </row>
        <row r="1426">
          <cell r="N1426">
            <v>0</v>
          </cell>
        </row>
        <row r="1427">
          <cell r="N1427">
            <v>0</v>
          </cell>
        </row>
        <row r="1428">
          <cell r="N1428">
            <v>0</v>
          </cell>
        </row>
        <row r="1429">
          <cell r="N1429">
            <v>0</v>
          </cell>
        </row>
        <row r="1430">
          <cell r="N1430">
            <v>0</v>
          </cell>
        </row>
        <row r="1431">
          <cell r="N1431">
            <v>0</v>
          </cell>
        </row>
        <row r="1432">
          <cell r="N1432">
            <v>0</v>
          </cell>
        </row>
        <row r="1433">
          <cell r="N1433">
            <v>0</v>
          </cell>
        </row>
        <row r="1434">
          <cell r="N1434">
            <v>0</v>
          </cell>
        </row>
        <row r="1435">
          <cell r="N1435">
            <v>0</v>
          </cell>
        </row>
        <row r="1436">
          <cell r="N1436">
            <v>0</v>
          </cell>
        </row>
        <row r="1437">
          <cell r="N1437">
            <v>0</v>
          </cell>
        </row>
        <row r="1438">
          <cell r="N1438">
            <v>0</v>
          </cell>
        </row>
        <row r="1439">
          <cell r="N1439">
            <v>0</v>
          </cell>
        </row>
        <row r="1440">
          <cell r="N1440">
            <v>0</v>
          </cell>
        </row>
        <row r="1441">
          <cell r="N1441">
            <v>0</v>
          </cell>
        </row>
        <row r="1442">
          <cell r="N1442">
            <v>0</v>
          </cell>
        </row>
        <row r="1443">
          <cell r="N1443">
            <v>0</v>
          </cell>
        </row>
        <row r="1444">
          <cell r="N1444">
            <v>0</v>
          </cell>
        </row>
        <row r="1445">
          <cell r="N1445">
            <v>0</v>
          </cell>
        </row>
        <row r="1446">
          <cell r="N1446">
            <v>0</v>
          </cell>
        </row>
        <row r="1447">
          <cell r="N1447">
            <v>0</v>
          </cell>
        </row>
        <row r="1448">
          <cell r="N1448">
            <v>0</v>
          </cell>
        </row>
        <row r="1449">
          <cell r="N1449">
            <v>0</v>
          </cell>
        </row>
        <row r="1450">
          <cell r="N1450">
            <v>0</v>
          </cell>
        </row>
        <row r="1451">
          <cell r="N1451">
            <v>0</v>
          </cell>
        </row>
        <row r="1452">
          <cell r="N1452">
            <v>0</v>
          </cell>
        </row>
        <row r="1453">
          <cell r="N1453">
            <v>0</v>
          </cell>
        </row>
        <row r="1454">
          <cell r="N1454">
            <v>0</v>
          </cell>
        </row>
        <row r="1455">
          <cell r="N1455">
            <v>0</v>
          </cell>
        </row>
        <row r="1456">
          <cell r="N1456">
            <v>0</v>
          </cell>
        </row>
        <row r="1457">
          <cell r="N1457">
            <v>0</v>
          </cell>
        </row>
        <row r="1458">
          <cell r="N1458">
            <v>0</v>
          </cell>
        </row>
        <row r="1459">
          <cell r="N1459">
            <v>0</v>
          </cell>
        </row>
        <row r="1460">
          <cell r="N1460">
            <v>0</v>
          </cell>
        </row>
        <row r="1461">
          <cell r="N1461">
            <v>0</v>
          </cell>
        </row>
        <row r="1462">
          <cell r="N1462">
            <v>0</v>
          </cell>
        </row>
        <row r="1463">
          <cell r="N1463">
            <v>0</v>
          </cell>
        </row>
        <row r="1464">
          <cell r="N1464">
            <v>0</v>
          </cell>
        </row>
        <row r="1465">
          <cell r="N1465">
            <v>0</v>
          </cell>
        </row>
        <row r="1466">
          <cell r="N1466">
            <v>0</v>
          </cell>
        </row>
        <row r="1467">
          <cell r="N1467">
            <v>0</v>
          </cell>
        </row>
        <row r="1468">
          <cell r="N1468">
            <v>0</v>
          </cell>
        </row>
        <row r="1469">
          <cell r="N1469">
            <v>0</v>
          </cell>
        </row>
        <row r="1470">
          <cell r="N1470">
            <v>0</v>
          </cell>
        </row>
        <row r="1471">
          <cell r="N1471">
            <v>0</v>
          </cell>
        </row>
        <row r="1472">
          <cell r="N1472">
            <v>0</v>
          </cell>
        </row>
        <row r="1473">
          <cell r="N1473">
            <v>0</v>
          </cell>
        </row>
        <row r="1474">
          <cell r="N1474">
            <v>0</v>
          </cell>
        </row>
        <row r="1475">
          <cell r="N1475">
            <v>0</v>
          </cell>
        </row>
        <row r="1476">
          <cell r="N1476">
            <v>0</v>
          </cell>
        </row>
        <row r="1477">
          <cell r="N1477">
            <v>0</v>
          </cell>
        </row>
        <row r="1478">
          <cell r="N1478">
            <v>0</v>
          </cell>
        </row>
        <row r="1479">
          <cell r="N1479">
            <v>0</v>
          </cell>
        </row>
        <row r="1480">
          <cell r="N1480">
            <v>0</v>
          </cell>
        </row>
        <row r="1481">
          <cell r="N1481">
            <v>0</v>
          </cell>
        </row>
        <row r="1482">
          <cell r="N1482">
            <v>0</v>
          </cell>
        </row>
        <row r="1483">
          <cell r="N1483">
            <v>0</v>
          </cell>
        </row>
        <row r="1484">
          <cell r="N1484">
            <v>0</v>
          </cell>
        </row>
        <row r="1485">
          <cell r="N1485">
            <v>0</v>
          </cell>
        </row>
        <row r="1486">
          <cell r="N1486">
            <v>0</v>
          </cell>
        </row>
        <row r="1487">
          <cell r="N1487">
            <v>0</v>
          </cell>
        </row>
        <row r="1488">
          <cell r="N1488">
            <v>0</v>
          </cell>
        </row>
        <row r="1489">
          <cell r="N1489">
            <v>0</v>
          </cell>
        </row>
        <row r="1490">
          <cell r="N1490">
            <v>0</v>
          </cell>
        </row>
        <row r="1491">
          <cell r="N1491">
            <v>0</v>
          </cell>
        </row>
        <row r="1492">
          <cell r="N1492">
            <v>0</v>
          </cell>
        </row>
        <row r="1493">
          <cell r="N1493">
            <v>0</v>
          </cell>
        </row>
        <row r="1494">
          <cell r="N1494">
            <v>0</v>
          </cell>
        </row>
        <row r="1495">
          <cell r="N1495">
            <v>0</v>
          </cell>
        </row>
        <row r="1496">
          <cell r="N1496">
            <v>0</v>
          </cell>
        </row>
        <row r="1497">
          <cell r="N1497">
            <v>0</v>
          </cell>
        </row>
        <row r="1498">
          <cell r="N1498">
            <v>0</v>
          </cell>
        </row>
        <row r="1499">
          <cell r="N1499">
            <v>0</v>
          </cell>
        </row>
        <row r="1500">
          <cell r="N1500">
            <v>0</v>
          </cell>
        </row>
        <row r="1501">
          <cell r="N1501">
            <v>0</v>
          </cell>
        </row>
        <row r="1502">
          <cell r="N1502">
            <v>0</v>
          </cell>
        </row>
        <row r="1503">
          <cell r="N1503">
            <v>0</v>
          </cell>
        </row>
        <row r="1504">
          <cell r="N1504">
            <v>0</v>
          </cell>
        </row>
        <row r="1505">
          <cell r="N1505">
            <v>0</v>
          </cell>
        </row>
        <row r="1506">
          <cell r="N1506">
            <v>0</v>
          </cell>
        </row>
        <row r="1507">
          <cell r="N1507">
            <v>0</v>
          </cell>
        </row>
        <row r="1508">
          <cell r="N1508">
            <v>0</v>
          </cell>
        </row>
        <row r="1509">
          <cell r="N1509">
            <v>0</v>
          </cell>
        </row>
        <row r="1510">
          <cell r="N1510">
            <v>0</v>
          </cell>
        </row>
        <row r="1511">
          <cell r="N1511">
            <v>0</v>
          </cell>
        </row>
        <row r="1512">
          <cell r="N1512">
            <v>0</v>
          </cell>
        </row>
        <row r="1513">
          <cell r="N1513">
            <v>0</v>
          </cell>
        </row>
        <row r="1514">
          <cell r="N1514">
            <v>0</v>
          </cell>
        </row>
        <row r="1515">
          <cell r="N1515">
            <v>0</v>
          </cell>
        </row>
        <row r="1516">
          <cell r="N1516">
            <v>0</v>
          </cell>
        </row>
        <row r="1517">
          <cell r="N1517">
            <v>0</v>
          </cell>
        </row>
        <row r="1518">
          <cell r="N1518">
            <v>0</v>
          </cell>
        </row>
        <row r="1519">
          <cell r="N1519">
            <v>0</v>
          </cell>
        </row>
        <row r="1520">
          <cell r="N1520">
            <v>0</v>
          </cell>
        </row>
        <row r="1521">
          <cell r="N1521">
            <v>0</v>
          </cell>
        </row>
        <row r="1522">
          <cell r="N1522">
            <v>0</v>
          </cell>
        </row>
        <row r="1523">
          <cell r="N1523">
            <v>0</v>
          </cell>
        </row>
        <row r="1524">
          <cell r="N1524">
            <v>0</v>
          </cell>
        </row>
        <row r="1525">
          <cell r="N1525">
            <v>0</v>
          </cell>
        </row>
        <row r="1526">
          <cell r="N1526">
            <v>0</v>
          </cell>
        </row>
        <row r="1527">
          <cell r="N1527">
            <v>0</v>
          </cell>
        </row>
        <row r="1528">
          <cell r="N1528">
            <v>0</v>
          </cell>
        </row>
        <row r="1529">
          <cell r="N1529">
            <v>0</v>
          </cell>
        </row>
        <row r="1530">
          <cell r="N1530">
            <v>0</v>
          </cell>
        </row>
        <row r="1531">
          <cell r="N1531">
            <v>0</v>
          </cell>
        </row>
        <row r="1532">
          <cell r="N1532">
            <v>0</v>
          </cell>
        </row>
        <row r="1533">
          <cell r="N1533">
            <v>0</v>
          </cell>
        </row>
        <row r="1534">
          <cell r="N1534">
            <v>0</v>
          </cell>
        </row>
        <row r="1535">
          <cell r="N1535">
            <v>0</v>
          </cell>
        </row>
        <row r="1536">
          <cell r="N1536">
            <v>0</v>
          </cell>
        </row>
        <row r="1537">
          <cell r="N1537">
            <v>0</v>
          </cell>
        </row>
        <row r="1538">
          <cell r="N1538">
            <v>0</v>
          </cell>
        </row>
        <row r="1539">
          <cell r="N1539">
            <v>0</v>
          </cell>
        </row>
        <row r="1540">
          <cell r="N1540">
            <v>0</v>
          </cell>
        </row>
        <row r="1541">
          <cell r="N1541">
            <v>0</v>
          </cell>
        </row>
        <row r="1542">
          <cell r="N1542">
            <v>0</v>
          </cell>
        </row>
        <row r="1543">
          <cell r="N1543">
            <v>0</v>
          </cell>
        </row>
        <row r="1544">
          <cell r="N1544">
            <v>0</v>
          </cell>
        </row>
        <row r="1545">
          <cell r="N1545">
            <v>0</v>
          </cell>
        </row>
        <row r="1546">
          <cell r="N1546">
            <v>0</v>
          </cell>
        </row>
        <row r="1547">
          <cell r="N1547">
            <v>0</v>
          </cell>
        </row>
        <row r="1548">
          <cell r="N1548">
            <v>0</v>
          </cell>
        </row>
        <row r="1549">
          <cell r="N1549">
            <v>0</v>
          </cell>
        </row>
        <row r="1550">
          <cell r="N1550">
            <v>0</v>
          </cell>
        </row>
        <row r="1551">
          <cell r="N1551">
            <v>0</v>
          </cell>
        </row>
        <row r="1552">
          <cell r="N1552">
            <v>0</v>
          </cell>
        </row>
        <row r="1553">
          <cell r="N1553">
            <v>0</v>
          </cell>
        </row>
        <row r="1554">
          <cell r="N1554">
            <v>0</v>
          </cell>
        </row>
        <row r="1555">
          <cell r="N1555">
            <v>0</v>
          </cell>
        </row>
        <row r="1556">
          <cell r="N1556">
            <v>0</v>
          </cell>
        </row>
        <row r="1557">
          <cell r="N1557">
            <v>0</v>
          </cell>
        </row>
        <row r="1558">
          <cell r="N1558">
            <v>0</v>
          </cell>
        </row>
        <row r="1559">
          <cell r="N1559">
            <v>0</v>
          </cell>
        </row>
        <row r="1560">
          <cell r="N1560">
            <v>0</v>
          </cell>
        </row>
        <row r="1561">
          <cell r="N1561">
            <v>0</v>
          </cell>
        </row>
        <row r="1562">
          <cell r="N1562">
            <v>0</v>
          </cell>
        </row>
        <row r="1563">
          <cell r="N1563">
            <v>0</v>
          </cell>
        </row>
        <row r="1564">
          <cell r="N1564">
            <v>0</v>
          </cell>
        </row>
        <row r="1565">
          <cell r="N1565">
            <v>0</v>
          </cell>
        </row>
        <row r="1566">
          <cell r="N1566">
            <v>0</v>
          </cell>
        </row>
        <row r="1567">
          <cell r="N1567">
            <v>0</v>
          </cell>
        </row>
        <row r="1568">
          <cell r="N1568">
            <v>0</v>
          </cell>
        </row>
        <row r="1569">
          <cell r="N1569">
            <v>0</v>
          </cell>
        </row>
        <row r="1570">
          <cell r="N1570">
            <v>0</v>
          </cell>
        </row>
        <row r="1571">
          <cell r="N1571">
            <v>0</v>
          </cell>
        </row>
        <row r="1572">
          <cell r="N1572">
            <v>0</v>
          </cell>
        </row>
        <row r="1573">
          <cell r="N1573">
            <v>0</v>
          </cell>
        </row>
        <row r="1574">
          <cell r="N1574">
            <v>0</v>
          </cell>
        </row>
        <row r="1575">
          <cell r="N1575">
            <v>0</v>
          </cell>
        </row>
        <row r="1576">
          <cell r="N1576">
            <v>0</v>
          </cell>
        </row>
        <row r="1577">
          <cell r="N1577">
            <v>0</v>
          </cell>
        </row>
        <row r="1578">
          <cell r="N1578">
            <v>0</v>
          </cell>
        </row>
        <row r="1579">
          <cell r="N1579">
            <v>0</v>
          </cell>
        </row>
        <row r="1580">
          <cell r="N1580">
            <v>0</v>
          </cell>
        </row>
        <row r="1581">
          <cell r="N1581">
            <v>0</v>
          </cell>
        </row>
        <row r="1582">
          <cell r="N1582">
            <v>0</v>
          </cell>
        </row>
        <row r="1583">
          <cell r="N1583">
            <v>0</v>
          </cell>
        </row>
        <row r="1584">
          <cell r="N1584">
            <v>0</v>
          </cell>
        </row>
        <row r="1585">
          <cell r="N1585">
            <v>0</v>
          </cell>
        </row>
        <row r="1586">
          <cell r="N1586">
            <v>0</v>
          </cell>
        </row>
        <row r="1587">
          <cell r="N1587">
            <v>0</v>
          </cell>
        </row>
        <row r="1588">
          <cell r="N1588">
            <v>0</v>
          </cell>
        </row>
        <row r="1589">
          <cell r="N1589">
            <v>0</v>
          </cell>
        </row>
        <row r="1590">
          <cell r="N1590">
            <v>0</v>
          </cell>
        </row>
        <row r="1591">
          <cell r="N1591">
            <v>0</v>
          </cell>
        </row>
        <row r="1592">
          <cell r="N1592">
            <v>0</v>
          </cell>
        </row>
        <row r="1593">
          <cell r="N1593">
            <v>0</v>
          </cell>
        </row>
        <row r="1594">
          <cell r="N1594">
            <v>0</v>
          </cell>
        </row>
        <row r="1595">
          <cell r="N1595">
            <v>0</v>
          </cell>
        </row>
        <row r="1596">
          <cell r="N1596">
            <v>0</v>
          </cell>
        </row>
        <row r="1597">
          <cell r="N1597">
            <v>0</v>
          </cell>
        </row>
        <row r="1598">
          <cell r="N1598">
            <v>0</v>
          </cell>
        </row>
        <row r="1599">
          <cell r="N1599">
            <v>0</v>
          </cell>
        </row>
        <row r="1600">
          <cell r="N1600">
            <v>0</v>
          </cell>
        </row>
        <row r="1601">
          <cell r="N1601">
            <v>0</v>
          </cell>
        </row>
        <row r="1602">
          <cell r="N1602">
            <v>0</v>
          </cell>
        </row>
        <row r="1603">
          <cell r="N1603">
            <v>0</v>
          </cell>
        </row>
        <row r="1604">
          <cell r="N1604">
            <v>0</v>
          </cell>
        </row>
        <row r="1605">
          <cell r="N1605">
            <v>0</v>
          </cell>
        </row>
        <row r="1606">
          <cell r="N1606">
            <v>0</v>
          </cell>
        </row>
        <row r="1607">
          <cell r="N1607">
            <v>0</v>
          </cell>
        </row>
        <row r="1608">
          <cell r="N1608">
            <v>0</v>
          </cell>
        </row>
        <row r="1609">
          <cell r="N1609">
            <v>0</v>
          </cell>
        </row>
        <row r="1610">
          <cell r="N1610">
            <v>0</v>
          </cell>
        </row>
        <row r="1611">
          <cell r="N1611">
            <v>0</v>
          </cell>
        </row>
        <row r="1612">
          <cell r="N1612">
            <v>0</v>
          </cell>
        </row>
        <row r="1613">
          <cell r="N1613">
            <v>0</v>
          </cell>
        </row>
        <row r="1614">
          <cell r="N1614">
            <v>0</v>
          </cell>
        </row>
        <row r="1615">
          <cell r="N1615">
            <v>0</v>
          </cell>
        </row>
        <row r="1616">
          <cell r="N1616">
            <v>0</v>
          </cell>
        </row>
        <row r="1617">
          <cell r="N1617">
            <v>0</v>
          </cell>
        </row>
        <row r="1618">
          <cell r="N1618">
            <v>0</v>
          </cell>
        </row>
        <row r="1619">
          <cell r="N1619">
            <v>0</v>
          </cell>
        </row>
        <row r="1620">
          <cell r="N1620">
            <v>0</v>
          </cell>
        </row>
        <row r="1621">
          <cell r="N1621">
            <v>0</v>
          </cell>
        </row>
        <row r="1622">
          <cell r="N1622">
            <v>0</v>
          </cell>
        </row>
        <row r="1623">
          <cell r="N1623">
            <v>0</v>
          </cell>
        </row>
        <row r="1624">
          <cell r="N1624">
            <v>0</v>
          </cell>
        </row>
        <row r="1625">
          <cell r="N1625">
            <v>0</v>
          </cell>
        </row>
        <row r="1626">
          <cell r="N1626">
            <v>0</v>
          </cell>
        </row>
        <row r="1627">
          <cell r="N1627">
            <v>0</v>
          </cell>
        </row>
        <row r="1628">
          <cell r="N1628">
            <v>0</v>
          </cell>
        </row>
        <row r="1629">
          <cell r="N1629">
            <v>0</v>
          </cell>
        </row>
        <row r="1630">
          <cell r="N1630">
            <v>0</v>
          </cell>
        </row>
        <row r="1631">
          <cell r="N1631">
            <v>0</v>
          </cell>
        </row>
        <row r="1632">
          <cell r="N1632">
            <v>0</v>
          </cell>
        </row>
        <row r="1633">
          <cell r="N1633">
            <v>0</v>
          </cell>
        </row>
        <row r="1634">
          <cell r="N1634">
            <v>0</v>
          </cell>
        </row>
        <row r="1635">
          <cell r="N1635">
            <v>0</v>
          </cell>
        </row>
        <row r="1636">
          <cell r="N1636">
            <v>0</v>
          </cell>
        </row>
        <row r="1637">
          <cell r="N1637">
            <v>0</v>
          </cell>
        </row>
        <row r="1638">
          <cell r="N1638">
            <v>0</v>
          </cell>
        </row>
        <row r="1639">
          <cell r="N1639">
            <v>0</v>
          </cell>
        </row>
        <row r="1640">
          <cell r="N1640">
            <v>0</v>
          </cell>
        </row>
        <row r="1641">
          <cell r="N1641">
            <v>0</v>
          </cell>
        </row>
        <row r="1642">
          <cell r="N1642">
            <v>0</v>
          </cell>
        </row>
        <row r="1643">
          <cell r="N1643">
            <v>0</v>
          </cell>
        </row>
        <row r="1644">
          <cell r="N1644">
            <v>0</v>
          </cell>
        </row>
        <row r="1645">
          <cell r="N1645">
            <v>0</v>
          </cell>
        </row>
        <row r="1646">
          <cell r="N1646">
            <v>0</v>
          </cell>
        </row>
        <row r="1647">
          <cell r="N1647">
            <v>0</v>
          </cell>
        </row>
        <row r="1648">
          <cell r="N1648">
            <v>0</v>
          </cell>
        </row>
        <row r="1649">
          <cell r="N1649">
            <v>0</v>
          </cell>
        </row>
        <row r="1650">
          <cell r="N1650">
            <v>0</v>
          </cell>
        </row>
        <row r="1651">
          <cell r="N1651">
            <v>0</v>
          </cell>
        </row>
        <row r="1652">
          <cell r="N1652">
            <v>0</v>
          </cell>
        </row>
        <row r="1653">
          <cell r="N1653">
            <v>0</v>
          </cell>
        </row>
        <row r="1654">
          <cell r="N1654">
            <v>0</v>
          </cell>
        </row>
        <row r="1655">
          <cell r="N1655">
            <v>0</v>
          </cell>
        </row>
        <row r="1656">
          <cell r="N1656">
            <v>0</v>
          </cell>
        </row>
        <row r="1657">
          <cell r="N1657">
            <v>0</v>
          </cell>
        </row>
        <row r="1658">
          <cell r="N1658">
            <v>0</v>
          </cell>
        </row>
        <row r="1659">
          <cell r="N1659">
            <v>0</v>
          </cell>
        </row>
        <row r="1660">
          <cell r="N1660">
            <v>0</v>
          </cell>
        </row>
        <row r="1661">
          <cell r="N1661">
            <v>0</v>
          </cell>
        </row>
        <row r="1662">
          <cell r="N1662">
            <v>0</v>
          </cell>
        </row>
        <row r="1663">
          <cell r="N1663">
            <v>0</v>
          </cell>
        </row>
        <row r="1664">
          <cell r="N1664">
            <v>0</v>
          </cell>
        </row>
        <row r="1665">
          <cell r="N1665">
            <v>0</v>
          </cell>
        </row>
        <row r="1666">
          <cell r="N1666">
            <v>0</v>
          </cell>
        </row>
        <row r="1667">
          <cell r="N1667">
            <v>0</v>
          </cell>
        </row>
        <row r="1668">
          <cell r="N1668">
            <v>0</v>
          </cell>
        </row>
        <row r="1669">
          <cell r="N1669">
            <v>0</v>
          </cell>
        </row>
        <row r="1670">
          <cell r="N1670">
            <v>0</v>
          </cell>
        </row>
        <row r="1671">
          <cell r="N1671">
            <v>0</v>
          </cell>
        </row>
        <row r="1672">
          <cell r="N1672">
            <v>0</v>
          </cell>
        </row>
        <row r="1673">
          <cell r="N1673">
            <v>0</v>
          </cell>
        </row>
        <row r="1674">
          <cell r="N1674">
            <v>0</v>
          </cell>
        </row>
        <row r="1675">
          <cell r="N1675">
            <v>0</v>
          </cell>
        </row>
        <row r="1676">
          <cell r="N1676">
            <v>0</v>
          </cell>
        </row>
        <row r="1677">
          <cell r="N1677">
            <v>0</v>
          </cell>
        </row>
        <row r="1678">
          <cell r="N1678">
            <v>0</v>
          </cell>
        </row>
        <row r="1679">
          <cell r="N1679">
            <v>0</v>
          </cell>
        </row>
        <row r="1680">
          <cell r="N1680">
            <v>0</v>
          </cell>
        </row>
        <row r="1681">
          <cell r="N1681">
            <v>0</v>
          </cell>
        </row>
        <row r="1682">
          <cell r="N1682">
            <v>0</v>
          </cell>
        </row>
        <row r="1683">
          <cell r="N1683">
            <v>0</v>
          </cell>
        </row>
        <row r="1684">
          <cell r="N1684">
            <v>0</v>
          </cell>
        </row>
        <row r="1685">
          <cell r="N1685">
            <v>0</v>
          </cell>
        </row>
        <row r="1686">
          <cell r="N1686">
            <v>0</v>
          </cell>
        </row>
        <row r="1687">
          <cell r="N1687">
            <v>0</v>
          </cell>
        </row>
        <row r="1688">
          <cell r="N1688">
            <v>0</v>
          </cell>
        </row>
        <row r="1689">
          <cell r="N1689">
            <v>0</v>
          </cell>
        </row>
        <row r="1690">
          <cell r="N1690">
            <v>0</v>
          </cell>
        </row>
        <row r="1691">
          <cell r="N1691">
            <v>0</v>
          </cell>
        </row>
        <row r="1692">
          <cell r="N1692">
            <v>0</v>
          </cell>
        </row>
        <row r="1693">
          <cell r="N1693">
            <v>0</v>
          </cell>
        </row>
        <row r="1694">
          <cell r="N1694">
            <v>0</v>
          </cell>
        </row>
        <row r="1695">
          <cell r="N1695">
            <v>0</v>
          </cell>
        </row>
        <row r="1696">
          <cell r="N1696">
            <v>0</v>
          </cell>
        </row>
        <row r="1697">
          <cell r="N1697">
            <v>0</v>
          </cell>
        </row>
        <row r="1698">
          <cell r="N1698">
            <v>0</v>
          </cell>
        </row>
        <row r="1699">
          <cell r="N1699">
            <v>0</v>
          </cell>
        </row>
        <row r="1700">
          <cell r="N1700">
            <v>0</v>
          </cell>
        </row>
        <row r="1701">
          <cell r="N1701">
            <v>0</v>
          </cell>
        </row>
        <row r="1702">
          <cell r="N1702">
            <v>0</v>
          </cell>
        </row>
        <row r="1703">
          <cell r="N1703">
            <v>0</v>
          </cell>
        </row>
        <row r="1704">
          <cell r="N1704">
            <v>0</v>
          </cell>
        </row>
        <row r="1705">
          <cell r="N1705">
            <v>0</v>
          </cell>
        </row>
        <row r="1706">
          <cell r="N1706">
            <v>0</v>
          </cell>
        </row>
        <row r="1707">
          <cell r="N1707">
            <v>0</v>
          </cell>
        </row>
        <row r="1708">
          <cell r="N1708">
            <v>0</v>
          </cell>
        </row>
        <row r="1709">
          <cell r="N1709">
            <v>0</v>
          </cell>
        </row>
        <row r="1710">
          <cell r="N1710">
            <v>0</v>
          </cell>
        </row>
        <row r="1711">
          <cell r="N1711">
            <v>0</v>
          </cell>
        </row>
        <row r="1712">
          <cell r="N1712">
            <v>0</v>
          </cell>
        </row>
        <row r="1713">
          <cell r="N1713">
            <v>0</v>
          </cell>
        </row>
        <row r="1714">
          <cell r="N1714">
            <v>0</v>
          </cell>
        </row>
        <row r="1715">
          <cell r="N1715">
            <v>0</v>
          </cell>
        </row>
        <row r="1716">
          <cell r="N1716">
            <v>0</v>
          </cell>
        </row>
        <row r="1717">
          <cell r="N1717">
            <v>0</v>
          </cell>
        </row>
        <row r="1718">
          <cell r="N1718">
            <v>0</v>
          </cell>
        </row>
        <row r="1719">
          <cell r="N1719">
            <v>0</v>
          </cell>
        </row>
        <row r="1720">
          <cell r="N1720">
            <v>0</v>
          </cell>
        </row>
        <row r="1721">
          <cell r="N1721">
            <v>0</v>
          </cell>
        </row>
        <row r="1722">
          <cell r="N1722">
            <v>0</v>
          </cell>
        </row>
        <row r="1723">
          <cell r="N1723">
            <v>0</v>
          </cell>
        </row>
        <row r="1724">
          <cell r="N1724">
            <v>0</v>
          </cell>
        </row>
        <row r="1725">
          <cell r="N1725">
            <v>0</v>
          </cell>
        </row>
        <row r="1726">
          <cell r="N1726">
            <v>0</v>
          </cell>
        </row>
        <row r="1727">
          <cell r="N1727">
            <v>0</v>
          </cell>
        </row>
        <row r="1728">
          <cell r="N1728">
            <v>0</v>
          </cell>
        </row>
        <row r="1729">
          <cell r="N1729">
            <v>0</v>
          </cell>
        </row>
        <row r="1730">
          <cell r="N1730">
            <v>0</v>
          </cell>
        </row>
        <row r="1731">
          <cell r="N1731">
            <v>0</v>
          </cell>
        </row>
        <row r="1732">
          <cell r="N1732">
            <v>0</v>
          </cell>
        </row>
        <row r="1733">
          <cell r="N1733">
            <v>0</v>
          </cell>
        </row>
        <row r="1734">
          <cell r="N1734">
            <v>0</v>
          </cell>
        </row>
        <row r="1735">
          <cell r="N1735">
            <v>0</v>
          </cell>
        </row>
        <row r="1736">
          <cell r="N1736">
            <v>0</v>
          </cell>
        </row>
        <row r="1737">
          <cell r="N1737">
            <v>0</v>
          </cell>
        </row>
        <row r="1738">
          <cell r="N1738">
            <v>0</v>
          </cell>
        </row>
        <row r="1739">
          <cell r="N1739">
            <v>0</v>
          </cell>
        </row>
        <row r="1740">
          <cell r="N1740">
            <v>0</v>
          </cell>
        </row>
        <row r="1741">
          <cell r="N1741">
            <v>0</v>
          </cell>
        </row>
        <row r="1742">
          <cell r="N1742">
            <v>0</v>
          </cell>
        </row>
        <row r="1743">
          <cell r="N1743">
            <v>0</v>
          </cell>
        </row>
        <row r="1744">
          <cell r="N1744">
            <v>0</v>
          </cell>
        </row>
        <row r="1745">
          <cell r="N1745">
            <v>0</v>
          </cell>
        </row>
        <row r="1746">
          <cell r="N1746">
            <v>0</v>
          </cell>
        </row>
        <row r="1747">
          <cell r="N1747">
            <v>0</v>
          </cell>
        </row>
        <row r="1748">
          <cell r="N1748">
            <v>0</v>
          </cell>
        </row>
        <row r="1749">
          <cell r="N1749">
            <v>0</v>
          </cell>
        </row>
        <row r="1750">
          <cell r="N1750">
            <v>0</v>
          </cell>
        </row>
        <row r="1751">
          <cell r="N1751">
            <v>0</v>
          </cell>
        </row>
        <row r="1752">
          <cell r="N1752">
            <v>0</v>
          </cell>
        </row>
        <row r="1753">
          <cell r="N1753">
            <v>0</v>
          </cell>
        </row>
        <row r="1754">
          <cell r="N1754">
            <v>0</v>
          </cell>
        </row>
        <row r="1755">
          <cell r="N1755">
            <v>0</v>
          </cell>
        </row>
        <row r="1756">
          <cell r="N1756">
            <v>0</v>
          </cell>
        </row>
        <row r="1757">
          <cell r="N1757">
            <v>0</v>
          </cell>
        </row>
        <row r="1758">
          <cell r="N1758">
            <v>0</v>
          </cell>
        </row>
        <row r="1759">
          <cell r="N1759">
            <v>0</v>
          </cell>
        </row>
        <row r="1760">
          <cell r="N1760">
            <v>0</v>
          </cell>
        </row>
        <row r="1761">
          <cell r="N1761">
            <v>0</v>
          </cell>
        </row>
        <row r="1762">
          <cell r="N1762">
            <v>0</v>
          </cell>
        </row>
        <row r="1763">
          <cell r="N1763">
            <v>0</v>
          </cell>
        </row>
        <row r="1764">
          <cell r="N1764">
            <v>0</v>
          </cell>
        </row>
        <row r="1765">
          <cell r="N1765">
            <v>0</v>
          </cell>
        </row>
        <row r="1766">
          <cell r="N1766">
            <v>0</v>
          </cell>
        </row>
        <row r="1767">
          <cell r="N1767">
            <v>0</v>
          </cell>
        </row>
        <row r="1768">
          <cell r="N1768">
            <v>0</v>
          </cell>
        </row>
        <row r="1769">
          <cell r="N1769">
            <v>0</v>
          </cell>
        </row>
        <row r="1770">
          <cell r="N1770">
            <v>0</v>
          </cell>
        </row>
        <row r="1771">
          <cell r="N1771">
            <v>0</v>
          </cell>
        </row>
        <row r="1772">
          <cell r="N1772">
            <v>0</v>
          </cell>
        </row>
        <row r="1773">
          <cell r="N1773">
            <v>0</v>
          </cell>
        </row>
        <row r="1774">
          <cell r="N1774">
            <v>0</v>
          </cell>
        </row>
        <row r="1775">
          <cell r="N1775">
            <v>0</v>
          </cell>
        </row>
        <row r="1776">
          <cell r="N1776">
            <v>0</v>
          </cell>
        </row>
        <row r="1777">
          <cell r="N1777">
            <v>0</v>
          </cell>
        </row>
        <row r="1778">
          <cell r="N1778">
            <v>0</v>
          </cell>
        </row>
        <row r="1779">
          <cell r="N1779">
            <v>0</v>
          </cell>
        </row>
        <row r="1780">
          <cell r="N1780">
            <v>0</v>
          </cell>
        </row>
        <row r="1781">
          <cell r="N1781">
            <v>0</v>
          </cell>
        </row>
        <row r="1782">
          <cell r="N1782">
            <v>0</v>
          </cell>
        </row>
        <row r="1783">
          <cell r="N1783">
            <v>0</v>
          </cell>
        </row>
        <row r="1784">
          <cell r="N1784">
            <v>0</v>
          </cell>
        </row>
        <row r="1785">
          <cell r="N1785">
            <v>0</v>
          </cell>
        </row>
        <row r="1786">
          <cell r="N1786">
            <v>0</v>
          </cell>
        </row>
        <row r="1787">
          <cell r="N1787">
            <v>0</v>
          </cell>
        </row>
        <row r="1788">
          <cell r="N1788">
            <v>0</v>
          </cell>
        </row>
        <row r="1789">
          <cell r="N1789">
            <v>0</v>
          </cell>
        </row>
        <row r="1790">
          <cell r="N1790">
            <v>0</v>
          </cell>
        </row>
        <row r="1791">
          <cell r="N1791">
            <v>0</v>
          </cell>
        </row>
        <row r="1792">
          <cell r="N1792">
            <v>0</v>
          </cell>
        </row>
        <row r="1793">
          <cell r="N1793">
            <v>0</v>
          </cell>
        </row>
        <row r="1794">
          <cell r="N1794">
            <v>0</v>
          </cell>
        </row>
        <row r="1795">
          <cell r="N1795">
            <v>0</v>
          </cell>
        </row>
        <row r="1796">
          <cell r="N1796">
            <v>0</v>
          </cell>
        </row>
        <row r="1797">
          <cell r="N1797">
            <v>0</v>
          </cell>
        </row>
        <row r="1798">
          <cell r="N1798">
            <v>0</v>
          </cell>
        </row>
        <row r="1799">
          <cell r="N1799">
            <v>0</v>
          </cell>
        </row>
        <row r="1800">
          <cell r="N1800">
            <v>0</v>
          </cell>
        </row>
        <row r="1801">
          <cell r="N1801">
            <v>0</v>
          </cell>
        </row>
        <row r="1802">
          <cell r="N1802">
            <v>0</v>
          </cell>
        </row>
        <row r="1803">
          <cell r="N1803">
            <v>0</v>
          </cell>
        </row>
        <row r="1804">
          <cell r="N1804">
            <v>0</v>
          </cell>
        </row>
        <row r="1805">
          <cell r="N1805">
            <v>0</v>
          </cell>
        </row>
        <row r="1806">
          <cell r="N1806">
            <v>0</v>
          </cell>
        </row>
        <row r="1807">
          <cell r="N1807">
            <v>0</v>
          </cell>
        </row>
        <row r="1808">
          <cell r="N1808">
            <v>0</v>
          </cell>
        </row>
        <row r="1809">
          <cell r="N1809">
            <v>0</v>
          </cell>
        </row>
        <row r="1810">
          <cell r="N1810">
            <v>0</v>
          </cell>
        </row>
        <row r="1811">
          <cell r="N1811">
            <v>0</v>
          </cell>
        </row>
        <row r="1812">
          <cell r="N1812">
            <v>0</v>
          </cell>
        </row>
        <row r="1813">
          <cell r="N1813">
            <v>0</v>
          </cell>
        </row>
        <row r="1814">
          <cell r="N1814">
            <v>0</v>
          </cell>
        </row>
        <row r="1815">
          <cell r="N1815">
            <v>0</v>
          </cell>
        </row>
        <row r="1816">
          <cell r="N1816">
            <v>0</v>
          </cell>
        </row>
        <row r="1817">
          <cell r="N1817">
            <v>0</v>
          </cell>
        </row>
        <row r="1818">
          <cell r="N1818">
            <v>0</v>
          </cell>
        </row>
        <row r="1819">
          <cell r="N1819">
            <v>0</v>
          </cell>
        </row>
        <row r="1820">
          <cell r="N1820">
            <v>0</v>
          </cell>
        </row>
        <row r="1821">
          <cell r="N1821">
            <v>0</v>
          </cell>
        </row>
        <row r="1822">
          <cell r="N1822">
            <v>0</v>
          </cell>
        </row>
        <row r="1823">
          <cell r="N1823">
            <v>0</v>
          </cell>
        </row>
        <row r="1824">
          <cell r="N1824">
            <v>0</v>
          </cell>
        </row>
        <row r="1825">
          <cell r="N1825">
            <v>0</v>
          </cell>
        </row>
        <row r="1826">
          <cell r="N1826">
            <v>0</v>
          </cell>
        </row>
        <row r="1827">
          <cell r="N1827">
            <v>0</v>
          </cell>
        </row>
        <row r="1828">
          <cell r="N1828">
            <v>0</v>
          </cell>
        </row>
        <row r="1829">
          <cell r="N1829">
            <v>0</v>
          </cell>
        </row>
        <row r="1830">
          <cell r="N1830">
            <v>0</v>
          </cell>
        </row>
        <row r="1831">
          <cell r="N1831">
            <v>0</v>
          </cell>
        </row>
        <row r="1832">
          <cell r="N1832">
            <v>0</v>
          </cell>
        </row>
        <row r="1833">
          <cell r="N1833">
            <v>0</v>
          </cell>
        </row>
        <row r="1834">
          <cell r="N1834">
            <v>0</v>
          </cell>
        </row>
        <row r="1835">
          <cell r="N1835">
            <v>0</v>
          </cell>
        </row>
        <row r="1836">
          <cell r="N1836">
            <v>0</v>
          </cell>
        </row>
        <row r="1837">
          <cell r="N1837">
            <v>0</v>
          </cell>
        </row>
        <row r="1838">
          <cell r="N1838">
            <v>0</v>
          </cell>
        </row>
        <row r="1839">
          <cell r="N1839">
            <v>0</v>
          </cell>
        </row>
        <row r="1840">
          <cell r="N1840">
            <v>0</v>
          </cell>
        </row>
        <row r="1841">
          <cell r="N1841">
            <v>0</v>
          </cell>
        </row>
        <row r="1842">
          <cell r="N1842">
            <v>0</v>
          </cell>
        </row>
        <row r="1843">
          <cell r="N1843">
            <v>0</v>
          </cell>
        </row>
        <row r="1844">
          <cell r="N1844">
            <v>0</v>
          </cell>
        </row>
        <row r="1845">
          <cell r="N1845">
            <v>0</v>
          </cell>
        </row>
        <row r="1846">
          <cell r="N1846">
            <v>0</v>
          </cell>
        </row>
        <row r="1847">
          <cell r="N1847">
            <v>0</v>
          </cell>
        </row>
        <row r="1848">
          <cell r="N1848">
            <v>0</v>
          </cell>
        </row>
        <row r="1849">
          <cell r="N1849">
            <v>0</v>
          </cell>
        </row>
        <row r="1850">
          <cell r="N1850">
            <v>0</v>
          </cell>
        </row>
        <row r="1851">
          <cell r="N1851">
            <v>0</v>
          </cell>
        </row>
        <row r="1852">
          <cell r="N1852">
            <v>0</v>
          </cell>
        </row>
        <row r="1853">
          <cell r="N1853">
            <v>0</v>
          </cell>
        </row>
        <row r="1854">
          <cell r="N1854">
            <v>0</v>
          </cell>
        </row>
        <row r="1855">
          <cell r="N1855">
            <v>0</v>
          </cell>
        </row>
        <row r="1856">
          <cell r="N1856">
            <v>0</v>
          </cell>
        </row>
        <row r="1857">
          <cell r="N1857">
            <v>0</v>
          </cell>
        </row>
        <row r="1858">
          <cell r="N1858">
            <v>0</v>
          </cell>
        </row>
        <row r="1859">
          <cell r="N1859">
            <v>0</v>
          </cell>
        </row>
        <row r="1860">
          <cell r="N1860">
            <v>0</v>
          </cell>
        </row>
        <row r="1861">
          <cell r="N1861">
            <v>0</v>
          </cell>
        </row>
        <row r="1862">
          <cell r="N1862">
            <v>0</v>
          </cell>
        </row>
        <row r="1863">
          <cell r="N1863">
            <v>0</v>
          </cell>
        </row>
        <row r="1864">
          <cell r="N1864">
            <v>0</v>
          </cell>
        </row>
        <row r="1865">
          <cell r="N1865">
            <v>0</v>
          </cell>
        </row>
        <row r="1866">
          <cell r="N1866">
            <v>0</v>
          </cell>
        </row>
        <row r="1867">
          <cell r="N1867">
            <v>0</v>
          </cell>
        </row>
        <row r="1868">
          <cell r="N1868">
            <v>0</v>
          </cell>
        </row>
        <row r="1869">
          <cell r="N1869">
            <v>0</v>
          </cell>
        </row>
        <row r="1870">
          <cell r="N1870">
            <v>0</v>
          </cell>
        </row>
        <row r="1871">
          <cell r="N1871">
            <v>0</v>
          </cell>
        </row>
        <row r="1872">
          <cell r="N1872">
            <v>0</v>
          </cell>
        </row>
        <row r="1873">
          <cell r="N1873">
            <v>0</v>
          </cell>
        </row>
        <row r="1874">
          <cell r="N1874">
            <v>0</v>
          </cell>
        </row>
        <row r="1875">
          <cell r="N1875">
            <v>0</v>
          </cell>
        </row>
        <row r="1876">
          <cell r="N1876">
            <v>0</v>
          </cell>
        </row>
        <row r="1877">
          <cell r="N1877">
            <v>0</v>
          </cell>
        </row>
        <row r="1878">
          <cell r="N1878">
            <v>0</v>
          </cell>
        </row>
        <row r="1879">
          <cell r="N1879">
            <v>0</v>
          </cell>
        </row>
        <row r="1880">
          <cell r="N1880">
            <v>0</v>
          </cell>
        </row>
        <row r="1881">
          <cell r="N1881">
            <v>0</v>
          </cell>
        </row>
        <row r="1882">
          <cell r="N1882">
            <v>0</v>
          </cell>
        </row>
        <row r="1883">
          <cell r="N1883">
            <v>0</v>
          </cell>
        </row>
        <row r="1884">
          <cell r="N1884">
            <v>0</v>
          </cell>
        </row>
        <row r="1885">
          <cell r="N1885">
            <v>0</v>
          </cell>
        </row>
        <row r="1886">
          <cell r="N1886">
            <v>0</v>
          </cell>
        </row>
        <row r="1887">
          <cell r="N1887">
            <v>0</v>
          </cell>
        </row>
        <row r="1888">
          <cell r="N1888">
            <v>0</v>
          </cell>
        </row>
        <row r="1889">
          <cell r="N1889">
            <v>0</v>
          </cell>
        </row>
        <row r="1890">
          <cell r="N1890">
            <v>0</v>
          </cell>
        </row>
        <row r="1891">
          <cell r="N1891">
            <v>0</v>
          </cell>
        </row>
        <row r="1892">
          <cell r="N1892">
            <v>0</v>
          </cell>
        </row>
        <row r="1893">
          <cell r="N1893">
            <v>0</v>
          </cell>
        </row>
        <row r="1894">
          <cell r="N1894">
            <v>0</v>
          </cell>
        </row>
        <row r="1895">
          <cell r="N1895">
            <v>0</v>
          </cell>
        </row>
        <row r="1896">
          <cell r="N1896">
            <v>0</v>
          </cell>
        </row>
        <row r="1897">
          <cell r="N1897">
            <v>0</v>
          </cell>
        </row>
        <row r="1898">
          <cell r="N1898">
            <v>0</v>
          </cell>
        </row>
        <row r="1899">
          <cell r="N1899">
            <v>0</v>
          </cell>
        </row>
        <row r="1900">
          <cell r="N1900">
            <v>0</v>
          </cell>
        </row>
        <row r="1901">
          <cell r="N1901">
            <v>0</v>
          </cell>
        </row>
        <row r="1902">
          <cell r="N1902">
            <v>0</v>
          </cell>
        </row>
        <row r="1903">
          <cell r="N1903">
            <v>0</v>
          </cell>
        </row>
        <row r="1904">
          <cell r="N1904">
            <v>0</v>
          </cell>
        </row>
        <row r="1905">
          <cell r="N1905">
            <v>0</v>
          </cell>
        </row>
        <row r="1906">
          <cell r="N1906">
            <v>0</v>
          </cell>
        </row>
        <row r="1907">
          <cell r="N1907">
            <v>0</v>
          </cell>
        </row>
        <row r="1908">
          <cell r="N1908">
            <v>0</v>
          </cell>
        </row>
        <row r="1909">
          <cell r="N1909">
            <v>0</v>
          </cell>
        </row>
        <row r="1910">
          <cell r="N1910">
            <v>0</v>
          </cell>
        </row>
        <row r="1911">
          <cell r="N1911">
            <v>0</v>
          </cell>
        </row>
        <row r="1912">
          <cell r="N1912">
            <v>0</v>
          </cell>
        </row>
        <row r="1913">
          <cell r="N1913">
            <v>0</v>
          </cell>
        </row>
        <row r="1914">
          <cell r="N1914">
            <v>0</v>
          </cell>
        </row>
        <row r="1915">
          <cell r="N1915">
            <v>0</v>
          </cell>
        </row>
        <row r="1916">
          <cell r="N1916">
            <v>0</v>
          </cell>
        </row>
        <row r="1917">
          <cell r="N1917">
            <v>0</v>
          </cell>
        </row>
        <row r="1918">
          <cell r="N1918">
            <v>0</v>
          </cell>
        </row>
        <row r="1919">
          <cell r="N1919">
            <v>0</v>
          </cell>
        </row>
        <row r="1920">
          <cell r="N1920">
            <v>0</v>
          </cell>
        </row>
        <row r="1921">
          <cell r="N1921">
            <v>0</v>
          </cell>
        </row>
        <row r="1922">
          <cell r="N1922">
            <v>0</v>
          </cell>
        </row>
        <row r="1923">
          <cell r="N1923">
            <v>0</v>
          </cell>
        </row>
        <row r="1924">
          <cell r="N1924">
            <v>0</v>
          </cell>
        </row>
        <row r="1925">
          <cell r="N1925">
            <v>0</v>
          </cell>
        </row>
        <row r="1926">
          <cell r="N1926">
            <v>0</v>
          </cell>
        </row>
        <row r="1927">
          <cell r="N1927">
            <v>0</v>
          </cell>
        </row>
        <row r="1928">
          <cell r="N1928">
            <v>0</v>
          </cell>
        </row>
        <row r="1929">
          <cell r="N1929">
            <v>0</v>
          </cell>
        </row>
        <row r="1930">
          <cell r="N1930">
            <v>0</v>
          </cell>
        </row>
        <row r="1931">
          <cell r="N1931">
            <v>0</v>
          </cell>
        </row>
        <row r="1932">
          <cell r="N1932">
            <v>0</v>
          </cell>
        </row>
        <row r="1933">
          <cell r="N1933">
            <v>0</v>
          </cell>
        </row>
        <row r="1934">
          <cell r="N1934">
            <v>0</v>
          </cell>
        </row>
        <row r="1935">
          <cell r="N1935">
            <v>0</v>
          </cell>
        </row>
        <row r="1936">
          <cell r="N1936">
            <v>0</v>
          </cell>
        </row>
        <row r="1937">
          <cell r="N1937">
            <v>0</v>
          </cell>
        </row>
        <row r="1938">
          <cell r="N1938">
            <v>0</v>
          </cell>
        </row>
        <row r="1939">
          <cell r="N1939">
            <v>0</v>
          </cell>
        </row>
        <row r="1940">
          <cell r="N1940">
            <v>0</v>
          </cell>
        </row>
        <row r="1941">
          <cell r="N1941">
            <v>0</v>
          </cell>
        </row>
        <row r="1942">
          <cell r="N1942">
            <v>0</v>
          </cell>
        </row>
        <row r="1943">
          <cell r="N1943">
            <v>0</v>
          </cell>
        </row>
        <row r="1944">
          <cell r="N1944">
            <v>0</v>
          </cell>
        </row>
        <row r="1945">
          <cell r="N1945">
            <v>0</v>
          </cell>
        </row>
        <row r="1946">
          <cell r="N1946">
            <v>0</v>
          </cell>
        </row>
        <row r="1947">
          <cell r="N1947">
            <v>0</v>
          </cell>
        </row>
        <row r="1948">
          <cell r="N1948">
            <v>0</v>
          </cell>
        </row>
        <row r="1949">
          <cell r="N1949">
            <v>0</v>
          </cell>
        </row>
        <row r="1950">
          <cell r="N1950">
            <v>0</v>
          </cell>
        </row>
        <row r="1951">
          <cell r="N1951">
            <v>0</v>
          </cell>
        </row>
        <row r="1952">
          <cell r="N1952">
            <v>0</v>
          </cell>
        </row>
        <row r="1953">
          <cell r="N1953">
            <v>0</v>
          </cell>
        </row>
        <row r="1954">
          <cell r="N1954">
            <v>0</v>
          </cell>
        </row>
        <row r="1955">
          <cell r="N1955">
            <v>0</v>
          </cell>
        </row>
        <row r="1956">
          <cell r="N1956">
            <v>0</v>
          </cell>
        </row>
        <row r="1957">
          <cell r="N1957">
            <v>0</v>
          </cell>
        </row>
        <row r="1958">
          <cell r="N1958">
            <v>0</v>
          </cell>
        </row>
        <row r="1959">
          <cell r="N1959">
            <v>0</v>
          </cell>
        </row>
        <row r="1960">
          <cell r="N1960">
            <v>0</v>
          </cell>
        </row>
        <row r="1961">
          <cell r="N1961">
            <v>0</v>
          </cell>
        </row>
        <row r="1962">
          <cell r="N1962">
            <v>0</v>
          </cell>
        </row>
        <row r="1963">
          <cell r="N1963">
            <v>0</v>
          </cell>
        </row>
        <row r="1964">
          <cell r="N1964">
            <v>0</v>
          </cell>
        </row>
        <row r="1965">
          <cell r="N1965">
            <v>0</v>
          </cell>
        </row>
        <row r="1966">
          <cell r="N1966">
            <v>0</v>
          </cell>
        </row>
        <row r="1967">
          <cell r="N1967">
            <v>0</v>
          </cell>
        </row>
        <row r="1968">
          <cell r="N1968">
            <v>0</v>
          </cell>
        </row>
        <row r="1969">
          <cell r="N1969">
            <v>0</v>
          </cell>
        </row>
        <row r="1970">
          <cell r="N1970">
            <v>0</v>
          </cell>
        </row>
        <row r="1971">
          <cell r="N1971">
            <v>0</v>
          </cell>
        </row>
        <row r="1972">
          <cell r="N1972">
            <v>0</v>
          </cell>
        </row>
        <row r="1973">
          <cell r="N1973">
            <v>0</v>
          </cell>
        </row>
        <row r="1974">
          <cell r="N1974">
            <v>0</v>
          </cell>
        </row>
        <row r="1975">
          <cell r="N1975">
            <v>0</v>
          </cell>
        </row>
        <row r="1976">
          <cell r="N1976">
            <v>0</v>
          </cell>
        </row>
        <row r="1977">
          <cell r="N1977">
            <v>0</v>
          </cell>
        </row>
        <row r="1978">
          <cell r="N1978">
            <v>0</v>
          </cell>
        </row>
        <row r="1979">
          <cell r="N1979">
            <v>0</v>
          </cell>
        </row>
        <row r="1980">
          <cell r="N1980">
            <v>0</v>
          </cell>
        </row>
        <row r="1981">
          <cell r="N1981">
            <v>0</v>
          </cell>
        </row>
        <row r="1982">
          <cell r="N1982">
            <v>0</v>
          </cell>
        </row>
        <row r="1983">
          <cell r="N1983">
            <v>0</v>
          </cell>
        </row>
        <row r="1984">
          <cell r="N1984">
            <v>0</v>
          </cell>
        </row>
        <row r="1985">
          <cell r="N1985">
            <v>0</v>
          </cell>
        </row>
        <row r="1986">
          <cell r="N1986">
            <v>0</v>
          </cell>
        </row>
        <row r="1987">
          <cell r="N1987">
            <v>0</v>
          </cell>
        </row>
        <row r="1988">
          <cell r="N1988">
            <v>0</v>
          </cell>
        </row>
        <row r="1989">
          <cell r="N1989">
            <v>0</v>
          </cell>
        </row>
        <row r="1990">
          <cell r="N1990">
            <v>0</v>
          </cell>
        </row>
        <row r="1991">
          <cell r="N1991">
            <v>0</v>
          </cell>
        </row>
        <row r="1992">
          <cell r="N1992">
            <v>0</v>
          </cell>
        </row>
        <row r="1993">
          <cell r="N1993">
            <v>0</v>
          </cell>
        </row>
        <row r="1994">
          <cell r="N1994">
            <v>0</v>
          </cell>
        </row>
        <row r="1995">
          <cell r="N1995">
            <v>0</v>
          </cell>
        </row>
        <row r="1996">
          <cell r="N1996">
            <v>0</v>
          </cell>
        </row>
        <row r="1997">
          <cell r="N1997">
            <v>0</v>
          </cell>
        </row>
        <row r="1998">
          <cell r="N1998">
            <v>0</v>
          </cell>
        </row>
        <row r="1999">
          <cell r="N1999">
            <v>0</v>
          </cell>
        </row>
        <row r="2000">
          <cell r="N2000">
            <v>0</v>
          </cell>
        </row>
        <row r="2001">
          <cell r="N2001">
            <v>0</v>
          </cell>
        </row>
        <row r="2002">
          <cell r="N2002">
            <v>0</v>
          </cell>
        </row>
        <row r="2003">
          <cell r="N2003">
            <v>0</v>
          </cell>
        </row>
        <row r="2004">
          <cell r="N2004">
            <v>0</v>
          </cell>
        </row>
        <row r="2005">
          <cell r="N2005">
            <v>0</v>
          </cell>
        </row>
        <row r="2006">
          <cell r="N2006">
            <v>0</v>
          </cell>
        </row>
        <row r="2007">
          <cell r="N2007">
            <v>0</v>
          </cell>
        </row>
        <row r="2008">
          <cell r="N2008">
            <v>0</v>
          </cell>
        </row>
        <row r="2009">
          <cell r="N2009">
            <v>0</v>
          </cell>
        </row>
        <row r="2010">
          <cell r="N2010">
            <v>0</v>
          </cell>
        </row>
        <row r="2011">
          <cell r="N2011">
            <v>0</v>
          </cell>
        </row>
        <row r="2012">
          <cell r="N2012">
            <v>0</v>
          </cell>
        </row>
        <row r="2013">
          <cell r="N2013">
            <v>0</v>
          </cell>
        </row>
        <row r="2014">
          <cell r="N2014">
            <v>0</v>
          </cell>
        </row>
        <row r="2015">
          <cell r="N2015">
            <v>0</v>
          </cell>
        </row>
        <row r="2016">
          <cell r="N2016">
            <v>0</v>
          </cell>
        </row>
        <row r="2017">
          <cell r="N2017">
            <v>0</v>
          </cell>
        </row>
        <row r="2018">
          <cell r="N2018">
            <v>0</v>
          </cell>
        </row>
        <row r="2019">
          <cell r="N2019">
            <v>0</v>
          </cell>
        </row>
        <row r="2020">
          <cell r="N2020">
            <v>0</v>
          </cell>
        </row>
        <row r="2021">
          <cell r="N2021">
            <v>0</v>
          </cell>
        </row>
        <row r="2022">
          <cell r="N2022">
            <v>0</v>
          </cell>
        </row>
        <row r="2023">
          <cell r="N2023">
            <v>0</v>
          </cell>
        </row>
        <row r="2024">
          <cell r="N2024">
            <v>0</v>
          </cell>
        </row>
        <row r="2025">
          <cell r="N2025">
            <v>0</v>
          </cell>
        </row>
        <row r="2026">
          <cell r="N2026">
            <v>0</v>
          </cell>
        </row>
        <row r="2027">
          <cell r="N2027">
            <v>0</v>
          </cell>
        </row>
        <row r="2028">
          <cell r="N2028">
            <v>0</v>
          </cell>
        </row>
        <row r="2029">
          <cell r="N2029">
            <v>0</v>
          </cell>
        </row>
        <row r="2030">
          <cell r="N2030">
            <v>0</v>
          </cell>
        </row>
        <row r="2031">
          <cell r="N2031">
            <v>0</v>
          </cell>
        </row>
        <row r="2032">
          <cell r="N2032">
            <v>0</v>
          </cell>
        </row>
        <row r="2033">
          <cell r="N2033">
            <v>0</v>
          </cell>
        </row>
        <row r="2034">
          <cell r="N2034">
            <v>0</v>
          </cell>
        </row>
        <row r="2035">
          <cell r="N2035">
            <v>0</v>
          </cell>
        </row>
        <row r="2036">
          <cell r="N2036">
            <v>0</v>
          </cell>
        </row>
        <row r="2037">
          <cell r="N2037">
            <v>0</v>
          </cell>
        </row>
        <row r="2038">
          <cell r="N2038">
            <v>0</v>
          </cell>
        </row>
        <row r="2039">
          <cell r="N2039">
            <v>0</v>
          </cell>
        </row>
        <row r="2040">
          <cell r="N2040">
            <v>0</v>
          </cell>
        </row>
        <row r="2041">
          <cell r="N2041">
            <v>0</v>
          </cell>
        </row>
        <row r="2042">
          <cell r="N2042">
            <v>0</v>
          </cell>
        </row>
        <row r="2043">
          <cell r="N2043">
            <v>0</v>
          </cell>
        </row>
        <row r="2044">
          <cell r="N2044">
            <v>0</v>
          </cell>
        </row>
        <row r="2045">
          <cell r="N2045">
            <v>0</v>
          </cell>
        </row>
        <row r="2046">
          <cell r="N2046">
            <v>0</v>
          </cell>
        </row>
        <row r="2047">
          <cell r="N2047">
            <v>0</v>
          </cell>
        </row>
        <row r="2048">
          <cell r="N2048">
            <v>0</v>
          </cell>
        </row>
        <row r="2049">
          <cell r="N2049">
            <v>0</v>
          </cell>
        </row>
        <row r="2050">
          <cell r="N2050">
            <v>0</v>
          </cell>
        </row>
        <row r="2051">
          <cell r="N2051">
            <v>0</v>
          </cell>
        </row>
        <row r="2052">
          <cell r="N2052">
            <v>0</v>
          </cell>
        </row>
        <row r="2053">
          <cell r="N2053">
            <v>0</v>
          </cell>
        </row>
        <row r="2054">
          <cell r="N2054">
            <v>0</v>
          </cell>
        </row>
        <row r="2055">
          <cell r="N2055">
            <v>0</v>
          </cell>
        </row>
        <row r="2056">
          <cell r="N2056">
            <v>0</v>
          </cell>
        </row>
        <row r="2057">
          <cell r="N2057">
            <v>0</v>
          </cell>
        </row>
        <row r="2058">
          <cell r="N2058">
            <v>0</v>
          </cell>
        </row>
        <row r="2059">
          <cell r="N2059">
            <v>0</v>
          </cell>
        </row>
        <row r="2060">
          <cell r="N2060">
            <v>0</v>
          </cell>
        </row>
        <row r="2061">
          <cell r="N2061">
            <v>0</v>
          </cell>
        </row>
        <row r="2062">
          <cell r="N2062">
            <v>0</v>
          </cell>
        </row>
        <row r="2063">
          <cell r="N2063">
            <v>0</v>
          </cell>
        </row>
        <row r="2064">
          <cell r="N2064">
            <v>0</v>
          </cell>
        </row>
        <row r="2065">
          <cell r="N2065">
            <v>0</v>
          </cell>
        </row>
        <row r="2066">
          <cell r="N2066">
            <v>0</v>
          </cell>
        </row>
        <row r="2067">
          <cell r="N2067">
            <v>0</v>
          </cell>
        </row>
        <row r="2068">
          <cell r="N2068">
            <v>0</v>
          </cell>
        </row>
        <row r="2069">
          <cell r="N2069">
            <v>0</v>
          </cell>
        </row>
        <row r="2070">
          <cell r="N2070">
            <v>0</v>
          </cell>
        </row>
        <row r="2071">
          <cell r="N2071">
            <v>0</v>
          </cell>
        </row>
        <row r="2072">
          <cell r="N2072">
            <v>0</v>
          </cell>
        </row>
        <row r="2073">
          <cell r="N2073">
            <v>0</v>
          </cell>
        </row>
        <row r="2074">
          <cell r="N2074">
            <v>0</v>
          </cell>
        </row>
        <row r="2075">
          <cell r="N2075">
            <v>0</v>
          </cell>
        </row>
        <row r="2076">
          <cell r="N2076">
            <v>0</v>
          </cell>
        </row>
        <row r="2077">
          <cell r="N2077">
            <v>0</v>
          </cell>
        </row>
        <row r="2078">
          <cell r="N2078">
            <v>0</v>
          </cell>
        </row>
        <row r="2079">
          <cell r="N2079">
            <v>0</v>
          </cell>
        </row>
        <row r="2080">
          <cell r="N2080">
            <v>0</v>
          </cell>
        </row>
        <row r="2081">
          <cell r="N2081">
            <v>0</v>
          </cell>
        </row>
        <row r="2082">
          <cell r="N2082">
            <v>0</v>
          </cell>
        </row>
        <row r="2083">
          <cell r="N2083">
            <v>0</v>
          </cell>
        </row>
        <row r="2084">
          <cell r="N2084">
            <v>0</v>
          </cell>
        </row>
        <row r="2085">
          <cell r="N2085">
            <v>0</v>
          </cell>
        </row>
        <row r="2086">
          <cell r="N2086">
            <v>0</v>
          </cell>
        </row>
        <row r="2087">
          <cell r="N2087">
            <v>0</v>
          </cell>
        </row>
        <row r="2088">
          <cell r="N2088">
            <v>0</v>
          </cell>
        </row>
        <row r="2089">
          <cell r="N2089">
            <v>0</v>
          </cell>
        </row>
        <row r="2090">
          <cell r="N2090">
            <v>0</v>
          </cell>
        </row>
        <row r="2091">
          <cell r="N2091">
            <v>0</v>
          </cell>
        </row>
        <row r="2092">
          <cell r="N2092">
            <v>0</v>
          </cell>
        </row>
        <row r="2093">
          <cell r="N2093">
            <v>0</v>
          </cell>
        </row>
        <row r="2094">
          <cell r="N2094">
            <v>0</v>
          </cell>
        </row>
        <row r="2095">
          <cell r="N2095">
            <v>0</v>
          </cell>
        </row>
        <row r="2096">
          <cell r="N2096">
            <v>0</v>
          </cell>
        </row>
        <row r="2097">
          <cell r="N2097">
            <v>0</v>
          </cell>
        </row>
        <row r="2098">
          <cell r="N2098">
            <v>0</v>
          </cell>
        </row>
        <row r="2099">
          <cell r="N2099">
            <v>0</v>
          </cell>
        </row>
        <row r="2100">
          <cell r="N2100">
            <v>0</v>
          </cell>
        </row>
        <row r="2101">
          <cell r="N2101">
            <v>0</v>
          </cell>
        </row>
        <row r="2102">
          <cell r="N2102">
            <v>0</v>
          </cell>
        </row>
        <row r="2103">
          <cell r="N2103">
            <v>0</v>
          </cell>
        </row>
        <row r="2104">
          <cell r="N2104">
            <v>0</v>
          </cell>
        </row>
        <row r="2105">
          <cell r="N2105">
            <v>0</v>
          </cell>
        </row>
        <row r="2106">
          <cell r="N2106">
            <v>0</v>
          </cell>
        </row>
        <row r="2107">
          <cell r="N2107">
            <v>0</v>
          </cell>
        </row>
        <row r="2108">
          <cell r="N2108">
            <v>0</v>
          </cell>
        </row>
        <row r="2109">
          <cell r="N2109">
            <v>0</v>
          </cell>
        </row>
        <row r="2110">
          <cell r="N2110">
            <v>0</v>
          </cell>
        </row>
        <row r="2111">
          <cell r="N2111">
            <v>0</v>
          </cell>
        </row>
        <row r="2112">
          <cell r="N2112">
            <v>0</v>
          </cell>
        </row>
        <row r="2113">
          <cell r="N2113">
            <v>0</v>
          </cell>
        </row>
        <row r="2114">
          <cell r="N2114">
            <v>0</v>
          </cell>
        </row>
        <row r="2115">
          <cell r="N2115">
            <v>0</v>
          </cell>
        </row>
        <row r="2116">
          <cell r="N2116">
            <v>0</v>
          </cell>
        </row>
        <row r="2117">
          <cell r="N2117">
            <v>0</v>
          </cell>
        </row>
        <row r="2118">
          <cell r="N2118">
            <v>0</v>
          </cell>
        </row>
        <row r="2119">
          <cell r="N2119">
            <v>0</v>
          </cell>
        </row>
        <row r="2120">
          <cell r="N2120">
            <v>0</v>
          </cell>
        </row>
        <row r="2121">
          <cell r="N2121">
            <v>0</v>
          </cell>
        </row>
        <row r="2122">
          <cell r="N2122">
            <v>0</v>
          </cell>
        </row>
        <row r="2123">
          <cell r="N2123">
            <v>0</v>
          </cell>
        </row>
        <row r="2124">
          <cell r="N2124">
            <v>0</v>
          </cell>
        </row>
        <row r="2125">
          <cell r="N2125">
            <v>0</v>
          </cell>
        </row>
        <row r="2126">
          <cell r="N2126">
            <v>0</v>
          </cell>
        </row>
        <row r="2127">
          <cell r="N2127">
            <v>0</v>
          </cell>
        </row>
        <row r="2128">
          <cell r="N2128">
            <v>0</v>
          </cell>
        </row>
        <row r="2129">
          <cell r="N2129">
            <v>0</v>
          </cell>
        </row>
        <row r="2130">
          <cell r="N2130">
            <v>0</v>
          </cell>
        </row>
        <row r="2131">
          <cell r="N2131">
            <v>0</v>
          </cell>
        </row>
        <row r="2132">
          <cell r="N2132">
            <v>0</v>
          </cell>
        </row>
        <row r="2133">
          <cell r="N2133">
            <v>0</v>
          </cell>
        </row>
        <row r="2134">
          <cell r="N2134">
            <v>0</v>
          </cell>
        </row>
        <row r="2135">
          <cell r="N2135">
            <v>0</v>
          </cell>
        </row>
        <row r="2136">
          <cell r="N2136">
            <v>0</v>
          </cell>
        </row>
        <row r="2137">
          <cell r="N2137">
            <v>0</v>
          </cell>
        </row>
        <row r="2138">
          <cell r="N2138">
            <v>0</v>
          </cell>
        </row>
        <row r="2139">
          <cell r="N2139">
            <v>0</v>
          </cell>
        </row>
        <row r="2140">
          <cell r="N2140">
            <v>0</v>
          </cell>
        </row>
        <row r="2141">
          <cell r="N2141">
            <v>0</v>
          </cell>
        </row>
        <row r="2142">
          <cell r="N2142">
            <v>0</v>
          </cell>
        </row>
        <row r="2143">
          <cell r="N2143">
            <v>0</v>
          </cell>
        </row>
        <row r="2144">
          <cell r="N2144">
            <v>0</v>
          </cell>
        </row>
        <row r="2145">
          <cell r="N2145">
            <v>0</v>
          </cell>
        </row>
        <row r="2146">
          <cell r="N2146">
            <v>0</v>
          </cell>
        </row>
        <row r="2147">
          <cell r="N2147">
            <v>0</v>
          </cell>
        </row>
        <row r="2148">
          <cell r="N2148">
            <v>0</v>
          </cell>
        </row>
        <row r="2149">
          <cell r="N2149">
            <v>0</v>
          </cell>
        </row>
        <row r="2150">
          <cell r="N2150">
            <v>0</v>
          </cell>
        </row>
        <row r="2151">
          <cell r="N2151">
            <v>0</v>
          </cell>
        </row>
        <row r="2152">
          <cell r="N2152">
            <v>0</v>
          </cell>
        </row>
        <row r="2153">
          <cell r="N2153">
            <v>0</v>
          </cell>
        </row>
        <row r="2154">
          <cell r="N2154">
            <v>0</v>
          </cell>
        </row>
        <row r="2155">
          <cell r="N2155">
            <v>0</v>
          </cell>
        </row>
        <row r="2156">
          <cell r="N2156">
            <v>0</v>
          </cell>
        </row>
        <row r="2157">
          <cell r="N2157">
            <v>0</v>
          </cell>
        </row>
        <row r="2158">
          <cell r="N2158">
            <v>0</v>
          </cell>
        </row>
        <row r="2159">
          <cell r="N2159">
            <v>0</v>
          </cell>
        </row>
        <row r="2160">
          <cell r="N2160">
            <v>0</v>
          </cell>
        </row>
        <row r="2161">
          <cell r="N2161">
            <v>0</v>
          </cell>
        </row>
        <row r="2162">
          <cell r="N2162">
            <v>0</v>
          </cell>
        </row>
        <row r="2163">
          <cell r="N2163">
            <v>0</v>
          </cell>
        </row>
        <row r="2164">
          <cell r="N2164">
            <v>0</v>
          </cell>
        </row>
        <row r="2165">
          <cell r="N2165">
            <v>0</v>
          </cell>
        </row>
        <row r="2166">
          <cell r="N2166">
            <v>0</v>
          </cell>
        </row>
        <row r="2167">
          <cell r="N2167">
            <v>0</v>
          </cell>
        </row>
        <row r="2168">
          <cell r="N2168">
            <v>0</v>
          </cell>
        </row>
        <row r="2169">
          <cell r="N2169">
            <v>0</v>
          </cell>
        </row>
        <row r="2170">
          <cell r="N2170">
            <v>0</v>
          </cell>
        </row>
        <row r="2171">
          <cell r="N2171">
            <v>0</v>
          </cell>
        </row>
        <row r="2172">
          <cell r="N2172">
            <v>0</v>
          </cell>
        </row>
        <row r="2173">
          <cell r="N2173">
            <v>0</v>
          </cell>
        </row>
        <row r="2174">
          <cell r="N2174">
            <v>0</v>
          </cell>
        </row>
        <row r="2175">
          <cell r="N2175">
            <v>0</v>
          </cell>
        </row>
        <row r="2176">
          <cell r="N2176">
            <v>0</v>
          </cell>
        </row>
        <row r="2177">
          <cell r="N2177">
            <v>0</v>
          </cell>
        </row>
        <row r="2178">
          <cell r="N2178">
            <v>0</v>
          </cell>
        </row>
        <row r="2179">
          <cell r="N2179">
            <v>0</v>
          </cell>
        </row>
        <row r="2180">
          <cell r="N2180">
            <v>0</v>
          </cell>
        </row>
        <row r="2181">
          <cell r="N2181">
            <v>0</v>
          </cell>
        </row>
        <row r="2182">
          <cell r="N2182">
            <v>0</v>
          </cell>
        </row>
        <row r="2183">
          <cell r="N2183">
            <v>0</v>
          </cell>
        </row>
        <row r="2184">
          <cell r="N2184">
            <v>0</v>
          </cell>
        </row>
        <row r="2185">
          <cell r="N2185">
            <v>0</v>
          </cell>
        </row>
        <row r="2186">
          <cell r="N2186">
            <v>0</v>
          </cell>
        </row>
        <row r="2187">
          <cell r="N2187">
            <v>0</v>
          </cell>
        </row>
        <row r="2188">
          <cell r="N2188">
            <v>0</v>
          </cell>
        </row>
        <row r="2189">
          <cell r="N2189">
            <v>0</v>
          </cell>
        </row>
        <row r="2190">
          <cell r="N2190">
            <v>0</v>
          </cell>
        </row>
        <row r="2191">
          <cell r="N2191">
            <v>0</v>
          </cell>
        </row>
        <row r="2192">
          <cell r="N2192">
            <v>0</v>
          </cell>
        </row>
        <row r="2193">
          <cell r="N2193">
            <v>0</v>
          </cell>
        </row>
        <row r="2194">
          <cell r="N2194">
            <v>0</v>
          </cell>
        </row>
        <row r="2195">
          <cell r="N2195">
            <v>0</v>
          </cell>
        </row>
        <row r="2196">
          <cell r="N2196">
            <v>0</v>
          </cell>
        </row>
        <row r="2197">
          <cell r="N2197">
            <v>0</v>
          </cell>
        </row>
        <row r="2198">
          <cell r="N2198">
            <v>0</v>
          </cell>
        </row>
        <row r="2199">
          <cell r="N2199">
            <v>0</v>
          </cell>
        </row>
        <row r="2200">
          <cell r="N2200">
            <v>0</v>
          </cell>
        </row>
        <row r="2201">
          <cell r="N2201">
            <v>0</v>
          </cell>
        </row>
        <row r="2202">
          <cell r="N2202">
            <v>0</v>
          </cell>
        </row>
        <row r="2203">
          <cell r="N2203">
            <v>0</v>
          </cell>
        </row>
        <row r="2204">
          <cell r="N2204">
            <v>0</v>
          </cell>
        </row>
        <row r="2205">
          <cell r="N2205">
            <v>0</v>
          </cell>
        </row>
        <row r="2206">
          <cell r="N2206">
            <v>0</v>
          </cell>
        </row>
        <row r="2207">
          <cell r="N2207">
            <v>0</v>
          </cell>
        </row>
        <row r="2208">
          <cell r="N2208">
            <v>0</v>
          </cell>
        </row>
        <row r="2209">
          <cell r="N2209">
            <v>0</v>
          </cell>
        </row>
        <row r="2210">
          <cell r="N2210">
            <v>0</v>
          </cell>
        </row>
        <row r="2211">
          <cell r="N2211">
            <v>0</v>
          </cell>
        </row>
        <row r="2212">
          <cell r="N2212">
            <v>0</v>
          </cell>
        </row>
        <row r="2213">
          <cell r="N2213">
            <v>0</v>
          </cell>
        </row>
        <row r="2214">
          <cell r="N2214">
            <v>0</v>
          </cell>
        </row>
        <row r="2215">
          <cell r="N2215">
            <v>0</v>
          </cell>
        </row>
        <row r="2216">
          <cell r="N2216">
            <v>0</v>
          </cell>
        </row>
        <row r="2217">
          <cell r="N2217">
            <v>0</v>
          </cell>
        </row>
        <row r="2218">
          <cell r="N2218">
            <v>0</v>
          </cell>
        </row>
        <row r="2219">
          <cell r="N2219">
            <v>0</v>
          </cell>
        </row>
        <row r="2220">
          <cell r="N2220">
            <v>0</v>
          </cell>
        </row>
        <row r="2221">
          <cell r="N2221">
            <v>0</v>
          </cell>
        </row>
        <row r="2222">
          <cell r="N2222">
            <v>0</v>
          </cell>
        </row>
        <row r="2223">
          <cell r="N2223">
            <v>0</v>
          </cell>
        </row>
        <row r="2224">
          <cell r="N2224">
            <v>0</v>
          </cell>
        </row>
        <row r="2225">
          <cell r="N2225">
            <v>0</v>
          </cell>
        </row>
        <row r="2226">
          <cell r="N2226">
            <v>0</v>
          </cell>
        </row>
        <row r="2227">
          <cell r="N2227">
            <v>0</v>
          </cell>
        </row>
        <row r="2228">
          <cell r="N2228">
            <v>0</v>
          </cell>
        </row>
        <row r="2229">
          <cell r="N2229">
            <v>0</v>
          </cell>
        </row>
        <row r="2230">
          <cell r="N2230">
            <v>0</v>
          </cell>
        </row>
        <row r="2231">
          <cell r="N2231">
            <v>0</v>
          </cell>
        </row>
        <row r="2232">
          <cell r="N2232">
            <v>0</v>
          </cell>
        </row>
        <row r="2233">
          <cell r="N2233">
            <v>0</v>
          </cell>
        </row>
        <row r="2234">
          <cell r="N2234">
            <v>0</v>
          </cell>
        </row>
        <row r="2235">
          <cell r="N2235">
            <v>0</v>
          </cell>
        </row>
        <row r="2236">
          <cell r="N2236">
            <v>0</v>
          </cell>
        </row>
        <row r="2237">
          <cell r="N2237">
            <v>0</v>
          </cell>
        </row>
        <row r="2238">
          <cell r="N2238">
            <v>0</v>
          </cell>
        </row>
        <row r="2239">
          <cell r="N2239">
            <v>0</v>
          </cell>
        </row>
        <row r="2240">
          <cell r="N2240">
            <v>0</v>
          </cell>
        </row>
        <row r="2241">
          <cell r="N2241">
            <v>0</v>
          </cell>
        </row>
        <row r="2242">
          <cell r="N2242">
            <v>0</v>
          </cell>
        </row>
        <row r="2243">
          <cell r="N2243">
            <v>0</v>
          </cell>
        </row>
        <row r="2244">
          <cell r="N2244">
            <v>0</v>
          </cell>
        </row>
        <row r="2245">
          <cell r="N2245">
            <v>0</v>
          </cell>
        </row>
        <row r="2246">
          <cell r="N2246">
            <v>0</v>
          </cell>
        </row>
        <row r="2247">
          <cell r="N2247">
            <v>0</v>
          </cell>
        </row>
        <row r="2248">
          <cell r="N2248">
            <v>0</v>
          </cell>
        </row>
        <row r="2249">
          <cell r="N2249">
            <v>0</v>
          </cell>
        </row>
        <row r="2250">
          <cell r="N2250">
            <v>0</v>
          </cell>
        </row>
        <row r="2251">
          <cell r="N2251">
            <v>0</v>
          </cell>
        </row>
        <row r="2252">
          <cell r="N2252">
            <v>0</v>
          </cell>
        </row>
        <row r="2253">
          <cell r="N2253">
            <v>0</v>
          </cell>
        </row>
        <row r="2254">
          <cell r="N2254">
            <v>0</v>
          </cell>
        </row>
        <row r="2255">
          <cell r="N2255">
            <v>0</v>
          </cell>
        </row>
        <row r="2256">
          <cell r="N2256">
            <v>0</v>
          </cell>
        </row>
        <row r="2257">
          <cell r="N2257">
            <v>0</v>
          </cell>
        </row>
        <row r="2258">
          <cell r="N2258">
            <v>0</v>
          </cell>
        </row>
        <row r="2259">
          <cell r="N2259">
            <v>0</v>
          </cell>
        </row>
        <row r="2260">
          <cell r="N2260">
            <v>0</v>
          </cell>
        </row>
        <row r="2261">
          <cell r="N2261">
            <v>0</v>
          </cell>
        </row>
        <row r="2262">
          <cell r="N2262">
            <v>0</v>
          </cell>
        </row>
        <row r="2263">
          <cell r="N2263">
            <v>0</v>
          </cell>
        </row>
        <row r="2264">
          <cell r="N2264">
            <v>0</v>
          </cell>
        </row>
        <row r="2265">
          <cell r="N2265">
            <v>0</v>
          </cell>
        </row>
        <row r="2266">
          <cell r="N2266">
            <v>0</v>
          </cell>
        </row>
        <row r="2267">
          <cell r="N2267">
            <v>0</v>
          </cell>
        </row>
        <row r="2268">
          <cell r="N2268">
            <v>0</v>
          </cell>
        </row>
        <row r="2269">
          <cell r="N2269">
            <v>0</v>
          </cell>
        </row>
        <row r="2270">
          <cell r="N2270">
            <v>0</v>
          </cell>
        </row>
        <row r="2271">
          <cell r="N2271">
            <v>0</v>
          </cell>
        </row>
        <row r="2272">
          <cell r="N2272">
            <v>0</v>
          </cell>
        </row>
        <row r="2273">
          <cell r="N2273">
            <v>0</v>
          </cell>
        </row>
        <row r="2274">
          <cell r="N2274">
            <v>0</v>
          </cell>
        </row>
        <row r="2275">
          <cell r="N2275">
            <v>0</v>
          </cell>
        </row>
        <row r="2276">
          <cell r="N2276">
            <v>0</v>
          </cell>
        </row>
        <row r="2277">
          <cell r="N2277">
            <v>0</v>
          </cell>
        </row>
        <row r="2278">
          <cell r="N2278">
            <v>0</v>
          </cell>
        </row>
        <row r="2279">
          <cell r="N2279">
            <v>0</v>
          </cell>
        </row>
        <row r="2280">
          <cell r="N2280">
            <v>0</v>
          </cell>
        </row>
        <row r="2281">
          <cell r="N2281">
            <v>0</v>
          </cell>
        </row>
        <row r="2282">
          <cell r="N2282">
            <v>0</v>
          </cell>
        </row>
        <row r="2283">
          <cell r="N2283">
            <v>0</v>
          </cell>
        </row>
        <row r="2284">
          <cell r="N2284">
            <v>0</v>
          </cell>
        </row>
        <row r="2285">
          <cell r="N2285">
            <v>0</v>
          </cell>
        </row>
        <row r="2286">
          <cell r="N2286">
            <v>0</v>
          </cell>
        </row>
        <row r="2287">
          <cell r="N2287">
            <v>0</v>
          </cell>
        </row>
        <row r="2288">
          <cell r="N2288">
            <v>0</v>
          </cell>
        </row>
        <row r="2289">
          <cell r="N2289">
            <v>0</v>
          </cell>
        </row>
        <row r="2290">
          <cell r="N2290">
            <v>0</v>
          </cell>
        </row>
        <row r="2291">
          <cell r="N2291">
            <v>0</v>
          </cell>
        </row>
        <row r="2292">
          <cell r="N2292">
            <v>0</v>
          </cell>
        </row>
        <row r="2293">
          <cell r="N2293">
            <v>0</v>
          </cell>
        </row>
        <row r="2294">
          <cell r="N2294">
            <v>0</v>
          </cell>
        </row>
        <row r="2295">
          <cell r="N2295">
            <v>0</v>
          </cell>
        </row>
        <row r="2296">
          <cell r="N2296">
            <v>0</v>
          </cell>
        </row>
        <row r="2297">
          <cell r="N2297">
            <v>0</v>
          </cell>
        </row>
        <row r="2298">
          <cell r="N2298">
            <v>0</v>
          </cell>
        </row>
        <row r="2299">
          <cell r="N2299">
            <v>0</v>
          </cell>
        </row>
        <row r="2300">
          <cell r="N2300">
            <v>0</v>
          </cell>
        </row>
        <row r="2301">
          <cell r="N2301">
            <v>0</v>
          </cell>
        </row>
        <row r="2302">
          <cell r="N2302">
            <v>0</v>
          </cell>
        </row>
        <row r="2303">
          <cell r="N2303">
            <v>0</v>
          </cell>
        </row>
        <row r="2304">
          <cell r="N2304">
            <v>0</v>
          </cell>
        </row>
        <row r="2305">
          <cell r="N2305">
            <v>0</v>
          </cell>
        </row>
        <row r="2306">
          <cell r="N2306">
            <v>0</v>
          </cell>
        </row>
        <row r="2307">
          <cell r="N2307">
            <v>0</v>
          </cell>
        </row>
        <row r="2308">
          <cell r="N2308">
            <v>0</v>
          </cell>
        </row>
        <row r="2309">
          <cell r="N2309">
            <v>0</v>
          </cell>
        </row>
        <row r="2310">
          <cell r="N2310">
            <v>0</v>
          </cell>
        </row>
        <row r="2311">
          <cell r="N2311">
            <v>0</v>
          </cell>
        </row>
        <row r="2312">
          <cell r="N2312">
            <v>0</v>
          </cell>
        </row>
        <row r="2313">
          <cell r="N2313">
            <v>0</v>
          </cell>
        </row>
        <row r="2314">
          <cell r="N2314">
            <v>0</v>
          </cell>
        </row>
        <row r="2315">
          <cell r="N2315">
            <v>0</v>
          </cell>
        </row>
        <row r="2316">
          <cell r="N2316">
            <v>0</v>
          </cell>
        </row>
        <row r="2317">
          <cell r="N2317">
            <v>0</v>
          </cell>
        </row>
        <row r="2318">
          <cell r="N2318">
            <v>0</v>
          </cell>
        </row>
        <row r="2319">
          <cell r="N2319">
            <v>0</v>
          </cell>
        </row>
        <row r="2320">
          <cell r="N2320">
            <v>0</v>
          </cell>
        </row>
        <row r="2321">
          <cell r="N2321">
            <v>0</v>
          </cell>
        </row>
        <row r="2322">
          <cell r="N2322">
            <v>0</v>
          </cell>
        </row>
        <row r="2323">
          <cell r="N2323">
            <v>0</v>
          </cell>
        </row>
        <row r="2324">
          <cell r="N2324">
            <v>0</v>
          </cell>
        </row>
        <row r="2325">
          <cell r="N2325">
            <v>0</v>
          </cell>
        </row>
        <row r="2326">
          <cell r="N2326">
            <v>0</v>
          </cell>
        </row>
        <row r="2327">
          <cell r="N2327">
            <v>0</v>
          </cell>
        </row>
        <row r="2328">
          <cell r="N2328">
            <v>0</v>
          </cell>
        </row>
        <row r="2329">
          <cell r="N2329">
            <v>0</v>
          </cell>
        </row>
        <row r="2330">
          <cell r="N2330">
            <v>0</v>
          </cell>
        </row>
        <row r="2331">
          <cell r="N2331">
            <v>0</v>
          </cell>
        </row>
        <row r="2332">
          <cell r="N2332">
            <v>0</v>
          </cell>
        </row>
        <row r="2333">
          <cell r="N2333">
            <v>0</v>
          </cell>
        </row>
        <row r="2334">
          <cell r="N2334">
            <v>0</v>
          </cell>
        </row>
        <row r="2335">
          <cell r="N2335">
            <v>0</v>
          </cell>
        </row>
        <row r="2336">
          <cell r="N2336">
            <v>0</v>
          </cell>
        </row>
        <row r="2337">
          <cell r="N2337">
            <v>0</v>
          </cell>
        </row>
        <row r="2338">
          <cell r="N2338">
            <v>0</v>
          </cell>
        </row>
        <row r="2339">
          <cell r="N2339">
            <v>0</v>
          </cell>
        </row>
        <row r="2340">
          <cell r="N2340">
            <v>0</v>
          </cell>
        </row>
        <row r="2341">
          <cell r="N2341">
            <v>0</v>
          </cell>
        </row>
        <row r="2342">
          <cell r="N2342">
            <v>0</v>
          </cell>
        </row>
        <row r="2343">
          <cell r="N2343">
            <v>0</v>
          </cell>
        </row>
        <row r="2344">
          <cell r="N2344">
            <v>0</v>
          </cell>
        </row>
        <row r="2345">
          <cell r="N2345">
            <v>0</v>
          </cell>
        </row>
        <row r="2346">
          <cell r="N2346">
            <v>0</v>
          </cell>
        </row>
        <row r="2347">
          <cell r="N2347">
            <v>0</v>
          </cell>
        </row>
        <row r="2348">
          <cell r="N2348">
            <v>0</v>
          </cell>
        </row>
        <row r="2349">
          <cell r="N2349">
            <v>0</v>
          </cell>
        </row>
        <row r="2350">
          <cell r="N2350">
            <v>0</v>
          </cell>
        </row>
        <row r="2351">
          <cell r="N2351">
            <v>0</v>
          </cell>
        </row>
        <row r="2352">
          <cell r="N2352">
            <v>0</v>
          </cell>
        </row>
        <row r="2353">
          <cell r="N2353">
            <v>0</v>
          </cell>
        </row>
        <row r="2354">
          <cell r="N2354">
            <v>0</v>
          </cell>
        </row>
        <row r="2355">
          <cell r="N2355">
            <v>0</v>
          </cell>
        </row>
        <row r="2356">
          <cell r="N2356">
            <v>0</v>
          </cell>
        </row>
        <row r="2357">
          <cell r="N2357">
            <v>0</v>
          </cell>
        </row>
        <row r="2358">
          <cell r="N2358">
            <v>0</v>
          </cell>
        </row>
        <row r="2359">
          <cell r="N2359">
            <v>0</v>
          </cell>
        </row>
        <row r="2360">
          <cell r="N2360">
            <v>0</v>
          </cell>
        </row>
        <row r="2361">
          <cell r="N2361">
            <v>0</v>
          </cell>
        </row>
        <row r="2362">
          <cell r="N2362">
            <v>0</v>
          </cell>
        </row>
        <row r="2363">
          <cell r="N2363">
            <v>0</v>
          </cell>
        </row>
        <row r="2364">
          <cell r="N2364">
            <v>0</v>
          </cell>
        </row>
        <row r="2365">
          <cell r="N2365">
            <v>0</v>
          </cell>
        </row>
        <row r="2366">
          <cell r="N2366">
            <v>0</v>
          </cell>
        </row>
        <row r="2367">
          <cell r="N2367">
            <v>0</v>
          </cell>
        </row>
        <row r="2368">
          <cell r="N2368">
            <v>0</v>
          </cell>
        </row>
        <row r="2369">
          <cell r="N2369">
            <v>0</v>
          </cell>
        </row>
        <row r="2370">
          <cell r="N2370">
            <v>0</v>
          </cell>
        </row>
        <row r="2371">
          <cell r="N2371">
            <v>0</v>
          </cell>
        </row>
        <row r="2372">
          <cell r="N2372">
            <v>0</v>
          </cell>
        </row>
        <row r="2373">
          <cell r="N2373">
            <v>0</v>
          </cell>
        </row>
        <row r="2374">
          <cell r="N2374">
            <v>0</v>
          </cell>
        </row>
        <row r="2375">
          <cell r="N2375">
            <v>0</v>
          </cell>
        </row>
        <row r="2376">
          <cell r="N2376">
            <v>0</v>
          </cell>
        </row>
        <row r="2377">
          <cell r="N2377">
            <v>0</v>
          </cell>
        </row>
        <row r="2378">
          <cell r="N2378">
            <v>0</v>
          </cell>
        </row>
        <row r="2379">
          <cell r="N2379">
            <v>0</v>
          </cell>
        </row>
        <row r="2380">
          <cell r="N2380">
            <v>0</v>
          </cell>
        </row>
        <row r="2381">
          <cell r="N2381">
            <v>0</v>
          </cell>
        </row>
        <row r="2382">
          <cell r="N2382">
            <v>0</v>
          </cell>
        </row>
        <row r="2383">
          <cell r="N2383">
            <v>0</v>
          </cell>
        </row>
        <row r="2384">
          <cell r="N2384">
            <v>0</v>
          </cell>
        </row>
        <row r="2385">
          <cell r="N2385">
            <v>0</v>
          </cell>
        </row>
        <row r="2386">
          <cell r="N2386">
            <v>0</v>
          </cell>
        </row>
        <row r="2387">
          <cell r="N2387">
            <v>0</v>
          </cell>
        </row>
        <row r="2388">
          <cell r="N2388">
            <v>0</v>
          </cell>
        </row>
        <row r="2389">
          <cell r="N2389">
            <v>0</v>
          </cell>
        </row>
        <row r="2390">
          <cell r="N2390">
            <v>0</v>
          </cell>
        </row>
        <row r="2391">
          <cell r="N2391">
            <v>0</v>
          </cell>
        </row>
        <row r="2392">
          <cell r="N2392">
            <v>0</v>
          </cell>
        </row>
        <row r="2393">
          <cell r="N2393">
            <v>0</v>
          </cell>
        </row>
        <row r="2394">
          <cell r="N2394">
            <v>0</v>
          </cell>
        </row>
        <row r="2395">
          <cell r="N2395">
            <v>0</v>
          </cell>
        </row>
        <row r="2396">
          <cell r="N2396">
            <v>0</v>
          </cell>
        </row>
        <row r="2397">
          <cell r="N2397">
            <v>0</v>
          </cell>
        </row>
        <row r="2398">
          <cell r="N2398">
            <v>0</v>
          </cell>
        </row>
        <row r="2399">
          <cell r="N2399">
            <v>0</v>
          </cell>
        </row>
        <row r="2400">
          <cell r="N2400">
            <v>0</v>
          </cell>
        </row>
        <row r="2401">
          <cell r="N2401">
            <v>0</v>
          </cell>
        </row>
        <row r="2402">
          <cell r="N2402">
            <v>0</v>
          </cell>
        </row>
        <row r="2403">
          <cell r="N2403">
            <v>0</v>
          </cell>
        </row>
        <row r="2404">
          <cell r="N2404">
            <v>0</v>
          </cell>
        </row>
        <row r="2405">
          <cell r="N2405">
            <v>0</v>
          </cell>
        </row>
        <row r="2406">
          <cell r="N2406">
            <v>0</v>
          </cell>
        </row>
        <row r="2407">
          <cell r="N2407">
            <v>0</v>
          </cell>
        </row>
        <row r="2408">
          <cell r="N2408">
            <v>0</v>
          </cell>
        </row>
        <row r="2409">
          <cell r="N2409">
            <v>0</v>
          </cell>
        </row>
        <row r="2410">
          <cell r="N2410">
            <v>0</v>
          </cell>
        </row>
        <row r="2411">
          <cell r="N2411">
            <v>0</v>
          </cell>
        </row>
        <row r="2412">
          <cell r="N2412">
            <v>0</v>
          </cell>
        </row>
        <row r="2413">
          <cell r="N2413">
            <v>0</v>
          </cell>
        </row>
        <row r="2414">
          <cell r="N2414">
            <v>0</v>
          </cell>
        </row>
        <row r="2415">
          <cell r="N2415">
            <v>0</v>
          </cell>
        </row>
        <row r="2416">
          <cell r="N2416">
            <v>0</v>
          </cell>
        </row>
        <row r="2417">
          <cell r="N2417">
            <v>0</v>
          </cell>
        </row>
        <row r="2418">
          <cell r="N2418">
            <v>0</v>
          </cell>
        </row>
        <row r="2419">
          <cell r="N2419">
            <v>0</v>
          </cell>
        </row>
        <row r="2420">
          <cell r="N2420">
            <v>0</v>
          </cell>
        </row>
        <row r="2421">
          <cell r="N2421">
            <v>0</v>
          </cell>
        </row>
        <row r="2422">
          <cell r="N2422">
            <v>0</v>
          </cell>
        </row>
        <row r="2423">
          <cell r="N2423">
            <v>0</v>
          </cell>
        </row>
        <row r="2424">
          <cell r="N2424">
            <v>0</v>
          </cell>
        </row>
        <row r="2425">
          <cell r="N2425">
            <v>0</v>
          </cell>
        </row>
        <row r="2426">
          <cell r="N2426">
            <v>0</v>
          </cell>
        </row>
        <row r="2427">
          <cell r="N2427">
            <v>0</v>
          </cell>
        </row>
        <row r="2428">
          <cell r="N2428">
            <v>0</v>
          </cell>
        </row>
        <row r="2429">
          <cell r="N2429">
            <v>0</v>
          </cell>
        </row>
        <row r="2430">
          <cell r="N2430">
            <v>0</v>
          </cell>
        </row>
        <row r="2431">
          <cell r="N2431">
            <v>0</v>
          </cell>
        </row>
        <row r="2432">
          <cell r="N2432">
            <v>0</v>
          </cell>
        </row>
        <row r="2433">
          <cell r="N2433">
            <v>0</v>
          </cell>
        </row>
        <row r="2434">
          <cell r="N2434">
            <v>0</v>
          </cell>
        </row>
        <row r="2435">
          <cell r="N2435">
            <v>0</v>
          </cell>
        </row>
        <row r="2436">
          <cell r="N2436">
            <v>0</v>
          </cell>
        </row>
        <row r="2437">
          <cell r="N2437">
            <v>0</v>
          </cell>
        </row>
        <row r="2438">
          <cell r="N2438">
            <v>0</v>
          </cell>
        </row>
        <row r="2439">
          <cell r="N2439">
            <v>0</v>
          </cell>
        </row>
        <row r="2440">
          <cell r="N2440">
            <v>0</v>
          </cell>
        </row>
        <row r="2441">
          <cell r="N2441">
            <v>0</v>
          </cell>
        </row>
        <row r="2442">
          <cell r="N2442">
            <v>0</v>
          </cell>
        </row>
        <row r="2443">
          <cell r="N2443">
            <v>0</v>
          </cell>
        </row>
        <row r="2444">
          <cell r="N2444">
            <v>0</v>
          </cell>
        </row>
        <row r="2445">
          <cell r="N2445">
            <v>0</v>
          </cell>
        </row>
        <row r="2446">
          <cell r="N2446">
            <v>0</v>
          </cell>
        </row>
        <row r="2447">
          <cell r="N2447">
            <v>0</v>
          </cell>
        </row>
        <row r="2448">
          <cell r="N2448">
            <v>0</v>
          </cell>
        </row>
        <row r="2449">
          <cell r="N2449">
            <v>0</v>
          </cell>
        </row>
        <row r="2450">
          <cell r="N2450">
            <v>0</v>
          </cell>
        </row>
        <row r="2451">
          <cell r="N2451">
            <v>0</v>
          </cell>
        </row>
        <row r="2452">
          <cell r="N2452">
            <v>0</v>
          </cell>
        </row>
        <row r="2453">
          <cell r="N2453">
            <v>0</v>
          </cell>
        </row>
        <row r="2454">
          <cell r="N2454">
            <v>0</v>
          </cell>
        </row>
        <row r="2455">
          <cell r="N2455">
            <v>0</v>
          </cell>
        </row>
        <row r="2456">
          <cell r="N2456">
            <v>0</v>
          </cell>
        </row>
        <row r="2457">
          <cell r="N2457">
            <v>0</v>
          </cell>
        </row>
        <row r="2458">
          <cell r="N2458">
            <v>0</v>
          </cell>
        </row>
        <row r="2459">
          <cell r="N2459">
            <v>0</v>
          </cell>
        </row>
        <row r="2460">
          <cell r="N2460">
            <v>0</v>
          </cell>
        </row>
        <row r="2461">
          <cell r="N2461">
            <v>0</v>
          </cell>
        </row>
        <row r="2462">
          <cell r="N2462">
            <v>0</v>
          </cell>
        </row>
        <row r="2463">
          <cell r="N2463">
            <v>0</v>
          </cell>
        </row>
        <row r="2464">
          <cell r="N2464">
            <v>0</v>
          </cell>
        </row>
        <row r="2465">
          <cell r="N2465">
            <v>0</v>
          </cell>
        </row>
        <row r="2466">
          <cell r="N2466">
            <v>0</v>
          </cell>
        </row>
        <row r="2467">
          <cell r="N2467">
            <v>0</v>
          </cell>
        </row>
        <row r="2468">
          <cell r="N2468">
            <v>0</v>
          </cell>
        </row>
        <row r="2469">
          <cell r="N2469">
            <v>0</v>
          </cell>
        </row>
        <row r="2470">
          <cell r="N2470">
            <v>0</v>
          </cell>
        </row>
        <row r="2471">
          <cell r="N2471">
            <v>0</v>
          </cell>
        </row>
        <row r="2472">
          <cell r="N2472">
            <v>0</v>
          </cell>
        </row>
        <row r="2473">
          <cell r="N2473">
            <v>0</v>
          </cell>
        </row>
        <row r="2474">
          <cell r="N2474">
            <v>0</v>
          </cell>
        </row>
        <row r="2475">
          <cell r="N2475">
            <v>0</v>
          </cell>
        </row>
        <row r="2476">
          <cell r="N2476">
            <v>0</v>
          </cell>
        </row>
        <row r="2477">
          <cell r="N2477">
            <v>0</v>
          </cell>
        </row>
        <row r="2478">
          <cell r="N2478">
            <v>0</v>
          </cell>
        </row>
        <row r="2479">
          <cell r="N2479">
            <v>0</v>
          </cell>
        </row>
        <row r="2480">
          <cell r="N2480">
            <v>0</v>
          </cell>
        </row>
      </sheetData>
      <sheetData sheetId="7" refreshError="1"/>
      <sheetData sheetId="8" refreshError="1">
        <row r="2">
          <cell r="N2" t="e">
            <v>#NAME?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계약리스트"/>
      <sheetName val="증빙코드"/>
      <sheetName val="예산코드"/>
      <sheetName val="예산표지_LMT"/>
      <sheetName val="예산서_LMT"/>
      <sheetName val="CF_LMT"/>
      <sheetName val="지출내역_LMT"/>
      <sheetName val="지출예정"/>
      <sheetName val="지출_원천내역"/>
      <sheetName val="지출결의서"/>
      <sheetName val="해촉증명서"/>
    </sheetNames>
    <sheetDataSet>
      <sheetData sheetId="0" refreshError="1"/>
      <sheetData sheetId="1" refreshError="1"/>
      <sheetData sheetId="2">
        <row r="1">
          <cell r="A1" t="str">
            <v>예산코드</v>
          </cell>
          <cell r="D1" t="str">
            <v>예산코드명</v>
          </cell>
        </row>
        <row r="2">
          <cell r="A2">
            <v>300101</v>
          </cell>
          <cell r="D2" t="str">
            <v>기획비</v>
          </cell>
        </row>
        <row r="3">
          <cell r="A3">
            <v>300102</v>
          </cell>
          <cell r="D3" t="str">
            <v>기획진행비</v>
          </cell>
        </row>
        <row r="4">
          <cell r="A4">
            <v>300201</v>
          </cell>
          <cell r="D4" t="str">
            <v>원작</v>
          </cell>
        </row>
        <row r="5">
          <cell r="A5">
            <v>300202</v>
          </cell>
          <cell r="D5" t="str">
            <v>각본1</v>
          </cell>
        </row>
        <row r="6">
          <cell r="A6">
            <v>300203</v>
          </cell>
          <cell r="D6" t="str">
            <v>각본2</v>
          </cell>
        </row>
        <row r="7">
          <cell r="A7">
            <v>300204</v>
          </cell>
          <cell r="D7" t="str">
            <v>각본3</v>
          </cell>
        </row>
        <row r="8">
          <cell r="A8">
            <v>300205</v>
          </cell>
          <cell r="D8" t="str">
            <v>각색1</v>
          </cell>
        </row>
        <row r="9">
          <cell r="A9">
            <v>300206</v>
          </cell>
          <cell r="D9" t="str">
            <v>각색2</v>
          </cell>
        </row>
        <row r="10">
          <cell r="A10">
            <v>300207</v>
          </cell>
          <cell r="D10" t="str">
            <v>각색3</v>
          </cell>
        </row>
        <row r="11">
          <cell r="A11">
            <v>300208</v>
          </cell>
          <cell r="D11" t="str">
            <v>자료조사</v>
          </cell>
        </row>
        <row r="12">
          <cell r="A12">
            <v>300209</v>
          </cell>
          <cell r="D12" t="str">
            <v>번역</v>
          </cell>
        </row>
        <row r="13">
          <cell r="A13">
            <v>300210</v>
          </cell>
          <cell r="D13" t="str">
            <v>통역</v>
          </cell>
        </row>
        <row r="14">
          <cell r="A14">
            <v>300211</v>
          </cell>
          <cell r="D14" t="str">
            <v>시나리오진행비</v>
          </cell>
        </row>
        <row r="15">
          <cell r="A15">
            <v>300212</v>
          </cell>
          <cell r="D15" t="str">
            <v>시나리오모니터링</v>
          </cell>
        </row>
        <row r="16">
          <cell r="A16">
            <v>400101</v>
          </cell>
          <cell r="D16" t="str">
            <v>총괄프로듀서1</v>
          </cell>
        </row>
        <row r="17">
          <cell r="A17">
            <v>400102</v>
          </cell>
          <cell r="D17" t="str">
            <v>총괄프로듀서2</v>
          </cell>
        </row>
        <row r="18">
          <cell r="A18">
            <v>400103</v>
          </cell>
          <cell r="D18" t="str">
            <v>프로듀서진행비</v>
          </cell>
        </row>
        <row r="19">
          <cell r="A19">
            <v>400201</v>
          </cell>
          <cell r="D19" t="str">
            <v>감독1</v>
          </cell>
        </row>
        <row r="20">
          <cell r="A20">
            <v>400202</v>
          </cell>
          <cell r="D20" t="str">
            <v>감독2</v>
          </cell>
        </row>
        <row r="21">
          <cell r="A21">
            <v>400203</v>
          </cell>
          <cell r="D21" t="str">
            <v>연출진행비</v>
          </cell>
        </row>
        <row r="22">
          <cell r="A22">
            <v>400301</v>
          </cell>
          <cell r="D22" t="str">
            <v>캐스팅디렉터1</v>
          </cell>
        </row>
        <row r="23">
          <cell r="A23">
            <v>400302</v>
          </cell>
          <cell r="D23" t="str">
            <v>캐스팅디렉터2</v>
          </cell>
        </row>
        <row r="24">
          <cell r="A24">
            <v>400303</v>
          </cell>
          <cell r="D24" t="str">
            <v>캐스팅진행비</v>
          </cell>
        </row>
        <row r="25">
          <cell r="A25">
            <v>400401</v>
          </cell>
          <cell r="D25" t="str">
            <v>주연1</v>
          </cell>
        </row>
        <row r="26">
          <cell r="A26">
            <v>400402</v>
          </cell>
          <cell r="D26" t="str">
            <v>주연2</v>
          </cell>
        </row>
        <row r="27">
          <cell r="A27">
            <v>400403</v>
          </cell>
          <cell r="D27" t="str">
            <v>주연3</v>
          </cell>
        </row>
        <row r="28">
          <cell r="A28">
            <v>400404</v>
          </cell>
          <cell r="D28" t="str">
            <v>주연4</v>
          </cell>
        </row>
        <row r="29">
          <cell r="A29">
            <v>400405</v>
          </cell>
          <cell r="D29" t="str">
            <v>주연5</v>
          </cell>
        </row>
        <row r="30">
          <cell r="A30">
            <v>400406</v>
          </cell>
          <cell r="D30" t="str">
            <v>주연6</v>
          </cell>
        </row>
        <row r="31">
          <cell r="A31">
            <v>400407</v>
          </cell>
          <cell r="D31" t="str">
            <v>주연7</v>
          </cell>
        </row>
        <row r="32">
          <cell r="A32">
            <v>400408</v>
          </cell>
          <cell r="D32" t="str">
            <v>주연8</v>
          </cell>
        </row>
        <row r="33">
          <cell r="A33">
            <v>400409</v>
          </cell>
          <cell r="D33" t="str">
            <v>주연1 스태프</v>
          </cell>
        </row>
        <row r="34">
          <cell r="A34">
            <v>400410</v>
          </cell>
          <cell r="D34" t="str">
            <v>주연2 스태프</v>
          </cell>
        </row>
        <row r="35">
          <cell r="A35">
            <v>400411</v>
          </cell>
          <cell r="D35" t="str">
            <v>주연3 스태프</v>
          </cell>
        </row>
        <row r="36">
          <cell r="A36">
            <v>400412</v>
          </cell>
          <cell r="D36" t="str">
            <v>주연4 스태프</v>
          </cell>
        </row>
        <row r="37">
          <cell r="A37">
            <v>400413</v>
          </cell>
          <cell r="D37" t="str">
            <v>주연5 스태프</v>
          </cell>
        </row>
        <row r="38">
          <cell r="A38">
            <v>400414</v>
          </cell>
          <cell r="D38" t="str">
            <v>주연6 스태프</v>
          </cell>
        </row>
        <row r="39">
          <cell r="A39">
            <v>400415</v>
          </cell>
          <cell r="D39" t="str">
            <v>주연7 스태프</v>
          </cell>
        </row>
        <row r="40">
          <cell r="A40">
            <v>400416</v>
          </cell>
          <cell r="D40" t="str">
            <v>주연8 스태프</v>
          </cell>
        </row>
        <row r="41">
          <cell r="A41">
            <v>500101</v>
          </cell>
          <cell r="D41" t="str">
            <v>프로듀서1</v>
          </cell>
        </row>
        <row r="42">
          <cell r="A42">
            <v>500102</v>
          </cell>
          <cell r="D42" t="str">
            <v>프로듀서2</v>
          </cell>
        </row>
        <row r="43">
          <cell r="A43">
            <v>500103</v>
          </cell>
          <cell r="D43" t="str">
            <v>제작실장1</v>
          </cell>
        </row>
        <row r="44">
          <cell r="A44">
            <v>500104</v>
          </cell>
          <cell r="D44" t="str">
            <v>제작실장2</v>
          </cell>
        </row>
        <row r="45">
          <cell r="A45">
            <v>500105</v>
          </cell>
          <cell r="D45" t="str">
            <v>제작실장3</v>
          </cell>
        </row>
        <row r="46">
          <cell r="A46">
            <v>500106</v>
          </cell>
          <cell r="D46" t="str">
            <v>제작부장1</v>
          </cell>
        </row>
        <row r="47">
          <cell r="A47">
            <v>500107</v>
          </cell>
          <cell r="D47" t="str">
            <v>제작부장2</v>
          </cell>
        </row>
        <row r="48">
          <cell r="A48">
            <v>500108</v>
          </cell>
          <cell r="D48" t="str">
            <v>제작부장3</v>
          </cell>
        </row>
        <row r="49">
          <cell r="A49">
            <v>500109</v>
          </cell>
          <cell r="D49" t="str">
            <v>제작팀장1</v>
          </cell>
        </row>
        <row r="50">
          <cell r="A50">
            <v>500110</v>
          </cell>
          <cell r="D50" t="str">
            <v>제작팀장2</v>
          </cell>
        </row>
        <row r="51">
          <cell r="A51">
            <v>500111</v>
          </cell>
          <cell r="D51" t="str">
            <v>제작팀장3</v>
          </cell>
        </row>
        <row r="52">
          <cell r="A52">
            <v>500112</v>
          </cell>
          <cell r="D52" t="str">
            <v>제작팀장4</v>
          </cell>
        </row>
        <row r="53">
          <cell r="A53">
            <v>500113</v>
          </cell>
          <cell r="D53" t="str">
            <v>제작팀장5</v>
          </cell>
        </row>
        <row r="54">
          <cell r="A54">
            <v>500114</v>
          </cell>
          <cell r="D54" t="str">
            <v>제작팀장6</v>
          </cell>
        </row>
        <row r="55">
          <cell r="A55">
            <v>500115</v>
          </cell>
          <cell r="D55" t="str">
            <v>제작팀장7</v>
          </cell>
        </row>
        <row r="56">
          <cell r="A56">
            <v>500116</v>
          </cell>
          <cell r="D56" t="str">
            <v>제작팀장8</v>
          </cell>
        </row>
        <row r="57">
          <cell r="A57">
            <v>500117</v>
          </cell>
          <cell r="D57" t="str">
            <v>제작부1</v>
          </cell>
        </row>
        <row r="58">
          <cell r="A58">
            <v>500118</v>
          </cell>
          <cell r="D58" t="str">
            <v>제작부2</v>
          </cell>
        </row>
        <row r="59">
          <cell r="A59">
            <v>500119</v>
          </cell>
          <cell r="D59" t="str">
            <v>제작부3</v>
          </cell>
        </row>
        <row r="60">
          <cell r="A60">
            <v>500120</v>
          </cell>
          <cell r="D60" t="str">
            <v>제작부4</v>
          </cell>
        </row>
        <row r="61">
          <cell r="A61">
            <v>500121</v>
          </cell>
          <cell r="D61" t="str">
            <v>제작부5</v>
          </cell>
        </row>
        <row r="62">
          <cell r="A62">
            <v>500122</v>
          </cell>
          <cell r="D62" t="str">
            <v>제작부6</v>
          </cell>
        </row>
        <row r="63">
          <cell r="A63">
            <v>500123</v>
          </cell>
          <cell r="D63" t="str">
            <v>제작부7</v>
          </cell>
        </row>
        <row r="64">
          <cell r="A64">
            <v>500124</v>
          </cell>
          <cell r="D64" t="str">
            <v>제작부8</v>
          </cell>
        </row>
        <row r="65">
          <cell r="A65">
            <v>500125</v>
          </cell>
          <cell r="D65" t="str">
            <v>제작부9</v>
          </cell>
        </row>
        <row r="66">
          <cell r="A66">
            <v>500126</v>
          </cell>
          <cell r="D66" t="str">
            <v>제작부10</v>
          </cell>
        </row>
        <row r="67">
          <cell r="A67">
            <v>500127</v>
          </cell>
          <cell r="D67" t="str">
            <v>제작부11</v>
          </cell>
        </row>
        <row r="68">
          <cell r="A68">
            <v>500128</v>
          </cell>
          <cell r="D68" t="str">
            <v>제작부12</v>
          </cell>
        </row>
        <row r="69">
          <cell r="A69">
            <v>500129</v>
          </cell>
          <cell r="D69" t="str">
            <v>제작부13</v>
          </cell>
        </row>
        <row r="70">
          <cell r="A70">
            <v>500130</v>
          </cell>
          <cell r="D70" t="str">
            <v>제작부14</v>
          </cell>
        </row>
        <row r="71">
          <cell r="A71">
            <v>500131</v>
          </cell>
          <cell r="D71" t="str">
            <v>제작부15</v>
          </cell>
        </row>
        <row r="72">
          <cell r="A72">
            <v>500132</v>
          </cell>
          <cell r="D72" t="str">
            <v>제작부16</v>
          </cell>
        </row>
        <row r="73">
          <cell r="A73">
            <v>500133</v>
          </cell>
          <cell r="D73" t="str">
            <v>제작부17</v>
          </cell>
        </row>
        <row r="74">
          <cell r="A74">
            <v>500134</v>
          </cell>
          <cell r="D74" t="str">
            <v>제작부18</v>
          </cell>
        </row>
        <row r="75">
          <cell r="A75">
            <v>500135</v>
          </cell>
          <cell r="D75" t="str">
            <v>제작부19</v>
          </cell>
        </row>
        <row r="76">
          <cell r="A76">
            <v>500136</v>
          </cell>
          <cell r="D76" t="str">
            <v>제작부20</v>
          </cell>
        </row>
        <row r="77">
          <cell r="A77">
            <v>500137</v>
          </cell>
          <cell r="D77" t="str">
            <v>제작부21</v>
          </cell>
        </row>
        <row r="78">
          <cell r="A78">
            <v>500138</v>
          </cell>
          <cell r="D78" t="str">
            <v>제작부22</v>
          </cell>
        </row>
        <row r="79">
          <cell r="A79">
            <v>500139</v>
          </cell>
          <cell r="D79" t="str">
            <v>제작지원</v>
          </cell>
        </row>
        <row r="80">
          <cell r="A80">
            <v>500201</v>
          </cell>
          <cell r="D80" t="str">
            <v>회계실장</v>
          </cell>
        </row>
        <row r="81">
          <cell r="A81">
            <v>500202</v>
          </cell>
          <cell r="D81" t="str">
            <v>회계부장1</v>
          </cell>
        </row>
        <row r="82">
          <cell r="A82">
            <v>500203</v>
          </cell>
          <cell r="D82" t="str">
            <v>회계부장2</v>
          </cell>
        </row>
        <row r="83">
          <cell r="A83">
            <v>500204</v>
          </cell>
          <cell r="D83" t="str">
            <v>회계팀장1</v>
          </cell>
        </row>
        <row r="84">
          <cell r="A84">
            <v>500205</v>
          </cell>
          <cell r="D84" t="str">
            <v>회계팀장2</v>
          </cell>
        </row>
        <row r="85">
          <cell r="A85">
            <v>500206</v>
          </cell>
          <cell r="D85" t="str">
            <v>회계1</v>
          </cell>
        </row>
        <row r="86">
          <cell r="A86">
            <v>500207</v>
          </cell>
          <cell r="D86" t="str">
            <v>회계2</v>
          </cell>
        </row>
        <row r="87">
          <cell r="A87">
            <v>500208</v>
          </cell>
          <cell r="D87" t="str">
            <v>회계보조1</v>
          </cell>
        </row>
        <row r="88">
          <cell r="A88">
            <v>500209</v>
          </cell>
          <cell r="D88" t="str">
            <v>회계보조2</v>
          </cell>
        </row>
        <row r="89">
          <cell r="A89">
            <v>500210</v>
          </cell>
          <cell r="D89" t="str">
            <v>회계지원</v>
          </cell>
        </row>
        <row r="90">
          <cell r="A90">
            <v>500301</v>
          </cell>
          <cell r="D90" t="str">
            <v>조감독1</v>
          </cell>
        </row>
        <row r="91">
          <cell r="A91">
            <v>500302</v>
          </cell>
          <cell r="D91" t="str">
            <v>조감독2</v>
          </cell>
        </row>
        <row r="92">
          <cell r="A92">
            <v>500303</v>
          </cell>
          <cell r="D92" t="str">
            <v>연출부1</v>
          </cell>
        </row>
        <row r="93">
          <cell r="A93">
            <v>500304</v>
          </cell>
          <cell r="D93" t="str">
            <v>연출부2</v>
          </cell>
        </row>
        <row r="94">
          <cell r="A94">
            <v>500305</v>
          </cell>
          <cell r="D94" t="str">
            <v>연출부3</v>
          </cell>
        </row>
        <row r="95">
          <cell r="A95">
            <v>500306</v>
          </cell>
          <cell r="D95" t="str">
            <v>연출부4</v>
          </cell>
        </row>
        <row r="96">
          <cell r="A96">
            <v>500307</v>
          </cell>
          <cell r="D96" t="str">
            <v>연출부5</v>
          </cell>
        </row>
        <row r="97">
          <cell r="A97">
            <v>500308</v>
          </cell>
          <cell r="D97" t="str">
            <v>연출부6</v>
          </cell>
        </row>
        <row r="98">
          <cell r="A98">
            <v>500309</v>
          </cell>
          <cell r="D98" t="str">
            <v>연출부7</v>
          </cell>
        </row>
        <row r="99">
          <cell r="A99">
            <v>500310</v>
          </cell>
          <cell r="D99" t="str">
            <v>연출부8</v>
          </cell>
        </row>
        <row r="100">
          <cell r="A100">
            <v>500311</v>
          </cell>
          <cell r="D100" t="str">
            <v>연출부9</v>
          </cell>
        </row>
        <row r="101">
          <cell r="A101">
            <v>500312</v>
          </cell>
          <cell r="D101" t="str">
            <v>연출부10</v>
          </cell>
        </row>
        <row r="102">
          <cell r="A102">
            <v>500313</v>
          </cell>
          <cell r="D102" t="str">
            <v>연출지원</v>
          </cell>
        </row>
        <row r="103">
          <cell r="A103">
            <v>500314</v>
          </cell>
          <cell r="D103" t="str">
            <v>스크립터1</v>
          </cell>
        </row>
        <row r="104">
          <cell r="A104">
            <v>500315</v>
          </cell>
          <cell r="D104" t="str">
            <v>스크립터2</v>
          </cell>
        </row>
        <row r="105">
          <cell r="A105">
            <v>500316</v>
          </cell>
          <cell r="D105" t="str">
            <v>스크립터3</v>
          </cell>
        </row>
        <row r="106">
          <cell r="A106">
            <v>500317</v>
          </cell>
          <cell r="D106" t="str">
            <v>스크립터4</v>
          </cell>
        </row>
        <row r="107">
          <cell r="A107">
            <v>500318</v>
          </cell>
          <cell r="D107" t="str">
            <v>스크립지원</v>
          </cell>
        </row>
        <row r="108">
          <cell r="A108">
            <v>500401</v>
          </cell>
          <cell r="D108" t="str">
            <v>스토리보드1</v>
          </cell>
        </row>
        <row r="109">
          <cell r="A109">
            <v>500402</v>
          </cell>
          <cell r="D109" t="str">
            <v>스토리보드2</v>
          </cell>
        </row>
        <row r="110">
          <cell r="A110">
            <v>500501</v>
          </cell>
          <cell r="D110" t="str">
            <v>로케이션매니저1</v>
          </cell>
        </row>
        <row r="111">
          <cell r="A111">
            <v>500502</v>
          </cell>
          <cell r="D111" t="str">
            <v>로케이션매니저2</v>
          </cell>
        </row>
        <row r="112">
          <cell r="A112">
            <v>500503</v>
          </cell>
          <cell r="D112" t="str">
            <v>로케이션팀장1</v>
          </cell>
        </row>
        <row r="113">
          <cell r="A113">
            <v>500504</v>
          </cell>
          <cell r="D113" t="str">
            <v>로케이션팀장2</v>
          </cell>
        </row>
        <row r="114">
          <cell r="A114">
            <v>500505</v>
          </cell>
          <cell r="D114" t="str">
            <v>로케이션팀1</v>
          </cell>
        </row>
        <row r="115">
          <cell r="A115">
            <v>500506</v>
          </cell>
          <cell r="D115" t="str">
            <v>로케이션팀2</v>
          </cell>
        </row>
        <row r="116">
          <cell r="A116">
            <v>500507</v>
          </cell>
          <cell r="D116" t="str">
            <v>로케이션팀3</v>
          </cell>
        </row>
        <row r="117">
          <cell r="A117">
            <v>500508</v>
          </cell>
          <cell r="D117" t="str">
            <v>로케이션팀4</v>
          </cell>
        </row>
        <row r="118">
          <cell r="A118">
            <v>500509</v>
          </cell>
          <cell r="D118" t="str">
            <v>로케이션지원</v>
          </cell>
        </row>
        <row r="119">
          <cell r="A119">
            <v>500601</v>
          </cell>
          <cell r="D119" t="str">
            <v>헌팅_식대</v>
          </cell>
        </row>
        <row r="120">
          <cell r="A120">
            <v>500602</v>
          </cell>
          <cell r="D120" t="str">
            <v>헌팅_유류교통</v>
          </cell>
        </row>
        <row r="121">
          <cell r="A121">
            <v>500603</v>
          </cell>
          <cell r="D121" t="str">
            <v>헌팅_숙박비</v>
          </cell>
        </row>
        <row r="122">
          <cell r="A122">
            <v>500604</v>
          </cell>
          <cell r="D122" t="str">
            <v>헌팅_구입비외</v>
          </cell>
        </row>
        <row r="123">
          <cell r="A123">
            <v>500605</v>
          </cell>
          <cell r="D123" t="str">
            <v>헌팅_픽스헌팅</v>
          </cell>
        </row>
        <row r="124">
          <cell r="A124">
            <v>500606</v>
          </cell>
          <cell r="D124" t="str">
            <v>촬영준비_식대</v>
          </cell>
        </row>
        <row r="125">
          <cell r="A125">
            <v>500607</v>
          </cell>
          <cell r="D125" t="str">
            <v>촬영준비_부식잡비</v>
          </cell>
        </row>
        <row r="126">
          <cell r="A126">
            <v>500608</v>
          </cell>
          <cell r="D126" t="str">
            <v>촬영준비_통신비</v>
          </cell>
        </row>
        <row r="127">
          <cell r="A127">
            <v>500609</v>
          </cell>
          <cell r="D127" t="str">
            <v>촬영준비_유류대</v>
          </cell>
        </row>
        <row r="128">
          <cell r="A128">
            <v>500610</v>
          </cell>
          <cell r="D128" t="str">
            <v>촬영준비_교통비</v>
          </cell>
        </row>
        <row r="129">
          <cell r="A129">
            <v>500611</v>
          </cell>
          <cell r="D129" t="str">
            <v>촬영준비_대본진행</v>
          </cell>
        </row>
        <row r="130">
          <cell r="A130">
            <v>500612</v>
          </cell>
          <cell r="D130" t="str">
            <v>촬영준비_콘티진행</v>
          </cell>
        </row>
        <row r="131">
          <cell r="A131">
            <v>500613</v>
          </cell>
          <cell r="D131" t="str">
            <v>촬영준비_연출진행</v>
          </cell>
        </row>
        <row r="132">
          <cell r="A132">
            <v>500614</v>
          </cell>
          <cell r="D132" t="str">
            <v>촬영준비_제작진행</v>
          </cell>
        </row>
        <row r="133">
          <cell r="A133">
            <v>500615</v>
          </cell>
          <cell r="D133" t="str">
            <v>촬영준비_기타</v>
          </cell>
        </row>
        <row r="134">
          <cell r="A134">
            <v>500616</v>
          </cell>
          <cell r="D134" t="str">
            <v>제작연출비품</v>
          </cell>
        </row>
        <row r="135">
          <cell r="A135">
            <v>500617</v>
          </cell>
          <cell r="D135" t="str">
            <v>테스트촬영</v>
          </cell>
        </row>
        <row r="136">
          <cell r="A136">
            <v>500701</v>
          </cell>
          <cell r="D136" t="str">
            <v>제작차량1</v>
          </cell>
        </row>
        <row r="137">
          <cell r="A137">
            <v>500702</v>
          </cell>
          <cell r="D137" t="str">
            <v>제작차량2</v>
          </cell>
        </row>
        <row r="138">
          <cell r="A138">
            <v>500703</v>
          </cell>
          <cell r="D138" t="str">
            <v>제작차량3</v>
          </cell>
        </row>
        <row r="139">
          <cell r="A139">
            <v>500704</v>
          </cell>
          <cell r="D139" t="str">
            <v>제작차량4</v>
          </cell>
        </row>
        <row r="140">
          <cell r="A140">
            <v>500705</v>
          </cell>
          <cell r="D140" t="str">
            <v>연출차량1</v>
          </cell>
        </row>
        <row r="141">
          <cell r="A141">
            <v>500706</v>
          </cell>
          <cell r="D141" t="str">
            <v>연출차량2</v>
          </cell>
        </row>
        <row r="142">
          <cell r="A142">
            <v>500707</v>
          </cell>
          <cell r="D142" t="str">
            <v>헌팅차량1</v>
          </cell>
        </row>
        <row r="143">
          <cell r="A143">
            <v>500708</v>
          </cell>
          <cell r="D143" t="str">
            <v>헌팅차량2</v>
          </cell>
        </row>
        <row r="144">
          <cell r="A144">
            <v>500709</v>
          </cell>
          <cell r="D144" t="str">
            <v>헌팅차량3</v>
          </cell>
        </row>
        <row r="145">
          <cell r="A145">
            <v>500710</v>
          </cell>
          <cell r="D145" t="str">
            <v>헌팅차량4</v>
          </cell>
        </row>
        <row r="146">
          <cell r="A146">
            <v>500801</v>
          </cell>
          <cell r="D146" t="str">
            <v>프러덕션슈퍼바이저1</v>
          </cell>
        </row>
        <row r="147">
          <cell r="A147">
            <v>500802</v>
          </cell>
          <cell r="D147" t="str">
            <v>프러덕션슈퍼바이저2</v>
          </cell>
        </row>
        <row r="148">
          <cell r="A148">
            <v>500803</v>
          </cell>
          <cell r="D148" t="str">
            <v>포스트슈퍼바이저1</v>
          </cell>
        </row>
        <row r="149">
          <cell r="A149">
            <v>500804</v>
          </cell>
          <cell r="D149" t="str">
            <v>포스트슈퍼바이저2</v>
          </cell>
        </row>
        <row r="150">
          <cell r="A150">
            <v>500901</v>
          </cell>
          <cell r="D150" t="str">
            <v>조연1</v>
          </cell>
        </row>
        <row r="151">
          <cell r="A151">
            <v>500902</v>
          </cell>
          <cell r="D151" t="str">
            <v>조연2</v>
          </cell>
        </row>
        <row r="152">
          <cell r="A152">
            <v>500903</v>
          </cell>
          <cell r="D152" t="str">
            <v>조연3</v>
          </cell>
        </row>
        <row r="153">
          <cell r="A153">
            <v>500904</v>
          </cell>
          <cell r="D153" t="str">
            <v>조연4</v>
          </cell>
        </row>
        <row r="154">
          <cell r="A154">
            <v>500905</v>
          </cell>
          <cell r="D154" t="str">
            <v>조연5</v>
          </cell>
        </row>
        <row r="155">
          <cell r="A155">
            <v>500906</v>
          </cell>
          <cell r="D155" t="str">
            <v>조연6</v>
          </cell>
        </row>
        <row r="156">
          <cell r="A156">
            <v>500907</v>
          </cell>
          <cell r="D156" t="str">
            <v>조연7</v>
          </cell>
        </row>
        <row r="157">
          <cell r="A157">
            <v>500908</v>
          </cell>
          <cell r="D157" t="str">
            <v>조연8</v>
          </cell>
        </row>
        <row r="158">
          <cell r="A158">
            <v>500909</v>
          </cell>
          <cell r="D158" t="str">
            <v>조연9</v>
          </cell>
        </row>
        <row r="159">
          <cell r="A159">
            <v>500910</v>
          </cell>
          <cell r="D159" t="str">
            <v>조연10</v>
          </cell>
        </row>
        <row r="160">
          <cell r="A160">
            <v>500911</v>
          </cell>
          <cell r="D160" t="str">
            <v>조연11</v>
          </cell>
        </row>
        <row r="161">
          <cell r="A161">
            <v>500912</v>
          </cell>
          <cell r="D161" t="str">
            <v>조연12</v>
          </cell>
        </row>
        <row r="162">
          <cell r="A162">
            <v>500913</v>
          </cell>
          <cell r="D162" t="str">
            <v>조연13</v>
          </cell>
        </row>
        <row r="163">
          <cell r="A163">
            <v>500914</v>
          </cell>
          <cell r="D163" t="str">
            <v>조연14</v>
          </cell>
        </row>
        <row r="164">
          <cell r="A164">
            <v>500915</v>
          </cell>
          <cell r="D164" t="str">
            <v>조연15</v>
          </cell>
        </row>
        <row r="165">
          <cell r="A165">
            <v>500916</v>
          </cell>
          <cell r="D165" t="str">
            <v>조연16</v>
          </cell>
        </row>
        <row r="166">
          <cell r="A166">
            <v>500917</v>
          </cell>
          <cell r="D166" t="str">
            <v>조연17</v>
          </cell>
        </row>
        <row r="167">
          <cell r="A167">
            <v>500918</v>
          </cell>
          <cell r="D167" t="str">
            <v>조연18</v>
          </cell>
        </row>
        <row r="168">
          <cell r="A168">
            <v>500919</v>
          </cell>
          <cell r="D168" t="str">
            <v>조연19</v>
          </cell>
        </row>
        <row r="169">
          <cell r="A169">
            <v>500920</v>
          </cell>
          <cell r="D169" t="str">
            <v>조연20</v>
          </cell>
        </row>
        <row r="170">
          <cell r="A170">
            <v>500921</v>
          </cell>
          <cell r="D170" t="str">
            <v>단역</v>
          </cell>
        </row>
        <row r="171">
          <cell r="A171">
            <v>500922</v>
          </cell>
          <cell r="D171" t="str">
            <v>보조출연</v>
          </cell>
        </row>
        <row r="172">
          <cell r="A172">
            <v>500923</v>
          </cell>
          <cell r="D172" t="str">
            <v>특별출연1</v>
          </cell>
        </row>
        <row r="173">
          <cell r="A173">
            <v>500924</v>
          </cell>
          <cell r="D173" t="str">
            <v>특별출연2</v>
          </cell>
        </row>
        <row r="174">
          <cell r="A174">
            <v>500925</v>
          </cell>
          <cell r="D174" t="str">
            <v>특별출연3</v>
          </cell>
        </row>
        <row r="175">
          <cell r="A175">
            <v>500926</v>
          </cell>
          <cell r="D175" t="str">
            <v>특별출연4</v>
          </cell>
        </row>
        <row r="176">
          <cell r="A176">
            <v>500927</v>
          </cell>
          <cell r="D176" t="str">
            <v>특별출연5</v>
          </cell>
        </row>
        <row r="177">
          <cell r="A177">
            <v>500928</v>
          </cell>
          <cell r="D177" t="str">
            <v>특별출연6</v>
          </cell>
        </row>
        <row r="178">
          <cell r="A178">
            <v>500929</v>
          </cell>
          <cell r="D178" t="str">
            <v>특별출연7</v>
          </cell>
        </row>
        <row r="179">
          <cell r="A179">
            <v>500930</v>
          </cell>
          <cell r="D179" t="str">
            <v>동물</v>
          </cell>
        </row>
        <row r="180">
          <cell r="A180">
            <v>501001</v>
          </cell>
          <cell r="D180" t="str">
            <v>촬영감독</v>
          </cell>
        </row>
        <row r="181">
          <cell r="A181">
            <v>501002</v>
          </cell>
          <cell r="D181" t="str">
            <v>촬영조수1</v>
          </cell>
        </row>
        <row r="182">
          <cell r="A182">
            <v>501003</v>
          </cell>
          <cell r="D182" t="str">
            <v>촬영조수2</v>
          </cell>
        </row>
        <row r="183">
          <cell r="A183">
            <v>501004</v>
          </cell>
          <cell r="D183" t="str">
            <v>촬영조수3</v>
          </cell>
        </row>
        <row r="184">
          <cell r="A184">
            <v>501005</v>
          </cell>
          <cell r="D184" t="str">
            <v>촬영조수4</v>
          </cell>
        </row>
        <row r="185">
          <cell r="A185">
            <v>501006</v>
          </cell>
          <cell r="D185" t="str">
            <v>촬영조수5</v>
          </cell>
        </row>
        <row r="186">
          <cell r="A186">
            <v>501007</v>
          </cell>
          <cell r="D186" t="str">
            <v>촬영조수6</v>
          </cell>
        </row>
        <row r="187">
          <cell r="A187">
            <v>501008</v>
          </cell>
          <cell r="D187" t="str">
            <v>촬영조수7</v>
          </cell>
        </row>
        <row r="188">
          <cell r="A188">
            <v>501009</v>
          </cell>
          <cell r="D188" t="str">
            <v>촬영조수8</v>
          </cell>
        </row>
        <row r="189">
          <cell r="A189">
            <v>501010</v>
          </cell>
          <cell r="D189" t="str">
            <v>촬영감독B</v>
          </cell>
        </row>
        <row r="190">
          <cell r="A190">
            <v>501011</v>
          </cell>
          <cell r="D190" t="str">
            <v>촬영조수B1</v>
          </cell>
        </row>
        <row r="191">
          <cell r="A191">
            <v>501012</v>
          </cell>
          <cell r="D191" t="str">
            <v>촬영조수B2</v>
          </cell>
        </row>
        <row r="192">
          <cell r="A192">
            <v>501013</v>
          </cell>
          <cell r="D192" t="str">
            <v>촬영조수B3</v>
          </cell>
        </row>
        <row r="193">
          <cell r="A193">
            <v>501014</v>
          </cell>
          <cell r="D193" t="str">
            <v>촬영조수B4</v>
          </cell>
        </row>
        <row r="194">
          <cell r="A194">
            <v>501015</v>
          </cell>
          <cell r="D194" t="str">
            <v>촬영조수B5</v>
          </cell>
        </row>
        <row r="195">
          <cell r="A195">
            <v>501016</v>
          </cell>
          <cell r="D195" t="str">
            <v>촬영팀C</v>
          </cell>
        </row>
        <row r="196">
          <cell r="A196">
            <v>501017</v>
          </cell>
          <cell r="D196" t="str">
            <v>촬영팀D</v>
          </cell>
        </row>
        <row r="197">
          <cell r="A197">
            <v>501018</v>
          </cell>
          <cell r="D197" t="str">
            <v>촬영지원</v>
          </cell>
        </row>
        <row r="198">
          <cell r="A198">
            <v>501101</v>
          </cell>
          <cell r="D198" t="str">
            <v>카메라A</v>
          </cell>
        </row>
        <row r="199">
          <cell r="A199">
            <v>501102</v>
          </cell>
          <cell r="D199" t="str">
            <v>카메라B(턴키)</v>
          </cell>
        </row>
        <row r="200">
          <cell r="A200">
            <v>501103</v>
          </cell>
          <cell r="D200" t="str">
            <v>카메라C</v>
          </cell>
        </row>
        <row r="201">
          <cell r="A201">
            <v>501104</v>
          </cell>
          <cell r="D201" t="str">
            <v>촬영추가기재</v>
          </cell>
        </row>
        <row r="202">
          <cell r="A202">
            <v>501105</v>
          </cell>
          <cell r="D202" t="str">
            <v>촬영소모품</v>
          </cell>
        </row>
        <row r="203">
          <cell r="A203">
            <v>501106</v>
          </cell>
          <cell r="D203" t="str">
            <v>촬영장비차량1</v>
          </cell>
        </row>
        <row r="204">
          <cell r="A204">
            <v>501107</v>
          </cell>
          <cell r="D204" t="str">
            <v>촬영장비차량2</v>
          </cell>
        </row>
        <row r="205">
          <cell r="A205">
            <v>501201</v>
          </cell>
          <cell r="D205" t="str">
            <v>그립실장</v>
          </cell>
        </row>
        <row r="206">
          <cell r="A206">
            <v>501202</v>
          </cell>
          <cell r="D206" t="str">
            <v>그립팀장</v>
          </cell>
        </row>
        <row r="207">
          <cell r="A207">
            <v>501203</v>
          </cell>
          <cell r="D207" t="str">
            <v>그립팀1</v>
          </cell>
        </row>
        <row r="208">
          <cell r="A208">
            <v>501204</v>
          </cell>
          <cell r="D208" t="str">
            <v>그립팀2</v>
          </cell>
        </row>
        <row r="209">
          <cell r="A209">
            <v>501205</v>
          </cell>
          <cell r="D209" t="str">
            <v>그립지원</v>
          </cell>
        </row>
        <row r="210">
          <cell r="A210">
            <v>501206</v>
          </cell>
          <cell r="D210" t="str">
            <v>그립장비1</v>
          </cell>
        </row>
        <row r="211">
          <cell r="A211">
            <v>501207</v>
          </cell>
          <cell r="D211" t="str">
            <v>그립장비2</v>
          </cell>
        </row>
        <row r="212">
          <cell r="A212">
            <v>501208</v>
          </cell>
          <cell r="D212" t="str">
            <v>스테디캠</v>
          </cell>
        </row>
        <row r="213">
          <cell r="A213">
            <v>501209</v>
          </cell>
          <cell r="D213" t="str">
            <v>지미짚</v>
          </cell>
        </row>
        <row r="214">
          <cell r="A214">
            <v>501210</v>
          </cell>
          <cell r="D214" t="str">
            <v>그립장비차량</v>
          </cell>
        </row>
        <row r="215">
          <cell r="A215">
            <v>501401</v>
          </cell>
          <cell r="D215" t="str">
            <v>항공촬영</v>
          </cell>
        </row>
        <row r="216">
          <cell r="A216">
            <v>501402</v>
          </cell>
          <cell r="D216" t="str">
            <v>수중촬영</v>
          </cell>
        </row>
        <row r="217">
          <cell r="A217">
            <v>501403</v>
          </cell>
          <cell r="D217" t="str">
            <v>레카차</v>
          </cell>
        </row>
        <row r="218">
          <cell r="A218">
            <v>501404</v>
          </cell>
          <cell r="D218" t="str">
            <v>슈팅카</v>
          </cell>
        </row>
        <row r="219">
          <cell r="A219">
            <v>501405</v>
          </cell>
          <cell r="D219" t="str">
            <v>드론</v>
          </cell>
        </row>
        <row r="220">
          <cell r="A220">
            <v>501406</v>
          </cell>
          <cell r="D220" t="str">
            <v>촬영크레인</v>
          </cell>
        </row>
        <row r="221">
          <cell r="A221">
            <v>501501</v>
          </cell>
          <cell r="D221" t="str">
            <v>조명감독</v>
          </cell>
        </row>
        <row r="222">
          <cell r="A222">
            <v>501502</v>
          </cell>
          <cell r="D222" t="str">
            <v>조명조수1</v>
          </cell>
        </row>
        <row r="223">
          <cell r="A223">
            <v>501503</v>
          </cell>
          <cell r="D223" t="str">
            <v>조명조수2</v>
          </cell>
        </row>
        <row r="224">
          <cell r="A224">
            <v>501504</v>
          </cell>
          <cell r="D224" t="str">
            <v>조명조수3</v>
          </cell>
        </row>
        <row r="225">
          <cell r="A225">
            <v>501505</v>
          </cell>
          <cell r="D225" t="str">
            <v>조명조수4</v>
          </cell>
        </row>
        <row r="226">
          <cell r="A226">
            <v>501506</v>
          </cell>
          <cell r="D226" t="str">
            <v>조명조수5</v>
          </cell>
        </row>
        <row r="227">
          <cell r="A227">
            <v>501507</v>
          </cell>
          <cell r="D227" t="str">
            <v>조명조수6</v>
          </cell>
        </row>
        <row r="228">
          <cell r="A228">
            <v>501508</v>
          </cell>
          <cell r="D228" t="str">
            <v>조명조수7</v>
          </cell>
        </row>
        <row r="229">
          <cell r="A229">
            <v>501509</v>
          </cell>
          <cell r="D229" t="str">
            <v>조명조수8</v>
          </cell>
        </row>
        <row r="230">
          <cell r="A230">
            <v>501510</v>
          </cell>
          <cell r="D230" t="str">
            <v>조명팀B</v>
          </cell>
        </row>
        <row r="231">
          <cell r="A231">
            <v>501511</v>
          </cell>
          <cell r="D231" t="str">
            <v>조명팀C</v>
          </cell>
        </row>
        <row r="232">
          <cell r="A232">
            <v>501512</v>
          </cell>
          <cell r="D232" t="str">
            <v>조명지원</v>
          </cell>
        </row>
        <row r="233">
          <cell r="A233">
            <v>501601</v>
          </cell>
          <cell r="D233" t="str">
            <v>기본조명</v>
          </cell>
        </row>
        <row r="234">
          <cell r="A234">
            <v>501602</v>
          </cell>
          <cell r="D234" t="str">
            <v>HMI조명</v>
          </cell>
        </row>
        <row r="235">
          <cell r="A235">
            <v>501603</v>
          </cell>
          <cell r="D235" t="str">
            <v>조명크레인</v>
          </cell>
        </row>
        <row r="236">
          <cell r="A236">
            <v>501604</v>
          </cell>
          <cell r="D236" t="str">
            <v>조명추가기재</v>
          </cell>
        </row>
        <row r="237">
          <cell r="A237">
            <v>501605</v>
          </cell>
          <cell r="D237" t="str">
            <v>조명소모품</v>
          </cell>
        </row>
        <row r="238">
          <cell r="A238">
            <v>501606</v>
          </cell>
          <cell r="D238" t="str">
            <v>조명장비차량1</v>
          </cell>
        </row>
        <row r="239">
          <cell r="A239">
            <v>501607</v>
          </cell>
          <cell r="D239" t="str">
            <v>조명장비차량2</v>
          </cell>
        </row>
        <row r="240">
          <cell r="A240">
            <v>501701</v>
          </cell>
          <cell r="D240" t="str">
            <v>발전차1</v>
          </cell>
        </row>
        <row r="241">
          <cell r="A241">
            <v>501702</v>
          </cell>
          <cell r="D241" t="str">
            <v>발전차2</v>
          </cell>
        </row>
        <row r="242">
          <cell r="A242">
            <v>501703</v>
          </cell>
          <cell r="D242" t="str">
            <v>추가발전차1</v>
          </cell>
        </row>
        <row r="243">
          <cell r="A243">
            <v>501704</v>
          </cell>
          <cell r="D243" t="str">
            <v>추가발전차2</v>
          </cell>
        </row>
        <row r="244">
          <cell r="A244">
            <v>501705</v>
          </cell>
          <cell r="D244" t="str">
            <v>발전기</v>
          </cell>
        </row>
        <row r="245">
          <cell r="A245">
            <v>501706</v>
          </cell>
          <cell r="D245" t="str">
            <v>전기섭외료</v>
          </cell>
        </row>
        <row r="246">
          <cell r="A246">
            <v>501707</v>
          </cell>
          <cell r="D246" t="str">
            <v>발전장비</v>
          </cell>
        </row>
        <row r="247">
          <cell r="A247">
            <v>501708</v>
          </cell>
          <cell r="D247" t="str">
            <v>발전소모품</v>
          </cell>
        </row>
        <row r="248">
          <cell r="A248">
            <v>501801</v>
          </cell>
          <cell r="D248" t="str">
            <v>동시녹음기사1</v>
          </cell>
        </row>
        <row r="249">
          <cell r="A249">
            <v>501802</v>
          </cell>
          <cell r="D249" t="str">
            <v>동시녹음기사2</v>
          </cell>
        </row>
        <row r="250">
          <cell r="A250">
            <v>501803</v>
          </cell>
          <cell r="D250" t="str">
            <v>동시녹음팀1</v>
          </cell>
        </row>
        <row r="251">
          <cell r="A251">
            <v>501804</v>
          </cell>
          <cell r="D251" t="str">
            <v>동시녹음팀2</v>
          </cell>
        </row>
        <row r="252">
          <cell r="A252">
            <v>501805</v>
          </cell>
          <cell r="D252" t="str">
            <v>동시녹음팀3</v>
          </cell>
        </row>
        <row r="253">
          <cell r="A253">
            <v>501806</v>
          </cell>
          <cell r="D253" t="str">
            <v>동시녹음팀4</v>
          </cell>
        </row>
        <row r="254">
          <cell r="A254">
            <v>501807</v>
          </cell>
          <cell r="D254" t="str">
            <v>동시녹음장비</v>
          </cell>
        </row>
        <row r="255">
          <cell r="A255">
            <v>501808</v>
          </cell>
          <cell r="D255" t="str">
            <v>동시녹음추가기재</v>
          </cell>
        </row>
        <row r="256">
          <cell r="A256">
            <v>501809</v>
          </cell>
          <cell r="D256" t="str">
            <v>동시녹음소모품</v>
          </cell>
        </row>
        <row r="257">
          <cell r="A257">
            <v>501810</v>
          </cell>
          <cell r="D257" t="str">
            <v>동시녹음장비차량1</v>
          </cell>
        </row>
        <row r="258">
          <cell r="A258">
            <v>501811</v>
          </cell>
          <cell r="D258" t="str">
            <v>동시녹음장비차량2</v>
          </cell>
        </row>
        <row r="259">
          <cell r="A259">
            <v>502001</v>
          </cell>
          <cell r="D259" t="str">
            <v>DIT팀장</v>
          </cell>
        </row>
        <row r="260">
          <cell r="A260">
            <v>502002</v>
          </cell>
          <cell r="D260" t="str">
            <v>DIT팀1</v>
          </cell>
        </row>
        <row r="261">
          <cell r="A261">
            <v>502003</v>
          </cell>
          <cell r="D261" t="str">
            <v>DIT팀2</v>
          </cell>
        </row>
        <row r="262">
          <cell r="A262">
            <v>502004</v>
          </cell>
          <cell r="D262" t="str">
            <v>DIT팀3</v>
          </cell>
        </row>
        <row r="263">
          <cell r="A263">
            <v>502005</v>
          </cell>
          <cell r="D263" t="str">
            <v>DIT팀4</v>
          </cell>
        </row>
        <row r="264">
          <cell r="A264">
            <v>502006</v>
          </cell>
          <cell r="D264" t="str">
            <v>DIT지원</v>
          </cell>
        </row>
        <row r="265">
          <cell r="A265">
            <v>502007</v>
          </cell>
          <cell r="D265" t="str">
            <v>하드디스크</v>
          </cell>
        </row>
        <row r="266">
          <cell r="A266">
            <v>502008</v>
          </cell>
          <cell r="D266" t="str">
            <v>스토리지</v>
          </cell>
        </row>
        <row r="267">
          <cell r="A267">
            <v>502009</v>
          </cell>
          <cell r="D267" t="str">
            <v>데이터서버</v>
          </cell>
        </row>
        <row r="268">
          <cell r="A268">
            <v>502101</v>
          </cell>
          <cell r="D268" t="str">
            <v>현장편집1</v>
          </cell>
        </row>
        <row r="269">
          <cell r="A269">
            <v>502102</v>
          </cell>
          <cell r="D269" t="str">
            <v>현장편집2</v>
          </cell>
        </row>
        <row r="270">
          <cell r="A270">
            <v>502103</v>
          </cell>
          <cell r="D270" t="str">
            <v>현장편집장비</v>
          </cell>
        </row>
        <row r="271">
          <cell r="A271">
            <v>502104</v>
          </cell>
          <cell r="D271" t="str">
            <v>현장편집장비차량</v>
          </cell>
        </row>
        <row r="272">
          <cell r="A272">
            <v>502201</v>
          </cell>
          <cell r="D272" t="str">
            <v>미술감독</v>
          </cell>
        </row>
        <row r="273">
          <cell r="A273">
            <v>502202</v>
          </cell>
          <cell r="D273" t="str">
            <v>미술팀장</v>
          </cell>
        </row>
        <row r="274">
          <cell r="A274">
            <v>502203</v>
          </cell>
          <cell r="D274" t="str">
            <v>미술팀1</v>
          </cell>
        </row>
        <row r="275">
          <cell r="A275">
            <v>502204</v>
          </cell>
          <cell r="D275" t="str">
            <v>미술팀2</v>
          </cell>
        </row>
        <row r="276">
          <cell r="A276">
            <v>502205</v>
          </cell>
          <cell r="D276" t="str">
            <v>미술팀3</v>
          </cell>
        </row>
        <row r="277">
          <cell r="A277">
            <v>502206</v>
          </cell>
          <cell r="D277" t="str">
            <v>미술팀4</v>
          </cell>
        </row>
        <row r="278">
          <cell r="A278">
            <v>502207</v>
          </cell>
          <cell r="D278" t="str">
            <v>미술팀5</v>
          </cell>
        </row>
        <row r="279">
          <cell r="A279">
            <v>502208</v>
          </cell>
          <cell r="D279" t="str">
            <v>미술재료</v>
          </cell>
        </row>
        <row r="280">
          <cell r="A280">
            <v>502209</v>
          </cell>
          <cell r="D280" t="str">
            <v>미술진행</v>
          </cell>
        </row>
        <row r="281">
          <cell r="A281">
            <v>502210</v>
          </cell>
          <cell r="D281" t="str">
            <v>미술운송</v>
          </cell>
        </row>
        <row r="282">
          <cell r="A282">
            <v>502301</v>
          </cell>
          <cell r="D282" t="str">
            <v>소품기사</v>
          </cell>
        </row>
        <row r="283">
          <cell r="A283">
            <v>502302</v>
          </cell>
          <cell r="D283" t="str">
            <v>소품조수1</v>
          </cell>
        </row>
        <row r="284">
          <cell r="A284">
            <v>502303</v>
          </cell>
          <cell r="D284" t="str">
            <v>소품조수2</v>
          </cell>
        </row>
        <row r="285">
          <cell r="A285">
            <v>502304</v>
          </cell>
          <cell r="D285" t="str">
            <v>소품조수3</v>
          </cell>
        </row>
        <row r="286">
          <cell r="A286">
            <v>502305</v>
          </cell>
          <cell r="D286" t="str">
            <v>소품비_제작,구입</v>
          </cell>
        </row>
        <row r="287">
          <cell r="A287">
            <v>502306</v>
          </cell>
          <cell r="D287" t="str">
            <v>소품비_대여</v>
          </cell>
        </row>
        <row r="288">
          <cell r="A288">
            <v>502307</v>
          </cell>
          <cell r="D288" t="str">
            <v>소품비_차</v>
          </cell>
        </row>
        <row r="289">
          <cell r="A289">
            <v>502308</v>
          </cell>
          <cell r="D289" t="str">
            <v>소품진행</v>
          </cell>
        </row>
        <row r="290">
          <cell r="A290">
            <v>502309</v>
          </cell>
          <cell r="D290" t="str">
            <v>소품운송</v>
          </cell>
        </row>
        <row r="291">
          <cell r="A291">
            <v>502401</v>
          </cell>
          <cell r="D291" t="str">
            <v>세트제작1</v>
          </cell>
        </row>
        <row r="292">
          <cell r="A292">
            <v>502402</v>
          </cell>
          <cell r="D292" t="str">
            <v>세트제작2</v>
          </cell>
        </row>
        <row r="293">
          <cell r="A293">
            <v>502403</v>
          </cell>
          <cell r="D293" t="str">
            <v>세트진행비</v>
          </cell>
        </row>
        <row r="294">
          <cell r="A294">
            <v>502501</v>
          </cell>
          <cell r="D294" t="str">
            <v>의상담당</v>
          </cell>
        </row>
        <row r="295">
          <cell r="A295">
            <v>502502</v>
          </cell>
          <cell r="D295" t="str">
            <v>의상조수1</v>
          </cell>
        </row>
        <row r="296">
          <cell r="A296">
            <v>502503</v>
          </cell>
          <cell r="D296" t="str">
            <v>의상조수2</v>
          </cell>
        </row>
        <row r="297">
          <cell r="A297">
            <v>502504</v>
          </cell>
          <cell r="D297" t="str">
            <v>의상조수3</v>
          </cell>
        </row>
        <row r="298">
          <cell r="A298">
            <v>502505</v>
          </cell>
          <cell r="D298" t="str">
            <v>의상비</v>
          </cell>
        </row>
        <row r="299">
          <cell r="A299">
            <v>502506</v>
          </cell>
          <cell r="D299" t="str">
            <v>의상진행</v>
          </cell>
        </row>
        <row r="300">
          <cell r="A300">
            <v>502507</v>
          </cell>
          <cell r="D300" t="str">
            <v>의상운송</v>
          </cell>
        </row>
        <row r="301">
          <cell r="A301">
            <v>502508</v>
          </cell>
          <cell r="D301" t="str">
            <v>의상제작</v>
          </cell>
        </row>
        <row r="302">
          <cell r="A302">
            <v>502509</v>
          </cell>
          <cell r="D302" t="str">
            <v>의상대여</v>
          </cell>
        </row>
        <row r="303">
          <cell r="A303">
            <v>502601</v>
          </cell>
          <cell r="D303" t="str">
            <v>분장&amp;헤어담당</v>
          </cell>
        </row>
        <row r="304">
          <cell r="A304">
            <v>502602</v>
          </cell>
          <cell r="D304" t="str">
            <v>분장조수1</v>
          </cell>
        </row>
        <row r="305">
          <cell r="A305">
            <v>502603</v>
          </cell>
          <cell r="D305" t="str">
            <v>분장조수2</v>
          </cell>
        </row>
        <row r="306">
          <cell r="A306">
            <v>502604</v>
          </cell>
          <cell r="D306" t="str">
            <v>분장조수3</v>
          </cell>
        </row>
        <row r="307">
          <cell r="A307">
            <v>502605</v>
          </cell>
          <cell r="D307" t="str">
            <v>분장재료</v>
          </cell>
        </row>
        <row r="308">
          <cell r="A308">
            <v>502606</v>
          </cell>
          <cell r="D308" t="str">
            <v>분장진행</v>
          </cell>
        </row>
        <row r="309">
          <cell r="A309">
            <v>502701</v>
          </cell>
          <cell r="D309" t="str">
            <v>특수효과담당</v>
          </cell>
        </row>
        <row r="310">
          <cell r="A310">
            <v>502702</v>
          </cell>
          <cell r="D310" t="str">
            <v>특효기자재</v>
          </cell>
        </row>
        <row r="311">
          <cell r="A311">
            <v>502703</v>
          </cell>
          <cell r="D311" t="str">
            <v>특수소품담당</v>
          </cell>
        </row>
        <row r="312">
          <cell r="A312">
            <v>502704</v>
          </cell>
          <cell r="D312" t="str">
            <v>미니어처제작</v>
          </cell>
        </row>
        <row r="313">
          <cell r="A313">
            <v>502705</v>
          </cell>
          <cell r="D313" t="str">
            <v>특수차량</v>
          </cell>
        </row>
        <row r="314">
          <cell r="A314">
            <v>502706</v>
          </cell>
          <cell r="D314" t="str">
            <v>강우기</v>
          </cell>
        </row>
        <row r="315">
          <cell r="A315">
            <v>502707</v>
          </cell>
          <cell r="D315" t="str">
            <v>기타특수효과장비</v>
          </cell>
        </row>
        <row r="316">
          <cell r="A316">
            <v>502708</v>
          </cell>
          <cell r="D316" t="str">
            <v>특수분장</v>
          </cell>
        </row>
        <row r="317">
          <cell r="A317">
            <v>502709</v>
          </cell>
          <cell r="D317" t="str">
            <v>특수분장재료</v>
          </cell>
        </row>
        <row r="318">
          <cell r="A318">
            <v>502710</v>
          </cell>
          <cell r="D318" t="str">
            <v>더미제작</v>
          </cell>
        </row>
        <row r="319">
          <cell r="A319">
            <v>502711</v>
          </cell>
          <cell r="D319" t="str">
            <v>더미대여</v>
          </cell>
        </row>
        <row r="320">
          <cell r="A320">
            <v>502801</v>
          </cell>
          <cell r="D320" t="str">
            <v>무술감독</v>
          </cell>
        </row>
        <row r="321">
          <cell r="A321">
            <v>502802</v>
          </cell>
          <cell r="D321" t="str">
            <v>무술팀장1</v>
          </cell>
        </row>
        <row r="322">
          <cell r="A322">
            <v>502803</v>
          </cell>
          <cell r="D322" t="str">
            <v>무술팀장2</v>
          </cell>
        </row>
        <row r="323">
          <cell r="A323">
            <v>502804</v>
          </cell>
          <cell r="D323" t="str">
            <v>무술지도1</v>
          </cell>
        </row>
        <row r="324">
          <cell r="A324">
            <v>502805</v>
          </cell>
          <cell r="D324" t="str">
            <v>무술지도2</v>
          </cell>
        </row>
        <row r="325">
          <cell r="A325">
            <v>502806</v>
          </cell>
          <cell r="D325" t="str">
            <v>스턴트</v>
          </cell>
        </row>
        <row r="326">
          <cell r="A326">
            <v>502807</v>
          </cell>
          <cell r="D326" t="str">
            <v>스턴트장비</v>
          </cell>
        </row>
        <row r="327">
          <cell r="A327">
            <v>502901</v>
          </cell>
          <cell r="D327" t="str">
            <v>안무지도</v>
          </cell>
        </row>
        <row r="328">
          <cell r="A328">
            <v>502902</v>
          </cell>
          <cell r="D328" t="str">
            <v>음악지도</v>
          </cell>
        </row>
        <row r="329">
          <cell r="A329">
            <v>502903</v>
          </cell>
          <cell r="D329" t="str">
            <v>액션지도</v>
          </cell>
        </row>
        <row r="330">
          <cell r="A330">
            <v>503001</v>
          </cell>
          <cell r="D330" t="str">
            <v>의료팀1</v>
          </cell>
        </row>
        <row r="331">
          <cell r="A331">
            <v>503002</v>
          </cell>
          <cell r="D331" t="str">
            <v>의료팀2</v>
          </cell>
        </row>
        <row r="332">
          <cell r="A332">
            <v>503003</v>
          </cell>
          <cell r="D332" t="str">
            <v>응급의료팀</v>
          </cell>
        </row>
        <row r="333">
          <cell r="A333">
            <v>503004</v>
          </cell>
          <cell r="D333" t="str">
            <v>구급차</v>
          </cell>
        </row>
        <row r="334">
          <cell r="A334">
            <v>503005</v>
          </cell>
          <cell r="D334" t="str">
            <v>안전관리팀1</v>
          </cell>
        </row>
        <row r="335">
          <cell r="A335">
            <v>503006</v>
          </cell>
          <cell r="D335" t="str">
            <v>안전관리팀2</v>
          </cell>
        </row>
        <row r="336">
          <cell r="A336">
            <v>503007</v>
          </cell>
          <cell r="D336" t="str">
            <v>경호팀1</v>
          </cell>
        </row>
        <row r="337">
          <cell r="A337">
            <v>503008</v>
          </cell>
          <cell r="D337" t="str">
            <v>경호팀2</v>
          </cell>
        </row>
        <row r="338">
          <cell r="A338">
            <v>503009</v>
          </cell>
          <cell r="D338" t="str">
            <v>경호팀3</v>
          </cell>
        </row>
        <row r="339">
          <cell r="A339">
            <v>503010</v>
          </cell>
          <cell r="D339" t="str">
            <v>경호팀4</v>
          </cell>
        </row>
        <row r="340">
          <cell r="A340">
            <v>503101</v>
          </cell>
          <cell r="D340" t="str">
            <v>운송책임</v>
          </cell>
        </row>
        <row r="341">
          <cell r="A341">
            <v>503102</v>
          </cell>
          <cell r="D341" t="str">
            <v>스탭버스1</v>
          </cell>
        </row>
        <row r="342">
          <cell r="A342">
            <v>503103</v>
          </cell>
          <cell r="D342" t="str">
            <v>스탭버스2</v>
          </cell>
        </row>
        <row r="343">
          <cell r="A343">
            <v>503104</v>
          </cell>
          <cell r="D343" t="str">
            <v>분장버스</v>
          </cell>
        </row>
        <row r="344">
          <cell r="A344">
            <v>503105</v>
          </cell>
          <cell r="D344" t="str">
            <v>의상버스</v>
          </cell>
        </row>
        <row r="345">
          <cell r="A345">
            <v>503106</v>
          </cell>
          <cell r="D345" t="str">
            <v>스탭차량1</v>
          </cell>
        </row>
        <row r="346">
          <cell r="A346">
            <v>503107</v>
          </cell>
          <cell r="D346" t="str">
            <v>스탭차량2</v>
          </cell>
        </row>
        <row r="347">
          <cell r="A347">
            <v>503108</v>
          </cell>
          <cell r="D347" t="str">
            <v>스탭차량3</v>
          </cell>
        </row>
        <row r="348">
          <cell r="A348">
            <v>503109</v>
          </cell>
          <cell r="D348" t="str">
            <v>스탭차량4</v>
          </cell>
        </row>
        <row r="349">
          <cell r="A349">
            <v>503110</v>
          </cell>
          <cell r="D349" t="str">
            <v>스탭차량5</v>
          </cell>
        </row>
        <row r="350">
          <cell r="A350">
            <v>503111</v>
          </cell>
          <cell r="D350" t="str">
            <v>스탭차량6</v>
          </cell>
        </row>
        <row r="351">
          <cell r="A351">
            <v>503112</v>
          </cell>
          <cell r="D351" t="str">
            <v>스탭차량7</v>
          </cell>
        </row>
        <row r="352">
          <cell r="A352">
            <v>503113</v>
          </cell>
          <cell r="D352" t="str">
            <v>프로덕션차량1</v>
          </cell>
        </row>
        <row r="353">
          <cell r="A353">
            <v>503114</v>
          </cell>
          <cell r="D353" t="str">
            <v>프로덕션차량2</v>
          </cell>
        </row>
        <row r="354">
          <cell r="A354">
            <v>503115</v>
          </cell>
          <cell r="D354" t="str">
            <v>프로덕션차량3</v>
          </cell>
        </row>
        <row r="355">
          <cell r="A355">
            <v>503116</v>
          </cell>
          <cell r="D355" t="str">
            <v>프로덕션차량4</v>
          </cell>
        </row>
        <row r="356">
          <cell r="A356">
            <v>503117</v>
          </cell>
          <cell r="D356" t="str">
            <v>프로덕션차량5</v>
          </cell>
        </row>
        <row r="357">
          <cell r="A357">
            <v>503118</v>
          </cell>
          <cell r="D357" t="str">
            <v>프로덕션차량6</v>
          </cell>
        </row>
        <row r="358">
          <cell r="A358">
            <v>503119</v>
          </cell>
          <cell r="D358" t="str">
            <v>프로덕션차량7</v>
          </cell>
        </row>
        <row r="359">
          <cell r="A359">
            <v>503120</v>
          </cell>
          <cell r="D359" t="str">
            <v>프로덕션차량8</v>
          </cell>
        </row>
        <row r="360">
          <cell r="A360">
            <v>503121</v>
          </cell>
          <cell r="D360" t="str">
            <v>프로덕션차량9</v>
          </cell>
        </row>
        <row r="361">
          <cell r="A361">
            <v>503122</v>
          </cell>
          <cell r="D361" t="str">
            <v>프로덕션차량10</v>
          </cell>
        </row>
        <row r="362">
          <cell r="A362">
            <v>503123</v>
          </cell>
          <cell r="D362" t="str">
            <v>프로덕션차량11</v>
          </cell>
        </row>
        <row r="363">
          <cell r="A363">
            <v>503124</v>
          </cell>
          <cell r="D363" t="str">
            <v>프로덕션차량12</v>
          </cell>
        </row>
        <row r="364">
          <cell r="A364">
            <v>503125</v>
          </cell>
          <cell r="D364" t="str">
            <v>프로덕션차량13</v>
          </cell>
        </row>
        <row r="365">
          <cell r="A365">
            <v>503126</v>
          </cell>
          <cell r="D365" t="str">
            <v>프로덕션차량14</v>
          </cell>
        </row>
        <row r="366">
          <cell r="A366">
            <v>503127</v>
          </cell>
          <cell r="D366" t="str">
            <v>프로덕션차량15</v>
          </cell>
        </row>
        <row r="367">
          <cell r="A367">
            <v>503128</v>
          </cell>
          <cell r="D367" t="str">
            <v>프로덕션차량16</v>
          </cell>
        </row>
        <row r="368">
          <cell r="A368">
            <v>503129</v>
          </cell>
          <cell r="D368" t="str">
            <v>프로덕션차량17</v>
          </cell>
        </row>
        <row r="369">
          <cell r="A369">
            <v>503130</v>
          </cell>
          <cell r="D369" t="str">
            <v>프로덕션차량18</v>
          </cell>
        </row>
        <row r="370">
          <cell r="A370">
            <v>503131</v>
          </cell>
          <cell r="D370" t="str">
            <v>프로덕션차량19</v>
          </cell>
        </row>
        <row r="371">
          <cell r="A371">
            <v>503132</v>
          </cell>
          <cell r="D371" t="str">
            <v>프로덕션차량20</v>
          </cell>
        </row>
        <row r="372">
          <cell r="A372">
            <v>503133</v>
          </cell>
          <cell r="D372" t="str">
            <v>프로덕션차량21</v>
          </cell>
        </row>
        <row r="373">
          <cell r="A373">
            <v>503134</v>
          </cell>
          <cell r="D373" t="str">
            <v>프로덕션차량22</v>
          </cell>
        </row>
        <row r="374">
          <cell r="A374">
            <v>503135</v>
          </cell>
          <cell r="D374" t="str">
            <v>프로덕션차량23</v>
          </cell>
        </row>
        <row r="375">
          <cell r="A375">
            <v>503136</v>
          </cell>
          <cell r="D375" t="str">
            <v>프로덕션차량24</v>
          </cell>
        </row>
        <row r="376">
          <cell r="A376">
            <v>503137</v>
          </cell>
          <cell r="D376" t="str">
            <v>프로덕션차량25</v>
          </cell>
        </row>
        <row r="377">
          <cell r="A377">
            <v>503138</v>
          </cell>
          <cell r="D377" t="str">
            <v>프로덕션차량26</v>
          </cell>
        </row>
        <row r="378">
          <cell r="A378">
            <v>503139</v>
          </cell>
          <cell r="D378" t="str">
            <v>프로덕션차량27</v>
          </cell>
        </row>
        <row r="379">
          <cell r="A379">
            <v>503140</v>
          </cell>
          <cell r="D379" t="str">
            <v>프로덕션차량28</v>
          </cell>
        </row>
        <row r="380">
          <cell r="A380">
            <v>503141</v>
          </cell>
          <cell r="D380" t="str">
            <v>프로덕션차량29</v>
          </cell>
        </row>
        <row r="381">
          <cell r="A381">
            <v>503142</v>
          </cell>
          <cell r="D381" t="str">
            <v>프로덕션차량30</v>
          </cell>
        </row>
        <row r="382">
          <cell r="A382">
            <v>503143</v>
          </cell>
          <cell r="D382" t="str">
            <v>프로덕션차량31</v>
          </cell>
        </row>
        <row r="383">
          <cell r="A383">
            <v>503144</v>
          </cell>
          <cell r="D383" t="str">
            <v>프로덕션차량32</v>
          </cell>
        </row>
        <row r="384">
          <cell r="A384">
            <v>503145</v>
          </cell>
          <cell r="D384" t="str">
            <v>항공운송</v>
          </cell>
        </row>
        <row r="385">
          <cell r="A385">
            <v>503201</v>
          </cell>
          <cell r="D385" t="str">
            <v>촬영장소</v>
          </cell>
        </row>
        <row r="386">
          <cell r="A386">
            <v>503202</v>
          </cell>
          <cell r="D386" t="str">
            <v>스튜디오1</v>
          </cell>
        </row>
        <row r="387">
          <cell r="A387">
            <v>503203</v>
          </cell>
          <cell r="D387" t="str">
            <v>스튜디오2</v>
          </cell>
        </row>
        <row r="388">
          <cell r="A388">
            <v>503204</v>
          </cell>
          <cell r="D388" t="str">
            <v>베이스대관</v>
          </cell>
        </row>
        <row r="389">
          <cell r="A389">
            <v>503205</v>
          </cell>
          <cell r="D389" t="str">
            <v>섭외사례비</v>
          </cell>
        </row>
        <row r="390">
          <cell r="A390">
            <v>503301</v>
          </cell>
          <cell r="D390" t="str">
            <v>식사비</v>
          </cell>
        </row>
        <row r="391">
          <cell r="A391">
            <v>503302</v>
          </cell>
          <cell r="D391" t="str">
            <v>숙박비</v>
          </cell>
        </row>
        <row r="392">
          <cell r="A392">
            <v>503303</v>
          </cell>
          <cell r="D392" t="str">
            <v>귀가비</v>
          </cell>
        </row>
        <row r="393">
          <cell r="A393">
            <v>503304</v>
          </cell>
          <cell r="D393" t="str">
            <v>부식비</v>
          </cell>
        </row>
        <row r="394">
          <cell r="A394">
            <v>503305</v>
          </cell>
          <cell r="D394" t="str">
            <v>의료비</v>
          </cell>
        </row>
        <row r="395">
          <cell r="A395">
            <v>503306</v>
          </cell>
          <cell r="D395" t="str">
            <v>유류대</v>
          </cell>
        </row>
        <row r="396">
          <cell r="A396">
            <v>503307</v>
          </cell>
          <cell r="D396" t="str">
            <v>주차교통</v>
          </cell>
        </row>
        <row r="397">
          <cell r="A397">
            <v>503308</v>
          </cell>
          <cell r="D397" t="str">
            <v>야전화장실</v>
          </cell>
        </row>
        <row r="398">
          <cell r="A398">
            <v>503309</v>
          </cell>
          <cell r="D398" t="str">
            <v>야전오피스</v>
          </cell>
        </row>
        <row r="399">
          <cell r="A399">
            <v>503310</v>
          </cell>
          <cell r="D399" t="str">
            <v>와이파이</v>
          </cell>
        </row>
        <row r="400">
          <cell r="A400">
            <v>503311</v>
          </cell>
          <cell r="D400" t="str">
            <v>무전기</v>
          </cell>
        </row>
        <row r="401">
          <cell r="A401">
            <v>503312</v>
          </cell>
          <cell r="D401" t="str">
            <v>비품</v>
          </cell>
        </row>
        <row r="402">
          <cell r="A402">
            <v>503313</v>
          </cell>
          <cell r="D402" t="str">
            <v>소모품기타</v>
          </cell>
        </row>
        <row r="403">
          <cell r="A403">
            <v>503314</v>
          </cell>
          <cell r="D403" t="str">
            <v>수리보상비</v>
          </cell>
        </row>
        <row r="404">
          <cell r="A404">
            <v>503315</v>
          </cell>
          <cell r="D404" t="str">
            <v>현장지원용역</v>
          </cell>
        </row>
        <row r="405">
          <cell r="A405">
            <v>503401</v>
          </cell>
          <cell r="D405" t="str">
            <v>프로덕션_식대</v>
          </cell>
        </row>
        <row r="406">
          <cell r="A406">
            <v>503402</v>
          </cell>
          <cell r="D406" t="str">
            <v>프로덕션_부식잡비</v>
          </cell>
        </row>
        <row r="407">
          <cell r="A407">
            <v>503403</v>
          </cell>
          <cell r="D407" t="str">
            <v>프로덕션_주차교통</v>
          </cell>
        </row>
        <row r="408">
          <cell r="A408">
            <v>503404</v>
          </cell>
          <cell r="D408" t="str">
            <v>프로덕션_통신비</v>
          </cell>
        </row>
        <row r="409">
          <cell r="A409">
            <v>503405</v>
          </cell>
          <cell r="D409" t="str">
            <v>프로덕션_비품</v>
          </cell>
        </row>
        <row r="410">
          <cell r="A410">
            <v>503406</v>
          </cell>
          <cell r="D410" t="str">
            <v>프로덕션_기타</v>
          </cell>
        </row>
        <row r="411">
          <cell r="A411">
            <v>503501</v>
          </cell>
          <cell r="D411" t="str">
            <v>사람보험</v>
          </cell>
        </row>
        <row r="412">
          <cell r="A412">
            <v>503502</v>
          </cell>
          <cell r="D412" t="str">
            <v>장비보험</v>
          </cell>
        </row>
        <row r="413">
          <cell r="A413">
            <v>503503</v>
          </cell>
          <cell r="D413" t="str">
            <v>촬영관련보험</v>
          </cell>
        </row>
        <row r="414">
          <cell r="A414">
            <v>503504</v>
          </cell>
          <cell r="D414" t="str">
            <v>기타보험</v>
          </cell>
        </row>
        <row r="415">
          <cell r="A415">
            <v>503601</v>
          </cell>
          <cell r="D415" t="str">
            <v>노무사</v>
          </cell>
        </row>
        <row r="416">
          <cell r="A416">
            <v>503602</v>
          </cell>
          <cell r="D416" t="str">
            <v>변리사</v>
          </cell>
        </row>
        <row r="417">
          <cell r="A417">
            <v>503603</v>
          </cell>
          <cell r="D417" t="str">
            <v>기타법률</v>
          </cell>
        </row>
        <row r="418">
          <cell r="A418">
            <v>503604</v>
          </cell>
          <cell r="D418" t="str">
            <v>언어자문</v>
          </cell>
        </row>
        <row r="419">
          <cell r="A419">
            <v>503605</v>
          </cell>
          <cell r="D419" t="str">
            <v>기타자문</v>
          </cell>
        </row>
        <row r="420">
          <cell r="A420">
            <v>503701</v>
          </cell>
          <cell r="D420" t="str">
            <v>해외촬영_사전헌팅</v>
          </cell>
        </row>
        <row r="421">
          <cell r="A421">
            <v>503702</v>
          </cell>
          <cell r="D421" t="str">
            <v>해외촬영_코디네이터</v>
          </cell>
        </row>
        <row r="422">
          <cell r="A422">
            <v>503703</v>
          </cell>
          <cell r="D422" t="str">
            <v>해외촬영_항공료</v>
          </cell>
        </row>
        <row r="423">
          <cell r="A423">
            <v>503704</v>
          </cell>
          <cell r="D423" t="str">
            <v>해외촬영_촬영진행비</v>
          </cell>
        </row>
        <row r="424">
          <cell r="A424">
            <v>503705</v>
          </cell>
          <cell r="D424" t="str">
            <v>해외촬영_기타</v>
          </cell>
        </row>
        <row r="425">
          <cell r="A425">
            <v>503801</v>
          </cell>
          <cell r="D425" t="str">
            <v>스틸</v>
          </cell>
        </row>
        <row r="426">
          <cell r="A426">
            <v>503802</v>
          </cell>
          <cell r="D426" t="str">
            <v>메이킹</v>
          </cell>
        </row>
        <row r="427">
          <cell r="A427">
            <v>503803</v>
          </cell>
          <cell r="D427" t="str">
            <v>포스터</v>
          </cell>
        </row>
        <row r="428">
          <cell r="A428">
            <v>503804</v>
          </cell>
          <cell r="D428" t="str">
            <v>시사회</v>
          </cell>
        </row>
        <row r="429">
          <cell r="A429">
            <v>503805</v>
          </cell>
          <cell r="D429" t="str">
            <v>홍보마케팅_기타</v>
          </cell>
        </row>
        <row r="430">
          <cell r="A430">
            <v>600101</v>
          </cell>
          <cell r="D430" t="str">
            <v>편집기사1</v>
          </cell>
        </row>
        <row r="431">
          <cell r="A431">
            <v>600102</v>
          </cell>
          <cell r="D431" t="str">
            <v>편집기사2</v>
          </cell>
        </row>
        <row r="432">
          <cell r="A432">
            <v>600103</v>
          </cell>
          <cell r="D432" t="str">
            <v>편집보조1</v>
          </cell>
        </row>
        <row r="433">
          <cell r="A433">
            <v>600104</v>
          </cell>
          <cell r="D433" t="str">
            <v>편집보조2</v>
          </cell>
        </row>
        <row r="434">
          <cell r="A434">
            <v>600105</v>
          </cell>
          <cell r="D434" t="str">
            <v>편집보조3</v>
          </cell>
        </row>
        <row r="435">
          <cell r="A435">
            <v>600106</v>
          </cell>
          <cell r="D435" t="str">
            <v>편집보조4</v>
          </cell>
        </row>
        <row r="436">
          <cell r="A436">
            <v>600107</v>
          </cell>
          <cell r="D436" t="str">
            <v>편집실1</v>
          </cell>
        </row>
        <row r="437">
          <cell r="A437">
            <v>600108</v>
          </cell>
          <cell r="D437" t="str">
            <v>편집실2</v>
          </cell>
        </row>
        <row r="438">
          <cell r="A438">
            <v>600109</v>
          </cell>
          <cell r="D438" t="str">
            <v>편집재료</v>
          </cell>
        </row>
        <row r="439">
          <cell r="A439">
            <v>600201</v>
          </cell>
          <cell r="D439" t="str">
            <v>컴퓨터그래픽</v>
          </cell>
        </row>
        <row r="440">
          <cell r="A440">
            <v>600202</v>
          </cell>
          <cell r="D440" t="str">
            <v>디지털색보정</v>
          </cell>
        </row>
        <row r="441">
          <cell r="A441">
            <v>600203</v>
          </cell>
          <cell r="D441" t="str">
            <v>스캔레코딩</v>
          </cell>
        </row>
        <row r="442">
          <cell r="A442">
            <v>600204</v>
          </cell>
          <cell r="D442" t="str">
            <v>3D컨버팅</v>
          </cell>
        </row>
        <row r="443">
          <cell r="A443">
            <v>600301</v>
          </cell>
          <cell r="D443" t="str">
            <v>음악감독</v>
          </cell>
        </row>
        <row r="444">
          <cell r="A444">
            <v>600302</v>
          </cell>
          <cell r="D444" t="str">
            <v>음악저작권료</v>
          </cell>
        </row>
        <row r="445">
          <cell r="A445">
            <v>600401</v>
          </cell>
          <cell r="D445" t="str">
            <v>사운드믹싱</v>
          </cell>
        </row>
        <row r="446">
          <cell r="A446">
            <v>600402</v>
          </cell>
          <cell r="D446" t="str">
            <v>광학녹음</v>
          </cell>
        </row>
        <row r="447">
          <cell r="A447">
            <v>600403</v>
          </cell>
          <cell r="D447" t="str">
            <v>돌비로열티</v>
          </cell>
        </row>
        <row r="448">
          <cell r="A448">
            <v>600404</v>
          </cell>
          <cell r="D448" t="str">
            <v>성우</v>
          </cell>
        </row>
        <row r="449">
          <cell r="A449">
            <v>600501</v>
          </cell>
          <cell r="D449" t="str">
            <v>포스트_식대</v>
          </cell>
        </row>
        <row r="450">
          <cell r="A450">
            <v>600502</v>
          </cell>
          <cell r="D450" t="str">
            <v>포스트_부식잡비</v>
          </cell>
        </row>
        <row r="451">
          <cell r="A451">
            <v>600503</v>
          </cell>
          <cell r="D451" t="str">
            <v>포스트_통신비</v>
          </cell>
        </row>
        <row r="452">
          <cell r="A452">
            <v>600504</v>
          </cell>
          <cell r="D452" t="str">
            <v>포스트_편집진행</v>
          </cell>
        </row>
        <row r="453">
          <cell r="A453">
            <v>600505</v>
          </cell>
          <cell r="D453" t="str">
            <v>포스트_녹음진행</v>
          </cell>
        </row>
        <row r="454">
          <cell r="A454">
            <v>600506</v>
          </cell>
          <cell r="D454" t="str">
            <v>포스트_현상진행</v>
          </cell>
        </row>
        <row r="455">
          <cell r="A455">
            <v>600507</v>
          </cell>
          <cell r="D455" t="str">
            <v>포스트_편집본모니터링</v>
          </cell>
        </row>
        <row r="456">
          <cell r="A456">
            <v>600508</v>
          </cell>
          <cell r="D456" t="str">
            <v>포스트_기타</v>
          </cell>
        </row>
        <row r="457">
          <cell r="A457">
            <v>600509</v>
          </cell>
          <cell r="D457" t="str">
            <v>진행차량_포스트</v>
          </cell>
        </row>
        <row r="458">
          <cell r="A458">
            <v>700101</v>
          </cell>
          <cell r="D458" t="str">
            <v>저작권료</v>
          </cell>
        </row>
        <row r="459">
          <cell r="A459">
            <v>700201</v>
          </cell>
          <cell r="D459" t="str">
            <v>제작수수료</v>
          </cell>
        </row>
        <row r="460">
          <cell r="A460">
            <v>700301</v>
          </cell>
          <cell r="D460" t="str">
            <v>4대보험료</v>
          </cell>
        </row>
        <row r="461">
          <cell r="A461">
            <v>700302</v>
          </cell>
          <cell r="D461" t="str">
            <v>고용보험료</v>
          </cell>
        </row>
        <row r="462">
          <cell r="A462">
            <v>700303</v>
          </cell>
          <cell r="D462" t="str">
            <v>기타세금</v>
          </cell>
        </row>
        <row r="463">
          <cell r="A463">
            <v>700401</v>
          </cell>
          <cell r="D463" t="str">
            <v>사무실</v>
          </cell>
        </row>
        <row r="464">
          <cell r="A464">
            <v>700402</v>
          </cell>
          <cell r="D464" t="str">
            <v>관리비</v>
          </cell>
        </row>
        <row r="465">
          <cell r="A465">
            <v>700403</v>
          </cell>
          <cell r="D465" t="str">
            <v>사무비품</v>
          </cell>
        </row>
        <row r="466">
          <cell r="A466">
            <v>700404</v>
          </cell>
          <cell r="D466" t="str">
            <v>경상비_기타</v>
          </cell>
        </row>
        <row r="467">
          <cell r="A467">
            <v>700501</v>
          </cell>
          <cell r="D467" t="str">
            <v>예비비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D0CECE"/>
    <pageSetUpPr fitToPage="1"/>
  </sheetPr>
  <dimension ref="A1:AD402"/>
  <sheetViews>
    <sheetView showZeros="0" zoomScale="85" zoomScaleNormal="85" zoomScaleSheetLayoutView="70" workbookViewId="0">
      <pane xSplit="8" ySplit="8" topLeftCell="T9" activePane="bottomRight" state="frozen"/>
      <selection pane="topRight"/>
      <selection pane="bottomLeft"/>
      <selection pane="bottomRight" activeCell="W1" sqref="W1"/>
    </sheetView>
  </sheetViews>
  <sheetFormatPr defaultColWidth="10" defaultRowHeight="13.5"/>
  <cols>
    <col min="1" max="1" width="6.625" style="55" customWidth="1"/>
    <col min="2" max="2" width="9.625" style="55" customWidth="1"/>
    <col min="3" max="3" width="6.625" style="55" customWidth="1"/>
    <col min="4" max="5" width="9.375" style="59" customWidth="1"/>
    <col min="6" max="6" width="19.375" style="59" customWidth="1"/>
    <col min="7" max="7" width="14.625" style="60" customWidth="1"/>
    <col min="8" max="8" width="13.125" style="55" customWidth="1"/>
    <col min="9" max="9" width="18.125" style="55" customWidth="1"/>
    <col min="10" max="10" width="12.875" style="61" customWidth="1"/>
    <col min="11" max="11" width="14.5" style="61" customWidth="1"/>
    <col min="12" max="13" width="15.125" style="61" customWidth="1"/>
    <col min="14" max="14" width="38.125" style="59" customWidth="1"/>
    <col min="15" max="15" width="15.125" style="61" customWidth="1"/>
    <col min="16" max="16" width="28.5" style="59" customWidth="1"/>
    <col min="17" max="17" width="11.625" style="55" customWidth="1"/>
    <col min="18" max="18" width="8" style="55" customWidth="1"/>
    <col min="19" max="19" width="19.125" style="79" customWidth="1"/>
    <col min="20" max="20" width="13.625" style="55" customWidth="1"/>
    <col min="21" max="21" width="10" style="64" customWidth="1"/>
    <col min="22" max="22" width="12.875" style="63" customWidth="1"/>
    <col min="23" max="23" width="10" style="63" customWidth="1"/>
    <col min="24" max="24" width="9.375" style="55" customWidth="1"/>
    <col min="25" max="26" width="10.375" style="64" customWidth="1"/>
    <col min="27" max="27" width="11.375" style="55" customWidth="1"/>
    <col min="28" max="28" width="8.125" style="62" customWidth="1"/>
    <col min="29" max="29" width="11.625" style="55" customWidth="1"/>
    <col min="30" max="30" width="10.625" style="63" customWidth="1"/>
    <col min="31" max="31" width="10.625" style="55" customWidth="1"/>
    <col min="32" max="16384" width="10" style="55"/>
  </cols>
  <sheetData>
    <row r="1" spans="1:30">
      <c r="A1" s="55">
        <v>1</v>
      </c>
      <c r="F1" s="59">
        <v>1</v>
      </c>
      <c r="G1" s="59">
        <v>2</v>
      </c>
      <c r="H1" s="59">
        <v>3</v>
      </c>
      <c r="I1" s="59">
        <v>4</v>
      </c>
      <c r="J1" s="59">
        <v>5</v>
      </c>
      <c r="K1" s="59">
        <v>6</v>
      </c>
      <c r="L1" s="59">
        <v>7</v>
      </c>
      <c r="M1" s="59">
        <v>8</v>
      </c>
      <c r="N1" s="59">
        <v>9</v>
      </c>
      <c r="O1" s="59">
        <v>10</v>
      </c>
      <c r="P1" s="59">
        <v>11</v>
      </c>
      <c r="Q1" s="59">
        <v>12</v>
      </c>
      <c r="R1" s="59">
        <v>13</v>
      </c>
      <c r="S1" s="59">
        <v>14</v>
      </c>
      <c r="T1" s="59">
        <v>15</v>
      </c>
      <c r="U1" s="59">
        <v>16</v>
      </c>
      <c r="V1" s="59">
        <v>17</v>
      </c>
      <c r="W1" s="59">
        <v>18</v>
      </c>
      <c r="X1" s="59">
        <v>19</v>
      </c>
      <c r="Y1" s="59">
        <v>20</v>
      </c>
      <c r="Z1" s="59">
        <v>21</v>
      </c>
      <c r="AA1" s="59">
        <v>22</v>
      </c>
      <c r="AB1" s="59">
        <v>23</v>
      </c>
      <c r="AC1" s="59">
        <v>24</v>
      </c>
      <c r="AD1" s="59">
        <v>25</v>
      </c>
    </row>
    <row r="2" spans="1:30" s="57" customFormat="1" ht="34.5" customHeight="1">
      <c r="A2" s="770" t="s">
        <v>1512</v>
      </c>
      <c r="B2" s="770"/>
      <c r="C2" s="770"/>
      <c r="D2" s="770"/>
      <c r="E2" s="770"/>
      <c r="F2" s="770"/>
      <c r="G2" s="770"/>
      <c r="H2" s="770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</row>
    <row r="3" spans="1:30" s="57" customFormat="1" ht="18.75" customHeight="1">
      <c r="A3" s="333" t="s">
        <v>1170</v>
      </c>
      <c r="B3" s="56" t="s">
        <v>503</v>
      </c>
      <c r="C3" s="58" t="s">
        <v>662</v>
      </c>
      <c r="D3" s="58"/>
      <c r="E3" s="58" t="s">
        <v>640</v>
      </c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</row>
    <row r="4" spans="1:30" s="57" customFormat="1" ht="18.75" customHeight="1">
      <c r="A4" s="333" t="s">
        <v>1164</v>
      </c>
      <c r="B4" s="56" t="s">
        <v>503</v>
      </c>
      <c r="C4" s="58" t="s">
        <v>650</v>
      </c>
      <c r="D4" s="58"/>
      <c r="E4" s="58" t="s">
        <v>628</v>
      </c>
      <c r="F4" s="56"/>
      <c r="G4" s="334"/>
      <c r="H4" s="335"/>
      <c r="I4" s="334"/>
      <c r="J4" s="335"/>
      <c r="K4" s="335"/>
      <c r="L4" s="335"/>
      <c r="M4" s="335"/>
      <c r="N4" s="334"/>
      <c r="O4" s="335"/>
      <c r="P4" s="334"/>
      <c r="Q4" s="334"/>
      <c r="R4" s="334"/>
      <c r="S4" s="336"/>
      <c r="T4" s="334"/>
      <c r="U4" s="334"/>
      <c r="V4" s="338"/>
      <c r="W4" s="338"/>
      <c r="X4" s="334"/>
      <c r="Y4" s="334"/>
      <c r="Z4" s="334"/>
      <c r="AA4" s="334"/>
      <c r="AB4" s="337"/>
      <c r="AC4" s="339"/>
      <c r="AD4" s="334"/>
    </row>
    <row r="5" spans="1:30" s="57" customFormat="1" ht="18.75" customHeight="1">
      <c r="A5" s="333" t="s">
        <v>1164</v>
      </c>
      <c r="B5" s="56"/>
      <c r="C5" s="58" t="s">
        <v>596</v>
      </c>
      <c r="D5" s="58"/>
      <c r="E5" s="58" t="s">
        <v>556</v>
      </c>
      <c r="F5" s="56"/>
      <c r="G5" s="334"/>
      <c r="H5" s="335"/>
      <c r="I5" s="334"/>
      <c r="J5" s="335"/>
      <c r="K5" s="335"/>
      <c r="L5" s="335"/>
      <c r="M5" s="335"/>
      <c r="N5" s="334"/>
      <c r="O5" s="335"/>
      <c r="P5" s="334"/>
      <c r="Q5" s="334"/>
      <c r="R5" s="334"/>
      <c r="S5" s="336"/>
      <c r="T5" s="334"/>
      <c r="U5" s="334"/>
      <c r="V5" s="338"/>
      <c r="W5" s="338"/>
      <c r="X5" s="334"/>
      <c r="Y5" s="334"/>
      <c r="Z5" s="334"/>
      <c r="AA5" s="334"/>
      <c r="AB5" s="340"/>
      <c r="AC5" s="339"/>
      <c r="AD5" s="334"/>
    </row>
    <row r="6" spans="1:30" s="56" customFormat="1" ht="18.75" customHeight="1">
      <c r="A6" s="341" t="s">
        <v>1102</v>
      </c>
      <c r="B6" s="342" t="s">
        <v>340</v>
      </c>
      <c r="C6" s="397" t="s">
        <v>591</v>
      </c>
      <c r="D6" s="397" t="s">
        <v>575</v>
      </c>
      <c r="E6" s="397" t="s">
        <v>604</v>
      </c>
      <c r="F6" s="342"/>
      <c r="G6" s="343"/>
      <c r="H6" s="344"/>
      <c r="I6" s="343"/>
      <c r="J6" s="344"/>
      <c r="K6" s="344"/>
      <c r="L6" s="344"/>
      <c r="M6" s="344"/>
      <c r="N6" s="343"/>
      <c r="O6" s="344"/>
      <c r="P6" s="343"/>
      <c r="Q6" s="343"/>
      <c r="R6" s="343"/>
      <c r="S6" s="345"/>
      <c r="T6" s="343"/>
      <c r="U6" s="343"/>
      <c r="V6" s="347"/>
      <c r="W6" s="347"/>
      <c r="X6" s="343"/>
      <c r="Y6" s="343"/>
      <c r="Z6" s="343"/>
      <c r="AA6" s="343"/>
      <c r="AB6" s="346"/>
      <c r="AC6" s="348"/>
      <c r="AD6" s="343"/>
    </row>
    <row r="7" spans="1:30" s="56" customFormat="1" ht="14.25" customHeight="1">
      <c r="A7" s="766" t="s">
        <v>555</v>
      </c>
      <c r="B7" s="766"/>
      <c r="C7" s="766"/>
      <c r="D7" s="766"/>
      <c r="E7" s="766"/>
      <c r="F7" s="767"/>
      <c r="G7" s="768" t="s">
        <v>1172</v>
      </c>
      <c r="H7" s="769"/>
      <c r="I7" s="769"/>
      <c r="J7" s="769"/>
      <c r="K7" s="769"/>
      <c r="L7" s="769"/>
      <c r="M7" s="769"/>
      <c r="N7" s="769"/>
      <c r="O7" s="769"/>
      <c r="P7" s="769"/>
      <c r="Q7" s="769"/>
      <c r="R7" s="769"/>
      <c r="S7" s="769"/>
      <c r="T7" s="764" t="s">
        <v>1165</v>
      </c>
      <c r="U7" s="764"/>
      <c r="V7" s="764"/>
      <c r="W7" s="764"/>
      <c r="X7" s="764"/>
      <c r="Y7" s="764"/>
      <c r="Z7" s="764"/>
      <c r="AA7" s="764"/>
      <c r="AB7" s="764"/>
      <c r="AC7" s="764"/>
      <c r="AD7" s="765"/>
    </row>
    <row r="8" spans="1:30" s="58" customFormat="1" ht="17.25" customHeight="1">
      <c r="A8" s="352" t="s">
        <v>502</v>
      </c>
      <c r="B8" s="353" t="s">
        <v>249</v>
      </c>
      <c r="C8" s="400" t="s">
        <v>862</v>
      </c>
      <c r="D8" s="401" t="s">
        <v>1019</v>
      </c>
      <c r="E8" s="401" t="s">
        <v>1142</v>
      </c>
      <c r="F8" s="401" t="s">
        <v>519</v>
      </c>
      <c r="G8" s="352" t="s">
        <v>1054</v>
      </c>
      <c r="H8" s="352" t="s">
        <v>244</v>
      </c>
      <c r="I8" s="354" t="s">
        <v>1132</v>
      </c>
      <c r="J8" s="354" t="s">
        <v>546</v>
      </c>
      <c r="K8" s="354" t="s">
        <v>563</v>
      </c>
      <c r="L8" s="354" t="s">
        <v>1111</v>
      </c>
      <c r="M8" s="354" t="s">
        <v>1141</v>
      </c>
      <c r="N8" s="354" t="s">
        <v>1123</v>
      </c>
      <c r="O8" s="354" t="s">
        <v>1114</v>
      </c>
      <c r="P8" s="354" t="s">
        <v>534</v>
      </c>
      <c r="Q8" s="354" t="s">
        <v>568</v>
      </c>
      <c r="R8" s="354" t="s">
        <v>550</v>
      </c>
      <c r="S8" s="355" t="s">
        <v>1148</v>
      </c>
      <c r="T8" s="354" t="s">
        <v>1098</v>
      </c>
      <c r="U8" s="354" t="s">
        <v>1108</v>
      </c>
      <c r="V8" s="356" t="s">
        <v>1090</v>
      </c>
      <c r="W8" s="356" t="s">
        <v>520</v>
      </c>
      <c r="X8" s="352" t="s">
        <v>1138</v>
      </c>
      <c r="Y8" s="352" t="s">
        <v>1112</v>
      </c>
      <c r="Z8" s="352" t="s">
        <v>1131</v>
      </c>
      <c r="AA8" s="352" t="s">
        <v>1045</v>
      </c>
      <c r="AB8" s="398" t="s">
        <v>498</v>
      </c>
      <c r="AC8" s="357" t="s">
        <v>527</v>
      </c>
      <c r="AD8" s="358" t="s">
        <v>522</v>
      </c>
    </row>
    <row r="9" spans="1:30" ht="15.95" customHeight="1">
      <c r="A9" s="359">
        <v>1</v>
      </c>
      <c r="B9" s="256" t="e">
        <f t="array" aca="1" ref="B9:B23" ca="1">_xludf.XLOOKUP(_xludf.DROP(_xludf.TRIMRANGE(_TRO_TRAILING(F:F)),1),_TRO_TRAILING(예산코드!D:D),_TRO_TRAILING(예산코드!A:A))</f>
        <v>#NAME?</v>
      </c>
      <c r="C9" s="360" t="s">
        <v>591</v>
      </c>
      <c r="D9" s="361" t="s">
        <v>575</v>
      </c>
      <c r="E9" s="361" t="s">
        <v>628</v>
      </c>
      <c r="F9" s="362" t="s">
        <v>1007</v>
      </c>
      <c r="G9" s="363" t="str">
        <f t="array" aca="1" ref="G9" ca="1">IFERROR(_xludf.XLOOKUP($F9,INDIRECT("'예산서_"&amp;$D9&amp;"'!B:B"),INDIRECT("'예산서_"&amp;$D9&amp;"'!C:C")),"")</f>
        <v/>
      </c>
      <c r="H9" s="363" t="str">
        <f t="array" aca="1" ref="H9" ca="1">IFERROR(_xludf.XLOOKUP($F9,INDIRECT("'예산서_"&amp;$D9&amp;"'!B:B"),INDIRECT("'예산서_"&amp;$D9&amp;"'!D:D")),"")</f>
        <v/>
      </c>
      <c r="I9" s="364"/>
      <c r="J9" s="365" t="s">
        <v>1936</v>
      </c>
      <c r="K9" s="366"/>
      <c r="L9" s="361"/>
      <c r="M9" s="361"/>
      <c r="N9" s="362"/>
      <c r="O9" s="361" t="s">
        <v>1949</v>
      </c>
      <c r="P9" s="362"/>
      <c r="Q9" s="361" t="s">
        <v>635</v>
      </c>
      <c r="R9" s="361" t="s">
        <v>1237</v>
      </c>
      <c r="S9" s="362" t="s">
        <v>1541</v>
      </c>
      <c r="T9" s="363" t="s">
        <v>1317</v>
      </c>
      <c r="U9" s="367"/>
      <c r="V9" s="368"/>
      <c r="W9" s="368"/>
      <c r="X9" s="363" t="str">
        <f t="array" aca="1" ref="X9" ca="1">IFERROR(_xludf.XLOOKUP($F9,INDIRECT("'예산서_"&amp;$D9&amp;"'!B:B"),INDIRECT("'예산서_"&amp;$D9&amp;"'!J:J")),"")</f>
        <v/>
      </c>
      <c r="Y9" s="367" t="str">
        <f t="array" aca="1" ref="Y9" ca="1">IFERROR(_xludf.XLOOKUP($F9,INDIRECT("'예산서_"&amp;$D9&amp;"'!B:B"),INDIRECT("'예산서_"&amp;$D9&amp;"'!E:E")),"")</f>
        <v/>
      </c>
      <c r="Z9" s="367">
        <f t="array" aca="1" ref="Z9" ca="1">IFERROR(_xludf.XLOOKUP($F9,INDIRECT("'예산서_"&amp;$D9&amp;"'!B:B"),INDIRECT("'예산서_"&amp;$D9&amp;"'!F:F")),)</f>
        <v>0</v>
      </c>
      <c r="AA9" s="363" t="str">
        <f t="array" aca="1" ref="AA9" ca="1">IFERROR(_xludf.XLOOKUP($F9,INDIRECT("'예산서_"&amp;$D9&amp;"'!B:B"),INDIRECT("'예산서_"&amp;$D9&amp;"'!K:K")),"")</f>
        <v/>
      </c>
      <c r="AB9" s="399" t="str">
        <f t="array" aca="1" ref="AB9" ca="1">IFERROR(_xludf.XLOOKUP($F9,INDIRECT("'예산서_"&amp;$D9&amp;"'!B:B"),INDIRECT("'예산서_"&amp;$D9&amp;"'!L:L")),"")</f>
        <v/>
      </c>
      <c r="AC9" s="363" t="str">
        <f t="array" aca="1" ref="AC9" ca="1">IFERROR(_xludf.XLOOKUP($F9,INDIRECT("'예산서_"&amp;$D9&amp;"'!B:B"),INDIRECT("'예산서_"&amp;$D9&amp;"'!M:M"))+V9+W9,"")</f>
        <v/>
      </c>
      <c r="AD9" s="369" t="str">
        <f t="shared" ref="AD9:AD72" si="0">IF(T9="세금계산서",AC9*10%,"")</f>
        <v/>
      </c>
    </row>
    <row r="10" spans="1:30" ht="15.95" customHeight="1">
      <c r="A10" s="349" t="s">
        <v>708</v>
      </c>
      <c r="B10" s="256" t="e">
        <f ca="1"/>
        <v>#NAME?</v>
      </c>
      <c r="C10" s="360" t="s">
        <v>591</v>
      </c>
      <c r="D10" s="361" t="s">
        <v>575</v>
      </c>
      <c r="E10" s="361" t="s">
        <v>628</v>
      </c>
      <c r="F10" s="362" t="s">
        <v>1305</v>
      </c>
      <c r="G10" s="363" t="str">
        <f t="array" aca="1" ref="G10" ca="1">IFERROR(_xludf.XLOOKUP($F10,INDIRECT("'예산서_"&amp;$D10&amp;"'!B:B"),INDIRECT("'예산서_"&amp;$D10&amp;"'!C:C")),"")</f>
        <v/>
      </c>
      <c r="H10" s="363" t="str">
        <f t="array" aca="1" ref="H10" ca="1">IFERROR(_xludf.XLOOKUP($F10,INDIRECT("'예산서_"&amp;$D10&amp;"'!B:B"),INDIRECT("'예산서_"&amp;$D10&amp;"'!D:D")),"")</f>
        <v/>
      </c>
      <c r="I10" s="364"/>
      <c r="J10" s="365" t="s">
        <v>1948</v>
      </c>
      <c r="K10" s="366"/>
      <c r="L10" s="361"/>
      <c r="M10" s="361"/>
      <c r="N10" s="362"/>
      <c r="O10" s="361" t="s">
        <v>1923</v>
      </c>
      <c r="P10" s="362"/>
      <c r="Q10" s="361" t="s">
        <v>605</v>
      </c>
      <c r="R10" s="361" t="s">
        <v>1239</v>
      </c>
      <c r="S10" s="362" t="s">
        <v>1540</v>
      </c>
      <c r="T10" s="363" t="s">
        <v>1317</v>
      </c>
      <c r="U10" s="367"/>
      <c r="V10" s="368"/>
      <c r="W10" s="368"/>
      <c r="X10" s="363" t="str">
        <f t="array" aca="1" ref="X10" ca="1">IFERROR(_xludf.XLOOKUP($F10,INDIRECT("'예산서_"&amp;$D10&amp;"'!B:B"),INDIRECT("'예산서_"&amp;$D10&amp;"'!J:J")),"")</f>
        <v/>
      </c>
      <c r="Y10" s="367" t="str">
        <f t="array" aca="1" ref="Y10" ca="1">IFERROR(_xludf.XLOOKUP($F10,INDIRECT("'예산서_"&amp;$D10&amp;"'!B:B"),INDIRECT("'예산서_"&amp;$D10&amp;"'!E:E")),"")</f>
        <v/>
      </c>
      <c r="Z10" s="367">
        <f t="array" aca="1" ref="Z10" ca="1">IFERROR(_xludf.XLOOKUP($F10,INDIRECT("'예산서_"&amp;$D10&amp;"'!B:B"),INDIRECT("'예산서_"&amp;$D10&amp;"'!F:F")),)</f>
        <v>0</v>
      </c>
      <c r="AA10" s="363" t="str">
        <f t="array" aca="1" ref="AA10" ca="1">IFERROR(_xludf.XLOOKUP($F10,INDIRECT("'예산서_"&amp;$D10&amp;"'!B:B"),INDIRECT("'예산서_"&amp;$D10&amp;"'!K:K")),"")</f>
        <v/>
      </c>
      <c r="AB10" s="399" t="str">
        <f t="array" aca="1" ref="AB10" ca="1">IFERROR(_xludf.XLOOKUP($F10,INDIRECT("'예산서_"&amp;$D10&amp;"'!B:B"),INDIRECT("'예산서_"&amp;$D10&amp;"'!L:L")),"")</f>
        <v/>
      </c>
      <c r="AC10" s="363" t="str">
        <f t="array" aca="1" ref="AC10" ca="1">IFERROR(_xludf.XLOOKUP($F10,INDIRECT("'예산서_"&amp;$D10&amp;"'!B:B"),INDIRECT("'예산서_"&amp;$D10&amp;"'!M:M"))+V10+W10,"")</f>
        <v/>
      </c>
      <c r="AD10" s="369" t="str">
        <f t="shared" si="0"/>
        <v/>
      </c>
    </row>
    <row r="11" spans="1:30" ht="15.95" customHeight="1">
      <c r="A11" s="349" t="s">
        <v>710</v>
      </c>
      <c r="B11" s="256" t="e">
        <f ca="1"/>
        <v>#NAME?</v>
      </c>
      <c r="C11" s="360" t="s">
        <v>591</v>
      </c>
      <c r="D11" s="361" t="s">
        <v>575</v>
      </c>
      <c r="E11" s="361" t="s">
        <v>628</v>
      </c>
      <c r="F11" s="362" t="s">
        <v>1323</v>
      </c>
      <c r="G11" s="363" t="str">
        <f t="array" aca="1" ref="G11" ca="1">IFERROR(_xludf.XLOOKUP($F11,INDIRECT("'예산서_"&amp;$D11&amp;"'!B:B"),INDIRECT("'예산서_"&amp;$D11&amp;"'!C:C")),"")</f>
        <v/>
      </c>
      <c r="H11" s="363" t="str">
        <f t="array" aca="1" ref="H11" ca="1">IFERROR(_xludf.XLOOKUP($F11,INDIRECT("'예산서_"&amp;$D11&amp;"'!B:B"),INDIRECT("'예산서_"&amp;$D11&amp;"'!D:D")),"")</f>
        <v/>
      </c>
      <c r="I11" s="364"/>
      <c r="J11" s="365" t="s">
        <v>1992</v>
      </c>
      <c r="K11" s="366"/>
      <c r="L11" s="361"/>
      <c r="M11" s="361"/>
      <c r="N11" s="362"/>
      <c r="O11" s="361" t="s">
        <v>1995</v>
      </c>
      <c r="P11" s="362"/>
      <c r="Q11" s="361" t="s">
        <v>680</v>
      </c>
      <c r="R11" s="361" t="s">
        <v>1237</v>
      </c>
      <c r="S11" s="362" t="s">
        <v>1956</v>
      </c>
      <c r="T11" s="363" t="s">
        <v>1317</v>
      </c>
      <c r="U11" s="367"/>
      <c r="V11" s="368"/>
      <c r="W11" s="368"/>
      <c r="X11" s="363" t="str">
        <f t="array" aca="1" ref="X11" ca="1">IFERROR(_xludf.XLOOKUP($F11,INDIRECT("'예산서_"&amp;$D11&amp;"'!B:B"),INDIRECT("'예산서_"&amp;$D11&amp;"'!J:J")),"")</f>
        <v/>
      </c>
      <c r="Y11" s="367" t="str">
        <f t="array" aca="1" ref="Y11" ca="1">IFERROR(_xludf.XLOOKUP($F11,INDIRECT("'예산서_"&amp;$D11&amp;"'!B:B"),INDIRECT("'예산서_"&amp;$D11&amp;"'!E:E")),"")</f>
        <v/>
      </c>
      <c r="Z11" s="367">
        <f t="array" aca="1" ref="Z11" ca="1">IFERROR(_xludf.XLOOKUP($F11,INDIRECT("'예산서_"&amp;$D11&amp;"'!B:B"),INDIRECT("'예산서_"&amp;$D11&amp;"'!F:F")),)</f>
        <v>0</v>
      </c>
      <c r="AA11" s="363" t="str">
        <f t="array" aca="1" ref="AA11" ca="1">IFERROR(_xludf.XLOOKUP($F11,INDIRECT("'예산서_"&amp;$D11&amp;"'!B:B"),INDIRECT("'예산서_"&amp;$D11&amp;"'!K:K")),"")</f>
        <v/>
      </c>
      <c r="AB11" s="399" t="str">
        <f t="array" aca="1" ref="AB11" ca="1">IFERROR(_xludf.XLOOKUP($F11,INDIRECT("'예산서_"&amp;$D11&amp;"'!B:B"),INDIRECT("'예산서_"&amp;$D11&amp;"'!L:L")),"")</f>
        <v/>
      </c>
      <c r="AC11" s="363" t="str">
        <f t="array" aca="1" ref="AC11" ca="1">IFERROR(_xludf.XLOOKUP($F11,INDIRECT("'예산서_"&amp;$D11&amp;"'!B:B"),INDIRECT("'예산서_"&amp;$D11&amp;"'!M:M"))+V11+W11,"")</f>
        <v/>
      </c>
      <c r="AD11" s="369" t="str">
        <f t="shared" si="0"/>
        <v/>
      </c>
    </row>
    <row r="12" spans="1:30" ht="15.95" customHeight="1">
      <c r="A12" s="349" t="s">
        <v>694</v>
      </c>
      <c r="B12" s="256" t="e">
        <f ca="1"/>
        <v>#NAME?</v>
      </c>
      <c r="C12" s="360" t="s">
        <v>591</v>
      </c>
      <c r="D12" s="361" t="s">
        <v>575</v>
      </c>
      <c r="E12" s="361" t="s">
        <v>628</v>
      </c>
      <c r="F12" s="362" t="s">
        <v>1365</v>
      </c>
      <c r="G12" s="363" t="str">
        <f t="array" aca="1" ref="G12" ca="1">IFERROR(_xludf.XLOOKUP($F12,INDIRECT("'예산서_"&amp;$D12&amp;"'!B:B"),INDIRECT("'예산서_"&amp;$D12&amp;"'!C:C")),"")</f>
        <v/>
      </c>
      <c r="H12" s="363" t="str">
        <f t="array" aca="1" ref="H12" ca="1">IFERROR(_xludf.XLOOKUP($F12,INDIRECT("'예산서_"&amp;$D12&amp;"'!B:B"),INDIRECT("'예산서_"&amp;$D12&amp;"'!D:D")),"")</f>
        <v/>
      </c>
      <c r="I12" s="364"/>
      <c r="J12" s="365" t="s">
        <v>1955</v>
      </c>
      <c r="K12" s="366"/>
      <c r="L12" s="361"/>
      <c r="M12" s="361"/>
      <c r="N12" s="362"/>
      <c r="O12" s="361" t="s">
        <v>1937</v>
      </c>
      <c r="P12" s="362"/>
      <c r="Q12" s="361" t="s">
        <v>724</v>
      </c>
      <c r="R12" s="361" t="s">
        <v>1241</v>
      </c>
      <c r="S12" s="362" t="s">
        <v>1553</v>
      </c>
      <c r="T12" s="363" t="s">
        <v>1317</v>
      </c>
      <c r="U12" s="367"/>
      <c r="V12" s="368"/>
      <c r="W12" s="368"/>
      <c r="X12" s="363" t="str">
        <f t="array" aca="1" ref="X12" ca="1">IFERROR(_xludf.XLOOKUP($F12,INDIRECT("'예산서_"&amp;$D12&amp;"'!B:B"),INDIRECT("'예산서_"&amp;$D12&amp;"'!J:J")),"")</f>
        <v/>
      </c>
      <c r="Y12" s="367" t="str">
        <f t="array" aca="1" ref="Y12" ca="1">IFERROR(_xludf.XLOOKUP($F12,INDIRECT("'예산서_"&amp;$D12&amp;"'!B:B"),INDIRECT("'예산서_"&amp;$D12&amp;"'!E:E")),"")</f>
        <v/>
      </c>
      <c r="Z12" s="367">
        <f t="array" aca="1" ref="Z12" ca="1">IFERROR(_xludf.XLOOKUP($F12,INDIRECT("'예산서_"&amp;$D12&amp;"'!B:B"),INDIRECT("'예산서_"&amp;$D12&amp;"'!F:F")),)</f>
        <v>0</v>
      </c>
      <c r="AA12" s="363" t="str">
        <f t="array" aca="1" ref="AA12" ca="1">IFERROR(_xludf.XLOOKUP($F12,INDIRECT("'예산서_"&amp;$D12&amp;"'!B:B"),INDIRECT("'예산서_"&amp;$D12&amp;"'!K:K")),"")</f>
        <v/>
      </c>
      <c r="AB12" s="399" t="str">
        <f t="array" aca="1" ref="AB12" ca="1">IFERROR(_xludf.XLOOKUP($F12,INDIRECT("'예산서_"&amp;$D12&amp;"'!B:B"),INDIRECT("'예산서_"&amp;$D12&amp;"'!L:L")),"")</f>
        <v/>
      </c>
      <c r="AC12" s="363" t="str">
        <f t="array" aca="1" ref="AC12" ca="1">IFERROR(_xludf.XLOOKUP($F12,INDIRECT("'예산서_"&amp;$D12&amp;"'!B:B"),INDIRECT("'예산서_"&amp;$D12&amp;"'!M:M"))+V12+W12,"")</f>
        <v/>
      </c>
      <c r="AD12" s="369" t="str">
        <f t="shared" si="0"/>
        <v/>
      </c>
    </row>
    <row r="13" spans="1:30" ht="15.95" customHeight="1">
      <c r="A13" s="349" t="s">
        <v>716</v>
      </c>
      <c r="B13" s="256" t="e">
        <f ca="1"/>
        <v>#NAME?</v>
      </c>
      <c r="C13" s="360" t="s">
        <v>591</v>
      </c>
      <c r="D13" s="361" t="s">
        <v>575</v>
      </c>
      <c r="E13" s="361" t="s">
        <v>628</v>
      </c>
      <c r="F13" s="362" t="s">
        <v>1086</v>
      </c>
      <c r="G13" s="363" t="str">
        <f t="array" aca="1" ref="G13" ca="1">IFERROR(_xludf.XLOOKUP($F13,INDIRECT("'예산서_"&amp;$D13&amp;"'!B:B"),INDIRECT("'예산서_"&amp;$D13&amp;"'!C:C")),"")</f>
        <v/>
      </c>
      <c r="H13" s="363" t="str">
        <f t="array" aca="1" ref="H13" ca="1">IFERROR(_xludf.XLOOKUP($F13,INDIRECT("'예산서_"&amp;$D13&amp;"'!B:B"),INDIRECT("'예산서_"&amp;$D13&amp;"'!D:D")),"")</f>
        <v/>
      </c>
      <c r="I13" s="364"/>
      <c r="J13" s="365" t="s">
        <v>1932</v>
      </c>
      <c r="K13" s="366"/>
      <c r="L13" s="361"/>
      <c r="M13" s="361"/>
      <c r="N13" s="362"/>
      <c r="O13" s="361" t="s">
        <v>1974</v>
      </c>
      <c r="P13" s="362"/>
      <c r="Q13" s="361" t="s">
        <v>636</v>
      </c>
      <c r="R13" s="361" t="s">
        <v>1241</v>
      </c>
      <c r="S13" s="362" t="s">
        <v>1557</v>
      </c>
      <c r="T13" s="363" t="s">
        <v>1317</v>
      </c>
      <c r="U13" s="367"/>
      <c r="V13" s="368"/>
      <c r="W13" s="368"/>
      <c r="X13" s="363" t="str">
        <f t="array" aca="1" ref="X13" ca="1">IFERROR(_xludf.XLOOKUP($F13,INDIRECT("'예산서_"&amp;$D13&amp;"'!B:B"),INDIRECT("'예산서_"&amp;$D13&amp;"'!J:J")),"")</f>
        <v/>
      </c>
      <c r="Y13" s="367" t="str">
        <f t="array" aca="1" ref="Y13" ca="1">IFERROR(_xludf.XLOOKUP($F13,INDIRECT("'예산서_"&amp;$D13&amp;"'!B:B"),INDIRECT("'예산서_"&amp;$D13&amp;"'!E:E")),"")</f>
        <v/>
      </c>
      <c r="Z13" s="367">
        <f t="array" aca="1" ref="Z13" ca="1">IFERROR(_xludf.XLOOKUP($F13,INDIRECT("'예산서_"&amp;$D13&amp;"'!B:B"),INDIRECT("'예산서_"&amp;$D13&amp;"'!F:F")),)</f>
        <v>0</v>
      </c>
      <c r="AA13" s="363" t="str">
        <f t="array" aca="1" ref="AA13" ca="1">IFERROR(_xludf.XLOOKUP($F13,INDIRECT("'예산서_"&amp;$D13&amp;"'!B:B"),INDIRECT("'예산서_"&amp;$D13&amp;"'!K:K")),"")</f>
        <v/>
      </c>
      <c r="AB13" s="399" t="str">
        <f t="array" aca="1" ref="AB13" ca="1">IFERROR(_xludf.XLOOKUP($F13,INDIRECT("'예산서_"&amp;$D13&amp;"'!B:B"),INDIRECT("'예산서_"&amp;$D13&amp;"'!L:L")),"")</f>
        <v/>
      </c>
      <c r="AC13" s="363" t="str">
        <f t="array" aca="1" ref="AC13" ca="1">IFERROR(_xludf.XLOOKUP($F13,INDIRECT("'예산서_"&amp;$D13&amp;"'!B:B"),INDIRECT("'예산서_"&amp;$D13&amp;"'!M:M"))+V13+W13,"")</f>
        <v/>
      </c>
      <c r="AD13" s="369" t="str">
        <f t="shared" si="0"/>
        <v/>
      </c>
    </row>
    <row r="14" spans="1:30" ht="15.95" customHeight="1">
      <c r="A14" s="349" t="s">
        <v>644</v>
      </c>
      <c r="B14" s="256" t="e">
        <f ca="1"/>
        <v>#NAME?</v>
      </c>
      <c r="C14" s="360" t="s">
        <v>591</v>
      </c>
      <c r="D14" s="361" t="s">
        <v>575</v>
      </c>
      <c r="E14" s="361" t="s">
        <v>628</v>
      </c>
      <c r="F14" s="362" t="s">
        <v>1318</v>
      </c>
      <c r="G14" s="363" t="str">
        <f t="array" aca="1" ref="G14" ca="1">IFERROR(_xludf.XLOOKUP($F14,INDIRECT("'예산서_"&amp;$D14&amp;"'!B:B"),INDIRECT("'예산서_"&amp;$D14&amp;"'!C:C")),"")</f>
        <v/>
      </c>
      <c r="H14" s="363" t="str">
        <f t="array" aca="1" ref="H14" ca="1">IFERROR(_xludf.XLOOKUP($F14,INDIRECT("'예산서_"&amp;$D14&amp;"'!B:B"),INDIRECT("'예산서_"&amp;$D14&amp;"'!D:D")),"")</f>
        <v/>
      </c>
      <c r="I14" s="364"/>
      <c r="J14" s="365" t="s">
        <v>1928</v>
      </c>
      <c r="K14" s="366"/>
      <c r="L14" s="361"/>
      <c r="M14" s="361"/>
      <c r="N14" s="362"/>
      <c r="O14" s="361" t="s">
        <v>1994</v>
      </c>
      <c r="P14" s="362"/>
      <c r="Q14" s="361" t="s">
        <v>663</v>
      </c>
      <c r="R14" s="361" t="s">
        <v>1237</v>
      </c>
      <c r="S14" s="362" t="s">
        <v>1957</v>
      </c>
      <c r="T14" s="363" t="s">
        <v>1317</v>
      </c>
      <c r="U14" s="367"/>
      <c r="V14" s="368"/>
      <c r="W14" s="368"/>
      <c r="X14" s="363" t="str">
        <f t="array" aca="1" ref="X14" ca="1">IFERROR(_xludf.XLOOKUP($F14,INDIRECT("'예산서_"&amp;$D14&amp;"'!B:B"),INDIRECT("'예산서_"&amp;$D14&amp;"'!J:J")),"")</f>
        <v/>
      </c>
      <c r="Y14" s="367" t="str">
        <f t="array" aca="1" ref="Y14" ca="1">IFERROR(_xludf.XLOOKUP($F14,INDIRECT("'예산서_"&amp;$D14&amp;"'!B:B"),INDIRECT("'예산서_"&amp;$D14&amp;"'!E:E")),"")</f>
        <v/>
      </c>
      <c r="Z14" s="367">
        <f t="array" aca="1" ref="Z14" ca="1">IFERROR(_xludf.XLOOKUP($F14,INDIRECT("'예산서_"&amp;$D14&amp;"'!B:B"),INDIRECT("'예산서_"&amp;$D14&amp;"'!F:F")),)</f>
        <v>0</v>
      </c>
      <c r="AA14" s="363" t="str">
        <f t="array" aca="1" ref="AA14" ca="1">IFERROR(_xludf.XLOOKUP($F14,INDIRECT("'예산서_"&amp;$D14&amp;"'!B:B"),INDIRECT("'예산서_"&amp;$D14&amp;"'!K:K")),"")</f>
        <v/>
      </c>
      <c r="AB14" s="399" t="str">
        <f t="array" aca="1" ref="AB14" ca="1">IFERROR(_xludf.XLOOKUP($F14,INDIRECT("'예산서_"&amp;$D14&amp;"'!B:B"),INDIRECT("'예산서_"&amp;$D14&amp;"'!L:L")),"")</f>
        <v/>
      </c>
      <c r="AC14" s="363" t="str">
        <f t="array" aca="1" ref="AC14" ca="1">IFERROR(_xludf.XLOOKUP($F14,INDIRECT("'예산서_"&amp;$D14&amp;"'!B:B"),INDIRECT("'예산서_"&amp;$D14&amp;"'!M:M"))+V14+W14,"")</f>
        <v/>
      </c>
      <c r="AD14" s="369" t="str">
        <f t="shared" si="0"/>
        <v/>
      </c>
    </row>
    <row r="15" spans="1:30" ht="15.95" customHeight="1">
      <c r="A15" s="349" t="s">
        <v>691</v>
      </c>
      <c r="B15" s="256" t="e">
        <f ca="1"/>
        <v>#NAME?</v>
      </c>
      <c r="C15" s="360" t="s">
        <v>591</v>
      </c>
      <c r="D15" s="361" t="s">
        <v>575</v>
      </c>
      <c r="E15" s="361" t="s">
        <v>628</v>
      </c>
      <c r="F15" s="362" t="s">
        <v>1270</v>
      </c>
      <c r="G15" s="363" t="str">
        <f t="array" aca="1" ref="G15" ca="1">IFERROR(_xludf.XLOOKUP($F15,INDIRECT("'예산서_"&amp;$D15&amp;"'!B:B"),INDIRECT("'예산서_"&amp;$D15&amp;"'!C:C")),"")</f>
        <v/>
      </c>
      <c r="H15" s="363" t="str">
        <f t="array" aca="1" ref="H15" ca="1">IFERROR(_xludf.XLOOKUP($F15,INDIRECT("'예산서_"&amp;$D15&amp;"'!B:B"),INDIRECT("'예산서_"&amp;$D15&amp;"'!D:D")),"")</f>
        <v/>
      </c>
      <c r="I15" s="364"/>
      <c r="J15" s="365" t="s">
        <v>1938</v>
      </c>
      <c r="K15" s="366"/>
      <c r="L15" s="361"/>
      <c r="M15" s="361"/>
      <c r="N15" s="362"/>
      <c r="O15" s="361" t="s">
        <v>1940</v>
      </c>
      <c r="P15" s="362"/>
      <c r="Q15" s="361" t="s">
        <v>704</v>
      </c>
      <c r="R15" s="361" t="s">
        <v>1183</v>
      </c>
      <c r="S15" s="362" t="s">
        <v>1980</v>
      </c>
      <c r="T15" s="363" t="s">
        <v>1317</v>
      </c>
      <c r="U15" s="367"/>
      <c r="V15" s="368"/>
      <c r="W15" s="368"/>
      <c r="X15" s="363" t="str">
        <f t="array" aca="1" ref="X15" ca="1">IFERROR(_xludf.XLOOKUP($F15,INDIRECT("'예산서_"&amp;$D15&amp;"'!B:B"),INDIRECT("'예산서_"&amp;$D15&amp;"'!J:J")),"")</f>
        <v/>
      </c>
      <c r="Y15" s="367" t="str">
        <f t="array" aca="1" ref="Y15" ca="1">IFERROR(_xludf.XLOOKUP($F15,INDIRECT("'예산서_"&amp;$D15&amp;"'!B:B"),INDIRECT("'예산서_"&amp;$D15&amp;"'!E:E")),"")</f>
        <v/>
      </c>
      <c r="Z15" s="367">
        <f t="array" aca="1" ref="Z15" ca="1">IFERROR(_xludf.XLOOKUP($F15,INDIRECT("'예산서_"&amp;$D15&amp;"'!B:B"),INDIRECT("'예산서_"&amp;$D15&amp;"'!F:F")),)</f>
        <v>0</v>
      </c>
      <c r="AA15" s="363" t="str">
        <f t="array" aca="1" ref="AA15" ca="1">IFERROR(_xludf.XLOOKUP($F15,INDIRECT("'예산서_"&amp;$D15&amp;"'!B:B"),INDIRECT("'예산서_"&amp;$D15&amp;"'!K:K")),"")</f>
        <v/>
      </c>
      <c r="AB15" s="399" t="str">
        <f t="array" aca="1" ref="AB15" ca="1">IFERROR(_xludf.XLOOKUP($F15,INDIRECT("'예산서_"&amp;$D15&amp;"'!B:B"),INDIRECT("'예산서_"&amp;$D15&amp;"'!L:L")),"")</f>
        <v/>
      </c>
      <c r="AC15" s="363" t="str">
        <f t="array" aca="1" ref="AC15" ca="1">IFERROR(_xludf.XLOOKUP($F15,INDIRECT("'예산서_"&amp;$D15&amp;"'!B:B"),INDIRECT("'예산서_"&amp;$D15&amp;"'!M:M"))+V15+W15,"")</f>
        <v/>
      </c>
      <c r="AD15" s="369" t="str">
        <f t="shared" si="0"/>
        <v/>
      </c>
    </row>
    <row r="16" spans="1:30" ht="15.95" customHeight="1">
      <c r="A16" s="349" t="s">
        <v>684</v>
      </c>
      <c r="B16" s="256" t="e">
        <f ca="1"/>
        <v>#NAME?</v>
      </c>
      <c r="C16" s="360" t="s">
        <v>596</v>
      </c>
      <c r="D16" s="361" t="s">
        <v>575</v>
      </c>
      <c r="E16" s="361" t="s">
        <v>640</v>
      </c>
      <c r="F16" s="362" t="s">
        <v>1051</v>
      </c>
      <c r="G16" s="363" t="str">
        <f t="array" aca="1" ref="G16" ca="1">IFERROR(_xludf.XLOOKUP($F16,INDIRECT("'예산서_"&amp;$D16&amp;"'!B:B"),INDIRECT("'예산서_"&amp;$D16&amp;"'!C:C")),"")</f>
        <v/>
      </c>
      <c r="H16" s="363" t="str">
        <f t="array" aca="1" ref="H16" ca="1">IFERROR(_xludf.XLOOKUP($F16,INDIRECT("'예산서_"&amp;$D16&amp;"'!B:B"),INDIRECT("'예산서_"&amp;$D16&amp;"'!D:D")),"")</f>
        <v/>
      </c>
      <c r="I16" s="364"/>
      <c r="J16" s="365"/>
      <c r="K16" s="366"/>
      <c r="L16" s="361" t="s">
        <v>759</v>
      </c>
      <c r="M16" s="361" t="s">
        <v>1967</v>
      </c>
      <c r="N16" s="362" t="s">
        <v>105</v>
      </c>
      <c r="O16" s="361"/>
      <c r="P16" s="362"/>
      <c r="Q16" s="361" t="s">
        <v>1744</v>
      </c>
      <c r="R16" s="361" t="s">
        <v>1241</v>
      </c>
      <c r="S16" s="362" t="s">
        <v>1551</v>
      </c>
      <c r="T16" s="363" t="str">
        <f t="shared" ref="T16:T72" ca="1" si="1">IF(G16=H16,"","세금계산서")</f>
        <v/>
      </c>
      <c r="U16" s="367"/>
      <c r="V16" s="368"/>
      <c r="W16" s="368"/>
      <c r="X16" s="363" t="str">
        <f t="array" aca="1" ref="X16" ca="1">IFERROR(_xludf.XLOOKUP($F16,INDIRECT("'예산서_"&amp;$D16&amp;"'!B:B"),INDIRECT("'예산서_"&amp;$D16&amp;"'!J:J")),"")</f>
        <v/>
      </c>
      <c r="Y16" s="367" t="str">
        <f t="array" aca="1" ref="Y16" ca="1">IFERROR(_xludf.XLOOKUP($F16,INDIRECT("'예산서_"&amp;$D16&amp;"'!B:B"),INDIRECT("'예산서_"&amp;$D16&amp;"'!E:E")),"")</f>
        <v/>
      </c>
      <c r="Z16" s="367">
        <f t="array" aca="1" ref="Z16" ca="1">IFERROR(_xludf.XLOOKUP($F16,INDIRECT("'예산서_"&amp;$D16&amp;"'!B:B"),INDIRECT("'예산서_"&amp;$D16&amp;"'!F:F")),)</f>
        <v>0</v>
      </c>
      <c r="AA16" s="363" t="str">
        <f t="array" aca="1" ref="AA16" ca="1">IFERROR(_xludf.XLOOKUP($F16,INDIRECT("'예산서_"&amp;$D16&amp;"'!B:B"),INDIRECT("'예산서_"&amp;$D16&amp;"'!K:K")),"")</f>
        <v/>
      </c>
      <c r="AB16" s="399" t="str">
        <f t="array" aca="1" ref="AB16" ca="1">IFERROR(_xludf.XLOOKUP($F16,INDIRECT("'예산서_"&amp;$D16&amp;"'!B:B"),INDIRECT("'예산서_"&amp;$D16&amp;"'!L:L")),"")</f>
        <v/>
      </c>
      <c r="AC16" s="363" t="str">
        <f t="array" aca="1" ref="AC16" ca="1">IFERROR(_xludf.XLOOKUP($F16,INDIRECT("'예산서_"&amp;$D16&amp;"'!B:B"),INDIRECT("'예산서_"&amp;$D16&amp;"'!M:M"))+V16+W16,"")</f>
        <v/>
      </c>
      <c r="AD16" s="369" t="str">
        <f t="shared" ca="1" si="0"/>
        <v/>
      </c>
    </row>
    <row r="17" spans="1:30" ht="15.95" customHeight="1">
      <c r="A17" s="349" t="s">
        <v>670</v>
      </c>
      <c r="B17" s="256" t="e">
        <f ca="1"/>
        <v>#NAME?</v>
      </c>
      <c r="C17" s="360"/>
      <c r="D17" s="361"/>
      <c r="E17" s="361"/>
      <c r="F17" s="362"/>
      <c r="G17" s="363" t="str">
        <f t="array" aca="1" ref="G17" ca="1">IFERROR(_xludf.XLOOKUP($F17,INDIRECT("'예산서_"&amp;$D17&amp;"'!B:B"),INDIRECT("'예산서_"&amp;$D17&amp;"'!C:C")),"")</f>
        <v/>
      </c>
      <c r="H17" s="363" t="str">
        <f t="array" aca="1" ref="H17" ca="1">IFERROR(_xludf.XLOOKUP($F17,INDIRECT("'예산서_"&amp;$D17&amp;"'!B:B"),INDIRECT("'예산서_"&amp;$D17&amp;"'!D:D")),"")</f>
        <v/>
      </c>
      <c r="I17" s="364"/>
      <c r="J17" s="365"/>
      <c r="K17" s="366"/>
      <c r="L17" s="361"/>
      <c r="M17" s="361"/>
      <c r="N17" s="362"/>
      <c r="O17" s="361"/>
      <c r="P17" s="362"/>
      <c r="Q17" s="361"/>
      <c r="R17" s="361"/>
      <c r="S17" s="362"/>
      <c r="T17" s="363" t="str">
        <f t="shared" ca="1" si="1"/>
        <v/>
      </c>
      <c r="U17" s="367"/>
      <c r="V17" s="368"/>
      <c r="W17" s="368"/>
      <c r="X17" s="363" t="str">
        <f t="array" aca="1" ref="X17" ca="1">IFERROR(_xludf.XLOOKUP($F17,INDIRECT("'예산서_"&amp;$D17&amp;"'!B:B"),INDIRECT("'예산서_"&amp;$D17&amp;"'!J:J")),"")</f>
        <v/>
      </c>
      <c r="Y17" s="367" t="str">
        <f t="array" aca="1" ref="Y17" ca="1">IFERROR(_xludf.XLOOKUP($F17,INDIRECT("'예산서_"&amp;$D17&amp;"'!B:B"),INDIRECT("'예산서_"&amp;$D17&amp;"'!E:E")),"")</f>
        <v/>
      </c>
      <c r="Z17" s="367">
        <f t="array" aca="1" ref="Z17" ca="1">IFERROR(_xludf.XLOOKUP($F17,INDIRECT("'예산서_"&amp;$D17&amp;"'!B:B"),INDIRECT("'예산서_"&amp;$D17&amp;"'!F:F")),)</f>
        <v>0</v>
      </c>
      <c r="AA17" s="363" t="str">
        <f t="array" aca="1" ref="AA17" ca="1">IFERROR(_xludf.XLOOKUP($F17,INDIRECT("'예산서_"&amp;$D17&amp;"'!B:B"),INDIRECT("'예산서_"&amp;$D17&amp;"'!K:K")),"")</f>
        <v/>
      </c>
      <c r="AB17" s="399" t="str">
        <f t="array" aca="1" ref="AB17" ca="1">IFERROR(_xludf.XLOOKUP($F17,INDIRECT("'예산서_"&amp;$D17&amp;"'!B:B"),INDIRECT("'예산서_"&amp;$D17&amp;"'!L:L")),"")</f>
        <v/>
      </c>
      <c r="AC17" s="363" t="str">
        <f t="array" aca="1" ref="AC17" ca="1">IFERROR(_xludf.XLOOKUP($F17,INDIRECT("'예산서_"&amp;$D17&amp;"'!B:B"),INDIRECT("'예산서_"&amp;$D17&amp;"'!M:M"))+V17+W17,"")</f>
        <v/>
      </c>
      <c r="AD17" s="369" t="str">
        <f t="shared" ca="1" si="0"/>
        <v/>
      </c>
    </row>
    <row r="18" spans="1:30" ht="15.95" customHeight="1">
      <c r="A18" s="349" t="s">
        <v>741</v>
      </c>
      <c r="B18" s="256" t="e">
        <f ca="1"/>
        <v>#NAME?</v>
      </c>
      <c r="C18" s="360"/>
      <c r="D18" s="361"/>
      <c r="E18" s="361"/>
      <c r="F18" s="362"/>
      <c r="G18" s="363" t="str">
        <f t="array" aca="1" ref="G18" ca="1">IFERROR(_xludf.XLOOKUP($F18,INDIRECT("'예산서_"&amp;$D18&amp;"'!B:B"),INDIRECT("'예산서_"&amp;$D18&amp;"'!C:C")),"")</f>
        <v/>
      </c>
      <c r="H18" s="363" t="str">
        <f t="array" aca="1" ref="H18" ca="1">IFERROR(_xludf.XLOOKUP($F18,INDIRECT("'예산서_"&amp;$D18&amp;"'!B:B"),INDIRECT("'예산서_"&amp;$D18&amp;"'!D:D")),"")</f>
        <v/>
      </c>
      <c r="I18" s="364"/>
      <c r="J18" s="365"/>
      <c r="K18" s="366"/>
      <c r="L18" s="361"/>
      <c r="M18" s="361"/>
      <c r="N18" s="362"/>
      <c r="O18" s="361"/>
      <c r="P18" s="362"/>
      <c r="Q18" s="361"/>
      <c r="R18" s="361"/>
      <c r="S18" s="362"/>
      <c r="T18" s="363" t="str">
        <f t="shared" ca="1" si="1"/>
        <v/>
      </c>
      <c r="U18" s="367"/>
      <c r="V18" s="368"/>
      <c r="W18" s="368"/>
      <c r="X18" s="363" t="str">
        <f t="array" aca="1" ref="X18" ca="1">IFERROR(_xludf.XLOOKUP($F18,INDIRECT("'예산서_"&amp;$D18&amp;"'!B:B"),INDIRECT("'예산서_"&amp;$D18&amp;"'!J:J")),"")</f>
        <v/>
      </c>
      <c r="Y18" s="367" t="str">
        <f t="array" aca="1" ref="Y18" ca="1">IFERROR(_xludf.XLOOKUP($F18,INDIRECT("'예산서_"&amp;$D18&amp;"'!B:B"),INDIRECT("'예산서_"&amp;$D18&amp;"'!E:E")),"")</f>
        <v/>
      </c>
      <c r="Z18" s="367">
        <f t="array" aca="1" ref="Z18" ca="1">IFERROR(_xludf.XLOOKUP($F18,INDIRECT("'예산서_"&amp;$D18&amp;"'!B:B"),INDIRECT("'예산서_"&amp;$D18&amp;"'!F:F")),)</f>
        <v>0</v>
      </c>
      <c r="AA18" s="363" t="str">
        <f t="array" aca="1" ref="AA18" ca="1">IFERROR(_xludf.XLOOKUP($F18,INDIRECT("'예산서_"&amp;$D18&amp;"'!B:B"),INDIRECT("'예산서_"&amp;$D18&amp;"'!K:K")),"")</f>
        <v/>
      </c>
      <c r="AB18" s="399" t="str">
        <f t="array" aca="1" ref="AB18" ca="1">IFERROR(_xludf.XLOOKUP($F18,INDIRECT("'예산서_"&amp;$D18&amp;"'!B:B"),INDIRECT("'예산서_"&amp;$D18&amp;"'!L:L")),"")</f>
        <v/>
      </c>
      <c r="AC18" s="363" t="str">
        <f t="array" aca="1" ref="AC18" ca="1">IFERROR(_xludf.XLOOKUP($F18,INDIRECT("'예산서_"&amp;$D18&amp;"'!B:B"),INDIRECT("'예산서_"&amp;$D18&amp;"'!M:M"))+V18+W18,"")</f>
        <v/>
      </c>
      <c r="AD18" s="369" t="str">
        <f t="shared" ca="1" si="0"/>
        <v/>
      </c>
    </row>
    <row r="19" spans="1:30" ht="15.95" customHeight="1">
      <c r="A19" s="349"/>
      <c r="B19" s="256" t="e">
        <f ca="1"/>
        <v>#NAME?</v>
      </c>
      <c r="C19" s="360"/>
      <c r="D19" s="361"/>
      <c r="E19" s="361"/>
      <c r="F19" s="362"/>
      <c r="G19" s="363" t="str">
        <f t="array" aca="1" ref="G19" ca="1">IFERROR(_xludf.XLOOKUP($F19,INDIRECT("'예산서_"&amp;$D19&amp;"'!B:B"),INDIRECT("'예산서_"&amp;$D19&amp;"'!C:C")),"")</f>
        <v/>
      </c>
      <c r="H19" s="363" t="str">
        <f t="array" aca="1" ref="H19" ca="1">IFERROR(_xludf.XLOOKUP($F19,INDIRECT("'예산서_"&amp;$D19&amp;"'!B:B"),INDIRECT("'예산서_"&amp;$D19&amp;"'!D:D")),"")</f>
        <v/>
      </c>
      <c r="I19" s="364"/>
      <c r="J19" s="365"/>
      <c r="K19" s="366"/>
      <c r="L19" s="361"/>
      <c r="M19" s="361"/>
      <c r="N19" s="362"/>
      <c r="O19" s="361"/>
      <c r="P19" s="362"/>
      <c r="Q19" s="361"/>
      <c r="R19" s="361"/>
      <c r="S19" s="362"/>
      <c r="T19" s="363" t="str">
        <f t="shared" ca="1" si="1"/>
        <v/>
      </c>
      <c r="U19" s="367"/>
      <c r="V19" s="368"/>
      <c r="W19" s="368"/>
      <c r="X19" s="363" t="str">
        <f t="array" aca="1" ref="X19" ca="1">IFERROR(_xludf.XLOOKUP($F19,INDIRECT("'예산서_"&amp;$D19&amp;"'!B:B"),INDIRECT("'예산서_"&amp;$D19&amp;"'!J:J")),"")</f>
        <v/>
      </c>
      <c r="Y19" s="367" t="str">
        <f t="array" aca="1" ref="Y19" ca="1">IFERROR(_xludf.XLOOKUP($F19,INDIRECT("'예산서_"&amp;$D19&amp;"'!B:B"),INDIRECT("'예산서_"&amp;$D19&amp;"'!E:E")),"")</f>
        <v/>
      </c>
      <c r="Z19" s="367">
        <f t="array" aca="1" ref="Z19" ca="1">IFERROR(_xludf.XLOOKUP($F19,INDIRECT("'예산서_"&amp;$D19&amp;"'!B:B"),INDIRECT("'예산서_"&amp;$D19&amp;"'!F:F")),)</f>
        <v>0</v>
      </c>
      <c r="AA19" s="363" t="str">
        <f t="array" aca="1" ref="AA19" ca="1">IFERROR(_xludf.XLOOKUP($F19,INDIRECT("'예산서_"&amp;$D19&amp;"'!B:B"),INDIRECT("'예산서_"&amp;$D19&amp;"'!K:K")),"")</f>
        <v/>
      </c>
      <c r="AB19" s="399" t="str">
        <f t="array" aca="1" ref="AB19" ca="1">IFERROR(_xludf.XLOOKUP($F19,INDIRECT("'예산서_"&amp;$D19&amp;"'!B:B"),INDIRECT("'예산서_"&amp;$D19&amp;"'!L:L")),"")</f>
        <v/>
      </c>
      <c r="AC19" s="363" t="str">
        <f t="array" aca="1" ref="AC19" ca="1">IFERROR(_xludf.XLOOKUP($F19,INDIRECT("'예산서_"&amp;$D19&amp;"'!B:B"),INDIRECT("'예산서_"&amp;$D19&amp;"'!M:M"))+V19+W19,"")</f>
        <v/>
      </c>
      <c r="AD19" s="369" t="str">
        <f t="shared" ca="1" si="0"/>
        <v/>
      </c>
    </row>
    <row r="20" spans="1:30" ht="15.95" customHeight="1">
      <c r="A20" s="349"/>
      <c r="B20" s="256" t="e">
        <f ca="1"/>
        <v>#NAME?</v>
      </c>
      <c r="C20" s="360"/>
      <c r="D20" s="361"/>
      <c r="E20" s="361"/>
      <c r="F20" s="362"/>
      <c r="G20" s="363" t="str">
        <f t="array" aca="1" ref="G20" ca="1">IFERROR(_xludf.XLOOKUP($F20,INDIRECT("'예산서_"&amp;$D20&amp;"'!B:B"),INDIRECT("'예산서_"&amp;$D20&amp;"'!C:C")),"")</f>
        <v/>
      </c>
      <c r="H20" s="363" t="str">
        <f t="array" aca="1" ref="H20" ca="1">IFERROR(_xludf.XLOOKUP($F20,INDIRECT("'예산서_"&amp;$D20&amp;"'!B:B"),INDIRECT("'예산서_"&amp;$D20&amp;"'!D:D")),"")</f>
        <v/>
      </c>
      <c r="I20" s="364"/>
      <c r="J20" s="365"/>
      <c r="K20" s="366"/>
      <c r="L20" s="361"/>
      <c r="M20" s="361"/>
      <c r="N20" s="362"/>
      <c r="O20" s="361"/>
      <c r="P20" s="362"/>
      <c r="Q20" s="361"/>
      <c r="R20" s="361"/>
      <c r="S20" s="362"/>
      <c r="T20" s="363" t="str">
        <f t="shared" ca="1" si="1"/>
        <v/>
      </c>
      <c r="U20" s="367"/>
      <c r="V20" s="368"/>
      <c r="W20" s="368"/>
      <c r="X20" s="363" t="str">
        <f t="array" aca="1" ref="X20" ca="1">IFERROR(_xludf.XLOOKUP($F20,INDIRECT("'예산서_"&amp;$D20&amp;"'!B:B"),INDIRECT("'예산서_"&amp;$D20&amp;"'!J:J")),"")</f>
        <v/>
      </c>
      <c r="Y20" s="367" t="str">
        <f t="array" aca="1" ref="Y20" ca="1">IFERROR(_xludf.XLOOKUP($F20,INDIRECT("'예산서_"&amp;$D20&amp;"'!B:B"),INDIRECT("'예산서_"&amp;$D20&amp;"'!E:E")),"")</f>
        <v/>
      </c>
      <c r="Z20" s="367">
        <f t="array" aca="1" ref="Z20" ca="1">IFERROR(_xludf.XLOOKUP($F20,INDIRECT("'예산서_"&amp;$D20&amp;"'!B:B"),INDIRECT("'예산서_"&amp;$D20&amp;"'!F:F")),)</f>
        <v>0</v>
      </c>
      <c r="AA20" s="363" t="str">
        <f t="array" aca="1" ref="AA20" ca="1">IFERROR(_xludf.XLOOKUP($F20,INDIRECT("'예산서_"&amp;$D20&amp;"'!B:B"),INDIRECT("'예산서_"&amp;$D20&amp;"'!K:K")),"")</f>
        <v/>
      </c>
      <c r="AB20" s="399" t="str">
        <f t="array" aca="1" ref="AB20" ca="1">IFERROR(_xludf.XLOOKUP($F20,INDIRECT("'예산서_"&amp;$D20&amp;"'!B:B"),INDIRECT("'예산서_"&amp;$D20&amp;"'!L:L")),"")</f>
        <v/>
      </c>
      <c r="AC20" s="363" t="str">
        <f t="array" aca="1" ref="AC20" ca="1">IFERROR(_xludf.XLOOKUP($F20,INDIRECT("'예산서_"&amp;$D20&amp;"'!B:B"),INDIRECT("'예산서_"&amp;$D20&amp;"'!M:M"))+V20+W20,"")</f>
        <v/>
      </c>
      <c r="AD20" s="369" t="str">
        <f t="shared" ca="1" si="0"/>
        <v/>
      </c>
    </row>
    <row r="21" spans="1:30" ht="15.95" customHeight="1">
      <c r="A21" s="349"/>
      <c r="B21" s="256" t="e">
        <f ca="1"/>
        <v>#NAME?</v>
      </c>
      <c r="C21" s="360"/>
      <c r="D21" s="361"/>
      <c r="E21" s="361"/>
      <c r="F21" s="362"/>
      <c r="G21" s="363" t="str">
        <f t="array" aca="1" ref="G21" ca="1">IFERROR(_xludf.XLOOKUP($F21,INDIRECT("'예산서_"&amp;$D21&amp;"'!B:B"),INDIRECT("'예산서_"&amp;$D21&amp;"'!C:C")),"")</f>
        <v/>
      </c>
      <c r="H21" s="363" t="str">
        <f t="array" aca="1" ref="H21" ca="1">IFERROR(_xludf.XLOOKUP($F21,INDIRECT("'예산서_"&amp;$D21&amp;"'!B:B"),INDIRECT("'예산서_"&amp;$D21&amp;"'!D:D")),"")</f>
        <v/>
      </c>
      <c r="I21" s="364"/>
      <c r="J21" s="365"/>
      <c r="K21" s="366"/>
      <c r="L21" s="361"/>
      <c r="M21" s="361"/>
      <c r="N21" s="362"/>
      <c r="O21" s="361"/>
      <c r="P21" s="362"/>
      <c r="Q21" s="361"/>
      <c r="R21" s="361"/>
      <c r="S21" s="362"/>
      <c r="T21" s="363" t="str">
        <f t="shared" ca="1" si="1"/>
        <v/>
      </c>
      <c r="U21" s="367"/>
      <c r="V21" s="368"/>
      <c r="W21" s="368"/>
      <c r="X21" s="363" t="str">
        <f t="array" aca="1" ref="X21" ca="1">IFERROR(_xludf.XLOOKUP($F21,INDIRECT("'예산서_"&amp;$D21&amp;"'!B:B"),INDIRECT("'예산서_"&amp;$D21&amp;"'!J:J")),"")</f>
        <v/>
      </c>
      <c r="Y21" s="367" t="str">
        <f t="array" aca="1" ref="Y21" ca="1">IFERROR(_xludf.XLOOKUP($F21,INDIRECT("'예산서_"&amp;$D21&amp;"'!B:B"),INDIRECT("'예산서_"&amp;$D21&amp;"'!E:E")),"")</f>
        <v/>
      </c>
      <c r="Z21" s="367">
        <f t="array" aca="1" ref="Z21" ca="1">IFERROR(_xludf.XLOOKUP($F21,INDIRECT("'예산서_"&amp;$D21&amp;"'!B:B"),INDIRECT("'예산서_"&amp;$D21&amp;"'!F:F")),)</f>
        <v>0</v>
      </c>
      <c r="AA21" s="363" t="str">
        <f t="array" aca="1" ref="AA21" ca="1">IFERROR(_xludf.XLOOKUP($F21,INDIRECT("'예산서_"&amp;$D21&amp;"'!B:B"),INDIRECT("'예산서_"&amp;$D21&amp;"'!K:K")),"")</f>
        <v/>
      </c>
      <c r="AB21" s="399" t="str">
        <f t="array" aca="1" ref="AB21" ca="1">IFERROR(_xludf.XLOOKUP($F21,INDIRECT("'예산서_"&amp;$D21&amp;"'!B:B"),INDIRECT("'예산서_"&amp;$D21&amp;"'!L:L")),"")</f>
        <v/>
      </c>
      <c r="AC21" s="363" t="str">
        <f t="array" aca="1" ref="AC21" ca="1">IFERROR(_xludf.XLOOKUP($F21,INDIRECT("'예산서_"&amp;$D21&amp;"'!B:B"),INDIRECT("'예산서_"&amp;$D21&amp;"'!M:M"))+V21+W21,"")</f>
        <v/>
      </c>
      <c r="AD21" s="369" t="str">
        <f t="shared" ca="1" si="0"/>
        <v/>
      </c>
    </row>
    <row r="22" spans="1:30" ht="15.95" customHeight="1">
      <c r="A22" s="349"/>
      <c r="B22" s="256" t="e">
        <f ca="1"/>
        <v>#NAME?</v>
      </c>
      <c r="C22" s="360"/>
      <c r="D22" s="361"/>
      <c r="E22" s="361"/>
      <c r="F22" s="362"/>
      <c r="G22" s="363" t="str">
        <f t="array" aca="1" ref="G22" ca="1">IFERROR(_xludf.XLOOKUP($F22,INDIRECT("'예산서_"&amp;$D22&amp;"'!B:B"),INDIRECT("'예산서_"&amp;$D22&amp;"'!C:C")),"")</f>
        <v/>
      </c>
      <c r="H22" s="363" t="str">
        <f t="array" aca="1" ref="H22" ca="1">IFERROR(_xludf.XLOOKUP($F22,INDIRECT("'예산서_"&amp;$D22&amp;"'!B:B"),INDIRECT("'예산서_"&amp;$D22&amp;"'!D:D")),"")</f>
        <v/>
      </c>
      <c r="I22" s="364"/>
      <c r="J22" s="365"/>
      <c r="K22" s="366"/>
      <c r="L22" s="361"/>
      <c r="M22" s="361"/>
      <c r="N22" s="362"/>
      <c r="O22" s="361"/>
      <c r="P22" s="362"/>
      <c r="Q22" s="361"/>
      <c r="R22" s="361"/>
      <c r="S22" s="362"/>
      <c r="T22" s="363" t="str">
        <f t="shared" ca="1" si="1"/>
        <v/>
      </c>
      <c r="U22" s="367"/>
      <c r="V22" s="368"/>
      <c r="W22" s="368"/>
      <c r="X22" s="363" t="str">
        <f t="array" aca="1" ref="X22" ca="1">IFERROR(_xludf.XLOOKUP($F22,INDIRECT("'예산서_"&amp;$D22&amp;"'!B:B"),INDIRECT("'예산서_"&amp;$D22&amp;"'!J:J")),"")</f>
        <v/>
      </c>
      <c r="Y22" s="367" t="str">
        <f t="array" aca="1" ref="Y22" ca="1">IFERROR(_xludf.XLOOKUP($F22,INDIRECT("'예산서_"&amp;$D22&amp;"'!B:B"),INDIRECT("'예산서_"&amp;$D22&amp;"'!E:E")),"")</f>
        <v/>
      </c>
      <c r="Z22" s="367">
        <f t="array" aca="1" ref="Z22" ca="1">IFERROR(_xludf.XLOOKUP($F22,INDIRECT("'예산서_"&amp;$D22&amp;"'!B:B"),INDIRECT("'예산서_"&amp;$D22&amp;"'!F:F")),)</f>
        <v>0</v>
      </c>
      <c r="AA22" s="363" t="str">
        <f t="array" aca="1" ref="AA22" ca="1">IFERROR(_xludf.XLOOKUP($F22,INDIRECT("'예산서_"&amp;$D22&amp;"'!B:B"),INDIRECT("'예산서_"&amp;$D22&amp;"'!K:K")),"")</f>
        <v/>
      </c>
      <c r="AB22" s="399" t="str">
        <f t="array" aca="1" ref="AB22" ca="1">IFERROR(_xludf.XLOOKUP($F22,INDIRECT("'예산서_"&amp;$D22&amp;"'!B:B"),INDIRECT("'예산서_"&amp;$D22&amp;"'!L:L")),"")</f>
        <v/>
      </c>
      <c r="AC22" s="363" t="str">
        <f t="array" aca="1" ref="AC22" ca="1">IFERROR(_xludf.XLOOKUP($F22,INDIRECT("'예산서_"&amp;$D22&amp;"'!B:B"),INDIRECT("'예산서_"&amp;$D22&amp;"'!M:M"))+V22+W22,"")</f>
        <v/>
      </c>
      <c r="AD22" s="369" t="str">
        <f t="shared" ca="1" si="0"/>
        <v/>
      </c>
    </row>
    <row r="23" spans="1:30" ht="15.95" customHeight="1">
      <c r="A23" s="349"/>
      <c r="B23" s="256" t="e">
        <f ca="1"/>
        <v>#NAME?</v>
      </c>
      <c r="C23" s="360"/>
      <c r="D23" s="361"/>
      <c r="E23" s="361"/>
      <c r="F23" s="362"/>
      <c r="G23" s="363" t="str">
        <f t="array" aca="1" ref="G23" ca="1">IFERROR(_xludf.XLOOKUP($F23,INDIRECT("'예산서_"&amp;$D23&amp;"'!B:B"),INDIRECT("'예산서_"&amp;$D23&amp;"'!C:C")),"")</f>
        <v/>
      </c>
      <c r="H23" s="363" t="str">
        <f t="array" aca="1" ref="H23" ca="1">IFERROR(_xludf.XLOOKUP($F23,INDIRECT("'예산서_"&amp;$D23&amp;"'!B:B"),INDIRECT("'예산서_"&amp;$D23&amp;"'!D:D")),"")</f>
        <v/>
      </c>
      <c r="I23" s="364"/>
      <c r="J23" s="365"/>
      <c r="K23" s="366"/>
      <c r="L23" s="361"/>
      <c r="M23" s="361"/>
      <c r="N23" s="362"/>
      <c r="O23" s="361"/>
      <c r="P23" s="362"/>
      <c r="Q23" s="361"/>
      <c r="R23" s="361"/>
      <c r="S23" s="362"/>
      <c r="T23" s="363" t="str">
        <f t="shared" ca="1" si="1"/>
        <v/>
      </c>
      <c r="U23" s="367"/>
      <c r="V23" s="368"/>
      <c r="W23" s="368"/>
      <c r="X23" s="363" t="str">
        <f t="array" aca="1" ref="X23" ca="1">IFERROR(_xludf.XLOOKUP($F23,INDIRECT("'예산서_"&amp;$D23&amp;"'!B:B"),INDIRECT("'예산서_"&amp;$D23&amp;"'!J:J")),"")</f>
        <v/>
      </c>
      <c r="Y23" s="367" t="str">
        <f t="array" aca="1" ref="Y23" ca="1">IFERROR(_xludf.XLOOKUP($F23,INDIRECT("'예산서_"&amp;$D23&amp;"'!B:B"),INDIRECT("'예산서_"&amp;$D23&amp;"'!E:E")),"")</f>
        <v/>
      </c>
      <c r="Z23" s="367">
        <f t="array" aca="1" ref="Z23" ca="1">IFERROR(_xludf.XLOOKUP($F23,INDIRECT("'예산서_"&amp;$D23&amp;"'!B:B"),INDIRECT("'예산서_"&amp;$D23&amp;"'!F:F")),)</f>
        <v>0</v>
      </c>
      <c r="AA23" s="363" t="str">
        <f t="array" aca="1" ref="AA23" ca="1">IFERROR(_xludf.XLOOKUP($F23,INDIRECT("'예산서_"&amp;$D23&amp;"'!B:B"),INDIRECT("'예산서_"&amp;$D23&amp;"'!K:K")),"")</f>
        <v/>
      </c>
      <c r="AB23" s="399" t="str">
        <f t="array" aca="1" ref="AB23" ca="1">IFERROR(_xludf.XLOOKUP($F23,INDIRECT("'예산서_"&amp;$D23&amp;"'!B:B"),INDIRECT("'예산서_"&amp;$D23&amp;"'!L:L")),"")</f>
        <v/>
      </c>
      <c r="AC23" s="363" t="str">
        <f t="array" aca="1" ref="AC23" ca="1">IFERROR(_xludf.XLOOKUP($F23,INDIRECT("'예산서_"&amp;$D23&amp;"'!B:B"),INDIRECT("'예산서_"&amp;$D23&amp;"'!M:M"))+V23+W23,"")</f>
        <v/>
      </c>
      <c r="AD23" s="369" t="str">
        <f t="shared" ca="1" si="0"/>
        <v/>
      </c>
    </row>
    <row r="24" spans="1:30" ht="15.95" customHeight="1">
      <c r="A24" s="349"/>
      <c r="B24" s="256"/>
      <c r="C24" s="360"/>
      <c r="D24" s="361"/>
      <c r="E24" s="361"/>
      <c r="F24" s="362"/>
      <c r="G24" s="363" t="str">
        <f t="array" aca="1" ref="G24" ca="1">IFERROR(_xludf.XLOOKUP($F24,INDIRECT("'예산서_"&amp;$D24&amp;"'!B:B"),INDIRECT("'예산서_"&amp;$D24&amp;"'!C:C")),"")</f>
        <v/>
      </c>
      <c r="H24" s="363" t="str">
        <f t="array" aca="1" ref="H24" ca="1">IFERROR(_xludf.XLOOKUP($F24,INDIRECT("'예산서_"&amp;$D24&amp;"'!B:B"),INDIRECT("'예산서_"&amp;$D24&amp;"'!D:D")),"")</f>
        <v/>
      </c>
      <c r="I24" s="364"/>
      <c r="J24" s="365"/>
      <c r="K24" s="366"/>
      <c r="L24" s="361"/>
      <c r="M24" s="361"/>
      <c r="N24" s="362"/>
      <c r="O24" s="361"/>
      <c r="P24" s="362"/>
      <c r="Q24" s="361"/>
      <c r="R24" s="361"/>
      <c r="S24" s="362"/>
      <c r="T24" s="363" t="str">
        <f t="shared" ca="1" si="1"/>
        <v/>
      </c>
      <c r="U24" s="367"/>
      <c r="V24" s="368"/>
      <c r="W24" s="368"/>
      <c r="X24" s="363" t="str">
        <f t="array" aca="1" ref="X24" ca="1">IFERROR(_xludf.XLOOKUP($F24,INDIRECT("'예산서_"&amp;$D24&amp;"'!B:B"),INDIRECT("'예산서_"&amp;$D24&amp;"'!J:J")),"")</f>
        <v/>
      </c>
      <c r="Y24" s="367" t="str">
        <f t="array" aca="1" ref="Y24" ca="1">IFERROR(_xludf.XLOOKUP($F24,INDIRECT("'예산서_"&amp;$D24&amp;"'!B:B"),INDIRECT("'예산서_"&amp;$D24&amp;"'!E:E")),"")</f>
        <v/>
      </c>
      <c r="Z24" s="367">
        <f t="array" aca="1" ref="Z24" ca="1">IFERROR(_xludf.XLOOKUP($F24,INDIRECT("'예산서_"&amp;$D24&amp;"'!B:B"),INDIRECT("'예산서_"&amp;$D24&amp;"'!F:F")),)</f>
        <v>0</v>
      </c>
      <c r="AA24" s="363" t="str">
        <f t="array" aca="1" ref="AA24" ca="1">IFERROR(_xludf.XLOOKUP($F24,INDIRECT("'예산서_"&amp;$D24&amp;"'!B:B"),INDIRECT("'예산서_"&amp;$D24&amp;"'!K:K")),"")</f>
        <v/>
      </c>
      <c r="AB24" s="399" t="str">
        <f t="array" aca="1" ref="AB24" ca="1">IFERROR(_xludf.XLOOKUP($F24,INDIRECT("'예산서_"&amp;$D24&amp;"'!B:B"),INDIRECT("'예산서_"&amp;$D24&amp;"'!L:L")),"")</f>
        <v/>
      </c>
      <c r="AC24" s="363" t="str">
        <f t="array" aca="1" ref="AC24" ca="1">IFERROR(_xludf.XLOOKUP($F24,INDIRECT("'예산서_"&amp;$D24&amp;"'!B:B"),INDIRECT("'예산서_"&amp;$D24&amp;"'!M:M"))+V24+W24,"")</f>
        <v/>
      </c>
      <c r="AD24" s="369" t="str">
        <f t="shared" ca="1" si="0"/>
        <v/>
      </c>
    </row>
    <row r="25" spans="1:30" ht="15.95" customHeight="1">
      <c r="A25" s="349"/>
      <c r="B25" s="256"/>
      <c r="C25" s="360"/>
      <c r="D25" s="361"/>
      <c r="E25" s="361"/>
      <c r="F25" s="362"/>
      <c r="G25" s="363" t="str">
        <f t="array" aca="1" ref="G25" ca="1">IFERROR(_xludf.XLOOKUP($F25,INDIRECT("'예산서_"&amp;$D25&amp;"'!B:B"),INDIRECT("'예산서_"&amp;$D25&amp;"'!C:C")),"")</f>
        <v/>
      </c>
      <c r="H25" s="363" t="str">
        <f t="array" aca="1" ref="H25" ca="1">IFERROR(_xludf.XLOOKUP($F25,INDIRECT("'예산서_"&amp;$D25&amp;"'!B:B"),INDIRECT("'예산서_"&amp;$D25&amp;"'!D:D")),"")</f>
        <v/>
      </c>
      <c r="I25" s="364"/>
      <c r="J25" s="365"/>
      <c r="K25" s="366"/>
      <c r="L25" s="361"/>
      <c r="M25" s="361"/>
      <c r="N25" s="362"/>
      <c r="O25" s="361"/>
      <c r="P25" s="362"/>
      <c r="Q25" s="361"/>
      <c r="R25" s="361"/>
      <c r="S25" s="362"/>
      <c r="T25" s="363" t="str">
        <f t="shared" ca="1" si="1"/>
        <v/>
      </c>
      <c r="U25" s="367"/>
      <c r="V25" s="368"/>
      <c r="W25" s="368"/>
      <c r="X25" s="363" t="str">
        <f t="array" aca="1" ref="X25" ca="1">IFERROR(_xludf.XLOOKUP($F25,INDIRECT("'예산서_"&amp;$D25&amp;"'!B:B"),INDIRECT("'예산서_"&amp;$D25&amp;"'!J:J")),"")</f>
        <v/>
      </c>
      <c r="Y25" s="367" t="str">
        <f t="array" aca="1" ref="Y25" ca="1">IFERROR(_xludf.XLOOKUP($F25,INDIRECT("'예산서_"&amp;$D25&amp;"'!B:B"),INDIRECT("'예산서_"&amp;$D25&amp;"'!E:E")),"")</f>
        <v/>
      </c>
      <c r="Z25" s="367">
        <f t="array" aca="1" ref="Z25" ca="1">IFERROR(_xludf.XLOOKUP($F25,INDIRECT("'예산서_"&amp;$D25&amp;"'!B:B"),INDIRECT("'예산서_"&amp;$D25&amp;"'!F:F")),)</f>
        <v>0</v>
      </c>
      <c r="AA25" s="363" t="str">
        <f t="array" aca="1" ref="AA25" ca="1">IFERROR(_xludf.XLOOKUP($F25,INDIRECT("'예산서_"&amp;$D25&amp;"'!B:B"),INDIRECT("'예산서_"&amp;$D25&amp;"'!K:K")),"")</f>
        <v/>
      </c>
      <c r="AB25" s="399" t="str">
        <f t="array" aca="1" ref="AB25" ca="1">IFERROR(_xludf.XLOOKUP($F25,INDIRECT("'예산서_"&amp;$D25&amp;"'!B:B"),INDIRECT("'예산서_"&amp;$D25&amp;"'!L:L")),"")</f>
        <v/>
      </c>
      <c r="AC25" s="363" t="str">
        <f t="array" aca="1" ref="AC25" ca="1">IFERROR(_xludf.XLOOKUP($F25,INDIRECT("'예산서_"&amp;$D25&amp;"'!B:B"),INDIRECT("'예산서_"&amp;$D25&amp;"'!M:M"))+V25+W25,"")</f>
        <v/>
      </c>
      <c r="AD25" s="369" t="str">
        <f t="shared" ca="1" si="0"/>
        <v/>
      </c>
    </row>
    <row r="26" spans="1:30" ht="15.95" customHeight="1">
      <c r="A26" s="349"/>
      <c r="B26" s="256"/>
      <c r="C26" s="360"/>
      <c r="D26" s="361"/>
      <c r="E26" s="361"/>
      <c r="F26" s="362"/>
      <c r="G26" s="363" t="str">
        <f t="array" aca="1" ref="G26" ca="1">IFERROR(_xludf.XLOOKUP($F26,INDIRECT("'예산서_"&amp;$D26&amp;"'!B:B"),INDIRECT("'예산서_"&amp;$D26&amp;"'!C:C")),"")</f>
        <v/>
      </c>
      <c r="H26" s="363" t="str">
        <f t="array" aca="1" ref="H26" ca="1">IFERROR(_xludf.XLOOKUP($F26,INDIRECT("'예산서_"&amp;$D26&amp;"'!B:B"),INDIRECT("'예산서_"&amp;$D26&amp;"'!D:D")),"")</f>
        <v/>
      </c>
      <c r="I26" s="364"/>
      <c r="J26" s="365"/>
      <c r="K26" s="366"/>
      <c r="L26" s="361"/>
      <c r="M26" s="361"/>
      <c r="N26" s="362"/>
      <c r="O26" s="361"/>
      <c r="P26" s="362"/>
      <c r="Q26" s="361"/>
      <c r="R26" s="361"/>
      <c r="S26" s="362"/>
      <c r="T26" s="363" t="str">
        <f t="shared" ca="1" si="1"/>
        <v/>
      </c>
      <c r="U26" s="367"/>
      <c r="V26" s="368"/>
      <c r="W26" s="368"/>
      <c r="X26" s="363" t="str">
        <f t="array" aca="1" ref="X26" ca="1">IFERROR(_xludf.XLOOKUP($F26,INDIRECT("'예산서_"&amp;$D26&amp;"'!B:B"),INDIRECT("'예산서_"&amp;$D26&amp;"'!J:J")),"")</f>
        <v/>
      </c>
      <c r="Y26" s="367" t="str">
        <f t="array" aca="1" ref="Y26" ca="1">IFERROR(_xludf.XLOOKUP($F26,INDIRECT("'예산서_"&amp;$D26&amp;"'!B:B"),INDIRECT("'예산서_"&amp;$D26&amp;"'!E:E")),"")</f>
        <v/>
      </c>
      <c r="Z26" s="367">
        <f t="array" aca="1" ref="Z26" ca="1">IFERROR(_xludf.XLOOKUP($F26,INDIRECT("'예산서_"&amp;$D26&amp;"'!B:B"),INDIRECT("'예산서_"&amp;$D26&amp;"'!F:F")),)</f>
        <v>0</v>
      </c>
      <c r="AA26" s="363" t="str">
        <f t="array" aca="1" ref="AA26" ca="1">IFERROR(_xludf.XLOOKUP($F26,INDIRECT("'예산서_"&amp;$D26&amp;"'!B:B"),INDIRECT("'예산서_"&amp;$D26&amp;"'!K:K")),"")</f>
        <v/>
      </c>
      <c r="AB26" s="399" t="str">
        <f t="array" aca="1" ref="AB26" ca="1">IFERROR(_xludf.XLOOKUP($F26,INDIRECT("'예산서_"&amp;$D26&amp;"'!B:B"),INDIRECT("'예산서_"&amp;$D26&amp;"'!L:L")),"")</f>
        <v/>
      </c>
      <c r="AC26" s="363" t="str">
        <f t="array" aca="1" ref="AC26" ca="1">IFERROR(_xludf.XLOOKUP($F26,INDIRECT("'예산서_"&amp;$D26&amp;"'!B:B"),INDIRECT("'예산서_"&amp;$D26&amp;"'!M:M"))+V26+W26,"")</f>
        <v/>
      </c>
      <c r="AD26" s="369" t="str">
        <f t="shared" ca="1" si="0"/>
        <v/>
      </c>
    </row>
    <row r="27" spans="1:30" ht="15.95" customHeight="1">
      <c r="A27" s="349"/>
      <c r="B27" s="256"/>
      <c r="C27" s="360"/>
      <c r="D27" s="361"/>
      <c r="E27" s="361"/>
      <c r="F27" s="362"/>
      <c r="G27" s="363" t="str">
        <f t="array" aca="1" ref="G27" ca="1">IFERROR(_xludf.XLOOKUP($F27,INDIRECT("'예산서_"&amp;$D27&amp;"'!B:B"),INDIRECT("'예산서_"&amp;$D27&amp;"'!C:C")),"")</f>
        <v/>
      </c>
      <c r="H27" s="363" t="str">
        <f t="array" aca="1" ref="H27" ca="1">IFERROR(_xludf.XLOOKUP($F27,INDIRECT("'예산서_"&amp;$D27&amp;"'!B:B"),INDIRECT("'예산서_"&amp;$D27&amp;"'!D:D")),"")</f>
        <v/>
      </c>
      <c r="I27" s="364"/>
      <c r="J27" s="365"/>
      <c r="K27" s="366"/>
      <c r="L27" s="361"/>
      <c r="M27" s="361"/>
      <c r="N27" s="362"/>
      <c r="O27" s="361"/>
      <c r="P27" s="362"/>
      <c r="Q27" s="361"/>
      <c r="R27" s="361"/>
      <c r="S27" s="362"/>
      <c r="T27" s="363" t="str">
        <f t="shared" ca="1" si="1"/>
        <v/>
      </c>
      <c r="U27" s="367"/>
      <c r="V27" s="368"/>
      <c r="W27" s="368"/>
      <c r="X27" s="363" t="str">
        <f t="array" aca="1" ref="X27" ca="1">IFERROR(_xludf.XLOOKUP($F27,INDIRECT("'예산서_"&amp;$D27&amp;"'!B:B"),INDIRECT("'예산서_"&amp;$D27&amp;"'!J:J")),"")</f>
        <v/>
      </c>
      <c r="Y27" s="367" t="str">
        <f t="array" aca="1" ref="Y27" ca="1">IFERROR(_xludf.XLOOKUP($F27,INDIRECT("'예산서_"&amp;$D27&amp;"'!B:B"),INDIRECT("'예산서_"&amp;$D27&amp;"'!E:E")),"")</f>
        <v/>
      </c>
      <c r="Z27" s="367">
        <f t="array" aca="1" ref="Z27" ca="1">IFERROR(_xludf.XLOOKUP($F27,INDIRECT("'예산서_"&amp;$D27&amp;"'!B:B"),INDIRECT("'예산서_"&amp;$D27&amp;"'!F:F")),)</f>
        <v>0</v>
      </c>
      <c r="AA27" s="363" t="str">
        <f t="array" aca="1" ref="AA27" ca="1">IFERROR(_xludf.XLOOKUP($F27,INDIRECT("'예산서_"&amp;$D27&amp;"'!B:B"),INDIRECT("'예산서_"&amp;$D27&amp;"'!K:K")),"")</f>
        <v/>
      </c>
      <c r="AB27" s="399" t="str">
        <f t="array" aca="1" ref="AB27" ca="1">IFERROR(_xludf.XLOOKUP($F27,INDIRECT("'예산서_"&amp;$D27&amp;"'!B:B"),INDIRECT("'예산서_"&amp;$D27&amp;"'!L:L")),"")</f>
        <v/>
      </c>
      <c r="AC27" s="363" t="str">
        <f t="array" aca="1" ref="AC27" ca="1">IFERROR(_xludf.XLOOKUP($F27,INDIRECT("'예산서_"&amp;$D27&amp;"'!B:B"),INDIRECT("'예산서_"&amp;$D27&amp;"'!M:M"))+V27+W27,"")</f>
        <v/>
      </c>
      <c r="AD27" s="369" t="str">
        <f t="shared" ca="1" si="0"/>
        <v/>
      </c>
    </row>
    <row r="28" spans="1:30" ht="15.95" customHeight="1">
      <c r="A28" s="349"/>
      <c r="B28" s="256"/>
      <c r="C28" s="360"/>
      <c r="D28" s="361"/>
      <c r="E28" s="361"/>
      <c r="F28" s="362"/>
      <c r="G28" s="363" t="str">
        <f t="array" aca="1" ref="G28" ca="1">IFERROR(_xludf.XLOOKUP($F28,INDIRECT("'예산서_"&amp;$D28&amp;"'!B:B"),INDIRECT("'예산서_"&amp;$D28&amp;"'!C:C")),"")</f>
        <v/>
      </c>
      <c r="H28" s="363" t="str">
        <f t="array" aca="1" ref="H28" ca="1">IFERROR(_xludf.XLOOKUP($F28,INDIRECT("'예산서_"&amp;$D28&amp;"'!B:B"),INDIRECT("'예산서_"&amp;$D28&amp;"'!D:D")),"")</f>
        <v/>
      </c>
      <c r="I28" s="364"/>
      <c r="J28" s="365"/>
      <c r="K28" s="366"/>
      <c r="L28" s="361"/>
      <c r="M28" s="361"/>
      <c r="N28" s="362"/>
      <c r="O28" s="361"/>
      <c r="P28" s="362"/>
      <c r="Q28" s="361"/>
      <c r="R28" s="361"/>
      <c r="S28" s="362"/>
      <c r="T28" s="363" t="str">
        <f t="shared" ca="1" si="1"/>
        <v/>
      </c>
      <c r="U28" s="367"/>
      <c r="V28" s="368"/>
      <c r="W28" s="368"/>
      <c r="X28" s="363" t="str">
        <f t="array" aca="1" ref="X28" ca="1">IFERROR(_xludf.XLOOKUP($F28,INDIRECT("'예산서_"&amp;$D28&amp;"'!B:B"),INDIRECT("'예산서_"&amp;$D28&amp;"'!J:J")),"")</f>
        <v/>
      </c>
      <c r="Y28" s="367" t="str">
        <f t="array" aca="1" ref="Y28" ca="1">IFERROR(_xludf.XLOOKUP($F28,INDIRECT("'예산서_"&amp;$D28&amp;"'!B:B"),INDIRECT("'예산서_"&amp;$D28&amp;"'!E:E")),"")</f>
        <v/>
      </c>
      <c r="Z28" s="367">
        <f t="array" aca="1" ref="Z28" ca="1">IFERROR(_xludf.XLOOKUP($F28,INDIRECT("'예산서_"&amp;$D28&amp;"'!B:B"),INDIRECT("'예산서_"&amp;$D28&amp;"'!F:F")),)</f>
        <v>0</v>
      </c>
      <c r="AA28" s="363" t="str">
        <f t="array" aca="1" ref="AA28" ca="1">IFERROR(_xludf.XLOOKUP($F28,INDIRECT("'예산서_"&amp;$D28&amp;"'!B:B"),INDIRECT("'예산서_"&amp;$D28&amp;"'!K:K")),"")</f>
        <v/>
      </c>
      <c r="AB28" s="399" t="str">
        <f t="array" aca="1" ref="AB28" ca="1">IFERROR(_xludf.XLOOKUP($F28,INDIRECT("'예산서_"&amp;$D28&amp;"'!B:B"),INDIRECT("'예산서_"&amp;$D28&amp;"'!L:L")),"")</f>
        <v/>
      </c>
      <c r="AC28" s="363" t="str">
        <f t="array" aca="1" ref="AC28" ca="1">IFERROR(_xludf.XLOOKUP($F28,INDIRECT("'예산서_"&amp;$D28&amp;"'!B:B"),INDIRECT("'예산서_"&amp;$D28&amp;"'!M:M"))+V28+W28,"")</f>
        <v/>
      </c>
      <c r="AD28" s="369" t="str">
        <f t="shared" ca="1" si="0"/>
        <v/>
      </c>
    </row>
    <row r="29" spans="1:30" ht="15.95" customHeight="1">
      <c r="A29" s="349"/>
      <c r="B29" s="256"/>
      <c r="C29" s="360"/>
      <c r="D29" s="361"/>
      <c r="E29" s="361"/>
      <c r="F29" s="362"/>
      <c r="G29" s="363" t="str">
        <f t="array" aca="1" ref="G29" ca="1">IFERROR(_xludf.XLOOKUP($F29,INDIRECT("'예산서_"&amp;$D29&amp;"'!B:B"),INDIRECT("'예산서_"&amp;$D29&amp;"'!C:C")),"")</f>
        <v/>
      </c>
      <c r="H29" s="363" t="str">
        <f t="array" aca="1" ref="H29" ca="1">IFERROR(_xludf.XLOOKUP($F29,INDIRECT("'예산서_"&amp;$D29&amp;"'!B:B"),INDIRECT("'예산서_"&amp;$D29&amp;"'!D:D")),"")</f>
        <v/>
      </c>
      <c r="I29" s="364"/>
      <c r="J29" s="365"/>
      <c r="K29" s="366"/>
      <c r="L29" s="361"/>
      <c r="M29" s="361"/>
      <c r="N29" s="362"/>
      <c r="O29" s="361"/>
      <c r="P29" s="362"/>
      <c r="Q29" s="361"/>
      <c r="R29" s="361"/>
      <c r="S29" s="362"/>
      <c r="T29" s="363" t="str">
        <f t="shared" ca="1" si="1"/>
        <v/>
      </c>
      <c r="U29" s="367"/>
      <c r="V29" s="368"/>
      <c r="W29" s="368"/>
      <c r="X29" s="363" t="str">
        <f t="array" aca="1" ref="X29" ca="1">IFERROR(_xludf.XLOOKUP($F29,INDIRECT("'예산서_"&amp;$D29&amp;"'!B:B"),INDIRECT("'예산서_"&amp;$D29&amp;"'!J:J")),"")</f>
        <v/>
      </c>
      <c r="Y29" s="367" t="str">
        <f t="array" aca="1" ref="Y29" ca="1">IFERROR(_xludf.XLOOKUP($F29,INDIRECT("'예산서_"&amp;$D29&amp;"'!B:B"),INDIRECT("'예산서_"&amp;$D29&amp;"'!E:E")),"")</f>
        <v/>
      </c>
      <c r="Z29" s="367">
        <f t="array" aca="1" ref="Z29" ca="1">IFERROR(_xludf.XLOOKUP($F29,INDIRECT("'예산서_"&amp;$D29&amp;"'!B:B"),INDIRECT("'예산서_"&amp;$D29&amp;"'!F:F")),)</f>
        <v>0</v>
      </c>
      <c r="AA29" s="363" t="str">
        <f t="array" aca="1" ref="AA29" ca="1">IFERROR(_xludf.XLOOKUP($F29,INDIRECT("'예산서_"&amp;$D29&amp;"'!B:B"),INDIRECT("'예산서_"&amp;$D29&amp;"'!K:K")),"")</f>
        <v/>
      </c>
      <c r="AB29" s="399" t="str">
        <f t="array" aca="1" ref="AB29" ca="1">IFERROR(_xludf.XLOOKUP($F29,INDIRECT("'예산서_"&amp;$D29&amp;"'!B:B"),INDIRECT("'예산서_"&amp;$D29&amp;"'!L:L")),"")</f>
        <v/>
      </c>
      <c r="AC29" s="363" t="str">
        <f t="array" aca="1" ref="AC29" ca="1">IFERROR(_xludf.XLOOKUP($F29,INDIRECT("'예산서_"&amp;$D29&amp;"'!B:B"),INDIRECT("'예산서_"&amp;$D29&amp;"'!M:M"))+V29+W29,"")</f>
        <v/>
      </c>
      <c r="AD29" s="369" t="str">
        <f t="shared" ca="1" si="0"/>
        <v/>
      </c>
    </row>
    <row r="30" spans="1:30" ht="15.95" customHeight="1">
      <c r="A30" s="349"/>
      <c r="B30" s="256"/>
      <c r="C30" s="360"/>
      <c r="D30" s="361"/>
      <c r="E30" s="361"/>
      <c r="F30" s="362"/>
      <c r="G30" s="363" t="str">
        <f t="array" aca="1" ref="G30" ca="1">IFERROR(_xludf.XLOOKUP($F30,INDIRECT("'예산서_"&amp;$D30&amp;"'!B:B"),INDIRECT("'예산서_"&amp;$D30&amp;"'!C:C")),"")</f>
        <v/>
      </c>
      <c r="H30" s="363" t="str">
        <f t="array" aca="1" ref="H30" ca="1">IFERROR(_xludf.XLOOKUP($F30,INDIRECT("'예산서_"&amp;$D30&amp;"'!B:B"),INDIRECT("'예산서_"&amp;$D30&amp;"'!D:D")),"")</f>
        <v/>
      </c>
      <c r="I30" s="364"/>
      <c r="J30" s="365"/>
      <c r="K30" s="366"/>
      <c r="L30" s="361"/>
      <c r="M30" s="361"/>
      <c r="N30" s="362"/>
      <c r="O30" s="361"/>
      <c r="P30" s="362"/>
      <c r="Q30" s="361"/>
      <c r="R30" s="361"/>
      <c r="S30" s="362"/>
      <c r="T30" s="363" t="str">
        <f t="shared" ca="1" si="1"/>
        <v/>
      </c>
      <c r="U30" s="367"/>
      <c r="V30" s="368"/>
      <c r="W30" s="368"/>
      <c r="X30" s="363" t="str">
        <f t="array" aca="1" ref="X30" ca="1">IFERROR(_xludf.XLOOKUP($F30,INDIRECT("'예산서_"&amp;$D30&amp;"'!B:B"),INDIRECT("'예산서_"&amp;$D30&amp;"'!J:J")),"")</f>
        <v/>
      </c>
      <c r="Y30" s="367" t="str">
        <f t="array" aca="1" ref="Y30" ca="1">IFERROR(_xludf.XLOOKUP($F30,INDIRECT("'예산서_"&amp;$D30&amp;"'!B:B"),INDIRECT("'예산서_"&amp;$D30&amp;"'!E:E")),"")</f>
        <v/>
      </c>
      <c r="Z30" s="367">
        <f t="array" aca="1" ref="Z30" ca="1">IFERROR(_xludf.XLOOKUP($F30,INDIRECT("'예산서_"&amp;$D30&amp;"'!B:B"),INDIRECT("'예산서_"&amp;$D30&amp;"'!F:F")),)</f>
        <v>0</v>
      </c>
      <c r="AA30" s="363" t="str">
        <f t="array" aca="1" ref="AA30" ca="1">IFERROR(_xludf.XLOOKUP($F30,INDIRECT("'예산서_"&amp;$D30&amp;"'!B:B"),INDIRECT("'예산서_"&amp;$D30&amp;"'!K:K")),"")</f>
        <v/>
      </c>
      <c r="AB30" s="399" t="str">
        <f t="array" aca="1" ref="AB30" ca="1">IFERROR(_xludf.XLOOKUP($F30,INDIRECT("'예산서_"&amp;$D30&amp;"'!B:B"),INDIRECT("'예산서_"&amp;$D30&amp;"'!L:L")),"")</f>
        <v/>
      </c>
      <c r="AC30" s="363" t="str">
        <f t="array" aca="1" ref="AC30" ca="1">IFERROR(_xludf.XLOOKUP($F30,INDIRECT("'예산서_"&amp;$D30&amp;"'!B:B"),INDIRECT("'예산서_"&amp;$D30&amp;"'!M:M"))+V30+W30,"")</f>
        <v/>
      </c>
      <c r="AD30" s="369" t="str">
        <f t="shared" ca="1" si="0"/>
        <v/>
      </c>
    </row>
    <row r="31" spans="1:30" ht="15.95" customHeight="1">
      <c r="A31" s="349"/>
      <c r="B31" s="256"/>
      <c r="C31" s="360"/>
      <c r="D31" s="361"/>
      <c r="E31" s="361"/>
      <c r="F31" s="362"/>
      <c r="G31" s="363" t="str">
        <f t="array" aca="1" ref="G31" ca="1">IFERROR(_xludf.XLOOKUP($F31,INDIRECT("'예산서_"&amp;$D31&amp;"'!B:B"),INDIRECT("'예산서_"&amp;$D31&amp;"'!C:C")),"")</f>
        <v/>
      </c>
      <c r="H31" s="363" t="str">
        <f t="array" aca="1" ref="H31" ca="1">IFERROR(_xludf.XLOOKUP($F31,INDIRECT("'예산서_"&amp;$D31&amp;"'!B:B"),INDIRECT("'예산서_"&amp;$D31&amp;"'!D:D")),"")</f>
        <v/>
      </c>
      <c r="I31" s="364"/>
      <c r="J31" s="365"/>
      <c r="K31" s="366"/>
      <c r="L31" s="361"/>
      <c r="M31" s="361"/>
      <c r="N31" s="362"/>
      <c r="O31" s="361"/>
      <c r="P31" s="362"/>
      <c r="Q31" s="361"/>
      <c r="R31" s="361"/>
      <c r="S31" s="362"/>
      <c r="T31" s="363" t="str">
        <f t="shared" ca="1" si="1"/>
        <v/>
      </c>
      <c r="U31" s="367"/>
      <c r="V31" s="368"/>
      <c r="W31" s="368"/>
      <c r="X31" s="363" t="str">
        <f t="array" aca="1" ref="X31" ca="1">IFERROR(_xludf.XLOOKUP($F31,INDIRECT("'예산서_"&amp;$D31&amp;"'!B:B"),INDIRECT("'예산서_"&amp;$D31&amp;"'!J:J")),"")</f>
        <v/>
      </c>
      <c r="Y31" s="367" t="str">
        <f t="array" aca="1" ref="Y31" ca="1">IFERROR(_xludf.XLOOKUP($F31,INDIRECT("'예산서_"&amp;$D31&amp;"'!B:B"),INDIRECT("'예산서_"&amp;$D31&amp;"'!E:E")),"")</f>
        <v/>
      </c>
      <c r="Z31" s="367">
        <f t="array" aca="1" ref="Z31" ca="1">IFERROR(_xludf.XLOOKUP($F31,INDIRECT("'예산서_"&amp;$D31&amp;"'!B:B"),INDIRECT("'예산서_"&amp;$D31&amp;"'!F:F")),)</f>
        <v>0</v>
      </c>
      <c r="AA31" s="363" t="str">
        <f t="array" aca="1" ref="AA31" ca="1">IFERROR(_xludf.XLOOKUP($F31,INDIRECT("'예산서_"&amp;$D31&amp;"'!B:B"),INDIRECT("'예산서_"&amp;$D31&amp;"'!K:K")),"")</f>
        <v/>
      </c>
      <c r="AB31" s="399" t="str">
        <f t="array" aca="1" ref="AB31" ca="1">IFERROR(_xludf.XLOOKUP($F31,INDIRECT("'예산서_"&amp;$D31&amp;"'!B:B"),INDIRECT("'예산서_"&amp;$D31&amp;"'!L:L")),"")</f>
        <v/>
      </c>
      <c r="AC31" s="363" t="str">
        <f t="array" aca="1" ref="AC31" ca="1">IFERROR(_xludf.XLOOKUP($F31,INDIRECT("'예산서_"&amp;$D31&amp;"'!B:B"),INDIRECT("'예산서_"&amp;$D31&amp;"'!M:M"))+V31+W31,"")</f>
        <v/>
      </c>
      <c r="AD31" s="369" t="str">
        <f t="shared" ca="1" si="0"/>
        <v/>
      </c>
    </row>
    <row r="32" spans="1:30" ht="15.95" customHeight="1">
      <c r="A32" s="349"/>
      <c r="B32" s="256"/>
      <c r="C32" s="360"/>
      <c r="D32" s="361"/>
      <c r="E32" s="361"/>
      <c r="F32" s="362"/>
      <c r="G32" s="363" t="str">
        <f t="array" aca="1" ref="G32" ca="1">IFERROR(_xludf.XLOOKUP($F32,INDIRECT("'예산서_"&amp;$D32&amp;"'!B:B"),INDIRECT("'예산서_"&amp;$D32&amp;"'!C:C")),"")</f>
        <v/>
      </c>
      <c r="H32" s="363" t="str">
        <f t="array" aca="1" ref="H32" ca="1">IFERROR(_xludf.XLOOKUP($F32,INDIRECT("'예산서_"&amp;$D32&amp;"'!B:B"),INDIRECT("'예산서_"&amp;$D32&amp;"'!D:D")),"")</f>
        <v/>
      </c>
      <c r="I32" s="364"/>
      <c r="J32" s="365"/>
      <c r="K32" s="366"/>
      <c r="L32" s="361"/>
      <c r="M32" s="361"/>
      <c r="N32" s="362"/>
      <c r="O32" s="361"/>
      <c r="P32" s="362"/>
      <c r="Q32" s="361"/>
      <c r="R32" s="361"/>
      <c r="S32" s="362"/>
      <c r="T32" s="363" t="str">
        <f t="shared" ca="1" si="1"/>
        <v/>
      </c>
      <c r="U32" s="367"/>
      <c r="V32" s="368"/>
      <c r="W32" s="368"/>
      <c r="X32" s="363" t="str">
        <f t="array" aca="1" ref="X32" ca="1">IFERROR(_xludf.XLOOKUP($F32,INDIRECT("'예산서_"&amp;$D32&amp;"'!B:B"),INDIRECT("'예산서_"&amp;$D32&amp;"'!J:J")),"")</f>
        <v/>
      </c>
      <c r="Y32" s="367" t="str">
        <f t="array" aca="1" ref="Y32" ca="1">IFERROR(_xludf.XLOOKUP($F32,INDIRECT("'예산서_"&amp;$D32&amp;"'!B:B"),INDIRECT("'예산서_"&amp;$D32&amp;"'!E:E")),"")</f>
        <v/>
      </c>
      <c r="Z32" s="367">
        <f t="array" aca="1" ref="Z32" ca="1">IFERROR(_xludf.XLOOKUP($F32,INDIRECT("'예산서_"&amp;$D32&amp;"'!B:B"),INDIRECT("'예산서_"&amp;$D32&amp;"'!F:F")),)</f>
        <v>0</v>
      </c>
      <c r="AA32" s="363" t="str">
        <f t="array" aca="1" ref="AA32" ca="1">IFERROR(_xludf.XLOOKUP($F32,INDIRECT("'예산서_"&amp;$D32&amp;"'!B:B"),INDIRECT("'예산서_"&amp;$D32&amp;"'!K:K")),"")</f>
        <v/>
      </c>
      <c r="AB32" s="399" t="str">
        <f t="array" aca="1" ref="AB32" ca="1">IFERROR(_xludf.XLOOKUP($F32,INDIRECT("'예산서_"&amp;$D32&amp;"'!B:B"),INDIRECT("'예산서_"&amp;$D32&amp;"'!L:L")),"")</f>
        <v/>
      </c>
      <c r="AC32" s="363" t="str">
        <f t="array" aca="1" ref="AC32" ca="1">IFERROR(_xludf.XLOOKUP($F32,INDIRECT("'예산서_"&amp;$D32&amp;"'!B:B"),INDIRECT("'예산서_"&amp;$D32&amp;"'!M:M"))+V32+W32,"")</f>
        <v/>
      </c>
      <c r="AD32" s="369" t="str">
        <f t="shared" ca="1" si="0"/>
        <v/>
      </c>
    </row>
    <row r="33" spans="1:30" ht="15.95" customHeight="1">
      <c r="A33" s="349"/>
      <c r="B33" s="256"/>
      <c r="C33" s="360"/>
      <c r="D33" s="361"/>
      <c r="E33" s="361"/>
      <c r="F33" s="362"/>
      <c r="G33" s="363" t="str">
        <f t="array" aca="1" ref="G33" ca="1">IFERROR(_xludf.XLOOKUP($F33,INDIRECT("'예산서_"&amp;$D33&amp;"'!B:B"),INDIRECT("'예산서_"&amp;$D33&amp;"'!C:C")),"")</f>
        <v/>
      </c>
      <c r="H33" s="363" t="str">
        <f t="array" aca="1" ref="H33" ca="1">IFERROR(_xludf.XLOOKUP($F33,INDIRECT("'예산서_"&amp;$D33&amp;"'!B:B"),INDIRECT("'예산서_"&amp;$D33&amp;"'!D:D")),"")</f>
        <v/>
      </c>
      <c r="I33" s="364"/>
      <c r="J33" s="365"/>
      <c r="K33" s="366"/>
      <c r="L33" s="361"/>
      <c r="M33" s="361"/>
      <c r="N33" s="362"/>
      <c r="O33" s="361"/>
      <c r="P33" s="362"/>
      <c r="Q33" s="361"/>
      <c r="R33" s="361"/>
      <c r="S33" s="362"/>
      <c r="T33" s="363" t="str">
        <f t="shared" ca="1" si="1"/>
        <v/>
      </c>
      <c r="U33" s="367"/>
      <c r="V33" s="368"/>
      <c r="W33" s="368"/>
      <c r="X33" s="363" t="str">
        <f t="array" aca="1" ref="X33" ca="1">IFERROR(_xludf.XLOOKUP($F33,INDIRECT("'예산서_"&amp;$D33&amp;"'!B:B"),INDIRECT("'예산서_"&amp;$D33&amp;"'!J:J")),"")</f>
        <v/>
      </c>
      <c r="Y33" s="367" t="str">
        <f t="array" aca="1" ref="Y33" ca="1">IFERROR(_xludf.XLOOKUP($F33,INDIRECT("'예산서_"&amp;$D33&amp;"'!B:B"),INDIRECT("'예산서_"&amp;$D33&amp;"'!E:E")),"")</f>
        <v/>
      </c>
      <c r="Z33" s="367">
        <f t="array" aca="1" ref="Z33" ca="1">IFERROR(_xludf.XLOOKUP($F33,INDIRECT("'예산서_"&amp;$D33&amp;"'!B:B"),INDIRECT("'예산서_"&amp;$D33&amp;"'!F:F")),)</f>
        <v>0</v>
      </c>
      <c r="AA33" s="363" t="str">
        <f t="array" aca="1" ref="AA33" ca="1">IFERROR(_xludf.XLOOKUP($F33,INDIRECT("'예산서_"&amp;$D33&amp;"'!B:B"),INDIRECT("'예산서_"&amp;$D33&amp;"'!K:K")),"")</f>
        <v/>
      </c>
      <c r="AB33" s="399" t="str">
        <f t="array" aca="1" ref="AB33" ca="1">IFERROR(_xludf.XLOOKUP($F33,INDIRECT("'예산서_"&amp;$D33&amp;"'!B:B"),INDIRECT("'예산서_"&amp;$D33&amp;"'!L:L")),"")</f>
        <v/>
      </c>
      <c r="AC33" s="363" t="str">
        <f t="array" aca="1" ref="AC33" ca="1">IFERROR(_xludf.XLOOKUP($F33,INDIRECT("'예산서_"&amp;$D33&amp;"'!B:B"),INDIRECT("'예산서_"&amp;$D33&amp;"'!M:M"))+V33+W33,"")</f>
        <v/>
      </c>
      <c r="AD33" s="369" t="str">
        <f t="shared" ca="1" si="0"/>
        <v/>
      </c>
    </row>
    <row r="34" spans="1:30" ht="15.95" customHeight="1">
      <c r="A34" s="349"/>
      <c r="B34" s="256"/>
      <c r="C34" s="360"/>
      <c r="D34" s="361"/>
      <c r="E34" s="361"/>
      <c r="F34" s="362"/>
      <c r="G34" s="363" t="str">
        <f t="array" aca="1" ref="G34" ca="1">IFERROR(_xludf.XLOOKUP($F34,INDIRECT("'예산서_"&amp;$D34&amp;"'!B:B"),INDIRECT("'예산서_"&amp;$D34&amp;"'!C:C")),"")</f>
        <v/>
      </c>
      <c r="H34" s="363" t="str">
        <f t="array" aca="1" ref="H34" ca="1">IFERROR(_xludf.XLOOKUP($F34,INDIRECT("'예산서_"&amp;$D34&amp;"'!B:B"),INDIRECT("'예산서_"&amp;$D34&amp;"'!D:D")),"")</f>
        <v/>
      </c>
      <c r="I34" s="364"/>
      <c r="J34" s="365"/>
      <c r="K34" s="366"/>
      <c r="L34" s="361"/>
      <c r="M34" s="361"/>
      <c r="N34" s="362"/>
      <c r="O34" s="361"/>
      <c r="P34" s="362"/>
      <c r="Q34" s="361"/>
      <c r="R34" s="361"/>
      <c r="S34" s="362"/>
      <c r="T34" s="363" t="str">
        <f t="shared" ca="1" si="1"/>
        <v/>
      </c>
      <c r="U34" s="367"/>
      <c r="V34" s="368"/>
      <c r="W34" s="368"/>
      <c r="X34" s="363" t="str">
        <f t="array" aca="1" ref="X34" ca="1">IFERROR(_xludf.XLOOKUP($F34,INDIRECT("'예산서_"&amp;$D34&amp;"'!B:B"),INDIRECT("'예산서_"&amp;$D34&amp;"'!J:J")),"")</f>
        <v/>
      </c>
      <c r="Y34" s="367" t="str">
        <f t="array" aca="1" ref="Y34" ca="1">IFERROR(_xludf.XLOOKUP($F34,INDIRECT("'예산서_"&amp;$D34&amp;"'!B:B"),INDIRECT("'예산서_"&amp;$D34&amp;"'!E:E")),"")</f>
        <v/>
      </c>
      <c r="Z34" s="367">
        <f t="array" aca="1" ref="Z34" ca="1">IFERROR(_xludf.XLOOKUP($F34,INDIRECT("'예산서_"&amp;$D34&amp;"'!B:B"),INDIRECT("'예산서_"&amp;$D34&amp;"'!F:F")),)</f>
        <v>0</v>
      </c>
      <c r="AA34" s="363" t="str">
        <f t="array" aca="1" ref="AA34" ca="1">IFERROR(_xludf.XLOOKUP($F34,INDIRECT("'예산서_"&amp;$D34&amp;"'!B:B"),INDIRECT("'예산서_"&amp;$D34&amp;"'!K:K")),"")</f>
        <v/>
      </c>
      <c r="AB34" s="399" t="str">
        <f t="array" aca="1" ref="AB34" ca="1">IFERROR(_xludf.XLOOKUP($F34,INDIRECT("'예산서_"&amp;$D34&amp;"'!B:B"),INDIRECT("'예산서_"&amp;$D34&amp;"'!L:L")),"")</f>
        <v/>
      </c>
      <c r="AC34" s="363" t="str">
        <f t="array" aca="1" ref="AC34" ca="1">IFERROR(_xludf.XLOOKUP($F34,INDIRECT("'예산서_"&amp;$D34&amp;"'!B:B"),INDIRECT("'예산서_"&amp;$D34&amp;"'!M:M"))+V34+W34,"")</f>
        <v/>
      </c>
      <c r="AD34" s="369" t="str">
        <f t="shared" ca="1" si="0"/>
        <v/>
      </c>
    </row>
    <row r="35" spans="1:30" ht="15.95" customHeight="1">
      <c r="A35" s="349"/>
      <c r="B35" s="256"/>
      <c r="C35" s="360"/>
      <c r="D35" s="361"/>
      <c r="E35" s="361"/>
      <c r="F35" s="362"/>
      <c r="G35" s="363" t="str">
        <f t="array" aca="1" ref="G35" ca="1">IFERROR(_xludf.XLOOKUP($F35,INDIRECT("'예산서_"&amp;$D35&amp;"'!B:B"),INDIRECT("'예산서_"&amp;$D35&amp;"'!C:C")),"")</f>
        <v/>
      </c>
      <c r="H35" s="363" t="str">
        <f t="array" aca="1" ref="H35" ca="1">IFERROR(_xludf.XLOOKUP($F35,INDIRECT("'예산서_"&amp;$D35&amp;"'!B:B"),INDIRECT("'예산서_"&amp;$D35&amp;"'!D:D")),"")</f>
        <v/>
      </c>
      <c r="I35" s="364"/>
      <c r="J35" s="365"/>
      <c r="K35" s="366"/>
      <c r="L35" s="361"/>
      <c r="M35" s="361"/>
      <c r="N35" s="362"/>
      <c r="O35" s="361"/>
      <c r="P35" s="362"/>
      <c r="Q35" s="361"/>
      <c r="R35" s="361"/>
      <c r="S35" s="362"/>
      <c r="T35" s="363" t="str">
        <f t="shared" ca="1" si="1"/>
        <v/>
      </c>
      <c r="U35" s="367"/>
      <c r="V35" s="368"/>
      <c r="W35" s="368"/>
      <c r="X35" s="363" t="str">
        <f t="array" aca="1" ref="X35" ca="1">IFERROR(_xludf.XLOOKUP($F35,INDIRECT("'예산서_"&amp;$D35&amp;"'!B:B"),INDIRECT("'예산서_"&amp;$D35&amp;"'!J:J")),"")</f>
        <v/>
      </c>
      <c r="Y35" s="367" t="str">
        <f t="array" aca="1" ref="Y35" ca="1">IFERROR(_xludf.XLOOKUP($F35,INDIRECT("'예산서_"&amp;$D35&amp;"'!B:B"),INDIRECT("'예산서_"&amp;$D35&amp;"'!E:E")),"")</f>
        <v/>
      </c>
      <c r="Z35" s="367">
        <f t="array" aca="1" ref="Z35" ca="1">IFERROR(_xludf.XLOOKUP($F35,INDIRECT("'예산서_"&amp;$D35&amp;"'!B:B"),INDIRECT("'예산서_"&amp;$D35&amp;"'!F:F")),)</f>
        <v>0</v>
      </c>
      <c r="AA35" s="363" t="str">
        <f t="array" aca="1" ref="AA35" ca="1">IFERROR(_xludf.XLOOKUP($F35,INDIRECT("'예산서_"&amp;$D35&amp;"'!B:B"),INDIRECT("'예산서_"&amp;$D35&amp;"'!K:K")),"")</f>
        <v/>
      </c>
      <c r="AB35" s="399" t="str">
        <f t="array" aca="1" ref="AB35" ca="1">IFERROR(_xludf.XLOOKUP($F35,INDIRECT("'예산서_"&amp;$D35&amp;"'!B:B"),INDIRECT("'예산서_"&amp;$D35&amp;"'!L:L")),"")</f>
        <v/>
      </c>
      <c r="AC35" s="363" t="str">
        <f t="array" aca="1" ref="AC35" ca="1">IFERROR(_xludf.XLOOKUP($F35,INDIRECT("'예산서_"&amp;$D35&amp;"'!B:B"),INDIRECT("'예산서_"&amp;$D35&amp;"'!M:M"))+V35+W35,"")</f>
        <v/>
      </c>
      <c r="AD35" s="369" t="str">
        <f t="shared" ca="1" si="0"/>
        <v/>
      </c>
    </row>
    <row r="36" spans="1:30" ht="15.95" customHeight="1">
      <c r="A36" s="349"/>
      <c r="B36" s="256"/>
      <c r="C36" s="360"/>
      <c r="D36" s="361"/>
      <c r="E36" s="361"/>
      <c r="F36" s="362"/>
      <c r="G36" s="363" t="str">
        <f t="array" aca="1" ref="G36" ca="1">IFERROR(_xludf.XLOOKUP($F36,INDIRECT("'예산서_"&amp;$D36&amp;"'!B:B"),INDIRECT("'예산서_"&amp;$D36&amp;"'!C:C")),"")</f>
        <v/>
      </c>
      <c r="H36" s="363" t="str">
        <f t="array" aca="1" ref="H36" ca="1">IFERROR(_xludf.XLOOKUP($F36,INDIRECT("'예산서_"&amp;$D36&amp;"'!B:B"),INDIRECT("'예산서_"&amp;$D36&amp;"'!D:D")),"")</f>
        <v/>
      </c>
      <c r="I36" s="364"/>
      <c r="J36" s="365"/>
      <c r="K36" s="366"/>
      <c r="L36" s="361"/>
      <c r="M36" s="361"/>
      <c r="N36" s="362"/>
      <c r="O36" s="361"/>
      <c r="P36" s="362"/>
      <c r="Q36" s="361"/>
      <c r="R36" s="361"/>
      <c r="S36" s="362"/>
      <c r="T36" s="363" t="str">
        <f t="shared" ca="1" si="1"/>
        <v/>
      </c>
      <c r="U36" s="367"/>
      <c r="V36" s="368"/>
      <c r="W36" s="368"/>
      <c r="X36" s="363" t="str">
        <f t="array" aca="1" ref="X36" ca="1">IFERROR(_xludf.XLOOKUP($F36,INDIRECT("'예산서_"&amp;$D36&amp;"'!B:B"),INDIRECT("'예산서_"&amp;$D36&amp;"'!J:J")),"")</f>
        <v/>
      </c>
      <c r="Y36" s="367" t="str">
        <f t="array" aca="1" ref="Y36" ca="1">IFERROR(_xludf.XLOOKUP($F36,INDIRECT("'예산서_"&amp;$D36&amp;"'!B:B"),INDIRECT("'예산서_"&amp;$D36&amp;"'!E:E")),"")</f>
        <v/>
      </c>
      <c r="Z36" s="367">
        <f t="array" aca="1" ref="Z36" ca="1">IFERROR(_xludf.XLOOKUP($F36,INDIRECT("'예산서_"&amp;$D36&amp;"'!B:B"),INDIRECT("'예산서_"&amp;$D36&amp;"'!F:F")),)</f>
        <v>0</v>
      </c>
      <c r="AA36" s="363" t="str">
        <f t="array" aca="1" ref="AA36" ca="1">IFERROR(_xludf.XLOOKUP($F36,INDIRECT("'예산서_"&amp;$D36&amp;"'!B:B"),INDIRECT("'예산서_"&amp;$D36&amp;"'!K:K")),"")</f>
        <v/>
      </c>
      <c r="AB36" s="399" t="str">
        <f t="array" aca="1" ref="AB36" ca="1">IFERROR(_xludf.XLOOKUP($F36,INDIRECT("'예산서_"&amp;$D36&amp;"'!B:B"),INDIRECT("'예산서_"&amp;$D36&amp;"'!L:L")),"")</f>
        <v/>
      </c>
      <c r="AC36" s="363" t="str">
        <f t="array" aca="1" ref="AC36" ca="1">IFERROR(_xludf.XLOOKUP($F36,INDIRECT("'예산서_"&amp;$D36&amp;"'!B:B"),INDIRECT("'예산서_"&amp;$D36&amp;"'!M:M"))+V36+W36,"")</f>
        <v/>
      </c>
      <c r="AD36" s="369" t="str">
        <f t="shared" ca="1" si="0"/>
        <v/>
      </c>
    </row>
    <row r="37" spans="1:30" ht="15.95" customHeight="1">
      <c r="A37" s="349"/>
      <c r="B37" s="256"/>
      <c r="C37" s="360"/>
      <c r="D37" s="361"/>
      <c r="E37" s="361"/>
      <c r="F37" s="362"/>
      <c r="G37" s="363" t="str">
        <f t="array" aca="1" ref="G37" ca="1">IFERROR(_xludf.XLOOKUP($F37,INDIRECT("'예산서_"&amp;$D37&amp;"'!B:.B"),INDIRECT("'예산서_"&amp;$D37&amp;"'!C:.C")),"")</f>
        <v/>
      </c>
      <c r="H37" s="363" t="str">
        <f t="array" aca="1" ref="H37" ca="1">IFERROR(_xludf.XLOOKUP($F37,INDIRECT("'예산서_"&amp;$D37&amp;"'!B:.B"),INDIRECT("'예산서_"&amp;$D37&amp;"'!D:.D")),"")</f>
        <v/>
      </c>
      <c r="I37" s="364"/>
      <c r="J37" s="365"/>
      <c r="K37" s="366"/>
      <c r="L37" s="361"/>
      <c r="M37" s="361"/>
      <c r="N37" s="362"/>
      <c r="O37" s="361"/>
      <c r="P37" s="362"/>
      <c r="Q37" s="361"/>
      <c r="R37" s="361"/>
      <c r="S37" s="362"/>
      <c r="T37" s="363" t="str">
        <f t="shared" ca="1" si="1"/>
        <v/>
      </c>
      <c r="U37" s="367"/>
      <c r="V37" s="368"/>
      <c r="W37" s="368"/>
      <c r="X37" s="363" t="str">
        <f t="array" aca="1" ref="X37" ca="1">IFERROR(_xludf.XLOOKUP($F37,INDIRECT("'예산서_"&amp;$D37&amp;"'!B:B"),INDIRECT("'예산서_"&amp;$D37&amp;"'!J:J")),"")</f>
        <v/>
      </c>
      <c r="Y37" s="367" t="str">
        <f t="array" aca="1" ref="Y37" ca="1">IFERROR(_xludf.XLOOKUP($F37,INDIRECT("'예산서_"&amp;$D37&amp;"'!B:B"),INDIRECT("'예산서_"&amp;$D37&amp;"'!E:E")),"")</f>
        <v/>
      </c>
      <c r="Z37" s="367">
        <f t="array" aca="1" ref="Z37" ca="1">IFERROR(_xludf.XLOOKUP($F37,INDIRECT("'예산서_"&amp;$D37&amp;"'!B:B"),INDIRECT("'예산서_"&amp;$D37&amp;"'!F:F")),)</f>
        <v>0</v>
      </c>
      <c r="AA37" s="363" t="str">
        <f t="array" aca="1" ref="AA37" ca="1">IFERROR(_xludf.XLOOKUP($F37,INDIRECT("'예산서_"&amp;$D37&amp;"'!B:B"),INDIRECT("'예산서_"&amp;$D37&amp;"'!K:K")),"")</f>
        <v/>
      </c>
      <c r="AB37" s="399" t="str">
        <f t="array" aca="1" ref="AB37" ca="1">IFERROR(_xludf.XLOOKUP($F37,INDIRECT("'예산서_"&amp;$D37&amp;"'!B:B"),INDIRECT("'예산서_"&amp;$D37&amp;"'!L:L")),"")</f>
        <v/>
      </c>
      <c r="AC37" s="363" t="str">
        <f t="array" aca="1" ref="AC37" ca="1">IFERROR(_xludf.XLOOKUP($F37,INDIRECT("'예산서_"&amp;$D37&amp;"'!B:B"),INDIRECT("'예산서_"&amp;$D37&amp;"'!M:M"))+V37+W37,"")</f>
        <v/>
      </c>
      <c r="AD37" s="369" t="str">
        <f t="shared" ca="1" si="0"/>
        <v/>
      </c>
    </row>
    <row r="38" spans="1:30" ht="15.95" customHeight="1">
      <c r="A38" s="349"/>
      <c r="B38" s="256"/>
      <c r="C38" s="360"/>
      <c r="D38" s="361"/>
      <c r="E38" s="361"/>
      <c r="F38" s="362"/>
      <c r="G38" s="363" t="str">
        <f t="array" aca="1" ref="G38" ca="1">IFERROR(_xludf.XLOOKUP($F38,INDIRECT("'예산서_"&amp;$D38&amp;"'!B:.B"),INDIRECT("'예산서_"&amp;$D38&amp;"'!C:.C")),"")</f>
        <v/>
      </c>
      <c r="H38" s="363" t="str">
        <f t="array" aca="1" ref="H38" ca="1">IFERROR(_xludf.XLOOKUP($F38,INDIRECT("'예산서_"&amp;$D38&amp;"'!B:.B"),INDIRECT("'예산서_"&amp;$D38&amp;"'!D:.D")),"")</f>
        <v/>
      </c>
      <c r="I38" s="364"/>
      <c r="J38" s="365"/>
      <c r="K38" s="366"/>
      <c r="L38" s="361"/>
      <c r="M38" s="361"/>
      <c r="N38" s="362"/>
      <c r="O38" s="361"/>
      <c r="P38" s="362"/>
      <c r="Q38" s="361"/>
      <c r="R38" s="361"/>
      <c r="S38" s="362"/>
      <c r="T38" s="363" t="str">
        <f t="shared" ca="1" si="1"/>
        <v/>
      </c>
      <c r="U38" s="367"/>
      <c r="V38" s="368"/>
      <c r="W38" s="368"/>
      <c r="X38" s="363" t="str">
        <f t="array" aca="1" ref="X38" ca="1">IFERROR(_xludf.XLOOKUP($F38,INDIRECT("'예산서_"&amp;$D38&amp;"'!B:B"),INDIRECT("'예산서_"&amp;$D38&amp;"'!J:J")),"")</f>
        <v/>
      </c>
      <c r="Y38" s="367" t="str">
        <f t="array" aca="1" ref="Y38" ca="1">IFERROR(_xludf.XLOOKUP($F38,INDIRECT("'예산서_"&amp;$D38&amp;"'!B:B"),INDIRECT("'예산서_"&amp;$D38&amp;"'!E:E")),"")</f>
        <v/>
      </c>
      <c r="Z38" s="367">
        <f t="array" aca="1" ref="Z38" ca="1">IFERROR(_xludf.XLOOKUP($F38,INDIRECT("'예산서_"&amp;$D38&amp;"'!B:B"),INDIRECT("'예산서_"&amp;$D38&amp;"'!F:F")),)</f>
        <v>0</v>
      </c>
      <c r="AA38" s="363" t="str">
        <f t="array" aca="1" ref="AA38" ca="1">IFERROR(_xludf.XLOOKUP($F38,INDIRECT("'예산서_"&amp;$D38&amp;"'!B:B"),INDIRECT("'예산서_"&amp;$D38&amp;"'!K:K")),"")</f>
        <v/>
      </c>
      <c r="AB38" s="399" t="str">
        <f t="array" aca="1" ref="AB38" ca="1">IFERROR(_xludf.XLOOKUP($F38,INDIRECT("'예산서_"&amp;$D38&amp;"'!B:B"),INDIRECT("'예산서_"&amp;$D38&amp;"'!L:L")),"")</f>
        <v/>
      </c>
      <c r="AC38" s="363" t="str">
        <f t="array" aca="1" ref="AC38" ca="1">IFERROR(_xludf.XLOOKUP($F38,INDIRECT("'예산서_"&amp;$D38&amp;"'!B:B"),INDIRECT("'예산서_"&amp;$D38&amp;"'!M:M"))+V38+W38,"")</f>
        <v/>
      </c>
      <c r="AD38" s="369" t="str">
        <f t="shared" ca="1" si="0"/>
        <v/>
      </c>
    </row>
    <row r="39" spans="1:30" ht="15.95" customHeight="1">
      <c r="A39" s="349"/>
      <c r="B39" s="256"/>
      <c r="C39" s="360"/>
      <c r="D39" s="361"/>
      <c r="E39" s="361"/>
      <c r="F39" s="362"/>
      <c r="G39" s="363" t="str">
        <f t="array" aca="1" ref="G39" ca="1">IFERROR(_xludf.XLOOKUP($F39,INDIRECT("'예산서_"&amp;$D39&amp;"'!B:.B"),INDIRECT("'예산서_"&amp;$D39&amp;"'!C:.C")),"")</f>
        <v/>
      </c>
      <c r="H39" s="363" t="str">
        <f t="array" aca="1" ref="H39" ca="1">IFERROR(_xludf.XLOOKUP($F39,INDIRECT("'예산서_"&amp;$D39&amp;"'!B:.B"),INDIRECT("'예산서_"&amp;$D39&amp;"'!D:.D")),"")</f>
        <v/>
      </c>
      <c r="I39" s="364"/>
      <c r="J39" s="365"/>
      <c r="K39" s="366"/>
      <c r="L39" s="361"/>
      <c r="M39" s="361"/>
      <c r="N39" s="362"/>
      <c r="O39" s="361"/>
      <c r="P39" s="362"/>
      <c r="Q39" s="361"/>
      <c r="R39" s="361"/>
      <c r="S39" s="362"/>
      <c r="T39" s="363" t="str">
        <f t="shared" ca="1" si="1"/>
        <v/>
      </c>
      <c r="U39" s="367"/>
      <c r="V39" s="368"/>
      <c r="W39" s="368"/>
      <c r="X39" s="363" t="str">
        <f t="array" aca="1" ref="X39" ca="1">IFERROR(_xludf.XLOOKUP($F39,INDIRECT("'예산서_"&amp;$D39&amp;"'!B:B"),INDIRECT("'예산서_"&amp;$D39&amp;"'!J:J")),"")</f>
        <v/>
      </c>
      <c r="Y39" s="367" t="str">
        <f t="array" aca="1" ref="Y39" ca="1">IFERROR(_xludf.XLOOKUP($F39,INDIRECT("'예산서_"&amp;$D39&amp;"'!B:B"),INDIRECT("'예산서_"&amp;$D39&amp;"'!E:E")),"")</f>
        <v/>
      </c>
      <c r="Z39" s="367">
        <f t="array" aca="1" ref="Z39" ca="1">IFERROR(_xludf.XLOOKUP($F39,INDIRECT("'예산서_"&amp;$D39&amp;"'!B:B"),INDIRECT("'예산서_"&amp;$D39&amp;"'!F:F")),)</f>
        <v>0</v>
      </c>
      <c r="AA39" s="363" t="str">
        <f t="array" aca="1" ref="AA39" ca="1">IFERROR(_xludf.XLOOKUP($F39,INDIRECT("'예산서_"&amp;$D39&amp;"'!B:B"),INDIRECT("'예산서_"&amp;$D39&amp;"'!K:K")),"")</f>
        <v/>
      </c>
      <c r="AB39" s="399" t="str">
        <f t="array" aca="1" ref="AB39" ca="1">IFERROR(_xludf.XLOOKUP($F39,INDIRECT("'예산서_"&amp;$D39&amp;"'!B:B"),INDIRECT("'예산서_"&amp;$D39&amp;"'!L:L")),"")</f>
        <v/>
      </c>
      <c r="AC39" s="363" t="str">
        <f t="array" aca="1" ref="AC39" ca="1">IFERROR(_xludf.XLOOKUP($F39,INDIRECT("'예산서_"&amp;$D39&amp;"'!B:B"),INDIRECT("'예산서_"&amp;$D39&amp;"'!M:M"))+V39+W39,"")</f>
        <v/>
      </c>
      <c r="AD39" s="369" t="str">
        <f t="shared" ca="1" si="0"/>
        <v/>
      </c>
    </row>
    <row r="40" spans="1:30" ht="15.95" customHeight="1">
      <c r="A40" s="349"/>
      <c r="B40" s="256"/>
      <c r="C40" s="360"/>
      <c r="D40" s="361"/>
      <c r="E40" s="361"/>
      <c r="F40" s="362"/>
      <c r="G40" s="363" t="str">
        <f t="array" aca="1" ref="G40" ca="1">IFERROR(_xludf.XLOOKUP($F40,INDIRECT("'예산서_"&amp;$D40&amp;"'!B:.B"),INDIRECT("'예산서_"&amp;$D40&amp;"'!C:.C")),"")</f>
        <v/>
      </c>
      <c r="H40" s="363" t="str">
        <f t="array" aca="1" ref="H40" ca="1">IFERROR(_xludf.XLOOKUP($F40,INDIRECT("'예산서_"&amp;$D40&amp;"'!B:.B"),INDIRECT("'예산서_"&amp;$D40&amp;"'!D:.D")),"")</f>
        <v/>
      </c>
      <c r="I40" s="364"/>
      <c r="J40" s="365"/>
      <c r="K40" s="366"/>
      <c r="L40" s="361"/>
      <c r="M40" s="361"/>
      <c r="N40" s="362"/>
      <c r="O40" s="361"/>
      <c r="P40" s="362"/>
      <c r="Q40" s="361"/>
      <c r="R40" s="361"/>
      <c r="S40" s="362"/>
      <c r="T40" s="363" t="str">
        <f t="shared" ca="1" si="1"/>
        <v/>
      </c>
      <c r="U40" s="367"/>
      <c r="V40" s="368"/>
      <c r="W40" s="368"/>
      <c r="X40" s="363" t="str">
        <f t="array" aca="1" ref="X40" ca="1">IFERROR(_xludf.XLOOKUP($F40,INDIRECT("'예산서_"&amp;$D40&amp;"'!B:B"),INDIRECT("'예산서_"&amp;$D40&amp;"'!J:J")),"")</f>
        <v/>
      </c>
      <c r="Y40" s="367" t="str">
        <f t="array" aca="1" ref="Y40" ca="1">IFERROR(_xludf.XLOOKUP($F40,INDIRECT("'예산서_"&amp;$D40&amp;"'!B:B"),INDIRECT("'예산서_"&amp;$D40&amp;"'!E:E")),"")</f>
        <v/>
      </c>
      <c r="Z40" s="367">
        <f t="array" aca="1" ref="Z40" ca="1">IFERROR(_xludf.XLOOKUP($F40,INDIRECT("'예산서_"&amp;$D40&amp;"'!B:B"),INDIRECT("'예산서_"&amp;$D40&amp;"'!F:F")),)</f>
        <v>0</v>
      </c>
      <c r="AA40" s="363" t="str">
        <f t="array" aca="1" ref="AA40" ca="1">IFERROR(_xludf.XLOOKUP($F40,INDIRECT("'예산서_"&amp;$D40&amp;"'!B:B"),INDIRECT("'예산서_"&amp;$D40&amp;"'!K:K")),"")</f>
        <v/>
      </c>
      <c r="AB40" s="399" t="str">
        <f t="array" aca="1" ref="AB40" ca="1">IFERROR(_xludf.XLOOKUP($F40,INDIRECT("'예산서_"&amp;$D40&amp;"'!B:B"),INDIRECT("'예산서_"&amp;$D40&amp;"'!L:L")),"")</f>
        <v/>
      </c>
      <c r="AC40" s="363" t="str">
        <f t="array" aca="1" ref="AC40" ca="1">IFERROR(_xludf.XLOOKUP($F40,INDIRECT("'예산서_"&amp;$D40&amp;"'!B:B"),INDIRECT("'예산서_"&amp;$D40&amp;"'!M:M"))+V40+W40,"")</f>
        <v/>
      </c>
      <c r="AD40" s="369" t="str">
        <f t="shared" ca="1" si="0"/>
        <v/>
      </c>
    </row>
    <row r="41" spans="1:30" ht="15.95" customHeight="1">
      <c r="A41" s="349"/>
      <c r="B41" s="256"/>
      <c r="C41" s="360"/>
      <c r="D41" s="361"/>
      <c r="E41" s="361"/>
      <c r="F41" s="362"/>
      <c r="G41" s="363" t="str">
        <f t="array" aca="1" ref="G41" ca="1">IFERROR(_xludf.XLOOKUP($F41,INDIRECT("'예산서_"&amp;$D41&amp;"'!B:.B"),INDIRECT("'예산서_"&amp;$D41&amp;"'!C:.C")),"")</f>
        <v/>
      </c>
      <c r="H41" s="363" t="str">
        <f t="array" aca="1" ref="H41" ca="1">IFERROR(_xludf.XLOOKUP($F41,INDIRECT("'예산서_"&amp;$D41&amp;"'!B:.B"),INDIRECT("'예산서_"&amp;$D41&amp;"'!D:.D")),"")</f>
        <v/>
      </c>
      <c r="I41" s="364"/>
      <c r="J41" s="365"/>
      <c r="K41" s="366"/>
      <c r="L41" s="361"/>
      <c r="M41" s="361"/>
      <c r="N41" s="362"/>
      <c r="O41" s="361"/>
      <c r="P41" s="362"/>
      <c r="Q41" s="361"/>
      <c r="R41" s="361"/>
      <c r="S41" s="362"/>
      <c r="T41" s="363" t="str">
        <f t="shared" ca="1" si="1"/>
        <v/>
      </c>
      <c r="U41" s="367"/>
      <c r="V41" s="368"/>
      <c r="W41" s="368"/>
      <c r="X41" s="363" t="str">
        <f t="array" aca="1" ref="X41" ca="1">IFERROR(_xludf.XLOOKUP($F41,INDIRECT("'예산서_"&amp;$D41&amp;"'!B:B"),INDIRECT("'예산서_"&amp;$D41&amp;"'!J:J")),"")</f>
        <v/>
      </c>
      <c r="Y41" s="367" t="str">
        <f t="array" aca="1" ref="Y41" ca="1">IFERROR(_xludf.XLOOKUP($F41,INDIRECT("'예산서_"&amp;$D41&amp;"'!B:B"),INDIRECT("'예산서_"&amp;$D41&amp;"'!E:E")),"")</f>
        <v/>
      </c>
      <c r="Z41" s="367">
        <f t="array" aca="1" ref="Z41" ca="1">IFERROR(_xludf.XLOOKUP($F41,INDIRECT("'예산서_"&amp;$D41&amp;"'!B:B"),INDIRECT("'예산서_"&amp;$D41&amp;"'!F:F")),)</f>
        <v>0</v>
      </c>
      <c r="AA41" s="363" t="str">
        <f t="array" aca="1" ref="AA41" ca="1">IFERROR(_xludf.XLOOKUP($F41,INDIRECT("'예산서_"&amp;$D41&amp;"'!B:B"),INDIRECT("'예산서_"&amp;$D41&amp;"'!K:K")),"")</f>
        <v/>
      </c>
      <c r="AB41" s="399" t="str">
        <f t="array" aca="1" ref="AB41" ca="1">IFERROR(_xludf.XLOOKUP($F41,INDIRECT("'예산서_"&amp;$D41&amp;"'!B:B"),INDIRECT("'예산서_"&amp;$D41&amp;"'!L:L")),"")</f>
        <v/>
      </c>
      <c r="AC41" s="363" t="str">
        <f t="array" aca="1" ref="AC41" ca="1">IFERROR(_xludf.XLOOKUP($F41,INDIRECT("'예산서_"&amp;$D41&amp;"'!B:B"),INDIRECT("'예산서_"&amp;$D41&amp;"'!M:M"))+V41+W41,"")</f>
        <v/>
      </c>
      <c r="AD41" s="369" t="str">
        <f t="shared" ca="1" si="0"/>
        <v/>
      </c>
    </row>
    <row r="42" spans="1:30" ht="15.95" customHeight="1">
      <c r="A42" s="349"/>
      <c r="B42" s="256"/>
      <c r="C42" s="360"/>
      <c r="D42" s="361"/>
      <c r="E42" s="361"/>
      <c r="F42" s="362"/>
      <c r="G42" s="363" t="str">
        <f t="array" aca="1" ref="G42" ca="1">IFERROR(_xludf.XLOOKUP($F42,INDIRECT("'예산서_"&amp;$D42&amp;"'!B:.B"),INDIRECT("'예산서_"&amp;$D42&amp;"'!C:.C")),"")</f>
        <v/>
      </c>
      <c r="H42" s="363" t="str">
        <f t="array" aca="1" ref="H42" ca="1">IFERROR(_xludf.XLOOKUP($F42,INDIRECT("'예산서_"&amp;$D42&amp;"'!B:.B"),INDIRECT("'예산서_"&amp;$D42&amp;"'!D:.D")),"")</f>
        <v/>
      </c>
      <c r="I42" s="364"/>
      <c r="J42" s="365"/>
      <c r="K42" s="366"/>
      <c r="L42" s="361"/>
      <c r="M42" s="361"/>
      <c r="N42" s="362"/>
      <c r="O42" s="361"/>
      <c r="P42" s="362"/>
      <c r="Q42" s="361"/>
      <c r="R42" s="361"/>
      <c r="S42" s="362"/>
      <c r="T42" s="363" t="str">
        <f t="shared" ca="1" si="1"/>
        <v/>
      </c>
      <c r="U42" s="367"/>
      <c r="V42" s="368"/>
      <c r="W42" s="368"/>
      <c r="X42" s="363" t="str">
        <f t="array" aca="1" ref="X42" ca="1">IFERROR(_xludf.XLOOKUP($F42,INDIRECT("'예산서_"&amp;$D42&amp;"'!B:B"),INDIRECT("'예산서_"&amp;$D42&amp;"'!J:J")),"")</f>
        <v/>
      </c>
      <c r="Y42" s="367" t="str">
        <f t="array" aca="1" ref="Y42" ca="1">IFERROR(_xludf.XLOOKUP($F42,INDIRECT("'예산서_"&amp;$D42&amp;"'!B:B"),INDIRECT("'예산서_"&amp;$D42&amp;"'!E:E")),"")</f>
        <v/>
      </c>
      <c r="Z42" s="367">
        <f t="array" aca="1" ref="Z42" ca="1">IFERROR(_xludf.XLOOKUP($F42,INDIRECT("'예산서_"&amp;$D42&amp;"'!B:B"),INDIRECT("'예산서_"&amp;$D42&amp;"'!F:F")),)</f>
        <v>0</v>
      </c>
      <c r="AA42" s="363" t="str">
        <f t="array" aca="1" ref="AA42" ca="1">IFERROR(_xludf.XLOOKUP($F42,INDIRECT("'예산서_"&amp;$D42&amp;"'!B:B"),INDIRECT("'예산서_"&amp;$D42&amp;"'!K:K")),"")</f>
        <v/>
      </c>
      <c r="AB42" s="399" t="str">
        <f t="array" aca="1" ref="AB42" ca="1">IFERROR(_xludf.XLOOKUP($F42,INDIRECT("'예산서_"&amp;$D42&amp;"'!B:B"),INDIRECT("'예산서_"&amp;$D42&amp;"'!L:L")),"")</f>
        <v/>
      </c>
      <c r="AC42" s="363" t="str">
        <f t="array" aca="1" ref="AC42" ca="1">IFERROR(_xludf.XLOOKUP($F42,INDIRECT("'예산서_"&amp;$D42&amp;"'!B:B"),INDIRECT("'예산서_"&amp;$D42&amp;"'!M:M"))+V42+W42,"")</f>
        <v/>
      </c>
      <c r="AD42" s="369" t="str">
        <f t="shared" ca="1" si="0"/>
        <v/>
      </c>
    </row>
    <row r="43" spans="1:30" ht="15.95" customHeight="1">
      <c r="A43" s="349"/>
      <c r="B43" s="256"/>
      <c r="C43" s="360"/>
      <c r="D43" s="361"/>
      <c r="E43" s="361"/>
      <c r="F43" s="362"/>
      <c r="G43" s="363" t="str">
        <f t="array" aca="1" ref="G43" ca="1">IFERROR(_xludf.XLOOKUP($F43,INDIRECT("'예산서_"&amp;$D43&amp;"'!B:.B"),INDIRECT("'예산서_"&amp;$D43&amp;"'!C:.C")),"")</f>
        <v/>
      </c>
      <c r="H43" s="363" t="str">
        <f t="array" aca="1" ref="H43" ca="1">IFERROR(_xludf.XLOOKUP($F43,INDIRECT("'예산서_"&amp;$D43&amp;"'!B:.B"),INDIRECT("'예산서_"&amp;$D43&amp;"'!D:.D")),"")</f>
        <v/>
      </c>
      <c r="I43" s="364"/>
      <c r="J43" s="365"/>
      <c r="K43" s="366"/>
      <c r="L43" s="361"/>
      <c r="M43" s="361"/>
      <c r="N43" s="362"/>
      <c r="O43" s="361"/>
      <c r="P43" s="362"/>
      <c r="Q43" s="361"/>
      <c r="R43" s="361"/>
      <c r="S43" s="362"/>
      <c r="T43" s="363" t="str">
        <f t="shared" ca="1" si="1"/>
        <v/>
      </c>
      <c r="U43" s="367"/>
      <c r="V43" s="368"/>
      <c r="W43" s="368"/>
      <c r="X43" s="363" t="str">
        <f t="array" aca="1" ref="X43" ca="1">IFERROR(_xludf.XLOOKUP($F43,INDIRECT("'예산서_"&amp;$D43&amp;"'!B:B"),INDIRECT("'예산서_"&amp;$D43&amp;"'!J:J")),"")</f>
        <v/>
      </c>
      <c r="Y43" s="367" t="str">
        <f t="array" aca="1" ref="Y43" ca="1">IFERROR(_xludf.XLOOKUP($F43,INDIRECT("'예산서_"&amp;$D43&amp;"'!B:B"),INDIRECT("'예산서_"&amp;$D43&amp;"'!E:E")),"")</f>
        <v/>
      </c>
      <c r="Z43" s="367">
        <f t="array" aca="1" ref="Z43" ca="1">IFERROR(_xludf.XLOOKUP($F43,INDIRECT("'예산서_"&amp;$D43&amp;"'!B:B"),INDIRECT("'예산서_"&amp;$D43&amp;"'!F:F")),)</f>
        <v>0</v>
      </c>
      <c r="AA43" s="363" t="str">
        <f t="array" aca="1" ref="AA43" ca="1">IFERROR(_xludf.XLOOKUP($F43,INDIRECT("'예산서_"&amp;$D43&amp;"'!B:B"),INDIRECT("'예산서_"&amp;$D43&amp;"'!K:K")),"")</f>
        <v/>
      </c>
      <c r="AB43" s="399" t="str">
        <f t="array" aca="1" ref="AB43" ca="1">IFERROR(_xludf.XLOOKUP($F43,INDIRECT("'예산서_"&amp;$D43&amp;"'!B:B"),INDIRECT("'예산서_"&amp;$D43&amp;"'!L:L")),"")</f>
        <v/>
      </c>
      <c r="AC43" s="363" t="str">
        <f t="array" aca="1" ref="AC43" ca="1">IFERROR(_xludf.XLOOKUP($F43,INDIRECT("'예산서_"&amp;$D43&amp;"'!B:B"),INDIRECT("'예산서_"&amp;$D43&amp;"'!M:M"))+V43+W43,"")</f>
        <v/>
      </c>
      <c r="AD43" s="369" t="str">
        <f t="shared" ca="1" si="0"/>
        <v/>
      </c>
    </row>
    <row r="44" spans="1:30" ht="15.95" customHeight="1">
      <c r="A44" s="349"/>
      <c r="B44" s="256"/>
      <c r="C44" s="360"/>
      <c r="D44" s="361"/>
      <c r="E44" s="361"/>
      <c r="F44" s="362"/>
      <c r="G44" s="363" t="str">
        <f t="array" aca="1" ref="G44" ca="1">IFERROR(_xludf.XLOOKUP($F44,INDIRECT("'예산서_"&amp;$D44&amp;"'!B:.B"),INDIRECT("'예산서_"&amp;$D44&amp;"'!C:.C")),"")</f>
        <v/>
      </c>
      <c r="H44" s="363" t="str">
        <f t="array" aca="1" ref="H44" ca="1">IFERROR(_xludf.XLOOKUP($F44,INDIRECT("'예산서_"&amp;$D44&amp;"'!B:.B"),INDIRECT("'예산서_"&amp;$D44&amp;"'!D:.D")),"")</f>
        <v/>
      </c>
      <c r="I44" s="364"/>
      <c r="J44" s="365"/>
      <c r="K44" s="366"/>
      <c r="L44" s="361"/>
      <c r="M44" s="361"/>
      <c r="N44" s="362"/>
      <c r="O44" s="361"/>
      <c r="P44" s="362"/>
      <c r="Q44" s="361"/>
      <c r="R44" s="361"/>
      <c r="S44" s="362"/>
      <c r="T44" s="363" t="str">
        <f t="shared" ca="1" si="1"/>
        <v/>
      </c>
      <c r="U44" s="367"/>
      <c r="V44" s="368"/>
      <c r="W44" s="368"/>
      <c r="X44" s="363" t="str">
        <f t="array" aca="1" ref="X44" ca="1">IFERROR(_xludf.XLOOKUP($F44,INDIRECT("'예산서_"&amp;$D44&amp;"'!B:B"),INDIRECT("'예산서_"&amp;$D44&amp;"'!J:J")),"")</f>
        <v/>
      </c>
      <c r="Y44" s="367" t="str">
        <f t="array" aca="1" ref="Y44" ca="1">IFERROR(_xludf.XLOOKUP($F44,INDIRECT("'예산서_"&amp;$D44&amp;"'!B:B"),INDIRECT("'예산서_"&amp;$D44&amp;"'!E:E")),"")</f>
        <v/>
      </c>
      <c r="Z44" s="367">
        <f t="array" aca="1" ref="Z44" ca="1">IFERROR(_xludf.XLOOKUP($F44,INDIRECT("'예산서_"&amp;$D44&amp;"'!B:B"),INDIRECT("'예산서_"&amp;$D44&amp;"'!F:F")),)</f>
        <v>0</v>
      </c>
      <c r="AA44" s="363" t="str">
        <f t="array" aca="1" ref="AA44" ca="1">IFERROR(_xludf.XLOOKUP($F44,INDIRECT("'예산서_"&amp;$D44&amp;"'!B:B"),INDIRECT("'예산서_"&amp;$D44&amp;"'!K:K")),"")</f>
        <v/>
      </c>
      <c r="AB44" s="399" t="str">
        <f t="array" aca="1" ref="AB44" ca="1">IFERROR(_xludf.XLOOKUP($F44,INDIRECT("'예산서_"&amp;$D44&amp;"'!B:B"),INDIRECT("'예산서_"&amp;$D44&amp;"'!L:L")),"")</f>
        <v/>
      </c>
      <c r="AC44" s="363" t="str">
        <f t="array" aca="1" ref="AC44" ca="1">IFERROR(_xludf.XLOOKUP($F44,INDIRECT("'예산서_"&amp;$D44&amp;"'!B:B"),INDIRECT("'예산서_"&amp;$D44&amp;"'!M:M"))+V44+W44,"")</f>
        <v/>
      </c>
      <c r="AD44" s="369" t="str">
        <f t="shared" ca="1" si="0"/>
        <v/>
      </c>
    </row>
    <row r="45" spans="1:30" ht="15.95" customHeight="1">
      <c r="A45" s="349"/>
      <c r="B45" s="256"/>
      <c r="C45" s="360"/>
      <c r="D45" s="361"/>
      <c r="E45" s="361"/>
      <c r="F45" s="362"/>
      <c r="G45" s="363" t="str">
        <f t="array" aca="1" ref="G45" ca="1">IFERROR(_xludf.XLOOKUP($F45,INDIRECT("'예산서_"&amp;$D45&amp;"'!B:.B"),INDIRECT("'예산서_"&amp;$D45&amp;"'!C:.C")),"")</f>
        <v/>
      </c>
      <c r="H45" s="363" t="str">
        <f t="array" aca="1" ref="H45" ca="1">IFERROR(_xludf.XLOOKUP($F45,INDIRECT("'예산서_"&amp;$D45&amp;"'!B:.B"),INDIRECT("'예산서_"&amp;$D45&amp;"'!D:.D")),"")</f>
        <v/>
      </c>
      <c r="I45" s="364"/>
      <c r="J45" s="365"/>
      <c r="K45" s="366"/>
      <c r="L45" s="361"/>
      <c r="M45" s="361"/>
      <c r="N45" s="362"/>
      <c r="O45" s="361"/>
      <c r="P45" s="362"/>
      <c r="Q45" s="361"/>
      <c r="R45" s="361"/>
      <c r="S45" s="362"/>
      <c r="T45" s="363" t="str">
        <f t="shared" ca="1" si="1"/>
        <v/>
      </c>
      <c r="U45" s="367"/>
      <c r="V45" s="368"/>
      <c r="W45" s="368"/>
      <c r="X45" s="363" t="str">
        <f t="array" aca="1" ref="X45" ca="1">IFERROR(_xludf.XLOOKUP($F45,INDIRECT("'예산서_"&amp;$D45&amp;"'!B:B"),INDIRECT("'예산서_"&amp;$D45&amp;"'!J:J")),"")</f>
        <v/>
      </c>
      <c r="Y45" s="367" t="str">
        <f t="array" aca="1" ref="Y45" ca="1">IFERROR(_xludf.XLOOKUP($F45,INDIRECT("'예산서_"&amp;$D45&amp;"'!B:B"),INDIRECT("'예산서_"&amp;$D45&amp;"'!E:E")),"")</f>
        <v/>
      </c>
      <c r="Z45" s="367">
        <f t="array" aca="1" ref="Z45" ca="1">IFERROR(_xludf.XLOOKUP($F45,INDIRECT("'예산서_"&amp;$D45&amp;"'!B:B"),INDIRECT("'예산서_"&amp;$D45&amp;"'!F:F")),)</f>
        <v>0</v>
      </c>
      <c r="AA45" s="363" t="str">
        <f t="array" aca="1" ref="AA45" ca="1">IFERROR(_xludf.XLOOKUP($F45,INDIRECT("'예산서_"&amp;$D45&amp;"'!B:B"),INDIRECT("'예산서_"&amp;$D45&amp;"'!K:K")),"")</f>
        <v/>
      </c>
      <c r="AB45" s="399" t="str">
        <f t="array" aca="1" ref="AB45" ca="1">IFERROR(_xludf.XLOOKUP($F45,INDIRECT("'예산서_"&amp;$D45&amp;"'!B:B"),INDIRECT("'예산서_"&amp;$D45&amp;"'!L:L")),"")</f>
        <v/>
      </c>
      <c r="AC45" s="363" t="str">
        <f t="array" aca="1" ref="AC45" ca="1">IFERROR(_xludf.XLOOKUP($F45,INDIRECT("'예산서_"&amp;$D45&amp;"'!B:B"),INDIRECT("'예산서_"&amp;$D45&amp;"'!M:M"))+V45+W45,"")</f>
        <v/>
      </c>
      <c r="AD45" s="369" t="str">
        <f t="shared" ca="1" si="0"/>
        <v/>
      </c>
    </row>
    <row r="46" spans="1:30" ht="15.95" customHeight="1">
      <c r="A46" s="349"/>
      <c r="B46" s="256"/>
      <c r="C46" s="360"/>
      <c r="D46" s="361"/>
      <c r="E46" s="361"/>
      <c r="F46" s="362"/>
      <c r="G46" s="363" t="str">
        <f t="array" aca="1" ref="G46" ca="1">IFERROR(_xludf.XLOOKUP($F46,INDIRECT("'예산서_"&amp;$D46&amp;"'!B:.B"),INDIRECT("'예산서_"&amp;$D46&amp;"'!C:.C")),"")</f>
        <v/>
      </c>
      <c r="H46" s="363" t="str">
        <f t="array" aca="1" ref="H46" ca="1">IFERROR(_xludf.XLOOKUP($F46,INDIRECT("'예산서_"&amp;$D46&amp;"'!B:.B"),INDIRECT("'예산서_"&amp;$D46&amp;"'!D:.D")),"")</f>
        <v/>
      </c>
      <c r="I46" s="364"/>
      <c r="J46" s="365"/>
      <c r="K46" s="366"/>
      <c r="L46" s="361"/>
      <c r="M46" s="361"/>
      <c r="N46" s="362"/>
      <c r="O46" s="361"/>
      <c r="P46" s="362"/>
      <c r="Q46" s="361"/>
      <c r="R46" s="361"/>
      <c r="S46" s="362"/>
      <c r="T46" s="363" t="str">
        <f t="shared" ca="1" si="1"/>
        <v/>
      </c>
      <c r="U46" s="367"/>
      <c r="V46" s="368"/>
      <c r="W46" s="368"/>
      <c r="X46" s="363" t="str">
        <f t="array" aca="1" ref="X46" ca="1">IFERROR(_xludf.XLOOKUP($F46,INDIRECT("'예산서_"&amp;$D46&amp;"'!B:B"),INDIRECT("'예산서_"&amp;$D46&amp;"'!J:J")),"")</f>
        <v/>
      </c>
      <c r="Y46" s="367" t="str">
        <f t="array" aca="1" ref="Y46" ca="1">IFERROR(_xludf.XLOOKUP($F46,INDIRECT("'예산서_"&amp;$D46&amp;"'!B:B"),INDIRECT("'예산서_"&amp;$D46&amp;"'!E:E")),"")</f>
        <v/>
      </c>
      <c r="Z46" s="367">
        <f t="array" aca="1" ref="Z46" ca="1">IFERROR(_xludf.XLOOKUP($F46,INDIRECT("'예산서_"&amp;$D46&amp;"'!B:B"),INDIRECT("'예산서_"&amp;$D46&amp;"'!F:F")),)</f>
        <v>0</v>
      </c>
      <c r="AA46" s="363" t="str">
        <f t="array" aca="1" ref="AA46" ca="1">IFERROR(_xludf.XLOOKUP($F46,INDIRECT("'예산서_"&amp;$D46&amp;"'!B:B"),INDIRECT("'예산서_"&amp;$D46&amp;"'!K:K")),"")</f>
        <v/>
      </c>
      <c r="AB46" s="399" t="str">
        <f t="array" aca="1" ref="AB46" ca="1">IFERROR(_xludf.XLOOKUP($F46,INDIRECT("'예산서_"&amp;$D46&amp;"'!B:B"),INDIRECT("'예산서_"&amp;$D46&amp;"'!L:L")),"")</f>
        <v/>
      </c>
      <c r="AC46" s="363" t="str">
        <f t="array" aca="1" ref="AC46" ca="1">IFERROR(_xludf.XLOOKUP($F46,INDIRECT("'예산서_"&amp;$D46&amp;"'!B:B"),INDIRECT("'예산서_"&amp;$D46&amp;"'!M:M"))+V46+W46,"")</f>
        <v/>
      </c>
      <c r="AD46" s="369" t="str">
        <f t="shared" ca="1" si="0"/>
        <v/>
      </c>
    </row>
    <row r="47" spans="1:30" ht="15.95" customHeight="1">
      <c r="A47" s="349"/>
      <c r="B47" s="256"/>
      <c r="C47" s="360"/>
      <c r="D47" s="361"/>
      <c r="E47" s="361"/>
      <c r="F47" s="362"/>
      <c r="G47" s="363" t="str">
        <f t="array" aca="1" ref="G47" ca="1">IFERROR(_xludf.XLOOKUP($F47,INDIRECT("'예산서_"&amp;$D47&amp;"'!B:.B"),INDIRECT("'예산서_"&amp;$D47&amp;"'!C:.C")),"")</f>
        <v/>
      </c>
      <c r="H47" s="363" t="str">
        <f t="array" aca="1" ref="H47" ca="1">IFERROR(_xludf.XLOOKUP($F47,INDIRECT("'예산서_"&amp;$D47&amp;"'!B:.B"),INDIRECT("'예산서_"&amp;$D47&amp;"'!D:.D")),"")</f>
        <v/>
      </c>
      <c r="I47" s="364"/>
      <c r="J47" s="365"/>
      <c r="K47" s="366"/>
      <c r="L47" s="361"/>
      <c r="M47" s="361"/>
      <c r="N47" s="362"/>
      <c r="O47" s="361"/>
      <c r="P47" s="362"/>
      <c r="Q47" s="361"/>
      <c r="R47" s="361"/>
      <c r="S47" s="362"/>
      <c r="T47" s="363" t="str">
        <f t="shared" ca="1" si="1"/>
        <v/>
      </c>
      <c r="U47" s="367"/>
      <c r="V47" s="368"/>
      <c r="W47" s="368"/>
      <c r="X47" s="363" t="str">
        <f t="array" aca="1" ref="X47" ca="1">IFERROR(_xludf.XLOOKUP($F47,INDIRECT("'예산서_"&amp;$D47&amp;"'!B:B"),INDIRECT("'예산서_"&amp;$D47&amp;"'!J:J")),"")</f>
        <v/>
      </c>
      <c r="Y47" s="367" t="str">
        <f t="array" aca="1" ref="Y47" ca="1">IFERROR(_xludf.XLOOKUP($F47,INDIRECT("'예산서_"&amp;$D47&amp;"'!B:B"),INDIRECT("'예산서_"&amp;$D47&amp;"'!E:E")),"")</f>
        <v/>
      </c>
      <c r="Z47" s="367">
        <f t="array" aca="1" ref="Z47" ca="1">IFERROR(_xludf.XLOOKUP($F47,INDIRECT("'예산서_"&amp;$D47&amp;"'!B:B"),INDIRECT("'예산서_"&amp;$D47&amp;"'!F:F")),)</f>
        <v>0</v>
      </c>
      <c r="AA47" s="363" t="str">
        <f t="array" aca="1" ref="AA47" ca="1">IFERROR(_xludf.XLOOKUP($F47,INDIRECT("'예산서_"&amp;$D47&amp;"'!B:B"),INDIRECT("'예산서_"&amp;$D47&amp;"'!K:K")),"")</f>
        <v/>
      </c>
      <c r="AB47" s="399" t="str">
        <f t="array" aca="1" ref="AB47" ca="1">IFERROR(_xludf.XLOOKUP($F47,INDIRECT("'예산서_"&amp;$D47&amp;"'!B:B"),INDIRECT("'예산서_"&amp;$D47&amp;"'!L:L")),"")</f>
        <v/>
      </c>
      <c r="AC47" s="363" t="str">
        <f t="array" aca="1" ref="AC47" ca="1">IFERROR(_xludf.XLOOKUP($F47,INDIRECT("'예산서_"&amp;$D47&amp;"'!B:B"),INDIRECT("'예산서_"&amp;$D47&amp;"'!M:M"))+V47+W47,"")</f>
        <v/>
      </c>
      <c r="AD47" s="369" t="str">
        <f t="shared" ca="1" si="0"/>
        <v/>
      </c>
    </row>
    <row r="48" spans="1:30" ht="15.95" customHeight="1">
      <c r="A48" s="349"/>
      <c r="B48" s="256"/>
      <c r="C48" s="360"/>
      <c r="D48" s="361"/>
      <c r="E48" s="361"/>
      <c r="F48" s="362"/>
      <c r="G48" s="363" t="str">
        <f t="array" aca="1" ref="G48" ca="1">IFERROR(_xludf.XLOOKUP($F48,INDIRECT("'예산서_"&amp;$D48&amp;"'!B:.B"),INDIRECT("'예산서_"&amp;$D48&amp;"'!C:.C")),"")</f>
        <v/>
      </c>
      <c r="H48" s="363" t="str">
        <f t="array" aca="1" ref="H48" ca="1">IFERROR(_xludf.XLOOKUP($F48,INDIRECT("'예산서_"&amp;$D48&amp;"'!B:.B"),INDIRECT("'예산서_"&amp;$D48&amp;"'!D:.D")),"")</f>
        <v/>
      </c>
      <c r="I48" s="364"/>
      <c r="J48" s="365"/>
      <c r="K48" s="366"/>
      <c r="L48" s="361"/>
      <c r="M48" s="361"/>
      <c r="N48" s="362"/>
      <c r="O48" s="361"/>
      <c r="P48" s="362"/>
      <c r="Q48" s="361"/>
      <c r="R48" s="361"/>
      <c r="S48" s="362"/>
      <c r="T48" s="363" t="str">
        <f t="shared" ca="1" si="1"/>
        <v/>
      </c>
      <c r="U48" s="367"/>
      <c r="V48" s="368"/>
      <c r="W48" s="368"/>
      <c r="X48" s="363" t="str">
        <f t="array" aca="1" ref="X48" ca="1">IFERROR(_xludf.XLOOKUP($F48,INDIRECT("'예산서_"&amp;$D48&amp;"'!B:B"),INDIRECT("'예산서_"&amp;$D48&amp;"'!J:J")),"")</f>
        <v/>
      </c>
      <c r="Y48" s="367" t="str">
        <f t="array" aca="1" ref="Y48" ca="1">IFERROR(_xludf.XLOOKUP($F48,INDIRECT("'예산서_"&amp;$D48&amp;"'!B:B"),INDIRECT("'예산서_"&amp;$D48&amp;"'!E:E")),"")</f>
        <v/>
      </c>
      <c r="Z48" s="367">
        <f t="array" aca="1" ref="Z48" ca="1">IFERROR(_xludf.XLOOKUP($F48,INDIRECT("'예산서_"&amp;$D48&amp;"'!B:B"),INDIRECT("'예산서_"&amp;$D48&amp;"'!F:F")),)</f>
        <v>0</v>
      </c>
      <c r="AA48" s="363" t="str">
        <f t="array" aca="1" ref="AA48" ca="1">IFERROR(_xludf.XLOOKUP($F48,INDIRECT("'예산서_"&amp;$D48&amp;"'!B:B"),INDIRECT("'예산서_"&amp;$D48&amp;"'!K:K")),"")</f>
        <v/>
      </c>
      <c r="AB48" s="399" t="str">
        <f t="array" aca="1" ref="AB48" ca="1">IFERROR(_xludf.XLOOKUP($F48,INDIRECT("'예산서_"&amp;$D48&amp;"'!B:B"),INDIRECT("'예산서_"&amp;$D48&amp;"'!L:L")),"")</f>
        <v/>
      </c>
      <c r="AC48" s="363" t="str">
        <f t="array" aca="1" ref="AC48" ca="1">IFERROR(_xludf.XLOOKUP($F48,INDIRECT("'예산서_"&amp;$D48&amp;"'!B:B"),INDIRECT("'예산서_"&amp;$D48&amp;"'!M:M"))+V48+W48,"")</f>
        <v/>
      </c>
      <c r="AD48" s="369" t="str">
        <f t="shared" ca="1" si="0"/>
        <v/>
      </c>
    </row>
    <row r="49" spans="1:30" ht="15.95" customHeight="1">
      <c r="A49" s="349"/>
      <c r="B49" s="256"/>
      <c r="C49" s="360"/>
      <c r="D49" s="361"/>
      <c r="E49" s="361"/>
      <c r="F49" s="362"/>
      <c r="G49" s="363" t="str">
        <f t="array" aca="1" ref="G49" ca="1">IFERROR(_xludf.XLOOKUP($F49,INDIRECT("'예산서_"&amp;$D49&amp;"'!B:.B"),INDIRECT("'예산서_"&amp;$D49&amp;"'!C:.C")),"")</f>
        <v/>
      </c>
      <c r="H49" s="363" t="str">
        <f t="array" aca="1" ref="H49" ca="1">IFERROR(_xludf.XLOOKUP($F49,INDIRECT("'예산서_"&amp;$D49&amp;"'!B:.B"),INDIRECT("'예산서_"&amp;$D49&amp;"'!D:.D")),"")</f>
        <v/>
      </c>
      <c r="I49" s="364"/>
      <c r="J49" s="365"/>
      <c r="K49" s="366"/>
      <c r="L49" s="361"/>
      <c r="M49" s="361"/>
      <c r="N49" s="362"/>
      <c r="O49" s="361"/>
      <c r="P49" s="362"/>
      <c r="Q49" s="361"/>
      <c r="R49" s="361"/>
      <c r="S49" s="362"/>
      <c r="T49" s="363" t="str">
        <f t="shared" ca="1" si="1"/>
        <v/>
      </c>
      <c r="U49" s="367"/>
      <c r="V49" s="368"/>
      <c r="W49" s="368"/>
      <c r="X49" s="363" t="str">
        <f t="array" aca="1" ref="X49" ca="1">IFERROR(_xludf.XLOOKUP($F49,INDIRECT("'예산서_"&amp;$D49&amp;"'!B:B"),INDIRECT("'예산서_"&amp;$D49&amp;"'!J:J")),"")</f>
        <v/>
      </c>
      <c r="Y49" s="367" t="str">
        <f t="array" aca="1" ref="Y49" ca="1">IFERROR(_xludf.XLOOKUP($F49,INDIRECT("'예산서_"&amp;$D49&amp;"'!B:B"),INDIRECT("'예산서_"&amp;$D49&amp;"'!E:E")),"")</f>
        <v/>
      </c>
      <c r="Z49" s="367">
        <f t="array" aca="1" ref="Z49" ca="1">IFERROR(_xludf.XLOOKUP($F49,INDIRECT("'예산서_"&amp;$D49&amp;"'!B:B"),INDIRECT("'예산서_"&amp;$D49&amp;"'!F:F")),)</f>
        <v>0</v>
      </c>
      <c r="AA49" s="363" t="str">
        <f t="array" aca="1" ref="AA49" ca="1">IFERROR(_xludf.XLOOKUP($F49,INDIRECT("'예산서_"&amp;$D49&amp;"'!B:B"),INDIRECT("'예산서_"&amp;$D49&amp;"'!K:K")),"")</f>
        <v/>
      </c>
      <c r="AB49" s="399" t="str">
        <f t="array" aca="1" ref="AB49" ca="1">IFERROR(_xludf.XLOOKUP($F49,INDIRECT("'예산서_"&amp;$D49&amp;"'!B:B"),INDIRECT("'예산서_"&amp;$D49&amp;"'!L:L")),"")</f>
        <v/>
      </c>
      <c r="AC49" s="363" t="str">
        <f t="array" aca="1" ref="AC49" ca="1">IFERROR(_xludf.XLOOKUP($F49,INDIRECT("'예산서_"&amp;$D49&amp;"'!B:B"),INDIRECT("'예산서_"&amp;$D49&amp;"'!M:M"))+V49+W49,"")</f>
        <v/>
      </c>
      <c r="AD49" s="369" t="str">
        <f t="shared" ca="1" si="0"/>
        <v/>
      </c>
    </row>
    <row r="50" spans="1:30" ht="15.95" customHeight="1">
      <c r="A50" s="349"/>
      <c r="B50" s="256"/>
      <c r="C50" s="360"/>
      <c r="D50" s="361"/>
      <c r="E50" s="361"/>
      <c r="F50" s="362"/>
      <c r="G50" s="363" t="str">
        <f t="array" aca="1" ref="G50" ca="1">IFERROR(_xludf.XLOOKUP($F50,INDIRECT("'예산서_"&amp;$D50&amp;"'!B:.B"),INDIRECT("'예산서_"&amp;$D50&amp;"'!C:.C")),"")</f>
        <v/>
      </c>
      <c r="H50" s="363" t="str">
        <f t="array" aca="1" ref="H50" ca="1">IFERROR(_xludf.XLOOKUP($F50,INDIRECT("'예산서_"&amp;$D50&amp;"'!B:.B"),INDIRECT("'예산서_"&amp;$D50&amp;"'!D:.D")),"")</f>
        <v/>
      </c>
      <c r="I50" s="364"/>
      <c r="J50" s="365"/>
      <c r="K50" s="366"/>
      <c r="L50" s="361"/>
      <c r="M50" s="361"/>
      <c r="N50" s="362"/>
      <c r="O50" s="361"/>
      <c r="P50" s="362"/>
      <c r="Q50" s="361"/>
      <c r="R50" s="361"/>
      <c r="S50" s="362"/>
      <c r="T50" s="363" t="str">
        <f t="shared" ca="1" si="1"/>
        <v/>
      </c>
      <c r="U50" s="367"/>
      <c r="V50" s="368"/>
      <c r="W50" s="368"/>
      <c r="X50" s="363" t="str">
        <f t="array" aca="1" ref="X50" ca="1">IFERROR(_xludf.XLOOKUP($F50,INDIRECT("'예산서_"&amp;$D50&amp;"'!B:B"),INDIRECT("'예산서_"&amp;$D50&amp;"'!J:J")),"")</f>
        <v/>
      </c>
      <c r="Y50" s="367" t="str">
        <f t="array" aca="1" ref="Y50" ca="1">IFERROR(_xludf.XLOOKUP($F50,INDIRECT("'예산서_"&amp;$D50&amp;"'!B:B"),INDIRECT("'예산서_"&amp;$D50&amp;"'!E:E")),"")</f>
        <v/>
      </c>
      <c r="Z50" s="367">
        <f t="array" aca="1" ref="Z50" ca="1">IFERROR(_xludf.XLOOKUP($F50,INDIRECT("'예산서_"&amp;$D50&amp;"'!B:B"),INDIRECT("'예산서_"&amp;$D50&amp;"'!F:F")),)</f>
        <v>0</v>
      </c>
      <c r="AA50" s="363" t="str">
        <f t="array" aca="1" ref="AA50" ca="1">IFERROR(_xludf.XLOOKUP($F50,INDIRECT("'예산서_"&amp;$D50&amp;"'!B:B"),INDIRECT("'예산서_"&amp;$D50&amp;"'!K:K")),"")</f>
        <v/>
      </c>
      <c r="AB50" s="399" t="str">
        <f t="array" aca="1" ref="AB50" ca="1">IFERROR(_xludf.XLOOKUP($F50,INDIRECT("'예산서_"&amp;$D50&amp;"'!B:B"),INDIRECT("'예산서_"&amp;$D50&amp;"'!L:L")),"")</f>
        <v/>
      </c>
      <c r="AC50" s="363" t="str">
        <f t="array" aca="1" ref="AC50" ca="1">IFERROR(_xludf.XLOOKUP($F50,INDIRECT("'예산서_"&amp;$D50&amp;"'!B:B"),INDIRECT("'예산서_"&amp;$D50&amp;"'!M:M"))+V50+W50,"")</f>
        <v/>
      </c>
      <c r="AD50" s="369" t="str">
        <f t="shared" ca="1" si="0"/>
        <v/>
      </c>
    </row>
    <row r="51" spans="1:30" ht="15.95" customHeight="1">
      <c r="A51" s="349"/>
      <c r="B51" s="256"/>
      <c r="C51" s="360"/>
      <c r="D51" s="361"/>
      <c r="E51" s="361"/>
      <c r="F51" s="362"/>
      <c r="G51" s="363" t="str">
        <f t="array" aca="1" ref="G51" ca="1">IFERROR(_xludf.XLOOKUP($F51,INDIRECT("'예산서_"&amp;$D51&amp;"'!B:.B"),INDIRECT("'예산서_"&amp;$D51&amp;"'!C:.C")),"")</f>
        <v/>
      </c>
      <c r="H51" s="363" t="str">
        <f t="array" aca="1" ref="H51" ca="1">IFERROR(_xludf.XLOOKUP($F51,INDIRECT("'예산서_"&amp;$D51&amp;"'!B:.B"),INDIRECT("'예산서_"&amp;$D51&amp;"'!D:.D")),"")</f>
        <v/>
      </c>
      <c r="I51" s="364"/>
      <c r="J51" s="365"/>
      <c r="K51" s="366"/>
      <c r="L51" s="361"/>
      <c r="M51" s="361"/>
      <c r="N51" s="362"/>
      <c r="O51" s="361"/>
      <c r="P51" s="362"/>
      <c r="Q51" s="361"/>
      <c r="R51" s="361"/>
      <c r="S51" s="362"/>
      <c r="T51" s="363" t="str">
        <f t="shared" ca="1" si="1"/>
        <v/>
      </c>
      <c r="U51" s="367"/>
      <c r="V51" s="368"/>
      <c r="W51" s="368"/>
      <c r="X51" s="363" t="str">
        <f t="array" aca="1" ref="X51" ca="1">IFERROR(_xludf.XLOOKUP($F51,INDIRECT("'예산서_"&amp;$D51&amp;"'!B:B"),INDIRECT("'예산서_"&amp;$D51&amp;"'!J:J")),"")</f>
        <v/>
      </c>
      <c r="Y51" s="367" t="str">
        <f t="array" aca="1" ref="Y51" ca="1">IFERROR(_xludf.XLOOKUP($F51,INDIRECT("'예산서_"&amp;$D51&amp;"'!B:B"),INDIRECT("'예산서_"&amp;$D51&amp;"'!E:E")),"")</f>
        <v/>
      </c>
      <c r="Z51" s="367">
        <f t="array" aca="1" ref="Z51" ca="1">IFERROR(_xludf.XLOOKUP($F51,INDIRECT("'예산서_"&amp;$D51&amp;"'!B:B"),INDIRECT("'예산서_"&amp;$D51&amp;"'!F:F")),)</f>
        <v>0</v>
      </c>
      <c r="AA51" s="363" t="str">
        <f t="array" aca="1" ref="AA51" ca="1">IFERROR(_xludf.XLOOKUP($F51,INDIRECT("'예산서_"&amp;$D51&amp;"'!B:B"),INDIRECT("'예산서_"&amp;$D51&amp;"'!K:K")),"")</f>
        <v/>
      </c>
      <c r="AB51" s="399" t="str">
        <f t="array" aca="1" ref="AB51" ca="1">IFERROR(_xludf.XLOOKUP($F51,INDIRECT("'예산서_"&amp;$D51&amp;"'!B:B"),INDIRECT("'예산서_"&amp;$D51&amp;"'!L:L")),"")</f>
        <v/>
      </c>
      <c r="AC51" s="363" t="str">
        <f t="array" aca="1" ref="AC51" ca="1">IFERROR(_xludf.XLOOKUP($F51,INDIRECT("'예산서_"&amp;$D51&amp;"'!B:B"),INDIRECT("'예산서_"&amp;$D51&amp;"'!M:M"))+V51+W51,"")</f>
        <v/>
      </c>
      <c r="AD51" s="369" t="str">
        <f t="shared" ca="1" si="0"/>
        <v/>
      </c>
    </row>
    <row r="52" spans="1:30" ht="15.95" customHeight="1">
      <c r="A52" s="349"/>
      <c r="B52" s="256"/>
      <c r="C52" s="360"/>
      <c r="D52" s="361"/>
      <c r="E52" s="361"/>
      <c r="F52" s="362"/>
      <c r="G52" s="363" t="str">
        <f t="array" aca="1" ref="G52" ca="1">IFERROR(_xludf.XLOOKUP($F52,INDIRECT("'예산서_"&amp;$D52&amp;"'!B:.B"),INDIRECT("'예산서_"&amp;$D52&amp;"'!C:.C")),"")</f>
        <v/>
      </c>
      <c r="H52" s="363" t="str">
        <f t="array" aca="1" ref="H52" ca="1">IFERROR(_xludf.XLOOKUP($F52,INDIRECT("'예산서_"&amp;$D52&amp;"'!B:.B"),INDIRECT("'예산서_"&amp;$D52&amp;"'!D:.D")),"")</f>
        <v/>
      </c>
      <c r="I52" s="364"/>
      <c r="J52" s="365"/>
      <c r="K52" s="366"/>
      <c r="L52" s="361"/>
      <c r="M52" s="361"/>
      <c r="N52" s="362"/>
      <c r="O52" s="361"/>
      <c r="P52" s="362"/>
      <c r="Q52" s="361"/>
      <c r="R52" s="361"/>
      <c r="S52" s="362"/>
      <c r="T52" s="363" t="str">
        <f t="shared" ca="1" si="1"/>
        <v/>
      </c>
      <c r="U52" s="367"/>
      <c r="V52" s="368"/>
      <c r="W52" s="368"/>
      <c r="X52" s="363" t="str">
        <f t="array" aca="1" ref="X52" ca="1">IFERROR(_xludf.XLOOKUP($F52,INDIRECT("'예산서_"&amp;$D52&amp;"'!B:B"),INDIRECT("'예산서_"&amp;$D52&amp;"'!J:J")),"")</f>
        <v/>
      </c>
      <c r="Y52" s="367" t="str">
        <f t="array" aca="1" ref="Y52" ca="1">IFERROR(_xludf.XLOOKUP($F52,INDIRECT("'예산서_"&amp;$D52&amp;"'!B:B"),INDIRECT("'예산서_"&amp;$D52&amp;"'!E:E")),"")</f>
        <v/>
      </c>
      <c r="Z52" s="367">
        <f t="array" aca="1" ref="Z52" ca="1">IFERROR(_xludf.XLOOKUP($F52,INDIRECT("'예산서_"&amp;$D52&amp;"'!B:B"),INDIRECT("'예산서_"&amp;$D52&amp;"'!F:F")),)</f>
        <v>0</v>
      </c>
      <c r="AA52" s="363" t="str">
        <f t="array" aca="1" ref="AA52" ca="1">IFERROR(_xludf.XLOOKUP($F52,INDIRECT("'예산서_"&amp;$D52&amp;"'!B:B"),INDIRECT("'예산서_"&amp;$D52&amp;"'!K:K")),"")</f>
        <v/>
      </c>
      <c r="AB52" s="399" t="str">
        <f t="array" aca="1" ref="AB52" ca="1">IFERROR(_xludf.XLOOKUP($F52,INDIRECT("'예산서_"&amp;$D52&amp;"'!B:B"),INDIRECT("'예산서_"&amp;$D52&amp;"'!L:L")),"")</f>
        <v/>
      </c>
      <c r="AC52" s="363" t="str">
        <f t="array" aca="1" ref="AC52" ca="1">IFERROR(_xludf.XLOOKUP($F52,INDIRECT("'예산서_"&amp;$D52&amp;"'!B:B"),INDIRECT("'예산서_"&amp;$D52&amp;"'!M:M"))+V52+W52,"")</f>
        <v/>
      </c>
      <c r="AD52" s="369" t="str">
        <f t="shared" ca="1" si="0"/>
        <v/>
      </c>
    </row>
    <row r="53" spans="1:30" ht="15.95" customHeight="1">
      <c r="A53" s="349"/>
      <c r="B53" s="256"/>
      <c r="C53" s="360"/>
      <c r="D53" s="361"/>
      <c r="E53" s="361"/>
      <c r="F53" s="362"/>
      <c r="G53" s="363" t="str">
        <f t="array" aca="1" ref="G53" ca="1">IFERROR(_xludf.XLOOKUP($F53,INDIRECT("'예산서_"&amp;$D53&amp;"'!B:.B"),INDIRECT("'예산서_"&amp;$D53&amp;"'!C:.C")),"")</f>
        <v/>
      </c>
      <c r="H53" s="363" t="str">
        <f t="array" aca="1" ref="H53" ca="1">IFERROR(_xludf.XLOOKUP($F53,INDIRECT("'예산서_"&amp;$D53&amp;"'!B:.B"),INDIRECT("'예산서_"&amp;$D53&amp;"'!D:.D")),"")</f>
        <v/>
      </c>
      <c r="I53" s="364"/>
      <c r="J53" s="365"/>
      <c r="K53" s="366"/>
      <c r="L53" s="361"/>
      <c r="M53" s="361"/>
      <c r="N53" s="362"/>
      <c r="O53" s="361"/>
      <c r="P53" s="362"/>
      <c r="Q53" s="361"/>
      <c r="R53" s="361"/>
      <c r="S53" s="362"/>
      <c r="T53" s="363" t="str">
        <f t="shared" ca="1" si="1"/>
        <v/>
      </c>
      <c r="U53" s="367"/>
      <c r="V53" s="368"/>
      <c r="W53" s="368"/>
      <c r="X53" s="363" t="str">
        <f t="array" aca="1" ref="X53" ca="1">IFERROR(_xludf.XLOOKUP($F53,INDIRECT("'예산서_"&amp;$D53&amp;"'!B:B"),INDIRECT("'예산서_"&amp;$D53&amp;"'!J:J")),"")</f>
        <v/>
      </c>
      <c r="Y53" s="367" t="str">
        <f t="array" aca="1" ref="Y53" ca="1">IFERROR(_xludf.XLOOKUP($F53,INDIRECT("'예산서_"&amp;$D53&amp;"'!B:B"),INDIRECT("'예산서_"&amp;$D53&amp;"'!E:E")),"")</f>
        <v/>
      </c>
      <c r="Z53" s="367">
        <f t="array" aca="1" ref="Z53" ca="1">IFERROR(_xludf.XLOOKUP($F53,INDIRECT("'예산서_"&amp;$D53&amp;"'!B:B"),INDIRECT("'예산서_"&amp;$D53&amp;"'!F:F")),)</f>
        <v>0</v>
      </c>
      <c r="AA53" s="363" t="str">
        <f t="array" aca="1" ref="AA53" ca="1">IFERROR(_xludf.XLOOKUP($F53,INDIRECT("'예산서_"&amp;$D53&amp;"'!B:B"),INDIRECT("'예산서_"&amp;$D53&amp;"'!K:K")),"")</f>
        <v/>
      </c>
      <c r="AB53" s="399" t="str">
        <f t="array" aca="1" ref="AB53" ca="1">IFERROR(_xludf.XLOOKUP($F53,INDIRECT("'예산서_"&amp;$D53&amp;"'!B:B"),INDIRECT("'예산서_"&amp;$D53&amp;"'!L:L")),"")</f>
        <v/>
      </c>
      <c r="AC53" s="363" t="str">
        <f t="array" aca="1" ref="AC53" ca="1">IFERROR(_xludf.XLOOKUP($F53,INDIRECT("'예산서_"&amp;$D53&amp;"'!B:B"),INDIRECT("'예산서_"&amp;$D53&amp;"'!M:M"))+V53+W53,"")</f>
        <v/>
      </c>
      <c r="AD53" s="369" t="str">
        <f t="shared" ca="1" si="0"/>
        <v/>
      </c>
    </row>
    <row r="54" spans="1:30" ht="15.95" customHeight="1">
      <c r="A54" s="349"/>
      <c r="B54" s="256"/>
      <c r="C54" s="360"/>
      <c r="D54" s="361"/>
      <c r="E54" s="361"/>
      <c r="F54" s="362"/>
      <c r="G54" s="363" t="str">
        <f t="array" aca="1" ref="G54" ca="1">IFERROR(_xludf.XLOOKUP($F54,INDIRECT("'예산서_"&amp;$D54&amp;"'!B:.B"),INDIRECT("'예산서_"&amp;$D54&amp;"'!C:.C")),"")</f>
        <v/>
      </c>
      <c r="H54" s="363" t="str">
        <f t="array" aca="1" ref="H54" ca="1">IFERROR(_xludf.XLOOKUP($F54,INDIRECT("'예산서_"&amp;$D54&amp;"'!B:.B"),INDIRECT("'예산서_"&amp;$D54&amp;"'!D:.D")),"")</f>
        <v/>
      </c>
      <c r="I54" s="364"/>
      <c r="J54" s="365"/>
      <c r="K54" s="366"/>
      <c r="L54" s="361"/>
      <c r="M54" s="361"/>
      <c r="N54" s="362"/>
      <c r="O54" s="361"/>
      <c r="P54" s="362"/>
      <c r="Q54" s="361"/>
      <c r="R54" s="361"/>
      <c r="S54" s="362"/>
      <c r="T54" s="363" t="str">
        <f t="shared" ca="1" si="1"/>
        <v/>
      </c>
      <c r="U54" s="367"/>
      <c r="V54" s="368"/>
      <c r="W54" s="368"/>
      <c r="X54" s="363" t="str">
        <f t="array" aca="1" ref="X54" ca="1">IFERROR(_xludf.XLOOKUP($F54,INDIRECT("'예산서_"&amp;$D54&amp;"'!B:B"),INDIRECT("'예산서_"&amp;$D54&amp;"'!J:J")),"")</f>
        <v/>
      </c>
      <c r="Y54" s="367" t="str">
        <f t="array" aca="1" ref="Y54" ca="1">IFERROR(_xludf.XLOOKUP($F54,INDIRECT("'예산서_"&amp;$D54&amp;"'!B:B"),INDIRECT("'예산서_"&amp;$D54&amp;"'!E:E")),"")</f>
        <v/>
      </c>
      <c r="Z54" s="367">
        <f t="array" aca="1" ref="Z54" ca="1">IFERROR(_xludf.XLOOKUP($F54,INDIRECT("'예산서_"&amp;$D54&amp;"'!B:B"),INDIRECT("'예산서_"&amp;$D54&amp;"'!F:F")),)</f>
        <v>0</v>
      </c>
      <c r="AA54" s="363" t="str">
        <f t="array" aca="1" ref="AA54" ca="1">IFERROR(_xludf.XLOOKUP($F54,INDIRECT("'예산서_"&amp;$D54&amp;"'!B:B"),INDIRECT("'예산서_"&amp;$D54&amp;"'!K:K")),"")</f>
        <v/>
      </c>
      <c r="AB54" s="399" t="str">
        <f t="array" aca="1" ref="AB54" ca="1">IFERROR(_xludf.XLOOKUP($F54,INDIRECT("'예산서_"&amp;$D54&amp;"'!B:B"),INDIRECT("'예산서_"&amp;$D54&amp;"'!L:L")),"")</f>
        <v/>
      </c>
      <c r="AC54" s="363" t="str">
        <f t="array" aca="1" ref="AC54" ca="1">IFERROR(_xludf.XLOOKUP($F54,INDIRECT("'예산서_"&amp;$D54&amp;"'!B:B"),INDIRECT("'예산서_"&amp;$D54&amp;"'!M:M"))+V54+W54,"")</f>
        <v/>
      </c>
      <c r="AD54" s="369" t="str">
        <f t="shared" ca="1" si="0"/>
        <v/>
      </c>
    </row>
    <row r="55" spans="1:30" ht="15.95" customHeight="1">
      <c r="A55" s="349"/>
      <c r="B55" s="256"/>
      <c r="C55" s="360"/>
      <c r="D55" s="361"/>
      <c r="E55" s="361"/>
      <c r="F55" s="362"/>
      <c r="G55" s="363" t="str">
        <f t="array" aca="1" ref="G55" ca="1">IFERROR(_xludf.XLOOKUP($F55,INDIRECT("'예산서_"&amp;$D55&amp;"'!B:.B"),INDIRECT("'예산서_"&amp;$D55&amp;"'!C:.C")),"")</f>
        <v/>
      </c>
      <c r="H55" s="363" t="str">
        <f t="array" aca="1" ref="H55" ca="1">IFERROR(_xludf.XLOOKUP($F55,INDIRECT("'예산서_"&amp;$D55&amp;"'!B:.B"),INDIRECT("'예산서_"&amp;$D55&amp;"'!D:.D")),"")</f>
        <v/>
      </c>
      <c r="I55" s="364"/>
      <c r="J55" s="365"/>
      <c r="K55" s="366"/>
      <c r="L55" s="361"/>
      <c r="M55" s="361"/>
      <c r="N55" s="362"/>
      <c r="O55" s="361"/>
      <c r="P55" s="362"/>
      <c r="Q55" s="361"/>
      <c r="R55" s="361"/>
      <c r="S55" s="362"/>
      <c r="T55" s="363" t="str">
        <f t="shared" ca="1" si="1"/>
        <v/>
      </c>
      <c r="U55" s="367"/>
      <c r="V55" s="368"/>
      <c r="W55" s="368"/>
      <c r="X55" s="363" t="str">
        <f t="array" aca="1" ref="X55" ca="1">IFERROR(_xludf.XLOOKUP($F55,INDIRECT("'예산서_"&amp;$D55&amp;"'!B:B"),INDIRECT("'예산서_"&amp;$D55&amp;"'!J:J")),"")</f>
        <v/>
      </c>
      <c r="Y55" s="367" t="str">
        <f t="array" aca="1" ref="Y55" ca="1">IFERROR(_xludf.XLOOKUP($F55,INDIRECT("'예산서_"&amp;$D55&amp;"'!B:B"),INDIRECT("'예산서_"&amp;$D55&amp;"'!E:E")),"")</f>
        <v/>
      </c>
      <c r="Z55" s="367">
        <f t="array" aca="1" ref="Z55" ca="1">IFERROR(_xludf.XLOOKUP($F55,INDIRECT("'예산서_"&amp;$D55&amp;"'!B:B"),INDIRECT("'예산서_"&amp;$D55&amp;"'!F:F")),)</f>
        <v>0</v>
      </c>
      <c r="AA55" s="363" t="str">
        <f t="array" aca="1" ref="AA55" ca="1">IFERROR(_xludf.XLOOKUP($F55,INDIRECT("'예산서_"&amp;$D55&amp;"'!B:B"),INDIRECT("'예산서_"&amp;$D55&amp;"'!K:K")),"")</f>
        <v/>
      </c>
      <c r="AB55" s="399" t="str">
        <f t="array" aca="1" ref="AB55" ca="1">IFERROR(_xludf.XLOOKUP($F55,INDIRECT("'예산서_"&amp;$D55&amp;"'!B:B"),INDIRECT("'예산서_"&amp;$D55&amp;"'!L:L")),"")</f>
        <v/>
      </c>
      <c r="AC55" s="363" t="str">
        <f t="array" aca="1" ref="AC55" ca="1">IFERROR(_xludf.XLOOKUP($F55,INDIRECT("'예산서_"&amp;$D55&amp;"'!B:B"),INDIRECT("'예산서_"&amp;$D55&amp;"'!M:M"))+V55+W55,"")</f>
        <v/>
      </c>
      <c r="AD55" s="369" t="str">
        <f t="shared" ca="1" si="0"/>
        <v/>
      </c>
    </row>
    <row r="56" spans="1:30" ht="15.95" customHeight="1">
      <c r="A56" s="349"/>
      <c r="B56" s="256"/>
      <c r="C56" s="360"/>
      <c r="D56" s="361"/>
      <c r="E56" s="361"/>
      <c r="F56" s="362"/>
      <c r="G56" s="363" t="str">
        <f t="array" aca="1" ref="G56" ca="1">IFERROR(_xludf.XLOOKUP($F56,INDIRECT("'예산서_"&amp;$D56&amp;"'!B:.B"),INDIRECT("'예산서_"&amp;$D56&amp;"'!C:.C")),"")</f>
        <v/>
      </c>
      <c r="H56" s="363" t="str">
        <f t="array" aca="1" ref="H56" ca="1">IFERROR(_xludf.XLOOKUP($F56,INDIRECT("'예산서_"&amp;$D56&amp;"'!B:.B"),INDIRECT("'예산서_"&amp;$D56&amp;"'!D:.D")),"")</f>
        <v/>
      </c>
      <c r="I56" s="364"/>
      <c r="J56" s="365"/>
      <c r="K56" s="366"/>
      <c r="L56" s="361"/>
      <c r="M56" s="361"/>
      <c r="N56" s="362"/>
      <c r="O56" s="361"/>
      <c r="P56" s="362"/>
      <c r="Q56" s="361"/>
      <c r="R56" s="361"/>
      <c r="S56" s="362"/>
      <c r="T56" s="363" t="str">
        <f t="shared" ca="1" si="1"/>
        <v/>
      </c>
      <c r="U56" s="367"/>
      <c r="V56" s="368"/>
      <c r="W56" s="368"/>
      <c r="X56" s="363" t="str">
        <f t="array" aca="1" ref="X56" ca="1">IFERROR(_xludf.XLOOKUP($F56,INDIRECT("'예산서_"&amp;$D56&amp;"'!B:B"),INDIRECT("'예산서_"&amp;$D56&amp;"'!J:J")),"")</f>
        <v/>
      </c>
      <c r="Y56" s="367" t="str">
        <f t="array" aca="1" ref="Y56" ca="1">IFERROR(_xludf.XLOOKUP($F56,INDIRECT("'예산서_"&amp;$D56&amp;"'!B:B"),INDIRECT("'예산서_"&amp;$D56&amp;"'!E:E")),"")</f>
        <v/>
      </c>
      <c r="Z56" s="367">
        <f t="array" aca="1" ref="Z56" ca="1">IFERROR(_xludf.XLOOKUP($F56,INDIRECT("'예산서_"&amp;$D56&amp;"'!B:B"),INDIRECT("'예산서_"&amp;$D56&amp;"'!F:F")),)</f>
        <v>0</v>
      </c>
      <c r="AA56" s="363" t="str">
        <f t="array" aca="1" ref="AA56" ca="1">IFERROR(_xludf.XLOOKUP($F56,INDIRECT("'예산서_"&amp;$D56&amp;"'!B:B"),INDIRECT("'예산서_"&amp;$D56&amp;"'!K:K")),"")</f>
        <v/>
      </c>
      <c r="AB56" s="399" t="str">
        <f t="array" aca="1" ref="AB56" ca="1">IFERROR(_xludf.XLOOKUP($F56,INDIRECT("'예산서_"&amp;$D56&amp;"'!B:B"),INDIRECT("'예산서_"&amp;$D56&amp;"'!L:L")),"")</f>
        <v/>
      </c>
      <c r="AC56" s="363" t="str">
        <f t="array" aca="1" ref="AC56" ca="1">IFERROR(_xludf.XLOOKUP($F56,INDIRECT("'예산서_"&amp;$D56&amp;"'!B:B"),INDIRECT("'예산서_"&amp;$D56&amp;"'!M:M"))+V56+W56,"")</f>
        <v/>
      </c>
      <c r="AD56" s="369" t="str">
        <f t="shared" ca="1" si="0"/>
        <v/>
      </c>
    </row>
    <row r="57" spans="1:30" ht="15.95" customHeight="1">
      <c r="A57" s="349"/>
      <c r="B57" s="256"/>
      <c r="C57" s="360"/>
      <c r="D57" s="361"/>
      <c r="E57" s="361"/>
      <c r="F57" s="362"/>
      <c r="G57" s="363" t="str">
        <f t="array" aca="1" ref="G57" ca="1">IFERROR(_xludf.XLOOKUP($F57,INDIRECT("'예산서_"&amp;$D57&amp;"'!B:.B"),INDIRECT("'예산서_"&amp;$D57&amp;"'!C:.C")),"")</f>
        <v/>
      </c>
      <c r="H57" s="363" t="str">
        <f t="array" aca="1" ref="H57" ca="1">IFERROR(_xludf.XLOOKUP($F57,INDIRECT("'예산서_"&amp;$D57&amp;"'!B:.B"),INDIRECT("'예산서_"&amp;$D57&amp;"'!D:.D")),"")</f>
        <v/>
      </c>
      <c r="I57" s="364"/>
      <c r="J57" s="365"/>
      <c r="K57" s="366"/>
      <c r="L57" s="361"/>
      <c r="M57" s="361"/>
      <c r="N57" s="362"/>
      <c r="O57" s="361"/>
      <c r="P57" s="362"/>
      <c r="Q57" s="361"/>
      <c r="R57" s="361"/>
      <c r="S57" s="362"/>
      <c r="T57" s="363" t="str">
        <f t="shared" ca="1" si="1"/>
        <v/>
      </c>
      <c r="U57" s="367"/>
      <c r="V57" s="368"/>
      <c r="W57" s="368"/>
      <c r="X57" s="363" t="str">
        <f t="array" aca="1" ref="X57" ca="1">IFERROR(_xludf.XLOOKUP($F57,INDIRECT("'예산서_"&amp;$D57&amp;"'!B:B"),INDIRECT("'예산서_"&amp;$D57&amp;"'!J:J")),"")</f>
        <v/>
      </c>
      <c r="Y57" s="367" t="str">
        <f t="array" aca="1" ref="Y57" ca="1">IFERROR(_xludf.XLOOKUP($F57,INDIRECT("'예산서_"&amp;$D57&amp;"'!B:B"),INDIRECT("'예산서_"&amp;$D57&amp;"'!E:E")),"")</f>
        <v/>
      </c>
      <c r="Z57" s="367">
        <f t="array" aca="1" ref="Z57" ca="1">IFERROR(_xludf.XLOOKUP($F57,INDIRECT("'예산서_"&amp;$D57&amp;"'!B:B"),INDIRECT("'예산서_"&amp;$D57&amp;"'!F:F")),)</f>
        <v>0</v>
      </c>
      <c r="AA57" s="363" t="str">
        <f t="array" aca="1" ref="AA57" ca="1">IFERROR(_xludf.XLOOKUP($F57,INDIRECT("'예산서_"&amp;$D57&amp;"'!B:B"),INDIRECT("'예산서_"&amp;$D57&amp;"'!K:K")),"")</f>
        <v/>
      </c>
      <c r="AB57" s="399" t="str">
        <f t="array" aca="1" ref="AB57" ca="1">IFERROR(_xludf.XLOOKUP($F57,INDIRECT("'예산서_"&amp;$D57&amp;"'!B:B"),INDIRECT("'예산서_"&amp;$D57&amp;"'!L:L")),"")</f>
        <v/>
      </c>
      <c r="AC57" s="363" t="str">
        <f t="array" aca="1" ref="AC57" ca="1">IFERROR(_xludf.XLOOKUP($F57,INDIRECT("'예산서_"&amp;$D57&amp;"'!B:B"),INDIRECT("'예산서_"&amp;$D57&amp;"'!M:M"))+V57+W57,"")</f>
        <v/>
      </c>
      <c r="AD57" s="369" t="str">
        <f t="shared" ca="1" si="0"/>
        <v/>
      </c>
    </row>
    <row r="58" spans="1:30" ht="15.95" customHeight="1">
      <c r="A58" s="349"/>
      <c r="B58" s="256"/>
      <c r="C58" s="360"/>
      <c r="D58" s="361"/>
      <c r="E58" s="361"/>
      <c r="F58" s="362"/>
      <c r="G58" s="363" t="str">
        <f t="array" aca="1" ref="G58" ca="1">IFERROR(_xludf.XLOOKUP($F58,INDIRECT("'예산서_"&amp;$D58&amp;"'!B:.B"),INDIRECT("'예산서_"&amp;$D58&amp;"'!C:.C")),"")</f>
        <v/>
      </c>
      <c r="H58" s="363" t="str">
        <f t="array" aca="1" ref="H58" ca="1">IFERROR(_xludf.XLOOKUP($F58,INDIRECT("'예산서_"&amp;$D58&amp;"'!B:.B"),INDIRECT("'예산서_"&amp;$D58&amp;"'!D:.D")),"")</f>
        <v/>
      </c>
      <c r="I58" s="364"/>
      <c r="J58" s="365"/>
      <c r="K58" s="366"/>
      <c r="L58" s="361"/>
      <c r="M58" s="361"/>
      <c r="N58" s="362"/>
      <c r="O58" s="361"/>
      <c r="P58" s="362"/>
      <c r="Q58" s="361"/>
      <c r="R58" s="361"/>
      <c r="S58" s="362"/>
      <c r="T58" s="363" t="str">
        <f t="shared" ca="1" si="1"/>
        <v/>
      </c>
      <c r="U58" s="367"/>
      <c r="V58" s="368"/>
      <c r="W58" s="368"/>
      <c r="X58" s="363" t="str">
        <f t="array" aca="1" ref="X58" ca="1">IFERROR(_xludf.XLOOKUP($F58,INDIRECT("'예산서_"&amp;$D58&amp;"'!B:B"),INDIRECT("'예산서_"&amp;$D58&amp;"'!J:J")),"")</f>
        <v/>
      </c>
      <c r="Y58" s="367" t="str">
        <f t="array" aca="1" ref="Y58" ca="1">IFERROR(_xludf.XLOOKUP($F58,INDIRECT("'예산서_"&amp;$D58&amp;"'!B:B"),INDIRECT("'예산서_"&amp;$D58&amp;"'!E:E")),"")</f>
        <v/>
      </c>
      <c r="Z58" s="367">
        <f t="array" aca="1" ref="Z58" ca="1">IFERROR(_xludf.XLOOKUP($F58,INDIRECT("'예산서_"&amp;$D58&amp;"'!B:B"),INDIRECT("'예산서_"&amp;$D58&amp;"'!F:F")),)</f>
        <v>0</v>
      </c>
      <c r="AA58" s="363" t="str">
        <f t="array" aca="1" ref="AA58" ca="1">IFERROR(_xludf.XLOOKUP($F58,INDIRECT("'예산서_"&amp;$D58&amp;"'!B:B"),INDIRECT("'예산서_"&amp;$D58&amp;"'!K:K")),"")</f>
        <v/>
      </c>
      <c r="AB58" s="399" t="str">
        <f t="array" aca="1" ref="AB58" ca="1">IFERROR(_xludf.XLOOKUP($F58,INDIRECT("'예산서_"&amp;$D58&amp;"'!B:B"),INDIRECT("'예산서_"&amp;$D58&amp;"'!L:L")),"")</f>
        <v/>
      </c>
      <c r="AC58" s="363" t="str">
        <f t="array" aca="1" ref="AC58" ca="1">IFERROR(_xludf.XLOOKUP($F58,INDIRECT("'예산서_"&amp;$D58&amp;"'!B:B"),INDIRECT("'예산서_"&amp;$D58&amp;"'!M:M"))+V58+W58,"")</f>
        <v/>
      </c>
      <c r="AD58" s="369" t="str">
        <f t="shared" ca="1" si="0"/>
        <v/>
      </c>
    </row>
    <row r="59" spans="1:30" ht="15.95" customHeight="1">
      <c r="A59" s="349"/>
      <c r="B59" s="256"/>
      <c r="C59" s="360"/>
      <c r="D59" s="361"/>
      <c r="E59" s="361"/>
      <c r="F59" s="362"/>
      <c r="G59" s="363" t="str">
        <f t="array" aca="1" ref="G59" ca="1">IFERROR(_xludf.XLOOKUP($F59,INDIRECT("'예산서_"&amp;$D59&amp;"'!B:.B"),INDIRECT("'예산서_"&amp;$D59&amp;"'!C:.C")),"")</f>
        <v/>
      </c>
      <c r="H59" s="363" t="str">
        <f t="array" aca="1" ref="H59" ca="1">IFERROR(_xludf.XLOOKUP($F59,INDIRECT("'예산서_"&amp;$D59&amp;"'!B:.B"),INDIRECT("'예산서_"&amp;$D59&amp;"'!D:.D")),"")</f>
        <v/>
      </c>
      <c r="I59" s="364"/>
      <c r="J59" s="365"/>
      <c r="K59" s="366"/>
      <c r="L59" s="361"/>
      <c r="M59" s="361"/>
      <c r="N59" s="362"/>
      <c r="O59" s="361"/>
      <c r="P59" s="362"/>
      <c r="Q59" s="361"/>
      <c r="R59" s="361"/>
      <c r="S59" s="362"/>
      <c r="T59" s="363" t="str">
        <f t="shared" ca="1" si="1"/>
        <v/>
      </c>
      <c r="U59" s="367"/>
      <c r="V59" s="368"/>
      <c r="W59" s="368"/>
      <c r="X59" s="363" t="str">
        <f t="array" aca="1" ref="X59" ca="1">IFERROR(_xludf.XLOOKUP($F59,INDIRECT("'예산서_"&amp;$D59&amp;"'!B:B"),INDIRECT("'예산서_"&amp;$D59&amp;"'!J:J")),"")</f>
        <v/>
      </c>
      <c r="Y59" s="367" t="str">
        <f t="array" aca="1" ref="Y59" ca="1">IFERROR(_xludf.XLOOKUP($F59,INDIRECT("'예산서_"&amp;$D59&amp;"'!B:B"),INDIRECT("'예산서_"&amp;$D59&amp;"'!E:E")),"")</f>
        <v/>
      </c>
      <c r="Z59" s="367">
        <f t="array" aca="1" ref="Z59" ca="1">IFERROR(_xludf.XLOOKUP($F59,INDIRECT("'예산서_"&amp;$D59&amp;"'!B:B"),INDIRECT("'예산서_"&amp;$D59&amp;"'!F:F")),)</f>
        <v>0</v>
      </c>
      <c r="AA59" s="363" t="str">
        <f t="array" aca="1" ref="AA59" ca="1">IFERROR(_xludf.XLOOKUP($F59,INDIRECT("'예산서_"&amp;$D59&amp;"'!B:B"),INDIRECT("'예산서_"&amp;$D59&amp;"'!K:K")),"")</f>
        <v/>
      </c>
      <c r="AB59" s="399" t="str">
        <f t="array" aca="1" ref="AB59" ca="1">IFERROR(_xludf.XLOOKUP($F59,INDIRECT("'예산서_"&amp;$D59&amp;"'!B:B"),INDIRECT("'예산서_"&amp;$D59&amp;"'!L:L")),"")</f>
        <v/>
      </c>
      <c r="AC59" s="363" t="str">
        <f t="array" aca="1" ref="AC59" ca="1">IFERROR(_xludf.XLOOKUP($F59,INDIRECT("'예산서_"&amp;$D59&amp;"'!B:B"),INDIRECT("'예산서_"&amp;$D59&amp;"'!M:M"))+V59+W59,"")</f>
        <v/>
      </c>
      <c r="AD59" s="369" t="str">
        <f t="shared" ca="1" si="0"/>
        <v/>
      </c>
    </row>
    <row r="60" spans="1:30" ht="15.95" customHeight="1">
      <c r="A60" s="349"/>
      <c r="B60" s="256"/>
      <c r="C60" s="360"/>
      <c r="D60" s="361"/>
      <c r="E60" s="361"/>
      <c r="F60" s="362"/>
      <c r="G60" s="363" t="str">
        <f t="array" aca="1" ref="G60" ca="1">IFERROR(_xludf.XLOOKUP($F60,INDIRECT("'예산서_"&amp;$D60&amp;"'!B:.B"),INDIRECT("'예산서_"&amp;$D60&amp;"'!C:.C")),"")</f>
        <v/>
      </c>
      <c r="H60" s="363" t="str">
        <f t="array" aca="1" ref="H60" ca="1">IFERROR(_xludf.XLOOKUP($F60,INDIRECT("'예산서_"&amp;$D60&amp;"'!B:.B"),INDIRECT("'예산서_"&amp;$D60&amp;"'!D:.D")),"")</f>
        <v/>
      </c>
      <c r="I60" s="364"/>
      <c r="J60" s="365"/>
      <c r="K60" s="366"/>
      <c r="L60" s="361"/>
      <c r="M60" s="361"/>
      <c r="N60" s="362"/>
      <c r="O60" s="361"/>
      <c r="P60" s="362"/>
      <c r="Q60" s="361"/>
      <c r="R60" s="361"/>
      <c r="S60" s="362"/>
      <c r="T60" s="363" t="str">
        <f t="shared" ca="1" si="1"/>
        <v/>
      </c>
      <c r="U60" s="367"/>
      <c r="V60" s="368"/>
      <c r="W60" s="368"/>
      <c r="X60" s="363" t="str">
        <f t="array" aca="1" ref="X60" ca="1">IFERROR(_xludf.XLOOKUP($F60,INDIRECT("'예산서_"&amp;$D60&amp;"'!B:B"),INDIRECT("'예산서_"&amp;$D60&amp;"'!J:J")),"")</f>
        <v/>
      </c>
      <c r="Y60" s="367" t="str">
        <f t="array" aca="1" ref="Y60" ca="1">IFERROR(_xludf.XLOOKUP($F60,INDIRECT("'예산서_"&amp;$D60&amp;"'!B:B"),INDIRECT("'예산서_"&amp;$D60&amp;"'!E:E")),"")</f>
        <v/>
      </c>
      <c r="Z60" s="367">
        <f t="array" aca="1" ref="Z60" ca="1">IFERROR(_xludf.XLOOKUP($F60,INDIRECT("'예산서_"&amp;$D60&amp;"'!B:B"),INDIRECT("'예산서_"&amp;$D60&amp;"'!F:F")),)</f>
        <v>0</v>
      </c>
      <c r="AA60" s="363" t="str">
        <f t="array" aca="1" ref="AA60" ca="1">IFERROR(_xludf.XLOOKUP($F60,INDIRECT("'예산서_"&amp;$D60&amp;"'!B:B"),INDIRECT("'예산서_"&amp;$D60&amp;"'!K:K")),"")</f>
        <v/>
      </c>
      <c r="AB60" s="399" t="str">
        <f t="array" aca="1" ref="AB60" ca="1">IFERROR(_xludf.XLOOKUP($F60,INDIRECT("'예산서_"&amp;$D60&amp;"'!B:B"),INDIRECT("'예산서_"&amp;$D60&amp;"'!L:L")),"")</f>
        <v/>
      </c>
      <c r="AC60" s="363" t="str">
        <f t="array" aca="1" ref="AC60" ca="1">IFERROR(_xludf.XLOOKUP($F60,INDIRECT("'예산서_"&amp;$D60&amp;"'!B:B"),INDIRECT("'예산서_"&amp;$D60&amp;"'!M:M"))+V60+W60,"")</f>
        <v/>
      </c>
      <c r="AD60" s="369" t="str">
        <f t="shared" ca="1" si="0"/>
        <v/>
      </c>
    </row>
    <row r="61" spans="1:30" ht="15.95" customHeight="1">
      <c r="A61" s="349"/>
      <c r="B61" s="256"/>
      <c r="C61" s="360"/>
      <c r="D61" s="361"/>
      <c r="E61" s="361"/>
      <c r="F61" s="362"/>
      <c r="G61" s="363" t="str">
        <f t="array" aca="1" ref="G61" ca="1">IFERROR(_xludf.XLOOKUP($F61,INDIRECT("'예산서_"&amp;$D61&amp;"'!B:.B"),INDIRECT("'예산서_"&amp;$D61&amp;"'!C:.C")),"")</f>
        <v/>
      </c>
      <c r="H61" s="363" t="str">
        <f t="array" aca="1" ref="H61" ca="1">IFERROR(_xludf.XLOOKUP($F61,INDIRECT("'예산서_"&amp;$D61&amp;"'!B:.B"),INDIRECT("'예산서_"&amp;$D61&amp;"'!D:.D")),"")</f>
        <v/>
      </c>
      <c r="I61" s="364"/>
      <c r="J61" s="365"/>
      <c r="K61" s="366"/>
      <c r="L61" s="361"/>
      <c r="M61" s="361"/>
      <c r="N61" s="362"/>
      <c r="O61" s="361"/>
      <c r="P61" s="362"/>
      <c r="Q61" s="361"/>
      <c r="R61" s="361"/>
      <c r="S61" s="362"/>
      <c r="T61" s="363" t="str">
        <f t="shared" ca="1" si="1"/>
        <v/>
      </c>
      <c r="U61" s="367"/>
      <c r="V61" s="368"/>
      <c r="W61" s="368"/>
      <c r="X61" s="363" t="str">
        <f t="array" aca="1" ref="X61" ca="1">IFERROR(_xludf.XLOOKUP($F61,INDIRECT("'예산서_"&amp;$D61&amp;"'!B:B"),INDIRECT("'예산서_"&amp;$D61&amp;"'!J:J")),"")</f>
        <v/>
      </c>
      <c r="Y61" s="367" t="str">
        <f t="array" aca="1" ref="Y61" ca="1">IFERROR(_xludf.XLOOKUP($F61,INDIRECT("'예산서_"&amp;$D61&amp;"'!B:B"),INDIRECT("'예산서_"&amp;$D61&amp;"'!E:E")),"")</f>
        <v/>
      </c>
      <c r="Z61" s="367">
        <f t="array" aca="1" ref="Z61" ca="1">IFERROR(_xludf.XLOOKUP($F61,INDIRECT("'예산서_"&amp;$D61&amp;"'!B:B"),INDIRECT("'예산서_"&amp;$D61&amp;"'!F:F")),)</f>
        <v>0</v>
      </c>
      <c r="AA61" s="363" t="str">
        <f t="array" aca="1" ref="AA61" ca="1">IFERROR(_xludf.XLOOKUP($F61,INDIRECT("'예산서_"&amp;$D61&amp;"'!B:B"),INDIRECT("'예산서_"&amp;$D61&amp;"'!K:K")),"")</f>
        <v/>
      </c>
      <c r="AB61" s="399" t="str">
        <f t="array" aca="1" ref="AB61" ca="1">IFERROR(_xludf.XLOOKUP($F61,INDIRECT("'예산서_"&amp;$D61&amp;"'!B:B"),INDIRECT("'예산서_"&amp;$D61&amp;"'!L:L")),"")</f>
        <v/>
      </c>
      <c r="AC61" s="363" t="str">
        <f t="array" aca="1" ref="AC61" ca="1">IFERROR(_xludf.XLOOKUP($F61,INDIRECT("'예산서_"&amp;$D61&amp;"'!B:B"),INDIRECT("'예산서_"&amp;$D61&amp;"'!M:M"))+V61+W61,"")</f>
        <v/>
      </c>
      <c r="AD61" s="369" t="str">
        <f t="shared" ca="1" si="0"/>
        <v/>
      </c>
    </row>
    <row r="62" spans="1:30" ht="15.95" customHeight="1">
      <c r="A62" s="349"/>
      <c r="B62" s="256"/>
      <c r="C62" s="360"/>
      <c r="D62" s="361"/>
      <c r="E62" s="361"/>
      <c r="F62" s="362"/>
      <c r="G62" s="363" t="str">
        <f t="array" aca="1" ref="G62" ca="1">IFERROR(_xludf.XLOOKUP($F62,INDIRECT("'예산서_"&amp;$D62&amp;"'!B:.B"),INDIRECT("'예산서_"&amp;$D62&amp;"'!C:.C")),"")</f>
        <v/>
      </c>
      <c r="H62" s="363" t="str">
        <f t="array" aca="1" ref="H62" ca="1">IFERROR(_xludf.XLOOKUP($F62,INDIRECT("'예산서_"&amp;$D62&amp;"'!B:.B"),INDIRECT("'예산서_"&amp;$D62&amp;"'!D:.D")),"")</f>
        <v/>
      </c>
      <c r="I62" s="364"/>
      <c r="J62" s="365"/>
      <c r="K62" s="366"/>
      <c r="L62" s="361"/>
      <c r="M62" s="361"/>
      <c r="N62" s="362"/>
      <c r="O62" s="361"/>
      <c r="P62" s="362"/>
      <c r="Q62" s="361"/>
      <c r="R62" s="361"/>
      <c r="S62" s="362"/>
      <c r="T62" s="363" t="str">
        <f t="shared" ca="1" si="1"/>
        <v/>
      </c>
      <c r="U62" s="367"/>
      <c r="V62" s="368"/>
      <c r="W62" s="368"/>
      <c r="X62" s="363" t="str">
        <f t="array" aca="1" ref="X62" ca="1">IFERROR(_xludf.XLOOKUP($F62,INDIRECT("'예산서_"&amp;$D62&amp;"'!B:B"),INDIRECT("'예산서_"&amp;$D62&amp;"'!J:J")),"")</f>
        <v/>
      </c>
      <c r="Y62" s="367" t="str">
        <f t="array" aca="1" ref="Y62" ca="1">IFERROR(_xludf.XLOOKUP($F62,INDIRECT("'예산서_"&amp;$D62&amp;"'!B:B"),INDIRECT("'예산서_"&amp;$D62&amp;"'!E:E")),"")</f>
        <v/>
      </c>
      <c r="Z62" s="367">
        <f t="array" aca="1" ref="Z62" ca="1">IFERROR(_xludf.XLOOKUP($F62,INDIRECT("'예산서_"&amp;$D62&amp;"'!B:B"),INDIRECT("'예산서_"&amp;$D62&amp;"'!F:F")),)</f>
        <v>0</v>
      </c>
      <c r="AA62" s="363" t="str">
        <f t="array" aca="1" ref="AA62" ca="1">IFERROR(_xludf.XLOOKUP($F62,INDIRECT("'예산서_"&amp;$D62&amp;"'!B:B"),INDIRECT("'예산서_"&amp;$D62&amp;"'!K:K")),"")</f>
        <v/>
      </c>
      <c r="AB62" s="399" t="str">
        <f t="array" aca="1" ref="AB62" ca="1">IFERROR(_xludf.XLOOKUP($F62,INDIRECT("'예산서_"&amp;$D62&amp;"'!B:B"),INDIRECT("'예산서_"&amp;$D62&amp;"'!L:L")),"")</f>
        <v/>
      </c>
      <c r="AC62" s="363" t="str">
        <f t="array" aca="1" ref="AC62" ca="1">IFERROR(_xludf.XLOOKUP($F62,INDIRECT("'예산서_"&amp;$D62&amp;"'!B:B"),INDIRECT("'예산서_"&amp;$D62&amp;"'!M:M"))+V62+W62,"")</f>
        <v/>
      </c>
      <c r="AD62" s="369" t="str">
        <f t="shared" ca="1" si="0"/>
        <v/>
      </c>
    </row>
    <row r="63" spans="1:30" ht="15.95" customHeight="1">
      <c r="A63" s="349"/>
      <c r="B63" s="256"/>
      <c r="C63" s="360"/>
      <c r="D63" s="361"/>
      <c r="E63" s="361"/>
      <c r="F63" s="362"/>
      <c r="G63" s="363" t="str">
        <f t="array" aca="1" ref="G63" ca="1">IFERROR(_xludf.XLOOKUP($F63,INDIRECT("'예산서_"&amp;$D63&amp;"'!B:.B"),INDIRECT("'예산서_"&amp;$D63&amp;"'!C:.C")),"")</f>
        <v/>
      </c>
      <c r="H63" s="363" t="str">
        <f t="array" aca="1" ref="H63" ca="1">IFERROR(_xludf.XLOOKUP($F63,INDIRECT("'예산서_"&amp;$D63&amp;"'!B:.B"),INDIRECT("'예산서_"&amp;$D63&amp;"'!D:.D")),"")</f>
        <v/>
      </c>
      <c r="I63" s="364"/>
      <c r="J63" s="365"/>
      <c r="K63" s="366"/>
      <c r="L63" s="361"/>
      <c r="M63" s="361"/>
      <c r="N63" s="362"/>
      <c r="O63" s="361"/>
      <c r="P63" s="362"/>
      <c r="Q63" s="361"/>
      <c r="R63" s="361"/>
      <c r="S63" s="362"/>
      <c r="T63" s="363" t="str">
        <f t="shared" ca="1" si="1"/>
        <v/>
      </c>
      <c r="U63" s="367"/>
      <c r="V63" s="368"/>
      <c r="W63" s="368"/>
      <c r="X63" s="363" t="str">
        <f t="array" aca="1" ref="X63" ca="1">IFERROR(_xludf.XLOOKUP($F63,INDIRECT("'예산서_"&amp;$D63&amp;"'!B:B"),INDIRECT("'예산서_"&amp;$D63&amp;"'!J:J")),"")</f>
        <v/>
      </c>
      <c r="Y63" s="367" t="str">
        <f t="array" aca="1" ref="Y63" ca="1">IFERROR(_xludf.XLOOKUP($F63,INDIRECT("'예산서_"&amp;$D63&amp;"'!B:B"),INDIRECT("'예산서_"&amp;$D63&amp;"'!E:E")),"")</f>
        <v/>
      </c>
      <c r="Z63" s="367">
        <f t="array" aca="1" ref="Z63" ca="1">IFERROR(_xludf.XLOOKUP($F63,INDIRECT("'예산서_"&amp;$D63&amp;"'!B:B"),INDIRECT("'예산서_"&amp;$D63&amp;"'!F:F")),)</f>
        <v>0</v>
      </c>
      <c r="AA63" s="363" t="str">
        <f t="array" aca="1" ref="AA63" ca="1">IFERROR(_xludf.XLOOKUP($F63,INDIRECT("'예산서_"&amp;$D63&amp;"'!B:B"),INDIRECT("'예산서_"&amp;$D63&amp;"'!K:K")),"")</f>
        <v/>
      </c>
      <c r="AB63" s="399" t="str">
        <f t="array" aca="1" ref="AB63" ca="1">IFERROR(_xludf.XLOOKUP($F63,INDIRECT("'예산서_"&amp;$D63&amp;"'!B:B"),INDIRECT("'예산서_"&amp;$D63&amp;"'!L:L")),"")</f>
        <v/>
      </c>
      <c r="AC63" s="363" t="str">
        <f t="array" aca="1" ref="AC63" ca="1">IFERROR(_xludf.XLOOKUP($F63,INDIRECT("'예산서_"&amp;$D63&amp;"'!B:B"),INDIRECT("'예산서_"&amp;$D63&amp;"'!M:M"))+V63+W63,"")</f>
        <v/>
      </c>
      <c r="AD63" s="369" t="str">
        <f t="shared" ca="1" si="0"/>
        <v/>
      </c>
    </row>
    <row r="64" spans="1:30" ht="15.95" customHeight="1">
      <c r="A64" s="349"/>
      <c r="B64" s="256"/>
      <c r="C64" s="360"/>
      <c r="D64" s="361"/>
      <c r="E64" s="361"/>
      <c r="F64" s="362"/>
      <c r="G64" s="363" t="str">
        <f t="array" aca="1" ref="G64" ca="1">IFERROR(_xludf.XLOOKUP($F64,INDIRECT("'예산서_"&amp;$D64&amp;"'!B:.B"),INDIRECT("'예산서_"&amp;$D64&amp;"'!C:.C")),"")</f>
        <v/>
      </c>
      <c r="H64" s="363" t="str">
        <f t="array" aca="1" ref="H64" ca="1">IFERROR(_xludf.XLOOKUP($F64,INDIRECT("'예산서_"&amp;$D64&amp;"'!B:.B"),INDIRECT("'예산서_"&amp;$D64&amp;"'!D:.D")),"")</f>
        <v/>
      </c>
      <c r="I64" s="364"/>
      <c r="J64" s="365"/>
      <c r="K64" s="366"/>
      <c r="L64" s="361"/>
      <c r="M64" s="361"/>
      <c r="N64" s="362"/>
      <c r="O64" s="361"/>
      <c r="P64" s="362"/>
      <c r="Q64" s="361"/>
      <c r="R64" s="361"/>
      <c r="S64" s="362"/>
      <c r="T64" s="363" t="str">
        <f t="shared" ca="1" si="1"/>
        <v/>
      </c>
      <c r="U64" s="367"/>
      <c r="V64" s="368"/>
      <c r="W64" s="368"/>
      <c r="X64" s="363" t="str">
        <f t="array" aca="1" ref="X64" ca="1">IFERROR(_xludf.XLOOKUP($F64,INDIRECT("'예산서_"&amp;$D64&amp;"'!B:B"),INDIRECT("'예산서_"&amp;$D64&amp;"'!J:J")),"")</f>
        <v/>
      </c>
      <c r="Y64" s="367" t="str">
        <f t="array" aca="1" ref="Y64" ca="1">IFERROR(_xludf.XLOOKUP($F64,INDIRECT("'예산서_"&amp;$D64&amp;"'!B:B"),INDIRECT("'예산서_"&amp;$D64&amp;"'!E:E")),"")</f>
        <v/>
      </c>
      <c r="Z64" s="367">
        <f t="array" aca="1" ref="Z64" ca="1">IFERROR(_xludf.XLOOKUP($F64,INDIRECT("'예산서_"&amp;$D64&amp;"'!B:B"),INDIRECT("'예산서_"&amp;$D64&amp;"'!F:F")),)</f>
        <v>0</v>
      </c>
      <c r="AA64" s="363" t="str">
        <f t="array" aca="1" ref="AA64" ca="1">IFERROR(_xludf.XLOOKUP($F64,INDIRECT("'예산서_"&amp;$D64&amp;"'!B:B"),INDIRECT("'예산서_"&amp;$D64&amp;"'!K:K")),"")</f>
        <v/>
      </c>
      <c r="AB64" s="399" t="str">
        <f t="array" aca="1" ref="AB64" ca="1">IFERROR(_xludf.XLOOKUP($F64,INDIRECT("'예산서_"&amp;$D64&amp;"'!B:B"),INDIRECT("'예산서_"&amp;$D64&amp;"'!L:L")),"")</f>
        <v/>
      </c>
      <c r="AC64" s="363" t="str">
        <f t="array" aca="1" ref="AC64" ca="1">IFERROR(_xludf.XLOOKUP($F64,INDIRECT("'예산서_"&amp;$D64&amp;"'!B:B"),INDIRECT("'예산서_"&amp;$D64&amp;"'!M:M"))+V64+W64,"")</f>
        <v/>
      </c>
      <c r="AD64" s="369" t="str">
        <f t="shared" ca="1" si="0"/>
        <v/>
      </c>
    </row>
    <row r="65" spans="1:30" ht="15.95" customHeight="1">
      <c r="A65" s="349"/>
      <c r="B65" s="256"/>
      <c r="C65" s="360"/>
      <c r="D65" s="361"/>
      <c r="E65" s="361"/>
      <c r="F65" s="362"/>
      <c r="G65" s="363" t="str">
        <f t="array" aca="1" ref="G65" ca="1">IFERROR(_xludf.XLOOKUP($F65,INDIRECT("'예산서_"&amp;$D65&amp;"'!B:.B"),INDIRECT("'예산서_"&amp;$D65&amp;"'!C:.C")),"")</f>
        <v/>
      </c>
      <c r="H65" s="363" t="str">
        <f t="array" aca="1" ref="H65" ca="1">IFERROR(_xludf.XLOOKUP($F65,INDIRECT("'예산서_"&amp;$D65&amp;"'!B:.B"),INDIRECT("'예산서_"&amp;$D65&amp;"'!D:.D")),"")</f>
        <v/>
      </c>
      <c r="I65" s="364"/>
      <c r="J65" s="365"/>
      <c r="K65" s="366"/>
      <c r="L65" s="361"/>
      <c r="M65" s="361"/>
      <c r="N65" s="362"/>
      <c r="O65" s="361"/>
      <c r="P65" s="362"/>
      <c r="Q65" s="361"/>
      <c r="R65" s="361"/>
      <c r="S65" s="362"/>
      <c r="T65" s="363" t="str">
        <f t="shared" ca="1" si="1"/>
        <v/>
      </c>
      <c r="U65" s="367"/>
      <c r="V65" s="368"/>
      <c r="W65" s="368"/>
      <c r="X65" s="363" t="str">
        <f t="array" aca="1" ref="X65" ca="1">IFERROR(_xludf.XLOOKUP($F65,INDIRECT("'예산서_"&amp;$D65&amp;"'!B:B"),INDIRECT("'예산서_"&amp;$D65&amp;"'!J:J")),"")</f>
        <v/>
      </c>
      <c r="Y65" s="367" t="str">
        <f t="array" aca="1" ref="Y65" ca="1">IFERROR(_xludf.XLOOKUP($F65,INDIRECT("'예산서_"&amp;$D65&amp;"'!B:B"),INDIRECT("'예산서_"&amp;$D65&amp;"'!E:E")),"")</f>
        <v/>
      </c>
      <c r="Z65" s="367">
        <f t="array" aca="1" ref="Z65" ca="1">IFERROR(_xludf.XLOOKUP($F65,INDIRECT("'예산서_"&amp;$D65&amp;"'!B:B"),INDIRECT("'예산서_"&amp;$D65&amp;"'!F:F")),)</f>
        <v>0</v>
      </c>
      <c r="AA65" s="363" t="str">
        <f t="array" aca="1" ref="AA65" ca="1">IFERROR(_xludf.XLOOKUP($F65,INDIRECT("'예산서_"&amp;$D65&amp;"'!B:B"),INDIRECT("'예산서_"&amp;$D65&amp;"'!K:K")),"")</f>
        <v/>
      </c>
      <c r="AB65" s="399" t="str">
        <f t="array" aca="1" ref="AB65" ca="1">IFERROR(_xludf.XLOOKUP($F65,INDIRECT("'예산서_"&amp;$D65&amp;"'!B:B"),INDIRECT("'예산서_"&amp;$D65&amp;"'!L:L")),"")</f>
        <v/>
      </c>
      <c r="AC65" s="363" t="str">
        <f t="array" aca="1" ref="AC65" ca="1">IFERROR(_xludf.XLOOKUP($F65,INDIRECT("'예산서_"&amp;$D65&amp;"'!B:B"),INDIRECT("'예산서_"&amp;$D65&amp;"'!M:M"))+V65+W65,"")</f>
        <v/>
      </c>
      <c r="AD65" s="369" t="str">
        <f t="shared" ca="1" si="0"/>
        <v/>
      </c>
    </row>
    <row r="66" spans="1:30" ht="15.95" customHeight="1">
      <c r="A66" s="349"/>
      <c r="B66" s="256"/>
      <c r="C66" s="360"/>
      <c r="D66" s="361"/>
      <c r="E66" s="361"/>
      <c r="F66" s="362"/>
      <c r="G66" s="363" t="str">
        <f t="array" aca="1" ref="G66" ca="1">IFERROR(_xludf.XLOOKUP($F66,INDIRECT("'예산서_"&amp;$D66&amp;"'!B:.B"),INDIRECT("'예산서_"&amp;$D66&amp;"'!C:.C")),"")</f>
        <v/>
      </c>
      <c r="H66" s="363" t="str">
        <f t="array" aca="1" ref="H66" ca="1">IFERROR(_xludf.XLOOKUP($F66,INDIRECT("'예산서_"&amp;$D66&amp;"'!B:.B"),INDIRECT("'예산서_"&amp;$D66&amp;"'!D:.D")),"")</f>
        <v/>
      </c>
      <c r="I66" s="364"/>
      <c r="J66" s="365"/>
      <c r="K66" s="366"/>
      <c r="L66" s="361"/>
      <c r="M66" s="361"/>
      <c r="N66" s="362"/>
      <c r="O66" s="361"/>
      <c r="P66" s="362"/>
      <c r="Q66" s="361"/>
      <c r="R66" s="361"/>
      <c r="S66" s="362"/>
      <c r="T66" s="363" t="str">
        <f t="shared" ca="1" si="1"/>
        <v/>
      </c>
      <c r="U66" s="367"/>
      <c r="V66" s="368"/>
      <c r="W66" s="368"/>
      <c r="X66" s="363" t="str">
        <f t="array" aca="1" ref="X66" ca="1">IFERROR(_xludf.XLOOKUP($F66,INDIRECT("'예산서_"&amp;$D66&amp;"'!B:B"),INDIRECT("'예산서_"&amp;$D66&amp;"'!J:J")),"")</f>
        <v/>
      </c>
      <c r="Y66" s="367" t="str">
        <f t="array" aca="1" ref="Y66" ca="1">IFERROR(_xludf.XLOOKUP($F66,INDIRECT("'예산서_"&amp;$D66&amp;"'!B:B"),INDIRECT("'예산서_"&amp;$D66&amp;"'!E:E")),"")</f>
        <v/>
      </c>
      <c r="Z66" s="367">
        <f t="array" aca="1" ref="Z66" ca="1">IFERROR(_xludf.XLOOKUP($F66,INDIRECT("'예산서_"&amp;$D66&amp;"'!B:B"),INDIRECT("'예산서_"&amp;$D66&amp;"'!F:F")),)</f>
        <v>0</v>
      </c>
      <c r="AA66" s="363" t="str">
        <f t="array" aca="1" ref="AA66" ca="1">IFERROR(_xludf.XLOOKUP($F66,INDIRECT("'예산서_"&amp;$D66&amp;"'!B:B"),INDIRECT("'예산서_"&amp;$D66&amp;"'!K:K")),"")</f>
        <v/>
      </c>
      <c r="AB66" s="399" t="str">
        <f t="array" aca="1" ref="AB66" ca="1">IFERROR(_xludf.XLOOKUP($F66,INDIRECT("'예산서_"&amp;$D66&amp;"'!B:B"),INDIRECT("'예산서_"&amp;$D66&amp;"'!L:L")),"")</f>
        <v/>
      </c>
      <c r="AC66" s="363" t="str">
        <f t="array" aca="1" ref="AC66" ca="1">IFERROR(_xludf.XLOOKUP($F66,INDIRECT("'예산서_"&amp;$D66&amp;"'!B:B"),INDIRECT("'예산서_"&amp;$D66&amp;"'!M:M"))+V66+W66,"")</f>
        <v/>
      </c>
      <c r="AD66" s="369" t="str">
        <f t="shared" ca="1" si="0"/>
        <v/>
      </c>
    </row>
    <row r="67" spans="1:30" ht="15.95" customHeight="1">
      <c r="A67" s="349"/>
      <c r="B67" s="256"/>
      <c r="C67" s="360"/>
      <c r="D67" s="361"/>
      <c r="E67" s="361"/>
      <c r="F67" s="362"/>
      <c r="G67" s="363" t="str">
        <f t="array" aca="1" ref="G67" ca="1">IFERROR(_xludf.XLOOKUP($F67,INDIRECT("'예산서_"&amp;$D67&amp;"'!B:.B"),INDIRECT("'예산서_"&amp;$D67&amp;"'!C:.C")),"")</f>
        <v/>
      </c>
      <c r="H67" s="363" t="str">
        <f t="array" aca="1" ref="H67" ca="1">IFERROR(_xludf.XLOOKUP($F67,INDIRECT("'예산서_"&amp;$D67&amp;"'!B:.B"),INDIRECT("'예산서_"&amp;$D67&amp;"'!D:.D")),"")</f>
        <v/>
      </c>
      <c r="I67" s="364"/>
      <c r="J67" s="365"/>
      <c r="K67" s="366"/>
      <c r="L67" s="361"/>
      <c r="M67" s="361"/>
      <c r="N67" s="362"/>
      <c r="O67" s="361"/>
      <c r="P67" s="362"/>
      <c r="Q67" s="361"/>
      <c r="R67" s="361"/>
      <c r="S67" s="362"/>
      <c r="T67" s="363" t="str">
        <f t="shared" ca="1" si="1"/>
        <v/>
      </c>
      <c r="U67" s="367"/>
      <c r="V67" s="368"/>
      <c r="W67" s="368"/>
      <c r="X67" s="363" t="str">
        <f t="array" aca="1" ref="X67" ca="1">IFERROR(_xludf.XLOOKUP($F67,INDIRECT("'예산서_"&amp;$D67&amp;"'!B:B"),INDIRECT("'예산서_"&amp;$D67&amp;"'!J:J")),"")</f>
        <v/>
      </c>
      <c r="Y67" s="367" t="str">
        <f t="array" aca="1" ref="Y67" ca="1">IFERROR(_xludf.XLOOKUP($F67,INDIRECT("'예산서_"&amp;$D67&amp;"'!B:B"),INDIRECT("'예산서_"&amp;$D67&amp;"'!E:E")),"")</f>
        <v/>
      </c>
      <c r="Z67" s="367">
        <f t="array" aca="1" ref="Z67" ca="1">IFERROR(_xludf.XLOOKUP($F67,INDIRECT("'예산서_"&amp;$D67&amp;"'!B:B"),INDIRECT("'예산서_"&amp;$D67&amp;"'!F:F")),)</f>
        <v>0</v>
      </c>
      <c r="AA67" s="363" t="str">
        <f t="array" aca="1" ref="AA67" ca="1">IFERROR(_xludf.XLOOKUP($F67,INDIRECT("'예산서_"&amp;$D67&amp;"'!B:B"),INDIRECT("'예산서_"&amp;$D67&amp;"'!K:K")),"")</f>
        <v/>
      </c>
      <c r="AB67" s="399" t="str">
        <f t="array" aca="1" ref="AB67" ca="1">IFERROR(_xludf.XLOOKUP($F67,INDIRECT("'예산서_"&amp;$D67&amp;"'!B:B"),INDIRECT("'예산서_"&amp;$D67&amp;"'!L:L")),"")</f>
        <v/>
      </c>
      <c r="AC67" s="363" t="str">
        <f t="array" aca="1" ref="AC67" ca="1">IFERROR(_xludf.XLOOKUP($F67,INDIRECT("'예산서_"&amp;$D67&amp;"'!B:B"),INDIRECT("'예산서_"&amp;$D67&amp;"'!M:M"))+V67+W67,"")</f>
        <v/>
      </c>
      <c r="AD67" s="369" t="str">
        <f t="shared" ca="1" si="0"/>
        <v/>
      </c>
    </row>
    <row r="68" spans="1:30" ht="15.95" customHeight="1">
      <c r="A68" s="349"/>
      <c r="B68" s="256"/>
      <c r="C68" s="360"/>
      <c r="D68" s="361"/>
      <c r="E68" s="361"/>
      <c r="F68" s="362"/>
      <c r="G68" s="363" t="str">
        <f t="array" aca="1" ref="G68" ca="1">IFERROR(_xludf.XLOOKUP($F68,INDIRECT("'예산서_"&amp;$D68&amp;"'!B:.B"),INDIRECT("'예산서_"&amp;$D68&amp;"'!C:.C")),"")</f>
        <v/>
      </c>
      <c r="H68" s="363" t="str">
        <f t="array" aca="1" ref="H68" ca="1">IFERROR(_xludf.XLOOKUP($F68,INDIRECT("'예산서_"&amp;$D68&amp;"'!B:.B"),INDIRECT("'예산서_"&amp;$D68&amp;"'!D:.D")),"")</f>
        <v/>
      </c>
      <c r="I68" s="364"/>
      <c r="J68" s="365"/>
      <c r="K68" s="366"/>
      <c r="L68" s="361"/>
      <c r="M68" s="361"/>
      <c r="N68" s="362"/>
      <c r="O68" s="361"/>
      <c r="P68" s="362"/>
      <c r="Q68" s="361"/>
      <c r="R68" s="361"/>
      <c r="S68" s="362"/>
      <c r="T68" s="363" t="str">
        <f t="shared" ca="1" si="1"/>
        <v/>
      </c>
      <c r="U68" s="367"/>
      <c r="V68" s="368"/>
      <c r="W68" s="368"/>
      <c r="X68" s="363" t="str">
        <f t="array" aca="1" ref="X68" ca="1">IFERROR(_xludf.XLOOKUP($F68,INDIRECT("'예산서_"&amp;$D68&amp;"'!B:B"),INDIRECT("'예산서_"&amp;$D68&amp;"'!J:J")),"")</f>
        <v/>
      </c>
      <c r="Y68" s="367" t="str">
        <f t="array" aca="1" ref="Y68" ca="1">IFERROR(_xludf.XLOOKUP($F68,INDIRECT("'예산서_"&amp;$D68&amp;"'!B:B"),INDIRECT("'예산서_"&amp;$D68&amp;"'!E:E")),"")</f>
        <v/>
      </c>
      <c r="Z68" s="367">
        <f t="array" aca="1" ref="Z68" ca="1">IFERROR(_xludf.XLOOKUP($F68,INDIRECT("'예산서_"&amp;$D68&amp;"'!B:B"),INDIRECT("'예산서_"&amp;$D68&amp;"'!F:F")),)</f>
        <v>0</v>
      </c>
      <c r="AA68" s="363" t="str">
        <f t="array" aca="1" ref="AA68" ca="1">IFERROR(_xludf.XLOOKUP($F68,INDIRECT("'예산서_"&amp;$D68&amp;"'!B:B"),INDIRECT("'예산서_"&amp;$D68&amp;"'!K:K")),"")</f>
        <v/>
      </c>
      <c r="AB68" s="399" t="str">
        <f t="array" aca="1" ref="AB68" ca="1">IFERROR(_xludf.XLOOKUP($F68,INDIRECT("'예산서_"&amp;$D68&amp;"'!B:B"),INDIRECT("'예산서_"&amp;$D68&amp;"'!L:L")),"")</f>
        <v/>
      </c>
      <c r="AC68" s="363" t="str">
        <f t="array" aca="1" ref="AC68" ca="1">IFERROR(_xludf.XLOOKUP($F68,INDIRECT("'예산서_"&amp;$D68&amp;"'!B:B"),INDIRECT("'예산서_"&amp;$D68&amp;"'!M:M"))+V68+W68,"")</f>
        <v/>
      </c>
      <c r="AD68" s="369" t="str">
        <f t="shared" ca="1" si="0"/>
        <v/>
      </c>
    </row>
    <row r="69" spans="1:30" ht="15.95" customHeight="1">
      <c r="A69" s="349"/>
      <c r="B69" s="256"/>
      <c r="C69" s="360"/>
      <c r="D69" s="361"/>
      <c r="E69" s="361"/>
      <c r="F69" s="362"/>
      <c r="G69" s="363" t="str">
        <f t="array" aca="1" ref="G69" ca="1">IFERROR(_xludf.XLOOKUP($F69,INDIRECT("'예산서_"&amp;$D69&amp;"'!B:.B"),INDIRECT("'예산서_"&amp;$D69&amp;"'!C:.C")),"")</f>
        <v/>
      </c>
      <c r="H69" s="363" t="str">
        <f t="array" aca="1" ref="H69" ca="1">IFERROR(_xludf.XLOOKUP($F69,INDIRECT("'예산서_"&amp;$D69&amp;"'!B:.B"),INDIRECT("'예산서_"&amp;$D69&amp;"'!D:.D")),"")</f>
        <v/>
      </c>
      <c r="I69" s="364"/>
      <c r="J69" s="365"/>
      <c r="K69" s="366"/>
      <c r="L69" s="361"/>
      <c r="M69" s="361"/>
      <c r="N69" s="362"/>
      <c r="O69" s="361"/>
      <c r="P69" s="362"/>
      <c r="Q69" s="361"/>
      <c r="R69" s="361"/>
      <c r="S69" s="362"/>
      <c r="T69" s="363" t="str">
        <f t="shared" ca="1" si="1"/>
        <v/>
      </c>
      <c r="U69" s="367"/>
      <c r="V69" s="368"/>
      <c r="W69" s="368"/>
      <c r="X69" s="363" t="str">
        <f t="array" aca="1" ref="X69" ca="1">IFERROR(_xludf.XLOOKUP($F69,INDIRECT("'예산서_"&amp;$D69&amp;"'!B:B"),INDIRECT("'예산서_"&amp;$D69&amp;"'!J:J")),"")</f>
        <v/>
      </c>
      <c r="Y69" s="367" t="str">
        <f t="array" aca="1" ref="Y69" ca="1">IFERROR(_xludf.XLOOKUP($F69,INDIRECT("'예산서_"&amp;$D69&amp;"'!B:B"),INDIRECT("'예산서_"&amp;$D69&amp;"'!E:E")),"")</f>
        <v/>
      </c>
      <c r="Z69" s="367">
        <f t="array" aca="1" ref="Z69" ca="1">IFERROR(_xludf.XLOOKUP($F69,INDIRECT("'예산서_"&amp;$D69&amp;"'!B:B"),INDIRECT("'예산서_"&amp;$D69&amp;"'!F:F")),)</f>
        <v>0</v>
      </c>
      <c r="AA69" s="363" t="str">
        <f t="array" aca="1" ref="AA69" ca="1">IFERROR(_xludf.XLOOKUP($F69,INDIRECT("'예산서_"&amp;$D69&amp;"'!B:B"),INDIRECT("'예산서_"&amp;$D69&amp;"'!K:K")),"")</f>
        <v/>
      </c>
      <c r="AB69" s="399" t="str">
        <f t="array" aca="1" ref="AB69" ca="1">IFERROR(_xludf.XLOOKUP($F69,INDIRECT("'예산서_"&amp;$D69&amp;"'!B:B"),INDIRECT("'예산서_"&amp;$D69&amp;"'!L:L")),"")</f>
        <v/>
      </c>
      <c r="AC69" s="363" t="str">
        <f t="array" aca="1" ref="AC69" ca="1">IFERROR(_xludf.XLOOKUP($F69,INDIRECT("'예산서_"&amp;$D69&amp;"'!B:B"),INDIRECT("'예산서_"&amp;$D69&amp;"'!M:M"))+V69+W69,"")</f>
        <v/>
      </c>
      <c r="AD69" s="369" t="str">
        <f t="shared" ca="1" si="0"/>
        <v/>
      </c>
    </row>
    <row r="70" spans="1:30" ht="15.95" customHeight="1">
      <c r="A70" s="349"/>
      <c r="B70" s="256"/>
      <c r="C70" s="360"/>
      <c r="D70" s="361"/>
      <c r="E70" s="361"/>
      <c r="F70" s="362"/>
      <c r="G70" s="363" t="str">
        <f t="array" aca="1" ref="G70" ca="1">IFERROR(_xludf.XLOOKUP($F70,INDIRECT("'예산서_"&amp;$D70&amp;"'!B:.B"),INDIRECT("'예산서_"&amp;$D70&amp;"'!C:.C")),"")</f>
        <v/>
      </c>
      <c r="H70" s="363" t="str">
        <f t="array" aca="1" ref="H70" ca="1">IFERROR(_xludf.XLOOKUP($F70,INDIRECT("'예산서_"&amp;$D70&amp;"'!B:.B"),INDIRECT("'예산서_"&amp;$D70&amp;"'!D:.D")),"")</f>
        <v/>
      </c>
      <c r="I70" s="364"/>
      <c r="J70" s="365"/>
      <c r="K70" s="366"/>
      <c r="L70" s="361"/>
      <c r="M70" s="361"/>
      <c r="N70" s="362"/>
      <c r="O70" s="361"/>
      <c r="P70" s="362"/>
      <c r="Q70" s="361"/>
      <c r="R70" s="361"/>
      <c r="S70" s="362"/>
      <c r="T70" s="363" t="str">
        <f t="shared" ca="1" si="1"/>
        <v/>
      </c>
      <c r="U70" s="367"/>
      <c r="V70" s="368"/>
      <c r="W70" s="368"/>
      <c r="X70" s="363" t="str">
        <f t="array" aca="1" ref="X70" ca="1">IFERROR(_xludf.XLOOKUP($F70,INDIRECT("'예산서_"&amp;$D70&amp;"'!B:B"),INDIRECT("'예산서_"&amp;$D70&amp;"'!J:J")),"")</f>
        <v/>
      </c>
      <c r="Y70" s="367" t="str">
        <f t="array" aca="1" ref="Y70" ca="1">IFERROR(_xludf.XLOOKUP($F70,INDIRECT("'예산서_"&amp;$D70&amp;"'!B:B"),INDIRECT("'예산서_"&amp;$D70&amp;"'!E:E")),"")</f>
        <v/>
      </c>
      <c r="Z70" s="367">
        <f t="array" aca="1" ref="Z70" ca="1">IFERROR(_xludf.XLOOKUP($F70,INDIRECT("'예산서_"&amp;$D70&amp;"'!B:B"),INDIRECT("'예산서_"&amp;$D70&amp;"'!F:F")),)</f>
        <v>0</v>
      </c>
      <c r="AA70" s="363" t="str">
        <f t="array" aca="1" ref="AA70" ca="1">IFERROR(_xludf.XLOOKUP($F70,INDIRECT("'예산서_"&amp;$D70&amp;"'!B:B"),INDIRECT("'예산서_"&amp;$D70&amp;"'!K:K")),"")</f>
        <v/>
      </c>
      <c r="AB70" s="399" t="str">
        <f t="array" aca="1" ref="AB70" ca="1">IFERROR(_xludf.XLOOKUP($F70,INDIRECT("'예산서_"&amp;$D70&amp;"'!B:B"),INDIRECT("'예산서_"&amp;$D70&amp;"'!L:L")),"")</f>
        <v/>
      </c>
      <c r="AC70" s="363" t="str">
        <f t="array" aca="1" ref="AC70" ca="1">IFERROR(_xludf.XLOOKUP($F70,INDIRECT("'예산서_"&amp;$D70&amp;"'!B:B"),INDIRECT("'예산서_"&amp;$D70&amp;"'!M:M"))+V70+W70,"")</f>
        <v/>
      </c>
      <c r="AD70" s="369" t="str">
        <f t="shared" ca="1" si="0"/>
        <v/>
      </c>
    </row>
    <row r="71" spans="1:30" ht="15.95" customHeight="1">
      <c r="A71" s="349"/>
      <c r="B71" s="256"/>
      <c r="C71" s="360"/>
      <c r="D71" s="361"/>
      <c r="E71" s="361"/>
      <c r="F71" s="362"/>
      <c r="G71" s="363" t="str">
        <f t="array" aca="1" ref="G71" ca="1">IFERROR(_xludf.XLOOKUP($F71,INDIRECT("'예산서_"&amp;$D71&amp;"'!B:.B"),INDIRECT("'예산서_"&amp;$D71&amp;"'!C:.C")),"")</f>
        <v/>
      </c>
      <c r="H71" s="363" t="str">
        <f t="array" aca="1" ref="H71" ca="1">IFERROR(_xludf.XLOOKUP($F71,INDIRECT("'예산서_"&amp;$D71&amp;"'!B:.B"),INDIRECT("'예산서_"&amp;$D71&amp;"'!D:.D")),"")</f>
        <v/>
      </c>
      <c r="I71" s="364"/>
      <c r="J71" s="365"/>
      <c r="K71" s="366"/>
      <c r="L71" s="361"/>
      <c r="M71" s="361"/>
      <c r="N71" s="362"/>
      <c r="O71" s="361"/>
      <c r="P71" s="362"/>
      <c r="Q71" s="361"/>
      <c r="R71" s="361"/>
      <c r="S71" s="362"/>
      <c r="T71" s="363" t="str">
        <f t="shared" ca="1" si="1"/>
        <v/>
      </c>
      <c r="U71" s="367"/>
      <c r="V71" s="368"/>
      <c r="W71" s="368"/>
      <c r="X71" s="363" t="str">
        <f t="array" aca="1" ref="X71" ca="1">IFERROR(_xludf.XLOOKUP($F71,INDIRECT("'예산서_"&amp;$D71&amp;"'!B:B"),INDIRECT("'예산서_"&amp;$D71&amp;"'!J:J")),"")</f>
        <v/>
      </c>
      <c r="Y71" s="367" t="str">
        <f t="array" aca="1" ref="Y71" ca="1">IFERROR(_xludf.XLOOKUP($F71,INDIRECT("'예산서_"&amp;$D71&amp;"'!B:B"),INDIRECT("'예산서_"&amp;$D71&amp;"'!E:E")),"")</f>
        <v/>
      </c>
      <c r="Z71" s="367">
        <f t="array" aca="1" ref="Z71" ca="1">IFERROR(_xludf.XLOOKUP($F71,INDIRECT("'예산서_"&amp;$D71&amp;"'!B:B"),INDIRECT("'예산서_"&amp;$D71&amp;"'!F:F")),)</f>
        <v>0</v>
      </c>
      <c r="AA71" s="363" t="str">
        <f t="array" aca="1" ref="AA71" ca="1">IFERROR(_xludf.XLOOKUP($F71,INDIRECT("'예산서_"&amp;$D71&amp;"'!B:B"),INDIRECT("'예산서_"&amp;$D71&amp;"'!K:K")),"")</f>
        <v/>
      </c>
      <c r="AB71" s="399" t="str">
        <f t="array" aca="1" ref="AB71" ca="1">IFERROR(_xludf.XLOOKUP($F71,INDIRECT("'예산서_"&amp;$D71&amp;"'!B:B"),INDIRECT("'예산서_"&amp;$D71&amp;"'!L:L")),"")</f>
        <v/>
      </c>
      <c r="AC71" s="363" t="str">
        <f t="array" aca="1" ref="AC71" ca="1">IFERROR(_xludf.XLOOKUP($F71,INDIRECT("'예산서_"&amp;$D71&amp;"'!B:B"),INDIRECT("'예산서_"&amp;$D71&amp;"'!M:M"))+V71+W71,"")</f>
        <v/>
      </c>
      <c r="AD71" s="369" t="str">
        <f t="shared" ca="1" si="0"/>
        <v/>
      </c>
    </row>
    <row r="72" spans="1:30" ht="15.95" customHeight="1">
      <c r="A72" s="349"/>
      <c r="B72" s="256"/>
      <c r="C72" s="360"/>
      <c r="D72" s="361"/>
      <c r="E72" s="361"/>
      <c r="F72" s="362"/>
      <c r="G72" s="363" t="str">
        <f t="array" aca="1" ref="G72" ca="1">IFERROR(_xludf.XLOOKUP($F72,INDIRECT("'예산서_"&amp;$D72&amp;"'!B:.B"),INDIRECT("'예산서_"&amp;$D72&amp;"'!C:.C")),"")</f>
        <v/>
      </c>
      <c r="H72" s="363" t="str">
        <f t="array" aca="1" ref="H72" ca="1">IFERROR(_xludf.XLOOKUP($F72,INDIRECT("'예산서_"&amp;$D72&amp;"'!B:.B"),INDIRECT("'예산서_"&amp;$D72&amp;"'!D:.D")),"")</f>
        <v/>
      </c>
      <c r="I72" s="364"/>
      <c r="J72" s="365"/>
      <c r="K72" s="366"/>
      <c r="L72" s="361"/>
      <c r="M72" s="361"/>
      <c r="N72" s="362"/>
      <c r="O72" s="361"/>
      <c r="P72" s="362"/>
      <c r="Q72" s="361"/>
      <c r="R72" s="361"/>
      <c r="S72" s="362"/>
      <c r="T72" s="363" t="str">
        <f t="shared" ca="1" si="1"/>
        <v/>
      </c>
      <c r="U72" s="367"/>
      <c r="V72" s="368"/>
      <c r="W72" s="368"/>
      <c r="X72" s="363" t="str">
        <f t="array" aca="1" ref="X72" ca="1">IFERROR(_xludf.XLOOKUP($F72,INDIRECT("'예산서_"&amp;$D72&amp;"'!B:B"),INDIRECT("'예산서_"&amp;$D72&amp;"'!J:J")),"")</f>
        <v/>
      </c>
      <c r="Y72" s="367" t="str">
        <f t="array" aca="1" ref="Y72" ca="1">IFERROR(_xludf.XLOOKUP($F72,INDIRECT("'예산서_"&amp;$D72&amp;"'!B:B"),INDIRECT("'예산서_"&amp;$D72&amp;"'!E:E")),"")</f>
        <v/>
      </c>
      <c r="Z72" s="367">
        <f t="array" aca="1" ref="Z72" ca="1">IFERROR(_xludf.XLOOKUP($F72,INDIRECT("'예산서_"&amp;$D72&amp;"'!B:B"),INDIRECT("'예산서_"&amp;$D72&amp;"'!F:F")),)</f>
        <v>0</v>
      </c>
      <c r="AA72" s="363" t="str">
        <f t="array" aca="1" ref="AA72" ca="1">IFERROR(_xludf.XLOOKUP($F72,INDIRECT("'예산서_"&amp;$D72&amp;"'!B:B"),INDIRECT("'예산서_"&amp;$D72&amp;"'!K:K")),"")</f>
        <v/>
      </c>
      <c r="AB72" s="399" t="str">
        <f t="array" aca="1" ref="AB72" ca="1">IFERROR(_xludf.XLOOKUP($F72,INDIRECT("'예산서_"&amp;$D72&amp;"'!B:B"),INDIRECT("'예산서_"&amp;$D72&amp;"'!L:L")),"")</f>
        <v/>
      </c>
      <c r="AC72" s="363" t="str">
        <f t="array" aca="1" ref="AC72" ca="1">IFERROR(_xludf.XLOOKUP($F72,INDIRECT("'예산서_"&amp;$D72&amp;"'!B:B"),INDIRECT("'예산서_"&amp;$D72&amp;"'!M:M"))+V72+W72,"")</f>
        <v/>
      </c>
      <c r="AD72" s="369" t="str">
        <f t="shared" ca="1" si="0"/>
        <v/>
      </c>
    </row>
    <row r="73" spans="1:30" ht="15.95" customHeight="1">
      <c r="A73" s="349"/>
      <c r="B73" s="256"/>
      <c r="C73" s="360"/>
      <c r="D73" s="361"/>
      <c r="E73" s="361"/>
      <c r="F73" s="362"/>
      <c r="G73" s="363" t="str">
        <f t="array" aca="1" ref="G73" ca="1">IFERROR(_xludf.XLOOKUP($F73,INDIRECT("'예산서_"&amp;$D73&amp;"'!B:.B"),INDIRECT("'예산서_"&amp;$D73&amp;"'!C:.C")),"")</f>
        <v/>
      </c>
      <c r="H73" s="363" t="str">
        <f t="array" aca="1" ref="H73" ca="1">IFERROR(_xludf.XLOOKUP($F73,INDIRECT("'예산서_"&amp;$D73&amp;"'!B:.B"),INDIRECT("'예산서_"&amp;$D73&amp;"'!D:.D")),"")</f>
        <v/>
      </c>
      <c r="I73" s="364"/>
      <c r="J73" s="365"/>
      <c r="K73" s="366"/>
      <c r="L73" s="361"/>
      <c r="M73" s="361"/>
      <c r="N73" s="362"/>
      <c r="O73" s="361"/>
      <c r="P73" s="362"/>
      <c r="Q73" s="361"/>
      <c r="R73" s="361"/>
      <c r="S73" s="362"/>
      <c r="T73" s="363" t="str">
        <f t="shared" ref="T73:T136" ca="1" si="2">IF(G73=H73,"","세금계산서")</f>
        <v/>
      </c>
      <c r="U73" s="367"/>
      <c r="V73" s="368"/>
      <c r="W73" s="368"/>
      <c r="X73" s="363" t="str">
        <f t="array" aca="1" ref="X73" ca="1">IFERROR(_xludf.XLOOKUP($F73,INDIRECT("'예산서_"&amp;$D73&amp;"'!B:B"),INDIRECT("'예산서_"&amp;$D73&amp;"'!J:J")),"")</f>
        <v/>
      </c>
      <c r="Y73" s="367" t="str">
        <f t="array" aca="1" ref="Y73" ca="1">IFERROR(_xludf.XLOOKUP($F73,INDIRECT("'예산서_"&amp;$D73&amp;"'!B:B"),INDIRECT("'예산서_"&amp;$D73&amp;"'!E:E")),"")</f>
        <v/>
      </c>
      <c r="Z73" s="367">
        <f t="array" aca="1" ref="Z73" ca="1">IFERROR(_xludf.XLOOKUP($F73,INDIRECT("'예산서_"&amp;$D73&amp;"'!B:B"),INDIRECT("'예산서_"&amp;$D73&amp;"'!F:F")),)</f>
        <v>0</v>
      </c>
      <c r="AA73" s="363" t="str">
        <f t="array" aca="1" ref="AA73" ca="1">IFERROR(_xludf.XLOOKUP($F73,INDIRECT("'예산서_"&amp;$D73&amp;"'!B:B"),INDIRECT("'예산서_"&amp;$D73&amp;"'!K:K")),"")</f>
        <v/>
      </c>
      <c r="AB73" s="399" t="str">
        <f t="array" aca="1" ref="AB73" ca="1">IFERROR(_xludf.XLOOKUP($F73,INDIRECT("'예산서_"&amp;$D73&amp;"'!B:B"),INDIRECT("'예산서_"&amp;$D73&amp;"'!L:L")),"")</f>
        <v/>
      </c>
      <c r="AC73" s="363" t="str">
        <f t="array" aca="1" ref="AC73" ca="1">IFERROR(_xludf.XLOOKUP($F73,INDIRECT("'예산서_"&amp;$D73&amp;"'!B:B"),INDIRECT("'예산서_"&amp;$D73&amp;"'!M:M"))+V73+W73,"")</f>
        <v/>
      </c>
      <c r="AD73" s="369" t="str">
        <f t="shared" ref="AD73:AD136" ca="1" si="3">IF(T73="세금계산서",AC73*10%,"")</f>
        <v/>
      </c>
    </row>
    <row r="74" spans="1:30" ht="15.95" customHeight="1">
      <c r="A74" s="349"/>
      <c r="B74" s="256"/>
      <c r="C74" s="360"/>
      <c r="D74" s="361"/>
      <c r="E74" s="361"/>
      <c r="F74" s="362"/>
      <c r="G74" s="363" t="str">
        <f t="array" aca="1" ref="G74" ca="1">IFERROR(_xludf.XLOOKUP($F74,INDIRECT("'예산서_"&amp;$D74&amp;"'!B:.B"),INDIRECT("'예산서_"&amp;$D74&amp;"'!C:.C")),"")</f>
        <v/>
      </c>
      <c r="H74" s="363" t="str">
        <f t="array" aca="1" ref="H74" ca="1">IFERROR(_xludf.XLOOKUP($F74,INDIRECT("'예산서_"&amp;$D74&amp;"'!B:.B"),INDIRECT("'예산서_"&amp;$D74&amp;"'!D:.D")),"")</f>
        <v/>
      </c>
      <c r="I74" s="364"/>
      <c r="J74" s="365"/>
      <c r="K74" s="366"/>
      <c r="L74" s="361"/>
      <c r="M74" s="361"/>
      <c r="N74" s="362"/>
      <c r="O74" s="361"/>
      <c r="P74" s="362"/>
      <c r="Q74" s="361"/>
      <c r="R74" s="361"/>
      <c r="S74" s="362"/>
      <c r="T74" s="363" t="str">
        <f t="shared" ca="1" si="2"/>
        <v/>
      </c>
      <c r="U74" s="367"/>
      <c r="V74" s="368"/>
      <c r="W74" s="368"/>
      <c r="X74" s="363" t="str">
        <f t="array" aca="1" ref="X74" ca="1">IFERROR(_xludf.XLOOKUP($F74,INDIRECT("'예산서_"&amp;$D74&amp;"'!B:B"),INDIRECT("'예산서_"&amp;$D74&amp;"'!J:J")),"")</f>
        <v/>
      </c>
      <c r="Y74" s="367" t="str">
        <f t="array" aca="1" ref="Y74" ca="1">IFERROR(_xludf.XLOOKUP($F74,INDIRECT("'예산서_"&amp;$D74&amp;"'!B:B"),INDIRECT("'예산서_"&amp;$D74&amp;"'!E:E")),"")</f>
        <v/>
      </c>
      <c r="Z74" s="367">
        <f t="array" aca="1" ref="Z74" ca="1">IFERROR(_xludf.XLOOKUP($F74,INDIRECT("'예산서_"&amp;$D74&amp;"'!B:B"),INDIRECT("'예산서_"&amp;$D74&amp;"'!F:F")),)</f>
        <v>0</v>
      </c>
      <c r="AA74" s="363" t="str">
        <f t="array" aca="1" ref="AA74" ca="1">IFERROR(_xludf.XLOOKUP($F74,INDIRECT("'예산서_"&amp;$D74&amp;"'!B:B"),INDIRECT("'예산서_"&amp;$D74&amp;"'!K:K")),"")</f>
        <v/>
      </c>
      <c r="AB74" s="399" t="str">
        <f t="array" aca="1" ref="AB74" ca="1">IFERROR(_xludf.XLOOKUP($F74,INDIRECT("'예산서_"&amp;$D74&amp;"'!B:B"),INDIRECT("'예산서_"&amp;$D74&amp;"'!L:L")),"")</f>
        <v/>
      </c>
      <c r="AC74" s="363" t="str">
        <f t="array" aca="1" ref="AC74" ca="1">IFERROR(_xludf.XLOOKUP($F74,INDIRECT("'예산서_"&amp;$D74&amp;"'!B:B"),INDIRECT("'예산서_"&amp;$D74&amp;"'!M:M"))+V74+W74,"")</f>
        <v/>
      </c>
      <c r="AD74" s="369" t="str">
        <f t="shared" ca="1" si="3"/>
        <v/>
      </c>
    </row>
    <row r="75" spans="1:30" ht="15.95" customHeight="1">
      <c r="A75" s="349"/>
      <c r="B75" s="256"/>
      <c r="C75" s="360"/>
      <c r="D75" s="361"/>
      <c r="E75" s="361"/>
      <c r="F75" s="362"/>
      <c r="G75" s="363" t="str">
        <f t="array" aca="1" ref="G75" ca="1">IFERROR(_xludf.XLOOKUP($F75,INDIRECT("'예산서_"&amp;$D75&amp;"'!B:.B"),INDIRECT("'예산서_"&amp;$D75&amp;"'!C:.C")),"")</f>
        <v/>
      </c>
      <c r="H75" s="363" t="str">
        <f t="array" aca="1" ref="H75" ca="1">IFERROR(_xludf.XLOOKUP($F75,INDIRECT("'예산서_"&amp;$D75&amp;"'!B:.B"),INDIRECT("'예산서_"&amp;$D75&amp;"'!D:.D")),"")</f>
        <v/>
      </c>
      <c r="I75" s="364"/>
      <c r="J75" s="365"/>
      <c r="K75" s="366"/>
      <c r="L75" s="361"/>
      <c r="M75" s="361"/>
      <c r="N75" s="362"/>
      <c r="O75" s="361"/>
      <c r="P75" s="362"/>
      <c r="Q75" s="361"/>
      <c r="R75" s="361"/>
      <c r="S75" s="362"/>
      <c r="T75" s="363" t="str">
        <f t="shared" ca="1" si="2"/>
        <v/>
      </c>
      <c r="U75" s="367"/>
      <c r="V75" s="368"/>
      <c r="W75" s="368"/>
      <c r="X75" s="363" t="str">
        <f t="array" aca="1" ref="X75" ca="1">IFERROR(_xludf.XLOOKUP($F75,INDIRECT("'예산서_"&amp;$D75&amp;"'!B:B"),INDIRECT("'예산서_"&amp;$D75&amp;"'!J:J")),"")</f>
        <v/>
      </c>
      <c r="Y75" s="367" t="str">
        <f t="array" aca="1" ref="Y75" ca="1">IFERROR(_xludf.XLOOKUP($F75,INDIRECT("'예산서_"&amp;$D75&amp;"'!B:B"),INDIRECT("'예산서_"&amp;$D75&amp;"'!E:E")),"")</f>
        <v/>
      </c>
      <c r="Z75" s="367">
        <f t="array" aca="1" ref="Z75" ca="1">IFERROR(_xludf.XLOOKUP($F75,INDIRECT("'예산서_"&amp;$D75&amp;"'!B:B"),INDIRECT("'예산서_"&amp;$D75&amp;"'!F:F")),)</f>
        <v>0</v>
      </c>
      <c r="AA75" s="363" t="str">
        <f t="array" aca="1" ref="AA75" ca="1">IFERROR(_xludf.XLOOKUP($F75,INDIRECT("'예산서_"&amp;$D75&amp;"'!B:B"),INDIRECT("'예산서_"&amp;$D75&amp;"'!K:K")),"")</f>
        <v/>
      </c>
      <c r="AB75" s="399" t="str">
        <f t="array" aca="1" ref="AB75" ca="1">IFERROR(_xludf.XLOOKUP($F75,INDIRECT("'예산서_"&amp;$D75&amp;"'!B:B"),INDIRECT("'예산서_"&amp;$D75&amp;"'!L:L")),"")</f>
        <v/>
      </c>
      <c r="AC75" s="363" t="str">
        <f t="array" aca="1" ref="AC75" ca="1">IFERROR(_xludf.XLOOKUP($F75,INDIRECT("'예산서_"&amp;$D75&amp;"'!B:B"),INDIRECT("'예산서_"&amp;$D75&amp;"'!M:M"))+V75+W75,"")</f>
        <v/>
      </c>
      <c r="AD75" s="369" t="str">
        <f t="shared" ca="1" si="3"/>
        <v/>
      </c>
    </row>
    <row r="76" spans="1:30" ht="15.95" customHeight="1">
      <c r="A76" s="349"/>
      <c r="B76" s="256"/>
      <c r="C76" s="360"/>
      <c r="D76" s="361"/>
      <c r="E76" s="361"/>
      <c r="F76" s="362"/>
      <c r="G76" s="363" t="str">
        <f t="array" aca="1" ref="G76" ca="1">IFERROR(_xludf.XLOOKUP($F76,INDIRECT("'예산서_"&amp;$D76&amp;"'!B:.B"),INDIRECT("'예산서_"&amp;$D76&amp;"'!C:.C")),"")</f>
        <v/>
      </c>
      <c r="H76" s="363" t="str">
        <f t="array" aca="1" ref="H76" ca="1">IFERROR(_xludf.XLOOKUP($F76,INDIRECT("'예산서_"&amp;$D76&amp;"'!B:.B"),INDIRECT("'예산서_"&amp;$D76&amp;"'!D:.D")),"")</f>
        <v/>
      </c>
      <c r="I76" s="364"/>
      <c r="J76" s="365"/>
      <c r="K76" s="366"/>
      <c r="L76" s="361"/>
      <c r="M76" s="361"/>
      <c r="N76" s="362"/>
      <c r="O76" s="361"/>
      <c r="P76" s="362"/>
      <c r="Q76" s="361"/>
      <c r="R76" s="361"/>
      <c r="S76" s="362"/>
      <c r="T76" s="363" t="str">
        <f t="shared" ca="1" si="2"/>
        <v/>
      </c>
      <c r="U76" s="367"/>
      <c r="V76" s="368"/>
      <c r="W76" s="368"/>
      <c r="X76" s="363" t="str">
        <f t="array" aca="1" ref="X76" ca="1">IFERROR(_xludf.XLOOKUP($F76,INDIRECT("'예산서_"&amp;$D76&amp;"'!B:B"),INDIRECT("'예산서_"&amp;$D76&amp;"'!J:J")),"")</f>
        <v/>
      </c>
      <c r="Y76" s="367" t="str">
        <f t="array" aca="1" ref="Y76" ca="1">IFERROR(_xludf.XLOOKUP($F76,INDIRECT("'예산서_"&amp;$D76&amp;"'!B:B"),INDIRECT("'예산서_"&amp;$D76&amp;"'!E:E")),"")</f>
        <v/>
      </c>
      <c r="Z76" s="367">
        <f t="array" aca="1" ref="Z76" ca="1">IFERROR(_xludf.XLOOKUP($F76,INDIRECT("'예산서_"&amp;$D76&amp;"'!B:B"),INDIRECT("'예산서_"&amp;$D76&amp;"'!F:F")),)</f>
        <v>0</v>
      </c>
      <c r="AA76" s="363" t="str">
        <f t="array" aca="1" ref="AA76" ca="1">IFERROR(_xludf.XLOOKUP($F76,INDIRECT("'예산서_"&amp;$D76&amp;"'!B:B"),INDIRECT("'예산서_"&amp;$D76&amp;"'!K:K")),"")</f>
        <v/>
      </c>
      <c r="AB76" s="399" t="str">
        <f t="array" aca="1" ref="AB76" ca="1">IFERROR(_xludf.XLOOKUP($F76,INDIRECT("'예산서_"&amp;$D76&amp;"'!B:B"),INDIRECT("'예산서_"&amp;$D76&amp;"'!L:L")),"")</f>
        <v/>
      </c>
      <c r="AC76" s="363" t="str">
        <f t="array" aca="1" ref="AC76" ca="1">IFERROR(_xludf.XLOOKUP($F76,INDIRECT("'예산서_"&amp;$D76&amp;"'!B:B"),INDIRECT("'예산서_"&amp;$D76&amp;"'!M:M"))+V76+W76,"")</f>
        <v/>
      </c>
      <c r="AD76" s="369" t="str">
        <f t="shared" ca="1" si="3"/>
        <v/>
      </c>
    </row>
    <row r="77" spans="1:30" ht="15.95" customHeight="1">
      <c r="A77" s="349"/>
      <c r="B77" s="256"/>
      <c r="C77" s="360"/>
      <c r="D77" s="361"/>
      <c r="E77" s="361"/>
      <c r="F77" s="362"/>
      <c r="G77" s="363" t="str">
        <f t="array" aca="1" ref="G77" ca="1">IFERROR(_xludf.XLOOKUP($F77,INDIRECT("'예산서_"&amp;$D77&amp;"'!B:.B"),INDIRECT("'예산서_"&amp;$D77&amp;"'!C:.C")),"")</f>
        <v/>
      </c>
      <c r="H77" s="363" t="str">
        <f t="array" aca="1" ref="H77" ca="1">IFERROR(_xludf.XLOOKUP($F77,INDIRECT("'예산서_"&amp;$D77&amp;"'!B:.B"),INDIRECT("'예산서_"&amp;$D77&amp;"'!D:.D")),"")</f>
        <v/>
      </c>
      <c r="I77" s="364"/>
      <c r="J77" s="365"/>
      <c r="K77" s="366"/>
      <c r="L77" s="361"/>
      <c r="M77" s="361"/>
      <c r="N77" s="362"/>
      <c r="O77" s="361"/>
      <c r="P77" s="362"/>
      <c r="Q77" s="361"/>
      <c r="R77" s="361"/>
      <c r="S77" s="362"/>
      <c r="T77" s="363" t="str">
        <f t="shared" ca="1" si="2"/>
        <v/>
      </c>
      <c r="U77" s="367"/>
      <c r="V77" s="368"/>
      <c r="W77" s="368"/>
      <c r="X77" s="363" t="str">
        <f t="array" aca="1" ref="X77" ca="1">IFERROR(_xludf.XLOOKUP($F77,INDIRECT("'예산서_"&amp;$D77&amp;"'!B:B"),INDIRECT("'예산서_"&amp;$D77&amp;"'!J:J")),"")</f>
        <v/>
      </c>
      <c r="Y77" s="367" t="str">
        <f t="array" aca="1" ref="Y77" ca="1">IFERROR(_xludf.XLOOKUP($F77,INDIRECT("'예산서_"&amp;$D77&amp;"'!B:B"),INDIRECT("'예산서_"&amp;$D77&amp;"'!E:E")),"")</f>
        <v/>
      </c>
      <c r="Z77" s="367">
        <f t="array" aca="1" ref="Z77" ca="1">IFERROR(_xludf.XLOOKUP($F77,INDIRECT("'예산서_"&amp;$D77&amp;"'!B:B"),INDIRECT("'예산서_"&amp;$D77&amp;"'!F:F")),)</f>
        <v>0</v>
      </c>
      <c r="AA77" s="363" t="str">
        <f t="array" aca="1" ref="AA77" ca="1">IFERROR(_xludf.XLOOKUP($F77,INDIRECT("'예산서_"&amp;$D77&amp;"'!B:B"),INDIRECT("'예산서_"&amp;$D77&amp;"'!K:K")),"")</f>
        <v/>
      </c>
      <c r="AB77" s="399" t="str">
        <f t="array" aca="1" ref="AB77" ca="1">IFERROR(_xludf.XLOOKUP($F77,INDIRECT("'예산서_"&amp;$D77&amp;"'!B:B"),INDIRECT("'예산서_"&amp;$D77&amp;"'!L:L")),"")</f>
        <v/>
      </c>
      <c r="AC77" s="363" t="str">
        <f t="array" aca="1" ref="AC77" ca="1">IFERROR(_xludf.XLOOKUP($F77,INDIRECT("'예산서_"&amp;$D77&amp;"'!B:B"),INDIRECT("'예산서_"&amp;$D77&amp;"'!M:M"))+V77+W77,"")</f>
        <v/>
      </c>
      <c r="AD77" s="369" t="str">
        <f t="shared" ca="1" si="3"/>
        <v/>
      </c>
    </row>
    <row r="78" spans="1:30" ht="15.95" customHeight="1">
      <c r="A78" s="349"/>
      <c r="B78" s="256"/>
      <c r="C78" s="360"/>
      <c r="D78" s="361"/>
      <c r="E78" s="361"/>
      <c r="F78" s="362"/>
      <c r="G78" s="363" t="str">
        <f t="array" aca="1" ref="G78" ca="1">IFERROR(_xludf.XLOOKUP($F78,INDIRECT("'예산서_"&amp;$D78&amp;"'!B:.B"),INDIRECT("'예산서_"&amp;$D78&amp;"'!C:.C")),"")</f>
        <v/>
      </c>
      <c r="H78" s="363" t="str">
        <f t="array" aca="1" ref="H78" ca="1">IFERROR(_xludf.XLOOKUP($F78,INDIRECT("'예산서_"&amp;$D78&amp;"'!B:.B"),INDIRECT("'예산서_"&amp;$D78&amp;"'!D:.D")),"")</f>
        <v/>
      </c>
      <c r="I78" s="364"/>
      <c r="J78" s="365"/>
      <c r="K78" s="366"/>
      <c r="L78" s="361"/>
      <c r="M78" s="361"/>
      <c r="N78" s="362"/>
      <c r="O78" s="361"/>
      <c r="P78" s="362"/>
      <c r="Q78" s="361"/>
      <c r="R78" s="361"/>
      <c r="S78" s="362"/>
      <c r="T78" s="363" t="str">
        <f t="shared" ca="1" si="2"/>
        <v/>
      </c>
      <c r="U78" s="367"/>
      <c r="V78" s="368"/>
      <c r="W78" s="368"/>
      <c r="X78" s="363" t="str">
        <f t="array" aca="1" ref="X78" ca="1">IFERROR(_xludf.XLOOKUP($F78,INDIRECT("'예산서_"&amp;$D78&amp;"'!B:B"),INDIRECT("'예산서_"&amp;$D78&amp;"'!J:J")),"")</f>
        <v/>
      </c>
      <c r="Y78" s="367" t="str">
        <f t="array" aca="1" ref="Y78" ca="1">IFERROR(_xludf.XLOOKUP($F78,INDIRECT("'예산서_"&amp;$D78&amp;"'!B:B"),INDIRECT("'예산서_"&amp;$D78&amp;"'!E:E")),"")</f>
        <v/>
      </c>
      <c r="Z78" s="367">
        <f t="array" aca="1" ref="Z78" ca="1">IFERROR(_xludf.XLOOKUP($F78,INDIRECT("'예산서_"&amp;$D78&amp;"'!B:B"),INDIRECT("'예산서_"&amp;$D78&amp;"'!F:F")),)</f>
        <v>0</v>
      </c>
      <c r="AA78" s="363" t="str">
        <f t="array" aca="1" ref="AA78" ca="1">IFERROR(_xludf.XLOOKUP($F78,INDIRECT("'예산서_"&amp;$D78&amp;"'!B:B"),INDIRECT("'예산서_"&amp;$D78&amp;"'!K:K")),"")</f>
        <v/>
      </c>
      <c r="AB78" s="399" t="str">
        <f t="array" aca="1" ref="AB78" ca="1">IFERROR(_xludf.XLOOKUP($F78,INDIRECT("'예산서_"&amp;$D78&amp;"'!B:B"),INDIRECT("'예산서_"&amp;$D78&amp;"'!L:L")),"")</f>
        <v/>
      </c>
      <c r="AC78" s="363" t="str">
        <f t="array" aca="1" ref="AC78" ca="1">IFERROR(_xludf.XLOOKUP($F78,INDIRECT("'예산서_"&amp;$D78&amp;"'!B:B"),INDIRECT("'예산서_"&amp;$D78&amp;"'!M:M"))+V78+W78,"")</f>
        <v/>
      </c>
      <c r="AD78" s="369" t="str">
        <f t="shared" ca="1" si="3"/>
        <v/>
      </c>
    </row>
    <row r="79" spans="1:30" ht="15.95" customHeight="1">
      <c r="A79" s="349"/>
      <c r="B79" s="256"/>
      <c r="C79" s="360"/>
      <c r="D79" s="361"/>
      <c r="E79" s="361"/>
      <c r="F79" s="362"/>
      <c r="G79" s="363" t="str">
        <f t="array" aca="1" ref="G79" ca="1">IFERROR(_xludf.XLOOKUP($F79,INDIRECT("'예산서_"&amp;$D79&amp;"'!B:.B"),INDIRECT("'예산서_"&amp;$D79&amp;"'!C:.C")),"")</f>
        <v/>
      </c>
      <c r="H79" s="363" t="str">
        <f t="array" aca="1" ref="H79" ca="1">IFERROR(_xludf.XLOOKUP($F79,INDIRECT("'예산서_"&amp;$D79&amp;"'!B:.B"),INDIRECT("'예산서_"&amp;$D79&amp;"'!D:.D")),"")</f>
        <v/>
      </c>
      <c r="I79" s="364"/>
      <c r="J79" s="365"/>
      <c r="K79" s="366"/>
      <c r="L79" s="361"/>
      <c r="M79" s="361"/>
      <c r="N79" s="362"/>
      <c r="O79" s="361"/>
      <c r="P79" s="362"/>
      <c r="Q79" s="361"/>
      <c r="R79" s="361"/>
      <c r="S79" s="362"/>
      <c r="T79" s="363" t="str">
        <f t="shared" ca="1" si="2"/>
        <v/>
      </c>
      <c r="U79" s="367"/>
      <c r="V79" s="368"/>
      <c r="W79" s="368"/>
      <c r="X79" s="363" t="str">
        <f t="array" aca="1" ref="X79" ca="1">IFERROR(_xludf.XLOOKUP($F79,INDIRECT("'예산서_"&amp;$D79&amp;"'!B:B"),INDIRECT("'예산서_"&amp;$D79&amp;"'!J:J")),"")</f>
        <v/>
      </c>
      <c r="Y79" s="367" t="str">
        <f t="array" aca="1" ref="Y79" ca="1">IFERROR(_xludf.XLOOKUP($F79,INDIRECT("'예산서_"&amp;$D79&amp;"'!B:B"),INDIRECT("'예산서_"&amp;$D79&amp;"'!E:E")),"")</f>
        <v/>
      </c>
      <c r="Z79" s="367">
        <f t="array" aca="1" ref="Z79" ca="1">IFERROR(_xludf.XLOOKUP($F79,INDIRECT("'예산서_"&amp;$D79&amp;"'!B:B"),INDIRECT("'예산서_"&amp;$D79&amp;"'!F:F")),)</f>
        <v>0</v>
      </c>
      <c r="AA79" s="363" t="str">
        <f t="array" aca="1" ref="AA79" ca="1">IFERROR(_xludf.XLOOKUP($F79,INDIRECT("'예산서_"&amp;$D79&amp;"'!B:B"),INDIRECT("'예산서_"&amp;$D79&amp;"'!K:K")),"")</f>
        <v/>
      </c>
      <c r="AB79" s="399" t="str">
        <f t="array" aca="1" ref="AB79" ca="1">IFERROR(_xludf.XLOOKUP($F79,INDIRECT("'예산서_"&amp;$D79&amp;"'!B:B"),INDIRECT("'예산서_"&amp;$D79&amp;"'!L:L")),"")</f>
        <v/>
      </c>
      <c r="AC79" s="363" t="str">
        <f t="array" aca="1" ref="AC79" ca="1">IFERROR(_xludf.XLOOKUP($F79,INDIRECT("'예산서_"&amp;$D79&amp;"'!B:B"),INDIRECT("'예산서_"&amp;$D79&amp;"'!M:M"))+V79+W79,"")</f>
        <v/>
      </c>
      <c r="AD79" s="369" t="str">
        <f t="shared" ca="1" si="3"/>
        <v/>
      </c>
    </row>
    <row r="80" spans="1:30" ht="15.95" customHeight="1">
      <c r="A80" s="349"/>
      <c r="B80" s="256"/>
      <c r="C80" s="360"/>
      <c r="D80" s="361"/>
      <c r="E80" s="361"/>
      <c r="F80" s="362"/>
      <c r="G80" s="363" t="str">
        <f t="array" aca="1" ref="G80" ca="1">IFERROR(_xludf.XLOOKUP($F80,INDIRECT("'예산서_"&amp;$D80&amp;"'!B:.B"),INDIRECT("'예산서_"&amp;$D80&amp;"'!C:.C")),"")</f>
        <v/>
      </c>
      <c r="H80" s="363" t="str">
        <f t="array" aca="1" ref="H80" ca="1">IFERROR(_xludf.XLOOKUP($F80,INDIRECT("'예산서_"&amp;$D80&amp;"'!B:.B"),INDIRECT("'예산서_"&amp;$D80&amp;"'!D:.D")),"")</f>
        <v/>
      </c>
      <c r="I80" s="364"/>
      <c r="J80" s="365"/>
      <c r="K80" s="366"/>
      <c r="L80" s="361"/>
      <c r="M80" s="361"/>
      <c r="N80" s="362"/>
      <c r="O80" s="361"/>
      <c r="P80" s="362"/>
      <c r="Q80" s="361"/>
      <c r="R80" s="361"/>
      <c r="S80" s="362"/>
      <c r="T80" s="363" t="str">
        <f t="shared" ca="1" si="2"/>
        <v/>
      </c>
      <c r="U80" s="367"/>
      <c r="V80" s="368"/>
      <c r="W80" s="368"/>
      <c r="X80" s="363" t="str">
        <f t="array" aca="1" ref="X80" ca="1">IFERROR(_xludf.XLOOKUP($F80,INDIRECT("'예산서_"&amp;$D80&amp;"'!B:B"),INDIRECT("'예산서_"&amp;$D80&amp;"'!J:J")),"")</f>
        <v/>
      </c>
      <c r="Y80" s="367" t="str">
        <f t="array" aca="1" ref="Y80" ca="1">IFERROR(_xludf.XLOOKUP($F80,INDIRECT("'예산서_"&amp;$D80&amp;"'!B:B"),INDIRECT("'예산서_"&amp;$D80&amp;"'!E:E")),"")</f>
        <v/>
      </c>
      <c r="Z80" s="367">
        <f t="array" aca="1" ref="Z80" ca="1">IFERROR(_xludf.XLOOKUP($F80,INDIRECT("'예산서_"&amp;$D80&amp;"'!B:B"),INDIRECT("'예산서_"&amp;$D80&amp;"'!F:F")),)</f>
        <v>0</v>
      </c>
      <c r="AA80" s="363" t="str">
        <f t="array" aca="1" ref="AA80" ca="1">IFERROR(_xludf.XLOOKUP($F80,INDIRECT("'예산서_"&amp;$D80&amp;"'!B:B"),INDIRECT("'예산서_"&amp;$D80&amp;"'!K:K")),"")</f>
        <v/>
      </c>
      <c r="AB80" s="399" t="str">
        <f t="array" aca="1" ref="AB80" ca="1">IFERROR(_xludf.XLOOKUP($F80,INDIRECT("'예산서_"&amp;$D80&amp;"'!B:B"),INDIRECT("'예산서_"&amp;$D80&amp;"'!L:L")),"")</f>
        <v/>
      </c>
      <c r="AC80" s="363" t="str">
        <f t="array" aca="1" ref="AC80" ca="1">IFERROR(_xludf.XLOOKUP($F80,INDIRECT("'예산서_"&amp;$D80&amp;"'!B:B"),INDIRECT("'예산서_"&amp;$D80&amp;"'!M:M"))+V80+W80,"")</f>
        <v/>
      </c>
      <c r="AD80" s="369" t="str">
        <f t="shared" ca="1" si="3"/>
        <v/>
      </c>
    </row>
    <row r="81" spans="1:30" ht="15.95" customHeight="1">
      <c r="A81" s="349"/>
      <c r="B81" s="256"/>
      <c r="C81" s="360"/>
      <c r="D81" s="361"/>
      <c r="E81" s="361"/>
      <c r="F81" s="362"/>
      <c r="G81" s="363" t="str">
        <f t="array" aca="1" ref="G81" ca="1">IFERROR(_xludf.XLOOKUP($F81,INDIRECT("'예산서_"&amp;$D81&amp;"'!B:.B"),INDIRECT("'예산서_"&amp;$D81&amp;"'!C:.C")),"")</f>
        <v/>
      </c>
      <c r="H81" s="363" t="str">
        <f t="array" aca="1" ref="H81" ca="1">IFERROR(_xludf.XLOOKUP($F81,INDIRECT("'예산서_"&amp;$D81&amp;"'!B:.B"),INDIRECT("'예산서_"&amp;$D81&amp;"'!D:.D")),"")</f>
        <v/>
      </c>
      <c r="I81" s="364"/>
      <c r="J81" s="365"/>
      <c r="K81" s="366"/>
      <c r="L81" s="361"/>
      <c r="M81" s="361"/>
      <c r="N81" s="362"/>
      <c r="O81" s="361"/>
      <c r="P81" s="362"/>
      <c r="Q81" s="361"/>
      <c r="R81" s="361"/>
      <c r="S81" s="362"/>
      <c r="T81" s="363" t="str">
        <f t="shared" ca="1" si="2"/>
        <v/>
      </c>
      <c r="U81" s="367"/>
      <c r="V81" s="368"/>
      <c r="W81" s="368"/>
      <c r="X81" s="363" t="str">
        <f t="array" aca="1" ref="X81" ca="1">IFERROR(_xludf.XLOOKUP($F81,INDIRECT("'예산서_"&amp;$D81&amp;"'!B:B"),INDIRECT("'예산서_"&amp;$D81&amp;"'!J:J")),"")</f>
        <v/>
      </c>
      <c r="Y81" s="367" t="str">
        <f t="array" aca="1" ref="Y81" ca="1">IFERROR(_xludf.XLOOKUP($F81,INDIRECT("'예산서_"&amp;$D81&amp;"'!B:B"),INDIRECT("'예산서_"&amp;$D81&amp;"'!E:E")),"")</f>
        <v/>
      </c>
      <c r="Z81" s="367">
        <f t="array" aca="1" ref="Z81" ca="1">IFERROR(_xludf.XLOOKUP($F81,INDIRECT("'예산서_"&amp;$D81&amp;"'!B:B"),INDIRECT("'예산서_"&amp;$D81&amp;"'!F:F")),)</f>
        <v>0</v>
      </c>
      <c r="AA81" s="363" t="str">
        <f t="array" aca="1" ref="AA81" ca="1">IFERROR(_xludf.XLOOKUP($F81,INDIRECT("'예산서_"&amp;$D81&amp;"'!B:B"),INDIRECT("'예산서_"&amp;$D81&amp;"'!K:K")),"")</f>
        <v/>
      </c>
      <c r="AB81" s="399" t="str">
        <f t="array" aca="1" ref="AB81" ca="1">IFERROR(_xludf.XLOOKUP($F81,INDIRECT("'예산서_"&amp;$D81&amp;"'!B:B"),INDIRECT("'예산서_"&amp;$D81&amp;"'!L:L")),"")</f>
        <v/>
      </c>
      <c r="AC81" s="363" t="str">
        <f t="array" aca="1" ref="AC81" ca="1">IFERROR(_xludf.XLOOKUP($F81,INDIRECT("'예산서_"&amp;$D81&amp;"'!B:B"),INDIRECT("'예산서_"&amp;$D81&amp;"'!M:M"))+V81+W81,"")</f>
        <v/>
      </c>
      <c r="AD81" s="369" t="str">
        <f t="shared" ca="1" si="3"/>
        <v/>
      </c>
    </row>
    <row r="82" spans="1:30" ht="15.95" customHeight="1">
      <c r="A82" s="349"/>
      <c r="B82" s="256"/>
      <c r="C82" s="360"/>
      <c r="D82" s="361"/>
      <c r="E82" s="361"/>
      <c r="F82" s="362"/>
      <c r="G82" s="363" t="str">
        <f t="array" aca="1" ref="G82" ca="1">IFERROR(_xludf.XLOOKUP($F82,INDIRECT("'예산서_"&amp;$D82&amp;"'!B:.B"),INDIRECT("'예산서_"&amp;$D82&amp;"'!C:.C")),"")</f>
        <v/>
      </c>
      <c r="H82" s="363" t="str">
        <f t="array" aca="1" ref="H82" ca="1">IFERROR(_xludf.XLOOKUP($F82,INDIRECT("'예산서_"&amp;$D82&amp;"'!B:.B"),INDIRECT("'예산서_"&amp;$D82&amp;"'!D:.D")),"")</f>
        <v/>
      </c>
      <c r="I82" s="364"/>
      <c r="J82" s="365"/>
      <c r="K82" s="366"/>
      <c r="L82" s="361"/>
      <c r="M82" s="361"/>
      <c r="N82" s="362"/>
      <c r="O82" s="361"/>
      <c r="P82" s="362"/>
      <c r="Q82" s="361"/>
      <c r="R82" s="361"/>
      <c r="S82" s="362"/>
      <c r="T82" s="363" t="str">
        <f t="shared" ca="1" si="2"/>
        <v/>
      </c>
      <c r="U82" s="367"/>
      <c r="V82" s="368"/>
      <c r="W82" s="368"/>
      <c r="X82" s="363" t="str">
        <f t="array" aca="1" ref="X82" ca="1">IFERROR(_xludf.XLOOKUP($F82,INDIRECT("'예산서_"&amp;$D82&amp;"'!B:B"),INDIRECT("'예산서_"&amp;$D82&amp;"'!J:J")),"")</f>
        <v/>
      </c>
      <c r="Y82" s="367" t="str">
        <f t="array" aca="1" ref="Y82" ca="1">IFERROR(_xludf.XLOOKUP($F82,INDIRECT("'예산서_"&amp;$D82&amp;"'!B:B"),INDIRECT("'예산서_"&amp;$D82&amp;"'!E:E")),"")</f>
        <v/>
      </c>
      <c r="Z82" s="367">
        <f t="array" aca="1" ref="Z82" ca="1">IFERROR(_xludf.XLOOKUP($F82,INDIRECT("'예산서_"&amp;$D82&amp;"'!B:B"),INDIRECT("'예산서_"&amp;$D82&amp;"'!F:F")),)</f>
        <v>0</v>
      </c>
      <c r="AA82" s="363" t="str">
        <f t="array" aca="1" ref="AA82" ca="1">IFERROR(_xludf.XLOOKUP($F82,INDIRECT("'예산서_"&amp;$D82&amp;"'!B:B"),INDIRECT("'예산서_"&amp;$D82&amp;"'!K:K")),"")</f>
        <v/>
      </c>
      <c r="AB82" s="399" t="str">
        <f t="array" aca="1" ref="AB82" ca="1">IFERROR(_xludf.XLOOKUP($F82,INDIRECT("'예산서_"&amp;$D82&amp;"'!B:B"),INDIRECT("'예산서_"&amp;$D82&amp;"'!L:L")),"")</f>
        <v/>
      </c>
      <c r="AC82" s="363" t="str">
        <f t="array" aca="1" ref="AC82" ca="1">IFERROR(_xludf.XLOOKUP($F82,INDIRECT("'예산서_"&amp;$D82&amp;"'!B:B"),INDIRECT("'예산서_"&amp;$D82&amp;"'!M:M"))+V82+W82,"")</f>
        <v/>
      </c>
      <c r="AD82" s="369" t="str">
        <f t="shared" ca="1" si="3"/>
        <v/>
      </c>
    </row>
    <row r="83" spans="1:30" ht="15.95" customHeight="1">
      <c r="A83" s="349"/>
      <c r="B83" s="256"/>
      <c r="C83" s="360"/>
      <c r="D83" s="361"/>
      <c r="E83" s="361"/>
      <c r="F83" s="362"/>
      <c r="G83" s="363" t="str">
        <f t="array" aca="1" ref="G83" ca="1">IFERROR(_xludf.XLOOKUP($F83,INDIRECT("'예산서_"&amp;$D83&amp;"'!B:.B"),INDIRECT("'예산서_"&amp;$D83&amp;"'!C:.C")),"")</f>
        <v/>
      </c>
      <c r="H83" s="363" t="str">
        <f t="array" aca="1" ref="H83" ca="1">IFERROR(_xludf.XLOOKUP($F83,INDIRECT("'예산서_"&amp;$D83&amp;"'!B:.B"),INDIRECT("'예산서_"&amp;$D83&amp;"'!D:.D")),"")</f>
        <v/>
      </c>
      <c r="I83" s="364"/>
      <c r="J83" s="365"/>
      <c r="K83" s="366"/>
      <c r="L83" s="361"/>
      <c r="M83" s="361"/>
      <c r="N83" s="362"/>
      <c r="O83" s="361"/>
      <c r="P83" s="362"/>
      <c r="Q83" s="361"/>
      <c r="R83" s="361"/>
      <c r="S83" s="362"/>
      <c r="T83" s="363" t="str">
        <f t="shared" ca="1" si="2"/>
        <v/>
      </c>
      <c r="U83" s="367"/>
      <c r="V83" s="368"/>
      <c r="W83" s="368"/>
      <c r="X83" s="363" t="str">
        <f t="array" aca="1" ref="X83" ca="1">IFERROR(_xludf.XLOOKUP($F83,INDIRECT("'예산서_"&amp;$D83&amp;"'!B:B"),INDIRECT("'예산서_"&amp;$D83&amp;"'!J:J")),"")</f>
        <v/>
      </c>
      <c r="Y83" s="367" t="str">
        <f t="array" aca="1" ref="Y83" ca="1">IFERROR(_xludf.XLOOKUP($F83,INDIRECT("'예산서_"&amp;$D83&amp;"'!B:B"),INDIRECT("'예산서_"&amp;$D83&amp;"'!E:E")),"")</f>
        <v/>
      </c>
      <c r="Z83" s="367">
        <f t="array" aca="1" ref="Z83" ca="1">IFERROR(_xludf.XLOOKUP($F83,INDIRECT("'예산서_"&amp;$D83&amp;"'!B:B"),INDIRECT("'예산서_"&amp;$D83&amp;"'!F:F")),)</f>
        <v>0</v>
      </c>
      <c r="AA83" s="363" t="str">
        <f t="array" aca="1" ref="AA83" ca="1">IFERROR(_xludf.XLOOKUP($F83,INDIRECT("'예산서_"&amp;$D83&amp;"'!B:B"),INDIRECT("'예산서_"&amp;$D83&amp;"'!K:K")),"")</f>
        <v/>
      </c>
      <c r="AB83" s="399" t="str">
        <f t="array" aca="1" ref="AB83" ca="1">IFERROR(_xludf.XLOOKUP($F83,INDIRECT("'예산서_"&amp;$D83&amp;"'!B:B"),INDIRECT("'예산서_"&amp;$D83&amp;"'!L:L")),"")</f>
        <v/>
      </c>
      <c r="AC83" s="363" t="str">
        <f t="array" aca="1" ref="AC83" ca="1">IFERROR(_xludf.XLOOKUP($F83,INDIRECT("'예산서_"&amp;$D83&amp;"'!B:B"),INDIRECT("'예산서_"&amp;$D83&amp;"'!M:M"))+V83+W83,"")</f>
        <v/>
      </c>
      <c r="AD83" s="369" t="str">
        <f t="shared" ca="1" si="3"/>
        <v/>
      </c>
    </row>
    <row r="84" spans="1:30" ht="15.95" customHeight="1">
      <c r="A84" s="349"/>
      <c r="B84" s="256"/>
      <c r="C84" s="360"/>
      <c r="D84" s="361"/>
      <c r="E84" s="361"/>
      <c r="F84" s="362"/>
      <c r="G84" s="363" t="str">
        <f t="array" aca="1" ref="G84" ca="1">IFERROR(_xludf.XLOOKUP($F84,INDIRECT("'예산서_"&amp;$D84&amp;"'!B:.B"),INDIRECT("'예산서_"&amp;$D84&amp;"'!C:.C")),"")</f>
        <v/>
      </c>
      <c r="H84" s="363" t="str">
        <f t="array" aca="1" ref="H84" ca="1">IFERROR(_xludf.XLOOKUP($F84,INDIRECT("'예산서_"&amp;$D84&amp;"'!B:.B"),INDIRECT("'예산서_"&amp;$D84&amp;"'!D:.D")),"")</f>
        <v/>
      </c>
      <c r="I84" s="364"/>
      <c r="J84" s="365"/>
      <c r="K84" s="366"/>
      <c r="L84" s="361"/>
      <c r="M84" s="361"/>
      <c r="N84" s="362"/>
      <c r="O84" s="361"/>
      <c r="P84" s="362"/>
      <c r="Q84" s="361"/>
      <c r="R84" s="361"/>
      <c r="S84" s="362"/>
      <c r="T84" s="363" t="str">
        <f t="shared" ca="1" si="2"/>
        <v/>
      </c>
      <c r="U84" s="367"/>
      <c r="V84" s="368"/>
      <c r="W84" s="368"/>
      <c r="X84" s="363" t="str">
        <f t="array" aca="1" ref="X84" ca="1">IFERROR(_xludf.XLOOKUP($F84,INDIRECT("'예산서_"&amp;$D84&amp;"'!B:B"),INDIRECT("'예산서_"&amp;$D84&amp;"'!J:J")),"")</f>
        <v/>
      </c>
      <c r="Y84" s="367" t="str">
        <f t="array" aca="1" ref="Y84" ca="1">IFERROR(_xludf.XLOOKUP($F84,INDIRECT("'예산서_"&amp;$D84&amp;"'!B:B"),INDIRECT("'예산서_"&amp;$D84&amp;"'!E:E")),"")</f>
        <v/>
      </c>
      <c r="Z84" s="367">
        <f t="array" aca="1" ref="Z84" ca="1">IFERROR(_xludf.XLOOKUP($F84,INDIRECT("'예산서_"&amp;$D84&amp;"'!B:B"),INDIRECT("'예산서_"&amp;$D84&amp;"'!F:F")),)</f>
        <v>0</v>
      </c>
      <c r="AA84" s="363" t="str">
        <f t="array" aca="1" ref="AA84" ca="1">IFERROR(_xludf.XLOOKUP($F84,INDIRECT("'예산서_"&amp;$D84&amp;"'!B:B"),INDIRECT("'예산서_"&amp;$D84&amp;"'!K:K")),"")</f>
        <v/>
      </c>
      <c r="AB84" s="399" t="str">
        <f t="array" aca="1" ref="AB84" ca="1">IFERROR(_xludf.XLOOKUP($F84,INDIRECT("'예산서_"&amp;$D84&amp;"'!B:B"),INDIRECT("'예산서_"&amp;$D84&amp;"'!L:L")),"")</f>
        <v/>
      </c>
      <c r="AC84" s="363" t="str">
        <f t="array" aca="1" ref="AC84" ca="1">IFERROR(_xludf.XLOOKUP($F84,INDIRECT("'예산서_"&amp;$D84&amp;"'!B:B"),INDIRECT("'예산서_"&amp;$D84&amp;"'!M:M"))+V84+W84,"")</f>
        <v/>
      </c>
      <c r="AD84" s="369" t="str">
        <f t="shared" ca="1" si="3"/>
        <v/>
      </c>
    </row>
    <row r="85" spans="1:30" ht="15.95" customHeight="1">
      <c r="A85" s="349"/>
      <c r="B85" s="256"/>
      <c r="C85" s="360"/>
      <c r="D85" s="361"/>
      <c r="E85" s="361"/>
      <c r="F85" s="362"/>
      <c r="G85" s="363" t="str">
        <f t="array" aca="1" ref="G85" ca="1">IFERROR(_xludf.XLOOKUP($F85,INDIRECT("'예산서_"&amp;$D85&amp;"'!B:.B"),INDIRECT("'예산서_"&amp;$D85&amp;"'!C:.C")),"")</f>
        <v/>
      </c>
      <c r="H85" s="363" t="str">
        <f t="array" aca="1" ref="H85" ca="1">IFERROR(_xludf.XLOOKUP($F85,INDIRECT("'예산서_"&amp;$D85&amp;"'!B:.B"),INDIRECT("'예산서_"&amp;$D85&amp;"'!D:.D")),"")</f>
        <v/>
      </c>
      <c r="I85" s="364"/>
      <c r="J85" s="365"/>
      <c r="K85" s="366"/>
      <c r="L85" s="361"/>
      <c r="M85" s="361"/>
      <c r="N85" s="362"/>
      <c r="O85" s="361"/>
      <c r="P85" s="362"/>
      <c r="Q85" s="361"/>
      <c r="R85" s="361"/>
      <c r="S85" s="362"/>
      <c r="T85" s="363" t="str">
        <f t="shared" ca="1" si="2"/>
        <v/>
      </c>
      <c r="U85" s="367"/>
      <c r="V85" s="368"/>
      <c r="W85" s="368"/>
      <c r="X85" s="363" t="str">
        <f t="array" aca="1" ref="X85" ca="1">IFERROR(_xludf.XLOOKUP($F85,INDIRECT("'예산서_"&amp;$D85&amp;"'!B:B"),INDIRECT("'예산서_"&amp;$D85&amp;"'!J:J")),"")</f>
        <v/>
      </c>
      <c r="Y85" s="367" t="str">
        <f t="array" aca="1" ref="Y85" ca="1">IFERROR(_xludf.XLOOKUP($F85,INDIRECT("'예산서_"&amp;$D85&amp;"'!B:B"),INDIRECT("'예산서_"&amp;$D85&amp;"'!E:E")),"")</f>
        <v/>
      </c>
      <c r="Z85" s="367">
        <f t="array" aca="1" ref="Z85" ca="1">IFERROR(_xludf.XLOOKUP($F85,INDIRECT("'예산서_"&amp;$D85&amp;"'!B:B"),INDIRECT("'예산서_"&amp;$D85&amp;"'!F:F")),)</f>
        <v>0</v>
      </c>
      <c r="AA85" s="363" t="str">
        <f t="array" aca="1" ref="AA85" ca="1">IFERROR(_xludf.XLOOKUP($F85,INDIRECT("'예산서_"&amp;$D85&amp;"'!B:B"),INDIRECT("'예산서_"&amp;$D85&amp;"'!K:K")),"")</f>
        <v/>
      </c>
      <c r="AB85" s="399" t="str">
        <f t="array" aca="1" ref="AB85" ca="1">IFERROR(_xludf.XLOOKUP($F85,INDIRECT("'예산서_"&amp;$D85&amp;"'!B:B"),INDIRECT("'예산서_"&amp;$D85&amp;"'!L:L")),"")</f>
        <v/>
      </c>
      <c r="AC85" s="363" t="str">
        <f t="array" aca="1" ref="AC85" ca="1">IFERROR(_xludf.XLOOKUP($F85,INDIRECT("'예산서_"&amp;$D85&amp;"'!B:B"),INDIRECT("'예산서_"&amp;$D85&amp;"'!M:M"))+V85+W85,"")</f>
        <v/>
      </c>
      <c r="AD85" s="369" t="str">
        <f t="shared" ca="1" si="3"/>
        <v/>
      </c>
    </row>
    <row r="86" spans="1:30" ht="15.95" customHeight="1">
      <c r="A86" s="349"/>
      <c r="B86" s="256"/>
      <c r="C86" s="360"/>
      <c r="D86" s="361"/>
      <c r="E86" s="361"/>
      <c r="F86" s="362"/>
      <c r="G86" s="363" t="str">
        <f t="array" aca="1" ref="G86" ca="1">IFERROR(_xludf.XLOOKUP($F86,INDIRECT("'예산서_"&amp;$D86&amp;"'!B:.B"),INDIRECT("'예산서_"&amp;$D86&amp;"'!C:.C")),"")</f>
        <v/>
      </c>
      <c r="H86" s="363" t="str">
        <f t="array" aca="1" ref="H86" ca="1">IFERROR(_xludf.XLOOKUP($F86,INDIRECT("'예산서_"&amp;$D86&amp;"'!B:.B"),INDIRECT("'예산서_"&amp;$D86&amp;"'!D:.D")),"")</f>
        <v/>
      </c>
      <c r="I86" s="364"/>
      <c r="J86" s="365"/>
      <c r="K86" s="366"/>
      <c r="L86" s="361"/>
      <c r="M86" s="361"/>
      <c r="N86" s="362"/>
      <c r="O86" s="361"/>
      <c r="P86" s="362"/>
      <c r="Q86" s="361"/>
      <c r="R86" s="361"/>
      <c r="S86" s="362"/>
      <c r="T86" s="363" t="str">
        <f t="shared" ca="1" si="2"/>
        <v/>
      </c>
      <c r="U86" s="367"/>
      <c r="V86" s="368"/>
      <c r="W86" s="368"/>
      <c r="X86" s="363" t="str">
        <f t="array" aca="1" ref="X86" ca="1">IFERROR(_xludf.XLOOKUP($F86,INDIRECT("'예산서_"&amp;$D86&amp;"'!B:B"),INDIRECT("'예산서_"&amp;$D86&amp;"'!J:J")),"")</f>
        <v/>
      </c>
      <c r="Y86" s="367" t="str">
        <f t="array" aca="1" ref="Y86" ca="1">IFERROR(_xludf.XLOOKUP($F86,INDIRECT("'예산서_"&amp;$D86&amp;"'!B:B"),INDIRECT("'예산서_"&amp;$D86&amp;"'!E:E")),"")</f>
        <v/>
      </c>
      <c r="Z86" s="367">
        <f t="array" aca="1" ref="Z86" ca="1">IFERROR(_xludf.XLOOKUP($F86,INDIRECT("'예산서_"&amp;$D86&amp;"'!B:B"),INDIRECT("'예산서_"&amp;$D86&amp;"'!F:F")),)</f>
        <v>0</v>
      </c>
      <c r="AA86" s="363" t="str">
        <f t="array" aca="1" ref="AA86" ca="1">IFERROR(_xludf.XLOOKUP($F86,INDIRECT("'예산서_"&amp;$D86&amp;"'!B:B"),INDIRECT("'예산서_"&amp;$D86&amp;"'!K:K")),"")</f>
        <v/>
      </c>
      <c r="AB86" s="399" t="str">
        <f t="array" aca="1" ref="AB86" ca="1">IFERROR(_xludf.XLOOKUP($F86,INDIRECT("'예산서_"&amp;$D86&amp;"'!B:B"),INDIRECT("'예산서_"&amp;$D86&amp;"'!L:L")),"")</f>
        <v/>
      </c>
      <c r="AC86" s="363" t="str">
        <f t="array" aca="1" ref="AC86" ca="1">IFERROR(_xludf.XLOOKUP($F86,INDIRECT("'예산서_"&amp;$D86&amp;"'!B:B"),INDIRECT("'예산서_"&amp;$D86&amp;"'!M:M"))+V86+W86,"")</f>
        <v/>
      </c>
      <c r="AD86" s="369" t="str">
        <f t="shared" ca="1" si="3"/>
        <v/>
      </c>
    </row>
    <row r="87" spans="1:30" ht="15.95" customHeight="1">
      <c r="A87" s="349"/>
      <c r="B87" s="256"/>
      <c r="C87" s="360"/>
      <c r="D87" s="361"/>
      <c r="E87" s="361"/>
      <c r="F87" s="362"/>
      <c r="G87" s="363" t="str">
        <f t="array" aca="1" ref="G87" ca="1">IFERROR(_xludf.XLOOKUP($F87,INDIRECT("'예산서_"&amp;$D87&amp;"'!B:.B"),INDIRECT("'예산서_"&amp;$D87&amp;"'!C:.C")),"")</f>
        <v/>
      </c>
      <c r="H87" s="363" t="str">
        <f t="array" aca="1" ref="H87" ca="1">IFERROR(_xludf.XLOOKUP($F87,INDIRECT("'예산서_"&amp;$D87&amp;"'!B:.B"),INDIRECT("'예산서_"&amp;$D87&amp;"'!D:.D")),"")</f>
        <v/>
      </c>
      <c r="I87" s="364"/>
      <c r="J87" s="365"/>
      <c r="K87" s="366"/>
      <c r="L87" s="361"/>
      <c r="M87" s="361"/>
      <c r="N87" s="362"/>
      <c r="O87" s="361"/>
      <c r="P87" s="362"/>
      <c r="Q87" s="361"/>
      <c r="R87" s="361"/>
      <c r="S87" s="362"/>
      <c r="T87" s="363" t="str">
        <f t="shared" ca="1" si="2"/>
        <v/>
      </c>
      <c r="U87" s="367"/>
      <c r="V87" s="368"/>
      <c r="W87" s="368"/>
      <c r="X87" s="363" t="str">
        <f t="array" aca="1" ref="X87" ca="1">IFERROR(_xludf.XLOOKUP($F87,INDIRECT("'예산서_"&amp;$D87&amp;"'!B:B"),INDIRECT("'예산서_"&amp;$D87&amp;"'!J:J")),"")</f>
        <v/>
      </c>
      <c r="Y87" s="367" t="str">
        <f t="array" aca="1" ref="Y87" ca="1">IFERROR(_xludf.XLOOKUP($F87,INDIRECT("'예산서_"&amp;$D87&amp;"'!B:B"),INDIRECT("'예산서_"&amp;$D87&amp;"'!E:E")),"")</f>
        <v/>
      </c>
      <c r="Z87" s="367">
        <f t="array" aca="1" ref="Z87" ca="1">IFERROR(_xludf.XLOOKUP($F87,INDIRECT("'예산서_"&amp;$D87&amp;"'!B:B"),INDIRECT("'예산서_"&amp;$D87&amp;"'!F:F")),)</f>
        <v>0</v>
      </c>
      <c r="AA87" s="363" t="str">
        <f t="array" aca="1" ref="AA87" ca="1">IFERROR(_xludf.XLOOKUP($F87,INDIRECT("'예산서_"&amp;$D87&amp;"'!B:B"),INDIRECT("'예산서_"&amp;$D87&amp;"'!K:K")),"")</f>
        <v/>
      </c>
      <c r="AB87" s="399" t="str">
        <f t="array" aca="1" ref="AB87" ca="1">IFERROR(_xludf.XLOOKUP($F87,INDIRECT("'예산서_"&amp;$D87&amp;"'!B:B"),INDIRECT("'예산서_"&amp;$D87&amp;"'!L:L")),"")</f>
        <v/>
      </c>
      <c r="AC87" s="363" t="str">
        <f t="array" aca="1" ref="AC87" ca="1">IFERROR(_xludf.XLOOKUP($F87,INDIRECT("'예산서_"&amp;$D87&amp;"'!B:B"),INDIRECT("'예산서_"&amp;$D87&amp;"'!M:M"))+V87+W87,"")</f>
        <v/>
      </c>
      <c r="AD87" s="369" t="str">
        <f t="shared" ca="1" si="3"/>
        <v/>
      </c>
    </row>
    <row r="88" spans="1:30" ht="15.95" customHeight="1">
      <c r="A88" s="349"/>
      <c r="B88" s="256"/>
      <c r="C88" s="360"/>
      <c r="D88" s="361"/>
      <c r="E88" s="361"/>
      <c r="F88" s="362"/>
      <c r="G88" s="363" t="str">
        <f t="array" aca="1" ref="G88" ca="1">IFERROR(_xludf.XLOOKUP($F88,INDIRECT("'예산서_"&amp;$D88&amp;"'!B:.B"),INDIRECT("'예산서_"&amp;$D88&amp;"'!C:.C")),"")</f>
        <v/>
      </c>
      <c r="H88" s="363" t="str">
        <f t="array" aca="1" ref="H88" ca="1">IFERROR(_xludf.XLOOKUP($F88,INDIRECT("'예산서_"&amp;$D88&amp;"'!B:.B"),INDIRECT("'예산서_"&amp;$D88&amp;"'!D:.D")),"")</f>
        <v/>
      </c>
      <c r="I88" s="364"/>
      <c r="J88" s="365"/>
      <c r="K88" s="366"/>
      <c r="L88" s="361"/>
      <c r="M88" s="361"/>
      <c r="N88" s="362"/>
      <c r="O88" s="361"/>
      <c r="P88" s="362"/>
      <c r="Q88" s="361"/>
      <c r="R88" s="361"/>
      <c r="S88" s="362"/>
      <c r="T88" s="363" t="str">
        <f t="shared" ca="1" si="2"/>
        <v/>
      </c>
      <c r="U88" s="367"/>
      <c r="V88" s="368"/>
      <c r="W88" s="368"/>
      <c r="X88" s="363" t="str">
        <f t="array" aca="1" ref="X88" ca="1">IFERROR(_xludf.XLOOKUP($F88,INDIRECT("'예산서_"&amp;$D88&amp;"'!B:B"),INDIRECT("'예산서_"&amp;$D88&amp;"'!J:J")),"")</f>
        <v/>
      </c>
      <c r="Y88" s="367" t="str">
        <f t="array" aca="1" ref="Y88" ca="1">IFERROR(_xludf.XLOOKUP($F88,INDIRECT("'예산서_"&amp;$D88&amp;"'!B:B"),INDIRECT("'예산서_"&amp;$D88&amp;"'!E:E")),"")</f>
        <v/>
      </c>
      <c r="Z88" s="367">
        <f t="array" aca="1" ref="Z88" ca="1">IFERROR(_xludf.XLOOKUP($F88,INDIRECT("'예산서_"&amp;$D88&amp;"'!B:B"),INDIRECT("'예산서_"&amp;$D88&amp;"'!F:F")),)</f>
        <v>0</v>
      </c>
      <c r="AA88" s="363" t="str">
        <f t="array" aca="1" ref="AA88" ca="1">IFERROR(_xludf.XLOOKUP($F88,INDIRECT("'예산서_"&amp;$D88&amp;"'!B:B"),INDIRECT("'예산서_"&amp;$D88&amp;"'!K:K")),"")</f>
        <v/>
      </c>
      <c r="AB88" s="399" t="str">
        <f t="array" aca="1" ref="AB88" ca="1">IFERROR(_xludf.XLOOKUP($F88,INDIRECT("'예산서_"&amp;$D88&amp;"'!B:B"),INDIRECT("'예산서_"&amp;$D88&amp;"'!L:L")),"")</f>
        <v/>
      </c>
      <c r="AC88" s="363" t="str">
        <f t="array" aca="1" ref="AC88" ca="1">IFERROR(_xludf.XLOOKUP($F88,INDIRECT("'예산서_"&amp;$D88&amp;"'!B:B"),INDIRECT("'예산서_"&amp;$D88&amp;"'!M:M"))+V88+W88,"")</f>
        <v/>
      </c>
      <c r="AD88" s="369" t="str">
        <f t="shared" ca="1" si="3"/>
        <v/>
      </c>
    </row>
    <row r="89" spans="1:30" ht="15.95" customHeight="1">
      <c r="A89" s="349"/>
      <c r="B89" s="256"/>
      <c r="C89" s="360"/>
      <c r="D89" s="361"/>
      <c r="E89" s="361"/>
      <c r="F89" s="362"/>
      <c r="G89" s="363" t="str">
        <f t="array" aca="1" ref="G89" ca="1">IFERROR(_xludf.XLOOKUP($F89,INDIRECT("'예산서_"&amp;$D89&amp;"'!B:.B"),INDIRECT("'예산서_"&amp;$D89&amp;"'!C:.C")),"")</f>
        <v/>
      </c>
      <c r="H89" s="363" t="str">
        <f t="array" aca="1" ref="H89" ca="1">IFERROR(_xludf.XLOOKUP($F89,INDIRECT("'예산서_"&amp;$D89&amp;"'!B:.B"),INDIRECT("'예산서_"&amp;$D89&amp;"'!D:.D")),"")</f>
        <v/>
      </c>
      <c r="I89" s="364"/>
      <c r="J89" s="365"/>
      <c r="K89" s="366"/>
      <c r="L89" s="361"/>
      <c r="M89" s="361"/>
      <c r="N89" s="362"/>
      <c r="O89" s="361"/>
      <c r="P89" s="362"/>
      <c r="Q89" s="361"/>
      <c r="R89" s="361"/>
      <c r="S89" s="362"/>
      <c r="T89" s="363" t="str">
        <f t="shared" ca="1" si="2"/>
        <v/>
      </c>
      <c r="U89" s="367"/>
      <c r="V89" s="368"/>
      <c r="W89" s="368"/>
      <c r="X89" s="363" t="str">
        <f t="array" aca="1" ref="X89" ca="1">IFERROR(_xludf.XLOOKUP($F89,INDIRECT("'예산서_"&amp;$D89&amp;"'!B:B"),INDIRECT("'예산서_"&amp;$D89&amp;"'!J:J")),"")</f>
        <v/>
      </c>
      <c r="Y89" s="367" t="str">
        <f t="array" aca="1" ref="Y89" ca="1">IFERROR(_xludf.XLOOKUP($F89,INDIRECT("'예산서_"&amp;$D89&amp;"'!B:B"),INDIRECT("'예산서_"&amp;$D89&amp;"'!E:E")),"")</f>
        <v/>
      </c>
      <c r="Z89" s="367">
        <f t="array" aca="1" ref="Z89" ca="1">IFERROR(_xludf.XLOOKUP($F89,INDIRECT("'예산서_"&amp;$D89&amp;"'!B:B"),INDIRECT("'예산서_"&amp;$D89&amp;"'!F:F")),)</f>
        <v>0</v>
      </c>
      <c r="AA89" s="363" t="str">
        <f t="array" aca="1" ref="AA89" ca="1">IFERROR(_xludf.XLOOKUP($F89,INDIRECT("'예산서_"&amp;$D89&amp;"'!B:B"),INDIRECT("'예산서_"&amp;$D89&amp;"'!K:K")),"")</f>
        <v/>
      </c>
      <c r="AB89" s="399" t="str">
        <f t="array" aca="1" ref="AB89" ca="1">IFERROR(_xludf.XLOOKUP($F89,INDIRECT("'예산서_"&amp;$D89&amp;"'!B:B"),INDIRECT("'예산서_"&amp;$D89&amp;"'!L:L")),"")</f>
        <v/>
      </c>
      <c r="AC89" s="363" t="str">
        <f t="array" aca="1" ref="AC89" ca="1">IFERROR(_xludf.XLOOKUP($F89,INDIRECT("'예산서_"&amp;$D89&amp;"'!B:B"),INDIRECT("'예산서_"&amp;$D89&amp;"'!M:M"))+V89+W89,"")</f>
        <v/>
      </c>
      <c r="AD89" s="369" t="str">
        <f t="shared" ca="1" si="3"/>
        <v/>
      </c>
    </row>
    <row r="90" spans="1:30" ht="15.95" customHeight="1">
      <c r="A90" s="349"/>
      <c r="B90" s="256"/>
      <c r="C90" s="360"/>
      <c r="D90" s="361"/>
      <c r="E90" s="361"/>
      <c r="F90" s="362"/>
      <c r="G90" s="363" t="str">
        <f t="array" aca="1" ref="G90" ca="1">IFERROR(_xludf.XLOOKUP($F90,INDIRECT("'예산서_"&amp;$D90&amp;"'!B:.B"),INDIRECT("'예산서_"&amp;$D90&amp;"'!C:.C")),"")</f>
        <v/>
      </c>
      <c r="H90" s="363" t="str">
        <f t="array" aca="1" ref="H90" ca="1">IFERROR(_xludf.XLOOKUP($F90,INDIRECT("'예산서_"&amp;$D90&amp;"'!B:.B"),INDIRECT("'예산서_"&amp;$D90&amp;"'!D:.D")),"")</f>
        <v/>
      </c>
      <c r="I90" s="364"/>
      <c r="J90" s="365"/>
      <c r="K90" s="366"/>
      <c r="L90" s="361"/>
      <c r="M90" s="361"/>
      <c r="N90" s="362"/>
      <c r="O90" s="361"/>
      <c r="P90" s="362"/>
      <c r="Q90" s="361"/>
      <c r="R90" s="361"/>
      <c r="S90" s="362"/>
      <c r="T90" s="363" t="str">
        <f t="shared" ca="1" si="2"/>
        <v/>
      </c>
      <c r="U90" s="367"/>
      <c r="V90" s="368"/>
      <c r="W90" s="368"/>
      <c r="X90" s="363" t="str">
        <f t="array" aca="1" ref="X90" ca="1">IFERROR(_xludf.XLOOKUP($F90,INDIRECT("'예산서_"&amp;$D90&amp;"'!B:B"),INDIRECT("'예산서_"&amp;$D90&amp;"'!J:J")),"")</f>
        <v/>
      </c>
      <c r="Y90" s="367" t="str">
        <f t="array" aca="1" ref="Y90" ca="1">IFERROR(_xludf.XLOOKUP($F90,INDIRECT("'예산서_"&amp;$D90&amp;"'!B:B"),INDIRECT("'예산서_"&amp;$D90&amp;"'!E:E")),"")</f>
        <v/>
      </c>
      <c r="Z90" s="367">
        <f t="array" aca="1" ref="Z90" ca="1">IFERROR(_xludf.XLOOKUP($F90,INDIRECT("'예산서_"&amp;$D90&amp;"'!B:B"),INDIRECT("'예산서_"&amp;$D90&amp;"'!F:F")),)</f>
        <v>0</v>
      </c>
      <c r="AA90" s="363" t="str">
        <f t="array" aca="1" ref="AA90" ca="1">IFERROR(_xludf.XLOOKUP($F90,INDIRECT("'예산서_"&amp;$D90&amp;"'!B:B"),INDIRECT("'예산서_"&amp;$D90&amp;"'!K:K")),"")</f>
        <v/>
      </c>
      <c r="AB90" s="399" t="str">
        <f t="array" aca="1" ref="AB90" ca="1">IFERROR(_xludf.XLOOKUP($F90,INDIRECT("'예산서_"&amp;$D90&amp;"'!B:B"),INDIRECT("'예산서_"&amp;$D90&amp;"'!L:L")),"")</f>
        <v/>
      </c>
      <c r="AC90" s="363" t="str">
        <f t="array" aca="1" ref="AC90" ca="1">IFERROR(_xludf.XLOOKUP($F90,INDIRECT("'예산서_"&amp;$D90&amp;"'!B:B"),INDIRECT("'예산서_"&amp;$D90&amp;"'!M:M"))+V90+W90,"")</f>
        <v/>
      </c>
      <c r="AD90" s="369" t="str">
        <f t="shared" ca="1" si="3"/>
        <v/>
      </c>
    </row>
    <row r="91" spans="1:30" ht="15.95" customHeight="1">
      <c r="A91" s="349"/>
      <c r="B91" s="256"/>
      <c r="C91" s="360"/>
      <c r="D91" s="361"/>
      <c r="E91" s="361"/>
      <c r="F91" s="362"/>
      <c r="G91" s="363" t="str">
        <f t="array" aca="1" ref="G91" ca="1">IFERROR(_xludf.XLOOKUP($F91,INDIRECT("'예산서_"&amp;$D91&amp;"'!B:.B"),INDIRECT("'예산서_"&amp;$D91&amp;"'!C:.C")),"")</f>
        <v/>
      </c>
      <c r="H91" s="363" t="str">
        <f t="array" aca="1" ref="H91" ca="1">IFERROR(_xludf.XLOOKUP($F91,INDIRECT("'예산서_"&amp;$D91&amp;"'!B:.B"),INDIRECT("'예산서_"&amp;$D91&amp;"'!D:.D")),"")</f>
        <v/>
      </c>
      <c r="I91" s="364"/>
      <c r="J91" s="365"/>
      <c r="K91" s="366"/>
      <c r="L91" s="361"/>
      <c r="M91" s="361"/>
      <c r="N91" s="362"/>
      <c r="O91" s="361"/>
      <c r="P91" s="362"/>
      <c r="Q91" s="361"/>
      <c r="R91" s="361"/>
      <c r="S91" s="362"/>
      <c r="T91" s="363" t="str">
        <f t="shared" ca="1" si="2"/>
        <v/>
      </c>
      <c r="U91" s="367"/>
      <c r="V91" s="368"/>
      <c r="W91" s="368"/>
      <c r="X91" s="363" t="str">
        <f t="array" aca="1" ref="X91" ca="1">IFERROR(_xludf.XLOOKUP($F91,INDIRECT("'예산서_"&amp;$D91&amp;"'!B:B"),INDIRECT("'예산서_"&amp;$D91&amp;"'!J:J")),"")</f>
        <v/>
      </c>
      <c r="Y91" s="367" t="str">
        <f t="array" aca="1" ref="Y91" ca="1">IFERROR(_xludf.XLOOKUP($F91,INDIRECT("'예산서_"&amp;$D91&amp;"'!B:B"),INDIRECT("'예산서_"&amp;$D91&amp;"'!E:E")),"")</f>
        <v/>
      </c>
      <c r="Z91" s="367">
        <f t="array" aca="1" ref="Z91" ca="1">IFERROR(_xludf.XLOOKUP($F91,INDIRECT("'예산서_"&amp;$D91&amp;"'!B:B"),INDIRECT("'예산서_"&amp;$D91&amp;"'!F:F")),)</f>
        <v>0</v>
      </c>
      <c r="AA91" s="363" t="str">
        <f t="array" aca="1" ref="AA91" ca="1">IFERROR(_xludf.XLOOKUP($F91,INDIRECT("'예산서_"&amp;$D91&amp;"'!B:B"),INDIRECT("'예산서_"&amp;$D91&amp;"'!K:K")),"")</f>
        <v/>
      </c>
      <c r="AB91" s="399" t="str">
        <f t="array" aca="1" ref="AB91" ca="1">IFERROR(_xludf.XLOOKUP($F91,INDIRECT("'예산서_"&amp;$D91&amp;"'!B:B"),INDIRECT("'예산서_"&amp;$D91&amp;"'!L:L")),"")</f>
        <v/>
      </c>
      <c r="AC91" s="363" t="str">
        <f t="array" aca="1" ref="AC91" ca="1">IFERROR(_xludf.XLOOKUP($F91,INDIRECT("'예산서_"&amp;$D91&amp;"'!B:B"),INDIRECT("'예산서_"&amp;$D91&amp;"'!M:M"))+V91+W91,"")</f>
        <v/>
      </c>
      <c r="AD91" s="369" t="str">
        <f t="shared" ca="1" si="3"/>
        <v/>
      </c>
    </row>
    <row r="92" spans="1:30" ht="15.95" customHeight="1">
      <c r="A92" s="349"/>
      <c r="B92" s="256"/>
      <c r="C92" s="360"/>
      <c r="D92" s="361"/>
      <c r="E92" s="361"/>
      <c r="F92" s="362"/>
      <c r="G92" s="363" t="str">
        <f t="array" aca="1" ref="G92" ca="1">IFERROR(_xludf.XLOOKUP($F92,INDIRECT("'예산서_"&amp;$D92&amp;"'!B:.B"),INDIRECT("'예산서_"&amp;$D92&amp;"'!C:.C")),"")</f>
        <v/>
      </c>
      <c r="H92" s="363" t="str">
        <f t="array" aca="1" ref="H92" ca="1">IFERROR(_xludf.XLOOKUP($F92,INDIRECT("'예산서_"&amp;$D92&amp;"'!B:.B"),INDIRECT("'예산서_"&amp;$D92&amp;"'!D:.D")),"")</f>
        <v/>
      </c>
      <c r="I92" s="364"/>
      <c r="J92" s="365"/>
      <c r="K92" s="366"/>
      <c r="L92" s="361"/>
      <c r="M92" s="361"/>
      <c r="N92" s="362"/>
      <c r="O92" s="361"/>
      <c r="P92" s="362"/>
      <c r="Q92" s="361"/>
      <c r="R92" s="361"/>
      <c r="S92" s="362"/>
      <c r="T92" s="363" t="str">
        <f t="shared" ca="1" si="2"/>
        <v/>
      </c>
      <c r="U92" s="367"/>
      <c r="V92" s="368"/>
      <c r="W92" s="368"/>
      <c r="X92" s="363" t="str">
        <f t="array" aca="1" ref="X92" ca="1">IFERROR(_xludf.XLOOKUP($F92,INDIRECT("'예산서_"&amp;$D92&amp;"'!B:B"),INDIRECT("'예산서_"&amp;$D92&amp;"'!J:J")),"")</f>
        <v/>
      </c>
      <c r="Y92" s="367" t="str">
        <f t="array" aca="1" ref="Y92" ca="1">IFERROR(_xludf.XLOOKUP($F92,INDIRECT("'예산서_"&amp;$D92&amp;"'!B:B"),INDIRECT("'예산서_"&amp;$D92&amp;"'!E:E")),"")</f>
        <v/>
      </c>
      <c r="Z92" s="367">
        <f t="array" aca="1" ref="Z92" ca="1">IFERROR(_xludf.XLOOKUP($F92,INDIRECT("'예산서_"&amp;$D92&amp;"'!B:B"),INDIRECT("'예산서_"&amp;$D92&amp;"'!F:F")),)</f>
        <v>0</v>
      </c>
      <c r="AA92" s="363" t="str">
        <f t="array" aca="1" ref="AA92" ca="1">IFERROR(_xludf.XLOOKUP($F92,INDIRECT("'예산서_"&amp;$D92&amp;"'!B:B"),INDIRECT("'예산서_"&amp;$D92&amp;"'!K:K")),"")</f>
        <v/>
      </c>
      <c r="AB92" s="399" t="str">
        <f t="array" aca="1" ref="AB92" ca="1">IFERROR(_xludf.XLOOKUP($F92,INDIRECT("'예산서_"&amp;$D92&amp;"'!B:B"),INDIRECT("'예산서_"&amp;$D92&amp;"'!L:L")),"")</f>
        <v/>
      </c>
      <c r="AC92" s="363" t="str">
        <f t="array" aca="1" ref="AC92" ca="1">IFERROR(_xludf.XLOOKUP($F92,INDIRECT("'예산서_"&amp;$D92&amp;"'!B:B"),INDIRECT("'예산서_"&amp;$D92&amp;"'!M:M"))+V92+W92,"")</f>
        <v/>
      </c>
      <c r="AD92" s="369" t="str">
        <f t="shared" ca="1" si="3"/>
        <v/>
      </c>
    </row>
    <row r="93" spans="1:30" ht="15.95" customHeight="1">
      <c r="A93" s="349"/>
      <c r="B93" s="256"/>
      <c r="C93" s="360"/>
      <c r="D93" s="361"/>
      <c r="E93" s="361"/>
      <c r="F93" s="362"/>
      <c r="G93" s="363" t="str">
        <f t="array" aca="1" ref="G93" ca="1">IFERROR(_xludf.XLOOKUP($F93,INDIRECT("'예산서_"&amp;$D93&amp;"'!B:.B"),INDIRECT("'예산서_"&amp;$D93&amp;"'!C:.C")),"")</f>
        <v/>
      </c>
      <c r="H93" s="363" t="str">
        <f t="array" aca="1" ref="H93" ca="1">IFERROR(_xludf.XLOOKUP($F93,INDIRECT("'예산서_"&amp;$D93&amp;"'!B:.B"),INDIRECT("'예산서_"&amp;$D93&amp;"'!D:.D")),"")</f>
        <v/>
      </c>
      <c r="I93" s="364"/>
      <c r="J93" s="365"/>
      <c r="K93" s="366"/>
      <c r="L93" s="361"/>
      <c r="M93" s="361"/>
      <c r="N93" s="362"/>
      <c r="O93" s="361"/>
      <c r="P93" s="362"/>
      <c r="Q93" s="361"/>
      <c r="R93" s="361"/>
      <c r="S93" s="362"/>
      <c r="T93" s="363" t="str">
        <f t="shared" ca="1" si="2"/>
        <v/>
      </c>
      <c r="U93" s="367"/>
      <c r="V93" s="368"/>
      <c r="W93" s="368"/>
      <c r="X93" s="363" t="str">
        <f t="array" aca="1" ref="X93" ca="1">IFERROR(_xludf.XLOOKUP($F93,INDIRECT("'예산서_"&amp;$D93&amp;"'!B:B"),INDIRECT("'예산서_"&amp;$D93&amp;"'!J:J")),"")</f>
        <v/>
      </c>
      <c r="Y93" s="367" t="str">
        <f t="array" aca="1" ref="Y93" ca="1">IFERROR(_xludf.XLOOKUP($F93,INDIRECT("'예산서_"&amp;$D93&amp;"'!B:B"),INDIRECT("'예산서_"&amp;$D93&amp;"'!E:E")),"")</f>
        <v/>
      </c>
      <c r="Z93" s="367">
        <f t="array" aca="1" ref="Z93" ca="1">IFERROR(_xludf.XLOOKUP($F93,INDIRECT("'예산서_"&amp;$D93&amp;"'!B:B"),INDIRECT("'예산서_"&amp;$D93&amp;"'!F:F")),)</f>
        <v>0</v>
      </c>
      <c r="AA93" s="363" t="str">
        <f t="array" aca="1" ref="AA93" ca="1">IFERROR(_xludf.XLOOKUP($F93,INDIRECT("'예산서_"&amp;$D93&amp;"'!B:B"),INDIRECT("'예산서_"&amp;$D93&amp;"'!K:K")),"")</f>
        <v/>
      </c>
      <c r="AB93" s="399" t="str">
        <f t="array" aca="1" ref="AB93" ca="1">IFERROR(_xludf.XLOOKUP($F93,INDIRECT("'예산서_"&amp;$D93&amp;"'!B:B"),INDIRECT("'예산서_"&amp;$D93&amp;"'!L:L")),"")</f>
        <v/>
      </c>
      <c r="AC93" s="363" t="str">
        <f t="array" aca="1" ref="AC93" ca="1">IFERROR(_xludf.XLOOKUP($F93,INDIRECT("'예산서_"&amp;$D93&amp;"'!B:B"),INDIRECT("'예산서_"&amp;$D93&amp;"'!M:M"))+V93+W93,"")</f>
        <v/>
      </c>
      <c r="AD93" s="369" t="str">
        <f t="shared" ca="1" si="3"/>
        <v/>
      </c>
    </row>
    <row r="94" spans="1:30" ht="15.95" customHeight="1">
      <c r="A94" s="349"/>
      <c r="B94" s="256"/>
      <c r="C94" s="360"/>
      <c r="D94" s="361"/>
      <c r="E94" s="361"/>
      <c r="F94" s="362"/>
      <c r="G94" s="363" t="str">
        <f t="array" aca="1" ref="G94" ca="1">IFERROR(_xludf.XLOOKUP($F94,INDIRECT("'예산서_"&amp;$D94&amp;"'!B:.B"),INDIRECT("'예산서_"&amp;$D94&amp;"'!C:.C")),"")</f>
        <v/>
      </c>
      <c r="H94" s="363" t="str">
        <f t="array" aca="1" ref="H94" ca="1">IFERROR(_xludf.XLOOKUP($F94,INDIRECT("'예산서_"&amp;$D94&amp;"'!B:.B"),INDIRECT("'예산서_"&amp;$D94&amp;"'!D:.D")),"")</f>
        <v/>
      </c>
      <c r="I94" s="364"/>
      <c r="J94" s="365"/>
      <c r="K94" s="366"/>
      <c r="L94" s="361"/>
      <c r="M94" s="361"/>
      <c r="N94" s="362"/>
      <c r="O94" s="361"/>
      <c r="P94" s="362"/>
      <c r="Q94" s="361"/>
      <c r="R94" s="361"/>
      <c r="S94" s="362"/>
      <c r="T94" s="363" t="str">
        <f t="shared" ca="1" si="2"/>
        <v/>
      </c>
      <c r="U94" s="367"/>
      <c r="V94" s="368"/>
      <c r="W94" s="368"/>
      <c r="X94" s="363" t="str">
        <f t="array" aca="1" ref="X94" ca="1">IFERROR(_xludf.XLOOKUP($F94,INDIRECT("'예산서_"&amp;$D94&amp;"'!B:B"),INDIRECT("'예산서_"&amp;$D94&amp;"'!J:J")),"")</f>
        <v/>
      </c>
      <c r="Y94" s="367" t="str">
        <f t="array" aca="1" ref="Y94" ca="1">IFERROR(_xludf.XLOOKUP($F94,INDIRECT("'예산서_"&amp;$D94&amp;"'!B:B"),INDIRECT("'예산서_"&amp;$D94&amp;"'!E:E")),"")</f>
        <v/>
      </c>
      <c r="Z94" s="367">
        <f t="array" aca="1" ref="Z94" ca="1">IFERROR(_xludf.XLOOKUP($F94,INDIRECT("'예산서_"&amp;$D94&amp;"'!B:B"),INDIRECT("'예산서_"&amp;$D94&amp;"'!F:F")),)</f>
        <v>0</v>
      </c>
      <c r="AA94" s="363" t="str">
        <f t="array" aca="1" ref="AA94" ca="1">IFERROR(_xludf.XLOOKUP($F94,INDIRECT("'예산서_"&amp;$D94&amp;"'!B:B"),INDIRECT("'예산서_"&amp;$D94&amp;"'!K:K")),"")</f>
        <v/>
      </c>
      <c r="AB94" s="399" t="str">
        <f t="array" aca="1" ref="AB94" ca="1">IFERROR(_xludf.XLOOKUP($F94,INDIRECT("'예산서_"&amp;$D94&amp;"'!B:B"),INDIRECT("'예산서_"&amp;$D94&amp;"'!L:L")),"")</f>
        <v/>
      </c>
      <c r="AC94" s="363" t="str">
        <f t="array" aca="1" ref="AC94" ca="1">IFERROR(_xludf.XLOOKUP($F94,INDIRECT("'예산서_"&amp;$D94&amp;"'!B:B"),INDIRECT("'예산서_"&amp;$D94&amp;"'!M:M"))+V94+W94,"")</f>
        <v/>
      </c>
      <c r="AD94" s="369" t="str">
        <f t="shared" ca="1" si="3"/>
        <v/>
      </c>
    </row>
    <row r="95" spans="1:30" ht="15.95" customHeight="1">
      <c r="A95" s="349"/>
      <c r="B95" s="256"/>
      <c r="C95" s="360"/>
      <c r="D95" s="361"/>
      <c r="E95" s="361"/>
      <c r="F95" s="362"/>
      <c r="G95" s="363" t="str">
        <f t="array" aca="1" ref="G95" ca="1">IFERROR(_xludf.XLOOKUP($F95,INDIRECT("'예산서_"&amp;$D95&amp;"'!B:.B"),INDIRECT("'예산서_"&amp;$D95&amp;"'!C:.C")),"")</f>
        <v/>
      </c>
      <c r="H95" s="363" t="str">
        <f t="array" aca="1" ref="H95" ca="1">IFERROR(_xludf.XLOOKUP($F95,INDIRECT("'예산서_"&amp;$D95&amp;"'!B:.B"),INDIRECT("'예산서_"&amp;$D95&amp;"'!D:.D")),"")</f>
        <v/>
      </c>
      <c r="I95" s="364"/>
      <c r="J95" s="365"/>
      <c r="K95" s="366"/>
      <c r="L95" s="361"/>
      <c r="M95" s="361"/>
      <c r="N95" s="362"/>
      <c r="O95" s="361"/>
      <c r="P95" s="362"/>
      <c r="Q95" s="361"/>
      <c r="R95" s="361"/>
      <c r="S95" s="362"/>
      <c r="T95" s="363" t="str">
        <f t="shared" ca="1" si="2"/>
        <v/>
      </c>
      <c r="U95" s="367"/>
      <c r="V95" s="368"/>
      <c r="W95" s="368"/>
      <c r="X95" s="363" t="str">
        <f t="array" aca="1" ref="X95" ca="1">IFERROR(_xludf.XLOOKUP($F95,INDIRECT("'예산서_"&amp;$D95&amp;"'!B:B"),INDIRECT("'예산서_"&amp;$D95&amp;"'!J:J")),"")</f>
        <v/>
      </c>
      <c r="Y95" s="367" t="str">
        <f t="array" aca="1" ref="Y95" ca="1">IFERROR(_xludf.XLOOKUP($F95,INDIRECT("'예산서_"&amp;$D95&amp;"'!B:B"),INDIRECT("'예산서_"&amp;$D95&amp;"'!E:E")),"")</f>
        <v/>
      </c>
      <c r="Z95" s="367">
        <f t="array" aca="1" ref="Z95" ca="1">IFERROR(_xludf.XLOOKUP($F95,INDIRECT("'예산서_"&amp;$D95&amp;"'!B:B"),INDIRECT("'예산서_"&amp;$D95&amp;"'!F:F")),)</f>
        <v>0</v>
      </c>
      <c r="AA95" s="363" t="str">
        <f t="array" aca="1" ref="AA95" ca="1">IFERROR(_xludf.XLOOKUP($F95,INDIRECT("'예산서_"&amp;$D95&amp;"'!B:B"),INDIRECT("'예산서_"&amp;$D95&amp;"'!K:K")),"")</f>
        <v/>
      </c>
      <c r="AB95" s="399" t="str">
        <f t="array" aca="1" ref="AB95" ca="1">IFERROR(_xludf.XLOOKUP($F95,INDIRECT("'예산서_"&amp;$D95&amp;"'!B:B"),INDIRECT("'예산서_"&amp;$D95&amp;"'!L:L")),"")</f>
        <v/>
      </c>
      <c r="AC95" s="363" t="str">
        <f t="array" aca="1" ref="AC95" ca="1">IFERROR(_xludf.XLOOKUP($F95,INDIRECT("'예산서_"&amp;$D95&amp;"'!B:B"),INDIRECT("'예산서_"&amp;$D95&amp;"'!M:M"))+V95+W95,"")</f>
        <v/>
      </c>
      <c r="AD95" s="369" t="str">
        <f t="shared" ca="1" si="3"/>
        <v/>
      </c>
    </row>
    <row r="96" spans="1:30" ht="15.95" customHeight="1">
      <c r="A96" s="349"/>
      <c r="B96" s="256"/>
      <c r="C96" s="360"/>
      <c r="D96" s="361"/>
      <c r="E96" s="361"/>
      <c r="F96" s="362"/>
      <c r="G96" s="363" t="str">
        <f t="array" aca="1" ref="G96" ca="1">IFERROR(_xludf.XLOOKUP($F96,INDIRECT("'예산서_"&amp;$D96&amp;"'!B:.B"),INDIRECT("'예산서_"&amp;$D96&amp;"'!C:.C")),"")</f>
        <v/>
      </c>
      <c r="H96" s="363" t="str">
        <f t="array" aca="1" ref="H96" ca="1">IFERROR(_xludf.XLOOKUP($F96,INDIRECT("'예산서_"&amp;$D96&amp;"'!B:.B"),INDIRECT("'예산서_"&amp;$D96&amp;"'!D:.D")),"")</f>
        <v/>
      </c>
      <c r="I96" s="364"/>
      <c r="J96" s="365"/>
      <c r="K96" s="366"/>
      <c r="L96" s="361"/>
      <c r="M96" s="361"/>
      <c r="N96" s="362"/>
      <c r="O96" s="361"/>
      <c r="P96" s="362"/>
      <c r="Q96" s="361"/>
      <c r="R96" s="361"/>
      <c r="S96" s="362"/>
      <c r="T96" s="363" t="str">
        <f t="shared" ca="1" si="2"/>
        <v/>
      </c>
      <c r="U96" s="367"/>
      <c r="V96" s="368"/>
      <c r="W96" s="368"/>
      <c r="X96" s="363" t="str">
        <f t="array" aca="1" ref="X96" ca="1">IFERROR(_xludf.XLOOKUP($F96,INDIRECT("'예산서_"&amp;$D96&amp;"'!B:B"),INDIRECT("'예산서_"&amp;$D96&amp;"'!J:J")),"")</f>
        <v/>
      </c>
      <c r="Y96" s="367" t="str">
        <f t="array" aca="1" ref="Y96" ca="1">IFERROR(_xludf.XLOOKUP($F96,INDIRECT("'예산서_"&amp;$D96&amp;"'!B:B"),INDIRECT("'예산서_"&amp;$D96&amp;"'!E:E")),"")</f>
        <v/>
      </c>
      <c r="Z96" s="367">
        <f t="array" aca="1" ref="Z96" ca="1">IFERROR(_xludf.XLOOKUP($F96,INDIRECT("'예산서_"&amp;$D96&amp;"'!B:B"),INDIRECT("'예산서_"&amp;$D96&amp;"'!F:F")),)</f>
        <v>0</v>
      </c>
      <c r="AA96" s="363" t="str">
        <f t="array" aca="1" ref="AA96" ca="1">IFERROR(_xludf.XLOOKUP($F96,INDIRECT("'예산서_"&amp;$D96&amp;"'!B:B"),INDIRECT("'예산서_"&amp;$D96&amp;"'!K:K")),"")</f>
        <v/>
      </c>
      <c r="AB96" s="399" t="str">
        <f t="array" aca="1" ref="AB96" ca="1">IFERROR(_xludf.XLOOKUP($F96,INDIRECT("'예산서_"&amp;$D96&amp;"'!B:B"),INDIRECT("'예산서_"&amp;$D96&amp;"'!L:L")),"")</f>
        <v/>
      </c>
      <c r="AC96" s="363" t="str">
        <f t="array" aca="1" ref="AC96" ca="1">IFERROR(_xludf.XLOOKUP($F96,INDIRECT("'예산서_"&amp;$D96&amp;"'!B:B"),INDIRECT("'예산서_"&amp;$D96&amp;"'!M:M"))+V96+W96,"")</f>
        <v/>
      </c>
      <c r="AD96" s="369" t="str">
        <f t="shared" ca="1" si="3"/>
        <v/>
      </c>
    </row>
    <row r="97" spans="1:30" ht="15.95" customHeight="1">
      <c r="A97" s="349"/>
      <c r="B97" s="256"/>
      <c r="C97" s="360"/>
      <c r="D97" s="361"/>
      <c r="E97" s="361"/>
      <c r="F97" s="362"/>
      <c r="G97" s="363" t="str">
        <f t="array" aca="1" ref="G97" ca="1">IFERROR(_xludf.XLOOKUP($F97,INDIRECT("'예산서_"&amp;$D97&amp;"'!B:.B"),INDIRECT("'예산서_"&amp;$D97&amp;"'!C:.C")),"")</f>
        <v/>
      </c>
      <c r="H97" s="363" t="str">
        <f t="array" aca="1" ref="H97" ca="1">IFERROR(_xludf.XLOOKUP($F97,INDIRECT("'예산서_"&amp;$D97&amp;"'!B:.B"),INDIRECT("'예산서_"&amp;$D97&amp;"'!D:.D")),"")</f>
        <v/>
      </c>
      <c r="I97" s="364"/>
      <c r="J97" s="365"/>
      <c r="K97" s="366"/>
      <c r="L97" s="361"/>
      <c r="M97" s="361"/>
      <c r="N97" s="362"/>
      <c r="O97" s="361"/>
      <c r="P97" s="362"/>
      <c r="Q97" s="361"/>
      <c r="R97" s="361"/>
      <c r="S97" s="362"/>
      <c r="T97" s="363" t="str">
        <f t="shared" ca="1" si="2"/>
        <v/>
      </c>
      <c r="U97" s="367"/>
      <c r="V97" s="368"/>
      <c r="W97" s="368"/>
      <c r="X97" s="363" t="str">
        <f t="array" aca="1" ref="X97" ca="1">IFERROR(_xludf.XLOOKUP($F97,INDIRECT("'예산서_"&amp;$D97&amp;"'!B:B"),INDIRECT("'예산서_"&amp;$D97&amp;"'!J:J")),"")</f>
        <v/>
      </c>
      <c r="Y97" s="367" t="str">
        <f t="array" aca="1" ref="Y97" ca="1">IFERROR(_xludf.XLOOKUP($F97,INDIRECT("'예산서_"&amp;$D97&amp;"'!B:B"),INDIRECT("'예산서_"&amp;$D97&amp;"'!E:E")),"")</f>
        <v/>
      </c>
      <c r="Z97" s="367">
        <f t="array" aca="1" ref="Z97" ca="1">IFERROR(_xludf.XLOOKUP($F97,INDIRECT("'예산서_"&amp;$D97&amp;"'!B:B"),INDIRECT("'예산서_"&amp;$D97&amp;"'!F:F")),)</f>
        <v>0</v>
      </c>
      <c r="AA97" s="363" t="str">
        <f t="array" aca="1" ref="AA97" ca="1">IFERROR(_xludf.XLOOKUP($F97,INDIRECT("'예산서_"&amp;$D97&amp;"'!B:B"),INDIRECT("'예산서_"&amp;$D97&amp;"'!K:K")),"")</f>
        <v/>
      </c>
      <c r="AB97" s="399" t="str">
        <f t="array" aca="1" ref="AB97" ca="1">IFERROR(_xludf.XLOOKUP($F97,INDIRECT("'예산서_"&amp;$D97&amp;"'!B:B"),INDIRECT("'예산서_"&amp;$D97&amp;"'!L:L")),"")</f>
        <v/>
      </c>
      <c r="AC97" s="363" t="str">
        <f t="array" aca="1" ref="AC97" ca="1">IFERROR(_xludf.XLOOKUP($F97,INDIRECT("'예산서_"&amp;$D97&amp;"'!B:B"),INDIRECT("'예산서_"&amp;$D97&amp;"'!M:M"))+V97+W97,"")</f>
        <v/>
      </c>
      <c r="AD97" s="369" t="str">
        <f t="shared" ca="1" si="3"/>
        <v/>
      </c>
    </row>
    <row r="98" spans="1:30" ht="15.95" customHeight="1">
      <c r="A98" s="349"/>
      <c r="B98" s="256"/>
      <c r="C98" s="360"/>
      <c r="D98" s="361"/>
      <c r="E98" s="361"/>
      <c r="F98" s="362"/>
      <c r="G98" s="363" t="str">
        <f t="array" aca="1" ref="G98" ca="1">IFERROR(_xludf.XLOOKUP($F98,INDIRECT("'예산서_"&amp;$D98&amp;"'!B:.B"),INDIRECT("'예산서_"&amp;$D98&amp;"'!C:.C")),"")</f>
        <v/>
      </c>
      <c r="H98" s="363" t="str">
        <f t="array" aca="1" ref="H98" ca="1">IFERROR(_xludf.XLOOKUP($F98,INDIRECT("'예산서_"&amp;$D98&amp;"'!B:.B"),INDIRECT("'예산서_"&amp;$D98&amp;"'!D:.D")),"")</f>
        <v/>
      </c>
      <c r="I98" s="364"/>
      <c r="J98" s="365"/>
      <c r="K98" s="366"/>
      <c r="L98" s="361"/>
      <c r="M98" s="361"/>
      <c r="N98" s="362"/>
      <c r="O98" s="361"/>
      <c r="P98" s="362"/>
      <c r="Q98" s="361"/>
      <c r="R98" s="361"/>
      <c r="S98" s="362"/>
      <c r="T98" s="363" t="str">
        <f t="shared" ca="1" si="2"/>
        <v/>
      </c>
      <c r="U98" s="367"/>
      <c r="V98" s="368"/>
      <c r="W98" s="368"/>
      <c r="X98" s="363" t="str">
        <f t="array" aca="1" ref="X98" ca="1">IFERROR(_xludf.XLOOKUP($F98,INDIRECT("'예산서_"&amp;$D98&amp;"'!B:B"),INDIRECT("'예산서_"&amp;$D98&amp;"'!J:J")),"")</f>
        <v/>
      </c>
      <c r="Y98" s="367" t="str">
        <f t="array" aca="1" ref="Y98" ca="1">IFERROR(_xludf.XLOOKUP($F98,INDIRECT("'예산서_"&amp;$D98&amp;"'!B:B"),INDIRECT("'예산서_"&amp;$D98&amp;"'!E:E")),"")</f>
        <v/>
      </c>
      <c r="Z98" s="367">
        <f t="array" aca="1" ref="Z98" ca="1">IFERROR(_xludf.XLOOKUP($F98,INDIRECT("'예산서_"&amp;$D98&amp;"'!B:B"),INDIRECT("'예산서_"&amp;$D98&amp;"'!F:F")),)</f>
        <v>0</v>
      </c>
      <c r="AA98" s="363" t="str">
        <f t="array" aca="1" ref="AA98" ca="1">IFERROR(_xludf.XLOOKUP($F98,INDIRECT("'예산서_"&amp;$D98&amp;"'!B:B"),INDIRECT("'예산서_"&amp;$D98&amp;"'!K:K")),"")</f>
        <v/>
      </c>
      <c r="AB98" s="399" t="str">
        <f t="array" aca="1" ref="AB98" ca="1">IFERROR(_xludf.XLOOKUP($F98,INDIRECT("'예산서_"&amp;$D98&amp;"'!B:B"),INDIRECT("'예산서_"&amp;$D98&amp;"'!L:L")),"")</f>
        <v/>
      </c>
      <c r="AC98" s="363" t="str">
        <f t="array" aca="1" ref="AC98" ca="1">IFERROR(_xludf.XLOOKUP($F98,INDIRECT("'예산서_"&amp;$D98&amp;"'!B:B"),INDIRECT("'예산서_"&amp;$D98&amp;"'!M:M"))+V98+W98,"")</f>
        <v/>
      </c>
      <c r="AD98" s="369" t="str">
        <f t="shared" ca="1" si="3"/>
        <v/>
      </c>
    </row>
    <row r="99" spans="1:30" ht="15.95" customHeight="1">
      <c r="A99" s="349"/>
      <c r="B99" s="256"/>
      <c r="C99" s="360"/>
      <c r="D99" s="361"/>
      <c r="E99" s="361"/>
      <c r="F99" s="362"/>
      <c r="G99" s="363" t="str">
        <f t="array" aca="1" ref="G99" ca="1">IFERROR(_xludf.XLOOKUP($F99,INDIRECT("'예산서_"&amp;$D99&amp;"'!B:.B"),INDIRECT("'예산서_"&amp;$D99&amp;"'!C:.C")),"")</f>
        <v/>
      </c>
      <c r="H99" s="363" t="str">
        <f t="array" aca="1" ref="H99" ca="1">IFERROR(_xludf.XLOOKUP($F99,INDIRECT("'예산서_"&amp;$D99&amp;"'!B:.B"),INDIRECT("'예산서_"&amp;$D99&amp;"'!D:.D")),"")</f>
        <v/>
      </c>
      <c r="I99" s="364"/>
      <c r="J99" s="365"/>
      <c r="K99" s="366"/>
      <c r="L99" s="361"/>
      <c r="M99" s="361"/>
      <c r="N99" s="362"/>
      <c r="O99" s="361"/>
      <c r="P99" s="362"/>
      <c r="Q99" s="361"/>
      <c r="R99" s="361"/>
      <c r="S99" s="362"/>
      <c r="T99" s="363" t="str">
        <f t="shared" ca="1" si="2"/>
        <v/>
      </c>
      <c r="U99" s="367"/>
      <c r="V99" s="368"/>
      <c r="W99" s="368"/>
      <c r="X99" s="363" t="str">
        <f t="array" aca="1" ref="X99" ca="1">IFERROR(_xludf.XLOOKUP($F99,INDIRECT("'예산서_"&amp;$D99&amp;"'!B:B"),INDIRECT("'예산서_"&amp;$D99&amp;"'!J:J")),"")</f>
        <v/>
      </c>
      <c r="Y99" s="367" t="str">
        <f t="array" aca="1" ref="Y99" ca="1">IFERROR(_xludf.XLOOKUP($F99,INDIRECT("'예산서_"&amp;$D99&amp;"'!B:B"),INDIRECT("'예산서_"&amp;$D99&amp;"'!E:E")),"")</f>
        <v/>
      </c>
      <c r="Z99" s="367">
        <f t="array" aca="1" ref="Z99" ca="1">IFERROR(_xludf.XLOOKUP($F99,INDIRECT("'예산서_"&amp;$D99&amp;"'!B:B"),INDIRECT("'예산서_"&amp;$D99&amp;"'!F:F")),)</f>
        <v>0</v>
      </c>
      <c r="AA99" s="363" t="str">
        <f t="array" aca="1" ref="AA99" ca="1">IFERROR(_xludf.XLOOKUP($F99,INDIRECT("'예산서_"&amp;$D99&amp;"'!B:B"),INDIRECT("'예산서_"&amp;$D99&amp;"'!K:K")),"")</f>
        <v/>
      </c>
      <c r="AB99" s="399" t="str">
        <f t="array" aca="1" ref="AB99" ca="1">IFERROR(_xludf.XLOOKUP($F99,INDIRECT("'예산서_"&amp;$D99&amp;"'!B:B"),INDIRECT("'예산서_"&amp;$D99&amp;"'!L:L")),"")</f>
        <v/>
      </c>
      <c r="AC99" s="363" t="str">
        <f t="array" aca="1" ref="AC99" ca="1">IFERROR(_xludf.XLOOKUP($F99,INDIRECT("'예산서_"&amp;$D99&amp;"'!B:B"),INDIRECT("'예산서_"&amp;$D99&amp;"'!M:M"))+V99+W99,"")</f>
        <v/>
      </c>
      <c r="AD99" s="369" t="str">
        <f t="shared" ca="1" si="3"/>
        <v/>
      </c>
    </row>
    <row r="100" spans="1:30" ht="15.95" customHeight="1">
      <c r="A100" s="349"/>
      <c r="B100" s="256"/>
      <c r="C100" s="360"/>
      <c r="D100" s="361"/>
      <c r="E100" s="361"/>
      <c r="F100" s="362"/>
      <c r="G100" s="363" t="str">
        <f t="array" aca="1" ref="G100" ca="1">IFERROR(_xludf.XLOOKUP($F100,INDIRECT("'예산서_"&amp;$D100&amp;"'!B:.B"),INDIRECT("'예산서_"&amp;$D100&amp;"'!C:.C")),"")</f>
        <v/>
      </c>
      <c r="H100" s="363" t="str">
        <f t="array" aca="1" ref="H100" ca="1">IFERROR(_xludf.XLOOKUP($F100,INDIRECT("'예산서_"&amp;$D100&amp;"'!B:.B"),INDIRECT("'예산서_"&amp;$D100&amp;"'!D:.D")),"")</f>
        <v/>
      </c>
      <c r="I100" s="364"/>
      <c r="J100" s="365"/>
      <c r="K100" s="366"/>
      <c r="L100" s="361"/>
      <c r="M100" s="361"/>
      <c r="N100" s="362"/>
      <c r="O100" s="361"/>
      <c r="P100" s="362"/>
      <c r="Q100" s="361"/>
      <c r="R100" s="361"/>
      <c r="S100" s="362"/>
      <c r="T100" s="363" t="str">
        <f t="shared" ca="1" si="2"/>
        <v/>
      </c>
      <c r="U100" s="367"/>
      <c r="V100" s="368"/>
      <c r="W100" s="368"/>
      <c r="X100" s="363" t="str">
        <f t="array" aca="1" ref="X100" ca="1">IFERROR(_xludf.XLOOKUP($F100,INDIRECT("'예산서_"&amp;$D100&amp;"'!B:B"),INDIRECT("'예산서_"&amp;$D100&amp;"'!J:J")),"")</f>
        <v/>
      </c>
      <c r="Y100" s="367" t="str">
        <f t="array" aca="1" ref="Y100" ca="1">IFERROR(_xludf.XLOOKUP($F100,INDIRECT("'예산서_"&amp;$D100&amp;"'!B:B"),INDIRECT("'예산서_"&amp;$D100&amp;"'!E:E")),"")</f>
        <v/>
      </c>
      <c r="Z100" s="367">
        <f t="array" aca="1" ref="Z100" ca="1">IFERROR(_xludf.XLOOKUP($F100,INDIRECT("'예산서_"&amp;$D100&amp;"'!B:B"),INDIRECT("'예산서_"&amp;$D100&amp;"'!F:F")),)</f>
        <v>0</v>
      </c>
      <c r="AA100" s="363" t="str">
        <f t="array" aca="1" ref="AA100" ca="1">IFERROR(_xludf.XLOOKUP($F100,INDIRECT("'예산서_"&amp;$D100&amp;"'!B:B"),INDIRECT("'예산서_"&amp;$D100&amp;"'!K:K")),"")</f>
        <v/>
      </c>
      <c r="AB100" s="399" t="str">
        <f t="array" aca="1" ref="AB100" ca="1">IFERROR(_xludf.XLOOKUP($F100,INDIRECT("'예산서_"&amp;$D100&amp;"'!B:B"),INDIRECT("'예산서_"&amp;$D100&amp;"'!L:L")),"")</f>
        <v/>
      </c>
      <c r="AC100" s="363" t="str">
        <f t="array" aca="1" ref="AC100" ca="1">IFERROR(_xludf.XLOOKUP($F100,INDIRECT("'예산서_"&amp;$D100&amp;"'!B:B"),INDIRECT("'예산서_"&amp;$D100&amp;"'!M:M"))+V100+W100,"")</f>
        <v/>
      </c>
      <c r="AD100" s="369" t="str">
        <f t="shared" ca="1" si="3"/>
        <v/>
      </c>
    </row>
    <row r="101" spans="1:30" ht="15.95" customHeight="1">
      <c r="A101" s="350"/>
      <c r="B101" s="256"/>
      <c r="C101" s="360"/>
      <c r="D101" s="361"/>
      <c r="E101" s="361"/>
      <c r="F101" s="362"/>
      <c r="G101" s="363" t="str">
        <f t="array" aca="1" ref="G101" ca="1">IFERROR(_xludf.XLOOKUP($F101,INDIRECT("'예산서_"&amp;$D101&amp;"'!B:.B"),INDIRECT("'예산서_"&amp;$D101&amp;"'!C:.C")),"")</f>
        <v/>
      </c>
      <c r="H101" s="363" t="str">
        <f t="array" aca="1" ref="H101" ca="1">IFERROR(_xludf.XLOOKUP($F101,INDIRECT("'예산서_"&amp;$D101&amp;"'!B:.B"),INDIRECT("'예산서_"&amp;$D101&amp;"'!D:.D")),"")</f>
        <v/>
      </c>
      <c r="I101" s="364"/>
      <c r="J101" s="365"/>
      <c r="K101" s="366"/>
      <c r="L101" s="361"/>
      <c r="M101" s="361"/>
      <c r="N101" s="362"/>
      <c r="O101" s="361"/>
      <c r="P101" s="362"/>
      <c r="Q101" s="361"/>
      <c r="R101" s="361"/>
      <c r="S101" s="362"/>
      <c r="T101" s="363" t="str">
        <f t="shared" ca="1" si="2"/>
        <v/>
      </c>
      <c r="U101" s="367"/>
      <c r="V101" s="368"/>
      <c r="W101" s="368"/>
      <c r="X101" s="363" t="str">
        <f t="array" aca="1" ref="X101" ca="1">IFERROR(_xludf.XLOOKUP($F101,INDIRECT("'예산서_"&amp;$D101&amp;"'!B:B"),INDIRECT("'예산서_"&amp;$D101&amp;"'!J:J")),"")</f>
        <v/>
      </c>
      <c r="Y101" s="367" t="str">
        <f t="array" aca="1" ref="Y101" ca="1">IFERROR(_xludf.XLOOKUP($F101,INDIRECT("'예산서_"&amp;$D101&amp;"'!B:B"),INDIRECT("'예산서_"&amp;$D101&amp;"'!E:E")),"")</f>
        <v/>
      </c>
      <c r="Z101" s="367">
        <f t="array" aca="1" ref="Z101" ca="1">IFERROR(_xludf.XLOOKUP($F101,INDIRECT("'예산서_"&amp;$D101&amp;"'!B:B"),INDIRECT("'예산서_"&amp;$D101&amp;"'!F:F")),)</f>
        <v>0</v>
      </c>
      <c r="AA101" s="363" t="str">
        <f t="array" aca="1" ref="AA101" ca="1">IFERROR(_xludf.XLOOKUP($F101,INDIRECT("'예산서_"&amp;$D101&amp;"'!B:B"),INDIRECT("'예산서_"&amp;$D101&amp;"'!K:K")),"")</f>
        <v/>
      </c>
      <c r="AB101" s="399" t="str">
        <f t="array" aca="1" ref="AB101" ca="1">IFERROR(_xludf.XLOOKUP($F101,INDIRECT("'예산서_"&amp;$D101&amp;"'!B:B"),INDIRECT("'예산서_"&amp;$D101&amp;"'!L:L")),"")</f>
        <v/>
      </c>
      <c r="AC101" s="363" t="str">
        <f t="array" aca="1" ref="AC101" ca="1">IFERROR(_xludf.XLOOKUP($F101,INDIRECT("'예산서_"&amp;$D101&amp;"'!B:B"),INDIRECT("'예산서_"&amp;$D101&amp;"'!M:M"))+V101+W101,"")</f>
        <v/>
      </c>
      <c r="AD101" s="369" t="str">
        <f t="shared" ca="1" si="3"/>
        <v/>
      </c>
    </row>
    <row r="102" spans="1:30" ht="15.95" customHeight="1">
      <c r="A102" s="351"/>
      <c r="B102" s="256"/>
      <c r="C102" s="360"/>
      <c r="D102" s="361"/>
      <c r="E102" s="361"/>
      <c r="F102" s="362"/>
      <c r="G102" s="363" t="str">
        <f t="array" aca="1" ref="G102" ca="1">IFERROR(_xludf.XLOOKUP($F102,INDIRECT("'예산서_"&amp;$D102&amp;"'!B:.B"),INDIRECT("'예산서_"&amp;$D102&amp;"'!C:.C")),"")</f>
        <v/>
      </c>
      <c r="H102" s="363" t="str">
        <f t="array" aca="1" ref="H102" ca="1">IFERROR(_xludf.XLOOKUP($F102,INDIRECT("'예산서_"&amp;$D102&amp;"'!B:.B"),INDIRECT("'예산서_"&amp;$D102&amp;"'!D:.D")),"")</f>
        <v/>
      </c>
      <c r="I102" s="364"/>
      <c r="J102" s="365"/>
      <c r="K102" s="366"/>
      <c r="L102" s="361"/>
      <c r="M102" s="361"/>
      <c r="N102" s="362"/>
      <c r="O102" s="361"/>
      <c r="P102" s="362"/>
      <c r="Q102" s="361"/>
      <c r="R102" s="361"/>
      <c r="S102" s="362"/>
      <c r="T102" s="363" t="str">
        <f t="shared" ca="1" si="2"/>
        <v/>
      </c>
      <c r="U102" s="367"/>
      <c r="V102" s="368"/>
      <c r="W102" s="368"/>
      <c r="X102" s="363" t="str">
        <f t="array" aca="1" ref="X102" ca="1">IFERROR(_xludf.XLOOKUP($F102,INDIRECT("'예산서_"&amp;$D102&amp;"'!B:B"),INDIRECT("'예산서_"&amp;$D102&amp;"'!J:J")),"")</f>
        <v/>
      </c>
      <c r="Y102" s="367" t="str">
        <f t="array" aca="1" ref="Y102" ca="1">IFERROR(_xludf.XLOOKUP($F102,INDIRECT("'예산서_"&amp;$D102&amp;"'!B:B"),INDIRECT("'예산서_"&amp;$D102&amp;"'!E:E")),"")</f>
        <v/>
      </c>
      <c r="Z102" s="367">
        <f t="array" aca="1" ref="Z102" ca="1">IFERROR(_xludf.XLOOKUP($F102,INDIRECT("'예산서_"&amp;$D102&amp;"'!B:B"),INDIRECT("'예산서_"&amp;$D102&amp;"'!F:F")),)</f>
        <v>0</v>
      </c>
      <c r="AA102" s="363" t="str">
        <f t="array" aca="1" ref="AA102" ca="1">IFERROR(_xludf.XLOOKUP($F102,INDIRECT("'예산서_"&amp;$D102&amp;"'!B:B"),INDIRECT("'예산서_"&amp;$D102&amp;"'!K:K")),"")</f>
        <v/>
      </c>
      <c r="AB102" s="399" t="str">
        <f t="array" aca="1" ref="AB102" ca="1">IFERROR(_xludf.XLOOKUP($F102,INDIRECT("'예산서_"&amp;$D102&amp;"'!B:B"),INDIRECT("'예산서_"&amp;$D102&amp;"'!L:L")),"")</f>
        <v/>
      </c>
      <c r="AC102" s="363" t="str">
        <f t="array" aca="1" ref="AC102" ca="1">IFERROR(_xludf.XLOOKUP($F102,INDIRECT("'예산서_"&amp;$D102&amp;"'!B:B"),INDIRECT("'예산서_"&amp;$D102&amp;"'!M:M"))+V102+W102,"")</f>
        <v/>
      </c>
      <c r="AD102" s="369" t="str">
        <f t="shared" ca="1" si="3"/>
        <v/>
      </c>
    </row>
    <row r="103" spans="1:30" ht="15.95" customHeight="1">
      <c r="A103" s="350"/>
      <c r="B103" s="256"/>
      <c r="C103" s="360"/>
      <c r="D103" s="361"/>
      <c r="E103" s="361"/>
      <c r="F103" s="362"/>
      <c r="G103" s="363" t="str">
        <f t="array" aca="1" ref="G103" ca="1">IFERROR(_xludf.XLOOKUP($F103,INDIRECT("'예산서_"&amp;$D103&amp;"'!B:.B"),INDIRECT("'예산서_"&amp;$D103&amp;"'!C:.C")),"")</f>
        <v/>
      </c>
      <c r="H103" s="363" t="str">
        <f t="array" aca="1" ref="H103" ca="1">IFERROR(_xludf.XLOOKUP($F103,INDIRECT("'예산서_"&amp;$D103&amp;"'!B:.B"),INDIRECT("'예산서_"&amp;$D103&amp;"'!D:.D")),"")</f>
        <v/>
      </c>
      <c r="I103" s="364"/>
      <c r="J103" s="365"/>
      <c r="K103" s="366"/>
      <c r="L103" s="361"/>
      <c r="M103" s="361"/>
      <c r="N103" s="362"/>
      <c r="O103" s="361"/>
      <c r="P103" s="362"/>
      <c r="Q103" s="361"/>
      <c r="R103" s="361"/>
      <c r="S103" s="362"/>
      <c r="T103" s="363" t="str">
        <f t="shared" ca="1" si="2"/>
        <v/>
      </c>
      <c r="U103" s="367"/>
      <c r="V103" s="368"/>
      <c r="W103" s="368"/>
      <c r="X103" s="363" t="str">
        <f t="array" aca="1" ref="X103" ca="1">IFERROR(_xludf.XLOOKUP($F103,INDIRECT("'예산서_"&amp;$D103&amp;"'!B:B"),INDIRECT("'예산서_"&amp;$D103&amp;"'!J:J")),"")</f>
        <v/>
      </c>
      <c r="Y103" s="367" t="str">
        <f t="array" aca="1" ref="Y103" ca="1">IFERROR(_xludf.XLOOKUP($F103,INDIRECT("'예산서_"&amp;$D103&amp;"'!B:B"),INDIRECT("'예산서_"&amp;$D103&amp;"'!E:E")),"")</f>
        <v/>
      </c>
      <c r="Z103" s="367">
        <f t="array" aca="1" ref="Z103" ca="1">IFERROR(_xludf.XLOOKUP($F103,INDIRECT("'예산서_"&amp;$D103&amp;"'!B:B"),INDIRECT("'예산서_"&amp;$D103&amp;"'!F:F")),)</f>
        <v>0</v>
      </c>
      <c r="AA103" s="363" t="str">
        <f t="array" aca="1" ref="AA103" ca="1">IFERROR(_xludf.XLOOKUP($F103,INDIRECT("'예산서_"&amp;$D103&amp;"'!B:B"),INDIRECT("'예산서_"&amp;$D103&amp;"'!K:K")),"")</f>
        <v/>
      </c>
      <c r="AB103" s="399" t="str">
        <f t="array" aca="1" ref="AB103" ca="1">IFERROR(_xludf.XLOOKUP($F103,INDIRECT("'예산서_"&amp;$D103&amp;"'!B:B"),INDIRECT("'예산서_"&amp;$D103&amp;"'!L:L")),"")</f>
        <v/>
      </c>
      <c r="AC103" s="363" t="str">
        <f t="array" aca="1" ref="AC103" ca="1">IFERROR(_xludf.XLOOKUP($F103,INDIRECT("'예산서_"&amp;$D103&amp;"'!B:B"),INDIRECT("'예산서_"&amp;$D103&amp;"'!M:M"))+V103+W103,"")</f>
        <v/>
      </c>
      <c r="AD103" s="369" t="str">
        <f t="shared" ca="1" si="3"/>
        <v/>
      </c>
    </row>
    <row r="104" spans="1:30" ht="15.95" customHeight="1">
      <c r="A104" s="351"/>
      <c r="B104" s="256"/>
      <c r="C104" s="360"/>
      <c r="D104" s="361"/>
      <c r="E104" s="361"/>
      <c r="F104" s="362"/>
      <c r="G104" s="363" t="str">
        <f t="array" aca="1" ref="G104" ca="1">IFERROR(_xludf.XLOOKUP($F104,INDIRECT("'예산서_"&amp;$D104&amp;"'!B:.B"),INDIRECT("'예산서_"&amp;$D104&amp;"'!C:.C")),"")</f>
        <v/>
      </c>
      <c r="H104" s="363" t="str">
        <f t="array" aca="1" ref="H104" ca="1">IFERROR(_xludf.XLOOKUP($F104,INDIRECT("'예산서_"&amp;$D104&amp;"'!B:.B"),INDIRECT("'예산서_"&amp;$D104&amp;"'!D:.D")),"")</f>
        <v/>
      </c>
      <c r="I104" s="364"/>
      <c r="J104" s="365"/>
      <c r="K104" s="366"/>
      <c r="L104" s="361"/>
      <c r="M104" s="361"/>
      <c r="N104" s="362"/>
      <c r="O104" s="361"/>
      <c r="P104" s="362"/>
      <c r="Q104" s="361"/>
      <c r="R104" s="361"/>
      <c r="S104" s="362"/>
      <c r="T104" s="363" t="str">
        <f t="shared" ca="1" si="2"/>
        <v/>
      </c>
      <c r="U104" s="367"/>
      <c r="V104" s="368"/>
      <c r="W104" s="368"/>
      <c r="X104" s="363" t="str">
        <f t="array" aca="1" ref="X104" ca="1">IFERROR(_xludf.XLOOKUP($F104,INDIRECT("'예산서_"&amp;$D104&amp;"'!B:B"),INDIRECT("'예산서_"&amp;$D104&amp;"'!J:J")),"")</f>
        <v/>
      </c>
      <c r="Y104" s="367" t="str">
        <f t="array" aca="1" ref="Y104" ca="1">IFERROR(_xludf.XLOOKUP($F104,INDIRECT("'예산서_"&amp;$D104&amp;"'!B:B"),INDIRECT("'예산서_"&amp;$D104&amp;"'!E:E")),"")</f>
        <v/>
      </c>
      <c r="Z104" s="367">
        <f t="array" aca="1" ref="Z104" ca="1">IFERROR(_xludf.XLOOKUP($F104,INDIRECT("'예산서_"&amp;$D104&amp;"'!B:B"),INDIRECT("'예산서_"&amp;$D104&amp;"'!F:F")),)</f>
        <v>0</v>
      </c>
      <c r="AA104" s="363" t="str">
        <f t="array" aca="1" ref="AA104" ca="1">IFERROR(_xludf.XLOOKUP($F104,INDIRECT("'예산서_"&amp;$D104&amp;"'!B:B"),INDIRECT("'예산서_"&amp;$D104&amp;"'!K:K")),"")</f>
        <v/>
      </c>
      <c r="AB104" s="399" t="str">
        <f t="array" aca="1" ref="AB104" ca="1">IFERROR(_xludf.XLOOKUP($F104,INDIRECT("'예산서_"&amp;$D104&amp;"'!B:B"),INDIRECT("'예산서_"&amp;$D104&amp;"'!L:L")),"")</f>
        <v/>
      </c>
      <c r="AC104" s="363" t="str">
        <f t="array" aca="1" ref="AC104" ca="1">IFERROR(_xludf.XLOOKUP($F104,INDIRECT("'예산서_"&amp;$D104&amp;"'!B:B"),INDIRECT("'예산서_"&amp;$D104&amp;"'!M:M"))+V104+W104,"")</f>
        <v/>
      </c>
      <c r="AD104" s="369" t="str">
        <f t="shared" ca="1" si="3"/>
        <v/>
      </c>
    </row>
    <row r="105" spans="1:30" ht="15.95" customHeight="1">
      <c r="A105" s="350"/>
      <c r="B105" s="256"/>
      <c r="C105" s="360"/>
      <c r="D105" s="361"/>
      <c r="E105" s="361"/>
      <c r="F105" s="362"/>
      <c r="G105" s="363" t="str">
        <f t="array" aca="1" ref="G105" ca="1">IFERROR(_xludf.XLOOKUP($F105,INDIRECT("'예산서_"&amp;$D105&amp;"'!B:.B"),INDIRECT("'예산서_"&amp;$D105&amp;"'!C:.C")),"")</f>
        <v/>
      </c>
      <c r="H105" s="363" t="str">
        <f t="array" aca="1" ref="H105" ca="1">IFERROR(_xludf.XLOOKUP($F105,INDIRECT("'예산서_"&amp;$D105&amp;"'!B:.B"),INDIRECT("'예산서_"&amp;$D105&amp;"'!D:.D")),"")</f>
        <v/>
      </c>
      <c r="I105" s="364"/>
      <c r="J105" s="365"/>
      <c r="K105" s="366"/>
      <c r="L105" s="361"/>
      <c r="M105" s="361"/>
      <c r="N105" s="362"/>
      <c r="O105" s="361"/>
      <c r="P105" s="362"/>
      <c r="Q105" s="361"/>
      <c r="R105" s="361"/>
      <c r="S105" s="362"/>
      <c r="T105" s="363" t="str">
        <f t="shared" ca="1" si="2"/>
        <v/>
      </c>
      <c r="U105" s="367"/>
      <c r="V105" s="368"/>
      <c r="W105" s="368"/>
      <c r="X105" s="363" t="str">
        <f t="array" aca="1" ref="X105" ca="1">IFERROR(_xludf.XLOOKUP($F105,INDIRECT("'예산서_"&amp;$D105&amp;"'!B:B"),INDIRECT("'예산서_"&amp;$D105&amp;"'!J:J")),"")</f>
        <v/>
      </c>
      <c r="Y105" s="367" t="str">
        <f t="array" aca="1" ref="Y105" ca="1">IFERROR(_xludf.XLOOKUP($F105,INDIRECT("'예산서_"&amp;$D105&amp;"'!B:B"),INDIRECT("'예산서_"&amp;$D105&amp;"'!E:E")),"")</f>
        <v/>
      </c>
      <c r="Z105" s="367">
        <f t="array" aca="1" ref="Z105" ca="1">IFERROR(_xludf.XLOOKUP($F105,INDIRECT("'예산서_"&amp;$D105&amp;"'!B:B"),INDIRECT("'예산서_"&amp;$D105&amp;"'!F:F")),)</f>
        <v>0</v>
      </c>
      <c r="AA105" s="363" t="str">
        <f t="array" aca="1" ref="AA105" ca="1">IFERROR(_xludf.XLOOKUP($F105,INDIRECT("'예산서_"&amp;$D105&amp;"'!B:B"),INDIRECT("'예산서_"&amp;$D105&amp;"'!K:K")),"")</f>
        <v/>
      </c>
      <c r="AB105" s="399" t="str">
        <f t="array" aca="1" ref="AB105" ca="1">IFERROR(_xludf.XLOOKUP($F105,INDIRECT("'예산서_"&amp;$D105&amp;"'!B:B"),INDIRECT("'예산서_"&amp;$D105&amp;"'!L:L")),"")</f>
        <v/>
      </c>
      <c r="AC105" s="363" t="str">
        <f t="array" aca="1" ref="AC105" ca="1">IFERROR(_xludf.XLOOKUP($F105,INDIRECT("'예산서_"&amp;$D105&amp;"'!B:B"),INDIRECT("'예산서_"&amp;$D105&amp;"'!M:M"))+V105+W105,"")</f>
        <v/>
      </c>
      <c r="AD105" s="369" t="str">
        <f t="shared" ca="1" si="3"/>
        <v/>
      </c>
    </row>
    <row r="106" spans="1:30" ht="15.95" customHeight="1">
      <c r="A106" s="351"/>
      <c r="B106" s="256"/>
      <c r="C106" s="360"/>
      <c r="D106" s="361"/>
      <c r="E106" s="361"/>
      <c r="F106" s="362"/>
      <c r="G106" s="363" t="str">
        <f t="array" aca="1" ref="G106" ca="1">IFERROR(_xludf.XLOOKUP($F106,INDIRECT("'예산서_"&amp;$D106&amp;"'!B:.B"),INDIRECT("'예산서_"&amp;$D106&amp;"'!C:.C")),"")</f>
        <v/>
      </c>
      <c r="H106" s="363" t="str">
        <f t="array" aca="1" ref="H106" ca="1">IFERROR(_xludf.XLOOKUP($F106,INDIRECT("'예산서_"&amp;$D106&amp;"'!B:.B"),INDIRECT("'예산서_"&amp;$D106&amp;"'!D:.D")),"")</f>
        <v/>
      </c>
      <c r="I106" s="364"/>
      <c r="J106" s="365"/>
      <c r="K106" s="366"/>
      <c r="L106" s="361"/>
      <c r="M106" s="361"/>
      <c r="N106" s="362"/>
      <c r="O106" s="361"/>
      <c r="P106" s="362"/>
      <c r="Q106" s="361"/>
      <c r="R106" s="361"/>
      <c r="S106" s="362"/>
      <c r="T106" s="363" t="str">
        <f t="shared" ca="1" si="2"/>
        <v/>
      </c>
      <c r="U106" s="367"/>
      <c r="V106" s="368"/>
      <c r="W106" s="368"/>
      <c r="X106" s="363" t="str">
        <f t="array" aca="1" ref="X106" ca="1">IFERROR(_xludf.XLOOKUP($F106,INDIRECT("'예산서_"&amp;$D106&amp;"'!B:B"),INDIRECT("'예산서_"&amp;$D106&amp;"'!J:J")),"")</f>
        <v/>
      </c>
      <c r="Y106" s="367" t="str">
        <f t="array" aca="1" ref="Y106" ca="1">IFERROR(_xludf.XLOOKUP($F106,INDIRECT("'예산서_"&amp;$D106&amp;"'!B:B"),INDIRECT("'예산서_"&amp;$D106&amp;"'!E:E")),"")</f>
        <v/>
      </c>
      <c r="Z106" s="367">
        <f t="array" aca="1" ref="Z106" ca="1">IFERROR(_xludf.XLOOKUP($F106,INDIRECT("'예산서_"&amp;$D106&amp;"'!B:B"),INDIRECT("'예산서_"&amp;$D106&amp;"'!F:F")),)</f>
        <v>0</v>
      </c>
      <c r="AA106" s="363" t="str">
        <f t="array" aca="1" ref="AA106" ca="1">IFERROR(_xludf.XLOOKUP($F106,INDIRECT("'예산서_"&amp;$D106&amp;"'!B:B"),INDIRECT("'예산서_"&amp;$D106&amp;"'!K:K")),"")</f>
        <v/>
      </c>
      <c r="AB106" s="399" t="str">
        <f t="array" aca="1" ref="AB106" ca="1">IFERROR(_xludf.XLOOKUP($F106,INDIRECT("'예산서_"&amp;$D106&amp;"'!B:B"),INDIRECT("'예산서_"&amp;$D106&amp;"'!L:L")),"")</f>
        <v/>
      </c>
      <c r="AC106" s="363" t="str">
        <f t="array" aca="1" ref="AC106" ca="1">IFERROR(_xludf.XLOOKUP($F106,INDIRECT("'예산서_"&amp;$D106&amp;"'!B:B"),INDIRECT("'예산서_"&amp;$D106&amp;"'!M:M"))+V106+W106,"")</f>
        <v/>
      </c>
      <c r="AD106" s="369" t="str">
        <f t="shared" ca="1" si="3"/>
        <v/>
      </c>
    </row>
    <row r="107" spans="1:30" ht="15.95" customHeight="1">
      <c r="A107" s="350"/>
      <c r="B107" s="256"/>
      <c r="C107" s="360"/>
      <c r="D107" s="361"/>
      <c r="E107" s="361"/>
      <c r="F107" s="362"/>
      <c r="G107" s="363" t="str">
        <f t="array" aca="1" ref="G107" ca="1">IFERROR(_xludf.XLOOKUP($F107,INDIRECT("'예산서_"&amp;$D107&amp;"'!B:.B"),INDIRECT("'예산서_"&amp;$D107&amp;"'!C:.C")),"")</f>
        <v/>
      </c>
      <c r="H107" s="363" t="str">
        <f t="array" aca="1" ref="H107" ca="1">IFERROR(_xludf.XLOOKUP($F107,INDIRECT("'예산서_"&amp;$D107&amp;"'!B:.B"),INDIRECT("'예산서_"&amp;$D107&amp;"'!D:.D")),"")</f>
        <v/>
      </c>
      <c r="I107" s="364"/>
      <c r="J107" s="365"/>
      <c r="K107" s="366"/>
      <c r="L107" s="361"/>
      <c r="M107" s="361"/>
      <c r="N107" s="362"/>
      <c r="O107" s="361"/>
      <c r="P107" s="362"/>
      <c r="Q107" s="361"/>
      <c r="R107" s="361"/>
      <c r="S107" s="362"/>
      <c r="T107" s="363" t="str">
        <f t="shared" ca="1" si="2"/>
        <v/>
      </c>
      <c r="U107" s="367"/>
      <c r="V107" s="368"/>
      <c r="W107" s="368"/>
      <c r="X107" s="363" t="str">
        <f t="array" aca="1" ref="X107" ca="1">IFERROR(_xludf.XLOOKUP($F107,INDIRECT("'예산서_"&amp;$D107&amp;"'!B:B"),INDIRECT("'예산서_"&amp;$D107&amp;"'!J:J")),"")</f>
        <v/>
      </c>
      <c r="Y107" s="367" t="str">
        <f t="array" aca="1" ref="Y107" ca="1">IFERROR(_xludf.XLOOKUP($F107,INDIRECT("'예산서_"&amp;$D107&amp;"'!B:B"),INDIRECT("'예산서_"&amp;$D107&amp;"'!E:E")),"")</f>
        <v/>
      </c>
      <c r="Z107" s="367">
        <f t="array" aca="1" ref="Z107" ca="1">IFERROR(_xludf.XLOOKUP($F107,INDIRECT("'예산서_"&amp;$D107&amp;"'!B:B"),INDIRECT("'예산서_"&amp;$D107&amp;"'!F:F")),)</f>
        <v>0</v>
      </c>
      <c r="AA107" s="363" t="str">
        <f t="array" aca="1" ref="AA107" ca="1">IFERROR(_xludf.XLOOKUP($F107,INDIRECT("'예산서_"&amp;$D107&amp;"'!B:B"),INDIRECT("'예산서_"&amp;$D107&amp;"'!K:K")),"")</f>
        <v/>
      </c>
      <c r="AB107" s="399" t="str">
        <f t="array" aca="1" ref="AB107" ca="1">IFERROR(_xludf.XLOOKUP($F107,INDIRECT("'예산서_"&amp;$D107&amp;"'!B:B"),INDIRECT("'예산서_"&amp;$D107&amp;"'!L:L")),"")</f>
        <v/>
      </c>
      <c r="AC107" s="363" t="str">
        <f t="array" aca="1" ref="AC107" ca="1">IFERROR(_xludf.XLOOKUP($F107,INDIRECT("'예산서_"&amp;$D107&amp;"'!B:B"),INDIRECT("'예산서_"&amp;$D107&amp;"'!M:M"))+V107+W107,"")</f>
        <v/>
      </c>
      <c r="AD107" s="369" t="str">
        <f t="shared" ca="1" si="3"/>
        <v/>
      </c>
    </row>
    <row r="108" spans="1:30" ht="15.95" customHeight="1">
      <c r="A108" s="351"/>
      <c r="B108" s="256"/>
      <c r="C108" s="360"/>
      <c r="D108" s="361"/>
      <c r="E108" s="361"/>
      <c r="F108" s="362"/>
      <c r="G108" s="363" t="str">
        <f t="array" aca="1" ref="G108" ca="1">IFERROR(_xludf.XLOOKUP($F108,INDIRECT("'예산서_"&amp;$D108&amp;"'!B:.B"),INDIRECT("'예산서_"&amp;$D108&amp;"'!C:.C")),"")</f>
        <v/>
      </c>
      <c r="H108" s="363" t="str">
        <f t="array" aca="1" ref="H108" ca="1">IFERROR(_xludf.XLOOKUP($F108,INDIRECT("'예산서_"&amp;$D108&amp;"'!B:.B"),INDIRECT("'예산서_"&amp;$D108&amp;"'!D:.D")),"")</f>
        <v/>
      </c>
      <c r="I108" s="364"/>
      <c r="J108" s="365"/>
      <c r="K108" s="366"/>
      <c r="L108" s="361"/>
      <c r="M108" s="361"/>
      <c r="N108" s="362"/>
      <c r="O108" s="361"/>
      <c r="P108" s="362"/>
      <c r="Q108" s="361"/>
      <c r="R108" s="361"/>
      <c r="S108" s="362"/>
      <c r="T108" s="363" t="str">
        <f t="shared" ca="1" si="2"/>
        <v/>
      </c>
      <c r="U108" s="367"/>
      <c r="V108" s="368"/>
      <c r="W108" s="368"/>
      <c r="X108" s="363" t="str">
        <f t="array" aca="1" ref="X108" ca="1">IFERROR(_xludf.XLOOKUP($F108,INDIRECT("'예산서_"&amp;$D108&amp;"'!B:B"),INDIRECT("'예산서_"&amp;$D108&amp;"'!J:J")),"")</f>
        <v/>
      </c>
      <c r="Y108" s="367" t="str">
        <f t="array" aca="1" ref="Y108" ca="1">IFERROR(_xludf.XLOOKUP($F108,INDIRECT("'예산서_"&amp;$D108&amp;"'!B:B"),INDIRECT("'예산서_"&amp;$D108&amp;"'!E:E")),"")</f>
        <v/>
      </c>
      <c r="Z108" s="367">
        <f t="array" aca="1" ref="Z108" ca="1">IFERROR(_xludf.XLOOKUP($F108,INDIRECT("'예산서_"&amp;$D108&amp;"'!B:B"),INDIRECT("'예산서_"&amp;$D108&amp;"'!F:F")),)</f>
        <v>0</v>
      </c>
      <c r="AA108" s="363" t="str">
        <f t="array" aca="1" ref="AA108" ca="1">IFERROR(_xludf.XLOOKUP($F108,INDIRECT("'예산서_"&amp;$D108&amp;"'!B:B"),INDIRECT("'예산서_"&amp;$D108&amp;"'!K:K")),"")</f>
        <v/>
      </c>
      <c r="AB108" s="399" t="str">
        <f t="array" aca="1" ref="AB108" ca="1">IFERROR(_xludf.XLOOKUP($F108,INDIRECT("'예산서_"&amp;$D108&amp;"'!B:B"),INDIRECT("'예산서_"&amp;$D108&amp;"'!L:L")),"")</f>
        <v/>
      </c>
      <c r="AC108" s="363" t="str">
        <f t="array" aca="1" ref="AC108" ca="1">IFERROR(_xludf.XLOOKUP($F108,INDIRECT("'예산서_"&amp;$D108&amp;"'!B:B"),INDIRECT("'예산서_"&amp;$D108&amp;"'!M:M"))+V108+W108,"")</f>
        <v/>
      </c>
      <c r="AD108" s="369" t="str">
        <f t="shared" ca="1" si="3"/>
        <v/>
      </c>
    </row>
    <row r="109" spans="1:30" ht="15.95" customHeight="1">
      <c r="A109" s="350"/>
      <c r="B109" s="256"/>
      <c r="C109" s="360"/>
      <c r="D109" s="361"/>
      <c r="E109" s="361"/>
      <c r="F109" s="362"/>
      <c r="G109" s="363" t="str">
        <f t="array" aca="1" ref="G109" ca="1">IFERROR(_xludf.XLOOKUP($F109,INDIRECT("'예산서_"&amp;$D109&amp;"'!B:.B"),INDIRECT("'예산서_"&amp;$D109&amp;"'!C:.C")),"")</f>
        <v/>
      </c>
      <c r="H109" s="363" t="str">
        <f t="array" aca="1" ref="H109" ca="1">IFERROR(_xludf.XLOOKUP($F109,INDIRECT("'예산서_"&amp;$D109&amp;"'!B:.B"),INDIRECT("'예산서_"&amp;$D109&amp;"'!D:.D")),"")</f>
        <v/>
      </c>
      <c r="I109" s="364"/>
      <c r="J109" s="365"/>
      <c r="K109" s="366"/>
      <c r="L109" s="361"/>
      <c r="M109" s="361"/>
      <c r="N109" s="362"/>
      <c r="O109" s="361"/>
      <c r="P109" s="362"/>
      <c r="Q109" s="361"/>
      <c r="R109" s="361"/>
      <c r="S109" s="362"/>
      <c r="T109" s="363" t="str">
        <f t="shared" ca="1" si="2"/>
        <v/>
      </c>
      <c r="U109" s="367"/>
      <c r="V109" s="368"/>
      <c r="W109" s="368"/>
      <c r="X109" s="363" t="str">
        <f t="array" aca="1" ref="X109" ca="1">IFERROR(_xludf.XLOOKUP($F109,INDIRECT("'예산서_"&amp;$D109&amp;"'!B:B"),INDIRECT("'예산서_"&amp;$D109&amp;"'!J:J")),"")</f>
        <v/>
      </c>
      <c r="Y109" s="367" t="str">
        <f t="array" aca="1" ref="Y109" ca="1">IFERROR(_xludf.XLOOKUP($F109,INDIRECT("'예산서_"&amp;$D109&amp;"'!B:B"),INDIRECT("'예산서_"&amp;$D109&amp;"'!E:E")),"")</f>
        <v/>
      </c>
      <c r="Z109" s="367">
        <f t="array" aca="1" ref="Z109" ca="1">IFERROR(_xludf.XLOOKUP($F109,INDIRECT("'예산서_"&amp;$D109&amp;"'!B:B"),INDIRECT("'예산서_"&amp;$D109&amp;"'!F:F")),)</f>
        <v>0</v>
      </c>
      <c r="AA109" s="363" t="str">
        <f t="array" aca="1" ref="AA109" ca="1">IFERROR(_xludf.XLOOKUP($F109,INDIRECT("'예산서_"&amp;$D109&amp;"'!B:B"),INDIRECT("'예산서_"&amp;$D109&amp;"'!K:K")),"")</f>
        <v/>
      </c>
      <c r="AB109" s="399" t="str">
        <f t="array" aca="1" ref="AB109" ca="1">IFERROR(_xludf.XLOOKUP($F109,INDIRECT("'예산서_"&amp;$D109&amp;"'!B:B"),INDIRECT("'예산서_"&amp;$D109&amp;"'!L:L")),"")</f>
        <v/>
      </c>
      <c r="AC109" s="363" t="str">
        <f t="array" aca="1" ref="AC109" ca="1">IFERROR(_xludf.XLOOKUP($F109,INDIRECT("'예산서_"&amp;$D109&amp;"'!B:B"),INDIRECT("'예산서_"&amp;$D109&amp;"'!M:M"))+V109+W109,"")</f>
        <v/>
      </c>
      <c r="AD109" s="369" t="str">
        <f t="shared" ca="1" si="3"/>
        <v/>
      </c>
    </row>
    <row r="110" spans="1:30" ht="15.95" customHeight="1">
      <c r="A110" s="351"/>
      <c r="B110" s="256"/>
      <c r="C110" s="360"/>
      <c r="D110" s="361"/>
      <c r="E110" s="361"/>
      <c r="F110" s="362"/>
      <c r="G110" s="363" t="str">
        <f t="array" aca="1" ref="G110" ca="1">IFERROR(_xludf.XLOOKUP($F110,INDIRECT("'예산서_"&amp;$D110&amp;"'!B:.B"),INDIRECT("'예산서_"&amp;$D110&amp;"'!C:.C")),"")</f>
        <v/>
      </c>
      <c r="H110" s="363" t="str">
        <f t="array" aca="1" ref="H110" ca="1">IFERROR(_xludf.XLOOKUP($F110,INDIRECT("'예산서_"&amp;$D110&amp;"'!B:.B"),INDIRECT("'예산서_"&amp;$D110&amp;"'!D:.D")),"")</f>
        <v/>
      </c>
      <c r="I110" s="364"/>
      <c r="J110" s="365"/>
      <c r="K110" s="366"/>
      <c r="L110" s="361"/>
      <c r="M110" s="361"/>
      <c r="N110" s="362"/>
      <c r="O110" s="361"/>
      <c r="P110" s="362"/>
      <c r="Q110" s="361"/>
      <c r="R110" s="361"/>
      <c r="S110" s="362"/>
      <c r="T110" s="363" t="str">
        <f t="shared" ca="1" si="2"/>
        <v/>
      </c>
      <c r="U110" s="367"/>
      <c r="V110" s="368"/>
      <c r="W110" s="368"/>
      <c r="X110" s="363" t="str">
        <f t="array" aca="1" ref="X110" ca="1">IFERROR(_xludf.XLOOKUP($F110,INDIRECT("'예산서_"&amp;$D110&amp;"'!B:B"),INDIRECT("'예산서_"&amp;$D110&amp;"'!J:J")),"")</f>
        <v/>
      </c>
      <c r="Y110" s="367" t="str">
        <f t="array" aca="1" ref="Y110" ca="1">IFERROR(_xludf.XLOOKUP($F110,INDIRECT("'예산서_"&amp;$D110&amp;"'!B:B"),INDIRECT("'예산서_"&amp;$D110&amp;"'!E:E")),"")</f>
        <v/>
      </c>
      <c r="Z110" s="367">
        <f t="array" aca="1" ref="Z110" ca="1">IFERROR(_xludf.XLOOKUP($F110,INDIRECT("'예산서_"&amp;$D110&amp;"'!B:B"),INDIRECT("'예산서_"&amp;$D110&amp;"'!F:F")),)</f>
        <v>0</v>
      </c>
      <c r="AA110" s="363" t="str">
        <f t="array" aca="1" ref="AA110" ca="1">IFERROR(_xludf.XLOOKUP($F110,INDIRECT("'예산서_"&amp;$D110&amp;"'!B:B"),INDIRECT("'예산서_"&amp;$D110&amp;"'!K:K")),"")</f>
        <v/>
      </c>
      <c r="AB110" s="399" t="str">
        <f t="array" aca="1" ref="AB110" ca="1">IFERROR(_xludf.XLOOKUP($F110,INDIRECT("'예산서_"&amp;$D110&amp;"'!B:B"),INDIRECT("'예산서_"&amp;$D110&amp;"'!L:L")),"")</f>
        <v/>
      </c>
      <c r="AC110" s="363" t="str">
        <f t="array" aca="1" ref="AC110" ca="1">IFERROR(_xludf.XLOOKUP($F110,INDIRECT("'예산서_"&amp;$D110&amp;"'!B:B"),INDIRECT("'예산서_"&amp;$D110&amp;"'!M:M"))+V110+W110,"")</f>
        <v/>
      </c>
      <c r="AD110" s="369" t="str">
        <f t="shared" ca="1" si="3"/>
        <v/>
      </c>
    </row>
    <row r="111" spans="1:30" ht="15.95" customHeight="1">
      <c r="A111" s="350"/>
      <c r="B111" s="256"/>
      <c r="C111" s="360"/>
      <c r="D111" s="361"/>
      <c r="E111" s="361"/>
      <c r="F111" s="362"/>
      <c r="G111" s="363" t="str">
        <f t="array" aca="1" ref="G111" ca="1">IFERROR(_xludf.XLOOKUP($F111,INDIRECT("'예산서_"&amp;$D111&amp;"'!B:.B"),INDIRECT("'예산서_"&amp;$D111&amp;"'!C:.C")),"")</f>
        <v/>
      </c>
      <c r="H111" s="363" t="str">
        <f t="array" aca="1" ref="H111" ca="1">IFERROR(_xludf.XLOOKUP($F111,INDIRECT("'예산서_"&amp;$D111&amp;"'!B:.B"),INDIRECT("'예산서_"&amp;$D111&amp;"'!D:.D")),"")</f>
        <v/>
      </c>
      <c r="I111" s="364"/>
      <c r="J111" s="365"/>
      <c r="K111" s="366"/>
      <c r="L111" s="361"/>
      <c r="M111" s="361"/>
      <c r="N111" s="362"/>
      <c r="O111" s="361"/>
      <c r="P111" s="362"/>
      <c r="Q111" s="361"/>
      <c r="R111" s="361"/>
      <c r="S111" s="362"/>
      <c r="T111" s="363" t="str">
        <f t="shared" ca="1" si="2"/>
        <v/>
      </c>
      <c r="U111" s="367"/>
      <c r="V111" s="368"/>
      <c r="W111" s="368"/>
      <c r="X111" s="363" t="str">
        <f t="array" aca="1" ref="X111" ca="1">IFERROR(_xludf.XLOOKUP($F111,INDIRECT("'예산서_"&amp;$D111&amp;"'!B:B"),INDIRECT("'예산서_"&amp;$D111&amp;"'!J:J")),"")</f>
        <v/>
      </c>
      <c r="Y111" s="367" t="str">
        <f t="array" aca="1" ref="Y111" ca="1">IFERROR(_xludf.XLOOKUP($F111,INDIRECT("'예산서_"&amp;$D111&amp;"'!B:B"),INDIRECT("'예산서_"&amp;$D111&amp;"'!E:E")),"")</f>
        <v/>
      </c>
      <c r="Z111" s="367">
        <f t="array" aca="1" ref="Z111" ca="1">IFERROR(_xludf.XLOOKUP($F111,INDIRECT("'예산서_"&amp;$D111&amp;"'!B:B"),INDIRECT("'예산서_"&amp;$D111&amp;"'!F:F")),)</f>
        <v>0</v>
      </c>
      <c r="AA111" s="363" t="str">
        <f t="array" aca="1" ref="AA111" ca="1">IFERROR(_xludf.XLOOKUP($F111,INDIRECT("'예산서_"&amp;$D111&amp;"'!B:B"),INDIRECT("'예산서_"&amp;$D111&amp;"'!K:K")),"")</f>
        <v/>
      </c>
      <c r="AB111" s="399" t="str">
        <f t="array" aca="1" ref="AB111" ca="1">IFERROR(_xludf.XLOOKUP($F111,INDIRECT("'예산서_"&amp;$D111&amp;"'!B:B"),INDIRECT("'예산서_"&amp;$D111&amp;"'!L:L")),"")</f>
        <v/>
      </c>
      <c r="AC111" s="363" t="str">
        <f t="array" aca="1" ref="AC111" ca="1">IFERROR(_xludf.XLOOKUP($F111,INDIRECT("'예산서_"&amp;$D111&amp;"'!B:B"),INDIRECT("'예산서_"&amp;$D111&amp;"'!M:M"))+V111+W111,"")</f>
        <v/>
      </c>
      <c r="AD111" s="369" t="str">
        <f t="shared" ca="1" si="3"/>
        <v/>
      </c>
    </row>
    <row r="112" spans="1:30" ht="15.95" customHeight="1">
      <c r="A112" s="351"/>
      <c r="B112" s="256"/>
      <c r="C112" s="360"/>
      <c r="D112" s="361"/>
      <c r="E112" s="361"/>
      <c r="F112" s="362"/>
      <c r="G112" s="363" t="str">
        <f t="array" aca="1" ref="G112" ca="1">IFERROR(_xludf.XLOOKUP($F112,INDIRECT("'예산서_"&amp;$D112&amp;"'!B:.B"),INDIRECT("'예산서_"&amp;$D112&amp;"'!C:.C")),"")</f>
        <v/>
      </c>
      <c r="H112" s="363" t="str">
        <f t="array" aca="1" ref="H112" ca="1">IFERROR(_xludf.XLOOKUP($F112,INDIRECT("'예산서_"&amp;$D112&amp;"'!B:.B"),INDIRECT("'예산서_"&amp;$D112&amp;"'!D:.D")),"")</f>
        <v/>
      </c>
      <c r="I112" s="364"/>
      <c r="J112" s="365"/>
      <c r="K112" s="366"/>
      <c r="L112" s="361"/>
      <c r="M112" s="361"/>
      <c r="N112" s="362"/>
      <c r="O112" s="361"/>
      <c r="P112" s="362"/>
      <c r="Q112" s="361"/>
      <c r="R112" s="361"/>
      <c r="S112" s="362"/>
      <c r="T112" s="363" t="str">
        <f t="shared" ca="1" si="2"/>
        <v/>
      </c>
      <c r="U112" s="367"/>
      <c r="V112" s="368"/>
      <c r="W112" s="368"/>
      <c r="X112" s="363" t="str">
        <f t="array" aca="1" ref="X112" ca="1">IFERROR(_xludf.XLOOKUP($F112,INDIRECT("'예산서_"&amp;$D112&amp;"'!B:B"),INDIRECT("'예산서_"&amp;$D112&amp;"'!J:J")),"")</f>
        <v/>
      </c>
      <c r="Y112" s="367" t="str">
        <f t="array" aca="1" ref="Y112" ca="1">IFERROR(_xludf.XLOOKUP($F112,INDIRECT("'예산서_"&amp;$D112&amp;"'!B:B"),INDIRECT("'예산서_"&amp;$D112&amp;"'!E:E")),"")</f>
        <v/>
      </c>
      <c r="Z112" s="367">
        <f t="array" aca="1" ref="Z112" ca="1">IFERROR(_xludf.XLOOKUP($F112,INDIRECT("'예산서_"&amp;$D112&amp;"'!B:B"),INDIRECT("'예산서_"&amp;$D112&amp;"'!F:F")),)</f>
        <v>0</v>
      </c>
      <c r="AA112" s="363" t="str">
        <f t="array" aca="1" ref="AA112" ca="1">IFERROR(_xludf.XLOOKUP($F112,INDIRECT("'예산서_"&amp;$D112&amp;"'!B:B"),INDIRECT("'예산서_"&amp;$D112&amp;"'!K:K")),"")</f>
        <v/>
      </c>
      <c r="AB112" s="399" t="str">
        <f t="array" aca="1" ref="AB112" ca="1">IFERROR(_xludf.XLOOKUP($F112,INDIRECT("'예산서_"&amp;$D112&amp;"'!B:B"),INDIRECT("'예산서_"&amp;$D112&amp;"'!L:L")),"")</f>
        <v/>
      </c>
      <c r="AC112" s="363" t="str">
        <f t="array" aca="1" ref="AC112" ca="1">IFERROR(_xludf.XLOOKUP($F112,INDIRECT("'예산서_"&amp;$D112&amp;"'!B:B"),INDIRECT("'예산서_"&amp;$D112&amp;"'!M:M"))+V112+W112,"")</f>
        <v/>
      </c>
      <c r="AD112" s="369" t="str">
        <f t="shared" ca="1" si="3"/>
        <v/>
      </c>
    </row>
    <row r="113" spans="1:30" ht="15.95" customHeight="1">
      <c r="A113" s="350"/>
      <c r="B113" s="256"/>
      <c r="C113" s="360"/>
      <c r="D113" s="361"/>
      <c r="E113" s="361"/>
      <c r="F113" s="362"/>
      <c r="G113" s="363" t="str">
        <f t="array" aca="1" ref="G113" ca="1">IFERROR(_xludf.XLOOKUP($F113,INDIRECT("'예산서_"&amp;$D113&amp;"'!B:.B"),INDIRECT("'예산서_"&amp;$D113&amp;"'!C:.C")),"")</f>
        <v/>
      </c>
      <c r="H113" s="363" t="str">
        <f t="array" aca="1" ref="H113" ca="1">IFERROR(_xludf.XLOOKUP($F113,INDIRECT("'예산서_"&amp;$D113&amp;"'!B:.B"),INDIRECT("'예산서_"&amp;$D113&amp;"'!D:.D")),"")</f>
        <v/>
      </c>
      <c r="I113" s="364"/>
      <c r="J113" s="365"/>
      <c r="K113" s="366"/>
      <c r="L113" s="361"/>
      <c r="M113" s="361"/>
      <c r="N113" s="362"/>
      <c r="O113" s="361"/>
      <c r="P113" s="362"/>
      <c r="Q113" s="361"/>
      <c r="R113" s="361"/>
      <c r="S113" s="362"/>
      <c r="T113" s="363" t="str">
        <f t="shared" ca="1" si="2"/>
        <v/>
      </c>
      <c r="U113" s="367"/>
      <c r="V113" s="368"/>
      <c r="W113" s="368"/>
      <c r="X113" s="363" t="str">
        <f t="array" aca="1" ref="X113" ca="1">IFERROR(_xludf.XLOOKUP($F113,INDIRECT("'예산서_"&amp;$D113&amp;"'!B:B"),INDIRECT("'예산서_"&amp;$D113&amp;"'!J:J")),"")</f>
        <v/>
      </c>
      <c r="Y113" s="367" t="str">
        <f t="array" aca="1" ref="Y113" ca="1">IFERROR(_xludf.XLOOKUP($F113,INDIRECT("'예산서_"&amp;$D113&amp;"'!B:B"),INDIRECT("'예산서_"&amp;$D113&amp;"'!E:E")),"")</f>
        <v/>
      </c>
      <c r="Z113" s="367">
        <f t="array" aca="1" ref="Z113" ca="1">IFERROR(_xludf.XLOOKUP($F113,INDIRECT("'예산서_"&amp;$D113&amp;"'!B:B"),INDIRECT("'예산서_"&amp;$D113&amp;"'!F:F")),)</f>
        <v>0</v>
      </c>
      <c r="AA113" s="363" t="str">
        <f t="array" aca="1" ref="AA113" ca="1">IFERROR(_xludf.XLOOKUP($F113,INDIRECT("'예산서_"&amp;$D113&amp;"'!B:B"),INDIRECT("'예산서_"&amp;$D113&amp;"'!K:K")),"")</f>
        <v/>
      </c>
      <c r="AB113" s="399" t="str">
        <f t="array" aca="1" ref="AB113" ca="1">IFERROR(_xludf.XLOOKUP($F113,INDIRECT("'예산서_"&amp;$D113&amp;"'!B:B"),INDIRECT("'예산서_"&amp;$D113&amp;"'!L:L")),"")</f>
        <v/>
      </c>
      <c r="AC113" s="363" t="str">
        <f t="array" aca="1" ref="AC113" ca="1">IFERROR(_xludf.XLOOKUP($F113,INDIRECT("'예산서_"&amp;$D113&amp;"'!B:B"),INDIRECT("'예산서_"&amp;$D113&amp;"'!M:M"))+V113+W113,"")</f>
        <v/>
      </c>
      <c r="AD113" s="369" t="str">
        <f t="shared" ca="1" si="3"/>
        <v/>
      </c>
    </row>
    <row r="114" spans="1:30" ht="15.95" customHeight="1">
      <c r="A114" s="351"/>
      <c r="B114" s="256"/>
      <c r="C114" s="360"/>
      <c r="D114" s="361"/>
      <c r="E114" s="361"/>
      <c r="F114" s="362"/>
      <c r="G114" s="363" t="str">
        <f t="array" aca="1" ref="G114" ca="1">IFERROR(_xludf.XLOOKUP($F114,INDIRECT("'예산서_"&amp;$D114&amp;"'!B:.B"),INDIRECT("'예산서_"&amp;$D114&amp;"'!C:.C")),"")</f>
        <v/>
      </c>
      <c r="H114" s="363" t="str">
        <f t="array" aca="1" ref="H114" ca="1">IFERROR(_xludf.XLOOKUP($F114,INDIRECT("'예산서_"&amp;$D114&amp;"'!B:.B"),INDIRECT("'예산서_"&amp;$D114&amp;"'!D:.D")),"")</f>
        <v/>
      </c>
      <c r="I114" s="364"/>
      <c r="J114" s="365"/>
      <c r="K114" s="366"/>
      <c r="L114" s="361"/>
      <c r="M114" s="361"/>
      <c r="N114" s="362"/>
      <c r="O114" s="361"/>
      <c r="P114" s="362"/>
      <c r="Q114" s="361"/>
      <c r="R114" s="361"/>
      <c r="S114" s="362"/>
      <c r="T114" s="363" t="str">
        <f t="shared" ca="1" si="2"/>
        <v/>
      </c>
      <c r="U114" s="367"/>
      <c r="V114" s="368"/>
      <c r="W114" s="368"/>
      <c r="X114" s="363" t="str">
        <f t="array" aca="1" ref="X114" ca="1">IFERROR(_xludf.XLOOKUP($F114,INDIRECT("'예산서_"&amp;$D114&amp;"'!B:B"),INDIRECT("'예산서_"&amp;$D114&amp;"'!J:J")),"")</f>
        <v/>
      </c>
      <c r="Y114" s="367" t="str">
        <f t="array" aca="1" ref="Y114" ca="1">IFERROR(_xludf.XLOOKUP($F114,INDIRECT("'예산서_"&amp;$D114&amp;"'!B:B"),INDIRECT("'예산서_"&amp;$D114&amp;"'!E:E")),"")</f>
        <v/>
      </c>
      <c r="Z114" s="367">
        <f t="array" aca="1" ref="Z114" ca="1">IFERROR(_xludf.XLOOKUP($F114,INDIRECT("'예산서_"&amp;$D114&amp;"'!B:B"),INDIRECT("'예산서_"&amp;$D114&amp;"'!F:F")),)</f>
        <v>0</v>
      </c>
      <c r="AA114" s="363" t="str">
        <f t="array" aca="1" ref="AA114" ca="1">IFERROR(_xludf.XLOOKUP($F114,INDIRECT("'예산서_"&amp;$D114&amp;"'!B:B"),INDIRECT("'예산서_"&amp;$D114&amp;"'!K:K")),"")</f>
        <v/>
      </c>
      <c r="AB114" s="399" t="str">
        <f t="array" aca="1" ref="AB114" ca="1">IFERROR(_xludf.XLOOKUP($F114,INDIRECT("'예산서_"&amp;$D114&amp;"'!B:B"),INDIRECT("'예산서_"&amp;$D114&amp;"'!L:L")),"")</f>
        <v/>
      </c>
      <c r="AC114" s="363" t="str">
        <f t="array" aca="1" ref="AC114" ca="1">IFERROR(_xludf.XLOOKUP($F114,INDIRECT("'예산서_"&amp;$D114&amp;"'!B:B"),INDIRECT("'예산서_"&amp;$D114&amp;"'!M:M"))+V114+W114,"")</f>
        <v/>
      </c>
      <c r="AD114" s="369" t="str">
        <f t="shared" ca="1" si="3"/>
        <v/>
      </c>
    </row>
    <row r="115" spans="1:30" ht="15.95" customHeight="1">
      <c r="A115" s="350"/>
      <c r="B115" s="256"/>
      <c r="C115" s="360"/>
      <c r="D115" s="361"/>
      <c r="E115" s="361"/>
      <c r="F115" s="362"/>
      <c r="G115" s="363" t="str">
        <f t="array" aca="1" ref="G115" ca="1">IFERROR(_xludf.XLOOKUP($F115,INDIRECT("'예산서_"&amp;$D115&amp;"'!B:.B"),INDIRECT("'예산서_"&amp;$D115&amp;"'!C:.C")),"")</f>
        <v/>
      </c>
      <c r="H115" s="363" t="str">
        <f t="array" aca="1" ref="H115" ca="1">IFERROR(_xludf.XLOOKUP($F115,INDIRECT("'예산서_"&amp;$D115&amp;"'!B:.B"),INDIRECT("'예산서_"&amp;$D115&amp;"'!D:.D")),"")</f>
        <v/>
      </c>
      <c r="I115" s="364"/>
      <c r="J115" s="365"/>
      <c r="K115" s="366"/>
      <c r="L115" s="361"/>
      <c r="M115" s="361"/>
      <c r="N115" s="362"/>
      <c r="O115" s="361"/>
      <c r="P115" s="362"/>
      <c r="Q115" s="361"/>
      <c r="R115" s="361"/>
      <c r="S115" s="362"/>
      <c r="T115" s="363" t="str">
        <f t="shared" ca="1" si="2"/>
        <v/>
      </c>
      <c r="U115" s="367"/>
      <c r="V115" s="368"/>
      <c r="W115" s="368"/>
      <c r="X115" s="363" t="str">
        <f t="array" aca="1" ref="X115" ca="1">IFERROR(_xludf.XLOOKUP($F115,INDIRECT("'예산서_"&amp;$D115&amp;"'!B:B"),INDIRECT("'예산서_"&amp;$D115&amp;"'!J:J")),"")</f>
        <v/>
      </c>
      <c r="Y115" s="367" t="str">
        <f t="array" aca="1" ref="Y115" ca="1">IFERROR(_xludf.XLOOKUP($F115,INDIRECT("'예산서_"&amp;$D115&amp;"'!B:B"),INDIRECT("'예산서_"&amp;$D115&amp;"'!E:E")),"")</f>
        <v/>
      </c>
      <c r="Z115" s="367">
        <f t="array" aca="1" ref="Z115" ca="1">IFERROR(_xludf.XLOOKUP($F115,INDIRECT("'예산서_"&amp;$D115&amp;"'!B:B"),INDIRECT("'예산서_"&amp;$D115&amp;"'!F:F")),)</f>
        <v>0</v>
      </c>
      <c r="AA115" s="363" t="str">
        <f t="array" aca="1" ref="AA115" ca="1">IFERROR(_xludf.XLOOKUP($F115,INDIRECT("'예산서_"&amp;$D115&amp;"'!B:B"),INDIRECT("'예산서_"&amp;$D115&amp;"'!K:K")),"")</f>
        <v/>
      </c>
      <c r="AB115" s="399" t="str">
        <f t="array" aca="1" ref="AB115" ca="1">IFERROR(_xludf.XLOOKUP($F115,INDIRECT("'예산서_"&amp;$D115&amp;"'!B:B"),INDIRECT("'예산서_"&amp;$D115&amp;"'!L:L")),"")</f>
        <v/>
      </c>
      <c r="AC115" s="363" t="str">
        <f t="array" aca="1" ref="AC115" ca="1">IFERROR(_xludf.XLOOKUP($F115,INDIRECT("'예산서_"&amp;$D115&amp;"'!B:B"),INDIRECT("'예산서_"&amp;$D115&amp;"'!M:M"))+V115+W115,"")</f>
        <v/>
      </c>
      <c r="AD115" s="369" t="str">
        <f t="shared" ca="1" si="3"/>
        <v/>
      </c>
    </row>
    <row r="116" spans="1:30" ht="15.95" customHeight="1">
      <c r="A116" s="351"/>
      <c r="B116" s="256"/>
      <c r="C116" s="360"/>
      <c r="D116" s="361"/>
      <c r="E116" s="361"/>
      <c r="F116" s="362"/>
      <c r="G116" s="363" t="str">
        <f t="array" aca="1" ref="G116" ca="1">IFERROR(_xludf.XLOOKUP($F116,INDIRECT("'예산서_"&amp;$D116&amp;"'!B:.B"),INDIRECT("'예산서_"&amp;$D116&amp;"'!C:.C")),"")</f>
        <v/>
      </c>
      <c r="H116" s="363" t="str">
        <f t="array" aca="1" ref="H116" ca="1">IFERROR(_xludf.XLOOKUP($F116,INDIRECT("'예산서_"&amp;$D116&amp;"'!B:.B"),INDIRECT("'예산서_"&amp;$D116&amp;"'!D:.D")),"")</f>
        <v/>
      </c>
      <c r="I116" s="364"/>
      <c r="J116" s="365"/>
      <c r="K116" s="366"/>
      <c r="L116" s="361"/>
      <c r="M116" s="361"/>
      <c r="N116" s="362"/>
      <c r="O116" s="361"/>
      <c r="P116" s="362"/>
      <c r="Q116" s="361"/>
      <c r="R116" s="361"/>
      <c r="S116" s="362"/>
      <c r="T116" s="363" t="str">
        <f t="shared" ca="1" si="2"/>
        <v/>
      </c>
      <c r="U116" s="367"/>
      <c r="V116" s="368"/>
      <c r="W116" s="368"/>
      <c r="X116" s="363" t="str">
        <f t="array" aca="1" ref="X116" ca="1">IFERROR(_xludf.XLOOKUP($F116,INDIRECT("'예산서_"&amp;$D116&amp;"'!B:B"),INDIRECT("'예산서_"&amp;$D116&amp;"'!J:J")),"")</f>
        <v/>
      </c>
      <c r="Y116" s="367" t="str">
        <f t="array" aca="1" ref="Y116" ca="1">IFERROR(_xludf.XLOOKUP($F116,INDIRECT("'예산서_"&amp;$D116&amp;"'!B:B"),INDIRECT("'예산서_"&amp;$D116&amp;"'!E:E")),"")</f>
        <v/>
      </c>
      <c r="Z116" s="367">
        <f t="array" aca="1" ref="Z116" ca="1">IFERROR(_xludf.XLOOKUP($F116,INDIRECT("'예산서_"&amp;$D116&amp;"'!B:B"),INDIRECT("'예산서_"&amp;$D116&amp;"'!F:F")),)</f>
        <v>0</v>
      </c>
      <c r="AA116" s="363" t="str">
        <f t="array" aca="1" ref="AA116" ca="1">IFERROR(_xludf.XLOOKUP($F116,INDIRECT("'예산서_"&amp;$D116&amp;"'!B:B"),INDIRECT("'예산서_"&amp;$D116&amp;"'!K:K")),"")</f>
        <v/>
      </c>
      <c r="AB116" s="399" t="str">
        <f t="array" aca="1" ref="AB116" ca="1">IFERROR(_xludf.XLOOKUP($F116,INDIRECT("'예산서_"&amp;$D116&amp;"'!B:B"),INDIRECT("'예산서_"&amp;$D116&amp;"'!L:L")),"")</f>
        <v/>
      </c>
      <c r="AC116" s="363" t="str">
        <f t="array" aca="1" ref="AC116" ca="1">IFERROR(_xludf.XLOOKUP($F116,INDIRECT("'예산서_"&amp;$D116&amp;"'!B:B"),INDIRECT("'예산서_"&amp;$D116&amp;"'!M:M"))+V116+W116,"")</f>
        <v/>
      </c>
      <c r="AD116" s="369" t="str">
        <f t="shared" ca="1" si="3"/>
        <v/>
      </c>
    </row>
    <row r="117" spans="1:30" ht="15.95" customHeight="1">
      <c r="A117" s="350"/>
      <c r="B117" s="256"/>
      <c r="C117" s="360"/>
      <c r="D117" s="361"/>
      <c r="E117" s="361"/>
      <c r="F117" s="362"/>
      <c r="G117" s="363" t="str">
        <f t="array" aca="1" ref="G117" ca="1">IFERROR(_xludf.XLOOKUP($F117,INDIRECT("'예산서_"&amp;$D117&amp;"'!B:.B"),INDIRECT("'예산서_"&amp;$D117&amp;"'!C:.C")),"")</f>
        <v/>
      </c>
      <c r="H117" s="363" t="str">
        <f t="array" aca="1" ref="H117" ca="1">IFERROR(_xludf.XLOOKUP($F117,INDIRECT("'예산서_"&amp;$D117&amp;"'!B:.B"),INDIRECT("'예산서_"&amp;$D117&amp;"'!D:.D")),"")</f>
        <v/>
      </c>
      <c r="I117" s="364"/>
      <c r="J117" s="365"/>
      <c r="K117" s="366"/>
      <c r="L117" s="361"/>
      <c r="M117" s="361"/>
      <c r="N117" s="362"/>
      <c r="O117" s="361"/>
      <c r="P117" s="362"/>
      <c r="Q117" s="361"/>
      <c r="R117" s="361"/>
      <c r="S117" s="362"/>
      <c r="T117" s="363" t="str">
        <f t="shared" ca="1" si="2"/>
        <v/>
      </c>
      <c r="U117" s="367"/>
      <c r="V117" s="368"/>
      <c r="W117" s="368"/>
      <c r="X117" s="363" t="str">
        <f t="array" aca="1" ref="X117" ca="1">IFERROR(_xludf.XLOOKUP($F117,INDIRECT("'예산서_"&amp;$D117&amp;"'!B:B"),INDIRECT("'예산서_"&amp;$D117&amp;"'!J:J")),"")</f>
        <v/>
      </c>
      <c r="Y117" s="367" t="str">
        <f t="array" aca="1" ref="Y117" ca="1">IFERROR(_xludf.XLOOKUP($F117,INDIRECT("'예산서_"&amp;$D117&amp;"'!B:B"),INDIRECT("'예산서_"&amp;$D117&amp;"'!E:E")),"")</f>
        <v/>
      </c>
      <c r="Z117" s="367">
        <f t="array" aca="1" ref="Z117" ca="1">IFERROR(_xludf.XLOOKUP($F117,INDIRECT("'예산서_"&amp;$D117&amp;"'!B:B"),INDIRECT("'예산서_"&amp;$D117&amp;"'!F:F")),)</f>
        <v>0</v>
      </c>
      <c r="AA117" s="363" t="str">
        <f t="array" aca="1" ref="AA117" ca="1">IFERROR(_xludf.XLOOKUP($F117,INDIRECT("'예산서_"&amp;$D117&amp;"'!B:B"),INDIRECT("'예산서_"&amp;$D117&amp;"'!K:K")),"")</f>
        <v/>
      </c>
      <c r="AB117" s="399" t="str">
        <f t="array" aca="1" ref="AB117" ca="1">IFERROR(_xludf.XLOOKUP($F117,INDIRECT("'예산서_"&amp;$D117&amp;"'!B:B"),INDIRECT("'예산서_"&amp;$D117&amp;"'!L:L")),"")</f>
        <v/>
      </c>
      <c r="AC117" s="363" t="str">
        <f t="array" aca="1" ref="AC117" ca="1">IFERROR(_xludf.XLOOKUP($F117,INDIRECT("'예산서_"&amp;$D117&amp;"'!B:B"),INDIRECT("'예산서_"&amp;$D117&amp;"'!M:M"))+V117+W117,"")</f>
        <v/>
      </c>
      <c r="AD117" s="369" t="str">
        <f t="shared" ca="1" si="3"/>
        <v/>
      </c>
    </row>
    <row r="118" spans="1:30" ht="15.95" customHeight="1">
      <c r="A118" s="351"/>
      <c r="B118" s="256"/>
      <c r="C118" s="360"/>
      <c r="D118" s="361"/>
      <c r="E118" s="361"/>
      <c r="F118" s="362"/>
      <c r="G118" s="363" t="str">
        <f t="array" aca="1" ref="G118" ca="1">IFERROR(_xludf.XLOOKUP($F118,INDIRECT("'예산서_"&amp;$D118&amp;"'!B:.B"),INDIRECT("'예산서_"&amp;$D118&amp;"'!C:.C")),"")</f>
        <v/>
      </c>
      <c r="H118" s="363" t="str">
        <f t="array" aca="1" ref="H118" ca="1">IFERROR(_xludf.XLOOKUP($F118,INDIRECT("'예산서_"&amp;$D118&amp;"'!B:.B"),INDIRECT("'예산서_"&amp;$D118&amp;"'!D:.D")),"")</f>
        <v/>
      </c>
      <c r="I118" s="364"/>
      <c r="J118" s="365"/>
      <c r="K118" s="366"/>
      <c r="L118" s="361"/>
      <c r="M118" s="361"/>
      <c r="N118" s="362"/>
      <c r="O118" s="361"/>
      <c r="P118" s="362"/>
      <c r="Q118" s="361"/>
      <c r="R118" s="361"/>
      <c r="S118" s="362"/>
      <c r="T118" s="363" t="str">
        <f t="shared" ca="1" si="2"/>
        <v/>
      </c>
      <c r="U118" s="367"/>
      <c r="V118" s="368"/>
      <c r="W118" s="368"/>
      <c r="X118" s="363" t="str">
        <f t="array" aca="1" ref="X118" ca="1">IFERROR(_xludf.XLOOKUP($F118,INDIRECT("'예산서_"&amp;$D118&amp;"'!B:B"),INDIRECT("'예산서_"&amp;$D118&amp;"'!J:J")),"")</f>
        <v/>
      </c>
      <c r="Y118" s="367" t="str">
        <f t="array" aca="1" ref="Y118" ca="1">IFERROR(_xludf.XLOOKUP($F118,INDIRECT("'예산서_"&amp;$D118&amp;"'!B:B"),INDIRECT("'예산서_"&amp;$D118&amp;"'!E:E")),"")</f>
        <v/>
      </c>
      <c r="Z118" s="367">
        <f t="array" aca="1" ref="Z118" ca="1">IFERROR(_xludf.XLOOKUP($F118,INDIRECT("'예산서_"&amp;$D118&amp;"'!B:B"),INDIRECT("'예산서_"&amp;$D118&amp;"'!F:F")),)</f>
        <v>0</v>
      </c>
      <c r="AA118" s="363" t="str">
        <f t="array" aca="1" ref="AA118" ca="1">IFERROR(_xludf.XLOOKUP($F118,INDIRECT("'예산서_"&amp;$D118&amp;"'!B:B"),INDIRECT("'예산서_"&amp;$D118&amp;"'!K:K")),"")</f>
        <v/>
      </c>
      <c r="AB118" s="399" t="str">
        <f t="array" aca="1" ref="AB118" ca="1">IFERROR(_xludf.XLOOKUP($F118,INDIRECT("'예산서_"&amp;$D118&amp;"'!B:B"),INDIRECT("'예산서_"&amp;$D118&amp;"'!L:L")),"")</f>
        <v/>
      </c>
      <c r="AC118" s="363" t="str">
        <f t="array" aca="1" ref="AC118" ca="1">IFERROR(_xludf.XLOOKUP($F118,INDIRECT("'예산서_"&amp;$D118&amp;"'!B:B"),INDIRECT("'예산서_"&amp;$D118&amp;"'!M:M"))+V118+W118,"")</f>
        <v/>
      </c>
      <c r="AD118" s="369" t="str">
        <f t="shared" ca="1" si="3"/>
        <v/>
      </c>
    </row>
    <row r="119" spans="1:30" ht="15.95" customHeight="1">
      <c r="A119" s="350"/>
      <c r="B119" s="256"/>
      <c r="C119" s="360"/>
      <c r="D119" s="361"/>
      <c r="E119" s="361"/>
      <c r="F119" s="362"/>
      <c r="G119" s="363" t="str">
        <f t="array" aca="1" ref="G119" ca="1">IFERROR(_xludf.XLOOKUP($F119,INDIRECT("'예산서_"&amp;$D119&amp;"'!B:.B"),INDIRECT("'예산서_"&amp;$D119&amp;"'!C:.C")),"")</f>
        <v/>
      </c>
      <c r="H119" s="363" t="str">
        <f t="array" aca="1" ref="H119" ca="1">IFERROR(_xludf.XLOOKUP($F119,INDIRECT("'예산서_"&amp;$D119&amp;"'!B:.B"),INDIRECT("'예산서_"&amp;$D119&amp;"'!D:.D")),"")</f>
        <v/>
      </c>
      <c r="I119" s="364"/>
      <c r="J119" s="365"/>
      <c r="K119" s="366"/>
      <c r="L119" s="361"/>
      <c r="M119" s="361"/>
      <c r="N119" s="362"/>
      <c r="O119" s="361"/>
      <c r="P119" s="362"/>
      <c r="Q119" s="361"/>
      <c r="R119" s="361"/>
      <c r="S119" s="362"/>
      <c r="T119" s="363" t="str">
        <f t="shared" ca="1" si="2"/>
        <v/>
      </c>
      <c r="U119" s="367"/>
      <c r="V119" s="368"/>
      <c r="W119" s="368"/>
      <c r="X119" s="363" t="str">
        <f t="array" aca="1" ref="X119" ca="1">IFERROR(_xludf.XLOOKUP($F119,INDIRECT("'예산서_"&amp;$D119&amp;"'!B:B"),INDIRECT("'예산서_"&amp;$D119&amp;"'!J:J")),"")</f>
        <v/>
      </c>
      <c r="Y119" s="367" t="str">
        <f t="array" aca="1" ref="Y119" ca="1">IFERROR(_xludf.XLOOKUP($F119,INDIRECT("'예산서_"&amp;$D119&amp;"'!B:B"),INDIRECT("'예산서_"&amp;$D119&amp;"'!E:E")),"")</f>
        <v/>
      </c>
      <c r="Z119" s="367">
        <f t="array" aca="1" ref="Z119" ca="1">IFERROR(_xludf.XLOOKUP($F119,INDIRECT("'예산서_"&amp;$D119&amp;"'!B:B"),INDIRECT("'예산서_"&amp;$D119&amp;"'!F:F")),)</f>
        <v>0</v>
      </c>
      <c r="AA119" s="363" t="str">
        <f t="array" aca="1" ref="AA119" ca="1">IFERROR(_xludf.XLOOKUP($F119,INDIRECT("'예산서_"&amp;$D119&amp;"'!B:B"),INDIRECT("'예산서_"&amp;$D119&amp;"'!K:K")),"")</f>
        <v/>
      </c>
      <c r="AB119" s="399" t="str">
        <f t="array" aca="1" ref="AB119" ca="1">IFERROR(_xludf.XLOOKUP($F119,INDIRECT("'예산서_"&amp;$D119&amp;"'!B:B"),INDIRECT("'예산서_"&amp;$D119&amp;"'!L:L")),"")</f>
        <v/>
      </c>
      <c r="AC119" s="363" t="str">
        <f t="array" aca="1" ref="AC119" ca="1">IFERROR(_xludf.XLOOKUP($F119,INDIRECT("'예산서_"&amp;$D119&amp;"'!B:B"),INDIRECT("'예산서_"&amp;$D119&amp;"'!M:M"))+V119+W119,"")</f>
        <v/>
      </c>
      <c r="AD119" s="369" t="str">
        <f t="shared" ca="1" si="3"/>
        <v/>
      </c>
    </row>
    <row r="120" spans="1:30" ht="15.95" customHeight="1">
      <c r="A120" s="351"/>
      <c r="B120" s="256"/>
      <c r="C120" s="360"/>
      <c r="D120" s="361"/>
      <c r="E120" s="361"/>
      <c r="F120" s="362"/>
      <c r="G120" s="363" t="str">
        <f t="array" aca="1" ref="G120" ca="1">IFERROR(_xludf.XLOOKUP($F120,INDIRECT("'예산서_"&amp;$D120&amp;"'!B:.B"),INDIRECT("'예산서_"&amp;$D120&amp;"'!C:.C")),"")</f>
        <v/>
      </c>
      <c r="H120" s="363" t="str">
        <f t="array" aca="1" ref="H120" ca="1">IFERROR(_xludf.XLOOKUP($F120,INDIRECT("'예산서_"&amp;$D120&amp;"'!B:.B"),INDIRECT("'예산서_"&amp;$D120&amp;"'!D:.D")),"")</f>
        <v/>
      </c>
      <c r="I120" s="364"/>
      <c r="J120" s="365"/>
      <c r="K120" s="366"/>
      <c r="L120" s="361"/>
      <c r="M120" s="361"/>
      <c r="N120" s="362"/>
      <c r="O120" s="361"/>
      <c r="P120" s="362"/>
      <c r="Q120" s="361"/>
      <c r="R120" s="361"/>
      <c r="S120" s="362"/>
      <c r="T120" s="363" t="str">
        <f t="shared" ca="1" si="2"/>
        <v/>
      </c>
      <c r="U120" s="367"/>
      <c r="V120" s="368"/>
      <c r="W120" s="368"/>
      <c r="X120" s="363" t="str">
        <f t="array" aca="1" ref="X120" ca="1">IFERROR(_xludf.XLOOKUP($F120,INDIRECT("'예산서_"&amp;$D120&amp;"'!B:B"),INDIRECT("'예산서_"&amp;$D120&amp;"'!J:J")),"")</f>
        <v/>
      </c>
      <c r="Y120" s="367" t="str">
        <f t="array" aca="1" ref="Y120" ca="1">IFERROR(_xludf.XLOOKUP($F120,INDIRECT("'예산서_"&amp;$D120&amp;"'!B:B"),INDIRECT("'예산서_"&amp;$D120&amp;"'!E:E")),"")</f>
        <v/>
      </c>
      <c r="Z120" s="367">
        <f t="array" aca="1" ref="Z120" ca="1">IFERROR(_xludf.XLOOKUP($F120,INDIRECT("'예산서_"&amp;$D120&amp;"'!B:B"),INDIRECT("'예산서_"&amp;$D120&amp;"'!F:F")),)</f>
        <v>0</v>
      </c>
      <c r="AA120" s="363" t="str">
        <f t="array" aca="1" ref="AA120" ca="1">IFERROR(_xludf.XLOOKUP($F120,INDIRECT("'예산서_"&amp;$D120&amp;"'!B:B"),INDIRECT("'예산서_"&amp;$D120&amp;"'!K:K")),"")</f>
        <v/>
      </c>
      <c r="AB120" s="399" t="str">
        <f t="array" aca="1" ref="AB120" ca="1">IFERROR(_xludf.XLOOKUP($F120,INDIRECT("'예산서_"&amp;$D120&amp;"'!B:B"),INDIRECT("'예산서_"&amp;$D120&amp;"'!L:L")),"")</f>
        <v/>
      </c>
      <c r="AC120" s="363" t="str">
        <f t="array" aca="1" ref="AC120" ca="1">IFERROR(_xludf.XLOOKUP($F120,INDIRECT("'예산서_"&amp;$D120&amp;"'!B:B"),INDIRECT("'예산서_"&amp;$D120&amp;"'!M:M"))+V120+W120,"")</f>
        <v/>
      </c>
      <c r="AD120" s="369" t="str">
        <f t="shared" ca="1" si="3"/>
        <v/>
      </c>
    </row>
    <row r="121" spans="1:30" ht="15.95" customHeight="1">
      <c r="A121" s="350"/>
      <c r="B121" s="256"/>
      <c r="C121" s="360"/>
      <c r="D121" s="361"/>
      <c r="E121" s="361"/>
      <c r="F121" s="362"/>
      <c r="G121" s="363" t="str">
        <f t="array" aca="1" ref="G121" ca="1">IFERROR(_xludf.XLOOKUP($F121,INDIRECT("'예산서_"&amp;$D121&amp;"'!B:.B"),INDIRECT("'예산서_"&amp;$D121&amp;"'!C:.C")),"")</f>
        <v/>
      </c>
      <c r="H121" s="363" t="str">
        <f t="array" aca="1" ref="H121" ca="1">IFERROR(_xludf.XLOOKUP($F121,INDIRECT("'예산서_"&amp;$D121&amp;"'!B:.B"),INDIRECT("'예산서_"&amp;$D121&amp;"'!D:.D")),"")</f>
        <v/>
      </c>
      <c r="I121" s="364"/>
      <c r="J121" s="365"/>
      <c r="K121" s="366"/>
      <c r="L121" s="361"/>
      <c r="M121" s="361"/>
      <c r="N121" s="362"/>
      <c r="O121" s="361"/>
      <c r="P121" s="362"/>
      <c r="Q121" s="361"/>
      <c r="R121" s="361"/>
      <c r="S121" s="362"/>
      <c r="T121" s="363" t="str">
        <f t="shared" ca="1" si="2"/>
        <v/>
      </c>
      <c r="U121" s="367"/>
      <c r="V121" s="368"/>
      <c r="W121" s="368"/>
      <c r="X121" s="363" t="str">
        <f t="array" aca="1" ref="X121" ca="1">IFERROR(_xludf.XLOOKUP($F121,INDIRECT("'예산서_"&amp;$D121&amp;"'!B:B"),INDIRECT("'예산서_"&amp;$D121&amp;"'!J:J")),"")</f>
        <v/>
      </c>
      <c r="Y121" s="367" t="str">
        <f t="array" aca="1" ref="Y121" ca="1">IFERROR(_xludf.XLOOKUP($F121,INDIRECT("'예산서_"&amp;$D121&amp;"'!B:B"),INDIRECT("'예산서_"&amp;$D121&amp;"'!E:E")),"")</f>
        <v/>
      </c>
      <c r="Z121" s="367">
        <f t="array" aca="1" ref="Z121" ca="1">IFERROR(_xludf.XLOOKUP($F121,INDIRECT("'예산서_"&amp;$D121&amp;"'!B:B"),INDIRECT("'예산서_"&amp;$D121&amp;"'!F:F")),)</f>
        <v>0</v>
      </c>
      <c r="AA121" s="363" t="str">
        <f t="array" aca="1" ref="AA121" ca="1">IFERROR(_xludf.XLOOKUP($F121,INDIRECT("'예산서_"&amp;$D121&amp;"'!B:B"),INDIRECT("'예산서_"&amp;$D121&amp;"'!K:K")),"")</f>
        <v/>
      </c>
      <c r="AB121" s="399" t="str">
        <f t="array" aca="1" ref="AB121" ca="1">IFERROR(_xludf.XLOOKUP($F121,INDIRECT("'예산서_"&amp;$D121&amp;"'!B:B"),INDIRECT("'예산서_"&amp;$D121&amp;"'!L:L")),"")</f>
        <v/>
      </c>
      <c r="AC121" s="363" t="str">
        <f t="array" aca="1" ref="AC121" ca="1">IFERROR(_xludf.XLOOKUP($F121,INDIRECT("'예산서_"&amp;$D121&amp;"'!B:B"),INDIRECT("'예산서_"&amp;$D121&amp;"'!M:M"))+V121+W121,"")</f>
        <v/>
      </c>
      <c r="AD121" s="369" t="str">
        <f t="shared" ca="1" si="3"/>
        <v/>
      </c>
    </row>
    <row r="122" spans="1:30" ht="15.95" customHeight="1">
      <c r="A122" s="351"/>
      <c r="B122" s="256"/>
      <c r="C122" s="360"/>
      <c r="D122" s="361"/>
      <c r="E122" s="361"/>
      <c r="F122" s="362"/>
      <c r="G122" s="363" t="str">
        <f t="array" aca="1" ref="G122" ca="1">IFERROR(_xludf.XLOOKUP($F122,INDIRECT("'예산서_"&amp;$D122&amp;"'!B:.B"),INDIRECT("'예산서_"&amp;$D122&amp;"'!C:.C")),"")</f>
        <v/>
      </c>
      <c r="H122" s="363" t="str">
        <f t="array" aca="1" ref="H122" ca="1">IFERROR(_xludf.XLOOKUP($F122,INDIRECT("'예산서_"&amp;$D122&amp;"'!B:.B"),INDIRECT("'예산서_"&amp;$D122&amp;"'!D:.D")),"")</f>
        <v/>
      </c>
      <c r="I122" s="364"/>
      <c r="J122" s="365"/>
      <c r="K122" s="366"/>
      <c r="L122" s="361"/>
      <c r="M122" s="361"/>
      <c r="N122" s="362"/>
      <c r="O122" s="361"/>
      <c r="P122" s="362"/>
      <c r="Q122" s="361"/>
      <c r="R122" s="361"/>
      <c r="S122" s="362"/>
      <c r="T122" s="363" t="str">
        <f t="shared" ca="1" si="2"/>
        <v/>
      </c>
      <c r="U122" s="367"/>
      <c r="V122" s="368"/>
      <c r="W122" s="368"/>
      <c r="X122" s="363" t="str">
        <f t="array" aca="1" ref="X122" ca="1">IFERROR(_xludf.XLOOKUP($F122,INDIRECT("'예산서_"&amp;$D122&amp;"'!B:B"),INDIRECT("'예산서_"&amp;$D122&amp;"'!J:J")),"")</f>
        <v/>
      </c>
      <c r="Y122" s="367" t="str">
        <f t="array" aca="1" ref="Y122" ca="1">IFERROR(_xludf.XLOOKUP($F122,INDIRECT("'예산서_"&amp;$D122&amp;"'!B:B"),INDIRECT("'예산서_"&amp;$D122&amp;"'!E:E")),"")</f>
        <v/>
      </c>
      <c r="Z122" s="367">
        <f t="array" aca="1" ref="Z122" ca="1">IFERROR(_xludf.XLOOKUP($F122,INDIRECT("'예산서_"&amp;$D122&amp;"'!B:B"),INDIRECT("'예산서_"&amp;$D122&amp;"'!F:F")),)</f>
        <v>0</v>
      </c>
      <c r="AA122" s="363" t="str">
        <f t="array" aca="1" ref="AA122" ca="1">IFERROR(_xludf.XLOOKUP($F122,INDIRECT("'예산서_"&amp;$D122&amp;"'!B:B"),INDIRECT("'예산서_"&amp;$D122&amp;"'!K:K")),"")</f>
        <v/>
      </c>
      <c r="AB122" s="399" t="str">
        <f t="array" aca="1" ref="AB122" ca="1">IFERROR(_xludf.XLOOKUP($F122,INDIRECT("'예산서_"&amp;$D122&amp;"'!B:B"),INDIRECT("'예산서_"&amp;$D122&amp;"'!L:L")),"")</f>
        <v/>
      </c>
      <c r="AC122" s="363" t="str">
        <f t="array" aca="1" ref="AC122" ca="1">IFERROR(_xludf.XLOOKUP($F122,INDIRECT("'예산서_"&amp;$D122&amp;"'!B:B"),INDIRECT("'예산서_"&amp;$D122&amp;"'!M:M"))+V122+W122,"")</f>
        <v/>
      </c>
      <c r="AD122" s="369" t="str">
        <f t="shared" ca="1" si="3"/>
        <v/>
      </c>
    </row>
    <row r="123" spans="1:30" ht="15.95" customHeight="1">
      <c r="A123" s="350"/>
      <c r="B123" s="256"/>
      <c r="C123" s="360"/>
      <c r="D123" s="361"/>
      <c r="E123" s="361"/>
      <c r="F123" s="362"/>
      <c r="G123" s="363" t="str">
        <f t="array" aca="1" ref="G123" ca="1">IFERROR(_xludf.XLOOKUP($F123,INDIRECT("'예산서_"&amp;$D123&amp;"'!B:.B"),INDIRECT("'예산서_"&amp;$D123&amp;"'!C:.C")),"")</f>
        <v/>
      </c>
      <c r="H123" s="363" t="str">
        <f t="array" aca="1" ref="H123" ca="1">IFERROR(_xludf.XLOOKUP($F123,INDIRECT("'예산서_"&amp;$D123&amp;"'!B:.B"),INDIRECT("'예산서_"&amp;$D123&amp;"'!D:.D")),"")</f>
        <v/>
      </c>
      <c r="I123" s="364"/>
      <c r="J123" s="365"/>
      <c r="K123" s="366"/>
      <c r="L123" s="361"/>
      <c r="M123" s="361"/>
      <c r="N123" s="362"/>
      <c r="O123" s="361"/>
      <c r="P123" s="362"/>
      <c r="Q123" s="361"/>
      <c r="R123" s="361"/>
      <c r="S123" s="362"/>
      <c r="T123" s="363" t="str">
        <f t="shared" ca="1" si="2"/>
        <v/>
      </c>
      <c r="U123" s="367"/>
      <c r="V123" s="368"/>
      <c r="W123" s="368"/>
      <c r="X123" s="363" t="str">
        <f t="array" aca="1" ref="X123" ca="1">IFERROR(_xludf.XLOOKUP($F123,INDIRECT("'예산서_"&amp;$D123&amp;"'!B:B"),INDIRECT("'예산서_"&amp;$D123&amp;"'!J:J")),"")</f>
        <v/>
      </c>
      <c r="Y123" s="367" t="str">
        <f t="array" aca="1" ref="Y123" ca="1">IFERROR(_xludf.XLOOKUP($F123,INDIRECT("'예산서_"&amp;$D123&amp;"'!B:B"),INDIRECT("'예산서_"&amp;$D123&amp;"'!E:E")),"")</f>
        <v/>
      </c>
      <c r="Z123" s="367">
        <f t="array" aca="1" ref="Z123" ca="1">IFERROR(_xludf.XLOOKUP($F123,INDIRECT("'예산서_"&amp;$D123&amp;"'!B:B"),INDIRECT("'예산서_"&amp;$D123&amp;"'!F:F")),)</f>
        <v>0</v>
      </c>
      <c r="AA123" s="363" t="str">
        <f t="array" aca="1" ref="AA123" ca="1">IFERROR(_xludf.XLOOKUP($F123,INDIRECT("'예산서_"&amp;$D123&amp;"'!B:B"),INDIRECT("'예산서_"&amp;$D123&amp;"'!K:K")),"")</f>
        <v/>
      </c>
      <c r="AB123" s="399" t="str">
        <f t="array" aca="1" ref="AB123" ca="1">IFERROR(_xludf.XLOOKUP($F123,INDIRECT("'예산서_"&amp;$D123&amp;"'!B:B"),INDIRECT("'예산서_"&amp;$D123&amp;"'!L:L")),"")</f>
        <v/>
      </c>
      <c r="AC123" s="363" t="str">
        <f t="array" aca="1" ref="AC123" ca="1">IFERROR(_xludf.XLOOKUP($F123,INDIRECT("'예산서_"&amp;$D123&amp;"'!B:B"),INDIRECT("'예산서_"&amp;$D123&amp;"'!M:M"))+V123+W123,"")</f>
        <v/>
      </c>
      <c r="AD123" s="369" t="str">
        <f t="shared" ca="1" si="3"/>
        <v/>
      </c>
    </row>
    <row r="124" spans="1:30" ht="15.95" customHeight="1">
      <c r="A124" s="351"/>
      <c r="B124" s="256"/>
      <c r="C124" s="360"/>
      <c r="D124" s="361"/>
      <c r="E124" s="361"/>
      <c r="F124" s="362"/>
      <c r="G124" s="363" t="str">
        <f t="array" aca="1" ref="G124" ca="1">IFERROR(_xludf.XLOOKUP($F124,INDIRECT("'예산서_"&amp;$D124&amp;"'!B:.B"),INDIRECT("'예산서_"&amp;$D124&amp;"'!C:.C")),"")</f>
        <v/>
      </c>
      <c r="H124" s="363" t="str">
        <f t="array" aca="1" ref="H124" ca="1">IFERROR(_xludf.XLOOKUP($F124,INDIRECT("'예산서_"&amp;$D124&amp;"'!B:.B"),INDIRECT("'예산서_"&amp;$D124&amp;"'!D:.D")),"")</f>
        <v/>
      </c>
      <c r="I124" s="364"/>
      <c r="J124" s="365"/>
      <c r="K124" s="366"/>
      <c r="L124" s="361"/>
      <c r="M124" s="361"/>
      <c r="N124" s="362"/>
      <c r="O124" s="361"/>
      <c r="P124" s="362"/>
      <c r="Q124" s="361"/>
      <c r="R124" s="361"/>
      <c r="S124" s="362"/>
      <c r="T124" s="363" t="str">
        <f t="shared" ca="1" si="2"/>
        <v/>
      </c>
      <c r="U124" s="367"/>
      <c r="V124" s="368"/>
      <c r="W124" s="368"/>
      <c r="X124" s="363" t="str">
        <f t="array" aca="1" ref="X124" ca="1">IFERROR(_xludf.XLOOKUP($F124,INDIRECT("'예산서_"&amp;$D124&amp;"'!B:B"),INDIRECT("'예산서_"&amp;$D124&amp;"'!J:J")),"")</f>
        <v/>
      </c>
      <c r="Y124" s="367" t="str">
        <f t="array" aca="1" ref="Y124" ca="1">IFERROR(_xludf.XLOOKUP($F124,INDIRECT("'예산서_"&amp;$D124&amp;"'!B:B"),INDIRECT("'예산서_"&amp;$D124&amp;"'!E:E")),"")</f>
        <v/>
      </c>
      <c r="Z124" s="367">
        <f t="array" aca="1" ref="Z124" ca="1">IFERROR(_xludf.XLOOKUP($F124,INDIRECT("'예산서_"&amp;$D124&amp;"'!B:B"),INDIRECT("'예산서_"&amp;$D124&amp;"'!F:F")),)</f>
        <v>0</v>
      </c>
      <c r="AA124" s="363" t="str">
        <f t="array" aca="1" ref="AA124" ca="1">IFERROR(_xludf.XLOOKUP($F124,INDIRECT("'예산서_"&amp;$D124&amp;"'!B:B"),INDIRECT("'예산서_"&amp;$D124&amp;"'!K:K")),"")</f>
        <v/>
      </c>
      <c r="AB124" s="399" t="str">
        <f t="array" aca="1" ref="AB124" ca="1">IFERROR(_xludf.XLOOKUP($F124,INDIRECT("'예산서_"&amp;$D124&amp;"'!B:B"),INDIRECT("'예산서_"&amp;$D124&amp;"'!L:L")),"")</f>
        <v/>
      </c>
      <c r="AC124" s="363" t="str">
        <f t="array" aca="1" ref="AC124" ca="1">IFERROR(_xludf.XLOOKUP($F124,INDIRECT("'예산서_"&amp;$D124&amp;"'!B:B"),INDIRECT("'예산서_"&amp;$D124&amp;"'!M:M"))+V124+W124,"")</f>
        <v/>
      </c>
      <c r="AD124" s="369" t="str">
        <f t="shared" ca="1" si="3"/>
        <v/>
      </c>
    </row>
    <row r="125" spans="1:30" ht="15.95" customHeight="1">
      <c r="A125" s="350"/>
      <c r="B125" s="256"/>
      <c r="C125" s="360"/>
      <c r="D125" s="361"/>
      <c r="E125" s="361"/>
      <c r="F125" s="362"/>
      <c r="G125" s="363" t="str">
        <f t="array" aca="1" ref="G125" ca="1">IFERROR(_xludf.XLOOKUP($F125,INDIRECT("'예산서_"&amp;$D125&amp;"'!B:.B"),INDIRECT("'예산서_"&amp;$D125&amp;"'!C:.C")),"")</f>
        <v/>
      </c>
      <c r="H125" s="363" t="str">
        <f t="array" aca="1" ref="H125" ca="1">IFERROR(_xludf.XLOOKUP($F125,INDIRECT("'예산서_"&amp;$D125&amp;"'!B:.B"),INDIRECT("'예산서_"&amp;$D125&amp;"'!D:.D")),"")</f>
        <v/>
      </c>
      <c r="I125" s="364"/>
      <c r="J125" s="365"/>
      <c r="K125" s="366"/>
      <c r="L125" s="361"/>
      <c r="M125" s="361"/>
      <c r="N125" s="362"/>
      <c r="O125" s="361"/>
      <c r="P125" s="362"/>
      <c r="Q125" s="361"/>
      <c r="R125" s="361"/>
      <c r="S125" s="362"/>
      <c r="T125" s="363" t="str">
        <f t="shared" ca="1" si="2"/>
        <v/>
      </c>
      <c r="U125" s="367"/>
      <c r="V125" s="368"/>
      <c r="W125" s="368"/>
      <c r="X125" s="363" t="str">
        <f t="array" aca="1" ref="X125" ca="1">IFERROR(_xludf.XLOOKUP($F125,INDIRECT("'예산서_"&amp;$D125&amp;"'!B:B"),INDIRECT("'예산서_"&amp;$D125&amp;"'!J:J")),"")</f>
        <v/>
      </c>
      <c r="Y125" s="367" t="str">
        <f t="array" aca="1" ref="Y125" ca="1">IFERROR(_xludf.XLOOKUP($F125,INDIRECT("'예산서_"&amp;$D125&amp;"'!B:B"),INDIRECT("'예산서_"&amp;$D125&amp;"'!E:E")),"")</f>
        <v/>
      </c>
      <c r="Z125" s="367">
        <f t="array" aca="1" ref="Z125" ca="1">IFERROR(_xludf.XLOOKUP($F125,INDIRECT("'예산서_"&amp;$D125&amp;"'!B:B"),INDIRECT("'예산서_"&amp;$D125&amp;"'!F:F")),)</f>
        <v>0</v>
      </c>
      <c r="AA125" s="363" t="str">
        <f t="array" aca="1" ref="AA125" ca="1">IFERROR(_xludf.XLOOKUP($F125,INDIRECT("'예산서_"&amp;$D125&amp;"'!B:B"),INDIRECT("'예산서_"&amp;$D125&amp;"'!K:K")),"")</f>
        <v/>
      </c>
      <c r="AB125" s="399" t="str">
        <f t="array" aca="1" ref="AB125" ca="1">IFERROR(_xludf.XLOOKUP($F125,INDIRECT("'예산서_"&amp;$D125&amp;"'!B:B"),INDIRECT("'예산서_"&amp;$D125&amp;"'!L:L")),"")</f>
        <v/>
      </c>
      <c r="AC125" s="363" t="str">
        <f t="array" aca="1" ref="AC125" ca="1">IFERROR(_xludf.XLOOKUP($F125,INDIRECT("'예산서_"&amp;$D125&amp;"'!B:B"),INDIRECT("'예산서_"&amp;$D125&amp;"'!M:M"))+V125+W125,"")</f>
        <v/>
      </c>
      <c r="AD125" s="369" t="str">
        <f t="shared" ca="1" si="3"/>
        <v/>
      </c>
    </row>
    <row r="126" spans="1:30" ht="15.95" customHeight="1">
      <c r="A126" s="351"/>
      <c r="B126" s="256"/>
      <c r="C126" s="360"/>
      <c r="D126" s="361"/>
      <c r="E126" s="361"/>
      <c r="F126" s="362"/>
      <c r="G126" s="363" t="str">
        <f t="array" aca="1" ref="G126" ca="1">IFERROR(_xludf.XLOOKUP($F126,INDIRECT("'예산서_"&amp;$D126&amp;"'!B:.B"),INDIRECT("'예산서_"&amp;$D126&amp;"'!C:.C")),"")</f>
        <v/>
      </c>
      <c r="H126" s="363" t="str">
        <f t="array" aca="1" ref="H126" ca="1">IFERROR(_xludf.XLOOKUP($F126,INDIRECT("'예산서_"&amp;$D126&amp;"'!B:.B"),INDIRECT("'예산서_"&amp;$D126&amp;"'!D:.D")),"")</f>
        <v/>
      </c>
      <c r="I126" s="364"/>
      <c r="J126" s="365"/>
      <c r="K126" s="366"/>
      <c r="L126" s="361"/>
      <c r="M126" s="361"/>
      <c r="N126" s="362"/>
      <c r="O126" s="361"/>
      <c r="P126" s="362"/>
      <c r="Q126" s="361"/>
      <c r="R126" s="361"/>
      <c r="S126" s="362"/>
      <c r="T126" s="363" t="str">
        <f t="shared" ca="1" si="2"/>
        <v/>
      </c>
      <c r="U126" s="367"/>
      <c r="V126" s="368"/>
      <c r="W126" s="368"/>
      <c r="X126" s="363" t="str">
        <f t="array" aca="1" ref="X126" ca="1">IFERROR(_xludf.XLOOKUP($F126,INDIRECT("'예산서_"&amp;$D126&amp;"'!B:B"),INDIRECT("'예산서_"&amp;$D126&amp;"'!J:J")),"")</f>
        <v/>
      </c>
      <c r="Y126" s="367" t="str">
        <f t="array" aca="1" ref="Y126" ca="1">IFERROR(_xludf.XLOOKUP($F126,INDIRECT("'예산서_"&amp;$D126&amp;"'!B:B"),INDIRECT("'예산서_"&amp;$D126&amp;"'!E:E")),"")</f>
        <v/>
      </c>
      <c r="Z126" s="367">
        <f t="array" aca="1" ref="Z126" ca="1">IFERROR(_xludf.XLOOKUP($F126,INDIRECT("'예산서_"&amp;$D126&amp;"'!B:B"),INDIRECT("'예산서_"&amp;$D126&amp;"'!F:F")),)</f>
        <v>0</v>
      </c>
      <c r="AA126" s="363" t="str">
        <f t="array" aca="1" ref="AA126" ca="1">IFERROR(_xludf.XLOOKUP($F126,INDIRECT("'예산서_"&amp;$D126&amp;"'!B:B"),INDIRECT("'예산서_"&amp;$D126&amp;"'!K:K")),"")</f>
        <v/>
      </c>
      <c r="AB126" s="399" t="str">
        <f t="array" aca="1" ref="AB126" ca="1">IFERROR(_xludf.XLOOKUP($F126,INDIRECT("'예산서_"&amp;$D126&amp;"'!B:B"),INDIRECT("'예산서_"&amp;$D126&amp;"'!L:L")),"")</f>
        <v/>
      </c>
      <c r="AC126" s="363" t="str">
        <f t="array" aca="1" ref="AC126" ca="1">IFERROR(_xludf.XLOOKUP($F126,INDIRECT("'예산서_"&amp;$D126&amp;"'!B:B"),INDIRECT("'예산서_"&amp;$D126&amp;"'!M:M"))+V126+W126,"")</f>
        <v/>
      </c>
      <c r="AD126" s="369" t="str">
        <f t="shared" ca="1" si="3"/>
        <v/>
      </c>
    </row>
    <row r="127" spans="1:30" ht="15.95" customHeight="1">
      <c r="A127" s="350"/>
      <c r="B127" s="256"/>
      <c r="C127" s="360"/>
      <c r="D127" s="361"/>
      <c r="E127" s="361"/>
      <c r="F127" s="362"/>
      <c r="G127" s="363" t="str">
        <f t="array" aca="1" ref="G127" ca="1">IFERROR(_xludf.XLOOKUP($F127,INDIRECT("'예산서_"&amp;$D127&amp;"'!B:.B"),INDIRECT("'예산서_"&amp;$D127&amp;"'!C:.C")),"")</f>
        <v/>
      </c>
      <c r="H127" s="363" t="str">
        <f t="array" aca="1" ref="H127" ca="1">IFERROR(_xludf.XLOOKUP($F127,INDIRECT("'예산서_"&amp;$D127&amp;"'!B:.B"),INDIRECT("'예산서_"&amp;$D127&amp;"'!D:.D")),"")</f>
        <v/>
      </c>
      <c r="I127" s="364"/>
      <c r="J127" s="365"/>
      <c r="K127" s="366"/>
      <c r="L127" s="361"/>
      <c r="M127" s="361"/>
      <c r="N127" s="362"/>
      <c r="O127" s="361"/>
      <c r="P127" s="362"/>
      <c r="Q127" s="361"/>
      <c r="R127" s="361"/>
      <c r="S127" s="362"/>
      <c r="T127" s="363" t="str">
        <f t="shared" ca="1" si="2"/>
        <v/>
      </c>
      <c r="U127" s="367"/>
      <c r="V127" s="368"/>
      <c r="W127" s="368"/>
      <c r="X127" s="363" t="str">
        <f t="array" aca="1" ref="X127" ca="1">IFERROR(_xludf.XLOOKUP($F127,INDIRECT("'예산서_"&amp;$D127&amp;"'!B:B"),INDIRECT("'예산서_"&amp;$D127&amp;"'!J:J")),"")</f>
        <v/>
      </c>
      <c r="Y127" s="367" t="str">
        <f t="array" aca="1" ref="Y127" ca="1">IFERROR(_xludf.XLOOKUP($F127,INDIRECT("'예산서_"&amp;$D127&amp;"'!B:B"),INDIRECT("'예산서_"&amp;$D127&amp;"'!E:E")),"")</f>
        <v/>
      </c>
      <c r="Z127" s="367">
        <f t="array" aca="1" ref="Z127" ca="1">IFERROR(_xludf.XLOOKUP($F127,INDIRECT("'예산서_"&amp;$D127&amp;"'!B:B"),INDIRECT("'예산서_"&amp;$D127&amp;"'!F:F")),)</f>
        <v>0</v>
      </c>
      <c r="AA127" s="363" t="str">
        <f t="array" aca="1" ref="AA127" ca="1">IFERROR(_xludf.XLOOKUP($F127,INDIRECT("'예산서_"&amp;$D127&amp;"'!B:B"),INDIRECT("'예산서_"&amp;$D127&amp;"'!K:K")),"")</f>
        <v/>
      </c>
      <c r="AB127" s="399" t="str">
        <f t="array" aca="1" ref="AB127" ca="1">IFERROR(_xludf.XLOOKUP($F127,INDIRECT("'예산서_"&amp;$D127&amp;"'!B:B"),INDIRECT("'예산서_"&amp;$D127&amp;"'!L:L")),"")</f>
        <v/>
      </c>
      <c r="AC127" s="363" t="str">
        <f t="array" aca="1" ref="AC127" ca="1">IFERROR(_xludf.XLOOKUP($F127,INDIRECT("'예산서_"&amp;$D127&amp;"'!B:B"),INDIRECT("'예산서_"&amp;$D127&amp;"'!M:M"))+V127+W127,"")</f>
        <v/>
      </c>
      <c r="AD127" s="369" t="str">
        <f t="shared" ca="1" si="3"/>
        <v/>
      </c>
    </row>
    <row r="128" spans="1:30" ht="15.95" customHeight="1">
      <c r="A128" s="351"/>
      <c r="B128" s="256"/>
      <c r="C128" s="360"/>
      <c r="D128" s="361"/>
      <c r="E128" s="361"/>
      <c r="F128" s="362"/>
      <c r="G128" s="363" t="str">
        <f t="array" aca="1" ref="G128" ca="1">IFERROR(_xludf.XLOOKUP($F128,INDIRECT("'예산서_"&amp;$D128&amp;"'!B:.B"),INDIRECT("'예산서_"&amp;$D128&amp;"'!C:.C")),"")</f>
        <v/>
      </c>
      <c r="H128" s="363" t="str">
        <f t="array" aca="1" ref="H128" ca="1">IFERROR(_xludf.XLOOKUP($F128,INDIRECT("'예산서_"&amp;$D128&amp;"'!B:.B"),INDIRECT("'예산서_"&amp;$D128&amp;"'!D:.D")),"")</f>
        <v/>
      </c>
      <c r="I128" s="364"/>
      <c r="J128" s="365"/>
      <c r="K128" s="366"/>
      <c r="L128" s="361"/>
      <c r="M128" s="361"/>
      <c r="N128" s="362"/>
      <c r="O128" s="361"/>
      <c r="P128" s="362"/>
      <c r="Q128" s="361"/>
      <c r="R128" s="361"/>
      <c r="S128" s="362"/>
      <c r="T128" s="363" t="str">
        <f t="shared" ca="1" si="2"/>
        <v/>
      </c>
      <c r="U128" s="367"/>
      <c r="V128" s="368"/>
      <c r="W128" s="368"/>
      <c r="X128" s="363" t="str">
        <f t="array" aca="1" ref="X128" ca="1">IFERROR(_xludf.XLOOKUP($F128,INDIRECT("'예산서_"&amp;$D128&amp;"'!B:B"),INDIRECT("'예산서_"&amp;$D128&amp;"'!J:J")),"")</f>
        <v/>
      </c>
      <c r="Y128" s="367" t="str">
        <f t="array" aca="1" ref="Y128" ca="1">IFERROR(_xludf.XLOOKUP($F128,INDIRECT("'예산서_"&amp;$D128&amp;"'!B:B"),INDIRECT("'예산서_"&amp;$D128&amp;"'!E:E")),"")</f>
        <v/>
      </c>
      <c r="Z128" s="367">
        <f t="array" aca="1" ref="Z128" ca="1">IFERROR(_xludf.XLOOKUP($F128,INDIRECT("'예산서_"&amp;$D128&amp;"'!B:B"),INDIRECT("'예산서_"&amp;$D128&amp;"'!F:F")),)</f>
        <v>0</v>
      </c>
      <c r="AA128" s="363" t="str">
        <f t="array" aca="1" ref="AA128" ca="1">IFERROR(_xludf.XLOOKUP($F128,INDIRECT("'예산서_"&amp;$D128&amp;"'!B:B"),INDIRECT("'예산서_"&amp;$D128&amp;"'!K:K")),"")</f>
        <v/>
      </c>
      <c r="AB128" s="399" t="str">
        <f t="array" aca="1" ref="AB128" ca="1">IFERROR(_xludf.XLOOKUP($F128,INDIRECT("'예산서_"&amp;$D128&amp;"'!B:B"),INDIRECT("'예산서_"&amp;$D128&amp;"'!L:L")),"")</f>
        <v/>
      </c>
      <c r="AC128" s="363" t="str">
        <f t="array" aca="1" ref="AC128" ca="1">IFERROR(_xludf.XLOOKUP($F128,INDIRECT("'예산서_"&amp;$D128&amp;"'!B:B"),INDIRECT("'예산서_"&amp;$D128&amp;"'!M:M"))+V128+W128,"")</f>
        <v/>
      </c>
      <c r="AD128" s="369" t="str">
        <f t="shared" ca="1" si="3"/>
        <v/>
      </c>
    </row>
    <row r="129" spans="1:30" ht="15.95" customHeight="1">
      <c r="A129" s="350"/>
      <c r="B129" s="256"/>
      <c r="C129" s="360"/>
      <c r="D129" s="361"/>
      <c r="E129" s="361"/>
      <c r="F129" s="362"/>
      <c r="G129" s="363" t="str">
        <f t="array" aca="1" ref="G129" ca="1">IFERROR(_xludf.XLOOKUP($F129,INDIRECT("'예산서_"&amp;$D129&amp;"'!B:.B"),INDIRECT("'예산서_"&amp;$D129&amp;"'!C:.C")),"")</f>
        <v/>
      </c>
      <c r="H129" s="363" t="str">
        <f t="array" aca="1" ref="H129" ca="1">IFERROR(_xludf.XLOOKUP($F129,INDIRECT("'예산서_"&amp;$D129&amp;"'!B:.B"),INDIRECT("'예산서_"&amp;$D129&amp;"'!D:.D")),"")</f>
        <v/>
      </c>
      <c r="I129" s="364"/>
      <c r="J129" s="365"/>
      <c r="K129" s="366"/>
      <c r="L129" s="361"/>
      <c r="M129" s="361"/>
      <c r="N129" s="362"/>
      <c r="O129" s="361"/>
      <c r="P129" s="362"/>
      <c r="Q129" s="361"/>
      <c r="R129" s="361"/>
      <c r="S129" s="362"/>
      <c r="T129" s="363" t="str">
        <f t="shared" ca="1" si="2"/>
        <v/>
      </c>
      <c r="U129" s="367"/>
      <c r="V129" s="368"/>
      <c r="W129" s="368"/>
      <c r="X129" s="363" t="str">
        <f t="array" aca="1" ref="X129" ca="1">IFERROR(_xludf.XLOOKUP($F129,INDIRECT("'예산서_"&amp;$D129&amp;"'!B:B"),INDIRECT("'예산서_"&amp;$D129&amp;"'!J:J")),"")</f>
        <v/>
      </c>
      <c r="Y129" s="367" t="str">
        <f t="array" aca="1" ref="Y129" ca="1">IFERROR(_xludf.XLOOKUP($F129,INDIRECT("'예산서_"&amp;$D129&amp;"'!B:B"),INDIRECT("'예산서_"&amp;$D129&amp;"'!E:E")),"")</f>
        <v/>
      </c>
      <c r="Z129" s="367">
        <f t="array" aca="1" ref="Z129" ca="1">IFERROR(_xludf.XLOOKUP($F129,INDIRECT("'예산서_"&amp;$D129&amp;"'!B:B"),INDIRECT("'예산서_"&amp;$D129&amp;"'!F:F")),)</f>
        <v>0</v>
      </c>
      <c r="AA129" s="363" t="str">
        <f t="array" aca="1" ref="AA129" ca="1">IFERROR(_xludf.XLOOKUP($F129,INDIRECT("'예산서_"&amp;$D129&amp;"'!B:B"),INDIRECT("'예산서_"&amp;$D129&amp;"'!K:K")),"")</f>
        <v/>
      </c>
      <c r="AB129" s="399" t="str">
        <f t="array" aca="1" ref="AB129" ca="1">IFERROR(_xludf.XLOOKUP($F129,INDIRECT("'예산서_"&amp;$D129&amp;"'!B:B"),INDIRECT("'예산서_"&amp;$D129&amp;"'!L:L")),"")</f>
        <v/>
      </c>
      <c r="AC129" s="363" t="str">
        <f t="array" aca="1" ref="AC129" ca="1">IFERROR(_xludf.XLOOKUP($F129,INDIRECT("'예산서_"&amp;$D129&amp;"'!B:B"),INDIRECT("'예산서_"&amp;$D129&amp;"'!M:M"))+V129+W129,"")</f>
        <v/>
      </c>
      <c r="AD129" s="369" t="str">
        <f t="shared" ca="1" si="3"/>
        <v/>
      </c>
    </row>
    <row r="130" spans="1:30" ht="15.95" customHeight="1">
      <c r="A130" s="351"/>
      <c r="B130" s="256"/>
      <c r="C130" s="360"/>
      <c r="D130" s="361"/>
      <c r="E130" s="361"/>
      <c r="F130" s="362"/>
      <c r="G130" s="363" t="str">
        <f t="array" aca="1" ref="G130" ca="1">IFERROR(_xludf.XLOOKUP($F130,INDIRECT("'예산서_"&amp;$D130&amp;"'!B:.B"),INDIRECT("'예산서_"&amp;$D130&amp;"'!C:.C")),"")</f>
        <v/>
      </c>
      <c r="H130" s="363" t="str">
        <f t="array" aca="1" ref="H130" ca="1">IFERROR(_xludf.XLOOKUP($F130,INDIRECT("'예산서_"&amp;$D130&amp;"'!B:.B"),INDIRECT("'예산서_"&amp;$D130&amp;"'!D:.D")),"")</f>
        <v/>
      </c>
      <c r="I130" s="364"/>
      <c r="J130" s="365"/>
      <c r="K130" s="366"/>
      <c r="L130" s="361"/>
      <c r="M130" s="361"/>
      <c r="N130" s="362"/>
      <c r="O130" s="361"/>
      <c r="P130" s="362"/>
      <c r="Q130" s="361"/>
      <c r="R130" s="361"/>
      <c r="S130" s="362"/>
      <c r="T130" s="363" t="str">
        <f t="shared" ca="1" si="2"/>
        <v/>
      </c>
      <c r="U130" s="367"/>
      <c r="V130" s="368"/>
      <c r="W130" s="368"/>
      <c r="X130" s="363" t="str">
        <f t="array" aca="1" ref="X130" ca="1">IFERROR(_xludf.XLOOKUP($F130,INDIRECT("'예산서_"&amp;$D130&amp;"'!B:B"),INDIRECT("'예산서_"&amp;$D130&amp;"'!J:J")),"")</f>
        <v/>
      </c>
      <c r="Y130" s="367" t="str">
        <f t="array" aca="1" ref="Y130" ca="1">IFERROR(_xludf.XLOOKUP($F130,INDIRECT("'예산서_"&amp;$D130&amp;"'!B:B"),INDIRECT("'예산서_"&amp;$D130&amp;"'!E:E")),"")</f>
        <v/>
      </c>
      <c r="Z130" s="367">
        <f t="array" aca="1" ref="Z130" ca="1">IFERROR(_xludf.XLOOKUP($F130,INDIRECT("'예산서_"&amp;$D130&amp;"'!B:B"),INDIRECT("'예산서_"&amp;$D130&amp;"'!F:F")),)</f>
        <v>0</v>
      </c>
      <c r="AA130" s="363" t="str">
        <f t="array" aca="1" ref="AA130" ca="1">IFERROR(_xludf.XLOOKUP($F130,INDIRECT("'예산서_"&amp;$D130&amp;"'!B:B"),INDIRECT("'예산서_"&amp;$D130&amp;"'!K:K")),"")</f>
        <v/>
      </c>
      <c r="AB130" s="399" t="str">
        <f t="array" aca="1" ref="AB130" ca="1">IFERROR(_xludf.XLOOKUP($F130,INDIRECT("'예산서_"&amp;$D130&amp;"'!B:B"),INDIRECT("'예산서_"&amp;$D130&amp;"'!L:L")),"")</f>
        <v/>
      </c>
      <c r="AC130" s="363" t="str">
        <f t="array" aca="1" ref="AC130" ca="1">IFERROR(_xludf.XLOOKUP($F130,INDIRECT("'예산서_"&amp;$D130&amp;"'!B:B"),INDIRECT("'예산서_"&amp;$D130&amp;"'!M:M"))+V130+W130,"")</f>
        <v/>
      </c>
      <c r="AD130" s="369" t="str">
        <f t="shared" ca="1" si="3"/>
        <v/>
      </c>
    </row>
    <row r="131" spans="1:30" ht="15.95" customHeight="1">
      <c r="A131" s="350"/>
      <c r="B131" s="256"/>
      <c r="C131" s="360"/>
      <c r="D131" s="361"/>
      <c r="E131" s="361"/>
      <c r="F131" s="362"/>
      <c r="G131" s="363" t="str">
        <f t="array" aca="1" ref="G131" ca="1">IFERROR(_xludf.XLOOKUP($F131,INDIRECT("'예산서_"&amp;$D131&amp;"'!B:.B"),INDIRECT("'예산서_"&amp;$D131&amp;"'!C:.C")),"")</f>
        <v/>
      </c>
      <c r="H131" s="363" t="str">
        <f t="array" aca="1" ref="H131" ca="1">IFERROR(_xludf.XLOOKUP($F131,INDIRECT("'예산서_"&amp;$D131&amp;"'!B:.B"),INDIRECT("'예산서_"&amp;$D131&amp;"'!D:.D")),"")</f>
        <v/>
      </c>
      <c r="I131" s="364"/>
      <c r="J131" s="365"/>
      <c r="K131" s="366"/>
      <c r="L131" s="361"/>
      <c r="M131" s="361"/>
      <c r="N131" s="362"/>
      <c r="O131" s="361"/>
      <c r="P131" s="362"/>
      <c r="Q131" s="361"/>
      <c r="R131" s="361"/>
      <c r="S131" s="362"/>
      <c r="T131" s="363" t="str">
        <f t="shared" ca="1" si="2"/>
        <v/>
      </c>
      <c r="U131" s="367"/>
      <c r="V131" s="368"/>
      <c r="W131" s="368"/>
      <c r="X131" s="363" t="str">
        <f t="array" aca="1" ref="X131" ca="1">IFERROR(_xludf.XLOOKUP($F131,INDIRECT("'예산서_"&amp;$D131&amp;"'!B:B"),INDIRECT("'예산서_"&amp;$D131&amp;"'!J:J")),"")</f>
        <v/>
      </c>
      <c r="Y131" s="367" t="str">
        <f t="array" aca="1" ref="Y131" ca="1">IFERROR(_xludf.XLOOKUP($F131,INDIRECT("'예산서_"&amp;$D131&amp;"'!B:B"),INDIRECT("'예산서_"&amp;$D131&amp;"'!E:E")),"")</f>
        <v/>
      </c>
      <c r="Z131" s="367">
        <f t="array" aca="1" ref="Z131" ca="1">IFERROR(_xludf.XLOOKUP($F131,INDIRECT("'예산서_"&amp;$D131&amp;"'!B:B"),INDIRECT("'예산서_"&amp;$D131&amp;"'!F:F")),)</f>
        <v>0</v>
      </c>
      <c r="AA131" s="363" t="str">
        <f t="array" aca="1" ref="AA131" ca="1">IFERROR(_xludf.XLOOKUP($F131,INDIRECT("'예산서_"&amp;$D131&amp;"'!B:B"),INDIRECT("'예산서_"&amp;$D131&amp;"'!K:K")),"")</f>
        <v/>
      </c>
      <c r="AB131" s="399" t="str">
        <f t="array" aca="1" ref="AB131" ca="1">IFERROR(_xludf.XLOOKUP($F131,INDIRECT("'예산서_"&amp;$D131&amp;"'!B:B"),INDIRECT("'예산서_"&amp;$D131&amp;"'!L:L")),"")</f>
        <v/>
      </c>
      <c r="AC131" s="363" t="str">
        <f t="array" aca="1" ref="AC131" ca="1">IFERROR(_xludf.XLOOKUP($F131,INDIRECT("'예산서_"&amp;$D131&amp;"'!B:B"),INDIRECT("'예산서_"&amp;$D131&amp;"'!M:M"))+V131+W131,"")</f>
        <v/>
      </c>
      <c r="AD131" s="369" t="str">
        <f t="shared" ca="1" si="3"/>
        <v/>
      </c>
    </row>
    <row r="132" spans="1:30" ht="15.95" customHeight="1">
      <c r="A132" s="351"/>
      <c r="B132" s="256"/>
      <c r="C132" s="360"/>
      <c r="D132" s="361"/>
      <c r="E132" s="361"/>
      <c r="F132" s="362"/>
      <c r="G132" s="363" t="str">
        <f t="array" aca="1" ref="G132" ca="1">IFERROR(_xludf.XLOOKUP($F132,INDIRECT("'예산서_"&amp;$D132&amp;"'!B:.B"),INDIRECT("'예산서_"&amp;$D132&amp;"'!C:.C")),"")</f>
        <v/>
      </c>
      <c r="H132" s="363" t="str">
        <f t="array" aca="1" ref="H132" ca="1">IFERROR(_xludf.XLOOKUP($F132,INDIRECT("'예산서_"&amp;$D132&amp;"'!B:.B"),INDIRECT("'예산서_"&amp;$D132&amp;"'!D:.D")),"")</f>
        <v/>
      </c>
      <c r="I132" s="364"/>
      <c r="J132" s="365"/>
      <c r="K132" s="366"/>
      <c r="L132" s="361"/>
      <c r="M132" s="361"/>
      <c r="N132" s="362"/>
      <c r="O132" s="361"/>
      <c r="P132" s="362"/>
      <c r="Q132" s="361"/>
      <c r="R132" s="361"/>
      <c r="S132" s="362"/>
      <c r="T132" s="363" t="str">
        <f t="shared" ca="1" si="2"/>
        <v/>
      </c>
      <c r="U132" s="367"/>
      <c r="V132" s="368"/>
      <c r="W132" s="368"/>
      <c r="X132" s="363" t="str">
        <f t="array" aca="1" ref="X132" ca="1">IFERROR(_xludf.XLOOKUP($F132,INDIRECT("'예산서_"&amp;$D132&amp;"'!B:B"),INDIRECT("'예산서_"&amp;$D132&amp;"'!J:J")),"")</f>
        <v/>
      </c>
      <c r="Y132" s="367" t="str">
        <f t="array" aca="1" ref="Y132" ca="1">IFERROR(_xludf.XLOOKUP($F132,INDIRECT("'예산서_"&amp;$D132&amp;"'!B:B"),INDIRECT("'예산서_"&amp;$D132&amp;"'!E:E")),"")</f>
        <v/>
      </c>
      <c r="Z132" s="367">
        <f t="array" aca="1" ref="Z132" ca="1">IFERROR(_xludf.XLOOKUP($F132,INDIRECT("'예산서_"&amp;$D132&amp;"'!B:B"),INDIRECT("'예산서_"&amp;$D132&amp;"'!F:F")),)</f>
        <v>0</v>
      </c>
      <c r="AA132" s="363" t="str">
        <f t="array" aca="1" ref="AA132" ca="1">IFERROR(_xludf.XLOOKUP($F132,INDIRECT("'예산서_"&amp;$D132&amp;"'!B:B"),INDIRECT("'예산서_"&amp;$D132&amp;"'!K:K")),"")</f>
        <v/>
      </c>
      <c r="AB132" s="399" t="str">
        <f t="array" aca="1" ref="AB132" ca="1">IFERROR(_xludf.XLOOKUP($F132,INDIRECT("'예산서_"&amp;$D132&amp;"'!B:B"),INDIRECT("'예산서_"&amp;$D132&amp;"'!L:L")),"")</f>
        <v/>
      </c>
      <c r="AC132" s="363" t="str">
        <f t="array" aca="1" ref="AC132" ca="1">IFERROR(_xludf.XLOOKUP($F132,INDIRECT("'예산서_"&amp;$D132&amp;"'!B:B"),INDIRECT("'예산서_"&amp;$D132&amp;"'!M:M"))+V132+W132,"")</f>
        <v/>
      </c>
      <c r="AD132" s="369" t="str">
        <f t="shared" ca="1" si="3"/>
        <v/>
      </c>
    </row>
    <row r="133" spans="1:30" ht="15.95" customHeight="1">
      <c r="A133" s="350"/>
      <c r="B133" s="256"/>
      <c r="C133" s="360"/>
      <c r="D133" s="361"/>
      <c r="E133" s="361"/>
      <c r="F133" s="362"/>
      <c r="G133" s="363" t="str">
        <f t="array" aca="1" ref="G133" ca="1">IFERROR(_xludf.XLOOKUP($F133,INDIRECT("'예산서_"&amp;$D133&amp;"'!B:.B"),INDIRECT("'예산서_"&amp;$D133&amp;"'!C:.C")),"")</f>
        <v/>
      </c>
      <c r="H133" s="363" t="str">
        <f t="array" aca="1" ref="H133" ca="1">IFERROR(_xludf.XLOOKUP($F133,INDIRECT("'예산서_"&amp;$D133&amp;"'!B:.B"),INDIRECT("'예산서_"&amp;$D133&amp;"'!D:.D")),"")</f>
        <v/>
      </c>
      <c r="I133" s="364"/>
      <c r="J133" s="365"/>
      <c r="K133" s="366"/>
      <c r="L133" s="361"/>
      <c r="M133" s="361"/>
      <c r="N133" s="362"/>
      <c r="O133" s="361"/>
      <c r="P133" s="362"/>
      <c r="Q133" s="361"/>
      <c r="R133" s="361"/>
      <c r="S133" s="362"/>
      <c r="T133" s="363" t="str">
        <f t="shared" ca="1" si="2"/>
        <v/>
      </c>
      <c r="U133" s="367"/>
      <c r="V133" s="368"/>
      <c r="W133" s="368"/>
      <c r="X133" s="363" t="str">
        <f t="array" aca="1" ref="X133" ca="1">IFERROR(_xludf.XLOOKUP($F133,INDIRECT("'예산서_"&amp;$D133&amp;"'!B:B"),INDIRECT("'예산서_"&amp;$D133&amp;"'!J:J")),"")</f>
        <v/>
      </c>
      <c r="Y133" s="367" t="str">
        <f t="array" aca="1" ref="Y133" ca="1">IFERROR(_xludf.XLOOKUP($F133,INDIRECT("'예산서_"&amp;$D133&amp;"'!B:B"),INDIRECT("'예산서_"&amp;$D133&amp;"'!E:E")),"")</f>
        <v/>
      </c>
      <c r="Z133" s="367">
        <f t="array" aca="1" ref="Z133" ca="1">IFERROR(_xludf.XLOOKUP($F133,INDIRECT("'예산서_"&amp;$D133&amp;"'!B:B"),INDIRECT("'예산서_"&amp;$D133&amp;"'!F:F")),)</f>
        <v>0</v>
      </c>
      <c r="AA133" s="363" t="str">
        <f t="array" aca="1" ref="AA133" ca="1">IFERROR(_xludf.XLOOKUP($F133,INDIRECT("'예산서_"&amp;$D133&amp;"'!B:B"),INDIRECT("'예산서_"&amp;$D133&amp;"'!K:K")),"")</f>
        <v/>
      </c>
      <c r="AB133" s="399" t="str">
        <f t="array" aca="1" ref="AB133" ca="1">IFERROR(_xludf.XLOOKUP($F133,INDIRECT("'예산서_"&amp;$D133&amp;"'!B:B"),INDIRECT("'예산서_"&amp;$D133&amp;"'!L:L")),"")</f>
        <v/>
      </c>
      <c r="AC133" s="363" t="str">
        <f t="array" aca="1" ref="AC133" ca="1">IFERROR(_xludf.XLOOKUP($F133,INDIRECT("'예산서_"&amp;$D133&amp;"'!B:B"),INDIRECT("'예산서_"&amp;$D133&amp;"'!M:M"))+V133+W133,"")</f>
        <v/>
      </c>
      <c r="AD133" s="369" t="str">
        <f t="shared" ca="1" si="3"/>
        <v/>
      </c>
    </row>
    <row r="134" spans="1:30" ht="15.95" customHeight="1">
      <c r="A134" s="351"/>
      <c r="B134" s="256"/>
      <c r="C134" s="360"/>
      <c r="D134" s="361"/>
      <c r="E134" s="361"/>
      <c r="F134" s="362"/>
      <c r="G134" s="363" t="str">
        <f t="array" aca="1" ref="G134" ca="1">IFERROR(_xludf.XLOOKUP($F134,INDIRECT("'예산서_"&amp;$D134&amp;"'!B:.B"),INDIRECT("'예산서_"&amp;$D134&amp;"'!C:.C")),"")</f>
        <v/>
      </c>
      <c r="H134" s="363" t="str">
        <f t="array" aca="1" ref="H134" ca="1">IFERROR(_xludf.XLOOKUP($F134,INDIRECT("'예산서_"&amp;$D134&amp;"'!B:.B"),INDIRECT("'예산서_"&amp;$D134&amp;"'!D:.D")),"")</f>
        <v/>
      </c>
      <c r="I134" s="364"/>
      <c r="J134" s="365"/>
      <c r="K134" s="366"/>
      <c r="L134" s="361"/>
      <c r="M134" s="361"/>
      <c r="N134" s="362"/>
      <c r="O134" s="361"/>
      <c r="P134" s="362"/>
      <c r="Q134" s="361"/>
      <c r="R134" s="361"/>
      <c r="S134" s="362"/>
      <c r="T134" s="363" t="str">
        <f t="shared" ca="1" si="2"/>
        <v/>
      </c>
      <c r="U134" s="367"/>
      <c r="V134" s="368"/>
      <c r="W134" s="368"/>
      <c r="X134" s="363" t="str">
        <f t="array" aca="1" ref="X134" ca="1">IFERROR(_xludf.XLOOKUP($F134,INDIRECT("'예산서_"&amp;$D134&amp;"'!B:B"),INDIRECT("'예산서_"&amp;$D134&amp;"'!J:J")),"")</f>
        <v/>
      </c>
      <c r="Y134" s="367" t="str">
        <f t="array" aca="1" ref="Y134" ca="1">IFERROR(_xludf.XLOOKUP($F134,INDIRECT("'예산서_"&amp;$D134&amp;"'!B:B"),INDIRECT("'예산서_"&amp;$D134&amp;"'!E:E")),"")</f>
        <v/>
      </c>
      <c r="Z134" s="367">
        <f t="array" aca="1" ref="Z134" ca="1">IFERROR(_xludf.XLOOKUP($F134,INDIRECT("'예산서_"&amp;$D134&amp;"'!B:B"),INDIRECT("'예산서_"&amp;$D134&amp;"'!F:F")),)</f>
        <v>0</v>
      </c>
      <c r="AA134" s="363" t="str">
        <f t="array" aca="1" ref="AA134" ca="1">IFERROR(_xludf.XLOOKUP($F134,INDIRECT("'예산서_"&amp;$D134&amp;"'!B:B"),INDIRECT("'예산서_"&amp;$D134&amp;"'!K:K")),"")</f>
        <v/>
      </c>
      <c r="AB134" s="399" t="str">
        <f t="array" aca="1" ref="AB134" ca="1">IFERROR(_xludf.XLOOKUP($F134,INDIRECT("'예산서_"&amp;$D134&amp;"'!B:B"),INDIRECT("'예산서_"&amp;$D134&amp;"'!L:L")),"")</f>
        <v/>
      </c>
      <c r="AC134" s="363" t="str">
        <f t="array" aca="1" ref="AC134" ca="1">IFERROR(_xludf.XLOOKUP($F134,INDIRECT("'예산서_"&amp;$D134&amp;"'!B:B"),INDIRECT("'예산서_"&amp;$D134&amp;"'!M:M"))+V134+W134,"")</f>
        <v/>
      </c>
      <c r="AD134" s="369" t="str">
        <f t="shared" ca="1" si="3"/>
        <v/>
      </c>
    </row>
    <row r="135" spans="1:30" ht="15.95" customHeight="1">
      <c r="A135" s="350"/>
      <c r="B135" s="256"/>
      <c r="C135" s="360"/>
      <c r="D135" s="361"/>
      <c r="E135" s="361"/>
      <c r="F135" s="362"/>
      <c r="G135" s="363" t="str">
        <f t="array" aca="1" ref="G135" ca="1">IFERROR(_xludf.XLOOKUP($F135,INDIRECT("'예산서_"&amp;$D135&amp;"'!B:.B"),INDIRECT("'예산서_"&amp;$D135&amp;"'!C:.C")),"")</f>
        <v/>
      </c>
      <c r="H135" s="363" t="str">
        <f t="array" aca="1" ref="H135" ca="1">IFERROR(_xludf.XLOOKUP($F135,INDIRECT("'예산서_"&amp;$D135&amp;"'!B:.B"),INDIRECT("'예산서_"&amp;$D135&amp;"'!D:.D")),"")</f>
        <v/>
      </c>
      <c r="I135" s="364"/>
      <c r="J135" s="365"/>
      <c r="K135" s="366"/>
      <c r="L135" s="361"/>
      <c r="M135" s="361"/>
      <c r="N135" s="362"/>
      <c r="O135" s="361"/>
      <c r="P135" s="362"/>
      <c r="Q135" s="361"/>
      <c r="R135" s="361"/>
      <c r="S135" s="362"/>
      <c r="T135" s="363" t="str">
        <f t="shared" ca="1" si="2"/>
        <v/>
      </c>
      <c r="U135" s="367"/>
      <c r="V135" s="368"/>
      <c r="W135" s="368"/>
      <c r="X135" s="363" t="str">
        <f t="array" aca="1" ref="X135" ca="1">IFERROR(_xludf.XLOOKUP($F135,INDIRECT("'예산서_"&amp;$D135&amp;"'!B:B"),INDIRECT("'예산서_"&amp;$D135&amp;"'!J:J")),"")</f>
        <v/>
      </c>
      <c r="Y135" s="367" t="str">
        <f t="array" aca="1" ref="Y135" ca="1">IFERROR(_xludf.XLOOKUP($F135,INDIRECT("'예산서_"&amp;$D135&amp;"'!B:B"),INDIRECT("'예산서_"&amp;$D135&amp;"'!E:E")),"")</f>
        <v/>
      </c>
      <c r="Z135" s="367">
        <f t="array" aca="1" ref="Z135" ca="1">IFERROR(_xludf.XLOOKUP($F135,INDIRECT("'예산서_"&amp;$D135&amp;"'!B:B"),INDIRECT("'예산서_"&amp;$D135&amp;"'!F:F")),)</f>
        <v>0</v>
      </c>
      <c r="AA135" s="363" t="str">
        <f t="array" aca="1" ref="AA135" ca="1">IFERROR(_xludf.XLOOKUP($F135,INDIRECT("'예산서_"&amp;$D135&amp;"'!B:B"),INDIRECT("'예산서_"&amp;$D135&amp;"'!K:K")),"")</f>
        <v/>
      </c>
      <c r="AB135" s="399" t="str">
        <f t="array" aca="1" ref="AB135" ca="1">IFERROR(_xludf.XLOOKUP($F135,INDIRECT("'예산서_"&amp;$D135&amp;"'!B:B"),INDIRECT("'예산서_"&amp;$D135&amp;"'!L:L")),"")</f>
        <v/>
      </c>
      <c r="AC135" s="363" t="str">
        <f t="array" aca="1" ref="AC135" ca="1">IFERROR(_xludf.XLOOKUP($F135,INDIRECT("'예산서_"&amp;$D135&amp;"'!B:B"),INDIRECT("'예산서_"&amp;$D135&amp;"'!M:M"))+V135+W135,"")</f>
        <v/>
      </c>
      <c r="AD135" s="369" t="str">
        <f t="shared" ca="1" si="3"/>
        <v/>
      </c>
    </row>
    <row r="136" spans="1:30" ht="15.95" customHeight="1">
      <c r="A136" s="351"/>
      <c r="B136" s="256"/>
      <c r="C136" s="360"/>
      <c r="D136" s="361"/>
      <c r="E136" s="361"/>
      <c r="F136" s="362"/>
      <c r="G136" s="363" t="str">
        <f t="array" aca="1" ref="G136" ca="1">IFERROR(_xludf.XLOOKUP($F136,INDIRECT("'예산서_"&amp;$D136&amp;"'!B:.B"),INDIRECT("'예산서_"&amp;$D136&amp;"'!C:.C")),"")</f>
        <v/>
      </c>
      <c r="H136" s="363" t="str">
        <f t="array" aca="1" ref="H136" ca="1">IFERROR(_xludf.XLOOKUP($F136,INDIRECT("'예산서_"&amp;$D136&amp;"'!B:.B"),INDIRECT("'예산서_"&amp;$D136&amp;"'!D:.D")),"")</f>
        <v/>
      </c>
      <c r="I136" s="364"/>
      <c r="J136" s="365"/>
      <c r="K136" s="366"/>
      <c r="L136" s="361"/>
      <c r="M136" s="361"/>
      <c r="N136" s="362"/>
      <c r="O136" s="361"/>
      <c r="P136" s="362"/>
      <c r="Q136" s="361"/>
      <c r="R136" s="361"/>
      <c r="S136" s="362"/>
      <c r="T136" s="363" t="str">
        <f t="shared" ca="1" si="2"/>
        <v/>
      </c>
      <c r="U136" s="367"/>
      <c r="V136" s="368"/>
      <c r="W136" s="368"/>
      <c r="X136" s="363" t="str">
        <f t="array" aca="1" ref="X136" ca="1">IFERROR(_xludf.XLOOKUP($F136,INDIRECT("'예산서_"&amp;$D136&amp;"'!B:B"),INDIRECT("'예산서_"&amp;$D136&amp;"'!J:J")),"")</f>
        <v/>
      </c>
      <c r="Y136" s="367" t="str">
        <f t="array" aca="1" ref="Y136" ca="1">IFERROR(_xludf.XLOOKUP($F136,INDIRECT("'예산서_"&amp;$D136&amp;"'!B:B"),INDIRECT("'예산서_"&amp;$D136&amp;"'!E:E")),"")</f>
        <v/>
      </c>
      <c r="Z136" s="367">
        <f t="array" aca="1" ref="Z136" ca="1">IFERROR(_xludf.XLOOKUP($F136,INDIRECT("'예산서_"&amp;$D136&amp;"'!B:B"),INDIRECT("'예산서_"&amp;$D136&amp;"'!F:F")),)</f>
        <v>0</v>
      </c>
      <c r="AA136" s="363" t="str">
        <f t="array" aca="1" ref="AA136" ca="1">IFERROR(_xludf.XLOOKUP($F136,INDIRECT("'예산서_"&amp;$D136&amp;"'!B:B"),INDIRECT("'예산서_"&amp;$D136&amp;"'!K:K")),"")</f>
        <v/>
      </c>
      <c r="AB136" s="399" t="str">
        <f t="array" aca="1" ref="AB136" ca="1">IFERROR(_xludf.XLOOKUP($F136,INDIRECT("'예산서_"&amp;$D136&amp;"'!B:B"),INDIRECT("'예산서_"&amp;$D136&amp;"'!L:L")),"")</f>
        <v/>
      </c>
      <c r="AC136" s="363" t="str">
        <f t="array" aca="1" ref="AC136" ca="1">IFERROR(_xludf.XLOOKUP($F136,INDIRECT("'예산서_"&amp;$D136&amp;"'!B:B"),INDIRECT("'예산서_"&amp;$D136&amp;"'!M:M"))+V136+W136,"")</f>
        <v/>
      </c>
      <c r="AD136" s="369" t="str">
        <f t="shared" ca="1" si="3"/>
        <v/>
      </c>
    </row>
    <row r="137" spans="1:30" ht="15.95" customHeight="1">
      <c r="A137" s="350"/>
      <c r="B137" s="256"/>
      <c r="C137" s="360"/>
      <c r="D137" s="361"/>
      <c r="E137" s="361"/>
      <c r="F137" s="362"/>
      <c r="G137" s="363" t="str">
        <f t="array" aca="1" ref="G137" ca="1">IFERROR(_xludf.XLOOKUP($F137,INDIRECT("'예산서_"&amp;$D137&amp;"'!B:.B"),INDIRECT("'예산서_"&amp;$D137&amp;"'!C:.C")),"")</f>
        <v/>
      </c>
      <c r="H137" s="363" t="str">
        <f t="array" aca="1" ref="H137" ca="1">IFERROR(_xludf.XLOOKUP($F137,INDIRECT("'예산서_"&amp;$D137&amp;"'!B:.B"),INDIRECT("'예산서_"&amp;$D137&amp;"'!D:.D")),"")</f>
        <v/>
      </c>
      <c r="I137" s="364"/>
      <c r="J137" s="365"/>
      <c r="K137" s="366"/>
      <c r="L137" s="361"/>
      <c r="M137" s="361"/>
      <c r="N137" s="362"/>
      <c r="O137" s="361"/>
      <c r="P137" s="362"/>
      <c r="Q137" s="361"/>
      <c r="R137" s="361"/>
      <c r="S137" s="362"/>
      <c r="T137" s="363" t="str">
        <f t="shared" ref="T137:T200" ca="1" si="4">IF(G137=H137,"","세금계산서")</f>
        <v/>
      </c>
      <c r="U137" s="367"/>
      <c r="V137" s="368"/>
      <c r="W137" s="368"/>
      <c r="X137" s="363" t="str">
        <f t="array" aca="1" ref="X137" ca="1">IFERROR(_xludf.XLOOKUP($F137,INDIRECT("'예산서_"&amp;$D137&amp;"'!B:B"),INDIRECT("'예산서_"&amp;$D137&amp;"'!J:J")),"")</f>
        <v/>
      </c>
      <c r="Y137" s="367" t="str">
        <f t="array" aca="1" ref="Y137" ca="1">IFERROR(_xludf.XLOOKUP($F137,INDIRECT("'예산서_"&amp;$D137&amp;"'!B:B"),INDIRECT("'예산서_"&amp;$D137&amp;"'!E:E")),"")</f>
        <v/>
      </c>
      <c r="Z137" s="367">
        <f t="array" aca="1" ref="Z137" ca="1">IFERROR(_xludf.XLOOKUP($F137,INDIRECT("'예산서_"&amp;$D137&amp;"'!B:B"),INDIRECT("'예산서_"&amp;$D137&amp;"'!F:F")),)</f>
        <v>0</v>
      </c>
      <c r="AA137" s="363" t="str">
        <f t="array" aca="1" ref="AA137" ca="1">IFERROR(_xludf.XLOOKUP($F137,INDIRECT("'예산서_"&amp;$D137&amp;"'!B:B"),INDIRECT("'예산서_"&amp;$D137&amp;"'!K:K")),"")</f>
        <v/>
      </c>
      <c r="AB137" s="399" t="str">
        <f t="array" aca="1" ref="AB137" ca="1">IFERROR(_xludf.XLOOKUP($F137,INDIRECT("'예산서_"&amp;$D137&amp;"'!B:B"),INDIRECT("'예산서_"&amp;$D137&amp;"'!L:L")),"")</f>
        <v/>
      </c>
      <c r="AC137" s="363" t="str">
        <f t="array" aca="1" ref="AC137" ca="1">IFERROR(_xludf.XLOOKUP($F137,INDIRECT("'예산서_"&amp;$D137&amp;"'!B:B"),INDIRECT("'예산서_"&amp;$D137&amp;"'!M:M"))+V137+W137,"")</f>
        <v/>
      </c>
      <c r="AD137" s="369" t="str">
        <f t="shared" ref="AD137:AD200" ca="1" si="5">IF(T137="세금계산서",AC137*10%,"")</f>
        <v/>
      </c>
    </row>
    <row r="138" spans="1:30" ht="15.95" customHeight="1">
      <c r="A138" s="351"/>
      <c r="B138" s="256"/>
      <c r="C138" s="360"/>
      <c r="D138" s="361"/>
      <c r="E138" s="361"/>
      <c r="F138" s="362"/>
      <c r="G138" s="363" t="str">
        <f t="array" aca="1" ref="G138" ca="1">IFERROR(_xludf.XLOOKUP($F138,INDIRECT("'예산서_"&amp;$D138&amp;"'!B:.B"),INDIRECT("'예산서_"&amp;$D138&amp;"'!C:.C")),"")</f>
        <v/>
      </c>
      <c r="H138" s="363" t="str">
        <f t="array" aca="1" ref="H138" ca="1">IFERROR(_xludf.XLOOKUP($F138,INDIRECT("'예산서_"&amp;$D138&amp;"'!B:.B"),INDIRECT("'예산서_"&amp;$D138&amp;"'!D:.D")),"")</f>
        <v/>
      </c>
      <c r="I138" s="364"/>
      <c r="J138" s="365"/>
      <c r="K138" s="366"/>
      <c r="L138" s="361"/>
      <c r="M138" s="361"/>
      <c r="N138" s="362"/>
      <c r="O138" s="361"/>
      <c r="P138" s="362"/>
      <c r="Q138" s="361"/>
      <c r="R138" s="361"/>
      <c r="S138" s="362"/>
      <c r="T138" s="363" t="str">
        <f t="shared" ca="1" si="4"/>
        <v/>
      </c>
      <c r="U138" s="367"/>
      <c r="V138" s="368"/>
      <c r="W138" s="368"/>
      <c r="X138" s="363" t="str">
        <f t="array" aca="1" ref="X138" ca="1">IFERROR(_xludf.XLOOKUP($F138,INDIRECT("'예산서_"&amp;$D138&amp;"'!B:B"),INDIRECT("'예산서_"&amp;$D138&amp;"'!J:J")),"")</f>
        <v/>
      </c>
      <c r="Y138" s="367" t="str">
        <f t="array" aca="1" ref="Y138" ca="1">IFERROR(_xludf.XLOOKUP($F138,INDIRECT("'예산서_"&amp;$D138&amp;"'!B:B"),INDIRECT("'예산서_"&amp;$D138&amp;"'!E:E")),"")</f>
        <v/>
      </c>
      <c r="Z138" s="367">
        <f t="array" aca="1" ref="Z138" ca="1">IFERROR(_xludf.XLOOKUP($F138,INDIRECT("'예산서_"&amp;$D138&amp;"'!B:B"),INDIRECT("'예산서_"&amp;$D138&amp;"'!F:F")),)</f>
        <v>0</v>
      </c>
      <c r="AA138" s="363" t="str">
        <f t="array" aca="1" ref="AA138" ca="1">IFERROR(_xludf.XLOOKUP($F138,INDIRECT("'예산서_"&amp;$D138&amp;"'!B:B"),INDIRECT("'예산서_"&amp;$D138&amp;"'!K:K")),"")</f>
        <v/>
      </c>
      <c r="AB138" s="399" t="str">
        <f t="array" aca="1" ref="AB138" ca="1">IFERROR(_xludf.XLOOKUP($F138,INDIRECT("'예산서_"&amp;$D138&amp;"'!B:B"),INDIRECT("'예산서_"&amp;$D138&amp;"'!L:L")),"")</f>
        <v/>
      </c>
      <c r="AC138" s="363" t="str">
        <f t="array" aca="1" ref="AC138" ca="1">IFERROR(_xludf.XLOOKUP($F138,INDIRECT("'예산서_"&amp;$D138&amp;"'!B:B"),INDIRECT("'예산서_"&amp;$D138&amp;"'!M:M"))+V138+W138,"")</f>
        <v/>
      </c>
      <c r="AD138" s="369" t="str">
        <f t="shared" ca="1" si="5"/>
        <v/>
      </c>
    </row>
    <row r="139" spans="1:30" ht="15.95" customHeight="1">
      <c r="A139" s="350"/>
      <c r="B139" s="256"/>
      <c r="C139" s="360"/>
      <c r="D139" s="361"/>
      <c r="E139" s="361"/>
      <c r="F139" s="362"/>
      <c r="G139" s="363" t="str">
        <f t="array" aca="1" ref="G139" ca="1">IFERROR(_xludf.XLOOKUP($F139,INDIRECT("'예산서_"&amp;$D139&amp;"'!B:.B"),INDIRECT("'예산서_"&amp;$D139&amp;"'!C:.C")),"")</f>
        <v/>
      </c>
      <c r="H139" s="363" t="str">
        <f t="array" aca="1" ref="H139" ca="1">IFERROR(_xludf.XLOOKUP($F139,INDIRECT("'예산서_"&amp;$D139&amp;"'!B:.B"),INDIRECT("'예산서_"&amp;$D139&amp;"'!D:.D")),"")</f>
        <v/>
      </c>
      <c r="I139" s="364"/>
      <c r="J139" s="365"/>
      <c r="K139" s="366"/>
      <c r="L139" s="361"/>
      <c r="M139" s="361"/>
      <c r="N139" s="362"/>
      <c r="O139" s="361"/>
      <c r="P139" s="362"/>
      <c r="Q139" s="361"/>
      <c r="R139" s="361"/>
      <c r="S139" s="362"/>
      <c r="T139" s="363" t="str">
        <f t="shared" ca="1" si="4"/>
        <v/>
      </c>
      <c r="U139" s="367"/>
      <c r="V139" s="368"/>
      <c r="W139" s="368"/>
      <c r="X139" s="363" t="str">
        <f t="array" aca="1" ref="X139" ca="1">IFERROR(_xludf.XLOOKUP($F139,INDIRECT("'예산서_"&amp;$D139&amp;"'!B:B"),INDIRECT("'예산서_"&amp;$D139&amp;"'!J:J")),"")</f>
        <v/>
      </c>
      <c r="Y139" s="367" t="str">
        <f t="array" aca="1" ref="Y139" ca="1">IFERROR(_xludf.XLOOKUP($F139,INDIRECT("'예산서_"&amp;$D139&amp;"'!B:B"),INDIRECT("'예산서_"&amp;$D139&amp;"'!E:E")),"")</f>
        <v/>
      </c>
      <c r="Z139" s="367">
        <f t="array" aca="1" ref="Z139" ca="1">IFERROR(_xludf.XLOOKUP($F139,INDIRECT("'예산서_"&amp;$D139&amp;"'!B:B"),INDIRECT("'예산서_"&amp;$D139&amp;"'!F:F")),)</f>
        <v>0</v>
      </c>
      <c r="AA139" s="363" t="str">
        <f t="array" aca="1" ref="AA139" ca="1">IFERROR(_xludf.XLOOKUP($F139,INDIRECT("'예산서_"&amp;$D139&amp;"'!B:B"),INDIRECT("'예산서_"&amp;$D139&amp;"'!K:K")),"")</f>
        <v/>
      </c>
      <c r="AB139" s="399" t="str">
        <f t="array" aca="1" ref="AB139" ca="1">IFERROR(_xludf.XLOOKUP($F139,INDIRECT("'예산서_"&amp;$D139&amp;"'!B:B"),INDIRECT("'예산서_"&amp;$D139&amp;"'!L:L")),"")</f>
        <v/>
      </c>
      <c r="AC139" s="363" t="str">
        <f t="array" aca="1" ref="AC139" ca="1">IFERROR(_xludf.XLOOKUP($F139,INDIRECT("'예산서_"&amp;$D139&amp;"'!B:B"),INDIRECT("'예산서_"&amp;$D139&amp;"'!M:M"))+V139+W139,"")</f>
        <v/>
      </c>
      <c r="AD139" s="369" t="str">
        <f t="shared" ca="1" si="5"/>
        <v/>
      </c>
    </row>
    <row r="140" spans="1:30" ht="15.95" customHeight="1">
      <c r="A140" s="351"/>
      <c r="B140" s="256"/>
      <c r="C140" s="360"/>
      <c r="D140" s="361"/>
      <c r="E140" s="361"/>
      <c r="F140" s="362"/>
      <c r="G140" s="363" t="str">
        <f t="array" aca="1" ref="G140" ca="1">IFERROR(_xludf.XLOOKUP($F140,INDIRECT("'예산서_"&amp;$D140&amp;"'!B:.B"),INDIRECT("'예산서_"&amp;$D140&amp;"'!C:.C")),"")</f>
        <v/>
      </c>
      <c r="H140" s="363" t="str">
        <f t="array" aca="1" ref="H140" ca="1">IFERROR(_xludf.XLOOKUP($F140,INDIRECT("'예산서_"&amp;$D140&amp;"'!B:.B"),INDIRECT("'예산서_"&amp;$D140&amp;"'!D:.D")),"")</f>
        <v/>
      </c>
      <c r="I140" s="364"/>
      <c r="J140" s="365"/>
      <c r="K140" s="366"/>
      <c r="L140" s="361"/>
      <c r="M140" s="361"/>
      <c r="N140" s="362"/>
      <c r="O140" s="361"/>
      <c r="P140" s="362"/>
      <c r="Q140" s="361"/>
      <c r="R140" s="361"/>
      <c r="S140" s="362"/>
      <c r="T140" s="363" t="str">
        <f t="shared" ca="1" si="4"/>
        <v/>
      </c>
      <c r="U140" s="367"/>
      <c r="V140" s="368"/>
      <c r="W140" s="368"/>
      <c r="X140" s="363" t="str">
        <f t="array" aca="1" ref="X140" ca="1">IFERROR(_xludf.XLOOKUP($F140,INDIRECT("'예산서_"&amp;$D140&amp;"'!B:B"),INDIRECT("'예산서_"&amp;$D140&amp;"'!J:J")),"")</f>
        <v/>
      </c>
      <c r="Y140" s="367" t="str">
        <f t="array" aca="1" ref="Y140" ca="1">IFERROR(_xludf.XLOOKUP($F140,INDIRECT("'예산서_"&amp;$D140&amp;"'!B:B"),INDIRECT("'예산서_"&amp;$D140&amp;"'!E:E")),"")</f>
        <v/>
      </c>
      <c r="Z140" s="367">
        <f t="array" aca="1" ref="Z140" ca="1">IFERROR(_xludf.XLOOKUP($F140,INDIRECT("'예산서_"&amp;$D140&amp;"'!B:B"),INDIRECT("'예산서_"&amp;$D140&amp;"'!F:F")),)</f>
        <v>0</v>
      </c>
      <c r="AA140" s="363" t="str">
        <f t="array" aca="1" ref="AA140" ca="1">IFERROR(_xludf.XLOOKUP($F140,INDIRECT("'예산서_"&amp;$D140&amp;"'!B:B"),INDIRECT("'예산서_"&amp;$D140&amp;"'!K:K")),"")</f>
        <v/>
      </c>
      <c r="AB140" s="399" t="str">
        <f t="array" aca="1" ref="AB140" ca="1">IFERROR(_xludf.XLOOKUP($F140,INDIRECT("'예산서_"&amp;$D140&amp;"'!B:B"),INDIRECT("'예산서_"&amp;$D140&amp;"'!L:L")),"")</f>
        <v/>
      </c>
      <c r="AC140" s="363" t="str">
        <f t="array" aca="1" ref="AC140" ca="1">IFERROR(_xludf.XLOOKUP($F140,INDIRECT("'예산서_"&amp;$D140&amp;"'!B:B"),INDIRECT("'예산서_"&amp;$D140&amp;"'!M:M"))+V140+W140,"")</f>
        <v/>
      </c>
      <c r="AD140" s="369" t="str">
        <f t="shared" ca="1" si="5"/>
        <v/>
      </c>
    </row>
    <row r="141" spans="1:30" ht="15.95" customHeight="1">
      <c r="A141" s="350"/>
      <c r="B141" s="256"/>
      <c r="C141" s="360"/>
      <c r="D141" s="361"/>
      <c r="E141" s="361"/>
      <c r="F141" s="362"/>
      <c r="G141" s="363" t="str">
        <f t="array" aca="1" ref="G141" ca="1">IFERROR(_xludf.XLOOKUP($F141,INDIRECT("'예산서_"&amp;$D141&amp;"'!B:.B"),INDIRECT("'예산서_"&amp;$D141&amp;"'!C:.C")),"")</f>
        <v/>
      </c>
      <c r="H141" s="363" t="str">
        <f t="array" aca="1" ref="H141" ca="1">IFERROR(_xludf.XLOOKUP($F141,INDIRECT("'예산서_"&amp;$D141&amp;"'!B:.B"),INDIRECT("'예산서_"&amp;$D141&amp;"'!D:.D")),"")</f>
        <v/>
      </c>
      <c r="I141" s="364"/>
      <c r="J141" s="365"/>
      <c r="K141" s="366"/>
      <c r="L141" s="361"/>
      <c r="M141" s="361"/>
      <c r="N141" s="362"/>
      <c r="O141" s="361"/>
      <c r="P141" s="362"/>
      <c r="Q141" s="361"/>
      <c r="R141" s="361"/>
      <c r="S141" s="362"/>
      <c r="T141" s="363" t="str">
        <f t="shared" ca="1" si="4"/>
        <v/>
      </c>
      <c r="U141" s="367"/>
      <c r="V141" s="368"/>
      <c r="W141" s="368"/>
      <c r="X141" s="363" t="str">
        <f t="array" aca="1" ref="X141" ca="1">IFERROR(_xludf.XLOOKUP($F141,INDIRECT("'예산서_"&amp;$D141&amp;"'!B:B"),INDIRECT("'예산서_"&amp;$D141&amp;"'!J:J")),"")</f>
        <v/>
      </c>
      <c r="Y141" s="367" t="str">
        <f t="array" aca="1" ref="Y141" ca="1">IFERROR(_xludf.XLOOKUP($F141,INDIRECT("'예산서_"&amp;$D141&amp;"'!B:B"),INDIRECT("'예산서_"&amp;$D141&amp;"'!E:E")),"")</f>
        <v/>
      </c>
      <c r="Z141" s="367">
        <f t="array" aca="1" ref="Z141" ca="1">IFERROR(_xludf.XLOOKUP($F141,INDIRECT("'예산서_"&amp;$D141&amp;"'!B:B"),INDIRECT("'예산서_"&amp;$D141&amp;"'!F:F")),)</f>
        <v>0</v>
      </c>
      <c r="AA141" s="363" t="str">
        <f t="array" aca="1" ref="AA141" ca="1">IFERROR(_xludf.XLOOKUP($F141,INDIRECT("'예산서_"&amp;$D141&amp;"'!B:B"),INDIRECT("'예산서_"&amp;$D141&amp;"'!K:K")),"")</f>
        <v/>
      </c>
      <c r="AB141" s="399" t="str">
        <f t="array" aca="1" ref="AB141" ca="1">IFERROR(_xludf.XLOOKUP($F141,INDIRECT("'예산서_"&amp;$D141&amp;"'!B:B"),INDIRECT("'예산서_"&amp;$D141&amp;"'!L:L")),"")</f>
        <v/>
      </c>
      <c r="AC141" s="363" t="str">
        <f t="array" aca="1" ref="AC141" ca="1">IFERROR(_xludf.XLOOKUP($F141,INDIRECT("'예산서_"&amp;$D141&amp;"'!B:B"),INDIRECT("'예산서_"&amp;$D141&amp;"'!M:M"))+V141+W141,"")</f>
        <v/>
      </c>
      <c r="AD141" s="369" t="str">
        <f t="shared" ca="1" si="5"/>
        <v/>
      </c>
    </row>
    <row r="142" spans="1:30" ht="15.95" customHeight="1">
      <c r="A142" s="351"/>
      <c r="B142" s="256"/>
      <c r="C142" s="360"/>
      <c r="D142" s="361"/>
      <c r="E142" s="361"/>
      <c r="F142" s="362"/>
      <c r="G142" s="363" t="str">
        <f t="array" aca="1" ref="G142" ca="1">IFERROR(_xludf.XLOOKUP($F142,INDIRECT("'예산서_"&amp;$D142&amp;"'!B:.B"),INDIRECT("'예산서_"&amp;$D142&amp;"'!C:.C")),"")</f>
        <v/>
      </c>
      <c r="H142" s="363" t="str">
        <f t="array" aca="1" ref="H142" ca="1">IFERROR(_xludf.XLOOKUP($F142,INDIRECT("'예산서_"&amp;$D142&amp;"'!B:.B"),INDIRECT("'예산서_"&amp;$D142&amp;"'!D:.D")),"")</f>
        <v/>
      </c>
      <c r="I142" s="364"/>
      <c r="J142" s="365"/>
      <c r="K142" s="366"/>
      <c r="L142" s="361"/>
      <c r="M142" s="361"/>
      <c r="N142" s="362"/>
      <c r="O142" s="361"/>
      <c r="P142" s="362"/>
      <c r="Q142" s="361"/>
      <c r="R142" s="361"/>
      <c r="S142" s="362"/>
      <c r="T142" s="363" t="str">
        <f t="shared" ca="1" si="4"/>
        <v/>
      </c>
      <c r="U142" s="367"/>
      <c r="V142" s="368"/>
      <c r="W142" s="368"/>
      <c r="X142" s="363" t="str">
        <f t="array" aca="1" ref="X142" ca="1">IFERROR(_xludf.XLOOKUP($F142,INDIRECT("'예산서_"&amp;$D142&amp;"'!B:B"),INDIRECT("'예산서_"&amp;$D142&amp;"'!J:J")),"")</f>
        <v/>
      </c>
      <c r="Y142" s="367" t="str">
        <f t="array" aca="1" ref="Y142" ca="1">IFERROR(_xludf.XLOOKUP($F142,INDIRECT("'예산서_"&amp;$D142&amp;"'!B:B"),INDIRECT("'예산서_"&amp;$D142&amp;"'!E:E")),"")</f>
        <v/>
      </c>
      <c r="Z142" s="367">
        <f t="array" aca="1" ref="Z142" ca="1">IFERROR(_xludf.XLOOKUP($F142,INDIRECT("'예산서_"&amp;$D142&amp;"'!B:B"),INDIRECT("'예산서_"&amp;$D142&amp;"'!F:F")),)</f>
        <v>0</v>
      </c>
      <c r="AA142" s="363" t="str">
        <f t="array" aca="1" ref="AA142" ca="1">IFERROR(_xludf.XLOOKUP($F142,INDIRECT("'예산서_"&amp;$D142&amp;"'!B:B"),INDIRECT("'예산서_"&amp;$D142&amp;"'!K:K")),"")</f>
        <v/>
      </c>
      <c r="AB142" s="399" t="str">
        <f t="array" aca="1" ref="AB142" ca="1">IFERROR(_xludf.XLOOKUP($F142,INDIRECT("'예산서_"&amp;$D142&amp;"'!B:B"),INDIRECT("'예산서_"&amp;$D142&amp;"'!L:L")),"")</f>
        <v/>
      </c>
      <c r="AC142" s="363" t="str">
        <f t="array" aca="1" ref="AC142" ca="1">IFERROR(_xludf.XLOOKUP($F142,INDIRECT("'예산서_"&amp;$D142&amp;"'!B:B"),INDIRECT("'예산서_"&amp;$D142&amp;"'!M:M"))+V142+W142,"")</f>
        <v/>
      </c>
      <c r="AD142" s="369" t="str">
        <f t="shared" ca="1" si="5"/>
        <v/>
      </c>
    </row>
    <row r="143" spans="1:30" ht="15.95" customHeight="1">
      <c r="A143" s="350"/>
      <c r="B143" s="256"/>
      <c r="C143" s="360"/>
      <c r="D143" s="361"/>
      <c r="E143" s="361"/>
      <c r="F143" s="362"/>
      <c r="G143" s="363" t="str">
        <f t="array" aca="1" ref="G143" ca="1">IFERROR(_xludf.XLOOKUP($F143,INDIRECT("'예산서_"&amp;$D143&amp;"'!B:.B"),INDIRECT("'예산서_"&amp;$D143&amp;"'!C:.C")),"")</f>
        <v/>
      </c>
      <c r="H143" s="363" t="str">
        <f t="array" aca="1" ref="H143" ca="1">IFERROR(_xludf.XLOOKUP($F143,INDIRECT("'예산서_"&amp;$D143&amp;"'!B:.B"),INDIRECT("'예산서_"&amp;$D143&amp;"'!D:.D")),"")</f>
        <v/>
      </c>
      <c r="I143" s="364"/>
      <c r="J143" s="365"/>
      <c r="K143" s="366"/>
      <c r="L143" s="361"/>
      <c r="M143" s="361"/>
      <c r="N143" s="362"/>
      <c r="O143" s="361"/>
      <c r="P143" s="362"/>
      <c r="Q143" s="361"/>
      <c r="R143" s="361"/>
      <c r="S143" s="362"/>
      <c r="T143" s="363" t="str">
        <f t="shared" ca="1" si="4"/>
        <v/>
      </c>
      <c r="U143" s="367"/>
      <c r="V143" s="368"/>
      <c r="W143" s="368"/>
      <c r="X143" s="363" t="str">
        <f t="array" aca="1" ref="X143" ca="1">IFERROR(_xludf.XLOOKUP($F143,INDIRECT("'예산서_"&amp;$D143&amp;"'!B:B"),INDIRECT("'예산서_"&amp;$D143&amp;"'!J:J")),"")</f>
        <v/>
      </c>
      <c r="Y143" s="367" t="str">
        <f t="array" aca="1" ref="Y143" ca="1">IFERROR(_xludf.XLOOKUP($F143,INDIRECT("'예산서_"&amp;$D143&amp;"'!B:B"),INDIRECT("'예산서_"&amp;$D143&amp;"'!E:E")),"")</f>
        <v/>
      </c>
      <c r="Z143" s="367">
        <f t="array" aca="1" ref="Z143" ca="1">IFERROR(_xludf.XLOOKUP($F143,INDIRECT("'예산서_"&amp;$D143&amp;"'!B:B"),INDIRECT("'예산서_"&amp;$D143&amp;"'!F:F")),)</f>
        <v>0</v>
      </c>
      <c r="AA143" s="363" t="str">
        <f t="array" aca="1" ref="AA143" ca="1">IFERROR(_xludf.XLOOKUP($F143,INDIRECT("'예산서_"&amp;$D143&amp;"'!B:B"),INDIRECT("'예산서_"&amp;$D143&amp;"'!K:K")),"")</f>
        <v/>
      </c>
      <c r="AB143" s="399" t="str">
        <f t="array" aca="1" ref="AB143" ca="1">IFERROR(_xludf.XLOOKUP($F143,INDIRECT("'예산서_"&amp;$D143&amp;"'!B:B"),INDIRECT("'예산서_"&amp;$D143&amp;"'!L:L")),"")</f>
        <v/>
      </c>
      <c r="AC143" s="363" t="str">
        <f t="array" aca="1" ref="AC143" ca="1">IFERROR(_xludf.XLOOKUP($F143,INDIRECT("'예산서_"&amp;$D143&amp;"'!B:B"),INDIRECT("'예산서_"&amp;$D143&amp;"'!M:M"))+V143+W143,"")</f>
        <v/>
      </c>
      <c r="AD143" s="369" t="str">
        <f t="shared" ca="1" si="5"/>
        <v/>
      </c>
    </row>
    <row r="144" spans="1:30" ht="15.95" customHeight="1">
      <c r="A144" s="351"/>
      <c r="B144" s="256"/>
      <c r="C144" s="360"/>
      <c r="D144" s="361"/>
      <c r="E144" s="361"/>
      <c r="F144" s="362"/>
      <c r="G144" s="363" t="str">
        <f t="array" aca="1" ref="G144" ca="1">IFERROR(_xludf.XLOOKUP($F144,INDIRECT("'예산서_"&amp;$D144&amp;"'!B:.B"),INDIRECT("'예산서_"&amp;$D144&amp;"'!C:.C")),"")</f>
        <v/>
      </c>
      <c r="H144" s="363" t="str">
        <f t="array" aca="1" ref="H144" ca="1">IFERROR(_xludf.XLOOKUP($F144,INDIRECT("'예산서_"&amp;$D144&amp;"'!B:.B"),INDIRECT("'예산서_"&amp;$D144&amp;"'!D:.D")),"")</f>
        <v/>
      </c>
      <c r="I144" s="364"/>
      <c r="J144" s="365"/>
      <c r="K144" s="366"/>
      <c r="L144" s="361"/>
      <c r="M144" s="361"/>
      <c r="N144" s="362"/>
      <c r="O144" s="361"/>
      <c r="P144" s="362"/>
      <c r="Q144" s="361"/>
      <c r="R144" s="361"/>
      <c r="S144" s="362"/>
      <c r="T144" s="363" t="str">
        <f t="shared" ca="1" si="4"/>
        <v/>
      </c>
      <c r="U144" s="367"/>
      <c r="V144" s="368"/>
      <c r="W144" s="368"/>
      <c r="X144" s="363" t="str">
        <f t="array" aca="1" ref="X144" ca="1">IFERROR(_xludf.XLOOKUP($F144,INDIRECT("'예산서_"&amp;$D144&amp;"'!B:B"),INDIRECT("'예산서_"&amp;$D144&amp;"'!J:J")),"")</f>
        <v/>
      </c>
      <c r="Y144" s="367" t="str">
        <f t="array" aca="1" ref="Y144" ca="1">IFERROR(_xludf.XLOOKUP($F144,INDIRECT("'예산서_"&amp;$D144&amp;"'!B:B"),INDIRECT("'예산서_"&amp;$D144&amp;"'!E:E")),"")</f>
        <v/>
      </c>
      <c r="Z144" s="367">
        <f t="array" aca="1" ref="Z144" ca="1">IFERROR(_xludf.XLOOKUP($F144,INDIRECT("'예산서_"&amp;$D144&amp;"'!B:B"),INDIRECT("'예산서_"&amp;$D144&amp;"'!F:F")),)</f>
        <v>0</v>
      </c>
      <c r="AA144" s="363" t="str">
        <f t="array" aca="1" ref="AA144" ca="1">IFERROR(_xludf.XLOOKUP($F144,INDIRECT("'예산서_"&amp;$D144&amp;"'!B:B"),INDIRECT("'예산서_"&amp;$D144&amp;"'!K:K")),"")</f>
        <v/>
      </c>
      <c r="AB144" s="399" t="str">
        <f t="array" aca="1" ref="AB144" ca="1">IFERROR(_xludf.XLOOKUP($F144,INDIRECT("'예산서_"&amp;$D144&amp;"'!B:B"),INDIRECT("'예산서_"&amp;$D144&amp;"'!L:L")),"")</f>
        <v/>
      </c>
      <c r="AC144" s="363" t="str">
        <f t="array" aca="1" ref="AC144" ca="1">IFERROR(_xludf.XLOOKUP($F144,INDIRECT("'예산서_"&amp;$D144&amp;"'!B:B"),INDIRECT("'예산서_"&amp;$D144&amp;"'!M:M"))+V144+W144,"")</f>
        <v/>
      </c>
      <c r="AD144" s="369" t="str">
        <f t="shared" ca="1" si="5"/>
        <v/>
      </c>
    </row>
    <row r="145" spans="1:30" ht="15.95" customHeight="1">
      <c r="A145" s="350"/>
      <c r="B145" s="256"/>
      <c r="C145" s="360"/>
      <c r="D145" s="361"/>
      <c r="E145" s="361"/>
      <c r="F145" s="362"/>
      <c r="G145" s="363" t="str">
        <f t="array" aca="1" ref="G145" ca="1">IFERROR(_xludf.XLOOKUP($F145,INDIRECT("'예산서_"&amp;$D145&amp;"'!B:.B"),INDIRECT("'예산서_"&amp;$D145&amp;"'!C:.C")),"")</f>
        <v/>
      </c>
      <c r="H145" s="363" t="str">
        <f t="array" aca="1" ref="H145" ca="1">IFERROR(_xludf.XLOOKUP($F145,INDIRECT("'예산서_"&amp;$D145&amp;"'!B:.B"),INDIRECT("'예산서_"&amp;$D145&amp;"'!D:.D")),"")</f>
        <v/>
      </c>
      <c r="I145" s="364"/>
      <c r="J145" s="365"/>
      <c r="K145" s="366"/>
      <c r="L145" s="361"/>
      <c r="M145" s="361"/>
      <c r="N145" s="362"/>
      <c r="O145" s="361"/>
      <c r="P145" s="362"/>
      <c r="Q145" s="361"/>
      <c r="R145" s="361"/>
      <c r="S145" s="362"/>
      <c r="T145" s="363" t="str">
        <f t="shared" ca="1" si="4"/>
        <v/>
      </c>
      <c r="U145" s="367"/>
      <c r="V145" s="368"/>
      <c r="W145" s="368"/>
      <c r="X145" s="363" t="str">
        <f t="array" aca="1" ref="X145" ca="1">IFERROR(_xludf.XLOOKUP($F145,INDIRECT("'예산서_"&amp;$D145&amp;"'!B:B"),INDIRECT("'예산서_"&amp;$D145&amp;"'!J:J")),"")</f>
        <v/>
      </c>
      <c r="Y145" s="367" t="str">
        <f t="array" aca="1" ref="Y145" ca="1">IFERROR(_xludf.XLOOKUP($F145,INDIRECT("'예산서_"&amp;$D145&amp;"'!B:B"),INDIRECT("'예산서_"&amp;$D145&amp;"'!E:E")),"")</f>
        <v/>
      </c>
      <c r="Z145" s="367">
        <f t="array" aca="1" ref="Z145" ca="1">IFERROR(_xludf.XLOOKUP($F145,INDIRECT("'예산서_"&amp;$D145&amp;"'!B:B"),INDIRECT("'예산서_"&amp;$D145&amp;"'!F:F")),)</f>
        <v>0</v>
      </c>
      <c r="AA145" s="363" t="str">
        <f t="array" aca="1" ref="AA145" ca="1">IFERROR(_xludf.XLOOKUP($F145,INDIRECT("'예산서_"&amp;$D145&amp;"'!B:B"),INDIRECT("'예산서_"&amp;$D145&amp;"'!K:K")),"")</f>
        <v/>
      </c>
      <c r="AB145" s="399" t="str">
        <f t="array" aca="1" ref="AB145" ca="1">IFERROR(_xludf.XLOOKUP($F145,INDIRECT("'예산서_"&amp;$D145&amp;"'!B:B"),INDIRECT("'예산서_"&amp;$D145&amp;"'!L:L")),"")</f>
        <v/>
      </c>
      <c r="AC145" s="363" t="str">
        <f t="array" aca="1" ref="AC145" ca="1">IFERROR(_xludf.XLOOKUP($F145,INDIRECT("'예산서_"&amp;$D145&amp;"'!B:B"),INDIRECT("'예산서_"&amp;$D145&amp;"'!M:M"))+V145+W145,"")</f>
        <v/>
      </c>
      <c r="AD145" s="369" t="str">
        <f t="shared" ca="1" si="5"/>
        <v/>
      </c>
    </row>
    <row r="146" spans="1:30" ht="15.95" customHeight="1">
      <c r="A146" s="351"/>
      <c r="B146" s="256"/>
      <c r="C146" s="360"/>
      <c r="D146" s="361"/>
      <c r="E146" s="361"/>
      <c r="F146" s="362"/>
      <c r="G146" s="363" t="str">
        <f t="array" aca="1" ref="G146" ca="1">IFERROR(_xludf.XLOOKUP($F146,INDIRECT("'예산서_"&amp;$D146&amp;"'!B:.B"),INDIRECT("'예산서_"&amp;$D146&amp;"'!C:.C")),"")</f>
        <v/>
      </c>
      <c r="H146" s="363" t="str">
        <f t="array" aca="1" ref="H146" ca="1">IFERROR(_xludf.XLOOKUP($F146,INDIRECT("'예산서_"&amp;$D146&amp;"'!B:.B"),INDIRECT("'예산서_"&amp;$D146&amp;"'!D:.D")),"")</f>
        <v/>
      </c>
      <c r="I146" s="364"/>
      <c r="J146" s="365"/>
      <c r="K146" s="366"/>
      <c r="L146" s="361"/>
      <c r="M146" s="361"/>
      <c r="N146" s="362"/>
      <c r="O146" s="361"/>
      <c r="P146" s="362"/>
      <c r="Q146" s="361"/>
      <c r="R146" s="361"/>
      <c r="S146" s="362"/>
      <c r="T146" s="363" t="str">
        <f t="shared" ca="1" si="4"/>
        <v/>
      </c>
      <c r="U146" s="367"/>
      <c r="V146" s="368"/>
      <c r="W146" s="368"/>
      <c r="X146" s="363" t="str">
        <f t="array" aca="1" ref="X146" ca="1">IFERROR(_xludf.XLOOKUP($F146,INDIRECT("'예산서_"&amp;$D146&amp;"'!B:B"),INDIRECT("'예산서_"&amp;$D146&amp;"'!J:J")),"")</f>
        <v/>
      </c>
      <c r="Y146" s="367" t="str">
        <f t="array" aca="1" ref="Y146" ca="1">IFERROR(_xludf.XLOOKUP($F146,INDIRECT("'예산서_"&amp;$D146&amp;"'!B:B"),INDIRECT("'예산서_"&amp;$D146&amp;"'!E:E")),"")</f>
        <v/>
      </c>
      <c r="Z146" s="367">
        <f t="array" aca="1" ref="Z146" ca="1">IFERROR(_xludf.XLOOKUP($F146,INDIRECT("'예산서_"&amp;$D146&amp;"'!B:B"),INDIRECT("'예산서_"&amp;$D146&amp;"'!F:F")),)</f>
        <v>0</v>
      </c>
      <c r="AA146" s="363" t="str">
        <f t="array" aca="1" ref="AA146" ca="1">IFERROR(_xludf.XLOOKUP($F146,INDIRECT("'예산서_"&amp;$D146&amp;"'!B:B"),INDIRECT("'예산서_"&amp;$D146&amp;"'!K:K")),"")</f>
        <v/>
      </c>
      <c r="AB146" s="399" t="str">
        <f t="array" aca="1" ref="AB146" ca="1">IFERROR(_xludf.XLOOKUP($F146,INDIRECT("'예산서_"&amp;$D146&amp;"'!B:B"),INDIRECT("'예산서_"&amp;$D146&amp;"'!L:L")),"")</f>
        <v/>
      </c>
      <c r="AC146" s="363" t="str">
        <f t="array" aca="1" ref="AC146" ca="1">IFERROR(_xludf.XLOOKUP($F146,INDIRECT("'예산서_"&amp;$D146&amp;"'!B:B"),INDIRECT("'예산서_"&amp;$D146&amp;"'!M:M"))+V146+W146,"")</f>
        <v/>
      </c>
      <c r="AD146" s="369" t="str">
        <f t="shared" ca="1" si="5"/>
        <v/>
      </c>
    </row>
    <row r="147" spans="1:30" ht="15.95" customHeight="1">
      <c r="A147" s="350"/>
      <c r="B147" s="256"/>
      <c r="C147" s="360"/>
      <c r="D147" s="361"/>
      <c r="E147" s="361"/>
      <c r="F147" s="362"/>
      <c r="G147" s="363" t="str">
        <f t="array" aca="1" ref="G147" ca="1">IFERROR(_xludf.XLOOKUP($F147,INDIRECT("'예산서_"&amp;$D147&amp;"'!B:.B"),INDIRECT("'예산서_"&amp;$D147&amp;"'!C:.C")),"")</f>
        <v/>
      </c>
      <c r="H147" s="363" t="str">
        <f t="array" aca="1" ref="H147" ca="1">IFERROR(_xludf.XLOOKUP($F147,INDIRECT("'예산서_"&amp;$D147&amp;"'!B:.B"),INDIRECT("'예산서_"&amp;$D147&amp;"'!D:.D")),"")</f>
        <v/>
      </c>
      <c r="I147" s="364"/>
      <c r="J147" s="365"/>
      <c r="K147" s="366"/>
      <c r="L147" s="361"/>
      <c r="M147" s="361"/>
      <c r="N147" s="362"/>
      <c r="O147" s="361"/>
      <c r="P147" s="362"/>
      <c r="Q147" s="361"/>
      <c r="R147" s="361"/>
      <c r="S147" s="362"/>
      <c r="T147" s="363" t="str">
        <f t="shared" ca="1" si="4"/>
        <v/>
      </c>
      <c r="U147" s="367"/>
      <c r="V147" s="368"/>
      <c r="W147" s="368"/>
      <c r="X147" s="363" t="str">
        <f t="array" aca="1" ref="X147" ca="1">IFERROR(_xludf.XLOOKUP($F147,INDIRECT("'예산서_"&amp;$D147&amp;"'!B:B"),INDIRECT("'예산서_"&amp;$D147&amp;"'!J:J")),"")</f>
        <v/>
      </c>
      <c r="Y147" s="367" t="str">
        <f t="array" aca="1" ref="Y147" ca="1">IFERROR(_xludf.XLOOKUP($F147,INDIRECT("'예산서_"&amp;$D147&amp;"'!B:B"),INDIRECT("'예산서_"&amp;$D147&amp;"'!E:E")),"")</f>
        <v/>
      </c>
      <c r="Z147" s="367">
        <f t="array" aca="1" ref="Z147" ca="1">IFERROR(_xludf.XLOOKUP($F147,INDIRECT("'예산서_"&amp;$D147&amp;"'!B:B"),INDIRECT("'예산서_"&amp;$D147&amp;"'!F:F")),)</f>
        <v>0</v>
      </c>
      <c r="AA147" s="363" t="str">
        <f t="array" aca="1" ref="AA147" ca="1">IFERROR(_xludf.XLOOKUP($F147,INDIRECT("'예산서_"&amp;$D147&amp;"'!B:B"),INDIRECT("'예산서_"&amp;$D147&amp;"'!K:K")),"")</f>
        <v/>
      </c>
      <c r="AB147" s="399" t="str">
        <f t="array" aca="1" ref="AB147" ca="1">IFERROR(_xludf.XLOOKUP($F147,INDIRECT("'예산서_"&amp;$D147&amp;"'!B:B"),INDIRECT("'예산서_"&amp;$D147&amp;"'!L:L")),"")</f>
        <v/>
      </c>
      <c r="AC147" s="363" t="str">
        <f t="array" aca="1" ref="AC147" ca="1">IFERROR(_xludf.XLOOKUP($F147,INDIRECT("'예산서_"&amp;$D147&amp;"'!B:B"),INDIRECT("'예산서_"&amp;$D147&amp;"'!M:M"))+V147+W147,"")</f>
        <v/>
      </c>
      <c r="AD147" s="369" t="str">
        <f t="shared" ca="1" si="5"/>
        <v/>
      </c>
    </row>
    <row r="148" spans="1:30" ht="15.95" customHeight="1">
      <c r="A148" s="351"/>
      <c r="B148" s="256"/>
      <c r="C148" s="360"/>
      <c r="D148" s="361"/>
      <c r="E148" s="361"/>
      <c r="F148" s="362"/>
      <c r="G148" s="363" t="str">
        <f t="array" aca="1" ref="G148" ca="1">IFERROR(_xludf.XLOOKUP($F148,INDIRECT("'예산서_"&amp;$D148&amp;"'!B:.B"),INDIRECT("'예산서_"&amp;$D148&amp;"'!C:.C")),"")</f>
        <v/>
      </c>
      <c r="H148" s="363" t="str">
        <f t="array" aca="1" ref="H148" ca="1">IFERROR(_xludf.XLOOKUP($F148,INDIRECT("'예산서_"&amp;$D148&amp;"'!B:.B"),INDIRECT("'예산서_"&amp;$D148&amp;"'!D:.D")),"")</f>
        <v/>
      </c>
      <c r="I148" s="364"/>
      <c r="J148" s="365"/>
      <c r="K148" s="366"/>
      <c r="L148" s="361"/>
      <c r="M148" s="361"/>
      <c r="N148" s="362"/>
      <c r="O148" s="361"/>
      <c r="P148" s="362"/>
      <c r="Q148" s="361"/>
      <c r="R148" s="361"/>
      <c r="S148" s="362"/>
      <c r="T148" s="363" t="str">
        <f t="shared" ca="1" si="4"/>
        <v/>
      </c>
      <c r="U148" s="367"/>
      <c r="V148" s="368"/>
      <c r="W148" s="368"/>
      <c r="X148" s="363" t="str">
        <f t="array" aca="1" ref="X148" ca="1">IFERROR(_xludf.XLOOKUP($F148,INDIRECT("'예산서_"&amp;$D148&amp;"'!B:B"),INDIRECT("'예산서_"&amp;$D148&amp;"'!J:J")),"")</f>
        <v/>
      </c>
      <c r="Y148" s="367" t="str">
        <f t="array" aca="1" ref="Y148" ca="1">IFERROR(_xludf.XLOOKUP($F148,INDIRECT("'예산서_"&amp;$D148&amp;"'!B:B"),INDIRECT("'예산서_"&amp;$D148&amp;"'!E:E")),"")</f>
        <v/>
      </c>
      <c r="Z148" s="367">
        <f t="array" aca="1" ref="Z148" ca="1">IFERROR(_xludf.XLOOKUP($F148,INDIRECT("'예산서_"&amp;$D148&amp;"'!B:B"),INDIRECT("'예산서_"&amp;$D148&amp;"'!F:F")),)</f>
        <v>0</v>
      </c>
      <c r="AA148" s="363" t="str">
        <f t="array" aca="1" ref="AA148" ca="1">IFERROR(_xludf.XLOOKUP($F148,INDIRECT("'예산서_"&amp;$D148&amp;"'!B:B"),INDIRECT("'예산서_"&amp;$D148&amp;"'!K:K")),"")</f>
        <v/>
      </c>
      <c r="AB148" s="399" t="str">
        <f t="array" aca="1" ref="AB148" ca="1">IFERROR(_xludf.XLOOKUP($F148,INDIRECT("'예산서_"&amp;$D148&amp;"'!B:B"),INDIRECT("'예산서_"&amp;$D148&amp;"'!L:L")),"")</f>
        <v/>
      </c>
      <c r="AC148" s="363" t="str">
        <f t="array" aca="1" ref="AC148" ca="1">IFERROR(_xludf.XLOOKUP($F148,INDIRECT("'예산서_"&amp;$D148&amp;"'!B:B"),INDIRECT("'예산서_"&amp;$D148&amp;"'!M:M"))+V148+W148,"")</f>
        <v/>
      </c>
      <c r="AD148" s="369" t="str">
        <f t="shared" ca="1" si="5"/>
        <v/>
      </c>
    </row>
    <row r="149" spans="1:30" ht="15.95" customHeight="1">
      <c r="A149" s="350"/>
      <c r="B149" s="256"/>
      <c r="C149" s="360"/>
      <c r="D149" s="361"/>
      <c r="E149" s="361"/>
      <c r="F149" s="362"/>
      <c r="G149" s="363" t="str">
        <f t="array" aca="1" ref="G149" ca="1">IFERROR(_xludf.XLOOKUP($F149,INDIRECT("'예산서_"&amp;$D149&amp;"'!B:.B"),INDIRECT("'예산서_"&amp;$D149&amp;"'!C:.C")),"")</f>
        <v/>
      </c>
      <c r="H149" s="363" t="str">
        <f t="array" aca="1" ref="H149" ca="1">IFERROR(_xludf.XLOOKUP($F149,INDIRECT("'예산서_"&amp;$D149&amp;"'!B:.B"),INDIRECT("'예산서_"&amp;$D149&amp;"'!D:.D")),"")</f>
        <v/>
      </c>
      <c r="I149" s="364"/>
      <c r="J149" s="365"/>
      <c r="K149" s="366"/>
      <c r="L149" s="361"/>
      <c r="M149" s="361"/>
      <c r="N149" s="362"/>
      <c r="O149" s="361"/>
      <c r="P149" s="362"/>
      <c r="Q149" s="361"/>
      <c r="R149" s="361"/>
      <c r="S149" s="362"/>
      <c r="T149" s="363" t="str">
        <f t="shared" ca="1" si="4"/>
        <v/>
      </c>
      <c r="U149" s="367"/>
      <c r="V149" s="368"/>
      <c r="W149" s="368"/>
      <c r="X149" s="363" t="str">
        <f t="array" aca="1" ref="X149" ca="1">IFERROR(_xludf.XLOOKUP($F149,INDIRECT("'예산서_"&amp;$D149&amp;"'!B:B"),INDIRECT("'예산서_"&amp;$D149&amp;"'!J:J")),"")</f>
        <v/>
      </c>
      <c r="Y149" s="367" t="str">
        <f t="array" aca="1" ref="Y149" ca="1">IFERROR(_xludf.XLOOKUP($F149,INDIRECT("'예산서_"&amp;$D149&amp;"'!B:B"),INDIRECT("'예산서_"&amp;$D149&amp;"'!E:E")),"")</f>
        <v/>
      </c>
      <c r="Z149" s="367">
        <f t="array" aca="1" ref="Z149" ca="1">IFERROR(_xludf.XLOOKUP($F149,INDIRECT("'예산서_"&amp;$D149&amp;"'!B:B"),INDIRECT("'예산서_"&amp;$D149&amp;"'!F:F")),)</f>
        <v>0</v>
      </c>
      <c r="AA149" s="363" t="str">
        <f t="array" aca="1" ref="AA149" ca="1">IFERROR(_xludf.XLOOKUP($F149,INDIRECT("'예산서_"&amp;$D149&amp;"'!B:B"),INDIRECT("'예산서_"&amp;$D149&amp;"'!K:K")),"")</f>
        <v/>
      </c>
      <c r="AB149" s="399" t="str">
        <f t="array" aca="1" ref="AB149" ca="1">IFERROR(_xludf.XLOOKUP($F149,INDIRECT("'예산서_"&amp;$D149&amp;"'!B:B"),INDIRECT("'예산서_"&amp;$D149&amp;"'!L:L")),"")</f>
        <v/>
      </c>
      <c r="AC149" s="363" t="str">
        <f t="array" aca="1" ref="AC149" ca="1">IFERROR(_xludf.XLOOKUP($F149,INDIRECT("'예산서_"&amp;$D149&amp;"'!B:B"),INDIRECT("'예산서_"&amp;$D149&amp;"'!M:M"))+V149+W149,"")</f>
        <v/>
      </c>
      <c r="AD149" s="369" t="str">
        <f t="shared" ca="1" si="5"/>
        <v/>
      </c>
    </row>
    <row r="150" spans="1:30" ht="15.95" customHeight="1">
      <c r="A150" s="351"/>
      <c r="B150" s="256"/>
      <c r="C150" s="360"/>
      <c r="D150" s="361"/>
      <c r="E150" s="361"/>
      <c r="F150" s="362"/>
      <c r="G150" s="363" t="str">
        <f t="array" aca="1" ref="G150" ca="1">IFERROR(_xludf.XLOOKUP($F150,INDIRECT("'예산서_"&amp;$D150&amp;"'!B:.B"),INDIRECT("'예산서_"&amp;$D150&amp;"'!C:.C")),"")</f>
        <v/>
      </c>
      <c r="H150" s="363" t="str">
        <f t="array" aca="1" ref="H150" ca="1">IFERROR(_xludf.XLOOKUP($F150,INDIRECT("'예산서_"&amp;$D150&amp;"'!B:.B"),INDIRECT("'예산서_"&amp;$D150&amp;"'!D:.D")),"")</f>
        <v/>
      </c>
      <c r="I150" s="364"/>
      <c r="J150" s="365"/>
      <c r="K150" s="366"/>
      <c r="L150" s="361"/>
      <c r="M150" s="361"/>
      <c r="N150" s="362"/>
      <c r="O150" s="361"/>
      <c r="P150" s="362"/>
      <c r="Q150" s="361"/>
      <c r="R150" s="361"/>
      <c r="S150" s="362"/>
      <c r="T150" s="363" t="str">
        <f t="shared" ca="1" si="4"/>
        <v/>
      </c>
      <c r="U150" s="367"/>
      <c r="V150" s="368"/>
      <c r="W150" s="368"/>
      <c r="X150" s="363" t="str">
        <f t="array" aca="1" ref="X150" ca="1">IFERROR(_xludf.XLOOKUP($F150,INDIRECT("'예산서_"&amp;$D150&amp;"'!B:B"),INDIRECT("'예산서_"&amp;$D150&amp;"'!J:J")),"")</f>
        <v/>
      </c>
      <c r="Y150" s="367" t="str">
        <f t="array" aca="1" ref="Y150" ca="1">IFERROR(_xludf.XLOOKUP($F150,INDIRECT("'예산서_"&amp;$D150&amp;"'!B:B"),INDIRECT("'예산서_"&amp;$D150&amp;"'!E:E")),"")</f>
        <v/>
      </c>
      <c r="Z150" s="367">
        <f t="array" aca="1" ref="Z150" ca="1">IFERROR(_xludf.XLOOKUP($F150,INDIRECT("'예산서_"&amp;$D150&amp;"'!B:B"),INDIRECT("'예산서_"&amp;$D150&amp;"'!F:F")),)</f>
        <v>0</v>
      </c>
      <c r="AA150" s="363" t="str">
        <f t="array" aca="1" ref="AA150" ca="1">IFERROR(_xludf.XLOOKUP($F150,INDIRECT("'예산서_"&amp;$D150&amp;"'!B:B"),INDIRECT("'예산서_"&amp;$D150&amp;"'!K:K")),"")</f>
        <v/>
      </c>
      <c r="AB150" s="399" t="str">
        <f t="array" aca="1" ref="AB150" ca="1">IFERROR(_xludf.XLOOKUP($F150,INDIRECT("'예산서_"&amp;$D150&amp;"'!B:B"),INDIRECT("'예산서_"&amp;$D150&amp;"'!L:L")),"")</f>
        <v/>
      </c>
      <c r="AC150" s="363" t="str">
        <f t="array" aca="1" ref="AC150" ca="1">IFERROR(_xludf.XLOOKUP($F150,INDIRECT("'예산서_"&amp;$D150&amp;"'!B:B"),INDIRECT("'예산서_"&amp;$D150&amp;"'!M:M"))+V150+W150,"")</f>
        <v/>
      </c>
      <c r="AD150" s="369" t="str">
        <f t="shared" ca="1" si="5"/>
        <v/>
      </c>
    </row>
    <row r="151" spans="1:30" ht="15.95" customHeight="1">
      <c r="A151" s="350"/>
      <c r="B151" s="256"/>
      <c r="C151" s="360"/>
      <c r="D151" s="361"/>
      <c r="E151" s="361"/>
      <c r="F151" s="362"/>
      <c r="G151" s="363" t="str">
        <f t="array" aca="1" ref="G151" ca="1">IFERROR(_xludf.XLOOKUP($F151,INDIRECT("'예산서_"&amp;$D151&amp;"'!B:.B"),INDIRECT("'예산서_"&amp;$D151&amp;"'!C:.C")),"")</f>
        <v/>
      </c>
      <c r="H151" s="363" t="str">
        <f t="array" aca="1" ref="H151" ca="1">IFERROR(_xludf.XLOOKUP($F151,INDIRECT("'예산서_"&amp;$D151&amp;"'!B:.B"),INDIRECT("'예산서_"&amp;$D151&amp;"'!D:.D")),"")</f>
        <v/>
      </c>
      <c r="I151" s="364"/>
      <c r="J151" s="365"/>
      <c r="K151" s="366"/>
      <c r="L151" s="361"/>
      <c r="M151" s="361"/>
      <c r="N151" s="362"/>
      <c r="O151" s="361"/>
      <c r="P151" s="362"/>
      <c r="Q151" s="361"/>
      <c r="R151" s="361"/>
      <c r="S151" s="362"/>
      <c r="T151" s="363" t="str">
        <f t="shared" ca="1" si="4"/>
        <v/>
      </c>
      <c r="U151" s="367"/>
      <c r="V151" s="368"/>
      <c r="W151" s="368"/>
      <c r="X151" s="363" t="str">
        <f t="array" aca="1" ref="X151" ca="1">IFERROR(_xludf.XLOOKUP($F151,INDIRECT("'예산서_"&amp;$D151&amp;"'!B:B"),INDIRECT("'예산서_"&amp;$D151&amp;"'!J:J")),"")</f>
        <v/>
      </c>
      <c r="Y151" s="367" t="str">
        <f t="array" aca="1" ref="Y151" ca="1">IFERROR(_xludf.XLOOKUP($F151,INDIRECT("'예산서_"&amp;$D151&amp;"'!B:B"),INDIRECT("'예산서_"&amp;$D151&amp;"'!E:E")),"")</f>
        <v/>
      </c>
      <c r="Z151" s="367">
        <f t="array" aca="1" ref="Z151" ca="1">IFERROR(_xludf.XLOOKUP($F151,INDIRECT("'예산서_"&amp;$D151&amp;"'!B:B"),INDIRECT("'예산서_"&amp;$D151&amp;"'!F:F")),)</f>
        <v>0</v>
      </c>
      <c r="AA151" s="363" t="str">
        <f t="array" aca="1" ref="AA151" ca="1">IFERROR(_xludf.XLOOKUP($F151,INDIRECT("'예산서_"&amp;$D151&amp;"'!B:B"),INDIRECT("'예산서_"&amp;$D151&amp;"'!K:K")),"")</f>
        <v/>
      </c>
      <c r="AB151" s="399" t="str">
        <f t="array" aca="1" ref="AB151" ca="1">IFERROR(_xludf.XLOOKUP($F151,INDIRECT("'예산서_"&amp;$D151&amp;"'!B:B"),INDIRECT("'예산서_"&amp;$D151&amp;"'!L:L")),"")</f>
        <v/>
      </c>
      <c r="AC151" s="363" t="str">
        <f t="array" aca="1" ref="AC151" ca="1">IFERROR(_xludf.XLOOKUP($F151,INDIRECT("'예산서_"&amp;$D151&amp;"'!B:B"),INDIRECT("'예산서_"&amp;$D151&amp;"'!M:M"))+V151+W151,"")</f>
        <v/>
      </c>
      <c r="AD151" s="369" t="str">
        <f t="shared" ca="1" si="5"/>
        <v/>
      </c>
    </row>
    <row r="152" spans="1:30" ht="15.95" customHeight="1">
      <c r="A152" s="351"/>
      <c r="B152" s="256"/>
      <c r="C152" s="360"/>
      <c r="D152" s="361"/>
      <c r="E152" s="361"/>
      <c r="F152" s="362"/>
      <c r="G152" s="363" t="str">
        <f t="array" aca="1" ref="G152" ca="1">IFERROR(_xludf.XLOOKUP($F152,INDIRECT("'예산서_"&amp;$D152&amp;"'!B:.B"),INDIRECT("'예산서_"&amp;$D152&amp;"'!C:.C")),"")</f>
        <v/>
      </c>
      <c r="H152" s="363" t="str">
        <f t="array" aca="1" ref="H152" ca="1">IFERROR(_xludf.XLOOKUP($F152,INDIRECT("'예산서_"&amp;$D152&amp;"'!B:.B"),INDIRECT("'예산서_"&amp;$D152&amp;"'!D:.D")),"")</f>
        <v/>
      </c>
      <c r="I152" s="364"/>
      <c r="J152" s="365"/>
      <c r="K152" s="366"/>
      <c r="L152" s="361"/>
      <c r="M152" s="361"/>
      <c r="N152" s="362"/>
      <c r="O152" s="361"/>
      <c r="P152" s="362"/>
      <c r="Q152" s="361"/>
      <c r="R152" s="361"/>
      <c r="S152" s="362"/>
      <c r="T152" s="363" t="str">
        <f t="shared" ca="1" si="4"/>
        <v/>
      </c>
      <c r="U152" s="367"/>
      <c r="V152" s="368"/>
      <c r="W152" s="368"/>
      <c r="X152" s="363" t="str">
        <f t="array" aca="1" ref="X152" ca="1">IFERROR(_xludf.XLOOKUP($F152,INDIRECT("'예산서_"&amp;$D152&amp;"'!B:B"),INDIRECT("'예산서_"&amp;$D152&amp;"'!J:J")),"")</f>
        <v/>
      </c>
      <c r="Y152" s="367" t="str">
        <f t="array" aca="1" ref="Y152" ca="1">IFERROR(_xludf.XLOOKUP($F152,INDIRECT("'예산서_"&amp;$D152&amp;"'!B:B"),INDIRECT("'예산서_"&amp;$D152&amp;"'!E:E")),"")</f>
        <v/>
      </c>
      <c r="Z152" s="367">
        <f t="array" aca="1" ref="Z152" ca="1">IFERROR(_xludf.XLOOKUP($F152,INDIRECT("'예산서_"&amp;$D152&amp;"'!B:B"),INDIRECT("'예산서_"&amp;$D152&amp;"'!F:F")),)</f>
        <v>0</v>
      </c>
      <c r="AA152" s="363" t="str">
        <f t="array" aca="1" ref="AA152" ca="1">IFERROR(_xludf.XLOOKUP($F152,INDIRECT("'예산서_"&amp;$D152&amp;"'!B:B"),INDIRECT("'예산서_"&amp;$D152&amp;"'!K:K")),"")</f>
        <v/>
      </c>
      <c r="AB152" s="399" t="str">
        <f t="array" aca="1" ref="AB152" ca="1">IFERROR(_xludf.XLOOKUP($F152,INDIRECT("'예산서_"&amp;$D152&amp;"'!B:B"),INDIRECT("'예산서_"&amp;$D152&amp;"'!L:L")),"")</f>
        <v/>
      </c>
      <c r="AC152" s="363" t="str">
        <f t="array" aca="1" ref="AC152" ca="1">IFERROR(_xludf.XLOOKUP($F152,INDIRECT("'예산서_"&amp;$D152&amp;"'!B:B"),INDIRECT("'예산서_"&amp;$D152&amp;"'!M:M"))+V152+W152,"")</f>
        <v/>
      </c>
      <c r="AD152" s="369" t="str">
        <f t="shared" ca="1" si="5"/>
        <v/>
      </c>
    </row>
    <row r="153" spans="1:30" ht="15.95" customHeight="1">
      <c r="A153" s="350"/>
      <c r="B153" s="256"/>
      <c r="C153" s="360"/>
      <c r="D153" s="361"/>
      <c r="E153" s="361"/>
      <c r="F153" s="362"/>
      <c r="G153" s="363" t="str">
        <f t="array" aca="1" ref="G153" ca="1">IFERROR(_xludf.XLOOKUP($F153,INDIRECT("'예산서_"&amp;$D153&amp;"'!B:.B"),INDIRECT("'예산서_"&amp;$D153&amp;"'!C:.C")),"")</f>
        <v/>
      </c>
      <c r="H153" s="363" t="str">
        <f t="array" aca="1" ref="H153" ca="1">IFERROR(_xludf.XLOOKUP($F153,INDIRECT("'예산서_"&amp;$D153&amp;"'!B:.B"),INDIRECT("'예산서_"&amp;$D153&amp;"'!D:.D")),"")</f>
        <v/>
      </c>
      <c r="I153" s="364"/>
      <c r="J153" s="365"/>
      <c r="K153" s="366"/>
      <c r="L153" s="361"/>
      <c r="M153" s="361"/>
      <c r="N153" s="362"/>
      <c r="O153" s="361"/>
      <c r="P153" s="362"/>
      <c r="Q153" s="361"/>
      <c r="R153" s="361"/>
      <c r="S153" s="362"/>
      <c r="T153" s="363" t="str">
        <f t="shared" ca="1" si="4"/>
        <v/>
      </c>
      <c r="U153" s="367"/>
      <c r="V153" s="368"/>
      <c r="W153" s="368"/>
      <c r="X153" s="363" t="str">
        <f t="array" aca="1" ref="X153" ca="1">IFERROR(_xludf.XLOOKUP($F153,INDIRECT("'예산서_"&amp;$D153&amp;"'!B:B"),INDIRECT("'예산서_"&amp;$D153&amp;"'!J:J")),"")</f>
        <v/>
      </c>
      <c r="Y153" s="367" t="str">
        <f t="array" aca="1" ref="Y153" ca="1">IFERROR(_xludf.XLOOKUP($F153,INDIRECT("'예산서_"&amp;$D153&amp;"'!B:B"),INDIRECT("'예산서_"&amp;$D153&amp;"'!E:E")),"")</f>
        <v/>
      </c>
      <c r="Z153" s="367">
        <f t="array" aca="1" ref="Z153" ca="1">IFERROR(_xludf.XLOOKUP($F153,INDIRECT("'예산서_"&amp;$D153&amp;"'!B:B"),INDIRECT("'예산서_"&amp;$D153&amp;"'!F:F")),)</f>
        <v>0</v>
      </c>
      <c r="AA153" s="363" t="str">
        <f t="array" aca="1" ref="AA153" ca="1">IFERROR(_xludf.XLOOKUP($F153,INDIRECT("'예산서_"&amp;$D153&amp;"'!B:B"),INDIRECT("'예산서_"&amp;$D153&amp;"'!K:K")),"")</f>
        <v/>
      </c>
      <c r="AB153" s="399" t="str">
        <f t="array" aca="1" ref="AB153" ca="1">IFERROR(_xludf.XLOOKUP($F153,INDIRECT("'예산서_"&amp;$D153&amp;"'!B:B"),INDIRECT("'예산서_"&amp;$D153&amp;"'!L:L")),"")</f>
        <v/>
      </c>
      <c r="AC153" s="363" t="str">
        <f t="array" aca="1" ref="AC153" ca="1">IFERROR(_xludf.XLOOKUP($F153,INDIRECT("'예산서_"&amp;$D153&amp;"'!B:B"),INDIRECT("'예산서_"&amp;$D153&amp;"'!M:M"))+V153+W153,"")</f>
        <v/>
      </c>
      <c r="AD153" s="369" t="str">
        <f t="shared" ca="1" si="5"/>
        <v/>
      </c>
    </row>
    <row r="154" spans="1:30" ht="15.95" customHeight="1">
      <c r="A154" s="351"/>
      <c r="B154" s="256"/>
      <c r="C154" s="360"/>
      <c r="D154" s="361"/>
      <c r="E154" s="361"/>
      <c r="F154" s="362"/>
      <c r="G154" s="363" t="str">
        <f t="array" aca="1" ref="G154" ca="1">IFERROR(_xludf.XLOOKUP($F154,INDIRECT("'예산서_"&amp;$D154&amp;"'!B:.B"),INDIRECT("'예산서_"&amp;$D154&amp;"'!C:.C")),"")</f>
        <v/>
      </c>
      <c r="H154" s="363" t="str">
        <f t="array" aca="1" ref="H154" ca="1">IFERROR(_xludf.XLOOKUP($F154,INDIRECT("'예산서_"&amp;$D154&amp;"'!B:.B"),INDIRECT("'예산서_"&amp;$D154&amp;"'!D:.D")),"")</f>
        <v/>
      </c>
      <c r="I154" s="364"/>
      <c r="J154" s="365"/>
      <c r="K154" s="366"/>
      <c r="L154" s="361"/>
      <c r="M154" s="361"/>
      <c r="N154" s="362"/>
      <c r="O154" s="361"/>
      <c r="P154" s="362"/>
      <c r="Q154" s="361"/>
      <c r="R154" s="361"/>
      <c r="S154" s="362"/>
      <c r="T154" s="363" t="str">
        <f t="shared" ca="1" si="4"/>
        <v/>
      </c>
      <c r="U154" s="367"/>
      <c r="V154" s="368"/>
      <c r="W154" s="368"/>
      <c r="X154" s="363" t="str">
        <f t="array" aca="1" ref="X154" ca="1">IFERROR(_xludf.XLOOKUP($F154,INDIRECT("'예산서_"&amp;$D154&amp;"'!B:B"),INDIRECT("'예산서_"&amp;$D154&amp;"'!J:J")),"")</f>
        <v/>
      </c>
      <c r="Y154" s="367" t="str">
        <f t="array" aca="1" ref="Y154" ca="1">IFERROR(_xludf.XLOOKUP($F154,INDIRECT("'예산서_"&amp;$D154&amp;"'!B:B"),INDIRECT("'예산서_"&amp;$D154&amp;"'!E:E")),"")</f>
        <v/>
      </c>
      <c r="Z154" s="367">
        <f t="array" aca="1" ref="Z154" ca="1">IFERROR(_xludf.XLOOKUP($F154,INDIRECT("'예산서_"&amp;$D154&amp;"'!B:B"),INDIRECT("'예산서_"&amp;$D154&amp;"'!F:F")),)</f>
        <v>0</v>
      </c>
      <c r="AA154" s="363" t="str">
        <f t="array" aca="1" ref="AA154" ca="1">IFERROR(_xludf.XLOOKUP($F154,INDIRECT("'예산서_"&amp;$D154&amp;"'!B:B"),INDIRECT("'예산서_"&amp;$D154&amp;"'!K:K")),"")</f>
        <v/>
      </c>
      <c r="AB154" s="399" t="str">
        <f t="array" aca="1" ref="AB154" ca="1">IFERROR(_xludf.XLOOKUP($F154,INDIRECT("'예산서_"&amp;$D154&amp;"'!B:B"),INDIRECT("'예산서_"&amp;$D154&amp;"'!L:L")),"")</f>
        <v/>
      </c>
      <c r="AC154" s="363" t="str">
        <f t="array" aca="1" ref="AC154" ca="1">IFERROR(_xludf.XLOOKUP($F154,INDIRECT("'예산서_"&amp;$D154&amp;"'!B:B"),INDIRECT("'예산서_"&amp;$D154&amp;"'!M:M"))+V154+W154,"")</f>
        <v/>
      </c>
      <c r="AD154" s="369" t="str">
        <f t="shared" ca="1" si="5"/>
        <v/>
      </c>
    </row>
    <row r="155" spans="1:30" ht="15.95" customHeight="1">
      <c r="A155" s="350"/>
      <c r="B155" s="256"/>
      <c r="C155" s="360"/>
      <c r="D155" s="361"/>
      <c r="E155" s="361"/>
      <c r="F155" s="362"/>
      <c r="G155" s="363" t="str">
        <f t="array" aca="1" ref="G155" ca="1">IFERROR(_xludf.XLOOKUP($F155,INDIRECT("'예산서_"&amp;$D155&amp;"'!B:.B"),INDIRECT("'예산서_"&amp;$D155&amp;"'!C:.C")),"")</f>
        <v/>
      </c>
      <c r="H155" s="363" t="str">
        <f t="array" aca="1" ref="H155" ca="1">IFERROR(_xludf.XLOOKUP($F155,INDIRECT("'예산서_"&amp;$D155&amp;"'!B:.B"),INDIRECT("'예산서_"&amp;$D155&amp;"'!D:.D")),"")</f>
        <v/>
      </c>
      <c r="I155" s="364"/>
      <c r="J155" s="365"/>
      <c r="K155" s="366"/>
      <c r="L155" s="361"/>
      <c r="M155" s="361"/>
      <c r="N155" s="362"/>
      <c r="O155" s="361"/>
      <c r="P155" s="362"/>
      <c r="Q155" s="361"/>
      <c r="R155" s="361"/>
      <c r="S155" s="362"/>
      <c r="T155" s="363" t="str">
        <f t="shared" ca="1" si="4"/>
        <v/>
      </c>
      <c r="U155" s="367"/>
      <c r="V155" s="368"/>
      <c r="W155" s="368"/>
      <c r="X155" s="363" t="str">
        <f t="array" aca="1" ref="X155" ca="1">IFERROR(_xludf.XLOOKUP($F155,INDIRECT("'예산서_"&amp;$D155&amp;"'!B:B"),INDIRECT("'예산서_"&amp;$D155&amp;"'!J:J")),"")</f>
        <v/>
      </c>
      <c r="Y155" s="367" t="str">
        <f t="array" aca="1" ref="Y155" ca="1">IFERROR(_xludf.XLOOKUP($F155,INDIRECT("'예산서_"&amp;$D155&amp;"'!B:B"),INDIRECT("'예산서_"&amp;$D155&amp;"'!E:E")),"")</f>
        <v/>
      </c>
      <c r="Z155" s="367">
        <f t="array" aca="1" ref="Z155" ca="1">IFERROR(_xludf.XLOOKUP($F155,INDIRECT("'예산서_"&amp;$D155&amp;"'!B:B"),INDIRECT("'예산서_"&amp;$D155&amp;"'!F:F")),)</f>
        <v>0</v>
      </c>
      <c r="AA155" s="363" t="str">
        <f t="array" aca="1" ref="AA155" ca="1">IFERROR(_xludf.XLOOKUP($F155,INDIRECT("'예산서_"&amp;$D155&amp;"'!B:B"),INDIRECT("'예산서_"&amp;$D155&amp;"'!K:K")),"")</f>
        <v/>
      </c>
      <c r="AB155" s="399" t="str">
        <f t="array" aca="1" ref="AB155" ca="1">IFERROR(_xludf.XLOOKUP($F155,INDIRECT("'예산서_"&amp;$D155&amp;"'!B:B"),INDIRECT("'예산서_"&amp;$D155&amp;"'!L:L")),"")</f>
        <v/>
      </c>
      <c r="AC155" s="363" t="str">
        <f t="array" aca="1" ref="AC155" ca="1">IFERROR(_xludf.XLOOKUP($F155,INDIRECT("'예산서_"&amp;$D155&amp;"'!B:B"),INDIRECT("'예산서_"&amp;$D155&amp;"'!M:M"))+V155+W155,"")</f>
        <v/>
      </c>
      <c r="AD155" s="369" t="str">
        <f t="shared" ca="1" si="5"/>
        <v/>
      </c>
    </row>
    <row r="156" spans="1:30" ht="15.95" customHeight="1">
      <c r="A156" s="351"/>
      <c r="B156" s="256"/>
      <c r="C156" s="360"/>
      <c r="D156" s="361"/>
      <c r="E156" s="361"/>
      <c r="F156" s="362"/>
      <c r="G156" s="363" t="str">
        <f t="array" aca="1" ref="G156" ca="1">IFERROR(_xludf.XLOOKUP($F156,INDIRECT("'예산서_"&amp;$D156&amp;"'!B:.B"),INDIRECT("'예산서_"&amp;$D156&amp;"'!C:.C")),"")</f>
        <v/>
      </c>
      <c r="H156" s="363" t="str">
        <f t="array" aca="1" ref="H156" ca="1">IFERROR(_xludf.XLOOKUP($F156,INDIRECT("'예산서_"&amp;$D156&amp;"'!B:.B"),INDIRECT("'예산서_"&amp;$D156&amp;"'!D:.D")),"")</f>
        <v/>
      </c>
      <c r="I156" s="364"/>
      <c r="J156" s="365"/>
      <c r="K156" s="366"/>
      <c r="L156" s="361"/>
      <c r="M156" s="361"/>
      <c r="N156" s="362"/>
      <c r="O156" s="361"/>
      <c r="P156" s="362"/>
      <c r="Q156" s="361"/>
      <c r="R156" s="361"/>
      <c r="S156" s="362"/>
      <c r="T156" s="363" t="str">
        <f t="shared" ca="1" si="4"/>
        <v/>
      </c>
      <c r="U156" s="367"/>
      <c r="V156" s="368"/>
      <c r="W156" s="368"/>
      <c r="X156" s="363" t="str">
        <f t="array" aca="1" ref="X156" ca="1">IFERROR(_xludf.XLOOKUP($F156,INDIRECT("'예산서_"&amp;$D156&amp;"'!B:B"),INDIRECT("'예산서_"&amp;$D156&amp;"'!J:J")),"")</f>
        <v/>
      </c>
      <c r="Y156" s="367" t="str">
        <f t="array" aca="1" ref="Y156" ca="1">IFERROR(_xludf.XLOOKUP($F156,INDIRECT("'예산서_"&amp;$D156&amp;"'!B:B"),INDIRECT("'예산서_"&amp;$D156&amp;"'!E:E")),"")</f>
        <v/>
      </c>
      <c r="Z156" s="367">
        <f t="array" aca="1" ref="Z156" ca="1">IFERROR(_xludf.XLOOKUP($F156,INDIRECT("'예산서_"&amp;$D156&amp;"'!B:B"),INDIRECT("'예산서_"&amp;$D156&amp;"'!F:F")),)</f>
        <v>0</v>
      </c>
      <c r="AA156" s="363" t="str">
        <f t="array" aca="1" ref="AA156" ca="1">IFERROR(_xludf.XLOOKUP($F156,INDIRECT("'예산서_"&amp;$D156&amp;"'!B:B"),INDIRECT("'예산서_"&amp;$D156&amp;"'!K:K")),"")</f>
        <v/>
      </c>
      <c r="AB156" s="399" t="str">
        <f t="array" aca="1" ref="AB156" ca="1">IFERROR(_xludf.XLOOKUP($F156,INDIRECT("'예산서_"&amp;$D156&amp;"'!B:B"),INDIRECT("'예산서_"&amp;$D156&amp;"'!L:L")),"")</f>
        <v/>
      </c>
      <c r="AC156" s="363" t="str">
        <f t="array" aca="1" ref="AC156" ca="1">IFERROR(_xludf.XLOOKUP($F156,INDIRECT("'예산서_"&amp;$D156&amp;"'!B:B"),INDIRECT("'예산서_"&amp;$D156&amp;"'!M:M"))+V156+W156,"")</f>
        <v/>
      </c>
      <c r="AD156" s="369" t="str">
        <f t="shared" ca="1" si="5"/>
        <v/>
      </c>
    </row>
    <row r="157" spans="1:30" ht="15.95" customHeight="1">
      <c r="A157" s="350"/>
      <c r="B157" s="256"/>
      <c r="C157" s="360"/>
      <c r="D157" s="361"/>
      <c r="E157" s="361"/>
      <c r="F157" s="362"/>
      <c r="G157" s="363" t="str">
        <f t="array" aca="1" ref="G157" ca="1">IFERROR(_xludf.XLOOKUP($F157,INDIRECT("'예산서_"&amp;$D157&amp;"'!B:.B"),INDIRECT("'예산서_"&amp;$D157&amp;"'!C:.C")),"")</f>
        <v/>
      </c>
      <c r="H157" s="363" t="str">
        <f t="array" aca="1" ref="H157" ca="1">IFERROR(_xludf.XLOOKUP($F157,INDIRECT("'예산서_"&amp;$D157&amp;"'!B:.B"),INDIRECT("'예산서_"&amp;$D157&amp;"'!D:.D")),"")</f>
        <v/>
      </c>
      <c r="I157" s="364"/>
      <c r="J157" s="365"/>
      <c r="K157" s="366"/>
      <c r="L157" s="361"/>
      <c r="M157" s="361"/>
      <c r="N157" s="362"/>
      <c r="O157" s="361"/>
      <c r="P157" s="362"/>
      <c r="Q157" s="361"/>
      <c r="R157" s="361"/>
      <c r="S157" s="362"/>
      <c r="T157" s="363" t="str">
        <f t="shared" ca="1" si="4"/>
        <v/>
      </c>
      <c r="U157" s="367"/>
      <c r="V157" s="368"/>
      <c r="W157" s="368"/>
      <c r="X157" s="363" t="str">
        <f t="array" aca="1" ref="X157" ca="1">IFERROR(_xludf.XLOOKUP($F157,INDIRECT("'예산서_"&amp;$D157&amp;"'!B:B"),INDIRECT("'예산서_"&amp;$D157&amp;"'!J:J")),"")</f>
        <v/>
      </c>
      <c r="Y157" s="367" t="str">
        <f t="array" aca="1" ref="Y157" ca="1">IFERROR(_xludf.XLOOKUP($F157,INDIRECT("'예산서_"&amp;$D157&amp;"'!B:B"),INDIRECT("'예산서_"&amp;$D157&amp;"'!E:E")),"")</f>
        <v/>
      </c>
      <c r="Z157" s="367">
        <f t="array" aca="1" ref="Z157" ca="1">IFERROR(_xludf.XLOOKUP($F157,INDIRECT("'예산서_"&amp;$D157&amp;"'!B:B"),INDIRECT("'예산서_"&amp;$D157&amp;"'!F:F")),)</f>
        <v>0</v>
      </c>
      <c r="AA157" s="363" t="str">
        <f t="array" aca="1" ref="AA157" ca="1">IFERROR(_xludf.XLOOKUP($F157,INDIRECT("'예산서_"&amp;$D157&amp;"'!B:B"),INDIRECT("'예산서_"&amp;$D157&amp;"'!K:K")),"")</f>
        <v/>
      </c>
      <c r="AB157" s="399" t="str">
        <f t="array" aca="1" ref="AB157" ca="1">IFERROR(_xludf.XLOOKUP($F157,INDIRECT("'예산서_"&amp;$D157&amp;"'!B:B"),INDIRECT("'예산서_"&amp;$D157&amp;"'!L:L")),"")</f>
        <v/>
      </c>
      <c r="AC157" s="363" t="str">
        <f t="array" aca="1" ref="AC157" ca="1">IFERROR(_xludf.XLOOKUP($F157,INDIRECT("'예산서_"&amp;$D157&amp;"'!B:B"),INDIRECT("'예산서_"&amp;$D157&amp;"'!M:M"))+V157+W157,"")</f>
        <v/>
      </c>
      <c r="AD157" s="369" t="str">
        <f t="shared" ca="1" si="5"/>
        <v/>
      </c>
    </row>
    <row r="158" spans="1:30" ht="15.95" customHeight="1">
      <c r="A158" s="351"/>
      <c r="B158" s="256"/>
      <c r="C158" s="360"/>
      <c r="D158" s="361"/>
      <c r="E158" s="361"/>
      <c r="F158" s="362"/>
      <c r="G158" s="363" t="str">
        <f t="array" aca="1" ref="G158" ca="1">IFERROR(_xludf.XLOOKUP($F158,INDIRECT("'예산서_"&amp;$D158&amp;"'!B:.B"),INDIRECT("'예산서_"&amp;$D158&amp;"'!C:.C")),"")</f>
        <v/>
      </c>
      <c r="H158" s="363" t="str">
        <f t="array" aca="1" ref="H158" ca="1">IFERROR(_xludf.XLOOKUP($F158,INDIRECT("'예산서_"&amp;$D158&amp;"'!B:.B"),INDIRECT("'예산서_"&amp;$D158&amp;"'!D:.D")),"")</f>
        <v/>
      </c>
      <c r="I158" s="364"/>
      <c r="J158" s="365"/>
      <c r="K158" s="366"/>
      <c r="L158" s="361"/>
      <c r="M158" s="361"/>
      <c r="N158" s="362"/>
      <c r="O158" s="361"/>
      <c r="P158" s="362"/>
      <c r="Q158" s="361"/>
      <c r="R158" s="361"/>
      <c r="S158" s="362"/>
      <c r="T158" s="363" t="str">
        <f t="shared" ca="1" si="4"/>
        <v/>
      </c>
      <c r="U158" s="367"/>
      <c r="V158" s="368"/>
      <c r="W158" s="368"/>
      <c r="X158" s="363" t="str">
        <f t="array" aca="1" ref="X158" ca="1">IFERROR(_xludf.XLOOKUP($F158,INDIRECT("'예산서_"&amp;$D158&amp;"'!B:B"),INDIRECT("'예산서_"&amp;$D158&amp;"'!J:J")),"")</f>
        <v/>
      </c>
      <c r="Y158" s="367" t="str">
        <f t="array" aca="1" ref="Y158" ca="1">IFERROR(_xludf.XLOOKUP($F158,INDIRECT("'예산서_"&amp;$D158&amp;"'!B:B"),INDIRECT("'예산서_"&amp;$D158&amp;"'!E:E")),"")</f>
        <v/>
      </c>
      <c r="Z158" s="367">
        <f t="array" aca="1" ref="Z158" ca="1">IFERROR(_xludf.XLOOKUP($F158,INDIRECT("'예산서_"&amp;$D158&amp;"'!B:B"),INDIRECT("'예산서_"&amp;$D158&amp;"'!F:F")),)</f>
        <v>0</v>
      </c>
      <c r="AA158" s="363" t="str">
        <f t="array" aca="1" ref="AA158" ca="1">IFERROR(_xludf.XLOOKUP($F158,INDIRECT("'예산서_"&amp;$D158&amp;"'!B:B"),INDIRECT("'예산서_"&amp;$D158&amp;"'!K:K")),"")</f>
        <v/>
      </c>
      <c r="AB158" s="399" t="str">
        <f t="array" aca="1" ref="AB158" ca="1">IFERROR(_xludf.XLOOKUP($F158,INDIRECT("'예산서_"&amp;$D158&amp;"'!B:B"),INDIRECT("'예산서_"&amp;$D158&amp;"'!L:L")),"")</f>
        <v/>
      </c>
      <c r="AC158" s="363" t="str">
        <f t="array" aca="1" ref="AC158" ca="1">IFERROR(_xludf.XLOOKUP($F158,INDIRECT("'예산서_"&amp;$D158&amp;"'!B:B"),INDIRECT("'예산서_"&amp;$D158&amp;"'!M:M"))+V158+W158,"")</f>
        <v/>
      </c>
      <c r="AD158" s="369" t="str">
        <f t="shared" ca="1" si="5"/>
        <v/>
      </c>
    </row>
    <row r="159" spans="1:30" ht="15.95" customHeight="1">
      <c r="A159" s="350"/>
      <c r="B159" s="256"/>
      <c r="C159" s="360"/>
      <c r="D159" s="361"/>
      <c r="E159" s="361"/>
      <c r="F159" s="362"/>
      <c r="G159" s="363" t="str">
        <f t="array" aca="1" ref="G159" ca="1">IFERROR(_xludf.XLOOKUP($F159,INDIRECT("'예산서_"&amp;$D159&amp;"'!B:.B"),INDIRECT("'예산서_"&amp;$D159&amp;"'!C:.C")),"")</f>
        <v/>
      </c>
      <c r="H159" s="363" t="str">
        <f t="array" aca="1" ref="H159" ca="1">IFERROR(_xludf.XLOOKUP($F159,INDIRECT("'예산서_"&amp;$D159&amp;"'!B:.B"),INDIRECT("'예산서_"&amp;$D159&amp;"'!D:.D")),"")</f>
        <v/>
      </c>
      <c r="I159" s="364"/>
      <c r="J159" s="365"/>
      <c r="K159" s="366"/>
      <c r="L159" s="361"/>
      <c r="M159" s="361"/>
      <c r="N159" s="362"/>
      <c r="O159" s="361"/>
      <c r="P159" s="362"/>
      <c r="Q159" s="361"/>
      <c r="R159" s="361"/>
      <c r="S159" s="362"/>
      <c r="T159" s="363" t="str">
        <f t="shared" ca="1" si="4"/>
        <v/>
      </c>
      <c r="U159" s="367"/>
      <c r="V159" s="368"/>
      <c r="W159" s="368"/>
      <c r="X159" s="363" t="str">
        <f t="array" aca="1" ref="X159" ca="1">IFERROR(_xludf.XLOOKUP($F159,INDIRECT("'예산서_"&amp;$D159&amp;"'!B:B"),INDIRECT("'예산서_"&amp;$D159&amp;"'!J:J")),"")</f>
        <v/>
      </c>
      <c r="Y159" s="367" t="str">
        <f t="array" aca="1" ref="Y159" ca="1">IFERROR(_xludf.XLOOKUP($F159,INDIRECT("'예산서_"&amp;$D159&amp;"'!B:B"),INDIRECT("'예산서_"&amp;$D159&amp;"'!E:E")),"")</f>
        <v/>
      </c>
      <c r="Z159" s="367">
        <f t="array" aca="1" ref="Z159" ca="1">IFERROR(_xludf.XLOOKUP($F159,INDIRECT("'예산서_"&amp;$D159&amp;"'!B:B"),INDIRECT("'예산서_"&amp;$D159&amp;"'!F:F")),)</f>
        <v>0</v>
      </c>
      <c r="AA159" s="363" t="str">
        <f t="array" aca="1" ref="AA159" ca="1">IFERROR(_xludf.XLOOKUP($F159,INDIRECT("'예산서_"&amp;$D159&amp;"'!B:B"),INDIRECT("'예산서_"&amp;$D159&amp;"'!K:K")),"")</f>
        <v/>
      </c>
      <c r="AB159" s="399" t="str">
        <f t="array" aca="1" ref="AB159" ca="1">IFERROR(_xludf.XLOOKUP($F159,INDIRECT("'예산서_"&amp;$D159&amp;"'!B:B"),INDIRECT("'예산서_"&amp;$D159&amp;"'!L:L")),"")</f>
        <v/>
      </c>
      <c r="AC159" s="363" t="str">
        <f t="array" aca="1" ref="AC159" ca="1">IFERROR(_xludf.XLOOKUP($F159,INDIRECT("'예산서_"&amp;$D159&amp;"'!B:B"),INDIRECT("'예산서_"&amp;$D159&amp;"'!M:M"))+V159+W159,"")</f>
        <v/>
      </c>
      <c r="AD159" s="369" t="str">
        <f t="shared" ca="1" si="5"/>
        <v/>
      </c>
    </row>
    <row r="160" spans="1:30" ht="15.95" customHeight="1">
      <c r="A160" s="351"/>
      <c r="B160" s="256"/>
      <c r="C160" s="360"/>
      <c r="D160" s="361"/>
      <c r="E160" s="361"/>
      <c r="F160" s="362"/>
      <c r="G160" s="363" t="str">
        <f t="array" aca="1" ref="G160" ca="1">IFERROR(_xludf.XLOOKUP($F160,INDIRECT("'예산서_"&amp;$D160&amp;"'!B:.B"),INDIRECT("'예산서_"&amp;$D160&amp;"'!C:.C")),"")</f>
        <v/>
      </c>
      <c r="H160" s="363" t="str">
        <f t="array" aca="1" ref="H160" ca="1">IFERROR(_xludf.XLOOKUP($F160,INDIRECT("'예산서_"&amp;$D160&amp;"'!B:.B"),INDIRECT("'예산서_"&amp;$D160&amp;"'!D:.D")),"")</f>
        <v/>
      </c>
      <c r="I160" s="364"/>
      <c r="J160" s="365"/>
      <c r="K160" s="366"/>
      <c r="L160" s="361"/>
      <c r="M160" s="361"/>
      <c r="N160" s="362"/>
      <c r="O160" s="361"/>
      <c r="P160" s="362"/>
      <c r="Q160" s="361"/>
      <c r="R160" s="361"/>
      <c r="S160" s="362"/>
      <c r="T160" s="363" t="str">
        <f t="shared" ca="1" si="4"/>
        <v/>
      </c>
      <c r="U160" s="367"/>
      <c r="V160" s="368"/>
      <c r="W160" s="368"/>
      <c r="X160" s="363" t="str">
        <f t="array" aca="1" ref="X160" ca="1">IFERROR(_xludf.XLOOKUP($F160,INDIRECT("'예산서_"&amp;$D160&amp;"'!B:B"),INDIRECT("'예산서_"&amp;$D160&amp;"'!J:J")),"")</f>
        <v/>
      </c>
      <c r="Y160" s="367" t="str">
        <f t="array" aca="1" ref="Y160" ca="1">IFERROR(_xludf.XLOOKUP($F160,INDIRECT("'예산서_"&amp;$D160&amp;"'!B:B"),INDIRECT("'예산서_"&amp;$D160&amp;"'!E:E")),"")</f>
        <v/>
      </c>
      <c r="Z160" s="367">
        <f t="array" aca="1" ref="Z160" ca="1">IFERROR(_xludf.XLOOKUP($F160,INDIRECT("'예산서_"&amp;$D160&amp;"'!B:B"),INDIRECT("'예산서_"&amp;$D160&amp;"'!F:F")),)</f>
        <v>0</v>
      </c>
      <c r="AA160" s="363" t="str">
        <f t="array" aca="1" ref="AA160" ca="1">IFERROR(_xludf.XLOOKUP($F160,INDIRECT("'예산서_"&amp;$D160&amp;"'!B:B"),INDIRECT("'예산서_"&amp;$D160&amp;"'!K:K")),"")</f>
        <v/>
      </c>
      <c r="AB160" s="399" t="str">
        <f t="array" aca="1" ref="AB160" ca="1">IFERROR(_xludf.XLOOKUP($F160,INDIRECT("'예산서_"&amp;$D160&amp;"'!B:B"),INDIRECT("'예산서_"&amp;$D160&amp;"'!L:L")),"")</f>
        <v/>
      </c>
      <c r="AC160" s="363" t="str">
        <f t="array" aca="1" ref="AC160" ca="1">IFERROR(_xludf.XLOOKUP($F160,INDIRECT("'예산서_"&amp;$D160&amp;"'!B:B"),INDIRECT("'예산서_"&amp;$D160&amp;"'!M:M"))+V160+W160,"")</f>
        <v/>
      </c>
      <c r="AD160" s="369" t="str">
        <f t="shared" ca="1" si="5"/>
        <v/>
      </c>
    </row>
    <row r="161" spans="1:30" ht="15.95" customHeight="1">
      <c r="A161" s="350"/>
      <c r="B161" s="256"/>
      <c r="C161" s="360"/>
      <c r="D161" s="361"/>
      <c r="E161" s="361"/>
      <c r="F161" s="362"/>
      <c r="G161" s="363" t="str">
        <f t="array" aca="1" ref="G161" ca="1">IFERROR(_xludf.XLOOKUP($F161,INDIRECT("'예산서_"&amp;$D161&amp;"'!B:.B"),INDIRECT("'예산서_"&amp;$D161&amp;"'!C:.C")),"")</f>
        <v/>
      </c>
      <c r="H161" s="363" t="str">
        <f t="array" aca="1" ref="H161" ca="1">IFERROR(_xludf.XLOOKUP($F161,INDIRECT("'예산서_"&amp;$D161&amp;"'!B:.B"),INDIRECT("'예산서_"&amp;$D161&amp;"'!D:.D")),"")</f>
        <v/>
      </c>
      <c r="I161" s="364"/>
      <c r="J161" s="365"/>
      <c r="K161" s="366"/>
      <c r="L161" s="361"/>
      <c r="M161" s="361"/>
      <c r="N161" s="362"/>
      <c r="O161" s="361"/>
      <c r="P161" s="362"/>
      <c r="Q161" s="361"/>
      <c r="R161" s="361"/>
      <c r="S161" s="362"/>
      <c r="T161" s="363" t="str">
        <f t="shared" ca="1" si="4"/>
        <v/>
      </c>
      <c r="U161" s="367"/>
      <c r="V161" s="368"/>
      <c r="W161" s="368"/>
      <c r="X161" s="363" t="str">
        <f t="array" aca="1" ref="X161" ca="1">IFERROR(_xludf.XLOOKUP($F161,INDIRECT("'예산서_"&amp;$D161&amp;"'!B:B"),INDIRECT("'예산서_"&amp;$D161&amp;"'!J:J")),"")</f>
        <v/>
      </c>
      <c r="Y161" s="367" t="str">
        <f t="array" aca="1" ref="Y161" ca="1">IFERROR(_xludf.XLOOKUP($F161,INDIRECT("'예산서_"&amp;$D161&amp;"'!B:B"),INDIRECT("'예산서_"&amp;$D161&amp;"'!E:E")),"")</f>
        <v/>
      </c>
      <c r="Z161" s="367">
        <f t="array" aca="1" ref="Z161" ca="1">IFERROR(_xludf.XLOOKUP($F161,INDIRECT("'예산서_"&amp;$D161&amp;"'!B:B"),INDIRECT("'예산서_"&amp;$D161&amp;"'!F:F")),)</f>
        <v>0</v>
      </c>
      <c r="AA161" s="363" t="str">
        <f t="array" aca="1" ref="AA161" ca="1">IFERROR(_xludf.XLOOKUP($F161,INDIRECT("'예산서_"&amp;$D161&amp;"'!B:B"),INDIRECT("'예산서_"&amp;$D161&amp;"'!K:K")),"")</f>
        <v/>
      </c>
      <c r="AB161" s="399" t="str">
        <f t="array" aca="1" ref="AB161" ca="1">IFERROR(_xludf.XLOOKUP($F161,INDIRECT("'예산서_"&amp;$D161&amp;"'!B:B"),INDIRECT("'예산서_"&amp;$D161&amp;"'!L:L")),"")</f>
        <v/>
      </c>
      <c r="AC161" s="363" t="str">
        <f t="array" aca="1" ref="AC161" ca="1">IFERROR(_xludf.XLOOKUP($F161,INDIRECT("'예산서_"&amp;$D161&amp;"'!B:B"),INDIRECT("'예산서_"&amp;$D161&amp;"'!M:M"))+V161+W161,"")</f>
        <v/>
      </c>
      <c r="AD161" s="369" t="str">
        <f t="shared" ca="1" si="5"/>
        <v/>
      </c>
    </row>
    <row r="162" spans="1:30" ht="15.95" customHeight="1">
      <c r="A162" s="351"/>
      <c r="B162" s="256"/>
      <c r="C162" s="360"/>
      <c r="D162" s="361"/>
      <c r="E162" s="361"/>
      <c r="F162" s="362"/>
      <c r="G162" s="363" t="str">
        <f t="array" aca="1" ref="G162" ca="1">IFERROR(_xludf.XLOOKUP($F162,INDIRECT("'예산서_"&amp;$D162&amp;"'!B:.B"),INDIRECT("'예산서_"&amp;$D162&amp;"'!C:.C")),"")</f>
        <v/>
      </c>
      <c r="H162" s="363" t="str">
        <f t="array" aca="1" ref="H162" ca="1">IFERROR(_xludf.XLOOKUP($F162,INDIRECT("'예산서_"&amp;$D162&amp;"'!B:.B"),INDIRECT("'예산서_"&amp;$D162&amp;"'!D:.D")),"")</f>
        <v/>
      </c>
      <c r="I162" s="364"/>
      <c r="J162" s="365"/>
      <c r="K162" s="366"/>
      <c r="L162" s="361"/>
      <c r="M162" s="361"/>
      <c r="N162" s="362"/>
      <c r="O162" s="361"/>
      <c r="P162" s="362"/>
      <c r="Q162" s="361"/>
      <c r="R162" s="361"/>
      <c r="S162" s="362"/>
      <c r="T162" s="363" t="str">
        <f t="shared" ca="1" si="4"/>
        <v/>
      </c>
      <c r="U162" s="367"/>
      <c r="V162" s="368"/>
      <c r="W162" s="368"/>
      <c r="X162" s="363" t="str">
        <f t="array" aca="1" ref="X162" ca="1">IFERROR(_xludf.XLOOKUP($F162,INDIRECT("'예산서_"&amp;$D162&amp;"'!B:B"),INDIRECT("'예산서_"&amp;$D162&amp;"'!J:J")),"")</f>
        <v/>
      </c>
      <c r="Y162" s="367" t="str">
        <f t="array" aca="1" ref="Y162" ca="1">IFERROR(_xludf.XLOOKUP($F162,INDIRECT("'예산서_"&amp;$D162&amp;"'!B:B"),INDIRECT("'예산서_"&amp;$D162&amp;"'!E:E")),"")</f>
        <v/>
      </c>
      <c r="Z162" s="367">
        <f t="array" aca="1" ref="Z162" ca="1">IFERROR(_xludf.XLOOKUP($F162,INDIRECT("'예산서_"&amp;$D162&amp;"'!B:B"),INDIRECT("'예산서_"&amp;$D162&amp;"'!F:F")),)</f>
        <v>0</v>
      </c>
      <c r="AA162" s="363" t="str">
        <f t="array" aca="1" ref="AA162" ca="1">IFERROR(_xludf.XLOOKUP($F162,INDIRECT("'예산서_"&amp;$D162&amp;"'!B:B"),INDIRECT("'예산서_"&amp;$D162&amp;"'!K:K")),"")</f>
        <v/>
      </c>
      <c r="AB162" s="399" t="str">
        <f t="array" aca="1" ref="AB162" ca="1">IFERROR(_xludf.XLOOKUP($F162,INDIRECT("'예산서_"&amp;$D162&amp;"'!B:B"),INDIRECT("'예산서_"&amp;$D162&amp;"'!L:L")),"")</f>
        <v/>
      </c>
      <c r="AC162" s="363" t="str">
        <f t="array" aca="1" ref="AC162" ca="1">IFERROR(_xludf.XLOOKUP($F162,INDIRECT("'예산서_"&amp;$D162&amp;"'!B:B"),INDIRECT("'예산서_"&amp;$D162&amp;"'!M:M"))+V162+W162,"")</f>
        <v/>
      </c>
      <c r="AD162" s="369" t="str">
        <f t="shared" ca="1" si="5"/>
        <v/>
      </c>
    </row>
    <row r="163" spans="1:30" ht="15.95" customHeight="1">
      <c r="A163" s="350"/>
      <c r="B163" s="256"/>
      <c r="C163" s="360"/>
      <c r="D163" s="361"/>
      <c r="E163" s="361"/>
      <c r="F163" s="362"/>
      <c r="G163" s="363" t="str">
        <f t="array" aca="1" ref="G163" ca="1">IFERROR(_xludf.XLOOKUP($F163,INDIRECT("'예산서_"&amp;$D163&amp;"'!B:.B"),INDIRECT("'예산서_"&amp;$D163&amp;"'!C:.C")),"")</f>
        <v/>
      </c>
      <c r="H163" s="363" t="str">
        <f t="array" aca="1" ref="H163" ca="1">IFERROR(_xludf.XLOOKUP($F163,INDIRECT("'예산서_"&amp;$D163&amp;"'!B:.B"),INDIRECT("'예산서_"&amp;$D163&amp;"'!D:.D")),"")</f>
        <v/>
      </c>
      <c r="I163" s="364"/>
      <c r="J163" s="365"/>
      <c r="K163" s="366"/>
      <c r="L163" s="361"/>
      <c r="M163" s="361"/>
      <c r="N163" s="362"/>
      <c r="O163" s="361"/>
      <c r="P163" s="362"/>
      <c r="Q163" s="361"/>
      <c r="R163" s="361"/>
      <c r="S163" s="362"/>
      <c r="T163" s="363" t="str">
        <f t="shared" ca="1" si="4"/>
        <v/>
      </c>
      <c r="U163" s="367"/>
      <c r="V163" s="368"/>
      <c r="W163" s="368"/>
      <c r="X163" s="363" t="str">
        <f t="array" aca="1" ref="X163" ca="1">IFERROR(_xludf.XLOOKUP($F163,INDIRECT("'예산서_"&amp;$D163&amp;"'!B:B"),INDIRECT("'예산서_"&amp;$D163&amp;"'!J:J")),"")</f>
        <v/>
      </c>
      <c r="Y163" s="367" t="str">
        <f t="array" aca="1" ref="Y163" ca="1">IFERROR(_xludf.XLOOKUP($F163,INDIRECT("'예산서_"&amp;$D163&amp;"'!B:B"),INDIRECT("'예산서_"&amp;$D163&amp;"'!E:E")),"")</f>
        <v/>
      </c>
      <c r="Z163" s="367">
        <f t="array" aca="1" ref="Z163" ca="1">IFERROR(_xludf.XLOOKUP($F163,INDIRECT("'예산서_"&amp;$D163&amp;"'!B:B"),INDIRECT("'예산서_"&amp;$D163&amp;"'!F:F")),)</f>
        <v>0</v>
      </c>
      <c r="AA163" s="363" t="str">
        <f t="array" aca="1" ref="AA163" ca="1">IFERROR(_xludf.XLOOKUP($F163,INDIRECT("'예산서_"&amp;$D163&amp;"'!B:B"),INDIRECT("'예산서_"&amp;$D163&amp;"'!K:K")),"")</f>
        <v/>
      </c>
      <c r="AB163" s="399" t="str">
        <f t="array" aca="1" ref="AB163" ca="1">IFERROR(_xludf.XLOOKUP($F163,INDIRECT("'예산서_"&amp;$D163&amp;"'!B:B"),INDIRECT("'예산서_"&amp;$D163&amp;"'!L:L")),"")</f>
        <v/>
      </c>
      <c r="AC163" s="363" t="str">
        <f t="array" aca="1" ref="AC163" ca="1">IFERROR(_xludf.XLOOKUP($F163,INDIRECT("'예산서_"&amp;$D163&amp;"'!B:B"),INDIRECT("'예산서_"&amp;$D163&amp;"'!M:M"))+V163+W163,"")</f>
        <v/>
      </c>
      <c r="AD163" s="369" t="str">
        <f t="shared" ca="1" si="5"/>
        <v/>
      </c>
    </row>
    <row r="164" spans="1:30" ht="15.95" customHeight="1">
      <c r="A164" s="351"/>
      <c r="B164" s="256"/>
      <c r="C164" s="360"/>
      <c r="D164" s="361"/>
      <c r="E164" s="361"/>
      <c r="F164" s="362"/>
      <c r="G164" s="363" t="str">
        <f t="array" aca="1" ref="G164" ca="1">IFERROR(_xludf.XLOOKUP($F164,INDIRECT("'예산서_"&amp;$D164&amp;"'!B:.B"),INDIRECT("'예산서_"&amp;$D164&amp;"'!C:.C")),"")</f>
        <v/>
      </c>
      <c r="H164" s="363" t="str">
        <f t="array" aca="1" ref="H164" ca="1">IFERROR(_xludf.XLOOKUP($F164,INDIRECT("'예산서_"&amp;$D164&amp;"'!B:.B"),INDIRECT("'예산서_"&amp;$D164&amp;"'!D:.D")),"")</f>
        <v/>
      </c>
      <c r="I164" s="364"/>
      <c r="J164" s="365"/>
      <c r="K164" s="366"/>
      <c r="L164" s="361"/>
      <c r="M164" s="361"/>
      <c r="N164" s="362"/>
      <c r="O164" s="361"/>
      <c r="P164" s="362"/>
      <c r="Q164" s="361"/>
      <c r="R164" s="361"/>
      <c r="S164" s="362"/>
      <c r="T164" s="363" t="str">
        <f t="shared" ca="1" si="4"/>
        <v/>
      </c>
      <c r="U164" s="367"/>
      <c r="V164" s="368"/>
      <c r="W164" s="368"/>
      <c r="X164" s="363" t="str">
        <f t="array" aca="1" ref="X164" ca="1">IFERROR(_xludf.XLOOKUP($F164,INDIRECT("'예산서_"&amp;$D164&amp;"'!B:B"),INDIRECT("'예산서_"&amp;$D164&amp;"'!J:J")),"")</f>
        <v/>
      </c>
      <c r="Y164" s="367" t="str">
        <f t="array" aca="1" ref="Y164" ca="1">IFERROR(_xludf.XLOOKUP($F164,INDIRECT("'예산서_"&amp;$D164&amp;"'!B:B"),INDIRECT("'예산서_"&amp;$D164&amp;"'!E:E")),"")</f>
        <v/>
      </c>
      <c r="Z164" s="367">
        <f t="array" aca="1" ref="Z164" ca="1">IFERROR(_xludf.XLOOKUP($F164,INDIRECT("'예산서_"&amp;$D164&amp;"'!B:B"),INDIRECT("'예산서_"&amp;$D164&amp;"'!F:F")),)</f>
        <v>0</v>
      </c>
      <c r="AA164" s="363" t="str">
        <f t="array" aca="1" ref="AA164" ca="1">IFERROR(_xludf.XLOOKUP($F164,INDIRECT("'예산서_"&amp;$D164&amp;"'!B:B"),INDIRECT("'예산서_"&amp;$D164&amp;"'!K:K")),"")</f>
        <v/>
      </c>
      <c r="AB164" s="399" t="str">
        <f t="array" aca="1" ref="AB164" ca="1">IFERROR(_xludf.XLOOKUP($F164,INDIRECT("'예산서_"&amp;$D164&amp;"'!B:B"),INDIRECT("'예산서_"&amp;$D164&amp;"'!L:L")),"")</f>
        <v/>
      </c>
      <c r="AC164" s="363" t="str">
        <f t="array" aca="1" ref="AC164" ca="1">IFERROR(_xludf.XLOOKUP($F164,INDIRECT("'예산서_"&amp;$D164&amp;"'!B:B"),INDIRECT("'예산서_"&amp;$D164&amp;"'!M:M"))+V164+W164,"")</f>
        <v/>
      </c>
      <c r="AD164" s="369" t="str">
        <f t="shared" ca="1" si="5"/>
        <v/>
      </c>
    </row>
    <row r="165" spans="1:30" ht="15.95" customHeight="1">
      <c r="A165" s="350"/>
      <c r="B165" s="256"/>
      <c r="C165" s="360"/>
      <c r="D165" s="361"/>
      <c r="E165" s="361"/>
      <c r="F165" s="362"/>
      <c r="G165" s="363" t="str">
        <f t="array" aca="1" ref="G165" ca="1">IFERROR(_xludf.XLOOKUP($F165,INDIRECT("'예산서_"&amp;$D165&amp;"'!B:.B"),INDIRECT("'예산서_"&amp;$D165&amp;"'!C:.C")),"")</f>
        <v/>
      </c>
      <c r="H165" s="363" t="str">
        <f t="array" aca="1" ref="H165" ca="1">IFERROR(_xludf.XLOOKUP($F165,INDIRECT("'예산서_"&amp;$D165&amp;"'!B:.B"),INDIRECT("'예산서_"&amp;$D165&amp;"'!D:.D")),"")</f>
        <v/>
      </c>
      <c r="I165" s="364"/>
      <c r="J165" s="365"/>
      <c r="K165" s="366"/>
      <c r="L165" s="361"/>
      <c r="M165" s="361"/>
      <c r="N165" s="362"/>
      <c r="O165" s="361"/>
      <c r="P165" s="362"/>
      <c r="Q165" s="361"/>
      <c r="R165" s="361"/>
      <c r="S165" s="362"/>
      <c r="T165" s="363" t="str">
        <f t="shared" ca="1" si="4"/>
        <v/>
      </c>
      <c r="U165" s="367"/>
      <c r="V165" s="368"/>
      <c r="W165" s="368"/>
      <c r="X165" s="363" t="str">
        <f t="array" aca="1" ref="X165" ca="1">IFERROR(_xludf.XLOOKUP($F165,INDIRECT("'예산서_"&amp;$D165&amp;"'!B:B"),INDIRECT("'예산서_"&amp;$D165&amp;"'!J:J")),"")</f>
        <v/>
      </c>
      <c r="Y165" s="367" t="str">
        <f t="array" aca="1" ref="Y165" ca="1">IFERROR(_xludf.XLOOKUP($F165,INDIRECT("'예산서_"&amp;$D165&amp;"'!B:B"),INDIRECT("'예산서_"&amp;$D165&amp;"'!E:E")),"")</f>
        <v/>
      </c>
      <c r="Z165" s="367">
        <f t="array" aca="1" ref="Z165" ca="1">IFERROR(_xludf.XLOOKUP($F165,INDIRECT("'예산서_"&amp;$D165&amp;"'!B:B"),INDIRECT("'예산서_"&amp;$D165&amp;"'!F:F")),)</f>
        <v>0</v>
      </c>
      <c r="AA165" s="363" t="str">
        <f t="array" aca="1" ref="AA165" ca="1">IFERROR(_xludf.XLOOKUP($F165,INDIRECT("'예산서_"&amp;$D165&amp;"'!B:B"),INDIRECT("'예산서_"&amp;$D165&amp;"'!K:K")),"")</f>
        <v/>
      </c>
      <c r="AB165" s="399" t="str">
        <f t="array" aca="1" ref="AB165" ca="1">IFERROR(_xludf.XLOOKUP($F165,INDIRECT("'예산서_"&amp;$D165&amp;"'!B:B"),INDIRECT("'예산서_"&amp;$D165&amp;"'!L:L")),"")</f>
        <v/>
      </c>
      <c r="AC165" s="363" t="str">
        <f t="array" aca="1" ref="AC165" ca="1">IFERROR(_xludf.XLOOKUP($F165,INDIRECT("'예산서_"&amp;$D165&amp;"'!B:B"),INDIRECT("'예산서_"&amp;$D165&amp;"'!M:M"))+V165+W165,"")</f>
        <v/>
      </c>
      <c r="AD165" s="369" t="str">
        <f t="shared" ca="1" si="5"/>
        <v/>
      </c>
    </row>
    <row r="166" spans="1:30" ht="15.95" customHeight="1">
      <c r="A166" s="351"/>
      <c r="B166" s="256"/>
      <c r="C166" s="360"/>
      <c r="D166" s="361"/>
      <c r="E166" s="361"/>
      <c r="F166" s="362"/>
      <c r="G166" s="363" t="str">
        <f t="array" aca="1" ref="G166" ca="1">IFERROR(_xludf.XLOOKUP($F166,INDIRECT("'예산서_"&amp;$D166&amp;"'!B:.B"),INDIRECT("'예산서_"&amp;$D166&amp;"'!C:.C")),"")</f>
        <v/>
      </c>
      <c r="H166" s="363" t="str">
        <f t="array" aca="1" ref="H166" ca="1">IFERROR(_xludf.XLOOKUP($F166,INDIRECT("'예산서_"&amp;$D166&amp;"'!B:.B"),INDIRECT("'예산서_"&amp;$D166&amp;"'!D:.D")),"")</f>
        <v/>
      </c>
      <c r="I166" s="364"/>
      <c r="J166" s="365"/>
      <c r="K166" s="366"/>
      <c r="L166" s="361"/>
      <c r="M166" s="361"/>
      <c r="N166" s="362"/>
      <c r="O166" s="361"/>
      <c r="P166" s="362"/>
      <c r="Q166" s="361"/>
      <c r="R166" s="361"/>
      <c r="S166" s="362"/>
      <c r="T166" s="363" t="str">
        <f t="shared" ca="1" si="4"/>
        <v/>
      </c>
      <c r="U166" s="367"/>
      <c r="V166" s="368"/>
      <c r="W166" s="368"/>
      <c r="X166" s="363" t="str">
        <f t="array" aca="1" ref="X166" ca="1">IFERROR(_xludf.XLOOKUP($F166,INDIRECT("'예산서_"&amp;$D166&amp;"'!B:B"),INDIRECT("'예산서_"&amp;$D166&amp;"'!J:J")),"")</f>
        <v/>
      </c>
      <c r="Y166" s="367" t="str">
        <f t="array" aca="1" ref="Y166" ca="1">IFERROR(_xludf.XLOOKUP($F166,INDIRECT("'예산서_"&amp;$D166&amp;"'!B:B"),INDIRECT("'예산서_"&amp;$D166&amp;"'!E:E")),"")</f>
        <v/>
      </c>
      <c r="Z166" s="367">
        <f t="array" aca="1" ref="Z166" ca="1">IFERROR(_xludf.XLOOKUP($F166,INDIRECT("'예산서_"&amp;$D166&amp;"'!B:B"),INDIRECT("'예산서_"&amp;$D166&amp;"'!F:F")),)</f>
        <v>0</v>
      </c>
      <c r="AA166" s="363" t="str">
        <f t="array" aca="1" ref="AA166" ca="1">IFERROR(_xludf.XLOOKUP($F166,INDIRECT("'예산서_"&amp;$D166&amp;"'!B:B"),INDIRECT("'예산서_"&amp;$D166&amp;"'!K:K")),"")</f>
        <v/>
      </c>
      <c r="AB166" s="399" t="str">
        <f t="array" aca="1" ref="AB166" ca="1">IFERROR(_xludf.XLOOKUP($F166,INDIRECT("'예산서_"&amp;$D166&amp;"'!B:B"),INDIRECT("'예산서_"&amp;$D166&amp;"'!L:L")),"")</f>
        <v/>
      </c>
      <c r="AC166" s="363" t="str">
        <f t="array" aca="1" ref="AC166" ca="1">IFERROR(_xludf.XLOOKUP($F166,INDIRECT("'예산서_"&amp;$D166&amp;"'!B:B"),INDIRECT("'예산서_"&amp;$D166&amp;"'!M:M"))+V166+W166,"")</f>
        <v/>
      </c>
      <c r="AD166" s="369" t="str">
        <f t="shared" ca="1" si="5"/>
        <v/>
      </c>
    </row>
    <row r="167" spans="1:30" ht="15.95" customHeight="1">
      <c r="A167" s="350"/>
      <c r="B167" s="256"/>
      <c r="C167" s="360"/>
      <c r="D167" s="361"/>
      <c r="E167" s="361"/>
      <c r="F167" s="362"/>
      <c r="G167" s="363" t="str">
        <f t="array" aca="1" ref="G167" ca="1">IFERROR(_xludf.XLOOKUP($F167,INDIRECT("'예산서_"&amp;$D167&amp;"'!B:.B"),INDIRECT("'예산서_"&amp;$D167&amp;"'!C:.C")),"")</f>
        <v/>
      </c>
      <c r="H167" s="363" t="str">
        <f t="array" aca="1" ref="H167" ca="1">IFERROR(_xludf.XLOOKUP($F167,INDIRECT("'예산서_"&amp;$D167&amp;"'!B:.B"),INDIRECT("'예산서_"&amp;$D167&amp;"'!D:.D")),"")</f>
        <v/>
      </c>
      <c r="I167" s="364"/>
      <c r="J167" s="365"/>
      <c r="K167" s="366"/>
      <c r="L167" s="361"/>
      <c r="M167" s="361"/>
      <c r="N167" s="362"/>
      <c r="O167" s="361"/>
      <c r="P167" s="362"/>
      <c r="Q167" s="361"/>
      <c r="R167" s="361"/>
      <c r="S167" s="362"/>
      <c r="T167" s="363" t="str">
        <f t="shared" ca="1" si="4"/>
        <v/>
      </c>
      <c r="U167" s="367"/>
      <c r="V167" s="368"/>
      <c r="W167" s="368"/>
      <c r="X167" s="363" t="str">
        <f t="array" aca="1" ref="X167" ca="1">IFERROR(_xludf.XLOOKUP($F167,INDIRECT("'예산서_"&amp;$D167&amp;"'!B:B"),INDIRECT("'예산서_"&amp;$D167&amp;"'!J:J")),"")</f>
        <v/>
      </c>
      <c r="Y167" s="367" t="str">
        <f t="array" aca="1" ref="Y167" ca="1">IFERROR(_xludf.XLOOKUP($F167,INDIRECT("'예산서_"&amp;$D167&amp;"'!B:B"),INDIRECT("'예산서_"&amp;$D167&amp;"'!E:E")),"")</f>
        <v/>
      </c>
      <c r="Z167" s="367">
        <f t="array" aca="1" ref="Z167" ca="1">IFERROR(_xludf.XLOOKUP($F167,INDIRECT("'예산서_"&amp;$D167&amp;"'!B:B"),INDIRECT("'예산서_"&amp;$D167&amp;"'!F:F")),)</f>
        <v>0</v>
      </c>
      <c r="AA167" s="363" t="str">
        <f t="array" aca="1" ref="AA167" ca="1">IFERROR(_xludf.XLOOKUP($F167,INDIRECT("'예산서_"&amp;$D167&amp;"'!B:B"),INDIRECT("'예산서_"&amp;$D167&amp;"'!K:K")),"")</f>
        <v/>
      </c>
      <c r="AB167" s="399" t="str">
        <f t="array" aca="1" ref="AB167" ca="1">IFERROR(_xludf.XLOOKUP($F167,INDIRECT("'예산서_"&amp;$D167&amp;"'!B:B"),INDIRECT("'예산서_"&amp;$D167&amp;"'!L:L")),"")</f>
        <v/>
      </c>
      <c r="AC167" s="363" t="str">
        <f t="array" aca="1" ref="AC167" ca="1">IFERROR(_xludf.XLOOKUP($F167,INDIRECT("'예산서_"&amp;$D167&amp;"'!B:B"),INDIRECT("'예산서_"&amp;$D167&amp;"'!M:M"))+V167+W167,"")</f>
        <v/>
      </c>
      <c r="AD167" s="369" t="str">
        <f t="shared" ca="1" si="5"/>
        <v/>
      </c>
    </row>
    <row r="168" spans="1:30" ht="15.95" customHeight="1">
      <c r="A168" s="351"/>
      <c r="B168" s="256"/>
      <c r="C168" s="360"/>
      <c r="D168" s="361"/>
      <c r="E168" s="361"/>
      <c r="F168" s="362"/>
      <c r="G168" s="363" t="str">
        <f t="array" aca="1" ref="G168" ca="1">IFERROR(_xludf.XLOOKUP($F168,INDIRECT("'예산서_"&amp;$D168&amp;"'!B:.B"),INDIRECT("'예산서_"&amp;$D168&amp;"'!C:.C")),"")</f>
        <v/>
      </c>
      <c r="H168" s="363" t="str">
        <f t="array" aca="1" ref="H168" ca="1">IFERROR(_xludf.XLOOKUP($F168,INDIRECT("'예산서_"&amp;$D168&amp;"'!B:.B"),INDIRECT("'예산서_"&amp;$D168&amp;"'!D:.D")),"")</f>
        <v/>
      </c>
      <c r="I168" s="364"/>
      <c r="J168" s="365"/>
      <c r="K168" s="366"/>
      <c r="L168" s="361"/>
      <c r="M168" s="361"/>
      <c r="N168" s="362"/>
      <c r="O168" s="361"/>
      <c r="P168" s="362"/>
      <c r="Q168" s="361"/>
      <c r="R168" s="361"/>
      <c r="S168" s="362"/>
      <c r="T168" s="363" t="str">
        <f t="shared" ca="1" si="4"/>
        <v/>
      </c>
      <c r="U168" s="367"/>
      <c r="V168" s="368"/>
      <c r="W168" s="368"/>
      <c r="X168" s="363" t="str">
        <f t="array" aca="1" ref="X168" ca="1">IFERROR(_xludf.XLOOKUP($F168,INDIRECT("'예산서_"&amp;$D168&amp;"'!B:B"),INDIRECT("'예산서_"&amp;$D168&amp;"'!J:J")),"")</f>
        <v/>
      </c>
      <c r="Y168" s="367" t="str">
        <f t="array" aca="1" ref="Y168" ca="1">IFERROR(_xludf.XLOOKUP($F168,INDIRECT("'예산서_"&amp;$D168&amp;"'!B:B"),INDIRECT("'예산서_"&amp;$D168&amp;"'!E:E")),"")</f>
        <v/>
      </c>
      <c r="Z168" s="367">
        <f t="array" aca="1" ref="Z168" ca="1">IFERROR(_xludf.XLOOKUP($F168,INDIRECT("'예산서_"&amp;$D168&amp;"'!B:B"),INDIRECT("'예산서_"&amp;$D168&amp;"'!F:F")),)</f>
        <v>0</v>
      </c>
      <c r="AA168" s="363" t="str">
        <f t="array" aca="1" ref="AA168" ca="1">IFERROR(_xludf.XLOOKUP($F168,INDIRECT("'예산서_"&amp;$D168&amp;"'!B:B"),INDIRECT("'예산서_"&amp;$D168&amp;"'!K:K")),"")</f>
        <v/>
      </c>
      <c r="AB168" s="399" t="str">
        <f t="array" aca="1" ref="AB168" ca="1">IFERROR(_xludf.XLOOKUP($F168,INDIRECT("'예산서_"&amp;$D168&amp;"'!B:B"),INDIRECT("'예산서_"&amp;$D168&amp;"'!L:L")),"")</f>
        <v/>
      </c>
      <c r="AC168" s="363" t="str">
        <f t="array" aca="1" ref="AC168" ca="1">IFERROR(_xludf.XLOOKUP($F168,INDIRECT("'예산서_"&amp;$D168&amp;"'!B:B"),INDIRECT("'예산서_"&amp;$D168&amp;"'!M:M"))+V168+W168,"")</f>
        <v/>
      </c>
      <c r="AD168" s="369" t="str">
        <f t="shared" ca="1" si="5"/>
        <v/>
      </c>
    </row>
    <row r="169" spans="1:30" ht="15.95" customHeight="1">
      <c r="A169" s="350"/>
      <c r="B169" s="256"/>
      <c r="C169" s="360"/>
      <c r="D169" s="361"/>
      <c r="E169" s="361"/>
      <c r="F169" s="362"/>
      <c r="G169" s="363" t="str">
        <f t="array" aca="1" ref="G169" ca="1">IFERROR(_xludf.XLOOKUP($F169,INDIRECT("'예산서_"&amp;$D169&amp;"'!B:.B"),INDIRECT("'예산서_"&amp;$D169&amp;"'!C:.C")),"")</f>
        <v/>
      </c>
      <c r="H169" s="363" t="str">
        <f t="array" aca="1" ref="H169" ca="1">IFERROR(_xludf.XLOOKUP($F169,INDIRECT("'예산서_"&amp;$D169&amp;"'!B:.B"),INDIRECT("'예산서_"&amp;$D169&amp;"'!D:.D")),"")</f>
        <v/>
      </c>
      <c r="I169" s="364"/>
      <c r="J169" s="365"/>
      <c r="K169" s="366"/>
      <c r="L169" s="361"/>
      <c r="M169" s="361"/>
      <c r="N169" s="362"/>
      <c r="O169" s="361"/>
      <c r="P169" s="362"/>
      <c r="Q169" s="361"/>
      <c r="R169" s="361"/>
      <c r="S169" s="362"/>
      <c r="T169" s="363" t="str">
        <f t="shared" ca="1" si="4"/>
        <v/>
      </c>
      <c r="U169" s="367"/>
      <c r="V169" s="368"/>
      <c r="W169" s="368"/>
      <c r="X169" s="363" t="str">
        <f t="array" aca="1" ref="X169" ca="1">IFERROR(_xludf.XLOOKUP($F169,INDIRECT("'예산서_"&amp;$D169&amp;"'!B:B"),INDIRECT("'예산서_"&amp;$D169&amp;"'!J:J")),"")</f>
        <v/>
      </c>
      <c r="Y169" s="367" t="str">
        <f t="array" aca="1" ref="Y169" ca="1">IFERROR(_xludf.XLOOKUP($F169,INDIRECT("'예산서_"&amp;$D169&amp;"'!B:B"),INDIRECT("'예산서_"&amp;$D169&amp;"'!E:E")),"")</f>
        <v/>
      </c>
      <c r="Z169" s="367">
        <f t="array" aca="1" ref="Z169" ca="1">IFERROR(_xludf.XLOOKUP($F169,INDIRECT("'예산서_"&amp;$D169&amp;"'!B:B"),INDIRECT("'예산서_"&amp;$D169&amp;"'!F:F")),)</f>
        <v>0</v>
      </c>
      <c r="AA169" s="363" t="str">
        <f t="array" aca="1" ref="AA169" ca="1">IFERROR(_xludf.XLOOKUP($F169,INDIRECT("'예산서_"&amp;$D169&amp;"'!B:B"),INDIRECT("'예산서_"&amp;$D169&amp;"'!K:K")),"")</f>
        <v/>
      </c>
      <c r="AB169" s="399" t="str">
        <f t="array" aca="1" ref="AB169" ca="1">IFERROR(_xludf.XLOOKUP($F169,INDIRECT("'예산서_"&amp;$D169&amp;"'!B:B"),INDIRECT("'예산서_"&amp;$D169&amp;"'!L:L")),"")</f>
        <v/>
      </c>
      <c r="AC169" s="363" t="str">
        <f t="array" aca="1" ref="AC169" ca="1">IFERROR(_xludf.XLOOKUP($F169,INDIRECT("'예산서_"&amp;$D169&amp;"'!B:B"),INDIRECT("'예산서_"&amp;$D169&amp;"'!M:M"))+V169+W169,"")</f>
        <v/>
      </c>
      <c r="AD169" s="369" t="str">
        <f t="shared" ca="1" si="5"/>
        <v/>
      </c>
    </row>
    <row r="170" spans="1:30" ht="15.95" customHeight="1">
      <c r="A170" s="351"/>
      <c r="B170" s="256"/>
      <c r="C170" s="360"/>
      <c r="D170" s="361"/>
      <c r="E170" s="361"/>
      <c r="F170" s="362"/>
      <c r="G170" s="363" t="str">
        <f t="array" aca="1" ref="G170" ca="1">IFERROR(_xludf.XLOOKUP($F170,INDIRECT("'예산서_"&amp;$D170&amp;"'!B:.B"),INDIRECT("'예산서_"&amp;$D170&amp;"'!C:.C")),"")</f>
        <v/>
      </c>
      <c r="H170" s="363" t="str">
        <f t="array" aca="1" ref="H170" ca="1">IFERROR(_xludf.XLOOKUP($F170,INDIRECT("'예산서_"&amp;$D170&amp;"'!B:.B"),INDIRECT("'예산서_"&amp;$D170&amp;"'!D:.D")),"")</f>
        <v/>
      </c>
      <c r="I170" s="364"/>
      <c r="J170" s="365"/>
      <c r="K170" s="366"/>
      <c r="L170" s="361"/>
      <c r="M170" s="361"/>
      <c r="N170" s="362"/>
      <c r="O170" s="361"/>
      <c r="P170" s="362"/>
      <c r="Q170" s="361"/>
      <c r="R170" s="361"/>
      <c r="S170" s="362"/>
      <c r="T170" s="363" t="str">
        <f t="shared" ca="1" si="4"/>
        <v/>
      </c>
      <c r="U170" s="367"/>
      <c r="V170" s="368"/>
      <c r="W170" s="368"/>
      <c r="X170" s="363" t="str">
        <f t="array" aca="1" ref="X170" ca="1">IFERROR(_xludf.XLOOKUP($F170,INDIRECT("'예산서_"&amp;$D170&amp;"'!B:B"),INDIRECT("'예산서_"&amp;$D170&amp;"'!J:J")),"")</f>
        <v/>
      </c>
      <c r="Y170" s="367" t="str">
        <f t="array" aca="1" ref="Y170" ca="1">IFERROR(_xludf.XLOOKUP($F170,INDIRECT("'예산서_"&amp;$D170&amp;"'!B:B"),INDIRECT("'예산서_"&amp;$D170&amp;"'!E:E")),"")</f>
        <v/>
      </c>
      <c r="Z170" s="367">
        <f t="array" aca="1" ref="Z170" ca="1">IFERROR(_xludf.XLOOKUP($F170,INDIRECT("'예산서_"&amp;$D170&amp;"'!B:B"),INDIRECT("'예산서_"&amp;$D170&amp;"'!F:F")),)</f>
        <v>0</v>
      </c>
      <c r="AA170" s="363" t="str">
        <f t="array" aca="1" ref="AA170" ca="1">IFERROR(_xludf.XLOOKUP($F170,INDIRECT("'예산서_"&amp;$D170&amp;"'!B:B"),INDIRECT("'예산서_"&amp;$D170&amp;"'!K:K")),"")</f>
        <v/>
      </c>
      <c r="AB170" s="399" t="str">
        <f t="array" aca="1" ref="AB170" ca="1">IFERROR(_xludf.XLOOKUP($F170,INDIRECT("'예산서_"&amp;$D170&amp;"'!B:B"),INDIRECT("'예산서_"&amp;$D170&amp;"'!L:L")),"")</f>
        <v/>
      </c>
      <c r="AC170" s="363" t="str">
        <f t="array" aca="1" ref="AC170" ca="1">IFERROR(_xludf.XLOOKUP($F170,INDIRECT("'예산서_"&amp;$D170&amp;"'!B:B"),INDIRECT("'예산서_"&amp;$D170&amp;"'!M:M"))+V170+W170,"")</f>
        <v/>
      </c>
      <c r="AD170" s="369" t="str">
        <f t="shared" ca="1" si="5"/>
        <v/>
      </c>
    </row>
    <row r="171" spans="1:30" ht="15.95" customHeight="1">
      <c r="A171" s="350"/>
      <c r="B171" s="256"/>
      <c r="C171" s="360"/>
      <c r="D171" s="361"/>
      <c r="E171" s="361"/>
      <c r="F171" s="362"/>
      <c r="G171" s="363" t="str">
        <f t="array" aca="1" ref="G171" ca="1">IFERROR(_xludf.XLOOKUP($F171,INDIRECT("'예산서_"&amp;$D171&amp;"'!B:.B"),INDIRECT("'예산서_"&amp;$D171&amp;"'!C:.C")),"")</f>
        <v/>
      </c>
      <c r="H171" s="363" t="str">
        <f t="array" aca="1" ref="H171" ca="1">IFERROR(_xludf.XLOOKUP($F171,INDIRECT("'예산서_"&amp;$D171&amp;"'!B:.B"),INDIRECT("'예산서_"&amp;$D171&amp;"'!D:.D")),"")</f>
        <v/>
      </c>
      <c r="I171" s="364"/>
      <c r="J171" s="365"/>
      <c r="K171" s="366"/>
      <c r="L171" s="361"/>
      <c r="M171" s="361"/>
      <c r="N171" s="362"/>
      <c r="O171" s="361"/>
      <c r="P171" s="362"/>
      <c r="Q171" s="361"/>
      <c r="R171" s="361"/>
      <c r="S171" s="362"/>
      <c r="T171" s="363" t="str">
        <f t="shared" ca="1" si="4"/>
        <v/>
      </c>
      <c r="U171" s="367"/>
      <c r="V171" s="368"/>
      <c r="W171" s="368"/>
      <c r="X171" s="363" t="str">
        <f t="array" aca="1" ref="X171" ca="1">IFERROR(_xludf.XLOOKUP($F171,INDIRECT("'예산서_"&amp;$D171&amp;"'!B:B"),INDIRECT("'예산서_"&amp;$D171&amp;"'!J:J")),"")</f>
        <v/>
      </c>
      <c r="Y171" s="367" t="str">
        <f t="array" aca="1" ref="Y171" ca="1">IFERROR(_xludf.XLOOKUP($F171,INDIRECT("'예산서_"&amp;$D171&amp;"'!B:B"),INDIRECT("'예산서_"&amp;$D171&amp;"'!E:E")),"")</f>
        <v/>
      </c>
      <c r="Z171" s="367">
        <f t="array" aca="1" ref="Z171" ca="1">IFERROR(_xludf.XLOOKUP($F171,INDIRECT("'예산서_"&amp;$D171&amp;"'!B:B"),INDIRECT("'예산서_"&amp;$D171&amp;"'!F:F")),)</f>
        <v>0</v>
      </c>
      <c r="AA171" s="363" t="str">
        <f t="array" aca="1" ref="AA171" ca="1">IFERROR(_xludf.XLOOKUP($F171,INDIRECT("'예산서_"&amp;$D171&amp;"'!B:B"),INDIRECT("'예산서_"&amp;$D171&amp;"'!K:K")),"")</f>
        <v/>
      </c>
      <c r="AB171" s="399" t="str">
        <f t="array" aca="1" ref="AB171" ca="1">IFERROR(_xludf.XLOOKUP($F171,INDIRECT("'예산서_"&amp;$D171&amp;"'!B:B"),INDIRECT("'예산서_"&amp;$D171&amp;"'!L:L")),"")</f>
        <v/>
      </c>
      <c r="AC171" s="363" t="str">
        <f t="array" aca="1" ref="AC171" ca="1">IFERROR(_xludf.XLOOKUP($F171,INDIRECT("'예산서_"&amp;$D171&amp;"'!B:B"),INDIRECT("'예산서_"&amp;$D171&amp;"'!M:M"))+V171+W171,"")</f>
        <v/>
      </c>
      <c r="AD171" s="369" t="str">
        <f t="shared" ca="1" si="5"/>
        <v/>
      </c>
    </row>
    <row r="172" spans="1:30" ht="15.95" customHeight="1">
      <c r="A172" s="351"/>
      <c r="B172" s="256"/>
      <c r="C172" s="360"/>
      <c r="D172" s="361"/>
      <c r="E172" s="361"/>
      <c r="F172" s="362"/>
      <c r="G172" s="363" t="str">
        <f t="array" aca="1" ref="G172" ca="1">IFERROR(_xludf.XLOOKUP($F172,INDIRECT("'예산서_"&amp;$D172&amp;"'!B:.B"),INDIRECT("'예산서_"&amp;$D172&amp;"'!C:.C")),"")</f>
        <v/>
      </c>
      <c r="H172" s="363" t="str">
        <f t="array" aca="1" ref="H172" ca="1">IFERROR(_xludf.XLOOKUP($F172,INDIRECT("'예산서_"&amp;$D172&amp;"'!B:.B"),INDIRECT("'예산서_"&amp;$D172&amp;"'!D:.D")),"")</f>
        <v/>
      </c>
      <c r="I172" s="364"/>
      <c r="J172" s="365"/>
      <c r="K172" s="366"/>
      <c r="L172" s="361"/>
      <c r="M172" s="361"/>
      <c r="N172" s="362"/>
      <c r="O172" s="361"/>
      <c r="P172" s="362"/>
      <c r="Q172" s="361"/>
      <c r="R172" s="361"/>
      <c r="S172" s="362"/>
      <c r="T172" s="363" t="str">
        <f t="shared" ca="1" si="4"/>
        <v/>
      </c>
      <c r="U172" s="367"/>
      <c r="V172" s="368"/>
      <c r="W172" s="368"/>
      <c r="X172" s="363" t="str">
        <f t="array" aca="1" ref="X172" ca="1">IFERROR(_xludf.XLOOKUP($F172,INDIRECT("'예산서_"&amp;$D172&amp;"'!B:B"),INDIRECT("'예산서_"&amp;$D172&amp;"'!J:J")),"")</f>
        <v/>
      </c>
      <c r="Y172" s="367" t="str">
        <f t="array" aca="1" ref="Y172" ca="1">IFERROR(_xludf.XLOOKUP($F172,INDIRECT("'예산서_"&amp;$D172&amp;"'!B:B"),INDIRECT("'예산서_"&amp;$D172&amp;"'!E:E")),"")</f>
        <v/>
      </c>
      <c r="Z172" s="367">
        <f t="array" aca="1" ref="Z172" ca="1">IFERROR(_xludf.XLOOKUP($F172,INDIRECT("'예산서_"&amp;$D172&amp;"'!B:B"),INDIRECT("'예산서_"&amp;$D172&amp;"'!F:F")),)</f>
        <v>0</v>
      </c>
      <c r="AA172" s="363" t="str">
        <f t="array" aca="1" ref="AA172" ca="1">IFERROR(_xludf.XLOOKUP($F172,INDIRECT("'예산서_"&amp;$D172&amp;"'!B:B"),INDIRECT("'예산서_"&amp;$D172&amp;"'!K:K")),"")</f>
        <v/>
      </c>
      <c r="AB172" s="399" t="str">
        <f t="array" aca="1" ref="AB172" ca="1">IFERROR(_xludf.XLOOKUP($F172,INDIRECT("'예산서_"&amp;$D172&amp;"'!B:B"),INDIRECT("'예산서_"&amp;$D172&amp;"'!L:L")),"")</f>
        <v/>
      </c>
      <c r="AC172" s="363" t="str">
        <f t="array" aca="1" ref="AC172" ca="1">IFERROR(_xludf.XLOOKUP($F172,INDIRECT("'예산서_"&amp;$D172&amp;"'!B:B"),INDIRECT("'예산서_"&amp;$D172&amp;"'!M:M"))+V172+W172,"")</f>
        <v/>
      </c>
      <c r="AD172" s="369" t="str">
        <f t="shared" ca="1" si="5"/>
        <v/>
      </c>
    </row>
    <row r="173" spans="1:30" ht="15.95" customHeight="1">
      <c r="A173" s="350"/>
      <c r="B173" s="256"/>
      <c r="C173" s="360"/>
      <c r="D173" s="361"/>
      <c r="E173" s="361"/>
      <c r="F173" s="362"/>
      <c r="G173" s="363" t="str">
        <f t="array" aca="1" ref="G173" ca="1">IFERROR(_xludf.XLOOKUP($F173,INDIRECT("'예산서_"&amp;$D173&amp;"'!B:.B"),INDIRECT("'예산서_"&amp;$D173&amp;"'!C:.C")),"")</f>
        <v/>
      </c>
      <c r="H173" s="363" t="str">
        <f t="array" aca="1" ref="H173" ca="1">IFERROR(_xludf.XLOOKUP($F173,INDIRECT("'예산서_"&amp;$D173&amp;"'!B:.B"),INDIRECT("'예산서_"&amp;$D173&amp;"'!D:.D")),"")</f>
        <v/>
      </c>
      <c r="I173" s="364"/>
      <c r="J173" s="365"/>
      <c r="K173" s="366"/>
      <c r="L173" s="361"/>
      <c r="M173" s="361"/>
      <c r="N173" s="362"/>
      <c r="O173" s="361"/>
      <c r="P173" s="362"/>
      <c r="Q173" s="361"/>
      <c r="R173" s="361"/>
      <c r="S173" s="362"/>
      <c r="T173" s="363" t="str">
        <f t="shared" ca="1" si="4"/>
        <v/>
      </c>
      <c r="U173" s="367"/>
      <c r="V173" s="368"/>
      <c r="W173" s="368"/>
      <c r="X173" s="363" t="str">
        <f t="array" aca="1" ref="X173" ca="1">IFERROR(_xludf.XLOOKUP($F173,INDIRECT("'예산서_"&amp;$D173&amp;"'!B:B"),INDIRECT("'예산서_"&amp;$D173&amp;"'!J:J")),"")</f>
        <v/>
      </c>
      <c r="Y173" s="367" t="str">
        <f t="array" aca="1" ref="Y173" ca="1">IFERROR(_xludf.XLOOKUP($F173,INDIRECT("'예산서_"&amp;$D173&amp;"'!B:B"),INDIRECT("'예산서_"&amp;$D173&amp;"'!E:E")),"")</f>
        <v/>
      </c>
      <c r="Z173" s="367">
        <f t="array" aca="1" ref="Z173" ca="1">IFERROR(_xludf.XLOOKUP($F173,INDIRECT("'예산서_"&amp;$D173&amp;"'!B:B"),INDIRECT("'예산서_"&amp;$D173&amp;"'!F:F")),)</f>
        <v>0</v>
      </c>
      <c r="AA173" s="363" t="str">
        <f t="array" aca="1" ref="AA173" ca="1">IFERROR(_xludf.XLOOKUP($F173,INDIRECT("'예산서_"&amp;$D173&amp;"'!B:B"),INDIRECT("'예산서_"&amp;$D173&amp;"'!K:K")),"")</f>
        <v/>
      </c>
      <c r="AB173" s="399" t="str">
        <f t="array" aca="1" ref="AB173" ca="1">IFERROR(_xludf.XLOOKUP($F173,INDIRECT("'예산서_"&amp;$D173&amp;"'!B:B"),INDIRECT("'예산서_"&amp;$D173&amp;"'!L:L")),"")</f>
        <v/>
      </c>
      <c r="AC173" s="363" t="str">
        <f t="array" aca="1" ref="AC173" ca="1">IFERROR(_xludf.XLOOKUP($F173,INDIRECT("'예산서_"&amp;$D173&amp;"'!B:B"),INDIRECT("'예산서_"&amp;$D173&amp;"'!M:M"))+V173+W173,"")</f>
        <v/>
      </c>
      <c r="AD173" s="369" t="str">
        <f t="shared" ca="1" si="5"/>
        <v/>
      </c>
    </row>
    <row r="174" spans="1:30" ht="15.95" customHeight="1">
      <c r="A174" s="351"/>
      <c r="B174" s="256"/>
      <c r="C174" s="360"/>
      <c r="D174" s="361"/>
      <c r="E174" s="361"/>
      <c r="F174" s="362"/>
      <c r="G174" s="363" t="str">
        <f t="array" aca="1" ref="G174" ca="1">IFERROR(_xludf.XLOOKUP($F174,INDIRECT("'예산서_"&amp;$D174&amp;"'!B:.B"),INDIRECT("'예산서_"&amp;$D174&amp;"'!C:.C")),"")</f>
        <v/>
      </c>
      <c r="H174" s="363" t="str">
        <f t="array" aca="1" ref="H174" ca="1">IFERROR(_xludf.XLOOKUP($F174,INDIRECT("'예산서_"&amp;$D174&amp;"'!B:.B"),INDIRECT("'예산서_"&amp;$D174&amp;"'!D:.D")),"")</f>
        <v/>
      </c>
      <c r="I174" s="364"/>
      <c r="J174" s="365"/>
      <c r="K174" s="366"/>
      <c r="L174" s="361"/>
      <c r="M174" s="361"/>
      <c r="N174" s="362"/>
      <c r="O174" s="361"/>
      <c r="P174" s="362"/>
      <c r="Q174" s="361"/>
      <c r="R174" s="361"/>
      <c r="S174" s="362"/>
      <c r="T174" s="363" t="str">
        <f t="shared" ca="1" si="4"/>
        <v/>
      </c>
      <c r="U174" s="367"/>
      <c r="V174" s="368"/>
      <c r="W174" s="368"/>
      <c r="X174" s="363" t="str">
        <f t="array" aca="1" ref="X174" ca="1">IFERROR(_xludf.XLOOKUP($F174,INDIRECT("'예산서_"&amp;$D174&amp;"'!B:B"),INDIRECT("'예산서_"&amp;$D174&amp;"'!J:J")),"")</f>
        <v/>
      </c>
      <c r="Y174" s="367" t="str">
        <f t="array" aca="1" ref="Y174" ca="1">IFERROR(_xludf.XLOOKUP($F174,INDIRECT("'예산서_"&amp;$D174&amp;"'!B:B"),INDIRECT("'예산서_"&amp;$D174&amp;"'!E:E")),"")</f>
        <v/>
      </c>
      <c r="Z174" s="367">
        <f t="array" aca="1" ref="Z174" ca="1">IFERROR(_xludf.XLOOKUP($F174,INDIRECT("'예산서_"&amp;$D174&amp;"'!B:B"),INDIRECT("'예산서_"&amp;$D174&amp;"'!F:F")),)</f>
        <v>0</v>
      </c>
      <c r="AA174" s="363" t="str">
        <f t="array" aca="1" ref="AA174" ca="1">IFERROR(_xludf.XLOOKUP($F174,INDIRECT("'예산서_"&amp;$D174&amp;"'!B:B"),INDIRECT("'예산서_"&amp;$D174&amp;"'!K:K")),"")</f>
        <v/>
      </c>
      <c r="AB174" s="399" t="str">
        <f t="array" aca="1" ref="AB174" ca="1">IFERROR(_xludf.XLOOKUP($F174,INDIRECT("'예산서_"&amp;$D174&amp;"'!B:B"),INDIRECT("'예산서_"&amp;$D174&amp;"'!L:L")),"")</f>
        <v/>
      </c>
      <c r="AC174" s="363" t="str">
        <f t="array" aca="1" ref="AC174" ca="1">IFERROR(_xludf.XLOOKUP($F174,INDIRECT("'예산서_"&amp;$D174&amp;"'!B:B"),INDIRECT("'예산서_"&amp;$D174&amp;"'!M:M"))+V174+W174,"")</f>
        <v/>
      </c>
      <c r="AD174" s="369" t="str">
        <f t="shared" ca="1" si="5"/>
        <v/>
      </c>
    </row>
    <row r="175" spans="1:30" ht="15.95" customHeight="1">
      <c r="A175" s="350"/>
      <c r="B175" s="256"/>
      <c r="C175" s="360"/>
      <c r="D175" s="361"/>
      <c r="E175" s="361"/>
      <c r="F175" s="362"/>
      <c r="G175" s="363" t="str">
        <f t="array" aca="1" ref="G175" ca="1">IFERROR(_xludf.XLOOKUP($F175,INDIRECT("'예산서_"&amp;$D175&amp;"'!B:.B"),INDIRECT("'예산서_"&amp;$D175&amp;"'!C:.C")),"")</f>
        <v/>
      </c>
      <c r="H175" s="363" t="str">
        <f t="array" aca="1" ref="H175" ca="1">IFERROR(_xludf.XLOOKUP($F175,INDIRECT("'예산서_"&amp;$D175&amp;"'!B:.B"),INDIRECT("'예산서_"&amp;$D175&amp;"'!D:.D")),"")</f>
        <v/>
      </c>
      <c r="I175" s="364"/>
      <c r="J175" s="365"/>
      <c r="K175" s="366"/>
      <c r="L175" s="361"/>
      <c r="M175" s="361"/>
      <c r="N175" s="362"/>
      <c r="O175" s="361"/>
      <c r="P175" s="362"/>
      <c r="Q175" s="361"/>
      <c r="R175" s="361"/>
      <c r="S175" s="362"/>
      <c r="T175" s="363" t="str">
        <f t="shared" ca="1" si="4"/>
        <v/>
      </c>
      <c r="U175" s="367"/>
      <c r="V175" s="368"/>
      <c r="W175" s="368"/>
      <c r="X175" s="363" t="str">
        <f t="array" aca="1" ref="X175" ca="1">IFERROR(_xludf.XLOOKUP($F175,INDIRECT("'예산서_"&amp;$D175&amp;"'!B:B"),INDIRECT("'예산서_"&amp;$D175&amp;"'!J:J")),"")</f>
        <v/>
      </c>
      <c r="Y175" s="367" t="str">
        <f t="array" aca="1" ref="Y175" ca="1">IFERROR(_xludf.XLOOKUP($F175,INDIRECT("'예산서_"&amp;$D175&amp;"'!B:B"),INDIRECT("'예산서_"&amp;$D175&amp;"'!E:E")),"")</f>
        <v/>
      </c>
      <c r="Z175" s="367">
        <f t="array" aca="1" ref="Z175" ca="1">IFERROR(_xludf.XLOOKUP($F175,INDIRECT("'예산서_"&amp;$D175&amp;"'!B:B"),INDIRECT("'예산서_"&amp;$D175&amp;"'!F:F")),)</f>
        <v>0</v>
      </c>
      <c r="AA175" s="363" t="str">
        <f t="array" aca="1" ref="AA175" ca="1">IFERROR(_xludf.XLOOKUP($F175,INDIRECT("'예산서_"&amp;$D175&amp;"'!B:B"),INDIRECT("'예산서_"&amp;$D175&amp;"'!K:K")),"")</f>
        <v/>
      </c>
      <c r="AB175" s="399" t="str">
        <f t="array" aca="1" ref="AB175" ca="1">IFERROR(_xludf.XLOOKUP($F175,INDIRECT("'예산서_"&amp;$D175&amp;"'!B:B"),INDIRECT("'예산서_"&amp;$D175&amp;"'!L:L")),"")</f>
        <v/>
      </c>
      <c r="AC175" s="363" t="str">
        <f t="array" aca="1" ref="AC175" ca="1">IFERROR(_xludf.XLOOKUP($F175,INDIRECT("'예산서_"&amp;$D175&amp;"'!B:B"),INDIRECT("'예산서_"&amp;$D175&amp;"'!M:M"))+V175+W175,"")</f>
        <v/>
      </c>
      <c r="AD175" s="369" t="str">
        <f t="shared" ca="1" si="5"/>
        <v/>
      </c>
    </row>
    <row r="176" spans="1:30" ht="15.95" customHeight="1">
      <c r="A176" s="351"/>
      <c r="B176" s="256"/>
      <c r="C176" s="360"/>
      <c r="D176" s="361"/>
      <c r="E176" s="361"/>
      <c r="F176" s="362"/>
      <c r="G176" s="363" t="str">
        <f t="array" aca="1" ref="G176" ca="1">IFERROR(_xludf.XLOOKUP($F176,INDIRECT("'예산서_"&amp;$D176&amp;"'!B:.B"),INDIRECT("'예산서_"&amp;$D176&amp;"'!C:.C")),"")</f>
        <v/>
      </c>
      <c r="H176" s="363" t="str">
        <f t="array" aca="1" ref="H176" ca="1">IFERROR(_xludf.XLOOKUP($F176,INDIRECT("'예산서_"&amp;$D176&amp;"'!B:.B"),INDIRECT("'예산서_"&amp;$D176&amp;"'!D:.D")),"")</f>
        <v/>
      </c>
      <c r="I176" s="364"/>
      <c r="J176" s="365"/>
      <c r="K176" s="366"/>
      <c r="L176" s="361"/>
      <c r="M176" s="361"/>
      <c r="N176" s="362"/>
      <c r="O176" s="361"/>
      <c r="P176" s="362"/>
      <c r="Q176" s="361"/>
      <c r="R176" s="361"/>
      <c r="S176" s="362"/>
      <c r="T176" s="363" t="str">
        <f t="shared" ca="1" si="4"/>
        <v/>
      </c>
      <c r="U176" s="367"/>
      <c r="V176" s="368"/>
      <c r="W176" s="368"/>
      <c r="X176" s="363" t="str">
        <f t="array" aca="1" ref="X176" ca="1">IFERROR(_xludf.XLOOKUP($F176,INDIRECT("'예산서_"&amp;$D176&amp;"'!B:B"),INDIRECT("'예산서_"&amp;$D176&amp;"'!J:J")),"")</f>
        <v/>
      </c>
      <c r="Y176" s="367" t="str">
        <f t="array" aca="1" ref="Y176" ca="1">IFERROR(_xludf.XLOOKUP($F176,INDIRECT("'예산서_"&amp;$D176&amp;"'!B:B"),INDIRECT("'예산서_"&amp;$D176&amp;"'!E:E")),"")</f>
        <v/>
      </c>
      <c r="Z176" s="367">
        <f t="array" aca="1" ref="Z176" ca="1">IFERROR(_xludf.XLOOKUP($F176,INDIRECT("'예산서_"&amp;$D176&amp;"'!B:B"),INDIRECT("'예산서_"&amp;$D176&amp;"'!F:F")),)</f>
        <v>0</v>
      </c>
      <c r="AA176" s="363" t="str">
        <f t="array" aca="1" ref="AA176" ca="1">IFERROR(_xludf.XLOOKUP($F176,INDIRECT("'예산서_"&amp;$D176&amp;"'!B:B"),INDIRECT("'예산서_"&amp;$D176&amp;"'!K:K")),"")</f>
        <v/>
      </c>
      <c r="AB176" s="399" t="str">
        <f t="array" aca="1" ref="AB176" ca="1">IFERROR(_xludf.XLOOKUP($F176,INDIRECT("'예산서_"&amp;$D176&amp;"'!B:B"),INDIRECT("'예산서_"&amp;$D176&amp;"'!L:L")),"")</f>
        <v/>
      </c>
      <c r="AC176" s="363" t="str">
        <f t="array" aca="1" ref="AC176" ca="1">IFERROR(_xludf.XLOOKUP($F176,INDIRECT("'예산서_"&amp;$D176&amp;"'!B:B"),INDIRECT("'예산서_"&amp;$D176&amp;"'!M:M"))+V176+W176,"")</f>
        <v/>
      </c>
      <c r="AD176" s="369" t="str">
        <f t="shared" ca="1" si="5"/>
        <v/>
      </c>
    </row>
    <row r="177" spans="1:30" ht="15.95" customHeight="1">
      <c r="A177" s="350"/>
      <c r="B177" s="256"/>
      <c r="C177" s="360"/>
      <c r="D177" s="361"/>
      <c r="E177" s="361"/>
      <c r="F177" s="362"/>
      <c r="G177" s="363" t="str">
        <f t="array" aca="1" ref="G177" ca="1">IFERROR(_xludf.XLOOKUP($F177,INDIRECT("'예산서_"&amp;$D177&amp;"'!B:.B"),INDIRECT("'예산서_"&amp;$D177&amp;"'!C:.C")),"")</f>
        <v/>
      </c>
      <c r="H177" s="363" t="str">
        <f t="array" aca="1" ref="H177" ca="1">IFERROR(_xludf.XLOOKUP($F177,INDIRECT("'예산서_"&amp;$D177&amp;"'!B:.B"),INDIRECT("'예산서_"&amp;$D177&amp;"'!D:.D")),"")</f>
        <v/>
      </c>
      <c r="I177" s="364"/>
      <c r="J177" s="365"/>
      <c r="K177" s="366"/>
      <c r="L177" s="361"/>
      <c r="M177" s="361"/>
      <c r="N177" s="362"/>
      <c r="O177" s="361"/>
      <c r="P177" s="362"/>
      <c r="Q177" s="361"/>
      <c r="R177" s="361"/>
      <c r="S177" s="362"/>
      <c r="T177" s="363" t="str">
        <f t="shared" ca="1" si="4"/>
        <v/>
      </c>
      <c r="U177" s="367"/>
      <c r="V177" s="368"/>
      <c r="W177" s="368"/>
      <c r="X177" s="363" t="str">
        <f t="array" aca="1" ref="X177" ca="1">IFERROR(_xludf.XLOOKUP($F177,INDIRECT("'예산서_"&amp;$D177&amp;"'!B:B"),INDIRECT("'예산서_"&amp;$D177&amp;"'!J:J")),"")</f>
        <v/>
      </c>
      <c r="Y177" s="367" t="str">
        <f t="array" aca="1" ref="Y177" ca="1">IFERROR(_xludf.XLOOKUP($F177,INDIRECT("'예산서_"&amp;$D177&amp;"'!B:B"),INDIRECT("'예산서_"&amp;$D177&amp;"'!E:E")),"")</f>
        <v/>
      </c>
      <c r="Z177" s="367">
        <f t="array" aca="1" ref="Z177" ca="1">IFERROR(_xludf.XLOOKUP($F177,INDIRECT("'예산서_"&amp;$D177&amp;"'!B:B"),INDIRECT("'예산서_"&amp;$D177&amp;"'!F:F")),)</f>
        <v>0</v>
      </c>
      <c r="AA177" s="363" t="str">
        <f t="array" aca="1" ref="AA177" ca="1">IFERROR(_xludf.XLOOKUP($F177,INDIRECT("'예산서_"&amp;$D177&amp;"'!B:B"),INDIRECT("'예산서_"&amp;$D177&amp;"'!K:K")),"")</f>
        <v/>
      </c>
      <c r="AB177" s="399" t="str">
        <f t="array" aca="1" ref="AB177" ca="1">IFERROR(_xludf.XLOOKUP($F177,INDIRECT("'예산서_"&amp;$D177&amp;"'!B:B"),INDIRECT("'예산서_"&amp;$D177&amp;"'!L:L")),"")</f>
        <v/>
      </c>
      <c r="AC177" s="363" t="str">
        <f t="array" aca="1" ref="AC177" ca="1">IFERROR(_xludf.XLOOKUP($F177,INDIRECT("'예산서_"&amp;$D177&amp;"'!B:B"),INDIRECT("'예산서_"&amp;$D177&amp;"'!M:M"))+V177+W177,"")</f>
        <v/>
      </c>
      <c r="AD177" s="369" t="str">
        <f t="shared" ca="1" si="5"/>
        <v/>
      </c>
    </row>
    <row r="178" spans="1:30" ht="15.95" customHeight="1">
      <c r="A178" s="351"/>
      <c r="B178" s="256"/>
      <c r="C178" s="360"/>
      <c r="D178" s="361"/>
      <c r="E178" s="361"/>
      <c r="F178" s="362"/>
      <c r="G178" s="363" t="str">
        <f t="array" aca="1" ref="G178" ca="1">IFERROR(_xludf.XLOOKUP($F178,INDIRECT("'예산서_"&amp;$D178&amp;"'!B:.B"),INDIRECT("'예산서_"&amp;$D178&amp;"'!C:.C")),"")</f>
        <v/>
      </c>
      <c r="H178" s="363" t="str">
        <f t="array" aca="1" ref="H178" ca="1">IFERROR(_xludf.XLOOKUP($F178,INDIRECT("'예산서_"&amp;$D178&amp;"'!B:.B"),INDIRECT("'예산서_"&amp;$D178&amp;"'!D:.D")),"")</f>
        <v/>
      </c>
      <c r="I178" s="364"/>
      <c r="J178" s="365"/>
      <c r="K178" s="366"/>
      <c r="L178" s="361"/>
      <c r="M178" s="361"/>
      <c r="N178" s="362"/>
      <c r="O178" s="361"/>
      <c r="P178" s="362"/>
      <c r="Q178" s="361"/>
      <c r="R178" s="361"/>
      <c r="S178" s="362"/>
      <c r="T178" s="363" t="str">
        <f t="shared" ca="1" si="4"/>
        <v/>
      </c>
      <c r="U178" s="367"/>
      <c r="V178" s="368"/>
      <c r="W178" s="368"/>
      <c r="X178" s="363" t="str">
        <f t="array" aca="1" ref="X178" ca="1">IFERROR(_xludf.XLOOKUP($F178,INDIRECT("'예산서_"&amp;$D178&amp;"'!B:B"),INDIRECT("'예산서_"&amp;$D178&amp;"'!J:J")),"")</f>
        <v/>
      </c>
      <c r="Y178" s="367" t="str">
        <f t="array" aca="1" ref="Y178" ca="1">IFERROR(_xludf.XLOOKUP($F178,INDIRECT("'예산서_"&amp;$D178&amp;"'!B:B"),INDIRECT("'예산서_"&amp;$D178&amp;"'!E:E")),"")</f>
        <v/>
      </c>
      <c r="Z178" s="367">
        <f t="array" aca="1" ref="Z178" ca="1">IFERROR(_xludf.XLOOKUP($F178,INDIRECT("'예산서_"&amp;$D178&amp;"'!B:B"),INDIRECT("'예산서_"&amp;$D178&amp;"'!F:F")),)</f>
        <v>0</v>
      </c>
      <c r="AA178" s="363" t="str">
        <f t="array" aca="1" ref="AA178" ca="1">IFERROR(_xludf.XLOOKUP($F178,INDIRECT("'예산서_"&amp;$D178&amp;"'!B:B"),INDIRECT("'예산서_"&amp;$D178&amp;"'!K:K")),"")</f>
        <v/>
      </c>
      <c r="AB178" s="399" t="str">
        <f t="array" aca="1" ref="AB178" ca="1">IFERROR(_xludf.XLOOKUP($F178,INDIRECT("'예산서_"&amp;$D178&amp;"'!B:B"),INDIRECT("'예산서_"&amp;$D178&amp;"'!L:L")),"")</f>
        <v/>
      </c>
      <c r="AC178" s="363" t="str">
        <f t="array" aca="1" ref="AC178" ca="1">IFERROR(_xludf.XLOOKUP($F178,INDIRECT("'예산서_"&amp;$D178&amp;"'!B:B"),INDIRECT("'예산서_"&amp;$D178&amp;"'!M:M"))+V178+W178,"")</f>
        <v/>
      </c>
      <c r="AD178" s="369" t="str">
        <f t="shared" ca="1" si="5"/>
        <v/>
      </c>
    </row>
    <row r="179" spans="1:30" ht="15.95" customHeight="1">
      <c r="A179" s="350"/>
      <c r="B179" s="256"/>
      <c r="C179" s="360"/>
      <c r="D179" s="361"/>
      <c r="E179" s="361"/>
      <c r="F179" s="362"/>
      <c r="G179" s="363" t="str">
        <f t="array" aca="1" ref="G179" ca="1">IFERROR(_xludf.XLOOKUP($F179,INDIRECT("'예산서_"&amp;$D179&amp;"'!B:.B"),INDIRECT("'예산서_"&amp;$D179&amp;"'!C:.C")),"")</f>
        <v/>
      </c>
      <c r="H179" s="363" t="str">
        <f t="array" aca="1" ref="H179" ca="1">IFERROR(_xludf.XLOOKUP($F179,INDIRECT("'예산서_"&amp;$D179&amp;"'!B:.B"),INDIRECT("'예산서_"&amp;$D179&amp;"'!D:.D")),"")</f>
        <v/>
      </c>
      <c r="I179" s="364"/>
      <c r="J179" s="365"/>
      <c r="K179" s="366"/>
      <c r="L179" s="361"/>
      <c r="M179" s="361"/>
      <c r="N179" s="362"/>
      <c r="O179" s="361"/>
      <c r="P179" s="362"/>
      <c r="Q179" s="361"/>
      <c r="R179" s="361"/>
      <c r="S179" s="362"/>
      <c r="T179" s="363" t="str">
        <f t="shared" ca="1" si="4"/>
        <v/>
      </c>
      <c r="U179" s="367"/>
      <c r="V179" s="368"/>
      <c r="W179" s="368"/>
      <c r="X179" s="363" t="str">
        <f t="array" aca="1" ref="X179" ca="1">IFERROR(_xludf.XLOOKUP($F179,INDIRECT("'예산서_"&amp;$D179&amp;"'!B:B"),INDIRECT("'예산서_"&amp;$D179&amp;"'!J:J")),"")</f>
        <v/>
      </c>
      <c r="Y179" s="367" t="str">
        <f t="array" aca="1" ref="Y179" ca="1">IFERROR(_xludf.XLOOKUP($F179,INDIRECT("'예산서_"&amp;$D179&amp;"'!B:B"),INDIRECT("'예산서_"&amp;$D179&amp;"'!E:E")),"")</f>
        <v/>
      </c>
      <c r="Z179" s="367">
        <f t="array" aca="1" ref="Z179" ca="1">IFERROR(_xludf.XLOOKUP($F179,INDIRECT("'예산서_"&amp;$D179&amp;"'!B:B"),INDIRECT("'예산서_"&amp;$D179&amp;"'!F:F")),)</f>
        <v>0</v>
      </c>
      <c r="AA179" s="363" t="str">
        <f t="array" aca="1" ref="AA179" ca="1">IFERROR(_xludf.XLOOKUP($F179,INDIRECT("'예산서_"&amp;$D179&amp;"'!B:B"),INDIRECT("'예산서_"&amp;$D179&amp;"'!K:K")),"")</f>
        <v/>
      </c>
      <c r="AB179" s="399" t="str">
        <f t="array" aca="1" ref="AB179" ca="1">IFERROR(_xludf.XLOOKUP($F179,INDIRECT("'예산서_"&amp;$D179&amp;"'!B:B"),INDIRECT("'예산서_"&amp;$D179&amp;"'!L:L")),"")</f>
        <v/>
      </c>
      <c r="AC179" s="363" t="str">
        <f t="array" aca="1" ref="AC179" ca="1">IFERROR(_xludf.XLOOKUP($F179,INDIRECT("'예산서_"&amp;$D179&amp;"'!B:B"),INDIRECT("'예산서_"&amp;$D179&amp;"'!M:M"))+V179+W179,"")</f>
        <v/>
      </c>
      <c r="AD179" s="369" t="str">
        <f t="shared" ca="1" si="5"/>
        <v/>
      </c>
    </row>
    <row r="180" spans="1:30" ht="15.95" customHeight="1">
      <c r="A180" s="351"/>
      <c r="B180" s="256"/>
      <c r="C180" s="360"/>
      <c r="D180" s="361"/>
      <c r="E180" s="361"/>
      <c r="F180" s="362"/>
      <c r="G180" s="363" t="str">
        <f t="array" aca="1" ref="G180" ca="1">IFERROR(_xludf.XLOOKUP($F180,INDIRECT("'예산서_"&amp;$D180&amp;"'!B:.B"),INDIRECT("'예산서_"&amp;$D180&amp;"'!C:.C")),"")</f>
        <v/>
      </c>
      <c r="H180" s="363" t="str">
        <f t="array" aca="1" ref="H180" ca="1">IFERROR(_xludf.XLOOKUP($F180,INDIRECT("'예산서_"&amp;$D180&amp;"'!B:.B"),INDIRECT("'예산서_"&amp;$D180&amp;"'!D:.D")),"")</f>
        <v/>
      </c>
      <c r="I180" s="364"/>
      <c r="J180" s="365"/>
      <c r="K180" s="366"/>
      <c r="L180" s="361"/>
      <c r="M180" s="361"/>
      <c r="N180" s="362"/>
      <c r="O180" s="361"/>
      <c r="P180" s="362"/>
      <c r="Q180" s="361"/>
      <c r="R180" s="361"/>
      <c r="S180" s="362"/>
      <c r="T180" s="363" t="str">
        <f t="shared" ca="1" si="4"/>
        <v/>
      </c>
      <c r="U180" s="367"/>
      <c r="V180" s="368"/>
      <c r="W180" s="368"/>
      <c r="X180" s="363" t="str">
        <f t="array" aca="1" ref="X180" ca="1">IFERROR(_xludf.XLOOKUP($F180,INDIRECT("'예산서_"&amp;$D180&amp;"'!B:B"),INDIRECT("'예산서_"&amp;$D180&amp;"'!J:J")),"")</f>
        <v/>
      </c>
      <c r="Y180" s="367" t="str">
        <f t="array" aca="1" ref="Y180" ca="1">IFERROR(_xludf.XLOOKUP($F180,INDIRECT("'예산서_"&amp;$D180&amp;"'!B:B"),INDIRECT("'예산서_"&amp;$D180&amp;"'!E:E")),"")</f>
        <v/>
      </c>
      <c r="Z180" s="367">
        <f t="array" aca="1" ref="Z180" ca="1">IFERROR(_xludf.XLOOKUP($F180,INDIRECT("'예산서_"&amp;$D180&amp;"'!B:B"),INDIRECT("'예산서_"&amp;$D180&amp;"'!F:F")),)</f>
        <v>0</v>
      </c>
      <c r="AA180" s="363" t="str">
        <f t="array" aca="1" ref="AA180" ca="1">IFERROR(_xludf.XLOOKUP($F180,INDIRECT("'예산서_"&amp;$D180&amp;"'!B:B"),INDIRECT("'예산서_"&amp;$D180&amp;"'!K:K")),"")</f>
        <v/>
      </c>
      <c r="AB180" s="399" t="str">
        <f t="array" aca="1" ref="AB180" ca="1">IFERROR(_xludf.XLOOKUP($F180,INDIRECT("'예산서_"&amp;$D180&amp;"'!B:B"),INDIRECT("'예산서_"&amp;$D180&amp;"'!L:L")),"")</f>
        <v/>
      </c>
      <c r="AC180" s="363" t="str">
        <f t="array" aca="1" ref="AC180" ca="1">IFERROR(_xludf.XLOOKUP($F180,INDIRECT("'예산서_"&amp;$D180&amp;"'!B:B"),INDIRECT("'예산서_"&amp;$D180&amp;"'!M:M"))+V180+W180,"")</f>
        <v/>
      </c>
      <c r="AD180" s="369" t="str">
        <f t="shared" ca="1" si="5"/>
        <v/>
      </c>
    </row>
    <row r="181" spans="1:30" ht="15.95" customHeight="1">
      <c r="A181" s="350"/>
      <c r="B181" s="256"/>
      <c r="C181" s="360"/>
      <c r="D181" s="361"/>
      <c r="E181" s="361"/>
      <c r="F181" s="362"/>
      <c r="G181" s="363" t="str">
        <f t="array" aca="1" ref="G181" ca="1">IFERROR(_xludf.XLOOKUP($F181,INDIRECT("'예산서_"&amp;$D181&amp;"'!B:.B"),INDIRECT("'예산서_"&amp;$D181&amp;"'!C:.C")),"")</f>
        <v/>
      </c>
      <c r="H181" s="363" t="str">
        <f t="array" aca="1" ref="H181" ca="1">IFERROR(_xludf.XLOOKUP($F181,INDIRECT("'예산서_"&amp;$D181&amp;"'!B:.B"),INDIRECT("'예산서_"&amp;$D181&amp;"'!D:.D")),"")</f>
        <v/>
      </c>
      <c r="I181" s="364"/>
      <c r="J181" s="365"/>
      <c r="K181" s="366"/>
      <c r="L181" s="361"/>
      <c r="M181" s="361"/>
      <c r="N181" s="362"/>
      <c r="O181" s="361"/>
      <c r="P181" s="362"/>
      <c r="Q181" s="361"/>
      <c r="R181" s="361"/>
      <c r="S181" s="362"/>
      <c r="T181" s="363" t="str">
        <f t="shared" ca="1" si="4"/>
        <v/>
      </c>
      <c r="U181" s="367"/>
      <c r="V181" s="368"/>
      <c r="W181" s="368"/>
      <c r="X181" s="363" t="str">
        <f t="array" aca="1" ref="X181" ca="1">IFERROR(_xludf.XLOOKUP($F181,INDIRECT("'예산서_"&amp;$D181&amp;"'!B:B"),INDIRECT("'예산서_"&amp;$D181&amp;"'!J:J")),"")</f>
        <v/>
      </c>
      <c r="Y181" s="367" t="str">
        <f t="array" aca="1" ref="Y181" ca="1">IFERROR(_xludf.XLOOKUP($F181,INDIRECT("'예산서_"&amp;$D181&amp;"'!B:B"),INDIRECT("'예산서_"&amp;$D181&amp;"'!E:E")),"")</f>
        <v/>
      </c>
      <c r="Z181" s="367">
        <f t="array" aca="1" ref="Z181" ca="1">IFERROR(_xludf.XLOOKUP($F181,INDIRECT("'예산서_"&amp;$D181&amp;"'!B:B"),INDIRECT("'예산서_"&amp;$D181&amp;"'!F:F")),)</f>
        <v>0</v>
      </c>
      <c r="AA181" s="363" t="str">
        <f t="array" aca="1" ref="AA181" ca="1">IFERROR(_xludf.XLOOKUP($F181,INDIRECT("'예산서_"&amp;$D181&amp;"'!B:B"),INDIRECT("'예산서_"&amp;$D181&amp;"'!K:K")),"")</f>
        <v/>
      </c>
      <c r="AB181" s="399" t="str">
        <f t="array" aca="1" ref="AB181" ca="1">IFERROR(_xludf.XLOOKUP($F181,INDIRECT("'예산서_"&amp;$D181&amp;"'!B:B"),INDIRECT("'예산서_"&amp;$D181&amp;"'!L:L")),"")</f>
        <v/>
      </c>
      <c r="AC181" s="363" t="str">
        <f t="array" aca="1" ref="AC181" ca="1">IFERROR(_xludf.XLOOKUP($F181,INDIRECT("'예산서_"&amp;$D181&amp;"'!B:B"),INDIRECT("'예산서_"&amp;$D181&amp;"'!M:M"))+V181+W181,"")</f>
        <v/>
      </c>
      <c r="AD181" s="369" t="str">
        <f t="shared" ca="1" si="5"/>
        <v/>
      </c>
    </row>
    <row r="182" spans="1:30" ht="15.95" customHeight="1">
      <c r="A182" s="351"/>
      <c r="B182" s="256"/>
      <c r="C182" s="360"/>
      <c r="D182" s="361"/>
      <c r="E182" s="361"/>
      <c r="F182" s="362"/>
      <c r="G182" s="363" t="str">
        <f t="array" aca="1" ref="G182" ca="1">IFERROR(_xludf.XLOOKUP($F182,INDIRECT("'예산서_"&amp;$D182&amp;"'!B:.B"),INDIRECT("'예산서_"&amp;$D182&amp;"'!C:.C")),"")</f>
        <v/>
      </c>
      <c r="H182" s="363" t="str">
        <f t="array" aca="1" ref="H182" ca="1">IFERROR(_xludf.XLOOKUP($F182,INDIRECT("'예산서_"&amp;$D182&amp;"'!B:.B"),INDIRECT("'예산서_"&amp;$D182&amp;"'!D:.D")),"")</f>
        <v/>
      </c>
      <c r="I182" s="364"/>
      <c r="J182" s="365"/>
      <c r="K182" s="366"/>
      <c r="L182" s="361"/>
      <c r="M182" s="361"/>
      <c r="N182" s="362"/>
      <c r="O182" s="361"/>
      <c r="P182" s="362"/>
      <c r="Q182" s="361"/>
      <c r="R182" s="361"/>
      <c r="S182" s="362"/>
      <c r="T182" s="363" t="str">
        <f t="shared" ca="1" si="4"/>
        <v/>
      </c>
      <c r="U182" s="367"/>
      <c r="V182" s="368"/>
      <c r="W182" s="368"/>
      <c r="X182" s="363" t="str">
        <f t="array" aca="1" ref="X182" ca="1">IFERROR(_xludf.XLOOKUP($F182,INDIRECT("'예산서_"&amp;$D182&amp;"'!B:B"),INDIRECT("'예산서_"&amp;$D182&amp;"'!J:J")),"")</f>
        <v/>
      </c>
      <c r="Y182" s="367" t="str">
        <f t="array" aca="1" ref="Y182" ca="1">IFERROR(_xludf.XLOOKUP($F182,INDIRECT("'예산서_"&amp;$D182&amp;"'!B:B"),INDIRECT("'예산서_"&amp;$D182&amp;"'!E:E")),"")</f>
        <v/>
      </c>
      <c r="Z182" s="367">
        <f t="array" aca="1" ref="Z182" ca="1">IFERROR(_xludf.XLOOKUP($F182,INDIRECT("'예산서_"&amp;$D182&amp;"'!B:B"),INDIRECT("'예산서_"&amp;$D182&amp;"'!F:F")),)</f>
        <v>0</v>
      </c>
      <c r="AA182" s="363" t="str">
        <f t="array" aca="1" ref="AA182" ca="1">IFERROR(_xludf.XLOOKUP($F182,INDIRECT("'예산서_"&amp;$D182&amp;"'!B:B"),INDIRECT("'예산서_"&amp;$D182&amp;"'!K:K")),"")</f>
        <v/>
      </c>
      <c r="AB182" s="399" t="str">
        <f t="array" aca="1" ref="AB182" ca="1">IFERROR(_xludf.XLOOKUP($F182,INDIRECT("'예산서_"&amp;$D182&amp;"'!B:B"),INDIRECT("'예산서_"&amp;$D182&amp;"'!L:L")),"")</f>
        <v/>
      </c>
      <c r="AC182" s="363" t="str">
        <f t="array" aca="1" ref="AC182" ca="1">IFERROR(_xludf.XLOOKUP($F182,INDIRECT("'예산서_"&amp;$D182&amp;"'!B:B"),INDIRECT("'예산서_"&amp;$D182&amp;"'!M:M"))+V182+W182,"")</f>
        <v/>
      </c>
      <c r="AD182" s="369" t="str">
        <f t="shared" ca="1" si="5"/>
        <v/>
      </c>
    </row>
    <row r="183" spans="1:30" ht="15.95" customHeight="1">
      <c r="A183" s="350"/>
      <c r="B183" s="256"/>
      <c r="C183" s="360"/>
      <c r="D183" s="361"/>
      <c r="E183" s="361"/>
      <c r="F183" s="362"/>
      <c r="G183" s="363" t="str">
        <f t="array" aca="1" ref="G183" ca="1">IFERROR(_xludf.XLOOKUP($F183,INDIRECT("'예산서_"&amp;$D183&amp;"'!B:.B"),INDIRECT("'예산서_"&amp;$D183&amp;"'!C:.C")),"")</f>
        <v/>
      </c>
      <c r="H183" s="363" t="str">
        <f t="array" aca="1" ref="H183" ca="1">IFERROR(_xludf.XLOOKUP($F183,INDIRECT("'예산서_"&amp;$D183&amp;"'!B:.B"),INDIRECT("'예산서_"&amp;$D183&amp;"'!D:.D")),"")</f>
        <v/>
      </c>
      <c r="I183" s="364"/>
      <c r="J183" s="365"/>
      <c r="K183" s="366"/>
      <c r="L183" s="361"/>
      <c r="M183" s="361"/>
      <c r="N183" s="362"/>
      <c r="O183" s="361"/>
      <c r="P183" s="362"/>
      <c r="Q183" s="361"/>
      <c r="R183" s="361"/>
      <c r="S183" s="362"/>
      <c r="T183" s="363" t="str">
        <f t="shared" ca="1" si="4"/>
        <v/>
      </c>
      <c r="U183" s="367"/>
      <c r="V183" s="368"/>
      <c r="W183" s="368"/>
      <c r="X183" s="363" t="str">
        <f t="array" aca="1" ref="X183" ca="1">IFERROR(_xludf.XLOOKUP($F183,INDIRECT("'예산서_"&amp;$D183&amp;"'!B:B"),INDIRECT("'예산서_"&amp;$D183&amp;"'!J:J")),"")</f>
        <v/>
      </c>
      <c r="Y183" s="367" t="str">
        <f t="array" aca="1" ref="Y183" ca="1">IFERROR(_xludf.XLOOKUP($F183,INDIRECT("'예산서_"&amp;$D183&amp;"'!B:B"),INDIRECT("'예산서_"&amp;$D183&amp;"'!E:E")),"")</f>
        <v/>
      </c>
      <c r="Z183" s="367">
        <f t="array" aca="1" ref="Z183" ca="1">IFERROR(_xludf.XLOOKUP($F183,INDIRECT("'예산서_"&amp;$D183&amp;"'!B:B"),INDIRECT("'예산서_"&amp;$D183&amp;"'!F:F")),)</f>
        <v>0</v>
      </c>
      <c r="AA183" s="363" t="str">
        <f t="array" aca="1" ref="AA183" ca="1">IFERROR(_xludf.XLOOKUP($F183,INDIRECT("'예산서_"&amp;$D183&amp;"'!B:B"),INDIRECT("'예산서_"&amp;$D183&amp;"'!K:K")),"")</f>
        <v/>
      </c>
      <c r="AB183" s="399" t="str">
        <f t="array" aca="1" ref="AB183" ca="1">IFERROR(_xludf.XLOOKUP($F183,INDIRECT("'예산서_"&amp;$D183&amp;"'!B:B"),INDIRECT("'예산서_"&amp;$D183&amp;"'!L:L")),"")</f>
        <v/>
      </c>
      <c r="AC183" s="363" t="str">
        <f t="array" aca="1" ref="AC183" ca="1">IFERROR(_xludf.XLOOKUP($F183,INDIRECT("'예산서_"&amp;$D183&amp;"'!B:B"),INDIRECT("'예산서_"&amp;$D183&amp;"'!M:M"))+V183+W183,"")</f>
        <v/>
      </c>
      <c r="AD183" s="369" t="str">
        <f t="shared" ca="1" si="5"/>
        <v/>
      </c>
    </row>
    <row r="184" spans="1:30" ht="15.95" customHeight="1">
      <c r="A184" s="351"/>
      <c r="B184" s="256"/>
      <c r="C184" s="360"/>
      <c r="D184" s="361"/>
      <c r="E184" s="361"/>
      <c r="F184" s="362"/>
      <c r="G184" s="363" t="str">
        <f t="array" aca="1" ref="G184" ca="1">IFERROR(_xludf.XLOOKUP($F184,INDIRECT("'예산서_"&amp;$D184&amp;"'!B:.B"),INDIRECT("'예산서_"&amp;$D184&amp;"'!C:.C")),"")</f>
        <v/>
      </c>
      <c r="H184" s="363" t="str">
        <f t="array" aca="1" ref="H184" ca="1">IFERROR(_xludf.XLOOKUP($F184,INDIRECT("'예산서_"&amp;$D184&amp;"'!B:.B"),INDIRECT("'예산서_"&amp;$D184&amp;"'!D:.D")),"")</f>
        <v/>
      </c>
      <c r="I184" s="364"/>
      <c r="J184" s="365"/>
      <c r="K184" s="366"/>
      <c r="L184" s="361"/>
      <c r="M184" s="361"/>
      <c r="N184" s="362"/>
      <c r="O184" s="361"/>
      <c r="P184" s="362"/>
      <c r="Q184" s="361"/>
      <c r="R184" s="361"/>
      <c r="S184" s="362"/>
      <c r="T184" s="363" t="str">
        <f t="shared" ca="1" si="4"/>
        <v/>
      </c>
      <c r="U184" s="367"/>
      <c r="V184" s="368"/>
      <c r="W184" s="368"/>
      <c r="X184" s="363" t="str">
        <f t="array" aca="1" ref="X184" ca="1">IFERROR(_xludf.XLOOKUP($F184,INDIRECT("'예산서_"&amp;$D184&amp;"'!B:B"),INDIRECT("'예산서_"&amp;$D184&amp;"'!J:J")),"")</f>
        <v/>
      </c>
      <c r="Y184" s="367" t="str">
        <f t="array" aca="1" ref="Y184" ca="1">IFERROR(_xludf.XLOOKUP($F184,INDIRECT("'예산서_"&amp;$D184&amp;"'!B:B"),INDIRECT("'예산서_"&amp;$D184&amp;"'!E:E")),"")</f>
        <v/>
      </c>
      <c r="Z184" s="367">
        <f t="array" aca="1" ref="Z184" ca="1">IFERROR(_xludf.XLOOKUP($F184,INDIRECT("'예산서_"&amp;$D184&amp;"'!B:B"),INDIRECT("'예산서_"&amp;$D184&amp;"'!F:F")),)</f>
        <v>0</v>
      </c>
      <c r="AA184" s="363" t="str">
        <f t="array" aca="1" ref="AA184" ca="1">IFERROR(_xludf.XLOOKUP($F184,INDIRECT("'예산서_"&amp;$D184&amp;"'!B:B"),INDIRECT("'예산서_"&amp;$D184&amp;"'!K:K")),"")</f>
        <v/>
      </c>
      <c r="AB184" s="399" t="str">
        <f t="array" aca="1" ref="AB184" ca="1">IFERROR(_xludf.XLOOKUP($F184,INDIRECT("'예산서_"&amp;$D184&amp;"'!B:B"),INDIRECT("'예산서_"&amp;$D184&amp;"'!L:L")),"")</f>
        <v/>
      </c>
      <c r="AC184" s="363" t="str">
        <f t="array" aca="1" ref="AC184" ca="1">IFERROR(_xludf.XLOOKUP($F184,INDIRECT("'예산서_"&amp;$D184&amp;"'!B:B"),INDIRECT("'예산서_"&amp;$D184&amp;"'!M:M"))+V184+W184,"")</f>
        <v/>
      </c>
      <c r="AD184" s="369" t="str">
        <f t="shared" ca="1" si="5"/>
        <v/>
      </c>
    </row>
    <row r="185" spans="1:30" ht="15.95" customHeight="1">
      <c r="A185" s="350"/>
      <c r="B185" s="256"/>
      <c r="C185" s="360"/>
      <c r="D185" s="361"/>
      <c r="E185" s="361"/>
      <c r="F185" s="362"/>
      <c r="G185" s="363" t="str">
        <f t="array" aca="1" ref="G185" ca="1">IFERROR(_xludf.XLOOKUP($F185,INDIRECT("'예산서_"&amp;$D185&amp;"'!B:.B"),INDIRECT("'예산서_"&amp;$D185&amp;"'!C:.C")),"")</f>
        <v/>
      </c>
      <c r="H185" s="363" t="str">
        <f t="array" aca="1" ref="H185" ca="1">IFERROR(_xludf.XLOOKUP($F185,INDIRECT("'예산서_"&amp;$D185&amp;"'!B:.B"),INDIRECT("'예산서_"&amp;$D185&amp;"'!D:.D")),"")</f>
        <v/>
      </c>
      <c r="I185" s="364"/>
      <c r="J185" s="365"/>
      <c r="K185" s="366"/>
      <c r="L185" s="361"/>
      <c r="M185" s="361"/>
      <c r="N185" s="362"/>
      <c r="O185" s="361"/>
      <c r="P185" s="362"/>
      <c r="Q185" s="361"/>
      <c r="R185" s="361"/>
      <c r="S185" s="362"/>
      <c r="T185" s="363" t="str">
        <f t="shared" ca="1" si="4"/>
        <v/>
      </c>
      <c r="U185" s="367"/>
      <c r="V185" s="368"/>
      <c r="W185" s="368"/>
      <c r="X185" s="363" t="str">
        <f t="array" aca="1" ref="X185" ca="1">IFERROR(_xludf.XLOOKUP($F185,INDIRECT("'예산서_"&amp;$D185&amp;"'!B:B"),INDIRECT("'예산서_"&amp;$D185&amp;"'!J:J")),"")</f>
        <v/>
      </c>
      <c r="Y185" s="367" t="str">
        <f t="array" aca="1" ref="Y185" ca="1">IFERROR(_xludf.XLOOKUP($F185,INDIRECT("'예산서_"&amp;$D185&amp;"'!B:B"),INDIRECT("'예산서_"&amp;$D185&amp;"'!E:E")),"")</f>
        <v/>
      </c>
      <c r="Z185" s="367">
        <f t="array" aca="1" ref="Z185" ca="1">IFERROR(_xludf.XLOOKUP($F185,INDIRECT("'예산서_"&amp;$D185&amp;"'!B:B"),INDIRECT("'예산서_"&amp;$D185&amp;"'!F:F")),)</f>
        <v>0</v>
      </c>
      <c r="AA185" s="363" t="str">
        <f t="array" aca="1" ref="AA185" ca="1">IFERROR(_xludf.XLOOKUP($F185,INDIRECT("'예산서_"&amp;$D185&amp;"'!B:B"),INDIRECT("'예산서_"&amp;$D185&amp;"'!K:K")),"")</f>
        <v/>
      </c>
      <c r="AB185" s="399" t="str">
        <f t="array" aca="1" ref="AB185" ca="1">IFERROR(_xludf.XLOOKUP($F185,INDIRECT("'예산서_"&amp;$D185&amp;"'!B:B"),INDIRECT("'예산서_"&amp;$D185&amp;"'!L:L")),"")</f>
        <v/>
      </c>
      <c r="AC185" s="363" t="str">
        <f t="array" aca="1" ref="AC185" ca="1">IFERROR(_xludf.XLOOKUP($F185,INDIRECT("'예산서_"&amp;$D185&amp;"'!B:B"),INDIRECT("'예산서_"&amp;$D185&amp;"'!M:M"))+V185+W185,"")</f>
        <v/>
      </c>
      <c r="AD185" s="369" t="str">
        <f t="shared" ca="1" si="5"/>
        <v/>
      </c>
    </row>
    <row r="186" spans="1:30" ht="15.95" customHeight="1">
      <c r="A186" s="351"/>
      <c r="B186" s="256"/>
      <c r="C186" s="360"/>
      <c r="D186" s="361"/>
      <c r="E186" s="361"/>
      <c r="F186" s="362"/>
      <c r="G186" s="363" t="str">
        <f t="array" aca="1" ref="G186" ca="1">IFERROR(_xludf.XLOOKUP($F186,INDIRECT("'예산서_"&amp;$D186&amp;"'!B:.B"),INDIRECT("'예산서_"&amp;$D186&amp;"'!C:.C")),"")</f>
        <v/>
      </c>
      <c r="H186" s="363" t="str">
        <f t="array" aca="1" ref="H186" ca="1">IFERROR(_xludf.XLOOKUP($F186,INDIRECT("'예산서_"&amp;$D186&amp;"'!B:.B"),INDIRECT("'예산서_"&amp;$D186&amp;"'!D:.D")),"")</f>
        <v/>
      </c>
      <c r="I186" s="364"/>
      <c r="J186" s="365"/>
      <c r="K186" s="366"/>
      <c r="L186" s="361"/>
      <c r="M186" s="361"/>
      <c r="N186" s="362"/>
      <c r="O186" s="361"/>
      <c r="P186" s="362"/>
      <c r="Q186" s="361"/>
      <c r="R186" s="361"/>
      <c r="S186" s="362"/>
      <c r="T186" s="363" t="str">
        <f t="shared" ca="1" si="4"/>
        <v/>
      </c>
      <c r="U186" s="367"/>
      <c r="V186" s="368"/>
      <c r="W186" s="368"/>
      <c r="X186" s="363" t="str">
        <f t="array" aca="1" ref="X186" ca="1">IFERROR(_xludf.XLOOKUP($F186,INDIRECT("'예산서_"&amp;$D186&amp;"'!B:B"),INDIRECT("'예산서_"&amp;$D186&amp;"'!J:J")),"")</f>
        <v/>
      </c>
      <c r="Y186" s="367" t="str">
        <f t="array" aca="1" ref="Y186" ca="1">IFERROR(_xludf.XLOOKUP($F186,INDIRECT("'예산서_"&amp;$D186&amp;"'!B:B"),INDIRECT("'예산서_"&amp;$D186&amp;"'!E:E")),"")</f>
        <v/>
      </c>
      <c r="Z186" s="367">
        <f t="array" aca="1" ref="Z186" ca="1">IFERROR(_xludf.XLOOKUP($F186,INDIRECT("'예산서_"&amp;$D186&amp;"'!B:B"),INDIRECT("'예산서_"&amp;$D186&amp;"'!F:F")),)</f>
        <v>0</v>
      </c>
      <c r="AA186" s="363" t="str">
        <f t="array" aca="1" ref="AA186" ca="1">IFERROR(_xludf.XLOOKUP($F186,INDIRECT("'예산서_"&amp;$D186&amp;"'!B:B"),INDIRECT("'예산서_"&amp;$D186&amp;"'!K:K")),"")</f>
        <v/>
      </c>
      <c r="AB186" s="399" t="str">
        <f t="array" aca="1" ref="AB186" ca="1">IFERROR(_xludf.XLOOKUP($F186,INDIRECT("'예산서_"&amp;$D186&amp;"'!B:B"),INDIRECT("'예산서_"&amp;$D186&amp;"'!L:L")),"")</f>
        <v/>
      </c>
      <c r="AC186" s="363" t="str">
        <f t="array" aca="1" ref="AC186" ca="1">IFERROR(_xludf.XLOOKUP($F186,INDIRECT("'예산서_"&amp;$D186&amp;"'!B:B"),INDIRECT("'예산서_"&amp;$D186&amp;"'!M:M"))+V186+W186,"")</f>
        <v/>
      </c>
      <c r="AD186" s="369" t="str">
        <f t="shared" ca="1" si="5"/>
        <v/>
      </c>
    </row>
    <row r="187" spans="1:30" ht="15.95" customHeight="1">
      <c r="A187" s="350"/>
      <c r="B187" s="256"/>
      <c r="C187" s="360"/>
      <c r="D187" s="361"/>
      <c r="E187" s="361"/>
      <c r="F187" s="362"/>
      <c r="G187" s="363" t="str">
        <f t="array" aca="1" ref="G187" ca="1">IFERROR(_xludf.XLOOKUP($F187,INDIRECT("'예산서_"&amp;$D187&amp;"'!B:.B"),INDIRECT("'예산서_"&amp;$D187&amp;"'!C:.C")),"")</f>
        <v/>
      </c>
      <c r="H187" s="363" t="str">
        <f t="array" aca="1" ref="H187" ca="1">IFERROR(_xludf.XLOOKUP($F187,INDIRECT("'예산서_"&amp;$D187&amp;"'!B:.B"),INDIRECT("'예산서_"&amp;$D187&amp;"'!D:.D")),"")</f>
        <v/>
      </c>
      <c r="I187" s="364"/>
      <c r="J187" s="365"/>
      <c r="K187" s="366"/>
      <c r="L187" s="361"/>
      <c r="M187" s="361"/>
      <c r="N187" s="362"/>
      <c r="O187" s="361"/>
      <c r="P187" s="362"/>
      <c r="Q187" s="361"/>
      <c r="R187" s="361"/>
      <c r="S187" s="362"/>
      <c r="T187" s="363" t="str">
        <f t="shared" ca="1" si="4"/>
        <v/>
      </c>
      <c r="U187" s="367"/>
      <c r="V187" s="368"/>
      <c r="W187" s="368"/>
      <c r="X187" s="363" t="str">
        <f t="array" aca="1" ref="X187" ca="1">IFERROR(_xludf.XLOOKUP($F187,INDIRECT("'예산서_"&amp;$D187&amp;"'!B:B"),INDIRECT("'예산서_"&amp;$D187&amp;"'!J:J")),"")</f>
        <v/>
      </c>
      <c r="Y187" s="367" t="str">
        <f t="array" aca="1" ref="Y187" ca="1">IFERROR(_xludf.XLOOKUP($F187,INDIRECT("'예산서_"&amp;$D187&amp;"'!B:B"),INDIRECT("'예산서_"&amp;$D187&amp;"'!E:E")),"")</f>
        <v/>
      </c>
      <c r="Z187" s="367">
        <f t="array" aca="1" ref="Z187" ca="1">IFERROR(_xludf.XLOOKUP($F187,INDIRECT("'예산서_"&amp;$D187&amp;"'!B:B"),INDIRECT("'예산서_"&amp;$D187&amp;"'!F:F")),)</f>
        <v>0</v>
      </c>
      <c r="AA187" s="363" t="str">
        <f t="array" aca="1" ref="AA187" ca="1">IFERROR(_xludf.XLOOKUP($F187,INDIRECT("'예산서_"&amp;$D187&amp;"'!B:B"),INDIRECT("'예산서_"&amp;$D187&amp;"'!K:K")),"")</f>
        <v/>
      </c>
      <c r="AB187" s="399" t="str">
        <f t="array" aca="1" ref="AB187" ca="1">IFERROR(_xludf.XLOOKUP($F187,INDIRECT("'예산서_"&amp;$D187&amp;"'!B:B"),INDIRECT("'예산서_"&amp;$D187&amp;"'!L:L")),"")</f>
        <v/>
      </c>
      <c r="AC187" s="363" t="str">
        <f t="array" aca="1" ref="AC187" ca="1">IFERROR(_xludf.XLOOKUP($F187,INDIRECT("'예산서_"&amp;$D187&amp;"'!B:B"),INDIRECT("'예산서_"&amp;$D187&amp;"'!M:M"))+V187+W187,"")</f>
        <v/>
      </c>
      <c r="AD187" s="369" t="str">
        <f t="shared" ca="1" si="5"/>
        <v/>
      </c>
    </row>
    <row r="188" spans="1:30" ht="15.95" customHeight="1">
      <c r="A188" s="351"/>
      <c r="B188" s="256"/>
      <c r="C188" s="360"/>
      <c r="D188" s="361"/>
      <c r="E188" s="361"/>
      <c r="F188" s="362"/>
      <c r="G188" s="363" t="str">
        <f t="array" aca="1" ref="G188" ca="1">IFERROR(_xludf.XLOOKUP($F188,INDIRECT("'예산서_"&amp;$D188&amp;"'!B:.B"),INDIRECT("'예산서_"&amp;$D188&amp;"'!C:.C")),"")</f>
        <v/>
      </c>
      <c r="H188" s="363" t="str">
        <f t="array" aca="1" ref="H188" ca="1">IFERROR(_xludf.XLOOKUP($F188,INDIRECT("'예산서_"&amp;$D188&amp;"'!B:.B"),INDIRECT("'예산서_"&amp;$D188&amp;"'!D:.D")),"")</f>
        <v/>
      </c>
      <c r="I188" s="364"/>
      <c r="J188" s="365"/>
      <c r="K188" s="366"/>
      <c r="L188" s="361"/>
      <c r="M188" s="361"/>
      <c r="N188" s="362"/>
      <c r="O188" s="361"/>
      <c r="P188" s="362"/>
      <c r="Q188" s="361"/>
      <c r="R188" s="361"/>
      <c r="S188" s="362"/>
      <c r="T188" s="363" t="str">
        <f t="shared" ca="1" si="4"/>
        <v/>
      </c>
      <c r="U188" s="367"/>
      <c r="V188" s="368"/>
      <c r="W188" s="368"/>
      <c r="X188" s="363" t="str">
        <f t="array" aca="1" ref="X188" ca="1">IFERROR(_xludf.XLOOKUP($F188,INDIRECT("'예산서_"&amp;$D188&amp;"'!B:B"),INDIRECT("'예산서_"&amp;$D188&amp;"'!J:J")),"")</f>
        <v/>
      </c>
      <c r="Y188" s="367" t="str">
        <f t="array" aca="1" ref="Y188" ca="1">IFERROR(_xludf.XLOOKUP($F188,INDIRECT("'예산서_"&amp;$D188&amp;"'!B:B"),INDIRECT("'예산서_"&amp;$D188&amp;"'!E:E")),"")</f>
        <v/>
      </c>
      <c r="Z188" s="367">
        <f t="array" aca="1" ref="Z188" ca="1">IFERROR(_xludf.XLOOKUP($F188,INDIRECT("'예산서_"&amp;$D188&amp;"'!B:B"),INDIRECT("'예산서_"&amp;$D188&amp;"'!F:F")),)</f>
        <v>0</v>
      </c>
      <c r="AA188" s="363" t="str">
        <f t="array" aca="1" ref="AA188" ca="1">IFERROR(_xludf.XLOOKUP($F188,INDIRECT("'예산서_"&amp;$D188&amp;"'!B:B"),INDIRECT("'예산서_"&amp;$D188&amp;"'!K:K")),"")</f>
        <v/>
      </c>
      <c r="AB188" s="399" t="str">
        <f t="array" aca="1" ref="AB188" ca="1">IFERROR(_xludf.XLOOKUP($F188,INDIRECT("'예산서_"&amp;$D188&amp;"'!B:B"),INDIRECT("'예산서_"&amp;$D188&amp;"'!L:L")),"")</f>
        <v/>
      </c>
      <c r="AC188" s="363" t="str">
        <f t="array" aca="1" ref="AC188" ca="1">IFERROR(_xludf.XLOOKUP($F188,INDIRECT("'예산서_"&amp;$D188&amp;"'!B:B"),INDIRECT("'예산서_"&amp;$D188&amp;"'!M:M"))+V188+W188,"")</f>
        <v/>
      </c>
      <c r="AD188" s="369" t="str">
        <f t="shared" ca="1" si="5"/>
        <v/>
      </c>
    </row>
    <row r="189" spans="1:30" ht="15.95" customHeight="1">
      <c r="A189" s="350"/>
      <c r="B189" s="256"/>
      <c r="C189" s="360"/>
      <c r="D189" s="361"/>
      <c r="E189" s="361"/>
      <c r="F189" s="362"/>
      <c r="G189" s="363" t="str">
        <f t="array" aca="1" ref="G189" ca="1">IFERROR(_xludf.XLOOKUP($F189,INDIRECT("'예산서_"&amp;$D189&amp;"'!B:.B"),INDIRECT("'예산서_"&amp;$D189&amp;"'!C:.C")),"")</f>
        <v/>
      </c>
      <c r="H189" s="363" t="str">
        <f t="array" aca="1" ref="H189" ca="1">IFERROR(_xludf.XLOOKUP($F189,INDIRECT("'예산서_"&amp;$D189&amp;"'!B:.B"),INDIRECT("'예산서_"&amp;$D189&amp;"'!D:.D")),"")</f>
        <v/>
      </c>
      <c r="I189" s="364"/>
      <c r="J189" s="365"/>
      <c r="K189" s="366"/>
      <c r="L189" s="361"/>
      <c r="M189" s="361"/>
      <c r="N189" s="362"/>
      <c r="O189" s="361"/>
      <c r="P189" s="362"/>
      <c r="Q189" s="361"/>
      <c r="R189" s="361"/>
      <c r="S189" s="362"/>
      <c r="T189" s="363" t="str">
        <f t="shared" ca="1" si="4"/>
        <v/>
      </c>
      <c r="U189" s="367"/>
      <c r="V189" s="368"/>
      <c r="W189" s="368"/>
      <c r="X189" s="363" t="str">
        <f t="array" aca="1" ref="X189" ca="1">IFERROR(_xludf.XLOOKUP($F189,INDIRECT("'예산서_"&amp;$D189&amp;"'!B:B"),INDIRECT("'예산서_"&amp;$D189&amp;"'!J:J")),"")</f>
        <v/>
      </c>
      <c r="Y189" s="367" t="str">
        <f t="array" aca="1" ref="Y189" ca="1">IFERROR(_xludf.XLOOKUP($F189,INDIRECT("'예산서_"&amp;$D189&amp;"'!B:B"),INDIRECT("'예산서_"&amp;$D189&amp;"'!E:E")),"")</f>
        <v/>
      </c>
      <c r="Z189" s="367">
        <f t="array" aca="1" ref="Z189" ca="1">IFERROR(_xludf.XLOOKUP($F189,INDIRECT("'예산서_"&amp;$D189&amp;"'!B:B"),INDIRECT("'예산서_"&amp;$D189&amp;"'!F:F")),)</f>
        <v>0</v>
      </c>
      <c r="AA189" s="363" t="str">
        <f t="array" aca="1" ref="AA189" ca="1">IFERROR(_xludf.XLOOKUP($F189,INDIRECT("'예산서_"&amp;$D189&amp;"'!B:B"),INDIRECT("'예산서_"&amp;$D189&amp;"'!K:K")),"")</f>
        <v/>
      </c>
      <c r="AB189" s="399" t="str">
        <f t="array" aca="1" ref="AB189" ca="1">IFERROR(_xludf.XLOOKUP($F189,INDIRECT("'예산서_"&amp;$D189&amp;"'!B:B"),INDIRECT("'예산서_"&amp;$D189&amp;"'!L:L")),"")</f>
        <v/>
      </c>
      <c r="AC189" s="363" t="str">
        <f t="array" aca="1" ref="AC189" ca="1">IFERROR(_xludf.XLOOKUP($F189,INDIRECT("'예산서_"&amp;$D189&amp;"'!B:B"),INDIRECT("'예산서_"&amp;$D189&amp;"'!M:M"))+V189+W189,"")</f>
        <v/>
      </c>
      <c r="AD189" s="369" t="str">
        <f t="shared" ca="1" si="5"/>
        <v/>
      </c>
    </row>
    <row r="190" spans="1:30" ht="15.95" customHeight="1">
      <c r="A190" s="351"/>
      <c r="B190" s="256"/>
      <c r="C190" s="360"/>
      <c r="D190" s="361"/>
      <c r="E190" s="361"/>
      <c r="F190" s="362"/>
      <c r="G190" s="363" t="str">
        <f t="array" aca="1" ref="G190" ca="1">IFERROR(_xludf.XLOOKUP($F190,INDIRECT("'예산서_"&amp;$D190&amp;"'!B:.B"),INDIRECT("'예산서_"&amp;$D190&amp;"'!C:.C")),"")</f>
        <v/>
      </c>
      <c r="H190" s="363" t="str">
        <f t="array" aca="1" ref="H190" ca="1">IFERROR(_xludf.XLOOKUP($F190,INDIRECT("'예산서_"&amp;$D190&amp;"'!B:.B"),INDIRECT("'예산서_"&amp;$D190&amp;"'!D:.D")),"")</f>
        <v/>
      </c>
      <c r="I190" s="364"/>
      <c r="J190" s="365"/>
      <c r="K190" s="366"/>
      <c r="L190" s="361"/>
      <c r="M190" s="361"/>
      <c r="N190" s="362"/>
      <c r="O190" s="361"/>
      <c r="P190" s="362"/>
      <c r="Q190" s="361"/>
      <c r="R190" s="361"/>
      <c r="S190" s="362"/>
      <c r="T190" s="363" t="str">
        <f t="shared" ca="1" si="4"/>
        <v/>
      </c>
      <c r="U190" s="367"/>
      <c r="V190" s="368"/>
      <c r="W190" s="368"/>
      <c r="X190" s="363" t="str">
        <f t="array" aca="1" ref="X190" ca="1">IFERROR(_xludf.XLOOKUP($F190,INDIRECT("'예산서_"&amp;$D190&amp;"'!B:B"),INDIRECT("'예산서_"&amp;$D190&amp;"'!J:J")),"")</f>
        <v/>
      </c>
      <c r="Y190" s="367" t="str">
        <f t="array" aca="1" ref="Y190" ca="1">IFERROR(_xludf.XLOOKUP($F190,INDIRECT("'예산서_"&amp;$D190&amp;"'!B:B"),INDIRECT("'예산서_"&amp;$D190&amp;"'!E:E")),"")</f>
        <v/>
      </c>
      <c r="Z190" s="367">
        <f t="array" aca="1" ref="Z190" ca="1">IFERROR(_xludf.XLOOKUP($F190,INDIRECT("'예산서_"&amp;$D190&amp;"'!B:B"),INDIRECT("'예산서_"&amp;$D190&amp;"'!F:F")),)</f>
        <v>0</v>
      </c>
      <c r="AA190" s="363" t="str">
        <f t="array" aca="1" ref="AA190" ca="1">IFERROR(_xludf.XLOOKUP($F190,INDIRECT("'예산서_"&amp;$D190&amp;"'!B:B"),INDIRECT("'예산서_"&amp;$D190&amp;"'!K:K")),"")</f>
        <v/>
      </c>
      <c r="AB190" s="399" t="str">
        <f t="array" aca="1" ref="AB190" ca="1">IFERROR(_xludf.XLOOKUP($F190,INDIRECT("'예산서_"&amp;$D190&amp;"'!B:B"),INDIRECT("'예산서_"&amp;$D190&amp;"'!L:L")),"")</f>
        <v/>
      </c>
      <c r="AC190" s="363" t="str">
        <f t="array" aca="1" ref="AC190" ca="1">IFERROR(_xludf.XLOOKUP($F190,INDIRECT("'예산서_"&amp;$D190&amp;"'!B:B"),INDIRECT("'예산서_"&amp;$D190&amp;"'!M:M"))+V190+W190,"")</f>
        <v/>
      </c>
      <c r="AD190" s="369" t="str">
        <f t="shared" ca="1" si="5"/>
        <v/>
      </c>
    </row>
    <row r="191" spans="1:30" ht="15.95" customHeight="1">
      <c r="A191" s="350"/>
      <c r="B191" s="256"/>
      <c r="C191" s="360"/>
      <c r="D191" s="361"/>
      <c r="E191" s="361"/>
      <c r="F191" s="362"/>
      <c r="G191" s="363" t="str">
        <f t="array" aca="1" ref="G191" ca="1">IFERROR(_xludf.XLOOKUP($F191,INDIRECT("'예산서_"&amp;$D191&amp;"'!B:.B"),INDIRECT("'예산서_"&amp;$D191&amp;"'!C:.C")),"")</f>
        <v/>
      </c>
      <c r="H191" s="363" t="str">
        <f t="array" aca="1" ref="H191" ca="1">IFERROR(_xludf.XLOOKUP($F191,INDIRECT("'예산서_"&amp;$D191&amp;"'!B:.B"),INDIRECT("'예산서_"&amp;$D191&amp;"'!D:.D")),"")</f>
        <v/>
      </c>
      <c r="I191" s="364"/>
      <c r="J191" s="365"/>
      <c r="K191" s="366"/>
      <c r="L191" s="361"/>
      <c r="M191" s="361"/>
      <c r="N191" s="362"/>
      <c r="O191" s="361"/>
      <c r="P191" s="362"/>
      <c r="Q191" s="361"/>
      <c r="R191" s="361"/>
      <c r="S191" s="362"/>
      <c r="T191" s="363" t="str">
        <f t="shared" ca="1" si="4"/>
        <v/>
      </c>
      <c r="U191" s="367"/>
      <c r="V191" s="368"/>
      <c r="W191" s="368"/>
      <c r="X191" s="363" t="str">
        <f t="array" aca="1" ref="X191" ca="1">IFERROR(_xludf.XLOOKUP($F191,INDIRECT("'예산서_"&amp;$D191&amp;"'!B:B"),INDIRECT("'예산서_"&amp;$D191&amp;"'!J:J")),"")</f>
        <v/>
      </c>
      <c r="Y191" s="367" t="str">
        <f t="array" aca="1" ref="Y191" ca="1">IFERROR(_xludf.XLOOKUP($F191,INDIRECT("'예산서_"&amp;$D191&amp;"'!B:B"),INDIRECT("'예산서_"&amp;$D191&amp;"'!E:E")),"")</f>
        <v/>
      </c>
      <c r="Z191" s="367">
        <f t="array" aca="1" ref="Z191" ca="1">IFERROR(_xludf.XLOOKUP($F191,INDIRECT("'예산서_"&amp;$D191&amp;"'!B:B"),INDIRECT("'예산서_"&amp;$D191&amp;"'!F:F")),)</f>
        <v>0</v>
      </c>
      <c r="AA191" s="363" t="str">
        <f t="array" aca="1" ref="AA191" ca="1">IFERROR(_xludf.XLOOKUP($F191,INDIRECT("'예산서_"&amp;$D191&amp;"'!B:B"),INDIRECT("'예산서_"&amp;$D191&amp;"'!K:K")),"")</f>
        <v/>
      </c>
      <c r="AB191" s="399" t="str">
        <f t="array" aca="1" ref="AB191" ca="1">IFERROR(_xludf.XLOOKUP($F191,INDIRECT("'예산서_"&amp;$D191&amp;"'!B:B"),INDIRECT("'예산서_"&amp;$D191&amp;"'!L:L")),"")</f>
        <v/>
      </c>
      <c r="AC191" s="363" t="str">
        <f t="array" aca="1" ref="AC191" ca="1">IFERROR(_xludf.XLOOKUP($F191,INDIRECT("'예산서_"&amp;$D191&amp;"'!B:B"),INDIRECT("'예산서_"&amp;$D191&amp;"'!M:M"))+V191+W191,"")</f>
        <v/>
      </c>
      <c r="AD191" s="369" t="str">
        <f t="shared" ca="1" si="5"/>
        <v/>
      </c>
    </row>
    <row r="192" spans="1:30" ht="15.95" customHeight="1">
      <c r="A192" s="351"/>
      <c r="B192" s="256"/>
      <c r="C192" s="360"/>
      <c r="D192" s="361"/>
      <c r="E192" s="361"/>
      <c r="F192" s="362"/>
      <c r="G192" s="363" t="str">
        <f t="array" aca="1" ref="G192" ca="1">IFERROR(_xludf.XLOOKUP($F192,INDIRECT("'예산서_"&amp;$D192&amp;"'!B:.B"),INDIRECT("'예산서_"&amp;$D192&amp;"'!C:.C")),"")</f>
        <v/>
      </c>
      <c r="H192" s="363" t="str">
        <f t="array" aca="1" ref="H192" ca="1">IFERROR(_xludf.XLOOKUP($F192,INDIRECT("'예산서_"&amp;$D192&amp;"'!B:.B"),INDIRECT("'예산서_"&amp;$D192&amp;"'!D:.D")),"")</f>
        <v/>
      </c>
      <c r="I192" s="364"/>
      <c r="J192" s="365"/>
      <c r="K192" s="366"/>
      <c r="L192" s="361"/>
      <c r="M192" s="361"/>
      <c r="N192" s="362"/>
      <c r="O192" s="361"/>
      <c r="P192" s="362"/>
      <c r="Q192" s="361"/>
      <c r="R192" s="361"/>
      <c r="S192" s="362"/>
      <c r="T192" s="363" t="str">
        <f t="shared" ca="1" si="4"/>
        <v/>
      </c>
      <c r="U192" s="367"/>
      <c r="V192" s="368"/>
      <c r="W192" s="368"/>
      <c r="X192" s="363" t="str">
        <f t="array" aca="1" ref="X192" ca="1">IFERROR(_xludf.XLOOKUP($F192,INDIRECT("'예산서_"&amp;$D192&amp;"'!B:B"),INDIRECT("'예산서_"&amp;$D192&amp;"'!J:J")),"")</f>
        <v/>
      </c>
      <c r="Y192" s="367" t="str">
        <f t="array" aca="1" ref="Y192" ca="1">IFERROR(_xludf.XLOOKUP($F192,INDIRECT("'예산서_"&amp;$D192&amp;"'!B:B"),INDIRECT("'예산서_"&amp;$D192&amp;"'!E:E")),"")</f>
        <v/>
      </c>
      <c r="Z192" s="367">
        <f t="array" aca="1" ref="Z192" ca="1">IFERROR(_xludf.XLOOKUP($F192,INDIRECT("'예산서_"&amp;$D192&amp;"'!B:B"),INDIRECT("'예산서_"&amp;$D192&amp;"'!F:F")),)</f>
        <v>0</v>
      </c>
      <c r="AA192" s="363" t="str">
        <f t="array" aca="1" ref="AA192" ca="1">IFERROR(_xludf.XLOOKUP($F192,INDIRECT("'예산서_"&amp;$D192&amp;"'!B:B"),INDIRECT("'예산서_"&amp;$D192&amp;"'!K:K")),"")</f>
        <v/>
      </c>
      <c r="AB192" s="399" t="str">
        <f t="array" aca="1" ref="AB192" ca="1">IFERROR(_xludf.XLOOKUP($F192,INDIRECT("'예산서_"&amp;$D192&amp;"'!B:B"),INDIRECT("'예산서_"&amp;$D192&amp;"'!L:L")),"")</f>
        <v/>
      </c>
      <c r="AC192" s="363" t="str">
        <f t="array" aca="1" ref="AC192" ca="1">IFERROR(_xludf.XLOOKUP($F192,INDIRECT("'예산서_"&amp;$D192&amp;"'!B:B"),INDIRECT("'예산서_"&amp;$D192&amp;"'!M:M"))+V192+W192,"")</f>
        <v/>
      </c>
      <c r="AD192" s="369" t="str">
        <f t="shared" ca="1" si="5"/>
        <v/>
      </c>
    </row>
    <row r="193" spans="1:30" ht="15.95" customHeight="1">
      <c r="A193" s="350"/>
      <c r="B193" s="256"/>
      <c r="C193" s="360"/>
      <c r="D193" s="361"/>
      <c r="E193" s="361"/>
      <c r="F193" s="362"/>
      <c r="G193" s="363" t="str">
        <f t="array" aca="1" ref="G193" ca="1">IFERROR(_xludf.XLOOKUP($F193,INDIRECT("'예산서_"&amp;$D193&amp;"'!B:.B"),INDIRECT("'예산서_"&amp;$D193&amp;"'!C:.C")),"")</f>
        <v/>
      </c>
      <c r="H193" s="363" t="str">
        <f t="array" aca="1" ref="H193" ca="1">IFERROR(_xludf.XLOOKUP($F193,INDIRECT("'예산서_"&amp;$D193&amp;"'!B:.B"),INDIRECT("'예산서_"&amp;$D193&amp;"'!D:.D")),"")</f>
        <v/>
      </c>
      <c r="I193" s="364"/>
      <c r="J193" s="365"/>
      <c r="K193" s="366"/>
      <c r="L193" s="361"/>
      <c r="M193" s="361"/>
      <c r="N193" s="362"/>
      <c r="O193" s="361"/>
      <c r="P193" s="362"/>
      <c r="Q193" s="361"/>
      <c r="R193" s="361"/>
      <c r="S193" s="362"/>
      <c r="T193" s="363" t="str">
        <f t="shared" ca="1" si="4"/>
        <v/>
      </c>
      <c r="U193" s="367"/>
      <c r="V193" s="368"/>
      <c r="W193" s="368"/>
      <c r="X193" s="363" t="str">
        <f t="array" aca="1" ref="X193" ca="1">IFERROR(_xludf.XLOOKUP($F193,INDIRECT("'예산서_"&amp;$D193&amp;"'!B:B"),INDIRECT("'예산서_"&amp;$D193&amp;"'!J:J")),"")</f>
        <v/>
      </c>
      <c r="Y193" s="367" t="str">
        <f t="array" aca="1" ref="Y193" ca="1">IFERROR(_xludf.XLOOKUP($F193,INDIRECT("'예산서_"&amp;$D193&amp;"'!B:B"),INDIRECT("'예산서_"&amp;$D193&amp;"'!E:E")),"")</f>
        <v/>
      </c>
      <c r="Z193" s="367">
        <f t="array" aca="1" ref="Z193" ca="1">IFERROR(_xludf.XLOOKUP($F193,INDIRECT("'예산서_"&amp;$D193&amp;"'!B:B"),INDIRECT("'예산서_"&amp;$D193&amp;"'!F:F")),)</f>
        <v>0</v>
      </c>
      <c r="AA193" s="363" t="str">
        <f t="array" aca="1" ref="AA193" ca="1">IFERROR(_xludf.XLOOKUP($F193,INDIRECT("'예산서_"&amp;$D193&amp;"'!B:B"),INDIRECT("'예산서_"&amp;$D193&amp;"'!K:K")),"")</f>
        <v/>
      </c>
      <c r="AB193" s="399" t="str">
        <f t="array" aca="1" ref="AB193" ca="1">IFERROR(_xludf.XLOOKUP($F193,INDIRECT("'예산서_"&amp;$D193&amp;"'!B:B"),INDIRECT("'예산서_"&amp;$D193&amp;"'!L:L")),"")</f>
        <v/>
      </c>
      <c r="AC193" s="363" t="str">
        <f t="array" aca="1" ref="AC193" ca="1">IFERROR(_xludf.XLOOKUP($F193,INDIRECT("'예산서_"&amp;$D193&amp;"'!B:B"),INDIRECT("'예산서_"&amp;$D193&amp;"'!M:M"))+V193+W193,"")</f>
        <v/>
      </c>
      <c r="AD193" s="369" t="str">
        <f t="shared" ca="1" si="5"/>
        <v/>
      </c>
    </row>
    <row r="194" spans="1:30" ht="15.95" customHeight="1">
      <c r="A194" s="351"/>
      <c r="B194" s="256"/>
      <c r="C194" s="360"/>
      <c r="D194" s="361"/>
      <c r="E194" s="361"/>
      <c r="F194" s="362"/>
      <c r="G194" s="363" t="str">
        <f t="array" aca="1" ref="G194" ca="1">IFERROR(_xludf.XLOOKUP($F194,INDIRECT("'예산서_"&amp;$D194&amp;"'!B:.B"),INDIRECT("'예산서_"&amp;$D194&amp;"'!C:.C")),"")</f>
        <v/>
      </c>
      <c r="H194" s="363" t="str">
        <f t="array" aca="1" ref="H194" ca="1">IFERROR(_xludf.XLOOKUP($F194,INDIRECT("'예산서_"&amp;$D194&amp;"'!B:.B"),INDIRECT("'예산서_"&amp;$D194&amp;"'!D:.D")),"")</f>
        <v/>
      </c>
      <c r="I194" s="364"/>
      <c r="J194" s="365"/>
      <c r="K194" s="366"/>
      <c r="L194" s="361"/>
      <c r="M194" s="361"/>
      <c r="N194" s="362"/>
      <c r="O194" s="361"/>
      <c r="P194" s="362"/>
      <c r="Q194" s="361"/>
      <c r="R194" s="361"/>
      <c r="S194" s="362"/>
      <c r="T194" s="363" t="str">
        <f t="shared" ca="1" si="4"/>
        <v/>
      </c>
      <c r="U194" s="367"/>
      <c r="V194" s="368"/>
      <c r="W194" s="368"/>
      <c r="X194" s="363" t="str">
        <f t="array" aca="1" ref="X194" ca="1">IFERROR(_xludf.XLOOKUP($F194,INDIRECT("'예산서_"&amp;$D194&amp;"'!B:B"),INDIRECT("'예산서_"&amp;$D194&amp;"'!J:J")),"")</f>
        <v/>
      </c>
      <c r="Y194" s="367" t="str">
        <f t="array" aca="1" ref="Y194" ca="1">IFERROR(_xludf.XLOOKUP($F194,INDIRECT("'예산서_"&amp;$D194&amp;"'!B:B"),INDIRECT("'예산서_"&amp;$D194&amp;"'!E:E")),"")</f>
        <v/>
      </c>
      <c r="Z194" s="367">
        <f t="array" aca="1" ref="Z194" ca="1">IFERROR(_xludf.XLOOKUP($F194,INDIRECT("'예산서_"&amp;$D194&amp;"'!B:B"),INDIRECT("'예산서_"&amp;$D194&amp;"'!F:F")),)</f>
        <v>0</v>
      </c>
      <c r="AA194" s="363" t="str">
        <f t="array" aca="1" ref="AA194" ca="1">IFERROR(_xludf.XLOOKUP($F194,INDIRECT("'예산서_"&amp;$D194&amp;"'!B:B"),INDIRECT("'예산서_"&amp;$D194&amp;"'!K:K")),"")</f>
        <v/>
      </c>
      <c r="AB194" s="399" t="str">
        <f t="array" aca="1" ref="AB194" ca="1">IFERROR(_xludf.XLOOKUP($F194,INDIRECT("'예산서_"&amp;$D194&amp;"'!B:B"),INDIRECT("'예산서_"&amp;$D194&amp;"'!L:L")),"")</f>
        <v/>
      </c>
      <c r="AC194" s="363" t="str">
        <f t="array" aca="1" ref="AC194" ca="1">IFERROR(_xludf.XLOOKUP($F194,INDIRECT("'예산서_"&amp;$D194&amp;"'!B:B"),INDIRECT("'예산서_"&amp;$D194&amp;"'!M:M"))+V194+W194,"")</f>
        <v/>
      </c>
      <c r="AD194" s="369" t="str">
        <f t="shared" ca="1" si="5"/>
        <v/>
      </c>
    </row>
    <row r="195" spans="1:30" ht="15.95" customHeight="1">
      <c r="A195" s="350"/>
      <c r="B195" s="256"/>
      <c r="C195" s="360"/>
      <c r="D195" s="361"/>
      <c r="E195" s="361"/>
      <c r="F195" s="362"/>
      <c r="G195" s="363" t="str">
        <f t="array" aca="1" ref="G195" ca="1">IFERROR(_xludf.XLOOKUP($F195,INDIRECT("'예산서_"&amp;$D195&amp;"'!B:.B"),INDIRECT("'예산서_"&amp;$D195&amp;"'!C:.C")),"")</f>
        <v/>
      </c>
      <c r="H195" s="363" t="str">
        <f t="array" aca="1" ref="H195" ca="1">IFERROR(_xludf.XLOOKUP($F195,INDIRECT("'예산서_"&amp;$D195&amp;"'!B:.B"),INDIRECT("'예산서_"&amp;$D195&amp;"'!D:.D")),"")</f>
        <v/>
      </c>
      <c r="I195" s="364"/>
      <c r="J195" s="365"/>
      <c r="K195" s="366"/>
      <c r="L195" s="361"/>
      <c r="M195" s="361"/>
      <c r="N195" s="362"/>
      <c r="O195" s="361"/>
      <c r="P195" s="362"/>
      <c r="Q195" s="361"/>
      <c r="R195" s="361"/>
      <c r="S195" s="362"/>
      <c r="T195" s="363" t="str">
        <f t="shared" ca="1" si="4"/>
        <v/>
      </c>
      <c r="U195" s="367"/>
      <c r="V195" s="368"/>
      <c r="W195" s="368"/>
      <c r="X195" s="363" t="str">
        <f t="array" aca="1" ref="X195" ca="1">IFERROR(_xludf.XLOOKUP($F195,INDIRECT("'예산서_"&amp;$D195&amp;"'!B:B"),INDIRECT("'예산서_"&amp;$D195&amp;"'!J:J")),"")</f>
        <v/>
      </c>
      <c r="Y195" s="367" t="str">
        <f t="array" aca="1" ref="Y195" ca="1">IFERROR(_xludf.XLOOKUP($F195,INDIRECT("'예산서_"&amp;$D195&amp;"'!B:B"),INDIRECT("'예산서_"&amp;$D195&amp;"'!E:E")),"")</f>
        <v/>
      </c>
      <c r="Z195" s="367">
        <f t="array" aca="1" ref="Z195" ca="1">IFERROR(_xludf.XLOOKUP($F195,INDIRECT("'예산서_"&amp;$D195&amp;"'!B:B"),INDIRECT("'예산서_"&amp;$D195&amp;"'!F:F")),)</f>
        <v>0</v>
      </c>
      <c r="AA195" s="363" t="str">
        <f t="array" aca="1" ref="AA195" ca="1">IFERROR(_xludf.XLOOKUP($F195,INDIRECT("'예산서_"&amp;$D195&amp;"'!B:B"),INDIRECT("'예산서_"&amp;$D195&amp;"'!K:K")),"")</f>
        <v/>
      </c>
      <c r="AB195" s="399" t="str">
        <f t="array" aca="1" ref="AB195" ca="1">IFERROR(_xludf.XLOOKUP($F195,INDIRECT("'예산서_"&amp;$D195&amp;"'!B:B"),INDIRECT("'예산서_"&amp;$D195&amp;"'!L:L")),"")</f>
        <v/>
      </c>
      <c r="AC195" s="363" t="str">
        <f t="array" aca="1" ref="AC195" ca="1">IFERROR(_xludf.XLOOKUP($F195,INDIRECT("'예산서_"&amp;$D195&amp;"'!B:B"),INDIRECT("'예산서_"&amp;$D195&amp;"'!M:M"))+V195+W195,"")</f>
        <v/>
      </c>
      <c r="AD195" s="369" t="str">
        <f t="shared" ca="1" si="5"/>
        <v/>
      </c>
    </row>
    <row r="196" spans="1:30" ht="15.95" customHeight="1">
      <c r="A196" s="351"/>
      <c r="B196" s="256"/>
      <c r="C196" s="360"/>
      <c r="D196" s="361"/>
      <c r="E196" s="361"/>
      <c r="F196" s="362"/>
      <c r="G196" s="363" t="str">
        <f t="array" aca="1" ref="G196" ca="1">IFERROR(_xludf.XLOOKUP($F196,INDIRECT("'예산서_"&amp;$D196&amp;"'!B:.B"),INDIRECT("'예산서_"&amp;$D196&amp;"'!C:.C")),"")</f>
        <v/>
      </c>
      <c r="H196" s="363" t="str">
        <f t="array" aca="1" ref="H196" ca="1">IFERROR(_xludf.XLOOKUP($F196,INDIRECT("'예산서_"&amp;$D196&amp;"'!B:.B"),INDIRECT("'예산서_"&amp;$D196&amp;"'!D:.D")),"")</f>
        <v/>
      </c>
      <c r="I196" s="364"/>
      <c r="J196" s="365"/>
      <c r="K196" s="366"/>
      <c r="L196" s="361"/>
      <c r="M196" s="361"/>
      <c r="N196" s="362"/>
      <c r="O196" s="361"/>
      <c r="P196" s="362"/>
      <c r="Q196" s="361"/>
      <c r="R196" s="361"/>
      <c r="S196" s="362"/>
      <c r="T196" s="363" t="str">
        <f t="shared" ca="1" si="4"/>
        <v/>
      </c>
      <c r="U196" s="367"/>
      <c r="V196" s="368"/>
      <c r="W196" s="368"/>
      <c r="X196" s="363" t="str">
        <f t="array" aca="1" ref="X196" ca="1">IFERROR(_xludf.XLOOKUP($F196,INDIRECT("'예산서_"&amp;$D196&amp;"'!B:B"),INDIRECT("'예산서_"&amp;$D196&amp;"'!J:J")),"")</f>
        <v/>
      </c>
      <c r="Y196" s="367" t="str">
        <f t="array" aca="1" ref="Y196" ca="1">IFERROR(_xludf.XLOOKUP($F196,INDIRECT("'예산서_"&amp;$D196&amp;"'!B:B"),INDIRECT("'예산서_"&amp;$D196&amp;"'!E:E")),"")</f>
        <v/>
      </c>
      <c r="Z196" s="367">
        <f t="array" aca="1" ref="Z196" ca="1">IFERROR(_xludf.XLOOKUP($F196,INDIRECT("'예산서_"&amp;$D196&amp;"'!B:B"),INDIRECT("'예산서_"&amp;$D196&amp;"'!F:F")),)</f>
        <v>0</v>
      </c>
      <c r="AA196" s="363" t="str">
        <f t="array" aca="1" ref="AA196" ca="1">IFERROR(_xludf.XLOOKUP($F196,INDIRECT("'예산서_"&amp;$D196&amp;"'!B:B"),INDIRECT("'예산서_"&amp;$D196&amp;"'!K:K")),"")</f>
        <v/>
      </c>
      <c r="AB196" s="399" t="str">
        <f t="array" aca="1" ref="AB196" ca="1">IFERROR(_xludf.XLOOKUP($F196,INDIRECT("'예산서_"&amp;$D196&amp;"'!B:B"),INDIRECT("'예산서_"&amp;$D196&amp;"'!L:L")),"")</f>
        <v/>
      </c>
      <c r="AC196" s="363" t="str">
        <f t="array" aca="1" ref="AC196" ca="1">IFERROR(_xludf.XLOOKUP($F196,INDIRECT("'예산서_"&amp;$D196&amp;"'!B:B"),INDIRECT("'예산서_"&amp;$D196&amp;"'!M:M"))+V196+W196,"")</f>
        <v/>
      </c>
      <c r="AD196" s="369" t="str">
        <f t="shared" ca="1" si="5"/>
        <v/>
      </c>
    </row>
    <row r="197" spans="1:30" ht="15.95" customHeight="1">
      <c r="A197" s="350"/>
      <c r="B197" s="256"/>
      <c r="C197" s="360"/>
      <c r="D197" s="361"/>
      <c r="E197" s="361"/>
      <c r="F197" s="362"/>
      <c r="G197" s="363" t="str">
        <f t="array" aca="1" ref="G197" ca="1">IFERROR(_xludf.XLOOKUP($F197,INDIRECT("'예산서_"&amp;$D197&amp;"'!B:.B"),INDIRECT("'예산서_"&amp;$D197&amp;"'!C:.C")),"")</f>
        <v/>
      </c>
      <c r="H197" s="363" t="str">
        <f t="array" aca="1" ref="H197" ca="1">IFERROR(_xludf.XLOOKUP($F197,INDIRECT("'예산서_"&amp;$D197&amp;"'!B:.B"),INDIRECT("'예산서_"&amp;$D197&amp;"'!D:.D")),"")</f>
        <v/>
      </c>
      <c r="I197" s="364"/>
      <c r="J197" s="365"/>
      <c r="K197" s="366"/>
      <c r="L197" s="361"/>
      <c r="M197" s="361"/>
      <c r="N197" s="362"/>
      <c r="O197" s="361"/>
      <c r="P197" s="362"/>
      <c r="Q197" s="361"/>
      <c r="R197" s="361"/>
      <c r="S197" s="362"/>
      <c r="T197" s="363" t="str">
        <f t="shared" ca="1" si="4"/>
        <v/>
      </c>
      <c r="U197" s="367"/>
      <c r="V197" s="368"/>
      <c r="W197" s="368"/>
      <c r="X197" s="363" t="str">
        <f t="array" aca="1" ref="X197" ca="1">IFERROR(_xludf.XLOOKUP($F197,INDIRECT("'예산서_"&amp;$D197&amp;"'!B:B"),INDIRECT("'예산서_"&amp;$D197&amp;"'!J:J")),"")</f>
        <v/>
      </c>
      <c r="Y197" s="367" t="str">
        <f t="array" aca="1" ref="Y197" ca="1">IFERROR(_xludf.XLOOKUP($F197,INDIRECT("'예산서_"&amp;$D197&amp;"'!B:B"),INDIRECT("'예산서_"&amp;$D197&amp;"'!E:E")),"")</f>
        <v/>
      </c>
      <c r="Z197" s="367">
        <f t="array" aca="1" ref="Z197" ca="1">IFERROR(_xludf.XLOOKUP($F197,INDIRECT("'예산서_"&amp;$D197&amp;"'!B:B"),INDIRECT("'예산서_"&amp;$D197&amp;"'!F:F")),)</f>
        <v>0</v>
      </c>
      <c r="AA197" s="363" t="str">
        <f t="array" aca="1" ref="AA197" ca="1">IFERROR(_xludf.XLOOKUP($F197,INDIRECT("'예산서_"&amp;$D197&amp;"'!B:B"),INDIRECT("'예산서_"&amp;$D197&amp;"'!K:K")),"")</f>
        <v/>
      </c>
      <c r="AB197" s="399" t="str">
        <f t="array" aca="1" ref="AB197" ca="1">IFERROR(_xludf.XLOOKUP($F197,INDIRECT("'예산서_"&amp;$D197&amp;"'!B:B"),INDIRECT("'예산서_"&amp;$D197&amp;"'!L:L")),"")</f>
        <v/>
      </c>
      <c r="AC197" s="363" t="str">
        <f t="array" aca="1" ref="AC197" ca="1">IFERROR(_xludf.XLOOKUP($F197,INDIRECT("'예산서_"&amp;$D197&amp;"'!B:B"),INDIRECT("'예산서_"&amp;$D197&amp;"'!M:M"))+V197+W197,"")</f>
        <v/>
      </c>
      <c r="AD197" s="369" t="str">
        <f t="shared" ca="1" si="5"/>
        <v/>
      </c>
    </row>
    <row r="198" spans="1:30" ht="15.95" customHeight="1">
      <c r="A198" s="351"/>
      <c r="B198" s="256"/>
      <c r="C198" s="360"/>
      <c r="D198" s="361"/>
      <c r="E198" s="361"/>
      <c r="F198" s="362"/>
      <c r="G198" s="363" t="str">
        <f t="array" aca="1" ref="G198" ca="1">IFERROR(_xludf.XLOOKUP($F198,INDIRECT("'예산서_"&amp;$D198&amp;"'!B:.B"),INDIRECT("'예산서_"&amp;$D198&amp;"'!C:.C")),"")</f>
        <v/>
      </c>
      <c r="H198" s="363" t="str">
        <f t="array" aca="1" ref="H198" ca="1">IFERROR(_xludf.XLOOKUP($F198,INDIRECT("'예산서_"&amp;$D198&amp;"'!B:.B"),INDIRECT("'예산서_"&amp;$D198&amp;"'!D:.D")),"")</f>
        <v/>
      </c>
      <c r="I198" s="364"/>
      <c r="J198" s="365"/>
      <c r="K198" s="366"/>
      <c r="L198" s="361"/>
      <c r="M198" s="361"/>
      <c r="N198" s="362"/>
      <c r="O198" s="361"/>
      <c r="P198" s="362"/>
      <c r="Q198" s="361"/>
      <c r="R198" s="361"/>
      <c r="S198" s="362"/>
      <c r="T198" s="363" t="str">
        <f t="shared" ca="1" si="4"/>
        <v/>
      </c>
      <c r="U198" s="367"/>
      <c r="V198" s="368"/>
      <c r="W198" s="368"/>
      <c r="X198" s="363" t="str">
        <f t="array" aca="1" ref="X198" ca="1">IFERROR(_xludf.XLOOKUP($F198,INDIRECT("'예산서_"&amp;$D198&amp;"'!B:B"),INDIRECT("'예산서_"&amp;$D198&amp;"'!J:J")),"")</f>
        <v/>
      </c>
      <c r="Y198" s="367" t="str">
        <f t="array" aca="1" ref="Y198" ca="1">IFERROR(_xludf.XLOOKUP($F198,INDIRECT("'예산서_"&amp;$D198&amp;"'!B:B"),INDIRECT("'예산서_"&amp;$D198&amp;"'!E:E")),"")</f>
        <v/>
      </c>
      <c r="Z198" s="367">
        <f t="array" aca="1" ref="Z198" ca="1">IFERROR(_xludf.XLOOKUP($F198,INDIRECT("'예산서_"&amp;$D198&amp;"'!B:B"),INDIRECT("'예산서_"&amp;$D198&amp;"'!F:F")),)</f>
        <v>0</v>
      </c>
      <c r="AA198" s="363" t="str">
        <f t="array" aca="1" ref="AA198" ca="1">IFERROR(_xludf.XLOOKUP($F198,INDIRECT("'예산서_"&amp;$D198&amp;"'!B:B"),INDIRECT("'예산서_"&amp;$D198&amp;"'!K:K")),"")</f>
        <v/>
      </c>
      <c r="AB198" s="399" t="str">
        <f t="array" aca="1" ref="AB198" ca="1">IFERROR(_xludf.XLOOKUP($F198,INDIRECT("'예산서_"&amp;$D198&amp;"'!B:B"),INDIRECT("'예산서_"&amp;$D198&amp;"'!L:L")),"")</f>
        <v/>
      </c>
      <c r="AC198" s="363" t="str">
        <f t="array" aca="1" ref="AC198" ca="1">IFERROR(_xludf.XLOOKUP($F198,INDIRECT("'예산서_"&amp;$D198&amp;"'!B:B"),INDIRECT("'예산서_"&amp;$D198&amp;"'!M:M"))+V198+W198,"")</f>
        <v/>
      </c>
      <c r="AD198" s="369" t="str">
        <f t="shared" ca="1" si="5"/>
        <v/>
      </c>
    </row>
    <row r="199" spans="1:30" ht="15.95" customHeight="1">
      <c r="A199" s="350"/>
      <c r="B199" s="256"/>
      <c r="C199" s="360"/>
      <c r="D199" s="361"/>
      <c r="E199" s="361"/>
      <c r="F199" s="362"/>
      <c r="G199" s="363" t="str">
        <f t="array" aca="1" ref="G199" ca="1">IFERROR(_xludf.XLOOKUP($F199,INDIRECT("'예산서_"&amp;$D199&amp;"'!B:.B"),INDIRECT("'예산서_"&amp;$D199&amp;"'!C:.C")),"")</f>
        <v/>
      </c>
      <c r="H199" s="363" t="str">
        <f t="array" aca="1" ref="H199" ca="1">IFERROR(_xludf.XLOOKUP($F199,INDIRECT("'예산서_"&amp;$D199&amp;"'!B:.B"),INDIRECT("'예산서_"&amp;$D199&amp;"'!D:.D")),"")</f>
        <v/>
      </c>
      <c r="I199" s="364"/>
      <c r="J199" s="365"/>
      <c r="K199" s="366"/>
      <c r="L199" s="361"/>
      <c r="M199" s="361"/>
      <c r="N199" s="362"/>
      <c r="O199" s="361"/>
      <c r="P199" s="362"/>
      <c r="Q199" s="361"/>
      <c r="R199" s="361"/>
      <c r="S199" s="362"/>
      <c r="T199" s="363" t="str">
        <f t="shared" ca="1" si="4"/>
        <v/>
      </c>
      <c r="U199" s="367"/>
      <c r="V199" s="368"/>
      <c r="W199" s="368"/>
      <c r="X199" s="363" t="str">
        <f t="array" aca="1" ref="X199" ca="1">IFERROR(_xludf.XLOOKUP($F199,INDIRECT("'예산서_"&amp;$D199&amp;"'!B:B"),INDIRECT("'예산서_"&amp;$D199&amp;"'!J:J")),"")</f>
        <v/>
      </c>
      <c r="Y199" s="367" t="str">
        <f t="array" aca="1" ref="Y199" ca="1">IFERROR(_xludf.XLOOKUP($F199,INDIRECT("'예산서_"&amp;$D199&amp;"'!B:B"),INDIRECT("'예산서_"&amp;$D199&amp;"'!E:E")),"")</f>
        <v/>
      </c>
      <c r="Z199" s="367">
        <f t="array" aca="1" ref="Z199" ca="1">IFERROR(_xludf.XLOOKUP($F199,INDIRECT("'예산서_"&amp;$D199&amp;"'!B:B"),INDIRECT("'예산서_"&amp;$D199&amp;"'!F:F")),)</f>
        <v>0</v>
      </c>
      <c r="AA199" s="363" t="str">
        <f t="array" aca="1" ref="AA199" ca="1">IFERROR(_xludf.XLOOKUP($F199,INDIRECT("'예산서_"&amp;$D199&amp;"'!B:B"),INDIRECT("'예산서_"&amp;$D199&amp;"'!K:K")),"")</f>
        <v/>
      </c>
      <c r="AB199" s="399" t="str">
        <f t="array" aca="1" ref="AB199" ca="1">IFERROR(_xludf.XLOOKUP($F199,INDIRECT("'예산서_"&amp;$D199&amp;"'!B:B"),INDIRECT("'예산서_"&amp;$D199&amp;"'!L:L")),"")</f>
        <v/>
      </c>
      <c r="AC199" s="363" t="str">
        <f t="array" aca="1" ref="AC199" ca="1">IFERROR(_xludf.XLOOKUP($F199,INDIRECT("'예산서_"&amp;$D199&amp;"'!B:B"),INDIRECT("'예산서_"&amp;$D199&amp;"'!M:M"))+V199+W199,"")</f>
        <v/>
      </c>
      <c r="AD199" s="369" t="str">
        <f t="shared" ca="1" si="5"/>
        <v/>
      </c>
    </row>
    <row r="200" spans="1:30" ht="15.95" customHeight="1">
      <c r="A200" s="351"/>
      <c r="B200" s="256"/>
      <c r="C200" s="360"/>
      <c r="D200" s="361"/>
      <c r="E200" s="361"/>
      <c r="F200" s="362"/>
      <c r="G200" s="363" t="str">
        <f t="array" aca="1" ref="G200" ca="1">IFERROR(_xludf.XLOOKUP($F200,INDIRECT("'예산서_"&amp;$D200&amp;"'!B:.B"),INDIRECT("'예산서_"&amp;$D200&amp;"'!C:.C")),"")</f>
        <v/>
      </c>
      <c r="H200" s="363" t="str">
        <f t="array" aca="1" ref="H200" ca="1">IFERROR(_xludf.XLOOKUP($F200,INDIRECT("'예산서_"&amp;$D200&amp;"'!B:.B"),INDIRECT("'예산서_"&amp;$D200&amp;"'!D:.D")),"")</f>
        <v/>
      </c>
      <c r="I200" s="364"/>
      <c r="J200" s="365"/>
      <c r="K200" s="366"/>
      <c r="L200" s="361"/>
      <c r="M200" s="361"/>
      <c r="N200" s="362"/>
      <c r="O200" s="361"/>
      <c r="P200" s="362"/>
      <c r="Q200" s="361"/>
      <c r="R200" s="361"/>
      <c r="S200" s="362"/>
      <c r="T200" s="363" t="str">
        <f t="shared" ca="1" si="4"/>
        <v/>
      </c>
      <c r="U200" s="367"/>
      <c r="V200" s="368"/>
      <c r="W200" s="368"/>
      <c r="X200" s="363" t="str">
        <f t="array" aca="1" ref="X200" ca="1">IFERROR(_xludf.XLOOKUP($F200,INDIRECT("'예산서_"&amp;$D200&amp;"'!B:B"),INDIRECT("'예산서_"&amp;$D200&amp;"'!J:J")),"")</f>
        <v/>
      </c>
      <c r="Y200" s="367" t="str">
        <f t="array" aca="1" ref="Y200" ca="1">IFERROR(_xludf.XLOOKUP($F200,INDIRECT("'예산서_"&amp;$D200&amp;"'!B:B"),INDIRECT("'예산서_"&amp;$D200&amp;"'!E:E")),"")</f>
        <v/>
      </c>
      <c r="Z200" s="367">
        <f t="array" aca="1" ref="Z200" ca="1">IFERROR(_xludf.XLOOKUP($F200,INDIRECT("'예산서_"&amp;$D200&amp;"'!B:B"),INDIRECT("'예산서_"&amp;$D200&amp;"'!F:F")),)</f>
        <v>0</v>
      </c>
      <c r="AA200" s="363" t="str">
        <f t="array" aca="1" ref="AA200" ca="1">IFERROR(_xludf.XLOOKUP($F200,INDIRECT("'예산서_"&amp;$D200&amp;"'!B:B"),INDIRECT("'예산서_"&amp;$D200&amp;"'!K:K")),"")</f>
        <v/>
      </c>
      <c r="AB200" s="399" t="str">
        <f t="array" aca="1" ref="AB200" ca="1">IFERROR(_xludf.XLOOKUP($F200,INDIRECT("'예산서_"&amp;$D200&amp;"'!B:B"),INDIRECT("'예산서_"&amp;$D200&amp;"'!L:L")),"")</f>
        <v/>
      </c>
      <c r="AC200" s="363" t="str">
        <f t="array" aca="1" ref="AC200" ca="1">IFERROR(_xludf.XLOOKUP($F200,INDIRECT("'예산서_"&amp;$D200&amp;"'!B:B"),INDIRECT("'예산서_"&amp;$D200&amp;"'!M:M"))+V200+W200,"")</f>
        <v/>
      </c>
      <c r="AD200" s="369" t="str">
        <f t="shared" ca="1" si="5"/>
        <v/>
      </c>
    </row>
    <row r="201" spans="1:30" ht="15.95" customHeight="1">
      <c r="A201" s="350"/>
      <c r="B201" s="256"/>
      <c r="C201" s="360"/>
      <c r="D201" s="361"/>
      <c r="E201" s="361"/>
      <c r="F201" s="362"/>
      <c r="G201" s="363" t="str">
        <f t="array" aca="1" ref="G201" ca="1">IFERROR(_xludf.XLOOKUP($F201,INDIRECT("'예산서_"&amp;$D201&amp;"'!B:.B"),INDIRECT("'예산서_"&amp;$D201&amp;"'!C:.C")),"")</f>
        <v/>
      </c>
      <c r="H201" s="363" t="str">
        <f t="array" aca="1" ref="H201" ca="1">IFERROR(_xludf.XLOOKUP($F201,INDIRECT("'예산서_"&amp;$D201&amp;"'!B:.B"),INDIRECT("'예산서_"&amp;$D201&amp;"'!D:.D")),"")</f>
        <v/>
      </c>
      <c r="I201" s="364"/>
      <c r="J201" s="365"/>
      <c r="K201" s="366"/>
      <c r="L201" s="361"/>
      <c r="M201" s="361"/>
      <c r="N201" s="362"/>
      <c r="O201" s="361"/>
      <c r="P201" s="362"/>
      <c r="Q201" s="361"/>
      <c r="R201" s="361"/>
      <c r="S201" s="362"/>
      <c r="T201" s="363" t="str">
        <f t="shared" ref="T201:T264" ca="1" si="6">IF(G201=H201,"","세금계산서")</f>
        <v/>
      </c>
      <c r="U201" s="367"/>
      <c r="V201" s="368"/>
      <c r="W201" s="368"/>
      <c r="X201" s="363" t="str">
        <f t="array" aca="1" ref="X201" ca="1">IFERROR(_xludf.XLOOKUP($F201,INDIRECT("'예산서_"&amp;$D201&amp;"'!B:B"),INDIRECT("'예산서_"&amp;$D201&amp;"'!J:J")),"")</f>
        <v/>
      </c>
      <c r="Y201" s="367" t="str">
        <f t="array" aca="1" ref="Y201" ca="1">IFERROR(_xludf.XLOOKUP($F201,INDIRECT("'예산서_"&amp;$D201&amp;"'!B:B"),INDIRECT("'예산서_"&amp;$D201&amp;"'!E:E")),"")</f>
        <v/>
      </c>
      <c r="Z201" s="367">
        <f t="array" aca="1" ref="Z201" ca="1">IFERROR(_xludf.XLOOKUP($F201,INDIRECT("'예산서_"&amp;$D201&amp;"'!B:B"),INDIRECT("'예산서_"&amp;$D201&amp;"'!F:F")),)</f>
        <v>0</v>
      </c>
      <c r="AA201" s="363" t="str">
        <f t="array" aca="1" ref="AA201" ca="1">IFERROR(_xludf.XLOOKUP($F201,INDIRECT("'예산서_"&amp;$D201&amp;"'!B:B"),INDIRECT("'예산서_"&amp;$D201&amp;"'!K:K")),"")</f>
        <v/>
      </c>
      <c r="AB201" s="399" t="str">
        <f t="array" aca="1" ref="AB201" ca="1">IFERROR(_xludf.XLOOKUP($F201,INDIRECT("'예산서_"&amp;$D201&amp;"'!B:B"),INDIRECT("'예산서_"&amp;$D201&amp;"'!L:L")),"")</f>
        <v/>
      </c>
      <c r="AC201" s="363" t="str">
        <f t="array" aca="1" ref="AC201" ca="1">IFERROR(_xludf.XLOOKUP($F201,INDIRECT("'예산서_"&amp;$D201&amp;"'!B:B"),INDIRECT("'예산서_"&amp;$D201&amp;"'!M:M"))+V201+W201,"")</f>
        <v/>
      </c>
      <c r="AD201" s="369" t="str">
        <f t="shared" ref="AD201:AD264" ca="1" si="7">IF(T201="세금계산서",AC201*10%,"")</f>
        <v/>
      </c>
    </row>
    <row r="202" spans="1:30" ht="15.95" customHeight="1">
      <c r="A202" s="351"/>
      <c r="B202" s="256"/>
      <c r="C202" s="360"/>
      <c r="D202" s="361"/>
      <c r="E202" s="361"/>
      <c r="F202" s="362"/>
      <c r="G202" s="363" t="str">
        <f t="array" aca="1" ref="G202" ca="1">IFERROR(_xludf.XLOOKUP($F202,INDIRECT("'예산서_"&amp;$D202&amp;"'!B:.B"),INDIRECT("'예산서_"&amp;$D202&amp;"'!C:.C")),"")</f>
        <v/>
      </c>
      <c r="H202" s="363" t="str">
        <f t="array" aca="1" ref="H202" ca="1">IFERROR(_xludf.XLOOKUP($F202,INDIRECT("'예산서_"&amp;$D202&amp;"'!B:.B"),INDIRECT("'예산서_"&amp;$D202&amp;"'!D:.D")),"")</f>
        <v/>
      </c>
      <c r="I202" s="364"/>
      <c r="J202" s="365"/>
      <c r="K202" s="366"/>
      <c r="L202" s="361"/>
      <c r="M202" s="361"/>
      <c r="N202" s="362"/>
      <c r="O202" s="361"/>
      <c r="P202" s="362"/>
      <c r="Q202" s="361"/>
      <c r="R202" s="361"/>
      <c r="S202" s="362"/>
      <c r="T202" s="363" t="str">
        <f t="shared" ca="1" si="6"/>
        <v/>
      </c>
      <c r="U202" s="367"/>
      <c r="V202" s="368"/>
      <c r="W202" s="368"/>
      <c r="X202" s="363" t="str">
        <f t="array" aca="1" ref="X202" ca="1">IFERROR(_xludf.XLOOKUP($F202,INDIRECT("'예산서_"&amp;$D202&amp;"'!B:B"),INDIRECT("'예산서_"&amp;$D202&amp;"'!J:J")),"")</f>
        <v/>
      </c>
      <c r="Y202" s="367" t="str">
        <f t="array" aca="1" ref="Y202" ca="1">IFERROR(_xludf.XLOOKUP($F202,INDIRECT("'예산서_"&amp;$D202&amp;"'!B:B"),INDIRECT("'예산서_"&amp;$D202&amp;"'!E:E")),"")</f>
        <v/>
      </c>
      <c r="Z202" s="367">
        <f t="array" aca="1" ref="Z202" ca="1">IFERROR(_xludf.XLOOKUP($F202,INDIRECT("'예산서_"&amp;$D202&amp;"'!B:B"),INDIRECT("'예산서_"&amp;$D202&amp;"'!F:F")),)</f>
        <v>0</v>
      </c>
      <c r="AA202" s="363" t="str">
        <f t="array" aca="1" ref="AA202" ca="1">IFERROR(_xludf.XLOOKUP($F202,INDIRECT("'예산서_"&amp;$D202&amp;"'!B:B"),INDIRECT("'예산서_"&amp;$D202&amp;"'!K:K")),"")</f>
        <v/>
      </c>
      <c r="AB202" s="399" t="str">
        <f t="array" aca="1" ref="AB202" ca="1">IFERROR(_xludf.XLOOKUP($F202,INDIRECT("'예산서_"&amp;$D202&amp;"'!B:B"),INDIRECT("'예산서_"&amp;$D202&amp;"'!L:L")),"")</f>
        <v/>
      </c>
      <c r="AC202" s="363" t="str">
        <f t="array" aca="1" ref="AC202" ca="1">IFERROR(_xludf.XLOOKUP($F202,INDIRECT("'예산서_"&amp;$D202&amp;"'!B:B"),INDIRECT("'예산서_"&amp;$D202&amp;"'!M:M"))+V202+W202,"")</f>
        <v/>
      </c>
      <c r="AD202" s="369" t="str">
        <f t="shared" ca="1" si="7"/>
        <v/>
      </c>
    </row>
    <row r="203" spans="1:30" ht="15.95" customHeight="1">
      <c r="A203" s="350"/>
      <c r="B203" s="256"/>
      <c r="C203" s="360"/>
      <c r="D203" s="361"/>
      <c r="E203" s="361"/>
      <c r="F203" s="362"/>
      <c r="G203" s="363" t="str">
        <f t="array" aca="1" ref="G203" ca="1">IFERROR(_xludf.XLOOKUP($F203,INDIRECT("'예산서_"&amp;$D203&amp;"'!B:.B"),INDIRECT("'예산서_"&amp;$D203&amp;"'!C:.C")),"")</f>
        <v/>
      </c>
      <c r="H203" s="363" t="str">
        <f t="array" aca="1" ref="H203" ca="1">IFERROR(_xludf.XLOOKUP($F203,INDIRECT("'예산서_"&amp;$D203&amp;"'!B:.B"),INDIRECT("'예산서_"&amp;$D203&amp;"'!D:.D")),"")</f>
        <v/>
      </c>
      <c r="I203" s="364"/>
      <c r="J203" s="365"/>
      <c r="K203" s="366"/>
      <c r="L203" s="361"/>
      <c r="M203" s="361"/>
      <c r="N203" s="362"/>
      <c r="O203" s="361"/>
      <c r="P203" s="362"/>
      <c r="Q203" s="361"/>
      <c r="R203" s="361"/>
      <c r="S203" s="362"/>
      <c r="T203" s="363" t="str">
        <f t="shared" ca="1" si="6"/>
        <v/>
      </c>
      <c r="U203" s="367"/>
      <c r="V203" s="368"/>
      <c r="W203" s="368"/>
      <c r="X203" s="363" t="str">
        <f t="array" aca="1" ref="X203" ca="1">IFERROR(_xludf.XLOOKUP($F203,INDIRECT("'예산서_"&amp;$D203&amp;"'!B:B"),INDIRECT("'예산서_"&amp;$D203&amp;"'!J:J")),"")</f>
        <v/>
      </c>
      <c r="Y203" s="367" t="str">
        <f t="array" aca="1" ref="Y203" ca="1">IFERROR(_xludf.XLOOKUP($F203,INDIRECT("'예산서_"&amp;$D203&amp;"'!B:B"),INDIRECT("'예산서_"&amp;$D203&amp;"'!E:E")),"")</f>
        <v/>
      </c>
      <c r="Z203" s="367">
        <f t="array" aca="1" ref="Z203" ca="1">IFERROR(_xludf.XLOOKUP($F203,INDIRECT("'예산서_"&amp;$D203&amp;"'!B:B"),INDIRECT("'예산서_"&amp;$D203&amp;"'!F:F")),)</f>
        <v>0</v>
      </c>
      <c r="AA203" s="363" t="str">
        <f t="array" aca="1" ref="AA203" ca="1">IFERROR(_xludf.XLOOKUP($F203,INDIRECT("'예산서_"&amp;$D203&amp;"'!B:B"),INDIRECT("'예산서_"&amp;$D203&amp;"'!K:K")),"")</f>
        <v/>
      </c>
      <c r="AB203" s="399" t="str">
        <f t="array" aca="1" ref="AB203" ca="1">IFERROR(_xludf.XLOOKUP($F203,INDIRECT("'예산서_"&amp;$D203&amp;"'!B:B"),INDIRECT("'예산서_"&amp;$D203&amp;"'!L:L")),"")</f>
        <v/>
      </c>
      <c r="AC203" s="363" t="str">
        <f t="array" aca="1" ref="AC203" ca="1">IFERROR(_xludf.XLOOKUP($F203,INDIRECT("'예산서_"&amp;$D203&amp;"'!B:B"),INDIRECT("'예산서_"&amp;$D203&amp;"'!M:M"))+V203+W203,"")</f>
        <v/>
      </c>
      <c r="AD203" s="369" t="str">
        <f t="shared" ca="1" si="7"/>
        <v/>
      </c>
    </row>
    <row r="204" spans="1:30" ht="15.95" customHeight="1">
      <c r="A204" s="351"/>
      <c r="B204" s="256"/>
      <c r="C204" s="360"/>
      <c r="D204" s="361"/>
      <c r="E204" s="361"/>
      <c r="F204" s="362"/>
      <c r="G204" s="363" t="str">
        <f t="array" aca="1" ref="G204" ca="1">IFERROR(_xludf.XLOOKUP($F204,INDIRECT("'예산서_"&amp;$D204&amp;"'!B:.B"),INDIRECT("'예산서_"&amp;$D204&amp;"'!C:.C")),"")</f>
        <v/>
      </c>
      <c r="H204" s="363" t="str">
        <f t="array" aca="1" ref="H204" ca="1">IFERROR(_xludf.XLOOKUP($F204,INDIRECT("'예산서_"&amp;$D204&amp;"'!B:.B"),INDIRECT("'예산서_"&amp;$D204&amp;"'!D:.D")),"")</f>
        <v/>
      </c>
      <c r="I204" s="364"/>
      <c r="J204" s="365"/>
      <c r="K204" s="366"/>
      <c r="L204" s="361"/>
      <c r="M204" s="361"/>
      <c r="N204" s="362"/>
      <c r="O204" s="361"/>
      <c r="P204" s="362"/>
      <c r="Q204" s="361"/>
      <c r="R204" s="361"/>
      <c r="S204" s="362"/>
      <c r="T204" s="363" t="str">
        <f t="shared" ca="1" si="6"/>
        <v/>
      </c>
      <c r="U204" s="367"/>
      <c r="V204" s="368"/>
      <c r="W204" s="368"/>
      <c r="X204" s="363" t="str">
        <f t="array" aca="1" ref="X204" ca="1">IFERROR(_xludf.XLOOKUP($F204,INDIRECT("'예산서_"&amp;$D204&amp;"'!B:B"),INDIRECT("'예산서_"&amp;$D204&amp;"'!J:J")),"")</f>
        <v/>
      </c>
      <c r="Y204" s="367" t="str">
        <f t="array" aca="1" ref="Y204" ca="1">IFERROR(_xludf.XLOOKUP($F204,INDIRECT("'예산서_"&amp;$D204&amp;"'!B:B"),INDIRECT("'예산서_"&amp;$D204&amp;"'!E:E")),"")</f>
        <v/>
      </c>
      <c r="Z204" s="367">
        <f t="array" aca="1" ref="Z204" ca="1">IFERROR(_xludf.XLOOKUP($F204,INDIRECT("'예산서_"&amp;$D204&amp;"'!B:B"),INDIRECT("'예산서_"&amp;$D204&amp;"'!F:F")),)</f>
        <v>0</v>
      </c>
      <c r="AA204" s="363" t="str">
        <f t="array" aca="1" ref="AA204" ca="1">IFERROR(_xludf.XLOOKUP($F204,INDIRECT("'예산서_"&amp;$D204&amp;"'!B:B"),INDIRECT("'예산서_"&amp;$D204&amp;"'!K:K")),"")</f>
        <v/>
      </c>
      <c r="AB204" s="399" t="str">
        <f t="array" aca="1" ref="AB204" ca="1">IFERROR(_xludf.XLOOKUP($F204,INDIRECT("'예산서_"&amp;$D204&amp;"'!B:B"),INDIRECT("'예산서_"&amp;$D204&amp;"'!L:L")),"")</f>
        <v/>
      </c>
      <c r="AC204" s="363" t="str">
        <f t="array" aca="1" ref="AC204" ca="1">IFERROR(_xludf.XLOOKUP($F204,INDIRECT("'예산서_"&amp;$D204&amp;"'!B:B"),INDIRECT("'예산서_"&amp;$D204&amp;"'!M:M"))+V204+W204,"")</f>
        <v/>
      </c>
      <c r="AD204" s="369" t="str">
        <f t="shared" ca="1" si="7"/>
        <v/>
      </c>
    </row>
    <row r="205" spans="1:30" ht="15.95" customHeight="1">
      <c r="A205" s="350"/>
      <c r="B205" s="256"/>
      <c r="C205" s="360"/>
      <c r="D205" s="361"/>
      <c r="E205" s="361"/>
      <c r="F205" s="362"/>
      <c r="G205" s="363" t="str">
        <f t="array" aca="1" ref="G205" ca="1">IFERROR(_xludf.XLOOKUP($F205,INDIRECT("'예산서_"&amp;$D205&amp;"'!B:.B"),INDIRECT("'예산서_"&amp;$D205&amp;"'!C:.C")),"")</f>
        <v/>
      </c>
      <c r="H205" s="363" t="str">
        <f t="array" aca="1" ref="H205" ca="1">IFERROR(_xludf.XLOOKUP($F205,INDIRECT("'예산서_"&amp;$D205&amp;"'!B:.B"),INDIRECT("'예산서_"&amp;$D205&amp;"'!D:.D")),"")</f>
        <v/>
      </c>
      <c r="I205" s="364"/>
      <c r="J205" s="365"/>
      <c r="K205" s="366"/>
      <c r="L205" s="361"/>
      <c r="M205" s="361"/>
      <c r="N205" s="362"/>
      <c r="O205" s="361"/>
      <c r="P205" s="362"/>
      <c r="Q205" s="361"/>
      <c r="R205" s="361"/>
      <c r="S205" s="362"/>
      <c r="T205" s="363" t="str">
        <f t="shared" ca="1" si="6"/>
        <v/>
      </c>
      <c r="U205" s="367"/>
      <c r="V205" s="368"/>
      <c r="W205" s="368"/>
      <c r="X205" s="363" t="str">
        <f t="array" aca="1" ref="X205" ca="1">IFERROR(_xludf.XLOOKUP($F205,INDIRECT("'예산서_"&amp;$D205&amp;"'!B:B"),INDIRECT("'예산서_"&amp;$D205&amp;"'!J:J")),"")</f>
        <v/>
      </c>
      <c r="Y205" s="367" t="str">
        <f t="array" aca="1" ref="Y205" ca="1">IFERROR(_xludf.XLOOKUP($F205,INDIRECT("'예산서_"&amp;$D205&amp;"'!B:B"),INDIRECT("'예산서_"&amp;$D205&amp;"'!E:E")),"")</f>
        <v/>
      </c>
      <c r="Z205" s="367">
        <f t="array" aca="1" ref="Z205" ca="1">IFERROR(_xludf.XLOOKUP($F205,INDIRECT("'예산서_"&amp;$D205&amp;"'!B:B"),INDIRECT("'예산서_"&amp;$D205&amp;"'!F:F")),)</f>
        <v>0</v>
      </c>
      <c r="AA205" s="363" t="str">
        <f t="array" aca="1" ref="AA205" ca="1">IFERROR(_xludf.XLOOKUP($F205,INDIRECT("'예산서_"&amp;$D205&amp;"'!B:B"),INDIRECT("'예산서_"&amp;$D205&amp;"'!K:K")),"")</f>
        <v/>
      </c>
      <c r="AB205" s="399" t="str">
        <f t="array" aca="1" ref="AB205" ca="1">IFERROR(_xludf.XLOOKUP($F205,INDIRECT("'예산서_"&amp;$D205&amp;"'!B:B"),INDIRECT("'예산서_"&amp;$D205&amp;"'!L:L")),"")</f>
        <v/>
      </c>
      <c r="AC205" s="363" t="str">
        <f t="array" aca="1" ref="AC205" ca="1">IFERROR(_xludf.XLOOKUP($F205,INDIRECT("'예산서_"&amp;$D205&amp;"'!B:B"),INDIRECT("'예산서_"&amp;$D205&amp;"'!M:M"))+V205+W205,"")</f>
        <v/>
      </c>
      <c r="AD205" s="369" t="str">
        <f t="shared" ca="1" si="7"/>
        <v/>
      </c>
    </row>
    <row r="206" spans="1:30" ht="15.95" customHeight="1">
      <c r="A206" s="351"/>
      <c r="B206" s="256"/>
      <c r="C206" s="360"/>
      <c r="D206" s="361"/>
      <c r="E206" s="361"/>
      <c r="F206" s="362"/>
      <c r="G206" s="363" t="str">
        <f t="array" aca="1" ref="G206" ca="1">IFERROR(_xludf.XLOOKUP($F206,INDIRECT("'예산서_"&amp;$D206&amp;"'!B:.B"),INDIRECT("'예산서_"&amp;$D206&amp;"'!C:.C")),"")</f>
        <v/>
      </c>
      <c r="H206" s="363" t="str">
        <f t="array" aca="1" ref="H206" ca="1">IFERROR(_xludf.XLOOKUP($F206,INDIRECT("'예산서_"&amp;$D206&amp;"'!B:.B"),INDIRECT("'예산서_"&amp;$D206&amp;"'!D:.D")),"")</f>
        <v/>
      </c>
      <c r="I206" s="364"/>
      <c r="J206" s="365"/>
      <c r="K206" s="366"/>
      <c r="L206" s="361"/>
      <c r="M206" s="361"/>
      <c r="N206" s="362"/>
      <c r="O206" s="361"/>
      <c r="P206" s="362"/>
      <c r="Q206" s="361"/>
      <c r="R206" s="361"/>
      <c r="S206" s="362"/>
      <c r="T206" s="363" t="str">
        <f t="shared" ca="1" si="6"/>
        <v/>
      </c>
      <c r="U206" s="367"/>
      <c r="V206" s="368"/>
      <c r="W206" s="368"/>
      <c r="X206" s="363" t="str">
        <f t="array" aca="1" ref="X206" ca="1">IFERROR(_xludf.XLOOKUP($F206,INDIRECT("'예산서_"&amp;$D206&amp;"'!B:B"),INDIRECT("'예산서_"&amp;$D206&amp;"'!J:J")),"")</f>
        <v/>
      </c>
      <c r="Y206" s="367" t="str">
        <f t="array" aca="1" ref="Y206" ca="1">IFERROR(_xludf.XLOOKUP($F206,INDIRECT("'예산서_"&amp;$D206&amp;"'!B:B"),INDIRECT("'예산서_"&amp;$D206&amp;"'!E:E")),"")</f>
        <v/>
      </c>
      <c r="Z206" s="367">
        <f t="array" aca="1" ref="Z206" ca="1">IFERROR(_xludf.XLOOKUP($F206,INDIRECT("'예산서_"&amp;$D206&amp;"'!B:B"),INDIRECT("'예산서_"&amp;$D206&amp;"'!F:F")),)</f>
        <v>0</v>
      </c>
      <c r="AA206" s="363" t="str">
        <f t="array" aca="1" ref="AA206" ca="1">IFERROR(_xludf.XLOOKUP($F206,INDIRECT("'예산서_"&amp;$D206&amp;"'!B:B"),INDIRECT("'예산서_"&amp;$D206&amp;"'!K:K")),"")</f>
        <v/>
      </c>
      <c r="AB206" s="399" t="str">
        <f t="array" aca="1" ref="AB206" ca="1">IFERROR(_xludf.XLOOKUP($F206,INDIRECT("'예산서_"&amp;$D206&amp;"'!B:B"),INDIRECT("'예산서_"&amp;$D206&amp;"'!L:L")),"")</f>
        <v/>
      </c>
      <c r="AC206" s="363" t="str">
        <f t="array" aca="1" ref="AC206" ca="1">IFERROR(_xludf.XLOOKUP($F206,INDIRECT("'예산서_"&amp;$D206&amp;"'!B:B"),INDIRECT("'예산서_"&amp;$D206&amp;"'!M:M"))+V206+W206,"")</f>
        <v/>
      </c>
      <c r="AD206" s="369" t="str">
        <f t="shared" ca="1" si="7"/>
        <v/>
      </c>
    </row>
    <row r="207" spans="1:30" ht="15.95" customHeight="1">
      <c r="A207" s="350"/>
      <c r="B207" s="256"/>
      <c r="C207" s="360"/>
      <c r="D207" s="361"/>
      <c r="E207" s="361"/>
      <c r="F207" s="362"/>
      <c r="G207" s="363" t="str">
        <f t="array" aca="1" ref="G207" ca="1">IFERROR(_xludf.XLOOKUP($F207,INDIRECT("'예산서_"&amp;$D207&amp;"'!B:.B"),INDIRECT("'예산서_"&amp;$D207&amp;"'!C:.C")),"")</f>
        <v/>
      </c>
      <c r="H207" s="363" t="str">
        <f t="array" aca="1" ref="H207" ca="1">IFERROR(_xludf.XLOOKUP($F207,INDIRECT("'예산서_"&amp;$D207&amp;"'!B:.B"),INDIRECT("'예산서_"&amp;$D207&amp;"'!D:.D")),"")</f>
        <v/>
      </c>
      <c r="I207" s="364"/>
      <c r="J207" s="365"/>
      <c r="K207" s="366"/>
      <c r="L207" s="361"/>
      <c r="M207" s="361"/>
      <c r="N207" s="362"/>
      <c r="O207" s="361"/>
      <c r="P207" s="362"/>
      <c r="Q207" s="361"/>
      <c r="R207" s="361"/>
      <c r="S207" s="362"/>
      <c r="T207" s="363" t="str">
        <f t="shared" ca="1" si="6"/>
        <v/>
      </c>
      <c r="U207" s="367"/>
      <c r="V207" s="368"/>
      <c r="W207" s="368"/>
      <c r="X207" s="363" t="str">
        <f t="array" aca="1" ref="X207" ca="1">IFERROR(_xludf.XLOOKUP($F207,INDIRECT("'예산서_"&amp;$D207&amp;"'!B:B"),INDIRECT("'예산서_"&amp;$D207&amp;"'!J:J")),"")</f>
        <v/>
      </c>
      <c r="Y207" s="367" t="str">
        <f t="array" aca="1" ref="Y207" ca="1">IFERROR(_xludf.XLOOKUP($F207,INDIRECT("'예산서_"&amp;$D207&amp;"'!B:B"),INDIRECT("'예산서_"&amp;$D207&amp;"'!E:E")),"")</f>
        <v/>
      </c>
      <c r="Z207" s="367">
        <f t="array" aca="1" ref="Z207" ca="1">IFERROR(_xludf.XLOOKUP($F207,INDIRECT("'예산서_"&amp;$D207&amp;"'!B:B"),INDIRECT("'예산서_"&amp;$D207&amp;"'!F:F")),)</f>
        <v>0</v>
      </c>
      <c r="AA207" s="363" t="str">
        <f t="array" aca="1" ref="AA207" ca="1">IFERROR(_xludf.XLOOKUP($F207,INDIRECT("'예산서_"&amp;$D207&amp;"'!B:B"),INDIRECT("'예산서_"&amp;$D207&amp;"'!K:K")),"")</f>
        <v/>
      </c>
      <c r="AB207" s="399" t="str">
        <f t="array" aca="1" ref="AB207" ca="1">IFERROR(_xludf.XLOOKUP($F207,INDIRECT("'예산서_"&amp;$D207&amp;"'!B:B"),INDIRECT("'예산서_"&amp;$D207&amp;"'!L:L")),"")</f>
        <v/>
      </c>
      <c r="AC207" s="363" t="str">
        <f t="array" aca="1" ref="AC207" ca="1">IFERROR(_xludf.XLOOKUP($F207,INDIRECT("'예산서_"&amp;$D207&amp;"'!B:B"),INDIRECT("'예산서_"&amp;$D207&amp;"'!M:M"))+V207+W207,"")</f>
        <v/>
      </c>
      <c r="AD207" s="369" t="str">
        <f t="shared" ca="1" si="7"/>
        <v/>
      </c>
    </row>
    <row r="208" spans="1:30" ht="15.95" customHeight="1">
      <c r="A208" s="351"/>
      <c r="B208" s="256"/>
      <c r="C208" s="360"/>
      <c r="D208" s="361"/>
      <c r="E208" s="361"/>
      <c r="F208" s="362"/>
      <c r="G208" s="363" t="str">
        <f t="array" aca="1" ref="G208" ca="1">IFERROR(_xludf.XLOOKUP($F208,INDIRECT("'예산서_"&amp;$D208&amp;"'!B:.B"),INDIRECT("'예산서_"&amp;$D208&amp;"'!C:.C")),"")</f>
        <v/>
      </c>
      <c r="H208" s="363" t="str">
        <f t="array" aca="1" ref="H208" ca="1">IFERROR(_xludf.XLOOKUP($F208,INDIRECT("'예산서_"&amp;$D208&amp;"'!B:.B"),INDIRECT("'예산서_"&amp;$D208&amp;"'!D:.D")),"")</f>
        <v/>
      </c>
      <c r="I208" s="364"/>
      <c r="J208" s="365"/>
      <c r="K208" s="366"/>
      <c r="L208" s="361"/>
      <c r="M208" s="361"/>
      <c r="N208" s="362"/>
      <c r="O208" s="361"/>
      <c r="P208" s="362"/>
      <c r="Q208" s="361"/>
      <c r="R208" s="361"/>
      <c r="S208" s="362"/>
      <c r="T208" s="363" t="str">
        <f t="shared" ca="1" si="6"/>
        <v/>
      </c>
      <c r="U208" s="367"/>
      <c r="V208" s="368"/>
      <c r="W208" s="368"/>
      <c r="X208" s="363" t="str">
        <f t="array" aca="1" ref="X208" ca="1">IFERROR(_xludf.XLOOKUP($F208,INDIRECT("'예산서_"&amp;$D208&amp;"'!B:B"),INDIRECT("'예산서_"&amp;$D208&amp;"'!J:J")),"")</f>
        <v/>
      </c>
      <c r="Y208" s="367" t="str">
        <f t="array" aca="1" ref="Y208" ca="1">IFERROR(_xludf.XLOOKUP($F208,INDIRECT("'예산서_"&amp;$D208&amp;"'!B:B"),INDIRECT("'예산서_"&amp;$D208&amp;"'!E:E")),"")</f>
        <v/>
      </c>
      <c r="Z208" s="367">
        <f t="array" aca="1" ref="Z208" ca="1">IFERROR(_xludf.XLOOKUP($F208,INDIRECT("'예산서_"&amp;$D208&amp;"'!B:B"),INDIRECT("'예산서_"&amp;$D208&amp;"'!F:F")),)</f>
        <v>0</v>
      </c>
      <c r="AA208" s="363" t="str">
        <f t="array" aca="1" ref="AA208" ca="1">IFERROR(_xludf.XLOOKUP($F208,INDIRECT("'예산서_"&amp;$D208&amp;"'!B:B"),INDIRECT("'예산서_"&amp;$D208&amp;"'!K:K")),"")</f>
        <v/>
      </c>
      <c r="AB208" s="399" t="str">
        <f t="array" aca="1" ref="AB208" ca="1">IFERROR(_xludf.XLOOKUP($F208,INDIRECT("'예산서_"&amp;$D208&amp;"'!B:B"),INDIRECT("'예산서_"&amp;$D208&amp;"'!L:L")),"")</f>
        <v/>
      </c>
      <c r="AC208" s="363" t="str">
        <f t="array" aca="1" ref="AC208" ca="1">IFERROR(_xludf.XLOOKUP($F208,INDIRECT("'예산서_"&amp;$D208&amp;"'!B:B"),INDIRECT("'예산서_"&amp;$D208&amp;"'!M:M"))+V208+W208,"")</f>
        <v/>
      </c>
      <c r="AD208" s="369" t="str">
        <f t="shared" ca="1" si="7"/>
        <v/>
      </c>
    </row>
    <row r="209" spans="1:30" ht="15.95" customHeight="1">
      <c r="A209" s="350"/>
      <c r="B209" s="256"/>
      <c r="C209" s="360"/>
      <c r="D209" s="361"/>
      <c r="E209" s="361"/>
      <c r="F209" s="362"/>
      <c r="G209" s="363" t="str">
        <f t="array" aca="1" ref="G209" ca="1">IFERROR(_xludf.XLOOKUP($F209,INDIRECT("'예산서_"&amp;$D209&amp;"'!B:.B"),INDIRECT("'예산서_"&amp;$D209&amp;"'!C:.C")),"")</f>
        <v/>
      </c>
      <c r="H209" s="363" t="str">
        <f t="array" aca="1" ref="H209" ca="1">IFERROR(_xludf.XLOOKUP($F209,INDIRECT("'예산서_"&amp;$D209&amp;"'!B:.B"),INDIRECT("'예산서_"&amp;$D209&amp;"'!D:.D")),"")</f>
        <v/>
      </c>
      <c r="I209" s="364"/>
      <c r="J209" s="365"/>
      <c r="K209" s="366"/>
      <c r="L209" s="361"/>
      <c r="M209" s="361"/>
      <c r="N209" s="362"/>
      <c r="O209" s="361"/>
      <c r="P209" s="362"/>
      <c r="Q209" s="361"/>
      <c r="R209" s="361"/>
      <c r="S209" s="362"/>
      <c r="T209" s="363" t="str">
        <f t="shared" ca="1" si="6"/>
        <v/>
      </c>
      <c r="U209" s="367"/>
      <c r="V209" s="368"/>
      <c r="W209" s="368"/>
      <c r="X209" s="363" t="str">
        <f t="array" aca="1" ref="X209" ca="1">IFERROR(_xludf.XLOOKUP($F209,INDIRECT("'예산서_"&amp;$D209&amp;"'!B:B"),INDIRECT("'예산서_"&amp;$D209&amp;"'!J:J")),"")</f>
        <v/>
      </c>
      <c r="Y209" s="367" t="str">
        <f t="array" aca="1" ref="Y209" ca="1">IFERROR(_xludf.XLOOKUP($F209,INDIRECT("'예산서_"&amp;$D209&amp;"'!B:B"),INDIRECT("'예산서_"&amp;$D209&amp;"'!E:E")),"")</f>
        <v/>
      </c>
      <c r="Z209" s="367">
        <f t="array" aca="1" ref="Z209" ca="1">IFERROR(_xludf.XLOOKUP($F209,INDIRECT("'예산서_"&amp;$D209&amp;"'!B:B"),INDIRECT("'예산서_"&amp;$D209&amp;"'!F:F")),)</f>
        <v>0</v>
      </c>
      <c r="AA209" s="363" t="str">
        <f t="array" aca="1" ref="AA209" ca="1">IFERROR(_xludf.XLOOKUP($F209,INDIRECT("'예산서_"&amp;$D209&amp;"'!B:B"),INDIRECT("'예산서_"&amp;$D209&amp;"'!K:K")),"")</f>
        <v/>
      </c>
      <c r="AB209" s="399" t="str">
        <f t="array" aca="1" ref="AB209" ca="1">IFERROR(_xludf.XLOOKUP($F209,INDIRECT("'예산서_"&amp;$D209&amp;"'!B:B"),INDIRECT("'예산서_"&amp;$D209&amp;"'!L:L")),"")</f>
        <v/>
      </c>
      <c r="AC209" s="363" t="str">
        <f t="array" aca="1" ref="AC209" ca="1">IFERROR(_xludf.XLOOKUP($F209,INDIRECT("'예산서_"&amp;$D209&amp;"'!B:B"),INDIRECT("'예산서_"&amp;$D209&amp;"'!M:M"))+V209+W209,"")</f>
        <v/>
      </c>
      <c r="AD209" s="369" t="str">
        <f t="shared" ca="1" si="7"/>
        <v/>
      </c>
    </row>
    <row r="210" spans="1:30" ht="15.95" customHeight="1">
      <c r="A210" s="351"/>
      <c r="B210" s="256"/>
      <c r="C210" s="360"/>
      <c r="D210" s="361"/>
      <c r="E210" s="361"/>
      <c r="F210" s="362"/>
      <c r="G210" s="363" t="str">
        <f t="array" aca="1" ref="G210" ca="1">IFERROR(_xludf.XLOOKUP($F210,INDIRECT("'예산서_"&amp;$D210&amp;"'!B:.B"),INDIRECT("'예산서_"&amp;$D210&amp;"'!C:.C")),"")</f>
        <v/>
      </c>
      <c r="H210" s="363" t="str">
        <f t="array" aca="1" ref="H210" ca="1">IFERROR(_xludf.XLOOKUP($F210,INDIRECT("'예산서_"&amp;$D210&amp;"'!B:.B"),INDIRECT("'예산서_"&amp;$D210&amp;"'!D:.D")),"")</f>
        <v/>
      </c>
      <c r="I210" s="364"/>
      <c r="J210" s="365"/>
      <c r="K210" s="366"/>
      <c r="L210" s="361"/>
      <c r="M210" s="361"/>
      <c r="N210" s="362"/>
      <c r="O210" s="361"/>
      <c r="P210" s="362"/>
      <c r="Q210" s="361"/>
      <c r="R210" s="361"/>
      <c r="S210" s="362"/>
      <c r="T210" s="363" t="str">
        <f t="shared" ca="1" si="6"/>
        <v/>
      </c>
      <c r="U210" s="367"/>
      <c r="V210" s="368"/>
      <c r="W210" s="368"/>
      <c r="X210" s="363" t="str">
        <f t="array" aca="1" ref="X210" ca="1">IFERROR(_xludf.XLOOKUP($F210,INDIRECT("'예산서_"&amp;$D210&amp;"'!B:B"),INDIRECT("'예산서_"&amp;$D210&amp;"'!J:J")),"")</f>
        <v/>
      </c>
      <c r="Y210" s="367" t="str">
        <f t="array" aca="1" ref="Y210" ca="1">IFERROR(_xludf.XLOOKUP($F210,INDIRECT("'예산서_"&amp;$D210&amp;"'!B:B"),INDIRECT("'예산서_"&amp;$D210&amp;"'!E:E")),"")</f>
        <v/>
      </c>
      <c r="Z210" s="367">
        <f t="array" aca="1" ref="Z210" ca="1">IFERROR(_xludf.XLOOKUP($F210,INDIRECT("'예산서_"&amp;$D210&amp;"'!B:B"),INDIRECT("'예산서_"&amp;$D210&amp;"'!F:F")),)</f>
        <v>0</v>
      </c>
      <c r="AA210" s="363" t="str">
        <f t="array" aca="1" ref="AA210" ca="1">IFERROR(_xludf.XLOOKUP($F210,INDIRECT("'예산서_"&amp;$D210&amp;"'!B:B"),INDIRECT("'예산서_"&amp;$D210&amp;"'!K:K")),"")</f>
        <v/>
      </c>
      <c r="AB210" s="399" t="str">
        <f t="array" aca="1" ref="AB210" ca="1">IFERROR(_xludf.XLOOKUP($F210,INDIRECT("'예산서_"&amp;$D210&amp;"'!B:B"),INDIRECT("'예산서_"&amp;$D210&amp;"'!L:L")),"")</f>
        <v/>
      </c>
      <c r="AC210" s="363" t="str">
        <f t="array" aca="1" ref="AC210" ca="1">IFERROR(_xludf.XLOOKUP($F210,INDIRECT("'예산서_"&amp;$D210&amp;"'!B:B"),INDIRECT("'예산서_"&amp;$D210&amp;"'!M:M"))+V210+W210,"")</f>
        <v/>
      </c>
      <c r="AD210" s="369" t="str">
        <f t="shared" ca="1" si="7"/>
        <v/>
      </c>
    </row>
    <row r="211" spans="1:30" ht="15.95" customHeight="1">
      <c r="A211" s="350"/>
      <c r="B211" s="256"/>
      <c r="C211" s="360"/>
      <c r="D211" s="361"/>
      <c r="E211" s="361"/>
      <c r="F211" s="362"/>
      <c r="G211" s="363" t="str">
        <f t="array" aca="1" ref="G211" ca="1">IFERROR(_xludf.XLOOKUP($F211,INDIRECT("'예산서_"&amp;$D211&amp;"'!B:.B"),INDIRECT("'예산서_"&amp;$D211&amp;"'!C:.C")),"")</f>
        <v/>
      </c>
      <c r="H211" s="363" t="str">
        <f t="array" aca="1" ref="H211" ca="1">IFERROR(_xludf.XLOOKUP($F211,INDIRECT("'예산서_"&amp;$D211&amp;"'!B:.B"),INDIRECT("'예산서_"&amp;$D211&amp;"'!D:.D")),"")</f>
        <v/>
      </c>
      <c r="I211" s="364"/>
      <c r="J211" s="365"/>
      <c r="K211" s="366"/>
      <c r="L211" s="361"/>
      <c r="M211" s="361"/>
      <c r="N211" s="362"/>
      <c r="O211" s="361"/>
      <c r="P211" s="362"/>
      <c r="Q211" s="361"/>
      <c r="R211" s="361"/>
      <c r="S211" s="362"/>
      <c r="T211" s="363" t="str">
        <f t="shared" ca="1" si="6"/>
        <v/>
      </c>
      <c r="U211" s="367"/>
      <c r="V211" s="368"/>
      <c r="W211" s="368"/>
      <c r="X211" s="363" t="str">
        <f t="array" aca="1" ref="X211" ca="1">IFERROR(_xludf.XLOOKUP($F211,INDIRECT("'예산서_"&amp;$D211&amp;"'!B:B"),INDIRECT("'예산서_"&amp;$D211&amp;"'!J:J")),"")</f>
        <v/>
      </c>
      <c r="Y211" s="367" t="str">
        <f t="array" aca="1" ref="Y211" ca="1">IFERROR(_xludf.XLOOKUP($F211,INDIRECT("'예산서_"&amp;$D211&amp;"'!B:B"),INDIRECT("'예산서_"&amp;$D211&amp;"'!E:E")),"")</f>
        <v/>
      </c>
      <c r="Z211" s="367">
        <f t="array" aca="1" ref="Z211" ca="1">IFERROR(_xludf.XLOOKUP($F211,INDIRECT("'예산서_"&amp;$D211&amp;"'!B:B"),INDIRECT("'예산서_"&amp;$D211&amp;"'!F:F")),)</f>
        <v>0</v>
      </c>
      <c r="AA211" s="363" t="str">
        <f t="array" aca="1" ref="AA211" ca="1">IFERROR(_xludf.XLOOKUP($F211,INDIRECT("'예산서_"&amp;$D211&amp;"'!B:B"),INDIRECT("'예산서_"&amp;$D211&amp;"'!K:K")),"")</f>
        <v/>
      </c>
      <c r="AB211" s="399" t="str">
        <f t="array" aca="1" ref="AB211" ca="1">IFERROR(_xludf.XLOOKUP($F211,INDIRECT("'예산서_"&amp;$D211&amp;"'!B:B"),INDIRECT("'예산서_"&amp;$D211&amp;"'!L:L")),"")</f>
        <v/>
      </c>
      <c r="AC211" s="363" t="str">
        <f t="array" aca="1" ref="AC211" ca="1">IFERROR(_xludf.XLOOKUP($F211,INDIRECT("'예산서_"&amp;$D211&amp;"'!B:B"),INDIRECT("'예산서_"&amp;$D211&amp;"'!M:M"))+V211+W211,"")</f>
        <v/>
      </c>
      <c r="AD211" s="369" t="str">
        <f t="shared" ca="1" si="7"/>
        <v/>
      </c>
    </row>
    <row r="212" spans="1:30" ht="15.95" customHeight="1">
      <c r="A212" s="351"/>
      <c r="B212" s="256"/>
      <c r="C212" s="360"/>
      <c r="D212" s="361"/>
      <c r="E212" s="361"/>
      <c r="F212" s="362"/>
      <c r="G212" s="363" t="str">
        <f t="array" aca="1" ref="G212" ca="1">IFERROR(_xludf.XLOOKUP($F212,INDIRECT("'예산서_"&amp;$D212&amp;"'!B:.B"),INDIRECT("'예산서_"&amp;$D212&amp;"'!C:.C")),"")</f>
        <v/>
      </c>
      <c r="H212" s="363" t="str">
        <f t="array" aca="1" ref="H212" ca="1">IFERROR(_xludf.XLOOKUP($F212,INDIRECT("'예산서_"&amp;$D212&amp;"'!B:.B"),INDIRECT("'예산서_"&amp;$D212&amp;"'!D:.D")),"")</f>
        <v/>
      </c>
      <c r="I212" s="364"/>
      <c r="J212" s="365"/>
      <c r="K212" s="366"/>
      <c r="L212" s="361"/>
      <c r="M212" s="361"/>
      <c r="N212" s="362"/>
      <c r="O212" s="361"/>
      <c r="P212" s="362"/>
      <c r="Q212" s="361"/>
      <c r="R212" s="361"/>
      <c r="S212" s="362"/>
      <c r="T212" s="363" t="str">
        <f t="shared" ca="1" si="6"/>
        <v/>
      </c>
      <c r="U212" s="367"/>
      <c r="V212" s="368"/>
      <c r="W212" s="368"/>
      <c r="X212" s="363" t="str">
        <f t="array" aca="1" ref="X212" ca="1">IFERROR(_xludf.XLOOKUP($F212,INDIRECT("'예산서_"&amp;$D212&amp;"'!B:B"),INDIRECT("'예산서_"&amp;$D212&amp;"'!J:J")),"")</f>
        <v/>
      </c>
      <c r="Y212" s="367" t="str">
        <f t="array" aca="1" ref="Y212" ca="1">IFERROR(_xludf.XLOOKUP($F212,INDIRECT("'예산서_"&amp;$D212&amp;"'!B:B"),INDIRECT("'예산서_"&amp;$D212&amp;"'!E:E")),"")</f>
        <v/>
      </c>
      <c r="Z212" s="367">
        <f t="array" aca="1" ref="Z212" ca="1">IFERROR(_xludf.XLOOKUP($F212,INDIRECT("'예산서_"&amp;$D212&amp;"'!B:B"),INDIRECT("'예산서_"&amp;$D212&amp;"'!F:F")),)</f>
        <v>0</v>
      </c>
      <c r="AA212" s="363" t="str">
        <f t="array" aca="1" ref="AA212" ca="1">IFERROR(_xludf.XLOOKUP($F212,INDIRECT("'예산서_"&amp;$D212&amp;"'!B:B"),INDIRECT("'예산서_"&amp;$D212&amp;"'!K:K")),"")</f>
        <v/>
      </c>
      <c r="AB212" s="399" t="str">
        <f t="array" aca="1" ref="AB212" ca="1">IFERROR(_xludf.XLOOKUP($F212,INDIRECT("'예산서_"&amp;$D212&amp;"'!B:B"),INDIRECT("'예산서_"&amp;$D212&amp;"'!L:L")),"")</f>
        <v/>
      </c>
      <c r="AC212" s="363" t="str">
        <f t="array" aca="1" ref="AC212" ca="1">IFERROR(_xludf.XLOOKUP($F212,INDIRECT("'예산서_"&amp;$D212&amp;"'!B:B"),INDIRECT("'예산서_"&amp;$D212&amp;"'!M:M"))+V212+W212,"")</f>
        <v/>
      </c>
      <c r="AD212" s="369" t="str">
        <f t="shared" ca="1" si="7"/>
        <v/>
      </c>
    </row>
    <row r="213" spans="1:30" ht="15.95" customHeight="1">
      <c r="A213" s="350"/>
      <c r="B213" s="256"/>
      <c r="C213" s="360"/>
      <c r="D213" s="361"/>
      <c r="E213" s="361"/>
      <c r="F213" s="362"/>
      <c r="G213" s="363" t="str">
        <f t="array" aca="1" ref="G213" ca="1">IFERROR(_xludf.XLOOKUP($F213,INDIRECT("'예산서_"&amp;$D213&amp;"'!B:.B"),INDIRECT("'예산서_"&amp;$D213&amp;"'!C:.C")),"")</f>
        <v/>
      </c>
      <c r="H213" s="363" t="str">
        <f t="array" aca="1" ref="H213" ca="1">IFERROR(_xludf.XLOOKUP($F213,INDIRECT("'예산서_"&amp;$D213&amp;"'!B:.B"),INDIRECT("'예산서_"&amp;$D213&amp;"'!D:.D")),"")</f>
        <v/>
      </c>
      <c r="I213" s="364"/>
      <c r="J213" s="365"/>
      <c r="K213" s="366"/>
      <c r="L213" s="361"/>
      <c r="M213" s="361"/>
      <c r="N213" s="362"/>
      <c r="O213" s="361"/>
      <c r="P213" s="362"/>
      <c r="Q213" s="361"/>
      <c r="R213" s="361"/>
      <c r="S213" s="362"/>
      <c r="T213" s="363" t="str">
        <f t="shared" ca="1" si="6"/>
        <v/>
      </c>
      <c r="U213" s="367"/>
      <c r="V213" s="368"/>
      <c r="W213" s="368"/>
      <c r="X213" s="363" t="str">
        <f t="array" aca="1" ref="X213" ca="1">IFERROR(_xludf.XLOOKUP($F213,INDIRECT("'예산서_"&amp;$D213&amp;"'!B:B"),INDIRECT("'예산서_"&amp;$D213&amp;"'!J:J")),"")</f>
        <v/>
      </c>
      <c r="Y213" s="367" t="str">
        <f t="array" aca="1" ref="Y213" ca="1">IFERROR(_xludf.XLOOKUP($F213,INDIRECT("'예산서_"&amp;$D213&amp;"'!B:B"),INDIRECT("'예산서_"&amp;$D213&amp;"'!E:E")),"")</f>
        <v/>
      </c>
      <c r="Z213" s="367">
        <f t="array" aca="1" ref="Z213" ca="1">IFERROR(_xludf.XLOOKUP($F213,INDIRECT("'예산서_"&amp;$D213&amp;"'!B:B"),INDIRECT("'예산서_"&amp;$D213&amp;"'!F:F")),)</f>
        <v>0</v>
      </c>
      <c r="AA213" s="363" t="str">
        <f t="array" aca="1" ref="AA213" ca="1">IFERROR(_xludf.XLOOKUP($F213,INDIRECT("'예산서_"&amp;$D213&amp;"'!B:B"),INDIRECT("'예산서_"&amp;$D213&amp;"'!K:K")),"")</f>
        <v/>
      </c>
      <c r="AB213" s="399" t="str">
        <f t="array" aca="1" ref="AB213" ca="1">IFERROR(_xludf.XLOOKUP($F213,INDIRECT("'예산서_"&amp;$D213&amp;"'!B:B"),INDIRECT("'예산서_"&amp;$D213&amp;"'!L:L")),"")</f>
        <v/>
      </c>
      <c r="AC213" s="363" t="str">
        <f t="array" aca="1" ref="AC213" ca="1">IFERROR(_xludf.XLOOKUP($F213,INDIRECT("'예산서_"&amp;$D213&amp;"'!B:B"),INDIRECT("'예산서_"&amp;$D213&amp;"'!M:M"))+V213+W213,"")</f>
        <v/>
      </c>
      <c r="AD213" s="369" t="str">
        <f t="shared" ca="1" si="7"/>
        <v/>
      </c>
    </row>
    <row r="214" spans="1:30" ht="15.95" customHeight="1">
      <c r="A214" s="351"/>
      <c r="B214" s="256"/>
      <c r="C214" s="360"/>
      <c r="D214" s="361"/>
      <c r="E214" s="361"/>
      <c r="F214" s="362"/>
      <c r="G214" s="363" t="str">
        <f t="array" aca="1" ref="G214" ca="1">IFERROR(_xludf.XLOOKUP($F214,INDIRECT("'예산서_"&amp;$D214&amp;"'!B:.B"),INDIRECT("'예산서_"&amp;$D214&amp;"'!C:.C")),"")</f>
        <v/>
      </c>
      <c r="H214" s="363" t="str">
        <f t="array" aca="1" ref="H214" ca="1">IFERROR(_xludf.XLOOKUP($F214,INDIRECT("'예산서_"&amp;$D214&amp;"'!B:.B"),INDIRECT("'예산서_"&amp;$D214&amp;"'!D:.D")),"")</f>
        <v/>
      </c>
      <c r="I214" s="364"/>
      <c r="J214" s="365"/>
      <c r="K214" s="366"/>
      <c r="L214" s="361"/>
      <c r="M214" s="361"/>
      <c r="N214" s="362"/>
      <c r="O214" s="361"/>
      <c r="P214" s="362"/>
      <c r="Q214" s="361"/>
      <c r="R214" s="361"/>
      <c r="S214" s="362"/>
      <c r="T214" s="363" t="str">
        <f t="shared" ca="1" si="6"/>
        <v/>
      </c>
      <c r="U214" s="367"/>
      <c r="V214" s="368"/>
      <c r="W214" s="368"/>
      <c r="X214" s="363" t="str">
        <f t="array" aca="1" ref="X214" ca="1">IFERROR(_xludf.XLOOKUP($F214,INDIRECT("'예산서_"&amp;$D214&amp;"'!B:B"),INDIRECT("'예산서_"&amp;$D214&amp;"'!J:J")),"")</f>
        <v/>
      </c>
      <c r="Y214" s="367" t="str">
        <f t="array" aca="1" ref="Y214" ca="1">IFERROR(_xludf.XLOOKUP($F214,INDIRECT("'예산서_"&amp;$D214&amp;"'!B:B"),INDIRECT("'예산서_"&amp;$D214&amp;"'!E:E")),"")</f>
        <v/>
      </c>
      <c r="Z214" s="367">
        <f t="array" aca="1" ref="Z214" ca="1">IFERROR(_xludf.XLOOKUP($F214,INDIRECT("'예산서_"&amp;$D214&amp;"'!B:B"),INDIRECT("'예산서_"&amp;$D214&amp;"'!F:F")),)</f>
        <v>0</v>
      </c>
      <c r="AA214" s="363" t="str">
        <f t="array" aca="1" ref="AA214" ca="1">IFERROR(_xludf.XLOOKUP($F214,INDIRECT("'예산서_"&amp;$D214&amp;"'!B:B"),INDIRECT("'예산서_"&amp;$D214&amp;"'!K:K")),"")</f>
        <v/>
      </c>
      <c r="AB214" s="399" t="str">
        <f t="array" aca="1" ref="AB214" ca="1">IFERROR(_xludf.XLOOKUP($F214,INDIRECT("'예산서_"&amp;$D214&amp;"'!B:B"),INDIRECT("'예산서_"&amp;$D214&amp;"'!L:L")),"")</f>
        <v/>
      </c>
      <c r="AC214" s="363" t="str">
        <f t="array" aca="1" ref="AC214" ca="1">IFERROR(_xludf.XLOOKUP($F214,INDIRECT("'예산서_"&amp;$D214&amp;"'!B:B"),INDIRECT("'예산서_"&amp;$D214&amp;"'!M:M"))+V214+W214,"")</f>
        <v/>
      </c>
      <c r="AD214" s="369" t="str">
        <f t="shared" ca="1" si="7"/>
        <v/>
      </c>
    </row>
    <row r="215" spans="1:30" ht="15.95" customHeight="1">
      <c r="A215" s="350"/>
      <c r="B215" s="256"/>
      <c r="C215" s="360"/>
      <c r="D215" s="361"/>
      <c r="E215" s="361"/>
      <c r="F215" s="362"/>
      <c r="G215" s="363" t="str">
        <f t="array" aca="1" ref="G215" ca="1">IFERROR(_xludf.XLOOKUP($F215,INDIRECT("'예산서_"&amp;$D215&amp;"'!B:.B"),INDIRECT("'예산서_"&amp;$D215&amp;"'!C:.C")),"")</f>
        <v/>
      </c>
      <c r="H215" s="363" t="str">
        <f t="array" aca="1" ref="H215" ca="1">IFERROR(_xludf.XLOOKUP($F215,INDIRECT("'예산서_"&amp;$D215&amp;"'!B:.B"),INDIRECT("'예산서_"&amp;$D215&amp;"'!D:.D")),"")</f>
        <v/>
      </c>
      <c r="I215" s="364"/>
      <c r="J215" s="365"/>
      <c r="K215" s="366"/>
      <c r="L215" s="361"/>
      <c r="M215" s="361"/>
      <c r="N215" s="362"/>
      <c r="O215" s="361"/>
      <c r="P215" s="362"/>
      <c r="Q215" s="361"/>
      <c r="R215" s="361"/>
      <c r="S215" s="362"/>
      <c r="T215" s="363" t="str">
        <f t="shared" ca="1" si="6"/>
        <v/>
      </c>
      <c r="U215" s="367"/>
      <c r="V215" s="368"/>
      <c r="W215" s="368"/>
      <c r="X215" s="363" t="str">
        <f t="array" aca="1" ref="X215" ca="1">IFERROR(_xludf.XLOOKUP($F215,INDIRECT("'예산서_"&amp;$D215&amp;"'!B:B"),INDIRECT("'예산서_"&amp;$D215&amp;"'!J:J")),"")</f>
        <v/>
      </c>
      <c r="Y215" s="367" t="str">
        <f t="array" aca="1" ref="Y215" ca="1">IFERROR(_xludf.XLOOKUP($F215,INDIRECT("'예산서_"&amp;$D215&amp;"'!B:B"),INDIRECT("'예산서_"&amp;$D215&amp;"'!E:E")),"")</f>
        <v/>
      </c>
      <c r="Z215" s="367">
        <f t="array" aca="1" ref="Z215" ca="1">IFERROR(_xludf.XLOOKUP($F215,INDIRECT("'예산서_"&amp;$D215&amp;"'!B:B"),INDIRECT("'예산서_"&amp;$D215&amp;"'!F:F")),)</f>
        <v>0</v>
      </c>
      <c r="AA215" s="363" t="str">
        <f t="array" aca="1" ref="AA215" ca="1">IFERROR(_xludf.XLOOKUP($F215,INDIRECT("'예산서_"&amp;$D215&amp;"'!B:B"),INDIRECT("'예산서_"&amp;$D215&amp;"'!K:K")),"")</f>
        <v/>
      </c>
      <c r="AB215" s="399" t="str">
        <f t="array" aca="1" ref="AB215" ca="1">IFERROR(_xludf.XLOOKUP($F215,INDIRECT("'예산서_"&amp;$D215&amp;"'!B:B"),INDIRECT("'예산서_"&amp;$D215&amp;"'!L:L")),"")</f>
        <v/>
      </c>
      <c r="AC215" s="363" t="str">
        <f t="array" aca="1" ref="AC215" ca="1">IFERROR(_xludf.XLOOKUP($F215,INDIRECT("'예산서_"&amp;$D215&amp;"'!B:B"),INDIRECT("'예산서_"&amp;$D215&amp;"'!M:M"))+V215+W215,"")</f>
        <v/>
      </c>
      <c r="AD215" s="369" t="str">
        <f t="shared" ca="1" si="7"/>
        <v/>
      </c>
    </row>
    <row r="216" spans="1:30" ht="15.95" customHeight="1">
      <c r="A216" s="351"/>
      <c r="B216" s="256"/>
      <c r="C216" s="360"/>
      <c r="D216" s="361"/>
      <c r="E216" s="361"/>
      <c r="F216" s="362"/>
      <c r="G216" s="363" t="str">
        <f t="array" aca="1" ref="G216" ca="1">IFERROR(_xludf.XLOOKUP($F216,INDIRECT("'예산서_"&amp;$D216&amp;"'!B:.B"),INDIRECT("'예산서_"&amp;$D216&amp;"'!C:.C")),"")</f>
        <v/>
      </c>
      <c r="H216" s="363" t="str">
        <f t="array" aca="1" ref="H216" ca="1">IFERROR(_xludf.XLOOKUP($F216,INDIRECT("'예산서_"&amp;$D216&amp;"'!B:.B"),INDIRECT("'예산서_"&amp;$D216&amp;"'!D:.D")),"")</f>
        <v/>
      </c>
      <c r="I216" s="364"/>
      <c r="J216" s="365"/>
      <c r="K216" s="366"/>
      <c r="L216" s="361"/>
      <c r="M216" s="361"/>
      <c r="N216" s="362"/>
      <c r="O216" s="361"/>
      <c r="P216" s="362"/>
      <c r="Q216" s="361"/>
      <c r="R216" s="361"/>
      <c r="S216" s="362"/>
      <c r="T216" s="363" t="str">
        <f t="shared" ca="1" si="6"/>
        <v/>
      </c>
      <c r="U216" s="367"/>
      <c r="V216" s="368"/>
      <c r="W216" s="368"/>
      <c r="X216" s="363" t="str">
        <f t="array" aca="1" ref="X216" ca="1">IFERROR(_xludf.XLOOKUP($F216,INDIRECT("'예산서_"&amp;$D216&amp;"'!B:B"),INDIRECT("'예산서_"&amp;$D216&amp;"'!J:J")),"")</f>
        <v/>
      </c>
      <c r="Y216" s="367" t="str">
        <f t="array" aca="1" ref="Y216" ca="1">IFERROR(_xludf.XLOOKUP($F216,INDIRECT("'예산서_"&amp;$D216&amp;"'!B:B"),INDIRECT("'예산서_"&amp;$D216&amp;"'!E:E")),"")</f>
        <v/>
      </c>
      <c r="Z216" s="367">
        <f t="array" aca="1" ref="Z216" ca="1">IFERROR(_xludf.XLOOKUP($F216,INDIRECT("'예산서_"&amp;$D216&amp;"'!B:B"),INDIRECT("'예산서_"&amp;$D216&amp;"'!F:F")),)</f>
        <v>0</v>
      </c>
      <c r="AA216" s="363" t="str">
        <f t="array" aca="1" ref="AA216" ca="1">IFERROR(_xludf.XLOOKUP($F216,INDIRECT("'예산서_"&amp;$D216&amp;"'!B:B"),INDIRECT("'예산서_"&amp;$D216&amp;"'!K:K")),"")</f>
        <v/>
      </c>
      <c r="AB216" s="399" t="str">
        <f t="array" aca="1" ref="AB216" ca="1">IFERROR(_xludf.XLOOKUP($F216,INDIRECT("'예산서_"&amp;$D216&amp;"'!B:B"),INDIRECT("'예산서_"&amp;$D216&amp;"'!L:L")),"")</f>
        <v/>
      </c>
      <c r="AC216" s="363" t="str">
        <f t="array" aca="1" ref="AC216" ca="1">IFERROR(_xludf.XLOOKUP($F216,INDIRECT("'예산서_"&amp;$D216&amp;"'!B:B"),INDIRECT("'예산서_"&amp;$D216&amp;"'!M:M"))+V216+W216,"")</f>
        <v/>
      </c>
      <c r="AD216" s="369" t="str">
        <f t="shared" ca="1" si="7"/>
        <v/>
      </c>
    </row>
    <row r="217" spans="1:30" ht="15.95" customHeight="1">
      <c r="A217" s="350"/>
      <c r="B217" s="256"/>
      <c r="C217" s="360"/>
      <c r="D217" s="361"/>
      <c r="E217" s="361"/>
      <c r="F217" s="362"/>
      <c r="G217" s="363" t="str">
        <f t="array" aca="1" ref="G217" ca="1">IFERROR(_xludf.XLOOKUP($F217,INDIRECT("'예산서_"&amp;$D217&amp;"'!B:.B"),INDIRECT("'예산서_"&amp;$D217&amp;"'!C:.C")),"")</f>
        <v/>
      </c>
      <c r="H217" s="363" t="str">
        <f t="array" aca="1" ref="H217" ca="1">IFERROR(_xludf.XLOOKUP($F217,INDIRECT("'예산서_"&amp;$D217&amp;"'!B:.B"),INDIRECT("'예산서_"&amp;$D217&amp;"'!D:.D")),"")</f>
        <v/>
      </c>
      <c r="I217" s="364"/>
      <c r="J217" s="365"/>
      <c r="K217" s="366"/>
      <c r="L217" s="361"/>
      <c r="M217" s="361"/>
      <c r="N217" s="362"/>
      <c r="O217" s="361"/>
      <c r="P217" s="362"/>
      <c r="Q217" s="361"/>
      <c r="R217" s="361"/>
      <c r="S217" s="362"/>
      <c r="T217" s="363" t="str">
        <f t="shared" ca="1" si="6"/>
        <v/>
      </c>
      <c r="U217" s="367"/>
      <c r="V217" s="368"/>
      <c r="W217" s="368"/>
      <c r="X217" s="363" t="str">
        <f t="array" aca="1" ref="X217" ca="1">IFERROR(_xludf.XLOOKUP($F217,INDIRECT("'예산서_"&amp;$D217&amp;"'!B:B"),INDIRECT("'예산서_"&amp;$D217&amp;"'!J:J")),"")</f>
        <v/>
      </c>
      <c r="Y217" s="367" t="str">
        <f t="array" aca="1" ref="Y217" ca="1">IFERROR(_xludf.XLOOKUP($F217,INDIRECT("'예산서_"&amp;$D217&amp;"'!B:B"),INDIRECT("'예산서_"&amp;$D217&amp;"'!E:E")),"")</f>
        <v/>
      </c>
      <c r="Z217" s="367">
        <f t="array" aca="1" ref="Z217" ca="1">IFERROR(_xludf.XLOOKUP($F217,INDIRECT("'예산서_"&amp;$D217&amp;"'!B:B"),INDIRECT("'예산서_"&amp;$D217&amp;"'!F:F")),)</f>
        <v>0</v>
      </c>
      <c r="AA217" s="363" t="str">
        <f t="array" aca="1" ref="AA217" ca="1">IFERROR(_xludf.XLOOKUP($F217,INDIRECT("'예산서_"&amp;$D217&amp;"'!B:B"),INDIRECT("'예산서_"&amp;$D217&amp;"'!K:K")),"")</f>
        <v/>
      </c>
      <c r="AB217" s="399" t="str">
        <f t="array" aca="1" ref="AB217" ca="1">IFERROR(_xludf.XLOOKUP($F217,INDIRECT("'예산서_"&amp;$D217&amp;"'!B:B"),INDIRECT("'예산서_"&amp;$D217&amp;"'!L:L")),"")</f>
        <v/>
      </c>
      <c r="AC217" s="363" t="str">
        <f t="array" aca="1" ref="AC217" ca="1">IFERROR(_xludf.XLOOKUP($F217,INDIRECT("'예산서_"&amp;$D217&amp;"'!B:B"),INDIRECT("'예산서_"&amp;$D217&amp;"'!M:M"))+V217+W217,"")</f>
        <v/>
      </c>
      <c r="AD217" s="369" t="str">
        <f t="shared" ca="1" si="7"/>
        <v/>
      </c>
    </row>
    <row r="218" spans="1:30" ht="15.95" customHeight="1">
      <c r="A218" s="351"/>
      <c r="B218" s="256"/>
      <c r="C218" s="360"/>
      <c r="D218" s="361"/>
      <c r="E218" s="361"/>
      <c r="F218" s="362"/>
      <c r="G218" s="363" t="str">
        <f t="array" aca="1" ref="G218" ca="1">IFERROR(_xludf.XLOOKUP($F218,INDIRECT("'예산서_"&amp;$D218&amp;"'!B:.B"),INDIRECT("'예산서_"&amp;$D218&amp;"'!C:.C")),"")</f>
        <v/>
      </c>
      <c r="H218" s="363" t="str">
        <f t="array" aca="1" ref="H218" ca="1">IFERROR(_xludf.XLOOKUP($F218,INDIRECT("'예산서_"&amp;$D218&amp;"'!B:.B"),INDIRECT("'예산서_"&amp;$D218&amp;"'!D:.D")),"")</f>
        <v/>
      </c>
      <c r="I218" s="364"/>
      <c r="J218" s="365"/>
      <c r="K218" s="366"/>
      <c r="L218" s="361"/>
      <c r="M218" s="361"/>
      <c r="N218" s="362"/>
      <c r="O218" s="361"/>
      <c r="P218" s="362"/>
      <c r="Q218" s="361"/>
      <c r="R218" s="361"/>
      <c r="S218" s="362"/>
      <c r="T218" s="363" t="str">
        <f t="shared" ca="1" si="6"/>
        <v/>
      </c>
      <c r="U218" s="367"/>
      <c r="V218" s="368"/>
      <c r="W218" s="368"/>
      <c r="X218" s="363" t="str">
        <f t="array" aca="1" ref="X218" ca="1">IFERROR(_xludf.XLOOKUP($F218,INDIRECT("'예산서_"&amp;$D218&amp;"'!B:B"),INDIRECT("'예산서_"&amp;$D218&amp;"'!J:J")),"")</f>
        <v/>
      </c>
      <c r="Y218" s="367" t="str">
        <f t="array" aca="1" ref="Y218" ca="1">IFERROR(_xludf.XLOOKUP($F218,INDIRECT("'예산서_"&amp;$D218&amp;"'!B:B"),INDIRECT("'예산서_"&amp;$D218&amp;"'!E:E")),"")</f>
        <v/>
      </c>
      <c r="Z218" s="367">
        <f t="array" aca="1" ref="Z218" ca="1">IFERROR(_xludf.XLOOKUP($F218,INDIRECT("'예산서_"&amp;$D218&amp;"'!B:B"),INDIRECT("'예산서_"&amp;$D218&amp;"'!F:F")),)</f>
        <v>0</v>
      </c>
      <c r="AA218" s="363" t="str">
        <f t="array" aca="1" ref="AA218" ca="1">IFERROR(_xludf.XLOOKUP($F218,INDIRECT("'예산서_"&amp;$D218&amp;"'!B:B"),INDIRECT("'예산서_"&amp;$D218&amp;"'!K:K")),"")</f>
        <v/>
      </c>
      <c r="AB218" s="399" t="str">
        <f t="array" aca="1" ref="AB218" ca="1">IFERROR(_xludf.XLOOKUP($F218,INDIRECT("'예산서_"&amp;$D218&amp;"'!B:B"),INDIRECT("'예산서_"&amp;$D218&amp;"'!L:L")),"")</f>
        <v/>
      </c>
      <c r="AC218" s="363" t="str">
        <f t="array" aca="1" ref="AC218" ca="1">IFERROR(_xludf.XLOOKUP($F218,INDIRECT("'예산서_"&amp;$D218&amp;"'!B:B"),INDIRECT("'예산서_"&amp;$D218&amp;"'!M:M"))+V218+W218,"")</f>
        <v/>
      </c>
      <c r="AD218" s="369" t="str">
        <f t="shared" ca="1" si="7"/>
        <v/>
      </c>
    </row>
    <row r="219" spans="1:30" ht="15.95" customHeight="1">
      <c r="A219" s="350"/>
      <c r="B219" s="256"/>
      <c r="C219" s="360"/>
      <c r="D219" s="361"/>
      <c r="E219" s="361"/>
      <c r="F219" s="362"/>
      <c r="G219" s="363" t="str">
        <f t="array" aca="1" ref="G219" ca="1">IFERROR(_xludf.XLOOKUP($F219,INDIRECT("'예산서_"&amp;$D219&amp;"'!B:.B"),INDIRECT("'예산서_"&amp;$D219&amp;"'!C:.C")),"")</f>
        <v/>
      </c>
      <c r="H219" s="363" t="str">
        <f t="array" aca="1" ref="H219" ca="1">IFERROR(_xludf.XLOOKUP($F219,INDIRECT("'예산서_"&amp;$D219&amp;"'!B:.B"),INDIRECT("'예산서_"&amp;$D219&amp;"'!D:.D")),"")</f>
        <v/>
      </c>
      <c r="I219" s="364"/>
      <c r="J219" s="365"/>
      <c r="K219" s="366"/>
      <c r="L219" s="361"/>
      <c r="M219" s="361"/>
      <c r="N219" s="362"/>
      <c r="O219" s="361"/>
      <c r="P219" s="362"/>
      <c r="Q219" s="361"/>
      <c r="R219" s="361"/>
      <c r="S219" s="362"/>
      <c r="T219" s="363" t="str">
        <f t="shared" ca="1" si="6"/>
        <v/>
      </c>
      <c r="U219" s="367"/>
      <c r="V219" s="368"/>
      <c r="W219" s="368"/>
      <c r="X219" s="363" t="str">
        <f t="array" aca="1" ref="X219" ca="1">IFERROR(_xludf.XLOOKUP($F219,INDIRECT("'예산서_"&amp;$D219&amp;"'!B:B"),INDIRECT("'예산서_"&amp;$D219&amp;"'!J:J")),"")</f>
        <v/>
      </c>
      <c r="Y219" s="367" t="str">
        <f t="array" aca="1" ref="Y219" ca="1">IFERROR(_xludf.XLOOKUP($F219,INDIRECT("'예산서_"&amp;$D219&amp;"'!B:B"),INDIRECT("'예산서_"&amp;$D219&amp;"'!E:E")),"")</f>
        <v/>
      </c>
      <c r="Z219" s="367">
        <f t="array" aca="1" ref="Z219" ca="1">IFERROR(_xludf.XLOOKUP($F219,INDIRECT("'예산서_"&amp;$D219&amp;"'!B:B"),INDIRECT("'예산서_"&amp;$D219&amp;"'!F:F")),)</f>
        <v>0</v>
      </c>
      <c r="AA219" s="363" t="str">
        <f t="array" aca="1" ref="AA219" ca="1">IFERROR(_xludf.XLOOKUP($F219,INDIRECT("'예산서_"&amp;$D219&amp;"'!B:B"),INDIRECT("'예산서_"&amp;$D219&amp;"'!K:K")),"")</f>
        <v/>
      </c>
      <c r="AB219" s="399" t="str">
        <f t="array" aca="1" ref="AB219" ca="1">IFERROR(_xludf.XLOOKUP($F219,INDIRECT("'예산서_"&amp;$D219&amp;"'!B:B"),INDIRECT("'예산서_"&amp;$D219&amp;"'!L:L")),"")</f>
        <v/>
      </c>
      <c r="AC219" s="363" t="str">
        <f t="array" aca="1" ref="AC219" ca="1">IFERROR(_xludf.XLOOKUP($F219,INDIRECT("'예산서_"&amp;$D219&amp;"'!B:B"),INDIRECT("'예산서_"&amp;$D219&amp;"'!M:M"))+V219+W219,"")</f>
        <v/>
      </c>
      <c r="AD219" s="369" t="str">
        <f t="shared" ca="1" si="7"/>
        <v/>
      </c>
    </row>
    <row r="220" spans="1:30" ht="15.95" customHeight="1">
      <c r="A220" s="351"/>
      <c r="B220" s="256"/>
      <c r="C220" s="360"/>
      <c r="D220" s="361"/>
      <c r="E220" s="361"/>
      <c r="F220" s="362"/>
      <c r="G220" s="363" t="str">
        <f t="array" aca="1" ref="G220" ca="1">IFERROR(_xludf.XLOOKUP($F220,INDIRECT("'예산서_"&amp;$D220&amp;"'!B:.B"),INDIRECT("'예산서_"&amp;$D220&amp;"'!C:.C")),"")</f>
        <v/>
      </c>
      <c r="H220" s="363" t="str">
        <f t="array" aca="1" ref="H220" ca="1">IFERROR(_xludf.XLOOKUP($F220,INDIRECT("'예산서_"&amp;$D220&amp;"'!B:.B"),INDIRECT("'예산서_"&amp;$D220&amp;"'!D:.D")),"")</f>
        <v/>
      </c>
      <c r="I220" s="364"/>
      <c r="J220" s="365"/>
      <c r="K220" s="366"/>
      <c r="L220" s="361"/>
      <c r="M220" s="361"/>
      <c r="N220" s="362"/>
      <c r="O220" s="361"/>
      <c r="P220" s="362"/>
      <c r="Q220" s="361"/>
      <c r="R220" s="361"/>
      <c r="S220" s="362"/>
      <c r="T220" s="363" t="str">
        <f t="shared" ca="1" si="6"/>
        <v/>
      </c>
      <c r="U220" s="367"/>
      <c r="V220" s="368"/>
      <c r="W220" s="368"/>
      <c r="X220" s="363" t="str">
        <f t="array" aca="1" ref="X220" ca="1">IFERROR(_xludf.XLOOKUP($F220,INDIRECT("'예산서_"&amp;$D220&amp;"'!B:B"),INDIRECT("'예산서_"&amp;$D220&amp;"'!J:J")),"")</f>
        <v/>
      </c>
      <c r="Y220" s="367" t="str">
        <f t="array" aca="1" ref="Y220" ca="1">IFERROR(_xludf.XLOOKUP($F220,INDIRECT("'예산서_"&amp;$D220&amp;"'!B:B"),INDIRECT("'예산서_"&amp;$D220&amp;"'!E:E")),"")</f>
        <v/>
      </c>
      <c r="Z220" s="367">
        <f t="array" aca="1" ref="Z220" ca="1">IFERROR(_xludf.XLOOKUP($F220,INDIRECT("'예산서_"&amp;$D220&amp;"'!B:B"),INDIRECT("'예산서_"&amp;$D220&amp;"'!F:F")),)</f>
        <v>0</v>
      </c>
      <c r="AA220" s="363" t="str">
        <f t="array" aca="1" ref="AA220" ca="1">IFERROR(_xludf.XLOOKUP($F220,INDIRECT("'예산서_"&amp;$D220&amp;"'!B:B"),INDIRECT("'예산서_"&amp;$D220&amp;"'!K:K")),"")</f>
        <v/>
      </c>
      <c r="AB220" s="399" t="str">
        <f t="array" aca="1" ref="AB220" ca="1">IFERROR(_xludf.XLOOKUP($F220,INDIRECT("'예산서_"&amp;$D220&amp;"'!B:B"),INDIRECT("'예산서_"&amp;$D220&amp;"'!L:L")),"")</f>
        <v/>
      </c>
      <c r="AC220" s="363" t="str">
        <f t="array" aca="1" ref="AC220" ca="1">IFERROR(_xludf.XLOOKUP($F220,INDIRECT("'예산서_"&amp;$D220&amp;"'!B:B"),INDIRECT("'예산서_"&amp;$D220&amp;"'!M:M"))+V220+W220,"")</f>
        <v/>
      </c>
      <c r="AD220" s="369" t="str">
        <f t="shared" ca="1" si="7"/>
        <v/>
      </c>
    </row>
    <row r="221" spans="1:30" ht="15.95" customHeight="1">
      <c r="A221" s="350"/>
      <c r="B221" s="256"/>
      <c r="C221" s="360"/>
      <c r="D221" s="361"/>
      <c r="E221" s="361"/>
      <c r="F221" s="362"/>
      <c r="G221" s="363" t="str">
        <f t="array" aca="1" ref="G221" ca="1">IFERROR(_xludf.XLOOKUP($F221,INDIRECT("'예산서_"&amp;$D221&amp;"'!B:.B"),INDIRECT("'예산서_"&amp;$D221&amp;"'!C:.C")),"")</f>
        <v/>
      </c>
      <c r="H221" s="363" t="str">
        <f t="array" aca="1" ref="H221" ca="1">IFERROR(_xludf.XLOOKUP($F221,INDIRECT("'예산서_"&amp;$D221&amp;"'!B:.B"),INDIRECT("'예산서_"&amp;$D221&amp;"'!D:.D")),"")</f>
        <v/>
      </c>
      <c r="I221" s="364"/>
      <c r="J221" s="365"/>
      <c r="K221" s="366"/>
      <c r="L221" s="361"/>
      <c r="M221" s="361"/>
      <c r="N221" s="362"/>
      <c r="O221" s="361"/>
      <c r="P221" s="362"/>
      <c r="Q221" s="361"/>
      <c r="R221" s="361"/>
      <c r="S221" s="362"/>
      <c r="T221" s="363" t="str">
        <f t="shared" ca="1" si="6"/>
        <v/>
      </c>
      <c r="U221" s="367"/>
      <c r="V221" s="368"/>
      <c r="W221" s="368"/>
      <c r="X221" s="363" t="str">
        <f t="array" aca="1" ref="X221" ca="1">IFERROR(_xludf.XLOOKUP($F221,INDIRECT("'예산서_"&amp;$D221&amp;"'!B:B"),INDIRECT("'예산서_"&amp;$D221&amp;"'!J:J")),"")</f>
        <v/>
      </c>
      <c r="Y221" s="367" t="str">
        <f t="array" aca="1" ref="Y221" ca="1">IFERROR(_xludf.XLOOKUP($F221,INDIRECT("'예산서_"&amp;$D221&amp;"'!B:B"),INDIRECT("'예산서_"&amp;$D221&amp;"'!E:E")),"")</f>
        <v/>
      </c>
      <c r="Z221" s="367">
        <f t="array" aca="1" ref="Z221" ca="1">IFERROR(_xludf.XLOOKUP($F221,INDIRECT("'예산서_"&amp;$D221&amp;"'!B:B"),INDIRECT("'예산서_"&amp;$D221&amp;"'!F:F")),)</f>
        <v>0</v>
      </c>
      <c r="AA221" s="363" t="str">
        <f t="array" aca="1" ref="AA221" ca="1">IFERROR(_xludf.XLOOKUP($F221,INDIRECT("'예산서_"&amp;$D221&amp;"'!B:B"),INDIRECT("'예산서_"&amp;$D221&amp;"'!K:K")),"")</f>
        <v/>
      </c>
      <c r="AB221" s="399" t="str">
        <f t="array" aca="1" ref="AB221" ca="1">IFERROR(_xludf.XLOOKUP($F221,INDIRECT("'예산서_"&amp;$D221&amp;"'!B:B"),INDIRECT("'예산서_"&amp;$D221&amp;"'!L:L")),"")</f>
        <v/>
      </c>
      <c r="AC221" s="363" t="str">
        <f t="array" aca="1" ref="AC221" ca="1">IFERROR(_xludf.XLOOKUP($F221,INDIRECT("'예산서_"&amp;$D221&amp;"'!B:B"),INDIRECT("'예산서_"&amp;$D221&amp;"'!M:M"))+V221+W221,"")</f>
        <v/>
      </c>
      <c r="AD221" s="369" t="str">
        <f t="shared" ca="1" si="7"/>
        <v/>
      </c>
    </row>
    <row r="222" spans="1:30" ht="15.95" customHeight="1">
      <c r="A222" s="351"/>
      <c r="B222" s="256"/>
      <c r="C222" s="360"/>
      <c r="D222" s="361"/>
      <c r="E222" s="361"/>
      <c r="F222" s="362"/>
      <c r="G222" s="363" t="str">
        <f t="array" aca="1" ref="G222" ca="1">IFERROR(_xludf.XLOOKUP($F222,INDIRECT("'예산서_"&amp;$D222&amp;"'!B:.B"),INDIRECT("'예산서_"&amp;$D222&amp;"'!C:.C")),"")</f>
        <v/>
      </c>
      <c r="H222" s="363" t="str">
        <f t="array" aca="1" ref="H222" ca="1">IFERROR(_xludf.XLOOKUP($F222,INDIRECT("'예산서_"&amp;$D222&amp;"'!B:.B"),INDIRECT("'예산서_"&amp;$D222&amp;"'!D:.D")),"")</f>
        <v/>
      </c>
      <c r="I222" s="364"/>
      <c r="J222" s="365"/>
      <c r="K222" s="366"/>
      <c r="L222" s="361"/>
      <c r="M222" s="361"/>
      <c r="N222" s="362"/>
      <c r="O222" s="361"/>
      <c r="P222" s="362"/>
      <c r="Q222" s="361"/>
      <c r="R222" s="361"/>
      <c r="S222" s="362"/>
      <c r="T222" s="363" t="str">
        <f t="shared" ca="1" si="6"/>
        <v/>
      </c>
      <c r="U222" s="367"/>
      <c r="V222" s="368"/>
      <c r="W222" s="368"/>
      <c r="X222" s="363" t="str">
        <f t="array" aca="1" ref="X222" ca="1">IFERROR(_xludf.XLOOKUP($F222,INDIRECT("'예산서_"&amp;$D222&amp;"'!B:B"),INDIRECT("'예산서_"&amp;$D222&amp;"'!J:J")),"")</f>
        <v/>
      </c>
      <c r="Y222" s="367" t="str">
        <f t="array" aca="1" ref="Y222" ca="1">IFERROR(_xludf.XLOOKUP($F222,INDIRECT("'예산서_"&amp;$D222&amp;"'!B:B"),INDIRECT("'예산서_"&amp;$D222&amp;"'!E:E")),"")</f>
        <v/>
      </c>
      <c r="Z222" s="367">
        <f t="array" aca="1" ref="Z222" ca="1">IFERROR(_xludf.XLOOKUP($F222,INDIRECT("'예산서_"&amp;$D222&amp;"'!B:B"),INDIRECT("'예산서_"&amp;$D222&amp;"'!F:F")),)</f>
        <v>0</v>
      </c>
      <c r="AA222" s="363" t="str">
        <f t="array" aca="1" ref="AA222" ca="1">IFERROR(_xludf.XLOOKUP($F222,INDIRECT("'예산서_"&amp;$D222&amp;"'!B:B"),INDIRECT("'예산서_"&amp;$D222&amp;"'!K:K")),"")</f>
        <v/>
      </c>
      <c r="AB222" s="399" t="str">
        <f t="array" aca="1" ref="AB222" ca="1">IFERROR(_xludf.XLOOKUP($F222,INDIRECT("'예산서_"&amp;$D222&amp;"'!B:B"),INDIRECT("'예산서_"&amp;$D222&amp;"'!L:L")),"")</f>
        <v/>
      </c>
      <c r="AC222" s="363" t="str">
        <f t="array" aca="1" ref="AC222" ca="1">IFERROR(_xludf.XLOOKUP($F222,INDIRECT("'예산서_"&amp;$D222&amp;"'!B:B"),INDIRECT("'예산서_"&amp;$D222&amp;"'!M:M"))+V222+W222,"")</f>
        <v/>
      </c>
      <c r="AD222" s="369" t="str">
        <f t="shared" ca="1" si="7"/>
        <v/>
      </c>
    </row>
    <row r="223" spans="1:30" ht="15.95" customHeight="1">
      <c r="A223" s="350"/>
      <c r="B223" s="256"/>
      <c r="C223" s="360"/>
      <c r="D223" s="361"/>
      <c r="E223" s="361"/>
      <c r="F223" s="362"/>
      <c r="G223" s="363" t="str">
        <f t="array" aca="1" ref="G223" ca="1">IFERROR(_xludf.XLOOKUP($F223,INDIRECT("'예산서_"&amp;$D223&amp;"'!B:.B"),INDIRECT("'예산서_"&amp;$D223&amp;"'!C:.C")),"")</f>
        <v/>
      </c>
      <c r="H223" s="363" t="str">
        <f t="array" aca="1" ref="H223" ca="1">IFERROR(_xludf.XLOOKUP($F223,INDIRECT("'예산서_"&amp;$D223&amp;"'!B:.B"),INDIRECT("'예산서_"&amp;$D223&amp;"'!D:.D")),"")</f>
        <v/>
      </c>
      <c r="I223" s="364"/>
      <c r="J223" s="365"/>
      <c r="K223" s="366"/>
      <c r="L223" s="361"/>
      <c r="M223" s="361"/>
      <c r="N223" s="362"/>
      <c r="O223" s="361"/>
      <c r="P223" s="362"/>
      <c r="Q223" s="361"/>
      <c r="R223" s="361"/>
      <c r="S223" s="362"/>
      <c r="T223" s="363" t="str">
        <f t="shared" ca="1" si="6"/>
        <v/>
      </c>
      <c r="U223" s="367"/>
      <c r="V223" s="368"/>
      <c r="W223" s="368"/>
      <c r="X223" s="363" t="str">
        <f t="array" aca="1" ref="X223" ca="1">IFERROR(_xludf.XLOOKUP($F223,INDIRECT("'예산서_"&amp;$D223&amp;"'!B:B"),INDIRECT("'예산서_"&amp;$D223&amp;"'!J:J")),"")</f>
        <v/>
      </c>
      <c r="Y223" s="367" t="str">
        <f t="array" aca="1" ref="Y223" ca="1">IFERROR(_xludf.XLOOKUP($F223,INDIRECT("'예산서_"&amp;$D223&amp;"'!B:B"),INDIRECT("'예산서_"&amp;$D223&amp;"'!E:E")),"")</f>
        <v/>
      </c>
      <c r="Z223" s="367">
        <f t="array" aca="1" ref="Z223" ca="1">IFERROR(_xludf.XLOOKUP($F223,INDIRECT("'예산서_"&amp;$D223&amp;"'!B:B"),INDIRECT("'예산서_"&amp;$D223&amp;"'!F:F")),)</f>
        <v>0</v>
      </c>
      <c r="AA223" s="363" t="str">
        <f t="array" aca="1" ref="AA223" ca="1">IFERROR(_xludf.XLOOKUP($F223,INDIRECT("'예산서_"&amp;$D223&amp;"'!B:B"),INDIRECT("'예산서_"&amp;$D223&amp;"'!K:K")),"")</f>
        <v/>
      </c>
      <c r="AB223" s="399" t="str">
        <f t="array" aca="1" ref="AB223" ca="1">IFERROR(_xludf.XLOOKUP($F223,INDIRECT("'예산서_"&amp;$D223&amp;"'!B:B"),INDIRECT("'예산서_"&amp;$D223&amp;"'!L:L")),"")</f>
        <v/>
      </c>
      <c r="AC223" s="363" t="str">
        <f t="array" aca="1" ref="AC223" ca="1">IFERROR(_xludf.XLOOKUP($F223,INDIRECT("'예산서_"&amp;$D223&amp;"'!B:B"),INDIRECT("'예산서_"&amp;$D223&amp;"'!M:M"))+V223+W223,"")</f>
        <v/>
      </c>
      <c r="AD223" s="369" t="str">
        <f t="shared" ca="1" si="7"/>
        <v/>
      </c>
    </row>
    <row r="224" spans="1:30" ht="15.95" customHeight="1">
      <c r="A224" s="351"/>
      <c r="B224" s="256"/>
      <c r="C224" s="360"/>
      <c r="D224" s="361"/>
      <c r="E224" s="361"/>
      <c r="F224" s="362"/>
      <c r="G224" s="363" t="str">
        <f t="array" aca="1" ref="G224" ca="1">IFERROR(_xludf.XLOOKUP($F224,INDIRECT("'예산서_"&amp;$D224&amp;"'!B:.B"),INDIRECT("'예산서_"&amp;$D224&amp;"'!C:.C")),"")</f>
        <v/>
      </c>
      <c r="H224" s="363" t="str">
        <f t="array" aca="1" ref="H224" ca="1">IFERROR(_xludf.XLOOKUP($F224,INDIRECT("'예산서_"&amp;$D224&amp;"'!B:.B"),INDIRECT("'예산서_"&amp;$D224&amp;"'!D:.D")),"")</f>
        <v/>
      </c>
      <c r="I224" s="364"/>
      <c r="J224" s="365"/>
      <c r="K224" s="366"/>
      <c r="L224" s="361"/>
      <c r="M224" s="361"/>
      <c r="N224" s="362"/>
      <c r="O224" s="361"/>
      <c r="P224" s="362"/>
      <c r="Q224" s="361"/>
      <c r="R224" s="361"/>
      <c r="S224" s="362"/>
      <c r="T224" s="363" t="str">
        <f t="shared" ca="1" si="6"/>
        <v/>
      </c>
      <c r="U224" s="367"/>
      <c r="V224" s="368"/>
      <c r="W224" s="368"/>
      <c r="X224" s="363" t="str">
        <f t="array" aca="1" ref="X224" ca="1">IFERROR(_xludf.XLOOKUP($F224,INDIRECT("'예산서_"&amp;$D224&amp;"'!B:B"),INDIRECT("'예산서_"&amp;$D224&amp;"'!J:J")),"")</f>
        <v/>
      </c>
      <c r="Y224" s="367" t="str">
        <f t="array" aca="1" ref="Y224" ca="1">IFERROR(_xludf.XLOOKUP($F224,INDIRECT("'예산서_"&amp;$D224&amp;"'!B:B"),INDIRECT("'예산서_"&amp;$D224&amp;"'!E:E")),"")</f>
        <v/>
      </c>
      <c r="Z224" s="367">
        <f t="array" aca="1" ref="Z224" ca="1">IFERROR(_xludf.XLOOKUP($F224,INDIRECT("'예산서_"&amp;$D224&amp;"'!B:B"),INDIRECT("'예산서_"&amp;$D224&amp;"'!F:F")),)</f>
        <v>0</v>
      </c>
      <c r="AA224" s="363" t="str">
        <f t="array" aca="1" ref="AA224" ca="1">IFERROR(_xludf.XLOOKUP($F224,INDIRECT("'예산서_"&amp;$D224&amp;"'!B:B"),INDIRECT("'예산서_"&amp;$D224&amp;"'!K:K")),"")</f>
        <v/>
      </c>
      <c r="AB224" s="399" t="str">
        <f t="array" aca="1" ref="AB224" ca="1">IFERROR(_xludf.XLOOKUP($F224,INDIRECT("'예산서_"&amp;$D224&amp;"'!B:B"),INDIRECT("'예산서_"&amp;$D224&amp;"'!L:L")),"")</f>
        <v/>
      </c>
      <c r="AC224" s="363" t="str">
        <f t="array" aca="1" ref="AC224" ca="1">IFERROR(_xludf.XLOOKUP($F224,INDIRECT("'예산서_"&amp;$D224&amp;"'!B:B"),INDIRECT("'예산서_"&amp;$D224&amp;"'!M:M"))+V224+W224,"")</f>
        <v/>
      </c>
      <c r="AD224" s="369" t="str">
        <f t="shared" ca="1" si="7"/>
        <v/>
      </c>
    </row>
    <row r="225" spans="1:30" ht="15.95" customHeight="1">
      <c r="A225" s="350"/>
      <c r="B225" s="256"/>
      <c r="C225" s="360"/>
      <c r="D225" s="361"/>
      <c r="E225" s="361"/>
      <c r="F225" s="362"/>
      <c r="G225" s="363" t="str">
        <f t="array" aca="1" ref="G225" ca="1">IFERROR(_xludf.XLOOKUP($F225,INDIRECT("'예산서_"&amp;$D225&amp;"'!B:.B"),INDIRECT("'예산서_"&amp;$D225&amp;"'!C:.C")),"")</f>
        <v/>
      </c>
      <c r="H225" s="363" t="str">
        <f t="array" aca="1" ref="H225" ca="1">IFERROR(_xludf.XLOOKUP($F225,INDIRECT("'예산서_"&amp;$D225&amp;"'!B:.B"),INDIRECT("'예산서_"&amp;$D225&amp;"'!D:.D")),"")</f>
        <v/>
      </c>
      <c r="I225" s="364"/>
      <c r="J225" s="365"/>
      <c r="K225" s="366"/>
      <c r="L225" s="361"/>
      <c r="M225" s="361"/>
      <c r="N225" s="362"/>
      <c r="O225" s="361"/>
      <c r="P225" s="362"/>
      <c r="Q225" s="361"/>
      <c r="R225" s="361"/>
      <c r="S225" s="362"/>
      <c r="T225" s="363" t="str">
        <f t="shared" ca="1" si="6"/>
        <v/>
      </c>
      <c r="U225" s="367"/>
      <c r="V225" s="368"/>
      <c r="W225" s="368"/>
      <c r="X225" s="363" t="str">
        <f t="array" aca="1" ref="X225" ca="1">IFERROR(_xludf.XLOOKUP($F225,INDIRECT("'예산서_"&amp;$D225&amp;"'!B:B"),INDIRECT("'예산서_"&amp;$D225&amp;"'!J:J")),"")</f>
        <v/>
      </c>
      <c r="Y225" s="367" t="str">
        <f t="array" aca="1" ref="Y225" ca="1">IFERROR(_xludf.XLOOKUP($F225,INDIRECT("'예산서_"&amp;$D225&amp;"'!B:B"),INDIRECT("'예산서_"&amp;$D225&amp;"'!E:E")),"")</f>
        <v/>
      </c>
      <c r="Z225" s="367">
        <f t="array" aca="1" ref="Z225" ca="1">IFERROR(_xludf.XLOOKUP($F225,INDIRECT("'예산서_"&amp;$D225&amp;"'!B:B"),INDIRECT("'예산서_"&amp;$D225&amp;"'!F:F")),)</f>
        <v>0</v>
      </c>
      <c r="AA225" s="363" t="str">
        <f t="array" aca="1" ref="AA225" ca="1">IFERROR(_xludf.XLOOKUP($F225,INDIRECT("'예산서_"&amp;$D225&amp;"'!B:B"),INDIRECT("'예산서_"&amp;$D225&amp;"'!K:K")),"")</f>
        <v/>
      </c>
      <c r="AB225" s="399" t="str">
        <f t="array" aca="1" ref="AB225" ca="1">IFERROR(_xludf.XLOOKUP($F225,INDIRECT("'예산서_"&amp;$D225&amp;"'!B:B"),INDIRECT("'예산서_"&amp;$D225&amp;"'!L:L")),"")</f>
        <v/>
      </c>
      <c r="AC225" s="363" t="str">
        <f t="array" aca="1" ref="AC225" ca="1">IFERROR(_xludf.XLOOKUP($F225,INDIRECT("'예산서_"&amp;$D225&amp;"'!B:B"),INDIRECT("'예산서_"&amp;$D225&amp;"'!M:M"))+V225+W225,"")</f>
        <v/>
      </c>
      <c r="AD225" s="369" t="str">
        <f t="shared" ca="1" si="7"/>
        <v/>
      </c>
    </row>
    <row r="226" spans="1:30" ht="15.95" customHeight="1">
      <c r="A226" s="351"/>
      <c r="B226" s="256"/>
      <c r="C226" s="360"/>
      <c r="D226" s="361"/>
      <c r="E226" s="361"/>
      <c r="F226" s="362"/>
      <c r="G226" s="363" t="str">
        <f t="array" aca="1" ref="G226" ca="1">IFERROR(_xludf.XLOOKUP($F226,INDIRECT("'예산서_"&amp;$D226&amp;"'!B:.B"),INDIRECT("'예산서_"&amp;$D226&amp;"'!C:.C")),"")</f>
        <v/>
      </c>
      <c r="H226" s="363" t="str">
        <f t="array" aca="1" ref="H226" ca="1">IFERROR(_xludf.XLOOKUP($F226,INDIRECT("'예산서_"&amp;$D226&amp;"'!B:.B"),INDIRECT("'예산서_"&amp;$D226&amp;"'!D:.D")),"")</f>
        <v/>
      </c>
      <c r="I226" s="364"/>
      <c r="J226" s="365"/>
      <c r="K226" s="366"/>
      <c r="L226" s="361"/>
      <c r="M226" s="361"/>
      <c r="N226" s="362"/>
      <c r="O226" s="361"/>
      <c r="P226" s="362"/>
      <c r="Q226" s="361"/>
      <c r="R226" s="361"/>
      <c r="S226" s="362"/>
      <c r="T226" s="363" t="str">
        <f t="shared" ca="1" si="6"/>
        <v/>
      </c>
      <c r="U226" s="367"/>
      <c r="V226" s="368"/>
      <c r="W226" s="368"/>
      <c r="X226" s="363" t="str">
        <f t="array" aca="1" ref="X226" ca="1">IFERROR(_xludf.XLOOKUP($F226,INDIRECT("'예산서_"&amp;$D226&amp;"'!B:B"),INDIRECT("'예산서_"&amp;$D226&amp;"'!J:J")),"")</f>
        <v/>
      </c>
      <c r="Y226" s="367" t="str">
        <f t="array" aca="1" ref="Y226" ca="1">IFERROR(_xludf.XLOOKUP($F226,INDIRECT("'예산서_"&amp;$D226&amp;"'!B:B"),INDIRECT("'예산서_"&amp;$D226&amp;"'!E:E")),"")</f>
        <v/>
      </c>
      <c r="Z226" s="367">
        <f t="array" aca="1" ref="Z226" ca="1">IFERROR(_xludf.XLOOKUP($F226,INDIRECT("'예산서_"&amp;$D226&amp;"'!B:B"),INDIRECT("'예산서_"&amp;$D226&amp;"'!F:F")),)</f>
        <v>0</v>
      </c>
      <c r="AA226" s="363" t="str">
        <f t="array" aca="1" ref="AA226" ca="1">IFERROR(_xludf.XLOOKUP($F226,INDIRECT("'예산서_"&amp;$D226&amp;"'!B:B"),INDIRECT("'예산서_"&amp;$D226&amp;"'!K:K")),"")</f>
        <v/>
      </c>
      <c r="AB226" s="399" t="str">
        <f t="array" aca="1" ref="AB226" ca="1">IFERROR(_xludf.XLOOKUP($F226,INDIRECT("'예산서_"&amp;$D226&amp;"'!B:B"),INDIRECT("'예산서_"&amp;$D226&amp;"'!L:L")),"")</f>
        <v/>
      </c>
      <c r="AC226" s="363" t="str">
        <f t="array" aca="1" ref="AC226" ca="1">IFERROR(_xludf.XLOOKUP($F226,INDIRECT("'예산서_"&amp;$D226&amp;"'!B:B"),INDIRECT("'예산서_"&amp;$D226&amp;"'!M:M"))+V226+W226,"")</f>
        <v/>
      </c>
      <c r="AD226" s="369" t="str">
        <f t="shared" ca="1" si="7"/>
        <v/>
      </c>
    </row>
    <row r="227" spans="1:30" ht="15.95" customHeight="1">
      <c r="A227" s="350"/>
      <c r="B227" s="256"/>
      <c r="C227" s="360"/>
      <c r="D227" s="361"/>
      <c r="E227" s="361"/>
      <c r="F227" s="362"/>
      <c r="G227" s="363" t="str">
        <f t="array" aca="1" ref="G227" ca="1">IFERROR(_xludf.XLOOKUP($F227,INDIRECT("'예산서_"&amp;$D227&amp;"'!B:.B"),INDIRECT("'예산서_"&amp;$D227&amp;"'!C:.C")),"")</f>
        <v/>
      </c>
      <c r="H227" s="363" t="str">
        <f t="array" aca="1" ref="H227" ca="1">IFERROR(_xludf.XLOOKUP($F227,INDIRECT("'예산서_"&amp;$D227&amp;"'!B:.B"),INDIRECT("'예산서_"&amp;$D227&amp;"'!D:.D")),"")</f>
        <v/>
      </c>
      <c r="I227" s="364"/>
      <c r="J227" s="365"/>
      <c r="K227" s="366"/>
      <c r="L227" s="361"/>
      <c r="M227" s="361"/>
      <c r="N227" s="362"/>
      <c r="O227" s="361"/>
      <c r="P227" s="362"/>
      <c r="Q227" s="361"/>
      <c r="R227" s="361"/>
      <c r="S227" s="362"/>
      <c r="T227" s="363" t="str">
        <f t="shared" ca="1" si="6"/>
        <v/>
      </c>
      <c r="U227" s="367"/>
      <c r="V227" s="368"/>
      <c r="W227" s="368"/>
      <c r="X227" s="363" t="str">
        <f t="array" aca="1" ref="X227" ca="1">IFERROR(_xludf.XLOOKUP($F227,INDIRECT("'예산서_"&amp;$D227&amp;"'!B:B"),INDIRECT("'예산서_"&amp;$D227&amp;"'!J:J")),"")</f>
        <v/>
      </c>
      <c r="Y227" s="367" t="str">
        <f t="array" aca="1" ref="Y227" ca="1">IFERROR(_xludf.XLOOKUP($F227,INDIRECT("'예산서_"&amp;$D227&amp;"'!B:B"),INDIRECT("'예산서_"&amp;$D227&amp;"'!E:E")),"")</f>
        <v/>
      </c>
      <c r="Z227" s="367">
        <f t="array" aca="1" ref="Z227" ca="1">IFERROR(_xludf.XLOOKUP($F227,INDIRECT("'예산서_"&amp;$D227&amp;"'!B:B"),INDIRECT("'예산서_"&amp;$D227&amp;"'!F:F")),)</f>
        <v>0</v>
      </c>
      <c r="AA227" s="363" t="str">
        <f t="array" aca="1" ref="AA227" ca="1">IFERROR(_xludf.XLOOKUP($F227,INDIRECT("'예산서_"&amp;$D227&amp;"'!B:B"),INDIRECT("'예산서_"&amp;$D227&amp;"'!K:K")),"")</f>
        <v/>
      </c>
      <c r="AB227" s="399" t="str">
        <f t="array" aca="1" ref="AB227" ca="1">IFERROR(_xludf.XLOOKUP($F227,INDIRECT("'예산서_"&amp;$D227&amp;"'!B:B"),INDIRECT("'예산서_"&amp;$D227&amp;"'!L:L")),"")</f>
        <v/>
      </c>
      <c r="AC227" s="363" t="str">
        <f t="array" aca="1" ref="AC227" ca="1">IFERROR(_xludf.XLOOKUP($F227,INDIRECT("'예산서_"&amp;$D227&amp;"'!B:B"),INDIRECT("'예산서_"&amp;$D227&amp;"'!M:M"))+V227+W227,"")</f>
        <v/>
      </c>
      <c r="AD227" s="369" t="str">
        <f t="shared" ca="1" si="7"/>
        <v/>
      </c>
    </row>
    <row r="228" spans="1:30" ht="15.95" customHeight="1">
      <c r="A228" s="351"/>
      <c r="B228" s="256"/>
      <c r="C228" s="360"/>
      <c r="D228" s="361"/>
      <c r="E228" s="361"/>
      <c r="F228" s="362"/>
      <c r="G228" s="363" t="str">
        <f t="array" aca="1" ref="G228" ca="1">IFERROR(_xludf.XLOOKUP($F228,INDIRECT("'예산서_"&amp;$D228&amp;"'!B:.B"),INDIRECT("'예산서_"&amp;$D228&amp;"'!C:.C")),"")</f>
        <v/>
      </c>
      <c r="H228" s="363" t="str">
        <f t="array" aca="1" ref="H228" ca="1">IFERROR(_xludf.XLOOKUP($F228,INDIRECT("'예산서_"&amp;$D228&amp;"'!B:.B"),INDIRECT("'예산서_"&amp;$D228&amp;"'!D:.D")),"")</f>
        <v/>
      </c>
      <c r="I228" s="364"/>
      <c r="J228" s="365"/>
      <c r="K228" s="366"/>
      <c r="L228" s="361"/>
      <c r="M228" s="361"/>
      <c r="N228" s="362"/>
      <c r="O228" s="361"/>
      <c r="P228" s="362"/>
      <c r="Q228" s="361"/>
      <c r="R228" s="361"/>
      <c r="S228" s="362"/>
      <c r="T228" s="363" t="str">
        <f t="shared" ca="1" si="6"/>
        <v/>
      </c>
      <c r="U228" s="367"/>
      <c r="V228" s="368"/>
      <c r="W228" s="368"/>
      <c r="X228" s="363" t="str">
        <f t="array" aca="1" ref="X228" ca="1">IFERROR(_xludf.XLOOKUP($F228,INDIRECT("'예산서_"&amp;$D228&amp;"'!B:B"),INDIRECT("'예산서_"&amp;$D228&amp;"'!J:J")),"")</f>
        <v/>
      </c>
      <c r="Y228" s="367" t="str">
        <f t="array" aca="1" ref="Y228" ca="1">IFERROR(_xludf.XLOOKUP($F228,INDIRECT("'예산서_"&amp;$D228&amp;"'!B:B"),INDIRECT("'예산서_"&amp;$D228&amp;"'!E:E")),"")</f>
        <v/>
      </c>
      <c r="Z228" s="367">
        <f t="array" aca="1" ref="Z228" ca="1">IFERROR(_xludf.XLOOKUP($F228,INDIRECT("'예산서_"&amp;$D228&amp;"'!B:B"),INDIRECT("'예산서_"&amp;$D228&amp;"'!F:F")),)</f>
        <v>0</v>
      </c>
      <c r="AA228" s="363" t="str">
        <f t="array" aca="1" ref="AA228" ca="1">IFERROR(_xludf.XLOOKUP($F228,INDIRECT("'예산서_"&amp;$D228&amp;"'!B:B"),INDIRECT("'예산서_"&amp;$D228&amp;"'!K:K")),"")</f>
        <v/>
      </c>
      <c r="AB228" s="399" t="str">
        <f t="array" aca="1" ref="AB228" ca="1">IFERROR(_xludf.XLOOKUP($F228,INDIRECT("'예산서_"&amp;$D228&amp;"'!B:B"),INDIRECT("'예산서_"&amp;$D228&amp;"'!L:L")),"")</f>
        <v/>
      </c>
      <c r="AC228" s="363" t="str">
        <f t="array" aca="1" ref="AC228" ca="1">IFERROR(_xludf.XLOOKUP($F228,INDIRECT("'예산서_"&amp;$D228&amp;"'!B:B"),INDIRECT("'예산서_"&amp;$D228&amp;"'!M:M"))+V228+W228,"")</f>
        <v/>
      </c>
      <c r="AD228" s="369" t="str">
        <f t="shared" ca="1" si="7"/>
        <v/>
      </c>
    </row>
    <row r="229" spans="1:30" ht="15.95" customHeight="1">
      <c r="A229" s="350"/>
      <c r="B229" s="256"/>
      <c r="C229" s="360"/>
      <c r="D229" s="361"/>
      <c r="E229" s="361"/>
      <c r="F229" s="362"/>
      <c r="G229" s="363" t="str">
        <f t="array" aca="1" ref="G229" ca="1">IFERROR(_xludf.XLOOKUP($F229,INDIRECT("'예산서_"&amp;$D229&amp;"'!B:.B"),INDIRECT("'예산서_"&amp;$D229&amp;"'!C:.C")),"")</f>
        <v/>
      </c>
      <c r="H229" s="363" t="str">
        <f t="array" aca="1" ref="H229" ca="1">IFERROR(_xludf.XLOOKUP($F229,INDIRECT("'예산서_"&amp;$D229&amp;"'!B:.B"),INDIRECT("'예산서_"&amp;$D229&amp;"'!D:.D")),"")</f>
        <v/>
      </c>
      <c r="I229" s="364"/>
      <c r="J229" s="365"/>
      <c r="K229" s="366"/>
      <c r="L229" s="361"/>
      <c r="M229" s="361"/>
      <c r="N229" s="362"/>
      <c r="O229" s="361"/>
      <c r="P229" s="362"/>
      <c r="Q229" s="361"/>
      <c r="R229" s="361"/>
      <c r="S229" s="362"/>
      <c r="T229" s="363" t="str">
        <f t="shared" ca="1" si="6"/>
        <v/>
      </c>
      <c r="U229" s="367"/>
      <c r="V229" s="368"/>
      <c r="W229" s="368"/>
      <c r="X229" s="363" t="str">
        <f t="array" aca="1" ref="X229" ca="1">IFERROR(_xludf.XLOOKUP($F229,INDIRECT("'예산서_"&amp;$D229&amp;"'!B:B"),INDIRECT("'예산서_"&amp;$D229&amp;"'!J:J")),"")</f>
        <v/>
      </c>
      <c r="Y229" s="367" t="str">
        <f t="array" aca="1" ref="Y229" ca="1">IFERROR(_xludf.XLOOKUP($F229,INDIRECT("'예산서_"&amp;$D229&amp;"'!B:B"),INDIRECT("'예산서_"&amp;$D229&amp;"'!E:E")),"")</f>
        <v/>
      </c>
      <c r="Z229" s="367">
        <f t="array" aca="1" ref="Z229" ca="1">IFERROR(_xludf.XLOOKUP($F229,INDIRECT("'예산서_"&amp;$D229&amp;"'!B:B"),INDIRECT("'예산서_"&amp;$D229&amp;"'!F:F")),)</f>
        <v>0</v>
      </c>
      <c r="AA229" s="363" t="str">
        <f t="array" aca="1" ref="AA229" ca="1">IFERROR(_xludf.XLOOKUP($F229,INDIRECT("'예산서_"&amp;$D229&amp;"'!B:B"),INDIRECT("'예산서_"&amp;$D229&amp;"'!K:K")),"")</f>
        <v/>
      </c>
      <c r="AB229" s="399" t="str">
        <f t="array" aca="1" ref="AB229" ca="1">IFERROR(_xludf.XLOOKUP($F229,INDIRECT("'예산서_"&amp;$D229&amp;"'!B:B"),INDIRECT("'예산서_"&amp;$D229&amp;"'!L:L")),"")</f>
        <v/>
      </c>
      <c r="AC229" s="363" t="str">
        <f t="array" aca="1" ref="AC229" ca="1">IFERROR(_xludf.XLOOKUP($F229,INDIRECT("'예산서_"&amp;$D229&amp;"'!B:B"),INDIRECT("'예산서_"&amp;$D229&amp;"'!M:M"))+V229+W229,"")</f>
        <v/>
      </c>
      <c r="AD229" s="369" t="str">
        <f t="shared" ca="1" si="7"/>
        <v/>
      </c>
    </row>
    <row r="230" spans="1:30" ht="15.95" customHeight="1">
      <c r="A230" s="351"/>
      <c r="B230" s="256"/>
      <c r="C230" s="360"/>
      <c r="D230" s="361"/>
      <c r="E230" s="361"/>
      <c r="F230" s="362"/>
      <c r="G230" s="363" t="str">
        <f t="array" aca="1" ref="G230" ca="1">IFERROR(_xludf.XLOOKUP($F230,INDIRECT("'예산서_"&amp;$D230&amp;"'!B:.B"),INDIRECT("'예산서_"&amp;$D230&amp;"'!C:.C")),"")</f>
        <v/>
      </c>
      <c r="H230" s="363" t="str">
        <f t="array" aca="1" ref="H230" ca="1">IFERROR(_xludf.XLOOKUP($F230,INDIRECT("'예산서_"&amp;$D230&amp;"'!B:.B"),INDIRECT("'예산서_"&amp;$D230&amp;"'!D:.D")),"")</f>
        <v/>
      </c>
      <c r="I230" s="364"/>
      <c r="J230" s="365"/>
      <c r="K230" s="366"/>
      <c r="L230" s="361"/>
      <c r="M230" s="361"/>
      <c r="N230" s="362"/>
      <c r="O230" s="361"/>
      <c r="P230" s="362"/>
      <c r="Q230" s="361"/>
      <c r="R230" s="361"/>
      <c r="S230" s="362"/>
      <c r="T230" s="363" t="str">
        <f t="shared" ca="1" si="6"/>
        <v/>
      </c>
      <c r="U230" s="367"/>
      <c r="V230" s="368"/>
      <c r="W230" s="368"/>
      <c r="X230" s="363" t="str">
        <f t="array" aca="1" ref="X230" ca="1">IFERROR(_xludf.XLOOKUP($F230,INDIRECT("'예산서_"&amp;$D230&amp;"'!B:B"),INDIRECT("'예산서_"&amp;$D230&amp;"'!J:J")),"")</f>
        <v/>
      </c>
      <c r="Y230" s="367" t="str">
        <f t="array" aca="1" ref="Y230" ca="1">IFERROR(_xludf.XLOOKUP($F230,INDIRECT("'예산서_"&amp;$D230&amp;"'!B:B"),INDIRECT("'예산서_"&amp;$D230&amp;"'!E:E")),"")</f>
        <v/>
      </c>
      <c r="Z230" s="367">
        <f t="array" aca="1" ref="Z230" ca="1">IFERROR(_xludf.XLOOKUP($F230,INDIRECT("'예산서_"&amp;$D230&amp;"'!B:B"),INDIRECT("'예산서_"&amp;$D230&amp;"'!F:F")),)</f>
        <v>0</v>
      </c>
      <c r="AA230" s="363" t="str">
        <f t="array" aca="1" ref="AA230" ca="1">IFERROR(_xludf.XLOOKUP($F230,INDIRECT("'예산서_"&amp;$D230&amp;"'!B:B"),INDIRECT("'예산서_"&amp;$D230&amp;"'!K:K")),"")</f>
        <v/>
      </c>
      <c r="AB230" s="399" t="str">
        <f t="array" aca="1" ref="AB230" ca="1">IFERROR(_xludf.XLOOKUP($F230,INDIRECT("'예산서_"&amp;$D230&amp;"'!B:B"),INDIRECT("'예산서_"&amp;$D230&amp;"'!L:L")),"")</f>
        <v/>
      </c>
      <c r="AC230" s="363" t="str">
        <f t="array" aca="1" ref="AC230" ca="1">IFERROR(_xludf.XLOOKUP($F230,INDIRECT("'예산서_"&amp;$D230&amp;"'!B:B"),INDIRECT("'예산서_"&amp;$D230&amp;"'!M:M"))+V230+W230,"")</f>
        <v/>
      </c>
      <c r="AD230" s="369" t="str">
        <f t="shared" ca="1" si="7"/>
        <v/>
      </c>
    </row>
    <row r="231" spans="1:30" ht="15.95" customHeight="1">
      <c r="A231" s="350"/>
      <c r="B231" s="256"/>
      <c r="C231" s="360"/>
      <c r="D231" s="361"/>
      <c r="E231" s="361"/>
      <c r="F231" s="362"/>
      <c r="G231" s="363" t="str">
        <f t="array" aca="1" ref="G231" ca="1">IFERROR(_xludf.XLOOKUP($F231,INDIRECT("'예산서_"&amp;$D231&amp;"'!B:.B"),INDIRECT("'예산서_"&amp;$D231&amp;"'!C:.C")),"")</f>
        <v/>
      </c>
      <c r="H231" s="363" t="str">
        <f t="array" aca="1" ref="H231" ca="1">IFERROR(_xludf.XLOOKUP($F231,INDIRECT("'예산서_"&amp;$D231&amp;"'!B:.B"),INDIRECT("'예산서_"&amp;$D231&amp;"'!D:.D")),"")</f>
        <v/>
      </c>
      <c r="I231" s="364"/>
      <c r="J231" s="365"/>
      <c r="K231" s="366"/>
      <c r="L231" s="361"/>
      <c r="M231" s="361"/>
      <c r="N231" s="362"/>
      <c r="O231" s="361"/>
      <c r="P231" s="362"/>
      <c r="Q231" s="361"/>
      <c r="R231" s="361"/>
      <c r="S231" s="362"/>
      <c r="T231" s="363" t="str">
        <f t="shared" ca="1" si="6"/>
        <v/>
      </c>
      <c r="U231" s="367"/>
      <c r="V231" s="368"/>
      <c r="W231" s="368"/>
      <c r="X231" s="363" t="str">
        <f t="array" aca="1" ref="X231" ca="1">IFERROR(_xludf.XLOOKUP($F231,INDIRECT("'예산서_"&amp;$D231&amp;"'!B:B"),INDIRECT("'예산서_"&amp;$D231&amp;"'!J:J")),"")</f>
        <v/>
      </c>
      <c r="Y231" s="367" t="str">
        <f t="array" aca="1" ref="Y231" ca="1">IFERROR(_xludf.XLOOKUP($F231,INDIRECT("'예산서_"&amp;$D231&amp;"'!B:B"),INDIRECT("'예산서_"&amp;$D231&amp;"'!E:E")),"")</f>
        <v/>
      </c>
      <c r="Z231" s="367">
        <f t="array" aca="1" ref="Z231" ca="1">IFERROR(_xludf.XLOOKUP($F231,INDIRECT("'예산서_"&amp;$D231&amp;"'!B:B"),INDIRECT("'예산서_"&amp;$D231&amp;"'!F:F")),)</f>
        <v>0</v>
      </c>
      <c r="AA231" s="363" t="str">
        <f t="array" aca="1" ref="AA231" ca="1">IFERROR(_xludf.XLOOKUP($F231,INDIRECT("'예산서_"&amp;$D231&amp;"'!B:B"),INDIRECT("'예산서_"&amp;$D231&amp;"'!K:K")),"")</f>
        <v/>
      </c>
      <c r="AB231" s="399" t="str">
        <f t="array" aca="1" ref="AB231" ca="1">IFERROR(_xludf.XLOOKUP($F231,INDIRECT("'예산서_"&amp;$D231&amp;"'!B:B"),INDIRECT("'예산서_"&amp;$D231&amp;"'!L:L")),"")</f>
        <v/>
      </c>
      <c r="AC231" s="363" t="str">
        <f t="array" aca="1" ref="AC231" ca="1">IFERROR(_xludf.XLOOKUP($F231,INDIRECT("'예산서_"&amp;$D231&amp;"'!B:B"),INDIRECT("'예산서_"&amp;$D231&amp;"'!M:M"))+V231+W231,"")</f>
        <v/>
      </c>
      <c r="AD231" s="369" t="str">
        <f t="shared" ca="1" si="7"/>
        <v/>
      </c>
    </row>
    <row r="232" spans="1:30" ht="15.95" customHeight="1">
      <c r="A232" s="351"/>
      <c r="B232" s="256"/>
      <c r="C232" s="360"/>
      <c r="D232" s="361"/>
      <c r="E232" s="361"/>
      <c r="F232" s="362"/>
      <c r="G232" s="363" t="str">
        <f t="array" aca="1" ref="G232" ca="1">IFERROR(_xludf.XLOOKUP($F232,INDIRECT("'예산서_"&amp;$D232&amp;"'!B:.B"),INDIRECT("'예산서_"&amp;$D232&amp;"'!C:.C")),"")</f>
        <v/>
      </c>
      <c r="H232" s="363" t="str">
        <f t="array" aca="1" ref="H232" ca="1">IFERROR(_xludf.XLOOKUP($F232,INDIRECT("'예산서_"&amp;$D232&amp;"'!B:.B"),INDIRECT("'예산서_"&amp;$D232&amp;"'!D:.D")),"")</f>
        <v/>
      </c>
      <c r="I232" s="364"/>
      <c r="J232" s="365"/>
      <c r="K232" s="366"/>
      <c r="L232" s="361"/>
      <c r="M232" s="361"/>
      <c r="N232" s="362"/>
      <c r="O232" s="361"/>
      <c r="P232" s="362"/>
      <c r="Q232" s="361"/>
      <c r="R232" s="361"/>
      <c r="S232" s="362"/>
      <c r="T232" s="363" t="str">
        <f t="shared" ca="1" si="6"/>
        <v/>
      </c>
      <c r="U232" s="367"/>
      <c r="V232" s="368"/>
      <c r="W232" s="368"/>
      <c r="X232" s="363" t="str">
        <f t="array" aca="1" ref="X232" ca="1">IFERROR(_xludf.XLOOKUP($F232,INDIRECT("'예산서_"&amp;$D232&amp;"'!B:B"),INDIRECT("'예산서_"&amp;$D232&amp;"'!J:J")),"")</f>
        <v/>
      </c>
      <c r="Y232" s="367" t="str">
        <f t="array" aca="1" ref="Y232" ca="1">IFERROR(_xludf.XLOOKUP($F232,INDIRECT("'예산서_"&amp;$D232&amp;"'!B:B"),INDIRECT("'예산서_"&amp;$D232&amp;"'!E:E")),"")</f>
        <v/>
      </c>
      <c r="Z232" s="367">
        <f t="array" aca="1" ref="Z232" ca="1">IFERROR(_xludf.XLOOKUP($F232,INDIRECT("'예산서_"&amp;$D232&amp;"'!B:B"),INDIRECT("'예산서_"&amp;$D232&amp;"'!F:F")),)</f>
        <v>0</v>
      </c>
      <c r="AA232" s="363" t="str">
        <f t="array" aca="1" ref="AA232" ca="1">IFERROR(_xludf.XLOOKUP($F232,INDIRECT("'예산서_"&amp;$D232&amp;"'!B:B"),INDIRECT("'예산서_"&amp;$D232&amp;"'!K:K")),"")</f>
        <v/>
      </c>
      <c r="AB232" s="399" t="str">
        <f t="array" aca="1" ref="AB232" ca="1">IFERROR(_xludf.XLOOKUP($F232,INDIRECT("'예산서_"&amp;$D232&amp;"'!B:B"),INDIRECT("'예산서_"&amp;$D232&amp;"'!L:L")),"")</f>
        <v/>
      </c>
      <c r="AC232" s="363" t="str">
        <f t="array" aca="1" ref="AC232" ca="1">IFERROR(_xludf.XLOOKUP($F232,INDIRECT("'예산서_"&amp;$D232&amp;"'!B:B"),INDIRECT("'예산서_"&amp;$D232&amp;"'!M:M"))+V232+W232,"")</f>
        <v/>
      </c>
      <c r="AD232" s="369" t="str">
        <f t="shared" ca="1" si="7"/>
        <v/>
      </c>
    </row>
    <row r="233" spans="1:30" ht="15.95" customHeight="1">
      <c r="A233" s="350"/>
      <c r="B233" s="256"/>
      <c r="C233" s="360"/>
      <c r="D233" s="361"/>
      <c r="E233" s="361"/>
      <c r="F233" s="362"/>
      <c r="G233" s="363" t="str">
        <f t="array" aca="1" ref="G233" ca="1">IFERROR(_xludf.XLOOKUP($F233,INDIRECT("'예산서_"&amp;$D233&amp;"'!B:.B"),INDIRECT("'예산서_"&amp;$D233&amp;"'!C:.C")),"")</f>
        <v/>
      </c>
      <c r="H233" s="363" t="str">
        <f t="array" aca="1" ref="H233" ca="1">IFERROR(_xludf.XLOOKUP($F233,INDIRECT("'예산서_"&amp;$D233&amp;"'!B:.B"),INDIRECT("'예산서_"&amp;$D233&amp;"'!D:.D")),"")</f>
        <v/>
      </c>
      <c r="I233" s="364"/>
      <c r="J233" s="365"/>
      <c r="K233" s="366"/>
      <c r="L233" s="361"/>
      <c r="M233" s="361"/>
      <c r="N233" s="362"/>
      <c r="O233" s="361"/>
      <c r="P233" s="362"/>
      <c r="Q233" s="361"/>
      <c r="R233" s="361"/>
      <c r="S233" s="362"/>
      <c r="T233" s="363" t="str">
        <f t="shared" ca="1" si="6"/>
        <v/>
      </c>
      <c r="U233" s="367"/>
      <c r="V233" s="368"/>
      <c r="W233" s="368"/>
      <c r="X233" s="363" t="str">
        <f t="array" aca="1" ref="X233" ca="1">IFERROR(_xludf.XLOOKUP($F233,INDIRECT("'예산서_"&amp;$D233&amp;"'!B:B"),INDIRECT("'예산서_"&amp;$D233&amp;"'!J:J")),"")</f>
        <v/>
      </c>
      <c r="Y233" s="367" t="str">
        <f t="array" aca="1" ref="Y233" ca="1">IFERROR(_xludf.XLOOKUP($F233,INDIRECT("'예산서_"&amp;$D233&amp;"'!B:B"),INDIRECT("'예산서_"&amp;$D233&amp;"'!E:E")),"")</f>
        <v/>
      </c>
      <c r="Z233" s="367">
        <f t="array" aca="1" ref="Z233" ca="1">IFERROR(_xludf.XLOOKUP($F233,INDIRECT("'예산서_"&amp;$D233&amp;"'!B:B"),INDIRECT("'예산서_"&amp;$D233&amp;"'!F:F")),)</f>
        <v>0</v>
      </c>
      <c r="AA233" s="363" t="str">
        <f t="array" aca="1" ref="AA233" ca="1">IFERROR(_xludf.XLOOKUP($F233,INDIRECT("'예산서_"&amp;$D233&amp;"'!B:B"),INDIRECT("'예산서_"&amp;$D233&amp;"'!K:K")),"")</f>
        <v/>
      </c>
      <c r="AB233" s="399" t="str">
        <f t="array" aca="1" ref="AB233" ca="1">IFERROR(_xludf.XLOOKUP($F233,INDIRECT("'예산서_"&amp;$D233&amp;"'!B:B"),INDIRECT("'예산서_"&amp;$D233&amp;"'!L:L")),"")</f>
        <v/>
      </c>
      <c r="AC233" s="363" t="str">
        <f t="array" aca="1" ref="AC233" ca="1">IFERROR(_xludf.XLOOKUP($F233,INDIRECT("'예산서_"&amp;$D233&amp;"'!B:B"),INDIRECT("'예산서_"&amp;$D233&amp;"'!M:M"))+V233+W233,"")</f>
        <v/>
      </c>
      <c r="AD233" s="369" t="str">
        <f t="shared" ca="1" si="7"/>
        <v/>
      </c>
    </row>
    <row r="234" spans="1:30" ht="15.95" customHeight="1">
      <c r="A234" s="351"/>
      <c r="B234" s="256"/>
      <c r="C234" s="360"/>
      <c r="D234" s="361"/>
      <c r="E234" s="361"/>
      <c r="F234" s="362"/>
      <c r="G234" s="363" t="str">
        <f t="array" aca="1" ref="G234" ca="1">IFERROR(_xludf.XLOOKUP($F234,INDIRECT("'예산서_"&amp;$D234&amp;"'!B:.B"),INDIRECT("'예산서_"&amp;$D234&amp;"'!C:.C")),"")</f>
        <v/>
      </c>
      <c r="H234" s="363" t="str">
        <f t="array" aca="1" ref="H234" ca="1">IFERROR(_xludf.XLOOKUP($F234,INDIRECT("'예산서_"&amp;$D234&amp;"'!B:.B"),INDIRECT("'예산서_"&amp;$D234&amp;"'!D:.D")),"")</f>
        <v/>
      </c>
      <c r="I234" s="364"/>
      <c r="J234" s="365"/>
      <c r="K234" s="366"/>
      <c r="L234" s="361"/>
      <c r="M234" s="361"/>
      <c r="N234" s="362"/>
      <c r="O234" s="361"/>
      <c r="P234" s="362"/>
      <c r="Q234" s="361"/>
      <c r="R234" s="361"/>
      <c r="S234" s="362"/>
      <c r="T234" s="363" t="str">
        <f t="shared" ca="1" si="6"/>
        <v/>
      </c>
      <c r="U234" s="367"/>
      <c r="V234" s="368"/>
      <c r="W234" s="368"/>
      <c r="X234" s="363" t="str">
        <f t="array" aca="1" ref="X234" ca="1">IFERROR(_xludf.XLOOKUP($F234,INDIRECT("'예산서_"&amp;$D234&amp;"'!B:B"),INDIRECT("'예산서_"&amp;$D234&amp;"'!J:J")),"")</f>
        <v/>
      </c>
      <c r="Y234" s="367" t="str">
        <f t="array" aca="1" ref="Y234" ca="1">IFERROR(_xludf.XLOOKUP($F234,INDIRECT("'예산서_"&amp;$D234&amp;"'!B:B"),INDIRECT("'예산서_"&amp;$D234&amp;"'!E:E")),"")</f>
        <v/>
      </c>
      <c r="Z234" s="367">
        <f t="array" aca="1" ref="Z234" ca="1">IFERROR(_xludf.XLOOKUP($F234,INDIRECT("'예산서_"&amp;$D234&amp;"'!B:B"),INDIRECT("'예산서_"&amp;$D234&amp;"'!F:F")),)</f>
        <v>0</v>
      </c>
      <c r="AA234" s="363" t="str">
        <f t="array" aca="1" ref="AA234" ca="1">IFERROR(_xludf.XLOOKUP($F234,INDIRECT("'예산서_"&amp;$D234&amp;"'!B:B"),INDIRECT("'예산서_"&amp;$D234&amp;"'!K:K")),"")</f>
        <v/>
      </c>
      <c r="AB234" s="399" t="str">
        <f t="array" aca="1" ref="AB234" ca="1">IFERROR(_xludf.XLOOKUP($F234,INDIRECT("'예산서_"&amp;$D234&amp;"'!B:B"),INDIRECT("'예산서_"&amp;$D234&amp;"'!L:L")),"")</f>
        <v/>
      </c>
      <c r="AC234" s="363" t="str">
        <f t="array" aca="1" ref="AC234" ca="1">IFERROR(_xludf.XLOOKUP($F234,INDIRECT("'예산서_"&amp;$D234&amp;"'!B:B"),INDIRECT("'예산서_"&amp;$D234&amp;"'!M:M"))+V234+W234,"")</f>
        <v/>
      </c>
      <c r="AD234" s="369" t="str">
        <f t="shared" ca="1" si="7"/>
        <v/>
      </c>
    </row>
    <row r="235" spans="1:30" ht="15.95" customHeight="1">
      <c r="A235" s="350"/>
      <c r="B235" s="256"/>
      <c r="C235" s="360"/>
      <c r="D235" s="361"/>
      <c r="E235" s="361"/>
      <c r="F235" s="362"/>
      <c r="G235" s="363" t="str">
        <f t="array" aca="1" ref="G235" ca="1">IFERROR(_xludf.XLOOKUP($F235,INDIRECT("'예산서_"&amp;$D235&amp;"'!B:.B"),INDIRECT("'예산서_"&amp;$D235&amp;"'!C:.C")),"")</f>
        <v/>
      </c>
      <c r="H235" s="363" t="str">
        <f t="array" aca="1" ref="H235" ca="1">IFERROR(_xludf.XLOOKUP($F235,INDIRECT("'예산서_"&amp;$D235&amp;"'!B:.B"),INDIRECT("'예산서_"&amp;$D235&amp;"'!D:.D")),"")</f>
        <v/>
      </c>
      <c r="I235" s="364"/>
      <c r="J235" s="365"/>
      <c r="K235" s="366"/>
      <c r="L235" s="361"/>
      <c r="M235" s="361"/>
      <c r="N235" s="362"/>
      <c r="O235" s="361"/>
      <c r="P235" s="362"/>
      <c r="Q235" s="361"/>
      <c r="R235" s="361"/>
      <c r="S235" s="362"/>
      <c r="T235" s="363" t="str">
        <f t="shared" ca="1" si="6"/>
        <v/>
      </c>
      <c r="U235" s="367"/>
      <c r="V235" s="368"/>
      <c r="W235" s="368"/>
      <c r="X235" s="363" t="str">
        <f t="array" aca="1" ref="X235" ca="1">IFERROR(_xludf.XLOOKUP($F235,INDIRECT("'예산서_"&amp;$D235&amp;"'!B:B"),INDIRECT("'예산서_"&amp;$D235&amp;"'!J:J")),"")</f>
        <v/>
      </c>
      <c r="Y235" s="367" t="str">
        <f t="array" aca="1" ref="Y235" ca="1">IFERROR(_xludf.XLOOKUP($F235,INDIRECT("'예산서_"&amp;$D235&amp;"'!B:B"),INDIRECT("'예산서_"&amp;$D235&amp;"'!E:E")),"")</f>
        <v/>
      </c>
      <c r="Z235" s="367">
        <f t="array" aca="1" ref="Z235" ca="1">IFERROR(_xludf.XLOOKUP($F235,INDIRECT("'예산서_"&amp;$D235&amp;"'!B:B"),INDIRECT("'예산서_"&amp;$D235&amp;"'!F:F")),)</f>
        <v>0</v>
      </c>
      <c r="AA235" s="363" t="str">
        <f t="array" aca="1" ref="AA235" ca="1">IFERROR(_xludf.XLOOKUP($F235,INDIRECT("'예산서_"&amp;$D235&amp;"'!B:B"),INDIRECT("'예산서_"&amp;$D235&amp;"'!K:K")),"")</f>
        <v/>
      </c>
      <c r="AB235" s="399" t="str">
        <f t="array" aca="1" ref="AB235" ca="1">IFERROR(_xludf.XLOOKUP($F235,INDIRECT("'예산서_"&amp;$D235&amp;"'!B:B"),INDIRECT("'예산서_"&amp;$D235&amp;"'!L:L")),"")</f>
        <v/>
      </c>
      <c r="AC235" s="363" t="str">
        <f t="array" aca="1" ref="AC235" ca="1">IFERROR(_xludf.XLOOKUP($F235,INDIRECT("'예산서_"&amp;$D235&amp;"'!B:B"),INDIRECT("'예산서_"&amp;$D235&amp;"'!M:M"))+V235+W235,"")</f>
        <v/>
      </c>
      <c r="AD235" s="369" t="str">
        <f t="shared" ca="1" si="7"/>
        <v/>
      </c>
    </row>
    <row r="236" spans="1:30" ht="15.95" customHeight="1">
      <c r="A236" s="351"/>
      <c r="B236" s="256"/>
      <c r="C236" s="360"/>
      <c r="D236" s="361"/>
      <c r="E236" s="361"/>
      <c r="F236" s="362"/>
      <c r="G236" s="363" t="str">
        <f t="array" aca="1" ref="G236" ca="1">IFERROR(_xludf.XLOOKUP($F236,INDIRECT("'예산서_"&amp;$D236&amp;"'!B:.B"),INDIRECT("'예산서_"&amp;$D236&amp;"'!C:.C")),"")</f>
        <v/>
      </c>
      <c r="H236" s="363" t="str">
        <f t="array" aca="1" ref="H236" ca="1">IFERROR(_xludf.XLOOKUP($F236,INDIRECT("'예산서_"&amp;$D236&amp;"'!B:.B"),INDIRECT("'예산서_"&amp;$D236&amp;"'!D:.D")),"")</f>
        <v/>
      </c>
      <c r="I236" s="364"/>
      <c r="J236" s="365"/>
      <c r="K236" s="366"/>
      <c r="L236" s="361"/>
      <c r="M236" s="361"/>
      <c r="N236" s="362"/>
      <c r="O236" s="361"/>
      <c r="P236" s="362"/>
      <c r="Q236" s="361"/>
      <c r="R236" s="361"/>
      <c r="S236" s="362"/>
      <c r="T236" s="363" t="str">
        <f t="shared" ca="1" si="6"/>
        <v/>
      </c>
      <c r="U236" s="367"/>
      <c r="V236" s="368"/>
      <c r="W236" s="368"/>
      <c r="X236" s="363" t="str">
        <f t="array" aca="1" ref="X236" ca="1">IFERROR(_xludf.XLOOKUP($F236,INDIRECT("'예산서_"&amp;$D236&amp;"'!B:B"),INDIRECT("'예산서_"&amp;$D236&amp;"'!J:J")),"")</f>
        <v/>
      </c>
      <c r="Y236" s="367" t="str">
        <f t="array" aca="1" ref="Y236" ca="1">IFERROR(_xludf.XLOOKUP($F236,INDIRECT("'예산서_"&amp;$D236&amp;"'!B:B"),INDIRECT("'예산서_"&amp;$D236&amp;"'!E:E")),"")</f>
        <v/>
      </c>
      <c r="Z236" s="367">
        <f t="array" aca="1" ref="Z236" ca="1">IFERROR(_xludf.XLOOKUP($F236,INDIRECT("'예산서_"&amp;$D236&amp;"'!B:B"),INDIRECT("'예산서_"&amp;$D236&amp;"'!F:F")),)</f>
        <v>0</v>
      </c>
      <c r="AA236" s="363" t="str">
        <f t="array" aca="1" ref="AA236" ca="1">IFERROR(_xludf.XLOOKUP($F236,INDIRECT("'예산서_"&amp;$D236&amp;"'!B:B"),INDIRECT("'예산서_"&amp;$D236&amp;"'!K:K")),"")</f>
        <v/>
      </c>
      <c r="AB236" s="399" t="str">
        <f t="array" aca="1" ref="AB236" ca="1">IFERROR(_xludf.XLOOKUP($F236,INDIRECT("'예산서_"&amp;$D236&amp;"'!B:B"),INDIRECT("'예산서_"&amp;$D236&amp;"'!L:L")),"")</f>
        <v/>
      </c>
      <c r="AC236" s="363" t="str">
        <f t="array" aca="1" ref="AC236" ca="1">IFERROR(_xludf.XLOOKUP($F236,INDIRECT("'예산서_"&amp;$D236&amp;"'!B:B"),INDIRECT("'예산서_"&amp;$D236&amp;"'!M:M"))+V236+W236,"")</f>
        <v/>
      </c>
      <c r="AD236" s="369" t="str">
        <f t="shared" ca="1" si="7"/>
        <v/>
      </c>
    </row>
    <row r="237" spans="1:30" ht="15.95" customHeight="1">
      <c r="A237" s="350"/>
      <c r="B237" s="256"/>
      <c r="C237" s="360"/>
      <c r="D237" s="361"/>
      <c r="E237" s="361"/>
      <c r="F237" s="362"/>
      <c r="G237" s="363" t="str">
        <f t="array" aca="1" ref="G237" ca="1">IFERROR(_xludf.XLOOKUP($F237,INDIRECT("'예산서_"&amp;$D237&amp;"'!B:.B"),INDIRECT("'예산서_"&amp;$D237&amp;"'!C:.C")),"")</f>
        <v/>
      </c>
      <c r="H237" s="363" t="str">
        <f t="array" aca="1" ref="H237" ca="1">IFERROR(_xludf.XLOOKUP($F237,INDIRECT("'예산서_"&amp;$D237&amp;"'!B:.B"),INDIRECT("'예산서_"&amp;$D237&amp;"'!D:.D")),"")</f>
        <v/>
      </c>
      <c r="I237" s="364"/>
      <c r="J237" s="365"/>
      <c r="K237" s="366"/>
      <c r="L237" s="361"/>
      <c r="M237" s="361"/>
      <c r="N237" s="362"/>
      <c r="O237" s="361"/>
      <c r="P237" s="362"/>
      <c r="Q237" s="361"/>
      <c r="R237" s="361"/>
      <c r="S237" s="362"/>
      <c r="T237" s="363" t="str">
        <f t="shared" ca="1" si="6"/>
        <v/>
      </c>
      <c r="U237" s="367"/>
      <c r="V237" s="368"/>
      <c r="W237" s="368"/>
      <c r="X237" s="363" t="str">
        <f t="array" aca="1" ref="X237" ca="1">IFERROR(_xludf.XLOOKUP($F237,INDIRECT("'예산서_"&amp;$D237&amp;"'!B:B"),INDIRECT("'예산서_"&amp;$D237&amp;"'!J:J")),"")</f>
        <v/>
      </c>
      <c r="Y237" s="367" t="str">
        <f t="array" aca="1" ref="Y237" ca="1">IFERROR(_xludf.XLOOKUP($F237,INDIRECT("'예산서_"&amp;$D237&amp;"'!B:B"),INDIRECT("'예산서_"&amp;$D237&amp;"'!E:E")),"")</f>
        <v/>
      </c>
      <c r="Z237" s="367">
        <f t="array" aca="1" ref="Z237" ca="1">IFERROR(_xludf.XLOOKUP($F237,INDIRECT("'예산서_"&amp;$D237&amp;"'!B:B"),INDIRECT("'예산서_"&amp;$D237&amp;"'!F:F")),)</f>
        <v>0</v>
      </c>
      <c r="AA237" s="363" t="str">
        <f t="array" aca="1" ref="AA237" ca="1">IFERROR(_xludf.XLOOKUP($F237,INDIRECT("'예산서_"&amp;$D237&amp;"'!B:B"),INDIRECT("'예산서_"&amp;$D237&amp;"'!K:K")),"")</f>
        <v/>
      </c>
      <c r="AB237" s="399" t="str">
        <f t="array" aca="1" ref="AB237" ca="1">IFERROR(_xludf.XLOOKUP($F237,INDIRECT("'예산서_"&amp;$D237&amp;"'!B:B"),INDIRECT("'예산서_"&amp;$D237&amp;"'!L:L")),"")</f>
        <v/>
      </c>
      <c r="AC237" s="363" t="str">
        <f t="array" aca="1" ref="AC237" ca="1">IFERROR(_xludf.XLOOKUP($F237,INDIRECT("'예산서_"&amp;$D237&amp;"'!B:B"),INDIRECT("'예산서_"&amp;$D237&amp;"'!M:M"))+V237+W237,"")</f>
        <v/>
      </c>
      <c r="AD237" s="369" t="str">
        <f t="shared" ca="1" si="7"/>
        <v/>
      </c>
    </row>
    <row r="238" spans="1:30" ht="15.95" customHeight="1">
      <c r="A238" s="351"/>
      <c r="B238" s="256"/>
      <c r="C238" s="360"/>
      <c r="D238" s="361"/>
      <c r="E238" s="361"/>
      <c r="F238" s="362"/>
      <c r="G238" s="363" t="str">
        <f t="array" aca="1" ref="G238" ca="1">IFERROR(_xludf.XLOOKUP($F238,INDIRECT("'예산서_"&amp;$D238&amp;"'!B:.B"),INDIRECT("'예산서_"&amp;$D238&amp;"'!C:.C")),"")</f>
        <v/>
      </c>
      <c r="H238" s="363" t="str">
        <f t="array" aca="1" ref="H238" ca="1">IFERROR(_xludf.XLOOKUP($F238,INDIRECT("'예산서_"&amp;$D238&amp;"'!B:.B"),INDIRECT("'예산서_"&amp;$D238&amp;"'!D:.D")),"")</f>
        <v/>
      </c>
      <c r="I238" s="364"/>
      <c r="J238" s="365"/>
      <c r="K238" s="366"/>
      <c r="L238" s="361"/>
      <c r="M238" s="361"/>
      <c r="N238" s="362"/>
      <c r="O238" s="361"/>
      <c r="P238" s="362"/>
      <c r="Q238" s="361"/>
      <c r="R238" s="361"/>
      <c r="S238" s="362"/>
      <c r="T238" s="363" t="str">
        <f t="shared" ca="1" si="6"/>
        <v/>
      </c>
      <c r="U238" s="367"/>
      <c r="V238" s="368"/>
      <c r="W238" s="368"/>
      <c r="X238" s="363" t="str">
        <f t="array" aca="1" ref="X238" ca="1">IFERROR(_xludf.XLOOKUP($F238,INDIRECT("'예산서_"&amp;$D238&amp;"'!B:B"),INDIRECT("'예산서_"&amp;$D238&amp;"'!J:J")),"")</f>
        <v/>
      </c>
      <c r="Y238" s="367" t="str">
        <f t="array" aca="1" ref="Y238" ca="1">IFERROR(_xludf.XLOOKUP($F238,INDIRECT("'예산서_"&amp;$D238&amp;"'!B:B"),INDIRECT("'예산서_"&amp;$D238&amp;"'!E:E")),"")</f>
        <v/>
      </c>
      <c r="Z238" s="367">
        <f t="array" aca="1" ref="Z238" ca="1">IFERROR(_xludf.XLOOKUP($F238,INDIRECT("'예산서_"&amp;$D238&amp;"'!B:B"),INDIRECT("'예산서_"&amp;$D238&amp;"'!F:F")),)</f>
        <v>0</v>
      </c>
      <c r="AA238" s="363" t="str">
        <f t="array" aca="1" ref="AA238" ca="1">IFERROR(_xludf.XLOOKUP($F238,INDIRECT("'예산서_"&amp;$D238&amp;"'!B:B"),INDIRECT("'예산서_"&amp;$D238&amp;"'!K:K")),"")</f>
        <v/>
      </c>
      <c r="AB238" s="399" t="str">
        <f t="array" aca="1" ref="AB238" ca="1">IFERROR(_xludf.XLOOKUP($F238,INDIRECT("'예산서_"&amp;$D238&amp;"'!B:B"),INDIRECT("'예산서_"&amp;$D238&amp;"'!L:L")),"")</f>
        <v/>
      </c>
      <c r="AC238" s="363" t="str">
        <f t="array" aca="1" ref="AC238" ca="1">IFERROR(_xludf.XLOOKUP($F238,INDIRECT("'예산서_"&amp;$D238&amp;"'!B:B"),INDIRECT("'예산서_"&amp;$D238&amp;"'!M:M"))+V238+W238,"")</f>
        <v/>
      </c>
      <c r="AD238" s="369" t="str">
        <f t="shared" ca="1" si="7"/>
        <v/>
      </c>
    </row>
    <row r="239" spans="1:30" ht="15.95" customHeight="1">
      <c r="A239" s="350"/>
      <c r="B239" s="256"/>
      <c r="C239" s="360"/>
      <c r="D239" s="361"/>
      <c r="E239" s="361"/>
      <c r="F239" s="362"/>
      <c r="G239" s="363" t="str">
        <f t="array" aca="1" ref="G239" ca="1">IFERROR(_xludf.XLOOKUP($F239,INDIRECT("'예산서_"&amp;$D239&amp;"'!B:.B"),INDIRECT("'예산서_"&amp;$D239&amp;"'!C:.C")),"")</f>
        <v/>
      </c>
      <c r="H239" s="363" t="str">
        <f t="array" aca="1" ref="H239" ca="1">IFERROR(_xludf.XLOOKUP($F239,INDIRECT("'예산서_"&amp;$D239&amp;"'!B:.B"),INDIRECT("'예산서_"&amp;$D239&amp;"'!D:.D")),"")</f>
        <v/>
      </c>
      <c r="I239" s="364"/>
      <c r="J239" s="365"/>
      <c r="K239" s="366"/>
      <c r="L239" s="361"/>
      <c r="M239" s="361"/>
      <c r="N239" s="362"/>
      <c r="O239" s="361"/>
      <c r="P239" s="362"/>
      <c r="Q239" s="361"/>
      <c r="R239" s="361"/>
      <c r="S239" s="362"/>
      <c r="T239" s="363" t="str">
        <f t="shared" ca="1" si="6"/>
        <v/>
      </c>
      <c r="U239" s="367"/>
      <c r="V239" s="368"/>
      <c r="W239" s="368"/>
      <c r="X239" s="363" t="str">
        <f t="array" aca="1" ref="X239" ca="1">IFERROR(_xludf.XLOOKUP($F239,INDIRECT("'예산서_"&amp;$D239&amp;"'!B:B"),INDIRECT("'예산서_"&amp;$D239&amp;"'!J:J")),"")</f>
        <v/>
      </c>
      <c r="Y239" s="367" t="str">
        <f t="array" aca="1" ref="Y239" ca="1">IFERROR(_xludf.XLOOKUP($F239,INDIRECT("'예산서_"&amp;$D239&amp;"'!B:B"),INDIRECT("'예산서_"&amp;$D239&amp;"'!E:E")),"")</f>
        <v/>
      </c>
      <c r="Z239" s="367">
        <f t="array" aca="1" ref="Z239" ca="1">IFERROR(_xludf.XLOOKUP($F239,INDIRECT("'예산서_"&amp;$D239&amp;"'!B:B"),INDIRECT("'예산서_"&amp;$D239&amp;"'!F:F")),)</f>
        <v>0</v>
      </c>
      <c r="AA239" s="363" t="str">
        <f t="array" aca="1" ref="AA239" ca="1">IFERROR(_xludf.XLOOKUP($F239,INDIRECT("'예산서_"&amp;$D239&amp;"'!B:B"),INDIRECT("'예산서_"&amp;$D239&amp;"'!K:K")),"")</f>
        <v/>
      </c>
      <c r="AB239" s="399" t="str">
        <f t="array" aca="1" ref="AB239" ca="1">IFERROR(_xludf.XLOOKUP($F239,INDIRECT("'예산서_"&amp;$D239&amp;"'!B:B"),INDIRECT("'예산서_"&amp;$D239&amp;"'!L:L")),"")</f>
        <v/>
      </c>
      <c r="AC239" s="363" t="str">
        <f t="array" aca="1" ref="AC239" ca="1">IFERROR(_xludf.XLOOKUP($F239,INDIRECT("'예산서_"&amp;$D239&amp;"'!B:B"),INDIRECT("'예산서_"&amp;$D239&amp;"'!M:M"))+V239+W239,"")</f>
        <v/>
      </c>
      <c r="AD239" s="369" t="str">
        <f t="shared" ca="1" si="7"/>
        <v/>
      </c>
    </row>
    <row r="240" spans="1:30" ht="15.95" customHeight="1">
      <c r="A240" s="351"/>
      <c r="B240" s="256"/>
      <c r="C240" s="360"/>
      <c r="D240" s="361"/>
      <c r="E240" s="361"/>
      <c r="F240" s="362"/>
      <c r="G240" s="363" t="str">
        <f t="array" aca="1" ref="G240" ca="1">IFERROR(_xludf.XLOOKUP($F240,INDIRECT("'예산서_"&amp;$D240&amp;"'!B:.B"),INDIRECT("'예산서_"&amp;$D240&amp;"'!C:.C")),"")</f>
        <v/>
      </c>
      <c r="H240" s="363" t="str">
        <f t="array" aca="1" ref="H240" ca="1">IFERROR(_xludf.XLOOKUP($F240,INDIRECT("'예산서_"&amp;$D240&amp;"'!B:.B"),INDIRECT("'예산서_"&amp;$D240&amp;"'!D:.D")),"")</f>
        <v/>
      </c>
      <c r="I240" s="364"/>
      <c r="J240" s="365"/>
      <c r="K240" s="366"/>
      <c r="L240" s="361"/>
      <c r="M240" s="361"/>
      <c r="N240" s="362"/>
      <c r="O240" s="361"/>
      <c r="P240" s="362"/>
      <c r="Q240" s="361"/>
      <c r="R240" s="361"/>
      <c r="S240" s="362"/>
      <c r="T240" s="363" t="str">
        <f t="shared" ca="1" si="6"/>
        <v/>
      </c>
      <c r="U240" s="367"/>
      <c r="V240" s="368"/>
      <c r="W240" s="368"/>
      <c r="X240" s="363" t="str">
        <f t="array" aca="1" ref="X240" ca="1">IFERROR(_xludf.XLOOKUP($F240,INDIRECT("'예산서_"&amp;$D240&amp;"'!B:B"),INDIRECT("'예산서_"&amp;$D240&amp;"'!J:J")),"")</f>
        <v/>
      </c>
      <c r="Y240" s="367" t="str">
        <f t="array" aca="1" ref="Y240" ca="1">IFERROR(_xludf.XLOOKUP($F240,INDIRECT("'예산서_"&amp;$D240&amp;"'!B:B"),INDIRECT("'예산서_"&amp;$D240&amp;"'!E:E")),"")</f>
        <v/>
      </c>
      <c r="Z240" s="367">
        <f t="array" aca="1" ref="Z240" ca="1">IFERROR(_xludf.XLOOKUP($F240,INDIRECT("'예산서_"&amp;$D240&amp;"'!B:B"),INDIRECT("'예산서_"&amp;$D240&amp;"'!F:F")),)</f>
        <v>0</v>
      </c>
      <c r="AA240" s="363" t="str">
        <f t="array" aca="1" ref="AA240" ca="1">IFERROR(_xludf.XLOOKUP($F240,INDIRECT("'예산서_"&amp;$D240&amp;"'!B:B"),INDIRECT("'예산서_"&amp;$D240&amp;"'!K:K")),"")</f>
        <v/>
      </c>
      <c r="AB240" s="399" t="str">
        <f t="array" aca="1" ref="AB240" ca="1">IFERROR(_xludf.XLOOKUP($F240,INDIRECT("'예산서_"&amp;$D240&amp;"'!B:B"),INDIRECT("'예산서_"&amp;$D240&amp;"'!L:L")),"")</f>
        <v/>
      </c>
      <c r="AC240" s="363" t="str">
        <f t="array" aca="1" ref="AC240" ca="1">IFERROR(_xludf.XLOOKUP($F240,INDIRECT("'예산서_"&amp;$D240&amp;"'!B:B"),INDIRECT("'예산서_"&amp;$D240&amp;"'!M:M"))+V240+W240,"")</f>
        <v/>
      </c>
      <c r="AD240" s="369" t="str">
        <f t="shared" ca="1" si="7"/>
        <v/>
      </c>
    </row>
    <row r="241" spans="1:30" ht="15.95" customHeight="1">
      <c r="A241" s="350"/>
      <c r="B241" s="256"/>
      <c r="C241" s="360"/>
      <c r="D241" s="361"/>
      <c r="E241" s="361"/>
      <c r="F241" s="362"/>
      <c r="G241" s="363" t="str">
        <f t="array" aca="1" ref="G241" ca="1">IFERROR(_xludf.XLOOKUP($F241,INDIRECT("'예산서_"&amp;$D241&amp;"'!B:.B"),INDIRECT("'예산서_"&amp;$D241&amp;"'!C:.C")),"")</f>
        <v/>
      </c>
      <c r="H241" s="363" t="str">
        <f t="array" aca="1" ref="H241" ca="1">IFERROR(_xludf.XLOOKUP($F241,INDIRECT("'예산서_"&amp;$D241&amp;"'!B:.B"),INDIRECT("'예산서_"&amp;$D241&amp;"'!D:.D")),"")</f>
        <v/>
      </c>
      <c r="I241" s="364"/>
      <c r="J241" s="365"/>
      <c r="K241" s="366"/>
      <c r="L241" s="361"/>
      <c r="M241" s="361"/>
      <c r="N241" s="362"/>
      <c r="O241" s="361"/>
      <c r="P241" s="362"/>
      <c r="Q241" s="361"/>
      <c r="R241" s="361"/>
      <c r="S241" s="362"/>
      <c r="T241" s="363" t="str">
        <f t="shared" ca="1" si="6"/>
        <v/>
      </c>
      <c r="U241" s="367"/>
      <c r="V241" s="368"/>
      <c r="W241" s="368"/>
      <c r="X241" s="363" t="str">
        <f t="array" aca="1" ref="X241" ca="1">IFERROR(_xludf.XLOOKUP($F241,INDIRECT("'예산서_"&amp;$D241&amp;"'!B:B"),INDIRECT("'예산서_"&amp;$D241&amp;"'!J:J")),"")</f>
        <v/>
      </c>
      <c r="Y241" s="367" t="str">
        <f t="array" aca="1" ref="Y241" ca="1">IFERROR(_xludf.XLOOKUP($F241,INDIRECT("'예산서_"&amp;$D241&amp;"'!B:B"),INDIRECT("'예산서_"&amp;$D241&amp;"'!E:E")),"")</f>
        <v/>
      </c>
      <c r="Z241" s="367">
        <f t="array" aca="1" ref="Z241" ca="1">IFERROR(_xludf.XLOOKUP($F241,INDIRECT("'예산서_"&amp;$D241&amp;"'!B:B"),INDIRECT("'예산서_"&amp;$D241&amp;"'!F:F")),)</f>
        <v>0</v>
      </c>
      <c r="AA241" s="363" t="str">
        <f t="array" aca="1" ref="AA241" ca="1">IFERROR(_xludf.XLOOKUP($F241,INDIRECT("'예산서_"&amp;$D241&amp;"'!B:B"),INDIRECT("'예산서_"&amp;$D241&amp;"'!K:K")),"")</f>
        <v/>
      </c>
      <c r="AB241" s="399" t="str">
        <f t="array" aca="1" ref="AB241" ca="1">IFERROR(_xludf.XLOOKUP($F241,INDIRECT("'예산서_"&amp;$D241&amp;"'!B:B"),INDIRECT("'예산서_"&amp;$D241&amp;"'!L:L")),"")</f>
        <v/>
      </c>
      <c r="AC241" s="363" t="str">
        <f t="array" aca="1" ref="AC241" ca="1">IFERROR(_xludf.XLOOKUP($F241,INDIRECT("'예산서_"&amp;$D241&amp;"'!B:B"),INDIRECT("'예산서_"&amp;$D241&amp;"'!M:M"))+V241+W241,"")</f>
        <v/>
      </c>
      <c r="AD241" s="369" t="str">
        <f t="shared" ca="1" si="7"/>
        <v/>
      </c>
    </row>
    <row r="242" spans="1:30" ht="15.95" customHeight="1">
      <c r="A242" s="351"/>
      <c r="B242" s="256"/>
      <c r="C242" s="360"/>
      <c r="D242" s="361"/>
      <c r="E242" s="361"/>
      <c r="F242" s="362"/>
      <c r="G242" s="363" t="str">
        <f t="array" aca="1" ref="G242" ca="1">IFERROR(_xludf.XLOOKUP($F242,INDIRECT("'예산서_"&amp;$D242&amp;"'!B:.B"),INDIRECT("'예산서_"&amp;$D242&amp;"'!C:.C")),"")</f>
        <v/>
      </c>
      <c r="H242" s="363" t="str">
        <f t="array" aca="1" ref="H242" ca="1">IFERROR(_xludf.XLOOKUP($F242,INDIRECT("'예산서_"&amp;$D242&amp;"'!B:.B"),INDIRECT("'예산서_"&amp;$D242&amp;"'!D:.D")),"")</f>
        <v/>
      </c>
      <c r="I242" s="364"/>
      <c r="J242" s="365"/>
      <c r="K242" s="366"/>
      <c r="L242" s="361"/>
      <c r="M242" s="361"/>
      <c r="N242" s="362"/>
      <c r="O242" s="361"/>
      <c r="P242" s="362"/>
      <c r="Q242" s="361"/>
      <c r="R242" s="361"/>
      <c r="S242" s="362"/>
      <c r="T242" s="363" t="str">
        <f t="shared" ca="1" si="6"/>
        <v/>
      </c>
      <c r="U242" s="367"/>
      <c r="V242" s="368"/>
      <c r="W242" s="368"/>
      <c r="X242" s="363" t="str">
        <f t="array" aca="1" ref="X242" ca="1">IFERROR(_xludf.XLOOKUP($F242,INDIRECT("'예산서_"&amp;$D242&amp;"'!B:B"),INDIRECT("'예산서_"&amp;$D242&amp;"'!J:J")),"")</f>
        <v/>
      </c>
      <c r="Y242" s="367" t="str">
        <f t="array" aca="1" ref="Y242" ca="1">IFERROR(_xludf.XLOOKUP($F242,INDIRECT("'예산서_"&amp;$D242&amp;"'!B:B"),INDIRECT("'예산서_"&amp;$D242&amp;"'!E:E")),"")</f>
        <v/>
      </c>
      <c r="Z242" s="367">
        <f t="array" aca="1" ref="Z242" ca="1">IFERROR(_xludf.XLOOKUP($F242,INDIRECT("'예산서_"&amp;$D242&amp;"'!B:B"),INDIRECT("'예산서_"&amp;$D242&amp;"'!F:F")),)</f>
        <v>0</v>
      </c>
      <c r="AA242" s="363" t="str">
        <f t="array" aca="1" ref="AA242" ca="1">IFERROR(_xludf.XLOOKUP($F242,INDIRECT("'예산서_"&amp;$D242&amp;"'!B:B"),INDIRECT("'예산서_"&amp;$D242&amp;"'!K:K")),"")</f>
        <v/>
      </c>
      <c r="AB242" s="399" t="str">
        <f t="array" aca="1" ref="AB242" ca="1">IFERROR(_xludf.XLOOKUP($F242,INDIRECT("'예산서_"&amp;$D242&amp;"'!B:B"),INDIRECT("'예산서_"&amp;$D242&amp;"'!L:L")),"")</f>
        <v/>
      </c>
      <c r="AC242" s="363" t="str">
        <f t="array" aca="1" ref="AC242" ca="1">IFERROR(_xludf.XLOOKUP($F242,INDIRECT("'예산서_"&amp;$D242&amp;"'!B:B"),INDIRECT("'예산서_"&amp;$D242&amp;"'!M:M"))+V242+W242,"")</f>
        <v/>
      </c>
      <c r="AD242" s="369" t="str">
        <f t="shared" ca="1" si="7"/>
        <v/>
      </c>
    </row>
    <row r="243" spans="1:30" ht="15.95" customHeight="1">
      <c r="A243" s="350"/>
      <c r="B243" s="256"/>
      <c r="C243" s="360"/>
      <c r="D243" s="361"/>
      <c r="E243" s="361"/>
      <c r="F243" s="362"/>
      <c r="G243" s="363" t="str">
        <f t="array" aca="1" ref="G243" ca="1">IFERROR(_xludf.XLOOKUP($F243,INDIRECT("'예산서_"&amp;$D243&amp;"'!B:.B"),INDIRECT("'예산서_"&amp;$D243&amp;"'!C:.C")),"")</f>
        <v/>
      </c>
      <c r="H243" s="363" t="str">
        <f t="array" aca="1" ref="H243" ca="1">IFERROR(_xludf.XLOOKUP($F243,INDIRECT("'예산서_"&amp;$D243&amp;"'!B:.B"),INDIRECT("'예산서_"&amp;$D243&amp;"'!D:.D")),"")</f>
        <v/>
      </c>
      <c r="I243" s="364"/>
      <c r="J243" s="365"/>
      <c r="K243" s="366"/>
      <c r="L243" s="361"/>
      <c r="M243" s="361"/>
      <c r="N243" s="362"/>
      <c r="O243" s="361"/>
      <c r="P243" s="362"/>
      <c r="Q243" s="361"/>
      <c r="R243" s="361"/>
      <c r="S243" s="362"/>
      <c r="T243" s="363" t="str">
        <f t="shared" ca="1" si="6"/>
        <v/>
      </c>
      <c r="U243" s="367"/>
      <c r="V243" s="368"/>
      <c r="W243" s="368"/>
      <c r="X243" s="363" t="str">
        <f t="array" aca="1" ref="X243" ca="1">IFERROR(_xludf.XLOOKUP($F243,INDIRECT("'예산서_"&amp;$D243&amp;"'!B:B"),INDIRECT("'예산서_"&amp;$D243&amp;"'!J:J")),"")</f>
        <v/>
      </c>
      <c r="Y243" s="367" t="str">
        <f t="array" aca="1" ref="Y243" ca="1">IFERROR(_xludf.XLOOKUP($F243,INDIRECT("'예산서_"&amp;$D243&amp;"'!B:B"),INDIRECT("'예산서_"&amp;$D243&amp;"'!E:E")),"")</f>
        <v/>
      </c>
      <c r="Z243" s="367">
        <f t="array" aca="1" ref="Z243" ca="1">IFERROR(_xludf.XLOOKUP($F243,INDIRECT("'예산서_"&amp;$D243&amp;"'!B:B"),INDIRECT("'예산서_"&amp;$D243&amp;"'!F:F")),)</f>
        <v>0</v>
      </c>
      <c r="AA243" s="363" t="str">
        <f t="array" aca="1" ref="AA243" ca="1">IFERROR(_xludf.XLOOKUP($F243,INDIRECT("'예산서_"&amp;$D243&amp;"'!B:B"),INDIRECT("'예산서_"&amp;$D243&amp;"'!K:K")),"")</f>
        <v/>
      </c>
      <c r="AB243" s="399" t="str">
        <f t="array" aca="1" ref="AB243" ca="1">IFERROR(_xludf.XLOOKUP($F243,INDIRECT("'예산서_"&amp;$D243&amp;"'!B:B"),INDIRECT("'예산서_"&amp;$D243&amp;"'!L:L")),"")</f>
        <v/>
      </c>
      <c r="AC243" s="363" t="str">
        <f t="array" aca="1" ref="AC243" ca="1">IFERROR(_xludf.XLOOKUP($F243,INDIRECT("'예산서_"&amp;$D243&amp;"'!B:B"),INDIRECT("'예산서_"&amp;$D243&amp;"'!M:M"))+V243+W243,"")</f>
        <v/>
      </c>
      <c r="AD243" s="369" t="str">
        <f t="shared" ca="1" si="7"/>
        <v/>
      </c>
    </row>
    <row r="244" spans="1:30" ht="15.95" customHeight="1">
      <c r="A244" s="351"/>
      <c r="B244" s="256"/>
      <c r="C244" s="360"/>
      <c r="D244" s="361"/>
      <c r="E244" s="361"/>
      <c r="F244" s="362"/>
      <c r="G244" s="363" t="str">
        <f t="array" aca="1" ref="G244" ca="1">IFERROR(_xludf.XLOOKUP($F244,INDIRECT("'예산서_"&amp;$D244&amp;"'!B:.B"),INDIRECT("'예산서_"&amp;$D244&amp;"'!C:.C")),"")</f>
        <v/>
      </c>
      <c r="H244" s="363" t="str">
        <f t="array" aca="1" ref="H244" ca="1">IFERROR(_xludf.XLOOKUP($F244,INDIRECT("'예산서_"&amp;$D244&amp;"'!B:.B"),INDIRECT("'예산서_"&amp;$D244&amp;"'!D:.D")),"")</f>
        <v/>
      </c>
      <c r="I244" s="364"/>
      <c r="J244" s="365"/>
      <c r="K244" s="366"/>
      <c r="L244" s="361"/>
      <c r="M244" s="361"/>
      <c r="N244" s="362"/>
      <c r="O244" s="361"/>
      <c r="P244" s="362"/>
      <c r="Q244" s="361"/>
      <c r="R244" s="361"/>
      <c r="S244" s="362"/>
      <c r="T244" s="363" t="str">
        <f t="shared" ca="1" si="6"/>
        <v/>
      </c>
      <c r="U244" s="367"/>
      <c r="V244" s="368"/>
      <c r="W244" s="368"/>
      <c r="X244" s="363" t="str">
        <f t="array" aca="1" ref="X244" ca="1">IFERROR(_xludf.XLOOKUP($F244,INDIRECT("'예산서_"&amp;$D244&amp;"'!B:B"),INDIRECT("'예산서_"&amp;$D244&amp;"'!J:J")),"")</f>
        <v/>
      </c>
      <c r="Y244" s="367" t="str">
        <f t="array" aca="1" ref="Y244" ca="1">IFERROR(_xludf.XLOOKUP($F244,INDIRECT("'예산서_"&amp;$D244&amp;"'!B:B"),INDIRECT("'예산서_"&amp;$D244&amp;"'!E:E")),"")</f>
        <v/>
      </c>
      <c r="Z244" s="367">
        <f t="array" aca="1" ref="Z244" ca="1">IFERROR(_xludf.XLOOKUP($F244,INDIRECT("'예산서_"&amp;$D244&amp;"'!B:B"),INDIRECT("'예산서_"&amp;$D244&amp;"'!F:F")),)</f>
        <v>0</v>
      </c>
      <c r="AA244" s="363" t="str">
        <f t="array" aca="1" ref="AA244" ca="1">IFERROR(_xludf.XLOOKUP($F244,INDIRECT("'예산서_"&amp;$D244&amp;"'!B:B"),INDIRECT("'예산서_"&amp;$D244&amp;"'!K:K")),"")</f>
        <v/>
      </c>
      <c r="AB244" s="399" t="str">
        <f t="array" aca="1" ref="AB244" ca="1">IFERROR(_xludf.XLOOKUP($F244,INDIRECT("'예산서_"&amp;$D244&amp;"'!B:B"),INDIRECT("'예산서_"&amp;$D244&amp;"'!L:L")),"")</f>
        <v/>
      </c>
      <c r="AC244" s="363" t="str">
        <f t="array" aca="1" ref="AC244" ca="1">IFERROR(_xludf.XLOOKUP($F244,INDIRECT("'예산서_"&amp;$D244&amp;"'!B:B"),INDIRECT("'예산서_"&amp;$D244&amp;"'!M:M"))+V244+W244,"")</f>
        <v/>
      </c>
      <c r="AD244" s="369" t="str">
        <f t="shared" ca="1" si="7"/>
        <v/>
      </c>
    </row>
    <row r="245" spans="1:30" ht="15.95" customHeight="1">
      <c r="A245" s="350"/>
      <c r="B245" s="256"/>
      <c r="C245" s="360"/>
      <c r="D245" s="361"/>
      <c r="E245" s="361"/>
      <c r="F245" s="362"/>
      <c r="G245" s="363" t="str">
        <f t="array" aca="1" ref="G245" ca="1">IFERROR(_xludf.XLOOKUP($F245,INDIRECT("'예산서_"&amp;$D245&amp;"'!B:.B"),INDIRECT("'예산서_"&amp;$D245&amp;"'!C:.C")),"")</f>
        <v/>
      </c>
      <c r="H245" s="363" t="str">
        <f t="array" aca="1" ref="H245" ca="1">IFERROR(_xludf.XLOOKUP($F245,INDIRECT("'예산서_"&amp;$D245&amp;"'!B:.B"),INDIRECT("'예산서_"&amp;$D245&amp;"'!D:.D")),"")</f>
        <v/>
      </c>
      <c r="I245" s="364"/>
      <c r="J245" s="365"/>
      <c r="K245" s="366"/>
      <c r="L245" s="361"/>
      <c r="M245" s="361"/>
      <c r="N245" s="362"/>
      <c r="O245" s="361"/>
      <c r="P245" s="362"/>
      <c r="Q245" s="361"/>
      <c r="R245" s="361"/>
      <c r="S245" s="362"/>
      <c r="T245" s="363" t="str">
        <f t="shared" ca="1" si="6"/>
        <v/>
      </c>
      <c r="U245" s="367"/>
      <c r="V245" s="368"/>
      <c r="W245" s="368"/>
      <c r="X245" s="363" t="str">
        <f t="array" aca="1" ref="X245" ca="1">IFERROR(_xludf.XLOOKUP($F245,INDIRECT("'예산서_"&amp;$D245&amp;"'!B:B"),INDIRECT("'예산서_"&amp;$D245&amp;"'!J:J")),"")</f>
        <v/>
      </c>
      <c r="Y245" s="367" t="str">
        <f t="array" aca="1" ref="Y245" ca="1">IFERROR(_xludf.XLOOKUP($F245,INDIRECT("'예산서_"&amp;$D245&amp;"'!B:B"),INDIRECT("'예산서_"&amp;$D245&amp;"'!E:E")),"")</f>
        <v/>
      </c>
      <c r="Z245" s="367">
        <f t="array" aca="1" ref="Z245" ca="1">IFERROR(_xludf.XLOOKUP($F245,INDIRECT("'예산서_"&amp;$D245&amp;"'!B:B"),INDIRECT("'예산서_"&amp;$D245&amp;"'!F:F")),)</f>
        <v>0</v>
      </c>
      <c r="AA245" s="363" t="str">
        <f t="array" aca="1" ref="AA245" ca="1">IFERROR(_xludf.XLOOKUP($F245,INDIRECT("'예산서_"&amp;$D245&amp;"'!B:B"),INDIRECT("'예산서_"&amp;$D245&amp;"'!K:K")),"")</f>
        <v/>
      </c>
      <c r="AB245" s="399" t="str">
        <f t="array" aca="1" ref="AB245" ca="1">IFERROR(_xludf.XLOOKUP($F245,INDIRECT("'예산서_"&amp;$D245&amp;"'!B:B"),INDIRECT("'예산서_"&amp;$D245&amp;"'!L:L")),"")</f>
        <v/>
      </c>
      <c r="AC245" s="363" t="str">
        <f t="array" aca="1" ref="AC245" ca="1">IFERROR(_xludf.XLOOKUP($F245,INDIRECT("'예산서_"&amp;$D245&amp;"'!B:B"),INDIRECT("'예산서_"&amp;$D245&amp;"'!M:M"))+V245+W245,"")</f>
        <v/>
      </c>
      <c r="AD245" s="369" t="str">
        <f t="shared" ca="1" si="7"/>
        <v/>
      </c>
    </row>
    <row r="246" spans="1:30" ht="15.95" customHeight="1">
      <c r="A246" s="351"/>
      <c r="B246" s="256"/>
      <c r="C246" s="360"/>
      <c r="D246" s="361"/>
      <c r="E246" s="361"/>
      <c r="F246" s="362"/>
      <c r="G246" s="363" t="str">
        <f t="array" aca="1" ref="G246" ca="1">IFERROR(_xludf.XLOOKUP($F246,INDIRECT("'예산서_"&amp;$D246&amp;"'!B:.B"),INDIRECT("'예산서_"&amp;$D246&amp;"'!C:.C")),"")</f>
        <v/>
      </c>
      <c r="H246" s="363" t="str">
        <f t="array" aca="1" ref="H246" ca="1">IFERROR(_xludf.XLOOKUP($F246,INDIRECT("'예산서_"&amp;$D246&amp;"'!B:.B"),INDIRECT("'예산서_"&amp;$D246&amp;"'!D:.D")),"")</f>
        <v/>
      </c>
      <c r="I246" s="364"/>
      <c r="J246" s="365"/>
      <c r="K246" s="366"/>
      <c r="L246" s="361"/>
      <c r="M246" s="361"/>
      <c r="N246" s="362"/>
      <c r="O246" s="361"/>
      <c r="P246" s="362"/>
      <c r="Q246" s="361"/>
      <c r="R246" s="361"/>
      <c r="S246" s="362"/>
      <c r="T246" s="363" t="str">
        <f t="shared" ca="1" si="6"/>
        <v/>
      </c>
      <c r="U246" s="367"/>
      <c r="V246" s="368"/>
      <c r="W246" s="368"/>
      <c r="X246" s="363" t="str">
        <f t="array" aca="1" ref="X246" ca="1">IFERROR(_xludf.XLOOKUP($F246,INDIRECT("'예산서_"&amp;$D246&amp;"'!B:B"),INDIRECT("'예산서_"&amp;$D246&amp;"'!J:J")),"")</f>
        <v/>
      </c>
      <c r="Y246" s="367" t="str">
        <f t="array" aca="1" ref="Y246" ca="1">IFERROR(_xludf.XLOOKUP($F246,INDIRECT("'예산서_"&amp;$D246&amp;"'!B:B"),INDIRECT("'예산서_"&amp;$D246&amp;"'!E:E")),"")</f>
        <v/>
      </c>
      <c r="Z246" s="367">
        <f t="array" aca="1" ref="Z246" ca="1">IFERROR(_xludf.XLOOKUP($F246,INDIRECT("'예산서_"&amp;$D246&amp;"'!B:B"),INDIRECT("'예산서_"&amp;$D246&amp;"'!F:F")),)</f>
        <v>0</v>
      </c>
      <c r="AA246" s="363" t="str">
        <f t="array" aca="1" ref="AA246" ca="1">IFERROR(_xludf.XLOOKUP($F246,INDIRECT("'예산서_"&amp;$D246&amp;"'!B:B"),INDIRECT("'예산서_"&amp;$D246&amp;"'!K:K")),"")</f>
        <v/>
      </c>
      <c r="AB246" s="399" t="str">
        <f t="array" aca="1" ref="AB246" ca="1">IFERROR(_xludf.XLOOKUP($F246,INDIRECT("'예산서_"&amp;$D246&amp;"'!B:B"),INDIRECT("'예산서_"&amp;$D246&amp;"'!L:L")),"")</f>
        <v/>
      </c>
      <c r="AC246" s="363" t="str">
        <f t="array" aca="1" ref="AC246" ca="1">IFERROR(_xludf.XLOOKUP($F246,INDIRECT("'예산서_"&amp;$D246&amp;"'!B:B"),INDIRECT("'예산서_"&amp;$D246&amp;"'!M:M"))+V246+W246,"")</f>
        <v/>
      </c>
      <c r="AD246" s="369" t="str">
        <f t="shared" ca="1" si="7"/>
        <v/>
      </c>
    </row>
    <row r="247" spans="1:30" ht="15.95" customHeight="1">
      <c r="A247" s="350"/>
      <c r="B247" s="256"/>
      <c r="C247" s="360"/>
      <c r="D247" s="361"/>
      <c r="E247" s="361"/>
      <c r="F247" s="362"/>
      <c r="G247" s="363" t="str">
        <f t="array" aca="1" ref="G247" ca="1">IFERROR(_xludf.XLOOKUP($F247,INDIRECT("'예산서_"&amp;$D247&amp;"'!B:.B"),INDIRECT("'예산서_"&amp;$D247&amp;"'!C:.C")),"")</f>
        <v/>
      </c>
      <c r="H247" s="363" t="str">
        <f t="array" aca="1" ref="H247" ca="1">IFERROR(_xludf.XLOOKUP($F247,INDIRECT("'예산서_"&amp;$D247&amp;"'!B:.B"),INDIRECT("'예산서_"&amp;$D247&amp;"'!D:.D")),"")</f>
        <v/>
      </c>
      <c r="I247" s="364"/>
      <c r="J247" s="365"/>
      <c r="K247" s="366"/>
      <c r="L247" s="361"/>
      <c r="M247" s="361"/>
      <c r="N247" s="362"/>
      <c r="O247" s="361"/>
      <c r="P247" s="362"/>
      <c r="Q247" s="361"/>
      <c r="R247" s="361"/>
      <c r="S247" s="362"/>
      <c r="T247" s="363" t="str">
        <f t="shared" ca="1" si="6"/>
        <v/>
      </c>
      <c r="U247" s="367"/>
      <c r="V247" s="368"/>
      <c r="W247" s="368"/>
      <c r="X247" s="363" t="str">
        <f t="array" aca="1" ref="X247" ca="1">IFERROR(_xludf.XLOOKUP($F247,INDIRECT("'예산서_"&amp;$D247&amp;"'!B:B"),INDIRECT("'예산서_"&amp;$D247&amp;"'!J:J")),"")</f>
        <v/>
      </c>
      <c r="Y247" s="367" t="str">
        <f t="array" aca="1" ref="Y247" ca="1">IFERROR(_xludf.XLOOKUP($F247,INDIRECT("'예산서_"&amp;$D247&amp;"'!B:B"),INDIRECT("'예산서_"&amp;$D247&amp;"'!E:E")),"")</f>
        <v/>
      </c>
      <c r="Z247" s="367">
        <f t="array" aca="1" ref="Z247" ca="1">IFERROR(_xludf.XLOOKUP($F247,INDIRECT("'예산서_"&amp;$D247&amp;"'!B:B"),INDIRECT("'예산서_"&amp;$D247&amp;"'!F:F")),)</f>
        <v>0</v>
      </c>
      <c r="AA247" s="363" t="str">
        <f t="array" aca="1" ref="AA247" ca="1">IFERROR(_xludf.XLOOKUP($F247,INDIRECT("'예산서_"&amp;$D247&amp;"'!B:B"),INDIRECT("'예산서_"&amp;$D247&amp;"'!K:K")),"")</f>
        <v/>
      </c>
      <c r="AB247" s="399" t="str">
        <f t="array" aca="1" ref="AB247" ca="1">IFERROR(_xludf.XLOOKUP($F247,INDIRECT("'예산서_"&amp;$D247&amp;"'!B:B"),INDIRECT("'예산서_"&amp;$D247&amp;"'!L:L")),"")</f>
        <v/>
      </c>
      <c r="AC247" s="363" t="str">
        <f t="array" aca="1" ref="AC247" ca="1">IFERROR(_xludf.XLOOKUP($F247,INDIRECT("'예산서_"&amp;$D247&amp;"'!B:B"),INDIRECT("'예산서_"&amp;$D247&amp;"'!M:M"))+V247+W247,"")</f>
        <v/>
      </c>
      <c r="AD247" s="369" t="str">
        <f t="shared" ca="1" si="7"/>
        <v/>
      </c>
    </row>
    <row r="248" spans="1:30" ht="15.95" customHeight="1">
      <c r="A248" s="351"/>
      <c r="B248" s="256"/>
      <c r="C248" s="360"/>
      <c r="D248" s="361"/>
      <c r="E248" s="361"/>
      <c r="F248" s="362"/>
      <c r="G248" s="363" t="str">
        <f t="array" aca="1" ref="G248" ca="1">IFERROR(_xludf.XLOOKUP($F248,INDIRECT("'예산서_"&amp;$D248&amp;"'!B:.B"),INDIRECT("'예산서_"&amp;$D248&amp;"'!C:.C")),"")</f>
        <v/>
      </c>
      <c r="H248" s="363" t="str">
        <f t="array" aca="1" ref="H248" ca="1">IFERROR(_xludf.XLOOKUP($F248,INDIRECT("'예산서_"&amp;$D248&amp;"'!B:.B"),INDIRECT("'예산서_"&amp;$D248&amp;"'!D:.D")),"")</f>
        <v/>
      </c>
      <c r="I248" s="364"/>
      <c r="J248" s="365"/>
      <c r="K248" s="366"/>
      <c r="L248" s="361"/>
      <c r="M248" s="361"/>
      <c r="N248" s="362"/>
      <c r="O248" s="361"/>
      <c r="P248" s="362"/>
      <c r="Q248" s="361"/>
      <c r="R248" s="361"/>
      <c r="S248" s="362"/>
      <c r="T248" s="363" t="str">
        <f t="shared" ca="1" si="6"/>
        <v/>
      </c>
      <c r="U248" s="367"/>
      <c r="V248" s="368"/>
      <c r="W248" s="368"/>
      <c r="X248" s="363" t="str">
        <f t="array" aca="1" ref="X248" ca="1">IFERROR(_xludf.XLOOKUP($F248,INDIRECT("'예산서_"&amp;$D248&amp;"'!B:B"),INDIRECT("'예산서_"&amp;$D248&amp;"'!J:J")),"")</f>
        <v/>
      </c>
      <c r="Y248" s="367" t="str">
        <f t="array" aca="1" ref="Y248" ca="1">IFERROR(_xludf.XLOOKUP($F248,INDIRECT("'예산서_"&amp;$D248&amp;"'!B:B"),INDIRECT("'예산서_"&amp;$D248&amp;"'!E:E")),"")</f>
        <v/>
      </c>
      <c r="Z248" s="367">
        <f t="array" aca="1" ref="Z248" ca="1">IFERROR(_xludf.XLOOKUP($F248,INDIRECT("'예산서_"&amp;$D248&amp;"'!B:B"),INDIRECT("'예산서_"&amp;$D248&amp;"'!F:F")),)</f>
        <v>0</v>
      </c>
      <c r="AA248" s="363" t="str">
        <f t="array" aca="1" ref="AA248" ca="1">IFERROR(_xludf.XLOOKUP($F248,INDIRECT("'예산서_"&amp;$D248&amp;"'!B:B"),INDIRECT("'예산서_"&amp;$D248&amp;"'!K:K")),"")</f>
        <v/>
      </c>
      <c r="AB248" s="399" t="str">
        <f t="array" aca="1" ref="AB248" ca="1">IFERROR(_xludf.XLOOKUP($F248,INDIRECT("'예산서_"&amp;$D248&amp;"'!B:B"),INDIRECT("'예산서_"&amp;$D248&amp;"'!L:L")),"")</f>
        <v/>
      </c>
      <c r="AC248" s="363" t="str">
        <f t="array" aca="1" ref="AC248" ca="1">IFERROR(_xludf.XLOOKUP($F248,INDIRECT("'예산서_"&amp;$D248&amp;"'!B:B"),INDIRECT("'예산서_"&amp;$D248&amp;"'!M:M"))+V248+W248,"")</f>
        <v/>
      </c>
      <c r="AD248" s="369" t="str">
        <f t="shared" ca="1" si="7"/>
        <v/>
      </c>
    </row>
    <row r="249" spans="1:30" ht="15.95" customHeight="1">
      <c r="A249" s="350"/>
      <c r="B249" s="256"/>
      <c r="C249" s="360"/>
      <c r="D249" s="361"/>
      <c r="E249" s="361"/>
      <c r="F249" s="362"/>
      <c r="G249" s="363" t="str">
        <f t="array" aca="1" ref="G249" ca="1">IFERROR(_xludf.XLOOKUP($F249,INDIRECT("'예산서_"&amp;$D249&amp;"'!B:.B"),INDIRECT("'예산서_"&amp;$D249&amp;"'!C:.C")),"")</f>
        <v/>
      </c>
      <c r="H249" s="363" t="str">
        <f t="array" aca="1" ref="H249" ca="1">IFERROR(_xludf.XLOOKUP($F249,INDIRECT("'예산서_"&amp;$D249&amp;"'!B:.B"),INDIRECT("'예산서_"&amp;$D249&amp;"'!D:.D")),"")</f>
        <v/>
      </c>
      <c r="I249" s="364"/>
      <c r="J249" s="365"/>
      <c r="K249" s="366"/>
      <c r="L249" s="361"/>
      <c r="M249" s="361"/>
      <c r="N249" s="362"/>
      <c r="O249" s="361"/>
      <c r="P249" s="362"/>
      <c r="Q249" s="361"/>
      <c r="R249" s="361"/>
      <c r="S249" s="362"/>
      <c r="T249" s="363" t="str">
        <f t="shared" ca="1" si="6"/>
        <v/>
      </c>
      <c r="U249" s="367"/>
      <c r="V249" s="368"/>
      <c r="W249" s="368"/>
      <c r="X249" s="363" t="str">
        <f t="array" aca="1" ref="X249" ca="1">IFERROR(_xludf.XLOOKUP($F249,INDIRECT("'예산서_"&amp;$D249&amp;"'!B:B"),INDIRECT("'예산서_"&amp;$D249&amp;"'!J:J")),"")</f>
        <v/>
      </c>
      <c r="Y249" s="367" t="str">
        <f t="array" aca="1" ref="Y249" ca="1">IFERROR(_xludf.XLOOKUP($F249,INDIRECT("'예산서_"&amp;$D249&amp;"'!B:B"),INDIRECT("'예산서_"&amp;$D249&amp;"'!E:E")),"")</f>
        <v/>
      </c>
      <c r="Z249" s="367">
        <f t="array" aca="1" ref="Z249" ca="1">IFERROR(_xludf.XLOOKUP($F249,INDIRECT("'예산서_"&amp;$D249&amp;"'!B:B"),INDIRECT("'예산서_"&amp;$D249&amp;"'!F:F")),)</f>
        <v>0</v>
      </c>
      <c r="AA249" s="363" t="str">
        <f t="array" aca="1" ref="AA249" ca="1">IFERROR(_xludf.XLOOKUP($F249,INDIRECT("'예산서_"&amp;$D249&amp;"'!B:B"),INDIRECT("'예산서_"&amp;$D249&amp;"'!K:K")),"")</f>
        <v/>
      </c>
      <c r="AB249" s="399" t="str">
        <f t="array" aca="1" ref="AB249" ca="1">IFERROR(_xludf.XLOOKUP($F249,INDIRECT("'예산서_"&amp;$D249&amp;"'!B:B"),INDIRECT("'예산서_"&amp;$D249&amp;"'!L:L")),"")</f>
        <v/>
      </c>
      <c r="AC249" s="363" t="str">
        <f t="array" aca="1" ref="AC249" ca="1">IFERROR(_xludf.XLOOKUP($F249,INDIRECT("'예산서_"&amp;$D249&amp;"'!B:B"),INDIRECT("'예산서_"&amp;$D249&amp;"'!M:M"))+V249+W249,"")</f>
        <v/>
      </c>
      <c r="AD249" s="369" t="str">
        <f t="shared" ca="1" si="7"/>
        <v/>
      </c>
    </row>
    <row r="250" spans="1:30" ht="15.95" customHeight="1">
      <c r="A250" s="351"/>
      <c r="B250" s="256"/>
      <c r="C250" s="360"/>
      <c r="D250" s="361"/>
      <c r="E250" s="361"/>
      <c r="F250" s="362"/>
      <c r="G250" s="363" t="str">
        <f t="array" aca="1" ref="G250" ca="1">IFERROR(_xludf.XLOOKUP($F250,INDIRECT("'예산서_"&amp;$D250&amp;"'!B:.B"),INDIRECT("'예산서_"&amp;$D250&amp;"'!C:.C")),"")</f>
        <v/>
      </c>
      <c r="H250" s="363" t="str">
        <f t="array" aca="1" ref="H250" ca="1">IFERROR(_xludf.XLOOKUP($F250,INDIRECT("'예산서_"&amp;$D250&amp;"'!B:.B"),INDIRECT("'예산서_"&amp;$D250&amp;"'!D:.D")),"")</f>
        <v/>
      </c>
      <c r="I250" s="364"/>
      <c r="J250" s="365"/>
      <c r="K250" s="366"/>
      <c r="L250" s="361"/>
      <c r="M250" s="361"/>
      <c r="N250" s="362"/>
      <c r="O250" s="361"/>
      <c r="P250" s="362"/>
      <c r="Q250" s="361"/>
      <c r="R250" s="361"/>
      <c r="S250" s="362"/>
      <c r="T250" s="363" t="str">
        <f t="shared" ca="1" si="6"/>
        <v/>
      </c>
      <c r="U250" s="367"/>
      <c r="V250" s="368"/>
      <c r="W250" s="368"/>
      <c r="X250" s="363" t="str">
        <f t="array" aca="1" ref="X250" ca="1">IFERROR(_xludf.XLOOKUP($F250,INDIRECT("'예산서_"&amp;$D250&amp;"'!B:B"),INDIRECT("'예산서_"&amp;$D250&amp;"'!J:J")),"")</f>
        <v/>
      </c>
      <c r="Y250" s="367" t="str">
        <f t="array" aca="1" ref="Y250" ca="1">IFERROR(_xludf.XLOOKUP($F250,INDIRECT("'예산서_"&amp;$D250&amp;"'!B:B"),INDIRECT("'예산서_"&amp;$D250&amp;"'!E:E")),"")</f>
        <v/>
      </c>
      <c r="Z250" s="367">
        <f t="array" aca="1" ref="Z250" ca="1">IFERROR(_xludf.XLOOKUP($F250,INDIRECT("'예산서_"&amp;$D250&amp;"'!B:B"),INDIRECT("'예산서_"&amp;$D250&amp;"'!F:F")),)</f>
        <v>0</v>
      </c>
      <c r="AA250" s="363" t="str">
        <f t="array" aca="1" ref="AA250" ca="1">IFERROR(_xludf.XLOOKUP($F250,INDIRECT("'예산서_"&amp;$D250&amp;"'!B:B"),INDIRECT("'예산서_"&amp;$D250&amp;"'!K:K")),"")</f>
        <v/>
      </c>
      <c r="AB250" s="399" t="str">
        <f t="array" aca="1" ref="AB250" ca="1">IFERROR(_xludf.XLOOKUP($F250,INDIRECT("'예산서_"&amp;$D250&amp;"'!B:B"),INDIRECT("'예산서_"&amp;$D250&amp;"'!L:L")),"")</f>
        <v/>
      </c>
      <c r="AC250" s="363" t="str">
        <f t="array" aca="1" ref="AC250" ca="1">IFERROR(_xludf.XLOOKUP($F250,INDIRECT("'예산서_"&amp;$D250&amp;"'!B:B"),INDIRECT("'예산서_"&amp;$D250&amp;"'!M:M"))+V250+W250,"")</f>
        <v/>
      </c>
      <c r="AD250" s="369" t="str">
        <f t="shared" ca="1" si="7"/>
        <v/>
      </c>
    </row>
    <row r="251" spans="1:30" ht="15.95" customHeight="1">
      <c r="A251" s="350"/>
      <c r="B251" s="256"/>
      <c r="C251" s="360"/>
      <c r="D251" s="361"/>
      <c r="E251" s="361"/>
      <c r="F251" s="362"/>
      <c r="G251" s="363" t="str">
        <f t="array" aca="1" ref="G251" ca="1">IFERROR(_xludf.XLOOKUP($F251,INDIRECT("'예산서_"&amp;$D251&amp;"'!B:.B"),INDIRECT("'예산서_"&amp;$D251&amp;"'!C:.C")),"")</f>
        <v/>
      </c>
      <c r="H251" s="363" t="str">
        <f t="array" aca="1" ref="H251" ca="1">IFERROR(_xludf.XLOOKUP($F251,INDIRECT("'예산서_"&amp;$D251&amp;"'!B:.B"),INDIRECT("'예산서_"&amp;$D251&amp;"'!D:.D")),"")</f>
        <v/>
      </c>
      <c r="I251" s="364"/>
      <c r="J251" s="365"/>
      <c r="K251" s="366"/>
      <c r="L251" s="361"/>
      <c r="M251" s="361"/>
      <c r="N251" s="362"/>
      <c r="O251" s="361"/>
      <c r="P251" s="362"/>
      <c r="Q251" s="361"/>
      <c r="R251" s="361"/>
      <c r="S251" s="362"/>
      <c r="T251" s="363" t="str">
        <f t="shared" ca="1" si="6"/>
        <v/>
      </c>
      <c r="U251" s="367"/>
      <c r="V251" s="368"/>
      <c r="W251" s="368"/>
      <c r="X251" s="363" t="str">
        <f t="array" aca="1" ref="X251" ca="1">IFERROR(_xludf.XLOOKUP($F251,INDIRECT("'예산서_"&amp;$D251&amp;"'!B:B"),INDIRECT("'예산서_"&amp;$D251&amp;"'!J:J")),"")</f>
        <v/>
      </c>
      <c r="Y251" s="367" t="str">
        <f t="array" aca="1" ref="Y251" ca="1">IFERROR(_xludf.XLOOKUP($F251,INDIRECT("'예산서_"&amp;$D251&amp;"'!B:B"),INDIRECT("'예산서_"&amp;$D251&amp;"'!E:E")),"")</f>
        <v/>
      </c>
      <c r="Z251" s="367">
        <f t="array" aca="1" ref="Z251" ca="1">IFERROR(_xludf.XLOOKUP($F251,INDIRECT("'예산서_"&amp;$D251&amp;"'!B:B"),INDIRECT("'예산서_"&amp;$D251&amp;"'!F:F")),)</f>
        <v>0</v>
      </c>
      <c r="AA251" s="363" t="str">
        <f t="array" aca="1" ref="AA251" ca="1">IFERROR(_xludf.XLOOKUP($F251,INDIRECT("'예산서_"&amp;$D251&amp;"'!B:B"),INDIRECT("'예산서_"&amp;$D251&amp;"'!K:K")),"")</f>
        <v/>
      </c>
      <c r="AB251" s="399" t="str">
        <f t="array" aca="1" ref="AB251" ca="1">IFERROR(_xludf.XLOOKUP($F251,INDIRECT("'예산서_"&amp;$D251&amp;"'!B:B"),INDIRECT("'예산서_"&amp;$D251&amp;"'!L:L")),"")</f>
        <v/>
      </c>
      <c r="AC251" s="363" t="str">
        <f t="array" aca="1" ref="AC251" ca="1">IFERROR(_xludf.XLOOKUP($F251,INDIRECT("'예산서_"&amp;$D251&amp;"'!B:B"),INDIRECT("'예산서_"&amp;$D251&amp;"'!M:M"))+V251+W251,"")</f>
        <v/>
      </c>
      <c r="AD251" s="369" t="str">
        <f t="shared" ca="1" si="7"/>
        <v/>
      </c>
    </row>
    <row r="252" spans="1:30" ht="15.95" customHeight="1">
      <c r="A252" s="351"/>
      <c r="B252" s="256"/>
      <c r="C252" s="360"/>
      <c r="D252" s="361"/>
      <c r="E252" s="361"/>
      <c r="F252" s="362"/>
      <c r="G252" s="363" t="str">
        <f t="array" aca="1" ref="G252" ca="1">IFERROR(_xludf.XLOOKUP($F252,INDIRECT("'예산서_"&amp;$D252&amp;"'!B:.B"),INDIRECT("'예산서_"&amp;$D252&amp;"'!C:.C")),"")</f>
        <v/>
      </c>
      <c r="H252" s="363" t="str">
        <f t="array" aca="1" ref="H252" ca="1">IFERROR(_xludf.XLOOKUP($F252,INDIRECT("'예산서_"&amp;$D252&amp;"'!B:.B"),INDIRECT("'예산서_"&amp;$D252&amp;"'!D:.D")),"")</f>
        <v/>
      </c>
      <c r="I252" s="364"/>
      <c r="J252" s="365"/>
      <c r="K252" s="366"/>
      <c r="L252" s="361"/>
      <c r="M252" s="361"/>
      <c r="N252" s="362"/>
      <c r="O252" s="361"/>
      <c r="P252" s="362"/>
      <c r="Q252" s="361"/>
      <c r="R252" s="361"/>
      <c r="S252" s="362"/>
      <c r="T252" s="363" t="str">
        <f t="shared" ca="1" si="6"/>
        <v/>
      </c>
      <c r="U252" s="367"/>
      <c r="V252" s="368"/>
      <c r="W252" s="368"/>
      <c r="X252" s="363" t="str">
        <f t="array" aca="1" ref="X252" ca="1">IFERROR(_xludf.XLOOKUP($F252,INDIRECT("'예산서_"&amp;$D252&amp;"'!B:B"),INDIRECT("'예산서_"&amp;$D252&amp;"'!J:J")),"")</f>
        <v/>
      </c>
      <c r="Y252" s="367" t="str">
        <f t="array" aca="1" ref="Y252" ca="1">IFERROR(_xludf.XLOOKUP($F252,INDIRECT("'예산서_"&amp;$D252&amp;"'!B:B"),INDIRECT("'예산서_"&amp;$D252&amp;"'!E:E")),"")</f>
        <v/>
      </c>
      <c r="Z252" s="367">
        <f t="array" aca="1" ref="Z252" ca="1">IFERROR(_xludf.XLOOKUP($F252,INDIRECT("'예산서_"&amp;$D252&amp;"'!B:B"),INDIRECT("'예산서_"&amp;$D252&amp;"'!F:F")),)</f>
        <v>0</v>
      </c>
      <c r="AA252" s="363" t="str">
        <f t="array" aca="1" ref="AA252" ca="1">IFERROR(_xludf.XLOOKUP($F252,INDIRECT("'예산서_"&amp;$D252&amp;"'!B:B"),INDIRECT("'예산서_"&amp;$D252&amp;"'!K:K")),"")</f>
        <v/>
      </c>
      <c r="AB252" s="399" t="str">
        <f t="array" aca="1" ref="AB252" ca="1">IFERROR(_xludf.XLOOKUP($F252,INDIRECT("'예산서_"&amp;$D252&amp;"'!B:B"),INDIRECT("'예산서_"&amp;$D252&amp;"'!L:L")),"")</f>
        <v/>
      </c>
      <c r="AC252" s="363" t="str">
        <f t="array" aca="1" ref="AC252" ca="1">IFERROR(_xludf.XLOOKUP($F252,INDIRECT("'예산서_"&amp;$D252&amp;"'!B:B"),INDIRECT("'예산서_"&amp;$D252&amp;"'!M:M"))+V252+W252,"")</f>
        <v/>
      </c>
      <c r="AD252" s="369" t="str">
        <f t="shared" ca="1" si="7"/>
        <v/>
      </c>
    </row>
    <row r="253" spans="1:30" ht="15.95" customHeight="1">
      <c r="A253" s="350"/>
      <c r="B253" s="256"/>
      <c r="C253" s="360"/>
      <c r="D253" s="361"/>
      <c r="E253" s="361"/>
      <c r="F253" s="362"/>
      <c r="G253" s="363" t="str">
        <f t="array" aca="1" ref="G253" ca="1">IFERROR(_xludf.XLOOKUP($F253,INDIRECT("'예산서_"&amp;$D253&amp;"'!B:.B"),INDIRECT("'예산서_"&amp;$D253&amp;"'!C:.C")),"")</f>
        <v/>
      </c>
      <c r="H253" s="363" t="str">
        <f t="array" aca="1" ref="H253" ca="1">IFERROR(_xludf.XLOOKUP($F253,INDIRECT("'예산서_"&amp;$D253&amp;"'!B:.B"),INDIRECT("'예산서_"&amp;$D253&amp;"'!D:.D")),"")</f>
        <v/>
      </c>
      <c r="I253" s="364"/>
      <c r="J253" s="365"/>
      <c r="K253" s="366"/>
      <c r="L253" s="361"/>
      <c r="M253" s="361"/>
      <c r="N253" s="362"/>
      <c r="O253" s="361"/>
      <c r="P253" s="362"/>
      <c r="Q253" s="361"/>
      <c r="R253" s="361"/>
      <c r="S253" s="362"/>
      <c r="T253" s="363" t="str">
        <f t="shared" ca="1" si="6"/>
        <v/>
      </c>
      <c r="U253" s="367"/>
      <c r="V253" s="368"/>
      <c r="W253" s="368"/>
      <c r="X253" s="363" t="str">
        <f t="array" aca="1" ref="X253" ca="1">IFERROR(_xludf.XLOOKUP($F253,INDIRECT("'예산서_"&amp;$D253&amp;"'!B:B"),INDIRECT("'예산서_"&amp;$D253&amp;"'!J:J")),"")</f>
        <v/>
      </c>
      <c r="Y253" s="367" t="str">
        <f t="array" aca="1" ref="Y253" ca="1">IFERROR(_xludf.XLOOKUP($F253,INDIRECT("'예산서_"&amp;$D253&amp;"'!B:B"),INDIRECT("'예산서_"&amp;$D253&amp;"'!E:E")),"")</f>
        <v/>
      </c>
      <c r="Z253" s="367">
        <f t="array" aca="1" ref="Z253" ca="1">IFERROR(_xludf.XLOOKUP($F253,INDIRECT("'예산서_"&amp;$D253&amp;"'!B:B"),INDIRECT("'예산서_"&amp;$D253&amp;"'!F:F")),)</f>
        <v>0</v>
      </c>
      <c r="AA253" s="363" t="str">
        <f t="array" aca="1" ref="AA253" ca="1">IFERROR(_xludf.XLOOKUP($F253,INDIRECT("'예산서_"&amp;$D253&amp;"'!B:B"),INDIRECT("'예산서_"&amp;$D253&amp;"'!K:K")),"")</f>
        <v/>
      </c>
      <c r="AB253" s="399" t="str">
        <f t="array" aca="1" ref="AB253" ca="1">IFERROR(_xludf.XLOOKUP($F253,INDIRECT("'예산서_"&amp;$D253&amp;"'!B:B"),INDIRECT("'예산서_"&amp;$D253&amp;"'!L:L")),"")</f>
        <v/>
      </c>
      <c r="AC253" s="363" t="str">
        <f t="array" aca="1" ref="AC253" ca="1">IFERROR(_xludf.XLOOKUP($F253,INDIRECT("'예산서_"&amp;$D253&amp;"'!B:B"),INDIRECT("'예산서_"&amp;$D253&amp;"'!M:M"))+V253+W253,"")</f>
        <v/>
      </c>
      <c r="AD253" s="369" t="str">
        <f t="shared" ca="1" si="7"/>
        <v/>
      </c>
    </row>
    <row r="254" spans="1:30" ht="15.95" customHeight="1">
      <c r="A254" s="351"/>
      <c r="B254" s="256"/>
      <c r="C254" s="360"/>
      <c r="D254" s="361"/>
      <c r="E254" s="361"/>
      <c r="F254" s="362"/>
      <c r="G254" s="363" t="str">
        <f t="array" aca="1" ref="G254" ca="1">IFERROR(_xludf.XLOOKUP($F254,INDIRECT("'예산서_"&amp;$D254&amp;"'!B:.B"),INDIRECT("'예산서_"&amp;$D254&amp;"'!C:.C")),"")</f>
        <v/>
      </c>
      <c r="H254" s="363" t="str">
        <f t="array" aca="1" ref="H254" ca="1">IFERROR(_xludf.XLOOKUP($F254,INDIRECT("'예산서_"&amp;$D254&amp;"'!B:.B"),INDIRECT("'예산서_"&amp;$D254&amp;"'!D:.D")),"")</f>
        <v/>
      </c>
      <c r="I254" s="364"/>
      <c r="J254" s="365"/>
      <c r="K254" s="366"/>
      <c r="L254" s="361"/>
      <c r="M254" s="361"/>
      <c r="N254" s="362"/>
      <c r="O254" s="361"/>
      <c r="P254" s="362"/>
      <c r="Q254" s="361"/>
      <c r="R254" s="361"/>
      <c r="S254" s="362"/>
      <c r="T254" s="363" t="str">
        <f t="shared" ca="1" si="6"/>
        <v/>
      </c>
      <c r="U254" s="367"/>
      <c r="V254" s="368"/>
      <c r="W254" s="368"/>
      <c r="X254" s="363" t="str">
        <f t="array" aca="1" ref="X254" ca="1">IFERROR(_xludf.XLOOKUP($F254,INDIRECT("'예산서_"&amp;$D254&amp;"'!B:B"),INDIRECT("'예산서_"&amp;$D254&amp;"'!J:J")),"")</f>
        <v/>
      </c>
      <c r="Y254" s="367" t="str">
        <f t="array" aca="1" ref="Y254" ca="1">IFERROR(_xludf.XLOOKUP($F254,INDIRECT("'예산서_"&amp;$D254&amp;"'!B:B"),INDIRECT("'예산서_"&amp;$D254&amp;"'!E:E")),"")</f>
        <v/>
      </c>
      <c r="Z254" s="367">
        <f t="array" aca="1" ref="Z254" ca="1">IFERROR(_xludf.XLOOKUP($F254,INDIRECT("'예산서_"&amp;$D254&amp;"'!B:B"),INDIRECT("'예산서_"&amp;$D254&amp;"'!F:F")),)</f>
        <v>0</v>
      </c>
      <c r="AA254" s="363" t="str">
        <f t="array" aca="1" ref="AA254" ca="1">IFERROR(_xludf.XLOOKUP($F254,INDIRECT("'예산서_"&amp;$D254&amp;"'!B:B"),INDIRECT("'예산서_"&amp;$D254&amp;"'!K:K")),"")</f>
        <v/>
      </c>
      <c r="AB254" s="399" t="str">
        <f t="array" aca="1" ref="AB254" ca="1">IFERROR(_xludf.XLOOKUP($F254,INDIRECT("'예산서_"&amp;$D254&amp;"'!B:B"),INDIRECT("'예산서_"&amp;$D254&amp;"'!L:L")),"")</f>
        <v/>
      </c>
      <c r="AC254" s="363" t="str">
        <f t="array" aca="1" ref="AC254" ca="1">IFERROR(_xludf.XLOOKUP($F254,INDIRECT("'예산서_"&amp;$D254&amp;"'!B:B"),INDIRECT("'예산서_"&amp;$D254&amp;"'!M:M"))+V254+W254,"")</f>
        <v/>
      </c>
      <c r="AD254" s="369" t="str">
        <f t="shared" ca="1" si="7"/>
        <v/>
      </c>
    </row>
    <row r="255" spans="1:30" ht="15.95" customHeight="1">
      <c r="A255" s="350"/>
      <c r="B255" s="256"/>
      <c r="C255" s="360"/>
      <c r="D255" s="361"/>
      <c r="E255" s="361"/>
      <c r="F255" s="362"/>
      <c r="G255" s="363" t="str">
        <f t="array" aca="1" ref="G255" ca="1">IFERROR(_xludf.XLOOKUP($F255,INDIRECT("'예산서_"&amp;$D255&amp;"'!B:.B"),INDIRECT("'예산서_"&amp;$D255&amp;"'!C:.C")),"")</f>
        <v/>
      </c>
      <c r="H255" s="363" t="str">
        <f t="array" aca="1" ref="H255" ca="1">IFERROR(_xludf.XLOOKUP($F255,INDIRECT("'예산서_"&amp;$D255&amp;"'!B:.B"),INDIRECT("'예산서_"&amp;$D255&amp;"'!D:.D")),"")</f>
        <v/>
      </c>
      <c r="I255" s="364"/>
      <c r="J255" s="365"/>
      <c r="K255" s="366"/>
      <c r="L255" s="361"/>
      <c r="M255" s="361"/>
      <c r="N255" s="362"/>
      <c r="O255" s="361"/>
      <c r="P255" s="362"/>
      <c r="Q255" s="361"/>
      <c r="R255" s="361"/>
      <c r="S255" s="362"/>
      <c r="T255" s="363" t="str">
        <f t="shared" ca="1" si="6"/>
        <v/>
      </c>
      <c r="U255" s="367"/>
      <c r="V255" s="368"/>
      <c r="W255" s="368"/>
      <c r="X255" s="363" t="str">
        <f t="array" aca="1" ref="X255" ca="1">IFERROR(_xludf.XLOOKUP($F255,INDIRECT("'예산서_"&amp;$D255&amp;"'!B:B"),INDIRECT("'예산서_"&amp;$D255&amp;"'!J:J")),"")</f>
        <v/>
      </c>
      <c r="Y255" s="367" t="str">
        <f t="array" aca="1" ref="Y255" ca="1">IFERROR(_xludf.XLOOKUP($F255,INDIRECT("'예산서_"&amp;$D255&amp;"'!B:B"),INDIRECT("'예산서_"&amp;$D255&amp;"'!E:E")),"")</f>
        <v/>
      </c>
      <c r="Z255" s="367">
        <f t="array" aca="1" ref="Z255" ca="1">IFERROR(_xludf.XLOOKUP($F255,INDIRECT("'예산서_"&amp;$D255&amp;"'!B:B"),INDIRECT("'예산서_"&amp;$D255&amp;"'!F:F")),)</f>
        <v>0</v>
      </c>
      <c r="AA255" s="363" t="str">
        <f t="array" aca="1" ref="AA255" ca="1">IFERROR(_xludf.XLOOKUP($F255,INDIRECT("'예산서_"&amp;$D255&amp;"'!B:B"),INDIRECT("'예산서_"&amp;$D255&amp;"'!K:K")),"")</f>
        <v/>
      </c>
      <c r="AB255" s="399" t="str">
        <f t="array" aca="1" ref="AB255" ca="1">IFERROR(_xludf.XLOOKUP($F255,INDIRECT("'예산서_"&amp;$D255&amp;"'!B:B"),INDIRECT("'예산서_"&amp;$D255&amp;"'!L:L")),"")</f>
        <v/>
      </c>
      <c r="AC255" s="363" t="str">
        <f t="array" aca="1" ref="AC255" ca="1">IFERROR(_xludf.XLOOKUP($F255,INDIRECT("'예산서_"&amp;$D255&amp;"'!B:B"),INDIRECT("'예산서_"&amp;$D255&amp;"'!M:M"))+V255+W255,"")</f>
        <v/>
      </c>
      <c r="AD255" s="369" t="str">
        <f t="shared" ca="1" si="7"/>
        <v/>
      </c>
    </row>
    <row r="256" spans="1:30" ht="15.95" customHeight="1">
      <c r="A256" s="351"/>
      <c r="B256" s="256"/>
      <c r="C256" s="360"/>
      <c r="D256" s="361"/>
      <c r="E256" s="361"/>
      <c r="F256" s="362"/>
      <c r="G256" s="363" t="str">
        <f t="array" aca="1" ref="G256" ca="1">IFERROR(_xludf.XLOOKUP($F256,INDIRECT("'예산서_"&amp;$D256&amp;"'!B:.B"),INDIRECT("'예산서_"&amp;$D256&amp;"'!C:.C")),"")</f>
        <v/>
      </c>
      <c r="H256" s="363" t="str">
        <f t="array" aca="1" ref="H256" ca="1">IFERROR(_xludf.XLOOKUP($F256,INDIRECT("'예산서_"&amp;$D256&amp;"'!B:.B"),INDIRECT("'예산서_"&amp;$D256&amp;"'!D:.D")),"")</f>
        <v/>
      </c>
      <c r="I256" s="364"/>
      <c r="J256" s="365"/>
      <c r="K256" s="366"/>
      <c r="L256" s="361"/>
      <c r="M256" s="361"/>
      <c r="N256" s="362"/>
      <c r="O256" s="361"/>
      <c r="P256" s="362"/>
      <c r="Q256" s="361"/>
      <c r="R256" s="361"/>
      <c r="S256" s="362"/>
      <c r="T256" s="363" t="str">
        <f t="shared" ca="1" si="6"/>
        <v/>
      </c>
      <c r="U256" s="367"/>
      <c r="V256" s="368"/>
      <c r="W256" s="368"/>
      <c r="X256" s="363" t="str">
        <f t="array" aca="1" ref="X256" ca="1">IFERROR(_xludf.XLOOKUP($F256,INDIRECT("'예산서_"&amp;$D256&amp;"'!B:B"),INDIRECT("'예산서_"&amp;$D256&amp;"'!J:J")),"")</f>
        <v/>
      </c>
      <c r="Y256" s="367" t="str">
        <f t="array" aca="1" ref="Y256" ca="1">IFERROR(_xludf.XLOOKUP($F256,INDIRECT("'예산서_"&amp;$D256&amp;"'!B:B"),INDIRECT("'예산서_"&amp;$D256&amp;"'!E:E")),"")</f>
        <v/>
      </c>
      <c r="Z256" s="367">
        <f t="array" aca="1" ref="Z256" ca="1">IFERROR(_xludf.XLOOKUP($F256,INDIRECT("'예산서_"&amp;$D256&amp;"'!B:B"),INDIRECT("'예산서_"&amp;$D256&amp;"'!F:F")),)</f>
        <v>0</v>
      </c>
      <c r="AA256" s="363" t="str">
        <f t="array" aca="1" ref="AA256" ca="1">IFERROR(_xludf.XLOOKUP($F256,INDIRECT("'예산서_"&amp;$D256&amp;"'!B:B"),INDIRECT("'예산서_"&amp;$D256&amp;"'!K:K")),"")</f>
        <v/>
      </c>
      <c r="AB256" s="399" t="str">
        <f t="array" aca="1" ref="AB256" ca="1">IFERROR(_xludf.XLOOKUP($F256,INDIRECT("'예산서_"&amp;$D256&amp;"'!B:B"),INDIRECT("'예산서_"&amp;$D256&amp;"'!L:L")),"")</f>
        <v/>
      </c>
      <c r="AC256" s="363" t="str">
        <f t="array" aca="1" ref="AC256" ca="1">IFERROR(_xludf.XLOOKUP($F256,INDIRECT("'예산서_"&amp;$D256&amp;"'!B:B"),INDIRECT("'예산서_"&amp;$D256&amp;"'!M:M"))+V256+W256,"")</f>
        <v/>
      </c>
      <c r="AD256" s="369" t="str">
        <f t="shared" ca="1" si="7"/>
        <v/>
      </c>
    </row>
    <row r="257" spans="1:30" ht="15.95" customHeight="1">
      <c r="A257" s="350"/>
      <c r="B257" s="256"/>
      <c r="C257" s="360"/>
      <c r="D257" s="361"/>
      <c r="E257" s="361"/>
      <c r="F257" s="362"/>
      <c r="G257" s="363" t="str">
        <f t="array" aca="1" ref="G257" ca="1">IFERROR(_xludf.XLOOKUP($F257,INDIRECT("'예산서_"&amp;$D257&amp;"'!B:.B"),INDIRECT("'예산서_"&amp;$D257&amp;"'!C:.C")),"")</f>
        <v/>
      </c>
      <c r="H257" s="363" t="str">
        <f t="array" aca="1" ref="H257" ca="1">IFERROR(_xludf.XLOOKUP($F257,INDIRECT("'예산서_"&amp;$D257&amp;"'!B:.B"),INDIRECT("'예산서_"&amp;$D257&amp;"'!D:.D")),"")</f>
        <v/>
      </c>
      <c r="I257" s="364"/>
      <c r="J257" s="365"/>
      <c r="K257" s="366"/>
      <c r="L257" s="361"/>
      <c r="M257" s="361"/>
      <c r="N257" s="362"/>
      <c r="O257" s="361"/>
      <c r="P257" s="362"/>
      <c r="Q257" s="361"/>
      <c r="R257" s="361"/>
      <c r="S257" s="362"/>
      <c r="T257" s="363" t="str">
        <f t="shared" ca="1" si="6"/>
        <v/>
      </c>
      <c r="U257" s="367"/>
      <c r="V257" s="368"/>
      <c r="W257" s="368"/>
      <c r="X257" s="363" t="str">
        <f t="array" aca="1" ref="X257" ca="1">IFERROR(_xludf.XLOOKUP($F257,INDIRECT("'예산서_"&amp;$D257&amp;"'!B:B"),INDIRECT("'예산서_"&amp;$D257&amp;"'!J:J")),"")</f>
        <v/>
      </c>
      <c r="Y257" s="367" t="str">
        <f t="array" aca="1" ref="Y257" ca="1">IFERROR(_xludf.XLOOKUP($F257,INDIRECT("'예산서_"&amp;$D257&amp;"'!B:B"),INDIRECT("'예산서_"&amp;$D257&amp;"'!E:E")),"")</f>
        <v/>
      </c>
      <c r="Z257" s="367">
        <f t="array" aca="1" ref="Z257" ca="1">IFERROR(_xludf.XLOOKUP($F257,INDIRECT("'예산서_"&amp;$D257&amp;"'!B:B"),INDIRECT("'예산서_"&amp;$D257&amp;"'!F:F")),)</f>
        <v>0</v>
      </c>
      <c r="AA257" s="363" t="str">
        <f t="array" aca="1" ref="AA257" ca="1">IFERROR(_xludf.XLOOKUP($F257,INDIRECT("'예산서_"&amp;$D257&amp;"'!B:B"),INDIRECT("'예산서_"&amp;$D257&amp;"'!K:K")),"")</f>
        <v/>
      </c>
      <c r="AB257" s="399" t="str">
        <f t="array" aca="1" ref="AB257" ca="1">IFERROR(_xludf.XLOOKUP($F257,INDIRECT("'예산서_"&amp;$D257&amp;"'!B:B"),INDIRECT("'예산서_"&amp;$D257&amp;"'!L:L")),"")</f>
        <v/>
      </c>
      <c r="AC257" s="363" t="str">
        <f t="array" aca="1" ref="AC257" ca="1">IFERROR(_xludf.XLOOKUP($F257,INDIRECT("'예산서_"&amp;$D257&amp;"'!B:B"),INDIRECT("'예산서_"&amp;$D257&amp;"'!M:M"))+V257+W257,"")</f>
        <v/>
      </c>
      <c r="AD257" s="369" t="str">
        <f t="shared" ca="1" si="7"/>
        <v/>
      </c>
    </row>
    <row r="258" spans="1:30" ht="15.95" customHeight="1">
      <c r="A258" s="351"/>
      <c r="B258" s="256"/>
      <c r="C258" s="360"/>
      <c r="D258" s="361"/>
      <c r="E258" s="361"/>
      <c r="F258" s="362"/>
      <c r="G258" s="363" t="str">
        <f t="array" aca="1" ref="G258" ca="1">IFERROR(_xludf.XLOOKUP($F258,INDIRECT("'예산서_"&amp;$D258&amp;"'!B:.B"),INDIRECT("'예산서_"&amp;$D258&amp;"'!C:.C")),"")</f>
        <v/>
      </c>
      <c r="H258" s="363" t="str">
        <f t="array" aca="1" ref="H258" ca="1">IFERROR(_xludf.XLOOKUP($F258,INDIRECT("'예산서_"&amp;$D258&amp;"'!B:.B"),INDIRECT("'예산서_"&amp;$D258&amp;"'!D:.D")),"")</f>
        <v/>
      </c>
      <c r="I258" s="364"/>
      <c r="J258" s="365"/>
      <c r="K258" s="366"/>
      <c r="L258" s="361"/>
      <c r="M258" s="361"/>
      <c r="N258" s="362"/>
      <c r="O258" s="361"/>
      <c r="P258" s="362"/>
      <c r="Q258" s="361"/>
      <c r="R258" s="361"/>
      <c r="S258" s="362"/>
      <c r="T258" s="363" t="str">
        <f t="shared" ca="1" si="6"/>
        <v/>
      </c>
      <c r="U258" s="367"/>
      <c r="V258" s="368"/>
      <c r="W258" s="368"/>
      <c r="X258" s="363" t="str">
        <f t="array" aca="1" ref="X258" ca="1">IFERROR(_xludf.XLOOKUP($F258,INDIRECT("'예산서_"&amp;$D258&amp;"'!B:B"),INDIRECT("'예산서_"&amp;$D258&amp;"'!J:J")),"")</f>
        <v/>
      </c>
      <c r="Y258" s="367" t="str">
        <f t="array" aca="1" ref="Y258" ca="1">IFERROR(_xludf.XLOOKUP($F258,INDIRECT("'예산서_"&amp;$D258&amp;"'!B:B"),INDIRECT("'예산서_"&amp;$D258&amp;"'!E:E")),"")</f>
        <v/>
      </c>
      <c r="Z258" s="367">
        <f t="array" aca="1" ref="Z258" ca="1">IFERROR(_xludf.XLOOKUP($F258,INDIRECT("'예산서_"&amp;$D258&amp;"'!B:B"),INDIRECT("'예산서_"&amp;$D258&amp;"'!F:F")),)</f>
        <v>0</v>
      </c>
      <c r="AA258" s="363" t="str">
        <f t="array" aca="1" ref="AA258" ca="1">IFERROR(_xludf.XLOOKUP($F258,INDIRECT("'예산서_"&amp;$D258&amp;"'!B:B"),INDIRECT("'예산서_"&amp;$D258&amp;"'!K:K")),"")</f>
        <v/>
      </c>
      <c r="AB258" s="399" t="str">
        <f t="array" aca="1" ref="AB258" ca="1">IFERROR(_xludf.XLOOKUP($F258,INDIRECT("'예산서_"&amp;$D258&amp;"'!B:B"),INDIRECT("'예산서_"&amp;$D258&amp;"'!L:L")),"")</f>
        <v/>
      </c>
      <c r="AC258" s="363" t="str">
        <f t="array" aca="1" ref="AC258" ca="1">IFERROR(_xludf.XLOOKUP($F258,INDIRECT("'예산서_"&amp;$D258&amp;"'!B:B"),INDIRECT("'예산서_"&amp;$D258&amp;"'!M:M"))+V258+W258,"")</f>
        <v/>
      </c>
      <c r="AD258" s="369" t="str">
        <f t="shared" ca="1" si="7"/>
        <v/>
      </c>
    </row>
    <row r="259" spans="1:30" ht="15.95" customHeight="1">
      <c r="A259" s="350"/>
      <c r="B259" s="256"/>
      <c r="C259" s="360"/>
      <c r="D259" s="361"/>
      <c r="E259" s="361"/>
      <c r="F259" s="362"/>
      <c r="G259" s="363" t="str">
        <f t="array" aca="1" ref="G259" ca="1">IFERROR(_xludf.XLOOKUP($F259,INDIRECT("'예산서_"&amp;$D259&amp;"'!B:.B"),INDIRECT("'예산서_"&amp;$D259&amp;"'!C:.C")),"")</f>
        <v/>
      </c>
      <c r="H259" s="363" t="str">
        <f t="array" aca="1" ref="H259" ca="1">IFERROR(_xludf.XLOOKUP($F259,INDIRECT("'예산서_"&amp;$D259&amp;"'!B:.B"),INDIRECT("'예산서_"&amp;$D259&amp;"'!D:.D")),"")</f>
        <v/>
      </c>
      <c r="I259" s="364"/>
      <c r="J259" s="365"/>
      <c r="K259" s="366"/>
      <c r="L259" s="361"/>
      <c r="M259" s="361"/>
      <c r="N259" s="362"/>
      <c r="O259" s="361"/>
      <c r="P259" s="362"/>
      <c r="Q259" s="361"/>
      <c r="R259" s="361"/>
      <c r="S259" s="362"/>
      <c r="T259" s="363" t="str">
        <f t="shared" ca="1" si="6"/>
        <v/>
      </c>
      <c r="U259" s="367"/>
      <c r="V259" s="368"/>
      <c r="W259" s="368"/>
      <c r="X259" s="363" t="str">
        <f t="array" aca="1" ref="X259" ca="1">IFERROR(_xludf.XLOOKUP($F259,INDIRECT("'예산서_"&amp;$D259&amp;"'!B:B"),INDIRECT("'예산서_"&amp;$D259&amp;"'!J:J")),"")</f>
        <v/>
      </c>
      <c r="Y259" s="367" t="str">
        <f t="array" aca="1" ref="Y259" ca="1">IFERROR(_xludf.XLOOKUP($F259,INDIRECT("'예산서_"&amp;$D259&amp;"'!B:B"),INDIRECT("'예산서_"&amp;$D259&amp;"'!E:E")),"")</f>
        <v/>
      </c>
      <c r="Z259" s="367">
        <f t="array" aca="1" ref="Z259" ca="1">IFERROR(_xludf.XLOOKUP($F259,INDIRECT("'예산서_"&amp;$D259&amp;"'!B:B"),INDIRECT("'예산서_"&amp;$D259&amp;"'!F:F")),)</f>
        <v>0</v>
      </c>
      <c r="AA259" s="363" t="str">
        <f t="array" aca="1" ref="AA259" ca="1">IFERROR(_xludf.XLOOKUP($F259,INDIRECT("'예산서_"&amp;$D259&amp;"'!B:B"),INDIRECT("'예산서_"&amp;$D259&amp;"'!K:K")),"")</f>
        <v/>
      </c>
      <c r="AB259" s="399" t="str">
        <f t="array" aca="1" ref="AB259" ca="1">IFERROR(_xludf.XLOOKUP($F259,INDIRECT("'예산서_"&amp;$D259&amp;"'!B:B"),INDIRECT("'예산서_"&amp;$D259&amp;"'!L:L")),"")</f>
        <v/>
      </c>
      <c r="AC259" s="363" t="str">
        <f t="array" aca="1" ref="AC259" ca="1">IFERROR(_xludf.XLOOKUP($F259,INDIRECT("'예산서_"&amp;$D259&amp;"'!B:B"),INDIRECT("'예산서_"&amp;$D259&amp;"'!M:M"))+V259+W259,"")</f>
        <v/>
      </c>
      <c r="AD259" s="369" t="str">
        <f t="shared" ca="1" si="7"/>
        <v/>
      </c>
    </row>
    <row r="260" spans="1:30" ht="15.95" customHeight="1">
      <c r="A260" s="351"/>
      <c r="B260" s="256"/>
      <c r="C260" s="360"/>
      <c r="D260" s="361"/>
      <c r="E260" s="361"/>
      <c r="F260" s="362"/>
      <c r="G260" s="363" t="str">
        <f t="array" aca="1" ref="G260" ca="1">IFERROR(_xludf.XLOOKUP($F260,INDIRECT("'예산서_"&amp;$D260&amp;"'!B:.B"),INDIRECT("'예산서_"&amp;$D260&amp;"'!C:.C")),"")</f>
        <v/>
      </c>
      <c r="H260" s="363" t="str">
        <f t="array" aca="1" ref="H260" ca="1">IFERROR(_xludf.XLOOKUP($F260,INDIRECT("'예산서_"&amp;$D260&amp;"'!B:.B"),INDIRECT("'예산서_"&amp;$D260&amp;"'!D:.D")),"")</f>
        <v/>
      </c>
      <c r="I260" s="364"/>
      <c r="J260" s="365"/>
      <c r="K260" s="366"/>
      <c r="L260" s="361"/>
      <c r="M260" s="361"/>
      <c r="N260" s="362"/>
      <c r="O260" s="361"/>
      <c r="P260" s="362"/>
      <c r="Q260" s="361"/>
      <c r="R260" s="361"/>
      <c r="S260" s="362"/>
      <c r="T260" s="363" t="str">
        <f t="shared" ca="1" si="6"/>
        <v/>
      </c>
      <c r="U260" s="367"/>
      <c r="V260" s="368"/>
      <c r="W260" s="368"/>
      <c r="X260" s="363" t="str">
        <f t="array" aca="1" ref="X260" ca="1">IFERROR(_xludf.XLOOKUP($F260,INDIRECT("'예산서_"&amp;$D260&amp;"'!B:B"),INDIRECT("'예산서_"&amp;$D260&amp;"'!J:J")),"")</f>
        <v/>
      </c>
      <c r="Y260" s="367" t="str">
        <f t="array" aca="1" ref="Y260" ca="1">IFERROR(_xludf.XLOOKUP($F260,INDIRECT("'예산서_"&amp;$D260&amp;"'!B:B"),INDIRECT("'예산서_"&amp;$D260&amp;"'!E:E")),"")</f>
        <v/>
      </c>
      <c r="Z260" s="367">
        <f t="array" aca="1" ref="Z260" ca="1">IFERROR(_xludf.XLOOKUP($F260,INDIRECT("'예산서_"&amp;$D260&amp;"'!B:B"),INDIRECT("'예산서_"&amp;$D260&amp;"'!F:F")),)</f>
        <v>0</v>
      </c>
      <c r="AA260" s="363" t="str">
        <f t="array" aca="1" ref="AA260" ca="1">IFERROR(_xludf.XLOOKUP($F260,INDIRECT("'예산서_"&amp;$D260&amp;"'!B:B"),INDIRECT("'예산서_"&amp;$D260&amp;"'!K:K")),"")</f>
        <v/>
      </c>
      <c r="AB260" s="399" t="str">
        <f t="array" aca="1" ref="AB260" ca="1">IFERROR(_xludf.XLOOKUP($F260,INDIRECT("'예산서_"&amp;$D260&amp;"'!B:B"),INDIRECT("'예산서_"&amp;$D260&amp;"'!L:L")),"")</f>
        <v/>
      </c>
      <c r="AC260" s="363" t="str">
        <f t="array" aca="1" ref="AC260" ca="1">IFERROR(_xludf.XLOOKUP($F260,INDIRECT("'예산서_"&amp;$D260&amp;"'!B:B"),INDIRECT("'예산서_"&amp;$D260&amp;"'!M:M"))+V260+W260,"")</f>
        <v/>
      </c>
      <c r="AD260" s="369" t="str">
        <f t="shared" ca="1" si="7"/>
        <v/>
      </c>
    </row>
    <row r="261" spans="1:30" ht="15.95" customHeight="1">
      <c r="A261" s="350"/>
      <c r="B261" s="256"/>
      <c r="C261" s="360"/>
      <c r="D261" s="361"/>
      <c r="E261" s="361"/>
      <c r="F261" s="362"/>
      <c r="G261" s="363" t="str">
        <f t="array" aca="1" ref="G261" ca="1">IFERROR(_xludf.XLOOKUP($F261,INDIRECT("'예산서_"&amp;$D261&amp;"'!B:.B"),INDIRECT("'예산서_"&amp;$D261&amp;"'!C:.C")),"")</f>
        <v/>
      </c>
      <c r="H261" s="363" t="str">
        <f t="array" aca="1" ref="H261" ca="1">IFERROR(_xludf.XLOOKUP($F261,INDIRECT("'예산서_"&amp;$D261&amp;"'!B:.B"),INDIRECT("'예산서_"&amp;$D261&amp;"'!D:.D")),"")</f>
        <v/>
      </c>
      <c r="I261" s="364"/>
      <c r="J261" s="365"/>
      <c r="K261" s="366"/>
      <c r="L261" s="361"/>
      <c r="M261" s="361"/>
      <c r="N261" s="362"/>
      <c r="O261" s="361"/>
      <c r="P261" s="362"/>
      <c r="Q261" s="361"/>
      <c r="R261" s="361"/>
      <c r="S261" s="362"/>
      <c r="T261" s="363" t="str">
        <f t="shared" ca="1" si="6"/>
        <v/>
      </c>
      <c r="U261" s="367"/>
      <c r="V261" s="368"/>
      <c r="W261" s="368"/>
      <c r="X261" s="363" t="str">
        <f t="array" aca="1" ref="X261" ca="1">IFERROR(_xludf.XLOOKUP($F261,INDIRECT("'예산서_"&amp;$D261&amp;"'!B:B"),INDIRECT("'예산서_"&amp;$D261&amp;"'!J:J")),"")</f>
        <v/>
      </c>
      <c r="Y261" s="367" t="str">
        <f t="array" aca="1" ref="Y261" ca="1">IFERROR(_xludf.XLOOKUP($F261,INDIRECT("'예산서_"&amp;$D261&amp;"'!B:B"),INDIRECT("'예산서_"&amp;$D261&amp;"'!E:E")),"")</f>
        <v/>
      </c>
      <c r="Z261" s="367">
        <f t="array" aca="1" ref="Z261" ca="1">IFERROR(_xludf.XLOOKUP($F261,INDIRECT("'예산서_"&amp;$D261&amp;"'!B:B"),INDIRECT("'예산서_"&amp;$D261&amp;"'!F:F")),)</f>
        <v>0</v>
      </c>
      <c r="AA261" s="363" t="str">
        <f t="array" aca="1" ref="AA261" ca="1">IFERROR(_xludf.XLOOKUP($F261,INDIRECT("'예산서_"&amp;$D261&amp;"'!B:B"),INDIRECT("'예산서_"&amp;$D261&amp;"'!K:K")),"")</f>
        <v/>
      </c>
      <c r="AB261" s="399" t="str">
        <f t="array" aca="1" ref="AB261" ca="1">IFERROR(_xludf.XLOOKUP($F261,INDIRECT("'예산서_"&amp;$D261&amp;"'!B:B"),INDIRECT("'예산서_"&amp;$D261&amp;"'!L:L")),"")</f>
        <v/>
      </c>
      <c r="AC261" s="363" t="str">
        <f t="array" aca="1" ref="AC261" ca="1">IFERROR(_xludf.XLOOKUP($F261,INDIRECT("'예산서_"&amp;$D261&amp;"'!B:B"),INDIRECT("'예산서_"&amp;$D261&amp;"'!M:M"))+V261+W261,"")</f>
        <v/>
      </c>
      <c r="AD261" s="369" t="str">
        <f t="shared" ca="1" si="7"/>
        <v/>
      </c>
    </row>
    <row r="262" spans="1:30" ht="15.95" customHeight="1">
      <c r="A262" s="351"/>
      <c r="B262" s="256"/>
      <c r="C262" s="360"/>
      <c r="D262" s="361"/>
      <c r="E262" s="361"/>
      <c r="F262" s="362"/>
      <c r="G262" s="363" t="str">
        <f t="array" aca="1" ref="G262" ca="1">IFERROR(_xludf.XLOOKUP($F262,INDIRECT("'예산서_"&amp;$D262&amp;"'!B:.B"),INDIRECT("'예산서_"&amp;$D262&amp;"'!C:.C")),"")</f>
        <v/>
      </c>
      <c r="H262" s="363" t="str">
        <f t="array" aca="1" ref="H262" ca="1">IFERROR(_xludf.XLOOKUP($F262,INDIRECT("'예산서_"&amp;$D262&amp;"'!B:.B"),INDIRECT("'예산서_"&amp;$D262&amp;"'!D:.D")),"")</f>
        <v/>
      </c>
      <c r="I262" s="364"/>
      <c r="J262" s="365"/>
      <c r="K262" s="366"/>
      <c r="L262" s="361"/>
      <c r="M262" s="361"/>
      <c r="N262" s="362"/>
      <c r="O262" s="361"/>
      <c r="P262" s="362"/>
      <c r="Q262" s="361"/>
      <c r="R262" s="361"/>
      <c r="S262" s="362"/>
      <c r="T262" s="363" t="str">
        <f t="shared" ca="1" si="6"/>
        <v/>
      </c>
      <c r="U262" s="367"/>
      <c r="V262" s="368"/>
      <c r="W262" s="368"/>
      <c r="X262" s="363" t="str">
        <f t="array" aca="1" ref="X262" ca="1">IFERROR(_xludf.XLOOKUP($F262,INDIRECT("'예산서_"&amp;$D262&amp;"'!B:B"),INDIRECT("'예산서_"&amp;$D262&amp;"'!J:J")),"")</f>
        <v/>
      </c>
      <c r="Y262" s="367" t="str">
        <f t="array" aca="1" ref="Y262" ca="1">IFERROR(_xludf.XLOOKUP($F262,INDIRECT("'예산서_"&amp;$D262&amp;"'!B:B"),INDIRECT("'예산서_"&amp;$D262&amp;"'!E:E")),"")</f>
        <v/>
      </c>
      <c r="Z262" s="367">
        <f t="array" aca="1" ref="Z262" ca="1">IFERROR(_xludf.XLOOKUP($F262,INDIRECT("'예산서_"&amp;$D262&amp;"'!B:B"),INDIRECT("'예산서_"&amp;$D262&amp;"'!F:F")),)</f>
        <v>0</v>
      </c>
      <c r="AA262" s="363" t="str">
        <f t="array" aca="1" ref="AA262" ca="1">IFERROR(_xludf.XLOOKUP($F262,INDIRECT("'예산서_"&amp;$D262&amp;"'!B:B"),INDIRECT("'예산서_"&amp;$D262&amp;"'!K:K")),"")</f>
        <v/>
      </c>
      <c r="AB262" s="399" t="str">
        <f t="array" aca="1" ref="AB262" ca="1">IFERROR(_xludf.XLOOKUP($F262,INDIRECT("'예산서_"&amp;$D262&amp;"'!B:B"),INDIRECT("'예산서_"&amp;$D262&amp;"'!L:L")),"")</f>
        <v/>
      </c>
      <c r="AC262" s="363" t="str">
        <f t="array" aca="1" ref="AC262" ca="1">IFERROR(_xludf.XLOOKUP($F262,INDIRECT("'예산서_"&amp;$D262&amp;"'!B:B"),INDIRECT("'예산서_"&amp;$D262&amp;"'!M:M"))+V262+W262,"")</f>
        <v/>
      </c>
      <c r="AD262" s="369" t="str">
        <f t="shared" ca="1" si="7"/>
        <v/>
      </c>
    </row>
    <row r="263" spans="1:30" ht="15.95" customHeight="1">
      <c r="A263" s="350"/>
      <c r="B263" s="256"/>
      <c r="C263" s="360"/>
      <c r="D263" s="361"/>
      <c r="E263" s="361"/>
      <c r="F263" s="362"/>
      <c r="G263" s="363" t="str">
        <f t="array" aca="1" ref="G263" ca="1">IFERROR(_xludf.XLOOKUP($F263,INDIRECT("'예산서_"&amp;$D263&amp;"'!B:.B"),INDIRECT("'예산서_"&amp;$D263&amp;"'!C:.C")),"")</f>
        <v/>
      </c>
      <c r="H263" s="363" t="str">
        <f t="array" aca="1" ref="H263" ca="1">IFERROR(_xludf.XLOOKUP($F263,INDIRECT("'예산서_"&amp;$D263&amp;"'!B:.B"),INDIRECT("'예산서_"&amp;$D263&amp;"'!D:.D")),"")</f>
        <v/>
      </c>
      <c r="I263" s="364"/>
      <c r="J263" s="365"/>
      <c r="K263" s="366"/>
      <c r="L263" s="361"/>
      <c r="M263" s="361"/>
      <c r="N263" s="362"/>
      <c r="O263" s="361"/>
      <c r="P263" s="362"/>
      <c r="Q263" s="361"/>
      <c r="R263" s="361"/>
      <c r="S263" s="362"/>
      <c r="T263" s="363" t="str">
        <f t="shared" ca="1" si="6"/>
        <v/>
      </c>
      <c r="U263" s="367"/>
      <c r="V263" s="368"/>
      <c r="W263" s="368"/>
      <c r="X263" s="363" t="str">
        <f t="array" aca="1" ref="X263" ca="1">IFERROR(_xludf.XLOOKUP($F263,INDIRECT("'예산서_"&amp;$D263&amp;"'!B:B"),INDIRECT("'예산서_"&amp;$D263&amp;"'!J:J")),"")</f>
        <v/>
      </c>
      <c r="Y263" s="367" t="str">
        <f t="array" aca="1" ref="Y263" ca="1">IFERROR(_xludf.XLOOKUP($F263,INDIRECT("'예산서_"&amp;$D263&amp;"'!B:B"),INDIRECT("'예산서_"&amp;$D263&amp;"'!E:E")),"")</f>
        <v/>
      </c>
      <c r="Z263" s="367">
        <f t="array" aca="1" ref="Z263" ca="1">IFERROR(_xludf.XLOOKUP($F263,INDIRECT("'예산서_"&amp;$D263&amp;"'!B:B"),INDIRECT("'예산서_"&amp;$D263&amp;"'!F:F")),)</f>
        <v>0</v>
      </c>
      <c r="AA263" s="363" t="str">
        <f t="array" aca="1" ref="AA263" ca="1">IFERROR(_xludf.XLOOKUP($F263,INDIRECT("'예산서_"&amp;$D263&amp;"'!B:B"),INDIRECT("'예산서_"&amp;$D263&amp;"'!K:K")),"")</f>
        <v/>
      </c>
      <c r="AB263" s="399" t="str">
        <f t="array" aca="1" ref="AB263" ca="1">IFERROR(_xludf.XLOOKUP($F263,INDIRECT("'예산서_"&amp;$D263&amp;"'!B:B"),INDIRECT("'예산서_"&amp;$D263&amp;"'!L:L")),"")</f>
        <v/>
      </c>
      <c r="AC263" s="363" t="str">
        <f t="array" aca="1" ref="AC263" ca="1">IFERROR(_xludf.XLOOKUP($F263,INDIRECT("'예산서_"&amp;$D263&amp;"'!B:B"),INDIRECT("'예산서_"&amp;$D263&amp;"'!M:M"))+V263+W263,"")</f>
        <v/>
      </c>
      <c r="AD263" s="369" t="str">
        <f t="shared" ca="1" si="7"/>
        <v/>
      </c>
    </row>
    <row r="264" spans="1:30" ht="15.95" customHeight="1">
      <c r="A264" s="351"/>
      <c r="B264" s="256"/>
      <c r="C264" s="360"/>
      <c r="D264" s="361"/>
      <c r="E264" s="361"/>
      <c r="F264" s="362"/>
      <c r="G264" s="363" t="str">
        <f t="array" aca="1" ref="G264" ca="1">IFERROR(_xludf.XLOOKUP($F264,INDIRECT("'예산서_"&amp;$D264&amp;"'!B:.B"),INDIRECT("'예산서_"&amp;$D264&amp;"'!C:.C")),"")</f>
        <v/>
      </c>
      <c r="H264" s="363" t="str">
        <f t="array" aca="1" ref="H264" ca="1">IFERROR(_xludf.XLOOKUP($F264,INDIRECT("'예산서_"&amp;$D264&amp;"'!B:.B"),INDIRECT("'예산서_"&amp;$D264&amp;"'!D:.D")),"")</f>
        <v/>
      </c>
      <c r="I264" s="364"/>
      <c r="J264" s="365"/>
      <c r="K264" s="366"/>
      <c r="L264" s="361"/>
      <c r="M264" s="361"/>
      <c r="N264" s="362"/>
      <c r="O264" s="361"/>
      <c r="P264" s="362"/>
      <c r="Q264" s="361"/>
      <c r="R264" s="361"/>
      <c r="S264" s="362"/>
      <c r="T264" s="363" t="str">
        <f t="shared" ca="1" si="6"/>
        <v/>
      </c>
      <c r="U264" s="367"/>
      <c r="V264" s="368"/>
      <c r="W264" s="368"/>
      <c r="X264" s="363" t="str">
        <f t="array" aca="1" ref="X264" ca="1">IFERROR(_xludf.XLOOKUP($F264,INDIRECT("'예산서_"&amp;$D264&amp;"'!B:B"),INDIRECT("'예산서_"&amp;$D264&amp;"'!J:J")),"")</f>
        <v/>
      </c>
      <c r="Y264" s="367" t="str">
        <f t="array" aca="1" ref="Y264" ca="1">IFERROR(_xludf.XLOOKUP($F264,INDIRECT("'예산서_"&amp;$D264&amp;"'!B:B"),INDIRECT("'예산서_"&amp;$D264&amp;"'!E:E")),"")</f>
        <v/>
      </c>
      <c r="Z264" s="367">
        <f t="array" aca="1" ref="Z264" ca="1">IFERROR(_xludf.XLOOKUP($F264,INDIRECT("'예산서_"&amp;$D264&amp;"'!B:B"),INDIRECT("'예산서_"&amp;$D264&amp;"'!F:F")),)</f>
        <v>0</v>
      </c>
      <c r="AA264" s="363" t="str">
        <f t="array" aca="1" ref="AA264" ca="1">IFERROR(_xludf.XLOOKUP($F264,INDIRECT("'예산서_"&amp;$D264&amp;"'!B:B"),INDIRECT("'예산서_"&amp;$D264&amp;"'!K:K")),"")</f>
        <v/>
      </c>
      <c r="AB264" s="399" t="str">
        <f t="array" aca="1" ref="AB264" ca="1">IFERROR(_xludf.XLOOKUP($F264,INDIRECT("'예산서_"&amp;$D264&amp;"'!B:B"),INDIRECT("'예산서_"&amp;$D264&amp;"'!L:L")),"")</f>
        <v/>
      </c>
      <c r="AC264" s="363" t="str">
        <f t="array" aca="1" ref="AC264" ca="1">IFERROR(_xludf.XLOOKUP($F264,INDIRECT("'예산서_"&amp;$D264&amp;"'!B:B"),INDIRECT("'예산서_"&amp;$D264&amp;"'!M:M"))+V264+W264,"")</f>
        <v/>
      </c>
      <c r="AD264" s="369" t="str">
        <f t="shared" ca="1" si="7"/>
        <v/>
      </c>
    </row>
    <row r="265" spans="1:30" ht="15.95" customHeight="1">
      <c r="A265" s="350"/>
      <c r="B265" s="256"/>
      <c r="C265" s="360"/>
      <c r="D265" s="361"/>
      <c r="E265" s="361"/>
      <c r="F265" s="362"/>
      <c r="G265" s="363" t="str">
        <f t="array" aca="1" ref="G265" ca="1">IFERROR(_xludf.XLOOKUP($F265,INDIRECT("'예산서_"&amp;$D265&amp;"'!B:.B"),INDIRECT("'예산서_"&amp;$D265&amp;"'!C:.C")),"")</f>
        <v/>
      </c>
      <c r="H265" s="363" t="str">
        <f t="array" aca="1" ref="H265" ca="1">IFERROR(_xludf.XLOOKUP($F265,INDIRECT("'예산서_"&amp;$D265&amp;"'!B:.B"),INDIRECT("'예산서_"&amp;$D265&amp;"'!D:.D")),"")</f>
        <v/>
      </c>
      <c r="I265" s="364"/>
      <c r="J265" s="365"/>
      <c r="K265" s="366"/>
      <c r="L265" s="361"/>
      <c r="M265" s="361"/>
      <c r="N265" s="362"/>
      <c r="O265" s="361"/>
      <c r="P265" s="362"/>
      <c r="Q265" s="361"/>
      <c r="R265" s="361"/>
      <c r="S265" s="362"/>
      <c r="T265" s="363" t="str">
        <f t="shared" ref="T265:T328" ca="1" si="8">IF(G265=H265,"","세금계산서")</f>
        <v/>
      </c>
      <c r="U265" s="367"/>
      <c r="V265" s="368"/>
      <c r="W265" s="368"/>
      <c r="X265" s="363" t="str">
        <f t="array" aca="1" ref="X265" ca="1">IFERROR(_xludf.XLOOKUP($F265,INDIRECT("'예산서_"&amp;$D265&amp;"'!B:B"),INDIRECT("'예산서_"&amp;$D265&amp;"'!J:J")),"")</f>
        <v/>
      </c>
      <c r="Y265" s="367" t="str">
        <f t="array" aca="1" ref="Y265" ca="1">IFERROR(_xludf.XLOOKUP($F265,INDIRECT("'예산서_"&amp;$D265&amp;"'!B:B"),INDIRECT("'예산서_"&amp;$D265&amp;"'!E:E")),"")</f>
        <v/>
      </c>
      <c r="Z265" s="367">
        <f t="array" aca="1" ref="Z265" ca="1">IFERROR(_xludf.XLOOKUP($F265,INDIRECT("'예산서_"&amp;$D265&amp;"'!B:B"),INDIRECT("'예산서_"&amp;$D265&amp;"'!F:F")),)</f>
        <v>0</v>
      </c>
      <c r="AA265" s="363" t="str">
        <f t="array" aca="1" ref="AA265" ca="1">IFERROR(_xludf.XLOOKUP($F265,INDIRECT("'예산서_"&amp;$D265&amp;"'!B:B"),INDIRECT("'예산서_"&amp;$D265&amp;"'!K:K")),"")</f>
        <v/>
      </c>
      <c r="AB265" s="399" t="str">
        <f t="array" aca="1" ref="AB265" ca="1">IFERROR(_xludf.XLOOKUP($F265,INDIRECT("'예산서_"&amp;$D265&amp;"'!B:B"),INDIRECT("'예산서_"&amp;$D265&amp;"'!L:L")),"")</f>
        <v/>
      </c>
      <c r="AC265" s="363" t="str">
        <f t="array" aca="1" ref="AC265" ca="1">IFERROR(_xludf.XLOOKUP($F265,INDIRECT("'예산서_"&amp;$D265&amp;"'!B:B"),INDIRECT("'예산서_"&amp;$D265&amp;"'!M:M"))+V265+W265,"")</f>
        <v/>
      </c>
      <c r="AD265" s="369" t="str">
        <f t="shared" ref="AD265:AD328" ca="1" si="9">IF(T265="세금계산서",AC265*10%,"")</f>
        <v/>
      </c>
    </row>
    <row r="266" spans="1:30" ht="15.95" customHeight="1">
      <c r="A266" s="351"/>
      <c r="B266" s="256"/>
      <c r="C266" s="360"/>
      <c r="D266" s="361"/>
      <c r="E266" s="361"/>
      <c r="F266" s="362"/>
      <c r="G266" s="363" t="str">
        <f t="array" aca="1" ref="G266" ca="1">IFERROR(_xludf.XLOOKUP($F266,INDIRECT("'예산서_"&amp;$D266&amp;"'!B:.B"),INDIRECT("'예산서_"&amp;$D266&amp;"'!C:.C")),"")</f>
        <v/>
      </c>
      <c r="H266" s="363" t="str">
        <f t="array" aca="1" ref="H266" ca="1">IFERROR(_xludf.XLOOKUP($F266,INDIRECT("'예산서_"&amp;$D266&amp;"'!B:.B"),INDIRECT("'예산서_"&amp;$D266&amp;"'!D:.D")),"")</f>
        <v/>
      </c>
      <c r="I266" s="364"/>
      <c r="J266" s="365"/>
      <c r="K266" s="366"/>
      <c r="L266" s="361"/>
      <c r="M266" s="361"/>
      <c r="N266" s="362"/>
      <c r="O266" s="361"/>
      <c r="P266" s="362"/>
      <c r="Q266" s="361"/>
      <c r="R266" s="361"/>
      <c r="S266" s="362"/>
      <c r="T266" s="363" t="str">
        <f t="shared" ca="1" si="8"/>
        <v/>
      </c>
      <c r="U266" s="367"/>
      <c r="V266" s="368"/>
      <c r="W266" s="368"/>
      <c r="X266" s="363" t="str">
        <f t="array" aca="1" ref="X266" ca="1">IFERROR(_xludf.XLOOKUP($F266,INDIRECT("'예산서_"&amp;$D266&amp;"'!B:B"),INDIRECT("'예산서_"&amp;$D266&amp;"'!J:J")),"")</f>
        <v/>
      </c>
      <c r="Y266" s="367" t="str">
        <f t="array" aca="1" ref="Y266" ca="1">IFERROR(_xludf.XLOOKUP($F266,INDIRECT("'예산서_"&amp;$D266&amp;"'!B:B"),INDIRECT("'예산서_"&amp;$D266&amp;"'!E:E")),"")</f>
        <v/>
      </c>
      <c r="Z266" s="367">
        <f t="array" aca="1" ref="Z266" ca="1">IFERROR(_xludf.XLOOKUP($F266,INDIRECT("'예산서_"&amp;$D266&amp;"'!B:B"),INDIRECT("'예산서_"&amp;$D266&amp;"'!F:F")),)</f>
        <v>0</v>
      </c>
      <c r="AA266" s="363" t="str">
        <f t="array" aca="1" ref="AA266" ca="1">IFERROR(_xludf.XLOOKUP($F266,INDIRECT("'예산서_"&amp;$D266&amp;"'!B:B"),INDIRECT("'예산서_"&amp;$D266&amp;"'!K:K")),"")</f>
        <v/>
      </c>
      <c r="AB266" s="399" t="str">
        <f t="array" aca="1" ref="AB266" ca="1">IFERROR(_xludf.XLOOKUP($F266,INDIRECT("'예산서_"&amp;$D266&amp;"'!B:B"),INDIRECT("'예산서_"&amp;$D266&amp;"'!L:L")),"")</f>
        <v/>
      </c>
      <c r="AC266" s="363" t="str">
        <f t="array" aca="1" ref="AC266" ca="1">IFERROR(_xludf.XLOOKUP($F266,INDIRECT("'예산서_"&amp;$D266&amp;"'!B:B"),INDIRECT("'예산서_"&amp;$D266&amp;"'!M:M"))+V266+W266,"")</f>
        <v/>
      </c>
      <c r="AD266" s="369" t="str">
        <f t="shared" ca="1" si="9"/>
        <v/>
      </c>
    </row>
    <row r="267" spans="1:30" ht="15.95" customHeight="1">
      <c r="A267" s="350"/>
      <c r="B267" s="256"/>
      <c r="C267" s="360"/>
      <c r="D267" s="361"/>
      <c r="E267" s="361"/>
      <c r="F267" s="362"/>
      <c r="G267" s="363" t="str">
        <f t="array" aca="1" ref="G267" ca="1">IFERROR(_xludf.XLOOKUP($F267,INDIRECT("'예산서_"&amp;$D267&amp;"'!B:.B"),INDIRECT("'예산서_"&amp;$D267&amp;"'!C:.C")),"")</f>
        <v/>
      </c>
      <c r="H267" s="363" t="str">
        <f t="array" aca="1" ref="H267" ca="1">IFERROR(_xludf.XLOOKUP($F267,INDIRECT("'예산서_"&amp;$D267&amp;"'!B:.B"),INDIRECT("'예산서_"&amp;$D267&amp;"'!D:.D")),"")</f>
        <v/>
      </c>
      <c r="I267" s="364"/>
      <c r="J267" s="365"/>
      <c r="K267" s="366"/>
      <c r="L267" s="361"/>
      <c r="M267" s="361"/>
      <c r="N267" s="362"/>
      <c r="O267" s="361"/>
      <c r="P267" s="362"/>
      <c r="Q267" s="361"/>
      <c r="R267" s="361"/>
      <c r="S267" s="362"/>
      <c r="T267" s="363" t="str">
        <f t="shared" ca="1" si="8"/>
        <v/>
      </c>
      <c r="U267" s="367"/>
      <c r="V267" s="368"/>
      <c r="W267" s="368"/>
      <c r="X267" s="363" t="str">
        <f t="array" aca="1" ref="X267" ca="1">IFERROR(_xludf.XLOOKUP($F267,INDIRECT("'예산서_"&amp;$D267&amp;"'!B:B"),INDIRECT("'예산서_"&amp;$D267&amp;"'!J:J")),"")</f>
        <v/>
      </c>
      <c r="Y267" s="367" t="str">
        <f t="array" aca="1" ref="Y267" ca="1">IFERROR(_xludf.XLOOKUP($F267,INDIRECT("'예산서_"&amp;$D267&amp;"'!B:B"),INDIRECT("'예산서_"&amp;$D267&amp;"'!E:E")),"")</f>
        <v/>
      </c>
      <c r="Z267" s="367">
        <f t="array" aca="1" ref="Z267" ca="1">IFERROR(_xludf.XLOOKUP($F267,INDIRECT("'예산서_"&amp;$D267&amp;"'!B:B"),INDIRECT("'예산서_"&amp;$D267&amp;"'!F:F")),)</f>
        <v>0</v>
      </c>
      <c r="AA267" s="363" t="str">
        <f t="array" aca="1" ref="AA267" ca="1">IFERROR(_xludf.XLOOKUP($F267,INDIRECT("'예산서_"&amp;$D267&amp;"'!B:B"),INDIRECT("'예산서_"&amp;$D267&amp;"'!K:K")),"")</f>
        <v/>
      </c>
      <c r="AB267" s="399" t="str">
        <f t="array" aca="1" ref="AB267" ca="1">IFERROR(_xludf.XLOOKUP($F267,INDIRECT("'예산서_"&amp;$D267&amp;"'!B:B"),INDIRECT("'예산서_"&amp;$D267&amp;"'!L:L")),"")</f>
        <v/>
      </c>
      <c r="AC267" s="363" t="str">
        <f t="array" aca="1" ref="AC267" ca="1">IFERROR(_xludf.XLOOKUP($F267,INDIRECT("'예산서_"&amp;$D267&amp;"'!B:B"),INDIRECT("'예산서_"&amp;$D267&amp;"'!M:M"))+V267+W267,"")</f>
        <v/>
      </c>
      <c r="AD267" s="369" t="str">
        <f t="shared" ca="1" si="9"/>
        <v/>
      </c>
    </row>
    <row r="268" spans="1:30" ht="15.95" customHeight="1">
      <c r="A268" s="351"/>
      <c r="B268" s="256"/>
      <c r="C268" s="360"/>
      <c r="D268" s="361"/>
      <c r="E268" s="361"/>
      <c r="F268" s="362"/>
      <c r="G268" s="363" t="str">
        <f t="array" aca="1" ref="G268" ca="1">IFERROR(_xludf.XLOOKUP($F268,INDIRECT("'예산서_"&amp;$D268&amp;"'!B:.B"),INDIRECT("'예산서_"&amp;$D268&amp;"'!C:.C")),"")</f>
        <v/>
      </c>
      <c r="H268" s="363" t="str">
        <f t="array" aca="1" ref="H268" ca="1">IFERROR(_xludf.XLOOKUP($F268,INDIRECT("'예산서_"&amp;$D268&amp;"'!B:.B"),INDIRECT("'예산서_"&amp;$D268&amp;"'!D:.D")),"")</f>
        <v/>
      </c>
      <c r="I268" s="364"/>
      <c r="J268" s="365"/>
      <c r="K268" s="366"/>
      <c r="L268" s="361"/>
      <c r="M268" s="361"/>
      <c r="N268" s="362"/>
      <c r="O268" s="361"/>
      <c r="P268" s="362"/>
      <c r="Q268" s="361"/>
      <c r="R268" s="361"/>
      <c r="S268" s="362"/>
      <c r="T268" s="363" t="str">
        <f t="shared" ca="1" si="8"/>
        <v/>
      </c>
      <c r="U268" s="367"/>
      <c r="V268" s="368"/>
      <c r="W268" s="368"/>
      <c r="X268" s="363" t="str">
        <f t="array" aca="1" ref="X268" ca="1">IFERROR(_xludf.XLOOKUP($F268,INDIRECT("'예산서_"&amp;$D268&amp;"'!B:B"),INDIRECT("'예산서_"&amp;$D268&amp;"'!J:J")),"")</f>
        <v/>
      </c>
      <c r="Y268" s="367" t="str">
        <f t="array" aca="1" ref="Y268" ca="1">IFERROR(_xludf.XLOOKUP($F268,INDIRECT("'예산서_"&amp;$D268&amp;"'!B:B"),INDIRECT("'예산서_"&amp;$D268&amp;"'!E:E")),"")</f>
        <v/>
      </c>
      <c r="Z268" s="367">
        <f t="array" aca="1" ref="Z268" ca="1">IFERROR(_xludf.XLOOKUP($F268,INDIRECT("'예산서_"&amp;$D268&amp;"'!B:B"),INDIRECT("'예산서_"&amp;$D268&amp;"'!F:F")),)</f>
        <v>0</v>
      </c>
      <c r="AA268" s="363" t="str">
        <f t="array" aca="1" ref="AA268" ca="1">IFERROR(_xludf.XLOOKUP($F268,INDIRECT("'예산서_"&amp;$D268&amp;"'!B:B"),INDIRECT("'예산서_"&amp;$D268&amp;"'!K:K")),"")</f>
        <v/>
      </c>
      <c r="AB268" s="399" t="str">
        <f t="array" aca="1" ref="AB268" ca="1">IFERROR(_xludf.XLOOKUP($F268,INDIRECT("'예산서_"&amp;$D268&amp;"'!B:B"),INDIRECT("'예산서_"&amp;$D268&amp;"'!L:L")),"")</f>
        <v/>
      </c>
      <c r="AC268" s="363" t="str">
        <f t="array" aca="1" ref="AC268" ca="1">IFERROR(_xludf.XLOOKUP($F268,INDIRECT("'예산서_"&amp;$D268&amp;"'!B:B"),INDIRECT("'예산서_"&amp;$D268&amp;"'!M:M"))+V268+W268,"")</f>
        <v/>
      </c>
      <c r="AD268" s="369" t="str">
        <f t="shared" ca="1" si="9"/>
        <v/>
      </c>
    </row>
    <row r="269" spans="1:30" ht="15.95" customHeight="1">
      <c r="A269" s="350"/>
      <c r="B269" s="256"/>
      <c r="C269" s="360"/>
      <c r="D269" s="361"/>
      <c r="E269" s="361"/>
      <c r="F269" s="362"/>
      <c r="G269" s="363" t="str">
        <f t="array" aca="1" ref="G269" ca="1">IFERROR(_xludf.XLOOKUP($F269,INDIRECT("'예산서_"&amp;$D269&amp;"'!B:.B"),INDIRECT("'예산서_"&amp;$D269&amp;"'!C:.C")),"")</f>
        <v/>
      </c>
      <c r="H269" s="363" t="str">
        <f t="array" aca="1" ref="H269" ca="1">IFERROR(_xludf.XLOOKUP($F269,INDIRECT("'예산서_"&amp;$D269&amp;"'!B:.B"),INDIRECT("'예산서_"&amp;$D269&amp;"'!D:.D")),"")</f>
        <v/>
      </c>
      <c r="I269" s="364"/>
      <c r="J269" s="365"/>
      <c r="K269" s="366"/>
      <c r="L269" s="361"/>
      <c r="M269" s="361"/>
      <c r="N269" s="362"/>
      <c r="O269" s="361"/>
      <c r="P269" s="362"/>
      <c r="Q269" s="361"/>
      <c r="R269" s="361"/>
      <c r="S269" s="362"/>
      <c r="T269" s="363" t="str">
        <f t="shared" ca="1" si="8"/>
        <v/>
      </c>
      <c r="U269" s="367"/>
      <c r="V269" s="368"/>
      <c r="W269" s="368"/>
      <c r="X269" s="363" t="str">
        <f t="array" aca="1" ref="X269" ca="1">IFERROR(_xludf.XLOOKUP($F269,INDIRECT("'예산서_"&amp;$D269&amp;"'!B:B"),INDIRECT("'예산서_"&amp;$D269&amp;"'!J:J")),"")</f>
        <v/>
      </c>
      <c r="Y269" s="367" t="str">
        <f t="array" aca="1" ref="Y269" ca="1">IFERROR(_xludf.XLOOKUP($F269,INDIRECT("'예산서_"&amp;$D269&amp;"'!B:B"),INDIRECT("'예산서_"&amp;$D269&amp;"'!E:E")),"")</f>
        <v/>
      </c>
      <c r="Z269" s="367">
        <f t="array" aca="1" ref="Z269" ca="1">IFERROR(_xludf.XLOOKUP($F269,INDIRECT("'예산서_"&amp;$D269&amp;"'!B:B"),INDIRECT("'예산서_"&amp;$D269&amp;"'!F:F")),)</f>
        <v>0</v>
      </c>
      <c r="AA269" s="363" t="str">
        <f t="array" aca="1" ref="AA269" ca="1">IFERROR(_xludf.XLOOKUP($F269,INDIRECT("'예산서_"&amp;$D269&amp;"'!B:B"),INDIRECT("'예산서_"&amp;$D269&amp;"'!K:K")),"")</f>
        <v/>
      </c>
      <c r="AB269" s="399" t="str">
        <f t="array" aca="1" ref="AB269" ca="1">IFERROR(_xludf.XLOOKUP($F269,INDIRECT("'예산서_"&amp;$D269&amp;"'!B:B"),INDIRECT("'예산서_"&amp;$D269&amp;"'!L:L")),"")</f>
        <v/>
      </c>
      <c r="AC269" s="363" t="str">
        <f t="array" aca="1" ref="AC269" ca="1">IFERROR(_xludf.XLOOKUP($F269,INDIRECT("'예산서_"&amp;$D269&amp;"'!B:B"),INDIRECT("'예산서_"&amp;$D269&amp;"'!M:M"))+V269+W269,"")</f>
        <v/>
      </c>
      <c r="AD269" s="369" t="str">
        <f t="shared" ca="1" si="9"/>
        <v/>
      </c>
    </row>
    <row r="270" spans="1:30" ht="15.95" customHeight="1">
      <c r="A270" s="351"/>
      <c r="B270" s="256"/>
      <c r="C270" s="360"/>
      <c r="D270" s="361"/>
      <c r="E270" s="361"/>
      <c r="F270" s="362"/>
      <c r="G270" s="363" t="str">
        <f t="array" aca="1" ref="G270" ca="1">IFERROR(_xludf.XLOOKUP($F270,INDIRECT("'예산서_"&amp;$D270&amp;"'!B:.B"),INDIRECT("'예산서_"&amp;$D270&amp;"'!C:.C")),"")</f>
        <v/>
      </c>
      <c r="H270" s="363" t="str">
        <f t="array" aca="1" ref="H270" ca="1">IFERROR(_xludf.XLOOKUP($F270,INDIRECT("'예산서_"&amp;$D270&amp;"'!B:.B"),INDIRECT("'예산서_"&amp;$D270&amp;"'!D:.D")),"")</f>
        <v/>
      </c>
      <c r="I270" s="364"/>
      <c r="J270" s="365"/>
      <c r="K270" s="366"/>
      <c r="L270" s="361"/>
      <c r="M270" s="361"/>
      <c r="N270" s="362"/>
      <c r="O270" s="361"/>
      <c r="P270" s="362"/>
      <c r="Q270" s="361"/>
      <c r="R270" s="361"/>
      <c r="S270" s="362"/>
      <c r="T270" s="363" t="str">
        <f t="shared" ca="1" si="8"/>
        <v/>
      </c>
      <c r="U270" s="367"/>
      <c r="V270" s="368"/>
      <c r="W270" s="368"/>
      <c r="X270" s="363" t="str">
        <f t="array" aca="1" ref="X270" ca="1">IFERROR(_xludf.XLOOKUP($F270,INDIRECT("'예산서_"&amp;$D270&amp;"'!B:B"),INDIRECT("'예산서_"&amp;$D270&amp;"'!J:J")),"")</f>
        <v/>
      </c>
      <c r="Y270" s="367" t="str">
        <f t="array" aca="1" ref="Y270" ca="1">IFERROR(_xludf.XLOOKUP($F270,INDIRECT("'예산서_"&amp;$D270&amp;"'!B:B"),INDIRECT("'예산서_"&amp;$D270&amp;"'!E:E")),"")</f>
        <v/>
      </c>
      <c r="Z270" s="367">
        <f t="array" aca="1" ref="Z270" ca="1">IFERROR(_xludf.XLOOKUP($F270,INDIRECT("'예산서_"&amp;$D270&amp;"'!B:B"),INDIRECT("'예산서_"&amp;$D270&amp;"'!F:F")),)</f>
        <v>0</v>
      </c>
      <c r="AA270" s="363" t="str">
        <f t="array" aca="1" ref="AA270" ca="1">IFERROR(_xludf.XLOOKUP($F270,INDIRECT("'예산서_"&amp;$D270&amp;"'!B:B"),INDIRECT("'예산서_"&amp;$D270&amp;"'!K:K")),"")</f>
        <v/>
      </c>
      <c r="AB270" s="399" t="str">
        <f t="array" aca="1" ref="AB270" ca="1">IFERROR(_xludf.XLOOKUP($F270,INDIRECT("'예산서_"&amp;$D270&amp;"'!B:B"),INDIRECT("'예산서_"&amp;$D270&amp;"'!L:L")),"")</f>
        <v/>
      </c>
      <c r="AC270" s="363" t="str">
        <f t="array" aca="1" ref="AC270" ca="1">IFERROR(_xludf.XLOOKUP($F270,INDIRECT("'예산서_"&amp;$D270&amp;"'!B:B"),INDIRECT("'예산서_"&amp;$D270&amp;"'!M:M"))+V270+W270,"")</f>
        <v/>
      </c>
      <c r="AD270" s="369" t="str">
        <f t="shared" ca="1" si="9"/>
        <v/>
      </c>
    </row>
    <row r="271" spans="1:30" ht="15.95" customHeight="1">
      <c r="A271" s="350"/>
      <c r="B271" s="256"/>
      <c r="C271" s="360"/>
      <c r="D271" s="361"/>
      <c r="E271" s="361"/>
      <c r="F271" s="362"/>
      <c r="G271" s="363" t="str">
        <f t="array" aca="1" ref="G271" ca="1">IFERROR(_xludf.XLOOKUP($F271,INDIRECT("'예산서_"&amp;$D271&amp;"'!B:.B"),INDIRECT("'예산서_"&amp;$D271&amp;"'!C:.C")),"")</f>
        <v/>
      </c>
      <c r="H271" s="363" t="str">
        <f t="array" aca="1" ref="H271" ca="1">IFERROR(_xludf.XLOOKUP($F271,INDIRECT("'예산서_"&amp;$D271&amp;"'!B:.B"),INDIRECT("'예산서_"&amp;$D271&amp;"'!D:.D")),"")</f>
        <v/>
      </c>
      <c r="I271" s="364"/>
      <c r="J271" s="365"/>
      <c r="K271" s="366"/>
      <c r="L271" s="361"/>
      <c r="M271" s="361"/>
      <c r="N271" s="362"/>
      <c r="O271" s="361"/>
      <c r="P271" s="362"/>
      <c r="Q271" s="361"/>
      <c r="R271" s="361"/>
      <c r="S271" s="362"/>
      <c r="T271" s="363" t="str">
        <f t="shared" ca="1" si="8"/>
        <v/>
      </c>
      <c r="U271" s="367"/>
      <c r="V271" s="368"/>
      <c r="W271" s="368"/>
      <c r="X271" s="363" t="str">
        <f t="array" aca="1" ref="X271" ca="1">IFERROR(_xludf.XLOOKUP($F271,INDIRECT("'예산서_"&amp;$D271&amp;"'!B:B"),INDIRECT("'예산서_"&amp;$D271&amp;"'!J:J")),"")</f>
        <v/>
      </c>
      <c r="Y271" s="367" t="str">
        <f t="array" aca="1" ref="Y271" ca="1">IFERROR(_xludf.XLOOKUP($F271,INDIRECT("'예산서_"&amp;$D271&amp;"'!B:B"),INDIRECT("'예산서_"&amp;$D271&amp;"'!E:E")),"")</f>
        <v/>
      </c>
      <c r="Z271" s="367">
        <f t="array" aca="1" ref="Z271" ca="1">IFERROR(_xludf.XLOOKUP($F271,INDIRECT("'예산서_"&amp;$D271&amp;"'!B:B"),INDIRECT("'예산서_"&amp;$D271&amp;"'!F:F")),)</f>
        <v>0</v>
      </c>
      <c r="AA271" s="363" t="str">
        <f t="array" aca="1" ref="AA271" ca="1">IFERROR(_xludf.XLOOKUP($F271,INDIRECT("'예산서_"&amp;$D271&amp;"'!B:B"),INDIRECT("'예산서_"&amp;$D271&amp;"'!K:K")),"")</f>
        <v/>
      </c>
      <c r="AB271" s="399" t="str">
        <f t="array" aca="1" ref="AB271" ca="1">IFERROR(_xludf.XLOOKUP($F271,INDIRECT("'예산서_"&amp;$D271&amp;"'!B:B"),INDIRECT("'예산서_"&amp;$D271&amp;"'!L:L")),"")</f>
        <v/>
      </c>
      <c r="AC271" s="363" t="str">
        <f t="array" aca="1" ref="AC271" ca="1">IFERROR(_xludf.XLOOKUP($F271,INDIRECT("'예산서_"&amp;$D271&amp;"'!B:B"),INDIRECT("'예산서_"&amp;$D271&amp;"'!M:M"))+V271+W271,"")</f>
        <v/>
      </c>
      <c r="AD271" s="369" t="str">
        <f t="shared" ca="1" si="9"/>
        <v/>
      </c>
    </row>
    <row r="272" spans="1:30" ht="15.95" customHeight="1">
      <c r="A272" s="351"/>
      <c r="B272" s="256"/>
      <c r="C272" s="360"/>
      <c r="D272" s="361"/>
      <c r="E272" s="361"/>
      <c r="F272" s="362"/>
      <c r="G272" s="363" t="str">
        <f t="array" aca="1" ref="G272" ca="1">IFERROR(_xludf.XLOOKUP($F272,INDIRECT("'예산서_"&amp;$D272&amp;"'!B:.B"),INDIRECT("'예산서_"&amp;$D272&amp;"'!C:.C")),"")</f>
        <v/>
      </c>
      <c r="H272" s="363" t="str">
        <f t="array" aca="1" ref="H272" ca="1">IFERROR(_xludf.XLOOKUP($F272,INDIRECT("'예산서_"&amp;$D272&amp;"'!B:.B"),INDIRECT("'예산서_"&amp;$D272&amp;"'!D:.D")),"")</f>
        <v/>
      </c>
      <c r="I272" s="364"/>
      <c r="J272" s="365"/>
      <c r="K272" s="366"/>
      <c r="L272" s="361"/>
      <c r="M272" s="361"/>
      <c r="N272" s="362"/>
      <c r="O272" s="361"/>
      <c r="P272" s="362"/>
      <c r="Q272" s="361"/>
      <c r="R272" s="361"/>
      <c r="S272" s="362"/>
      <c r="T272" s="363" t="str">
        <f t="shared" ca="1" si="8"/>
        <v/>
      </c>
      <c r="U272" s="367"/>
      <c r="V272" s="368"/>
      <c r="W272" s="368"/>
      <c r="X272" s="363" t="str">
        <f t="array" aca="1" ref="X272" ca="1">IFERROR(_xludf.XLOOKUP($F272,INDIRECT("'예산서_"&amp;$D272&amp;"'!B:B"),INDIRECT("'예산서_"&amp;$D272&amp;"'!J:J")),"")</f>
        <v/>
      </c>
      <c r="Y272" s="367" t="str">
        <f t="array" aca="1" ref="Y272" ca="1">IFERROR(_xludf.XLOOKUP($F272,INDIRECT("'예산서_"&amp;$D272&amp;"'!B:B"),INDIRECT("'예산서_"&amp;$D272&amp;"'!E:E")),"")</f>
        <v/>
      </c>
      <c r="Z272" s="367">
        <f t="array" aca="1" ref="Z272" ca="1">IFERROR(_xludf.XLOOKUP($F272,INDIRECT("'예산서_"&amp;$D272&amp;"'!B:B"),INDIRECT("'예산서_"&amp;$D272&amp;"'!F:F")),)</f>
        <v>0</v>
      </c>
      <c r="AA272" s="363" t="str">
        <f t="array" aca="1" ref="AA272" ca="1">IFERROR(_xludf.XLOOKUP($F272,INDIRECT("'예산서_"&amp;$D272&amp;"'!B:B"),INDIRECT("'예산서_"&amp;$D272&amp;"'!K:K")),"")</f>
        <v/>
      </c>
      <c r="AB272" s="399" t="str">
        <f t="array" aca="1" ref="AB272" ca="1">IFERROR(_xludf.XLOOKUP($F272,INDIRECT("'예산서_"&amp;$D272&amp;"'!B:B"),INDIRECT("'예산서_"&amp;$D272&amp;"'!L:L")),"")</f>
        <v/>
      </c>
      <c r="AC272" s="363" t="str">
        <f t="array" aca="1" ref="AC272" ca="1">IFERROR(_xludf.XLOOKUP($F272,INDIRECT("'예산서_"&amp;$D272&amp;"'!B:B"),INDIRECT("'예산서_"&amp;$D272&amp;"'!M:M"))+V272+W272,"")</f>
        <v/>
      </c>
      <c r="AD272" s="369" t="str">
        <f t="shared" ca="1" si="9"/>
        <v/>
      </c>
    </row>
    <row r="273" spans="1:30" ht="15.95" customHeight="1">
      <c r="A273" s="350"/>
      <c r="B273" s="256"/>
      <c r="C273" s="360"/>
      <c r="D273" s="361"/>
      <c r="E273" s="361"/>
      <c r="F273" s="362"/>
      <c r="G273" s="363" t="str">
        <f t="array" aca="1" ref="G273" ca="1">IFERROR(_xludf.XLOOKUP($F273,INDIRECT("'예산서_"&amp;$D273&amp;"'!B:.B"),INDIRECT("'예산서_"&amp;$D273&amp;"'!C:.C")),"")</f>
        <v/>
      </c>
      <c r="H273" s="363" t="str">
        <f t="array" aca="1" ref="H273" ca="1">IFERROR(_xludf.XLOOKUP($F273,INDIRECT("'예산서_"&amp;$D273&amp;"'!B:.B"),INDIRECT("'예산서_"&amp;$D273&amp;"'!D:.D")),"")</f>
        <v/>
      </c>
      <c r="I273" s="364"/>
      <c r="J273" s="365"/>
      <c r="K273" s="366"/>
      <c r="L273" s="361"/>
      <c r="M273" s="361"/>
      <c r="N273" s="362"/>
      <c r="O273" s="361"/>
      <c r="P273" s="362"/>
      <c r="Q273" s="361"/>
      <c r="R273" s="361"/>
      <c r="S273" s="362"/>
      <c r="T273" s="363" t="str">
        <f t="shared" ca="1" si="8"/>
        <v/>
      </c>
      <c r="U273" s="367"/>
      <c r="V273" s="368"/>
      <c r="W273" s="368"/>
      <c r="X273" s="363" t="str">
        <f t="array" aca="1" ref="X273" ca="1">IFERROR(_xludf.XLOOKUP($F273,INDIRECT("'예산서_"&amp;$D273&amp;"'!B:B"),INDIRECT("'예산서_"&amp;$D273&amp;"'!J:J")),"")</f>
        <v/>
      </c>
      <c r="Y273" s="367" t="str">
        <f t="array" aca="1" ref="Y273" ca="1">IFERROR(_xludf.XLOOKUP($F273,INDIRECT("'예산서_"&amp;$D273&amp;"'!B:B"),INDIRECT("'예산서_"&amp;$D273&amp;"'!E:E")),"")</f>
        <v/>
      </c>
      <c r="Z273" s="367">
        <f t="array" aca="1" ref="Z273" ca="1">IFERROR(_xludf.XLOOKUP($F273,INDIRECT("'예산서_"&amp;$D273&amp;"'!B:B"),INDIRECT("'예산서_"&amp;$D273&amp;"'!F:F")),)</f>
        <v>0</v>
      </c>
      <c r="AA273" s="363" t="str">
        <f t="array" aca="1" ref="AA273" ca="1">IFERROR(_xludf.XLOOKUP($F273,INDIRECT("'예산서_"&amp;$D273&amp;"'!B:B"),INDIRECT("'예산서_"&amp;$D273&amp;"'!K:K")),"")</f>
        <v/>
      </c>
      <c r="AB273" s="399" t="str">
        <f t="array" aca="1" ref="AB273" ca="1">IFERROR(_xludf.XLOOKUP($F273,INDIRECT("'예산서_"&amp;$D273&amp;"'!B:B"),INDIRECT("'예산서_"&amp;$D273&amp;"'!L:L")),"")</f>
        <v/>
      </c>
      <c r="AC273" s="363" t="str">
        <f t="array" aca="1" ref="AC273" ca="1">IFERROR(_xludf.XLOOKUP($F273,INDIRECT("'예산서_"&amp;$D273&amp;"'!B:B"),INDIRECT("'예산서_"&amp;$D273&amp;"'!M:M"))+V273+W273,"")</f>
        <v/>
      </c>
      <c r="AD273" s="369" t="str">
        <f t="shared" ca="1" si="9"/>
        <v/>
      </c>
    </row>
    <row r="274" spans="1:30" ht="15.95" customHeight="1">
      <c r="A274" s="351"/>
      <c r="B274" s="256"/>
      <c r="C274" s="360"/>
      <c r="D274" s="361"/>
      <c r="E274" s="361"/>
      <c r="F274" s="362"/>
      <c r="G274" s="363" t="str">
        <f t="array" aca="1" ref="G274" ca="1">IFERROR(_xludf.XLOOKUP($F274,INDIRECT("'예산서_"&amp;$D274&amp;"'!B:.B"),INDIRECT("'예산서_"&amp;$D274&amp;"'!C:.C")),"")</f>
        <v/>
      </c>
      <c r="H274" s="363" t="str">
        <f t="array" aca="1" ref="H274" ca="1">IFERROR(_xludf.XLOOKUP($F274,INDIRECT("'예산서_"&amp;$D274&amp;"'!B:.B"),INDIRECT("'예산서_"&amp;$D274&amp;"'!D:.D")),"")</f>
        <v/>
      </c>
      <c r="I274" s="364"/>
      <c r="J274" s="365"/>
      <c r="K274" s="366"/>
      <c r="L274" s="361"/>
      <c r="M274" s="361"/>
      <c r="N274" s="362"/>
      <c r="O274" s="361"/>
      <c r="P274" s="362"/>
      <c r="Q274" s="361"/>
      <c r="R274" s="361"/>
      <c r="S274" s="362"/>
      <c r="T274" s="363" t="str">
        <f t="shared" ca="1" si="8"/>
        <v/>
      </c>
      <c r="U274" s="367"/>
      <c r="V274" s="368"/>
      <c r="W274" s="368"/>
      <c r="X274" s="363" t="str">
        <f t="array" aca="1" ref="X274" ca="1">IFERROR(_xludf.XLOOKUP($F274,INDIRECT("'예산서_"&amp;$D274&amp;"'!B:B"),INDIRECT("'예산서_"&amp;$D274&amp;"'!J:J")),"")</f>
        <v/>
      </c>
      <c r="Y274" s="367" t="str">
        <f t="array" aca="1" ref="Y274" ca="1">IFERROR(_xludf.XLOOKUP($F274,INDIRECT("'예산서_"&amp;$D274&amp;"'!B:B"),INDIRECT("'예산서_"&amp;$D274&amp;"'!E:E")),"")</f>
        <v/>
      </c>
      <c r="Z274" s="367">
        <f t="array" aca="1" ref="Z274" ca="1">IFERROR(_xludf.XLOOKUP($F274,INDIRECT("'예산서_"&amp;$D274&amp;"'!B:B"),INDIRECT("'예산서_"&amp;$D274&amp;"'!F:F")),)</f>
        <v>0</v>
      </c>
      <c r="AA274" s="363" t="str">
        <f t="array" aca="1" ref="AA274" ca="1">IFERROR(_xludf.XLOOKUP($F274,INDIRECT("'예산서_"&amp;$D274&amp;"'!B:B"),INDIRECT("'예산서_"&amp;$D274&amp;"'!K:K")),"")</f>
        <v/>
      </c>
      <c r="AB274" s="399" t="str">
        <f t="array" aca="1" ref="AB274" ca="1">IFERROR(_xludf.XLOOKUP($F274,INDIRECT("'예산서_"&amp;$D274&amp;"'!B:B"),INDIRECT("'예산서_"&amp;$D274&amp;"'!L:L")),"")</f>
        <v/>
      </c>
      <c r="AC274" s="363" t="str">
        <f t="array" aca="1" ref="AC274" ca="1">IFERROR(_xludf.XLOOKUP($F274,INDIRECT("'예산서_"&amp;$D274&amp;"'!B:B"),INDIRECT("'예산서_"&amp;$D274&amp;"'!M:M"))+V274+W274,"")</f>
        <v/>
      </c>
      <c r="AD274" s="369" t="str">
        <f t="shared" ca="1" si="9"/>
        <v/>
      </c>
    </row>
    <row r="275" spans="1:30" ht="15.95" customHeight="1">
      <c r="A275" s="350"/>
      <c r="B275" s="256"/>
      <c r="C275" s="360"/>
      <c r="D275" s="361"/>
      <c r="E275" s="361"/>
      <c r="F275" s="362"/>
      <c r="G275" s="363" t="str">
        <f t="array" aca="1" ref="G275" ca="1">IFERROR(_xludf.XLOOKUP($F275,INDIRECT("'예산서_"&amp;$D275&amp;"'!B:.B"),INDIRECT("'예산서_"&amp;$D275&amp;"'!C:.C")),"")</f>
        <v/>
      </c>
      <c r="H275" s="363" t="str">
        <f t="array" aca="1" ref="H275" ca="1">IFERROR(_xludf.XLOOKUP($F275,INDIRECT("'예산서_"&amp;$D275&amp;"'!B:.B"),INDIRECT("'예산서_"&amp;$D275&amp;"'!D:.D")),"")</f>
        <v/>
      </c>
      <c r="I275" s="364"/>
      <c r="J275" s="365"/>
      <c r="K275" s="366"/>
      <c r="L275" s="361"/>
      <c r="M275" s="361"/>
      <c r="N275" s="362"/>
      <c r="O275" s="361"/>
      <c r="P275" s="362"/>
      <c r="Q275" s="361"/>
      <c r="R275" s="361"/>
      <c r="S275" s="362"/>
      <c r="T275" s="363" t="str">
        <f t="shared" ca="1" si="8"/>
        <v/>
      </c>
      <c r="U275" s="367"/>
      <c r="V275" s="368"/>
      <c r="W275" s="368"/>
      <c r="X275" s="363" t="str">
        <f t="array" aca="1" ref="X275" ca="1">IFERROR(_xludf.XLOOKUP($F275,INDIRECT("'예산서_"&amp;$D275&amp;"'!B:B"),INDIRECT("'예산서_"&amp;$D275&amp;"'!J:J")),"")</f>
        <v/>
      </c>
      <c r="Y275" s="367" t="str">
        <f t="array" aca="1" ref="Y275" ca="1">IFERROR(_xludf.XLOOKUP($F275,INDIRECT("'예산서_"&amp;$D275&amp;"'!B:B"),INDIRECT("'예산서_"&amp;$D275&amp;"'!E:E")),"")</f>
        <v/>
      </c>
      <c r="Z275" s="367">
        <f t="array" aca="1" ref="Z275" ca="1">IFERROR(_xludf.XLOOKUP($F275,INDIRECT("'예산서_"&amp;$D275&amp;"'!B:B"),INDIRECT("'예산서_"&amp;$D275&amp;"'!F:F")),)</f>
        <v>0</v>
      </c>
      <c r="AA275" s="363" t="str">
        <f t="array" aca="1" ref="AA275" ca="1">IFERROR(_xludf.XLOOKUP($F275,INDIRECT("'예산서_"&amp;$D275&amp;"'!B:B"),INDIRECT("'예산서_"&amp;$D275&amp;"'!K:K")),"")</f>
        <v/>
      </c>
      <c r="AB275" s="399" t="str">
        <f t="array" aca="1" ref="AB275" ca="1">IFERROR(_xludf.XLOOKUP($F275,INDIRECT("'예산서_"&amp;$D275&amp;"'!B:B"),INDIRECT("'예산서_"&amp;$D275&amp;"'!L:L")),"")</f>
        <v/>
      </c>
      <c r="AC275" s="363" t="str">
        <f t="array" aca="1" ref="AC275" ca="1">IFERROR(_xludf.XLOOKUP($F275,INDIRECT("'예산서_"&amp;$D275&amp;"'!B:B"),INDIRECT("'예산서_"&amp;$D275&amp;"'!M:M"))+V275+W275,"")</f>
        <v/>
      </c>
      <c r="AD275" s="369" t="str">
        <f t="shared" ca="1" si="9"/>
        <v/>
      </c>
    </row>
    <row r="276" spans="1:30" ht="15.95" customHeight="1">
      <c r="A276" s="351"/>
      <c r="B276" s="256"/>
      <c r="C276" s="360"/>
      <c r="D276" s="361"/>
      <c r="E276" s="361"/>
      <c r="F276" s="362"/>
      <c r="G276" s="363" t="str">
        <f t="array" aca="1" ref="G276" ca="1">IFERROR(_xludf.XLOOKUP($F276,INDIRECT("'예산서_"&amp;$D276&amp;"'!B:.B"),INDIRECT("'예산서_"&amp;$D276&amp;"'!C:.C")),"")</f>
        <v/>
      </c>
      <c r="H276" s="363" t="str">
        <f t="array" aca="1" ref="H276" ca="1">IFERROR(_xludf.XLOOKUP($F276,INDIRECT("'예산서_"&amp;$D276&amp;"'!B:.B"),INDIRECT("'예산서_"&amp;$D276&amp;"'!D:.D")),"")</f>
        <v/>
      </c>
      <c r="I276" s="364"/>
      <c r="J276" s="365"/>
      <c r="K276" s="366"/>
      <c r="L276" s="361"/>
      <c r="M276" s="361"/>
      <c r="N276" s="362"/>
      <c r="O276" s="361"/>
      <c r="P276" s="362"/>
      <c r="Q276" s="361"/>
      <c r="R276" s="361"/>
      <c r="S276" s="362"/>
      <c r="T276" s="363" t="str">
        <f t="shared" ca="1" si="8"/>
        <v/>
      </c>
      <c r="U276" s="367"/>
      <c r="V276" s="368"/>
      <c r="W276" s="368"/>
      <c r="X276" s="363" t="str">
        <f t="array" aca="1" ref="X276" ca="1">IFERROR(_xludf.XLOOKUP($F276,INDIRECT("'예산서_"&amp;$D276&amp;"'!B:B"),INDIRECT("'예산서_"&amp;$D276&amp;"'!J:J")),"")</f>
        <v/>
      </c>
      <c r="Y276" s="367" t="str">
        <f t="array" aca="1" ref="Y276" ca="1">IFERROR(_xludf.XLOOKUP($F276,INDIRECT("'예산서_"&amp;$D276&amp;"'!B:B"),INDIRECT("'예산서_"&amp;$D276&amp;"'!E:E")),"")</f>
        <v/>
      </c>
      <c r="Z276" s="367">
        <f t="array" aca="1" ref="Z276" ca="1">IFERROR(_xludf.XLOOKUP($F276,INDIRECT("'예산서_"&amp;$D276&amp;"'!B:B"),INDIRECT("'예산서_"&amp;$D276&amp;"'!F:F")),)</f>
        <v>0</v>
      </c>
      <c r="AA276" s="363" t="str">
        <f t="array" aca="1" ref="AA276" ca="1">IFERROR(_xludf.XLOOKUP($F276,INDIRECT("'예산서_"&amp;$D276&amp;"'!B:B"),INDIRECT("'예산서_"&amp;$D276&amp;"'!K:K")),"")</f>
        <v/>
      </c>
      <c r="AB276" s="399" t="str">
        <f t="array" aca="1" ref="AB276" ca="1">IFERROR(_xludf.XLOOKUP($F276,INDIRECT("'예산서_"&amp;$D276&amp;"'!B:B"),INDIRECT("'예산서_"&amp;$D276&amp;"'!L:L")),"")</f>
        <v/>
      </c>
      <c r="AC276" s="363" t="str">
        <f t="array" aca="1" ref="AC276" ca="1">IFERROR(_xludf.XLOOKUP($F276,INDIRECT("'예산서_"&amp;$D276&amp;"'!B:B"),INDIRECT("'예산서_"&amp;$D276&amp;"'!M:M"))+V276+W276,"")</f>
        <v/>
      </c>
      <c r="AD276" s="369" t="str">
        <f t="shared" ca="1" si="9"/>
        <v/>
      </c>
    </row>
    <row r="277" spans="1:30" ht="15.95" customHeight="1">
      <c r="A277" s="350"/>
      <c r="B277" s="256"/>
      <c r="C277" s="360"/>
      <c r="D277" s="361"/>
      <c r="E277" s="361"/>
      <c r="F277" s="362"/>
      <c r="G277" s="363" t="str">
        <f t="array" aca="1" ref="G277" ca="1">IFERROR(_xludf.XLOOKUP($F277,INDIRECT("'예산서_"&amp;$D277&amp;"'!B:.B"),INDIRECT("'예산서_"&amp;$D277&amp;"'!C:.C")),"")</f>
        <v/>
      </c>
      <c r="H277" s="363" t="str">
        <f t="array" aca="1" ref="H277" ca="1">IFERROR(_xludf.XLOOKUP($F277,INDIRECT("'예산서_"&amp;$D277&amp;"'!B:.B"),INDIRECT("'예산서_"&amp;$D277&amp;"'!D:.D")),"")</f>
        <v/>
      </c>
      <c r="I277" s="364"/>
      <c r="J277" s="365"/>
      <c r="K277" s="366"/>
      <c r="L277" s="361"/>
      <c r="M277" s="361"/>
      <c r="N277" s="362"/>
      <c r="O277" s="361"/>
      <c r="P277" s="362"/>
      <c r="Q277" s="361"/>
      <c r="R277" s="361"/>
      <c r="S277" s="362"/>
      <c r="T277" s="363" t="str">
        <f t="shared" ca="1" si="8"/>
        <v/>
      </c>
      <c r="U277" s="367"/>
      <c r="V277" s="368"/>
      <c r="W277" s="368"/>
      <c r="X277" s="363" t="str">
        <f t="array" aca="1" ref="X277" ca="1">IFERROR(_xludf.XLOOKUP($F277,INDIRECT("'예산서_"&amp;$D277&amp;"'!B:B"),INDIRECT("'예산서_"&amp;$D277&amp;"'!J:J")),"")</f>
        <v/>
      </c>
      <c r="Y277" s="367" t="str">
        <f t="array" aca="1" ref="Y277" ca="1">IFERROR(_xludf.XLOOKUP($F277,INDIRECT("'예산서_"&amp;$D277&amp;"'!B:B"),INDIRECT("'예산서_"&amp;$D277&amp;"'!E:E")),"")</f>
        <v/>
      </c>
      <c r="Z277" s="367">
        <f t="array" aca="1" ref="Z277" ca="1">IFERROR(_xludf.XLOOKUP($F277,INDIRECT("'예산서_"&amp;$D277&amp;"'!B:B"),INDIRECT("'예산서_"&amp;$D277&amp;"'!F:F")),)</f>
        <v>0</v>
      </c>
      <c r="AA277" s="363" t="str">
        <f t="array" aca="1" ref="AA277" ca="1">IFERROR(_xludf.XLOOKUP($F277,INDIRECT("'예산서_"&amp;$D277&amp;"'!B:B"),INDIRECT("'예산서_"&amp;$D277&amp;"'!K:K")),"")</f>
        <v/>
      </c>
      <c r="AB277" s="399" t="str">
        <f t="array" aca="1" ref="AB277" ca="1">IFERROR(_xludf.XLOOKUP($F277,INDIRECT("'예산서_"&amp;$D277&amp;"'!B:B"),INDIRECT("'예산서_"&amp;$D277&amp;"'!L:L")),"")</f>
        <v/>
      </c>
      <c r="AC277" s="363" t="str">
        <f t="array" aca="1" ref="AC277" ca="1">IFERROR(_xludf.XLOOKUP($F277,INDIRECT("'예산서_"&amp;$D277&amp;"'!B:B"),INDIRECT("'예산서_"&amp;$D277&amp;"'!M:M"))+V277+W277,"")</f>
        <v/>
      </c>
      <c r="AD277" s="369" t="str">
        <f t="shared" ca="1" si="9"/>
        <v/>
      </c>
    </row>
    <row r="278" spans="1:30" ht="15.95" customHeight="1">
      <c r="A278" s="351"/>
      <c r="B278" s="256"/>
      <c r="C278" s="360"/>
      <c r="D278" s="361"/>
      <c r="E278" s="361"/>
      <c r="F278" s="362"/>
      <c r="G278" s="363" t="str">
        <f t="array" aca="1" ref="G278" ca="1">IFERROR(_xludf.XLOOKUP($F278,INDIRECT("'예산서_"&amp;$D278&amp;"'!B:.B"),INDIRECT("'예산서_"&amp;$D278&amp;"'!C:.C")),"")</f>
        <v/>
      </c>
      <c r="H278" s="363" t="str">
        <f t="array" aca="1" ref="H278" ca="1">IFERROR(_xludf.XLOOKUP($F278,INDIRECT("'예산서_"&amp;$D278&amp;"'!B:.B"),INDIRECT("'예산서_"&amp;$D278&amp;"'!D:.D")),"")</f>
        <v/>
      </c>
      <c r="I278" s="364"/>
      <c r="J278" s="365"/>
      <c r="K278" s="366"/>
      <c r="L278" s="361"/>
      <c r="M278" s="361"/>
      <c r="N278" s="362"/>
      <c r="O278" s="361"/>
      <c r="P278" s="362"/>
      <c r="Q278" s="361"/>
      <c r="R278" s="361"/>
      <c r="S278" s="362"/>
      <c r="T278" s="363" t="str">
        <f t="shared" ca="1" si="8"/>
        <v/>
      </c>
      <c r="U278" s="367"/>
      <c r="V278" s="368"/>
      <c r="W278" s="368"/>
      <c r="X278" s="363" t="str">
        <f t="array" aca="1" ref="X278" ca="1">IFERROR(_xludf.XLOOKUP($F278,INDIRECT("'예산서_"&amp;$D278&amp;"'!B:B"),INDIRECT("'예산서_"&amp;$D278&amp;"'!J:J")),"")</f>
        <v/>
      </c>
      <c r="Y278" s="367" t="str">
        <f t="array" aca="1" ref="Y278" ca="1">IFERROR(_xludf.XLOOKUP($F278,INDIRECT("'예산서_"&amp;$D278&amp;"'!B:B"),INDIRECT("'예산서_"&amp;$D278&amp;"'!E:E")),"")</f>
        <v/>
      </c>
      <c r="Z278" s="367">
        <f t="array" aca="1" ref="Z278" ca="1">IFERROR(_xludf.XLOOKUP($F278,INDIRECT("'예산서_"&amp;$D278&amp;"'!B:B"),INDIRECT("'예산서_"&amp;$D278&amp;"'!F:F")),)</f>
        <v>0</v>
      </c>
      <c r="AA278" s="363" t="str">
        <f t="array" aca="1" ref="AA278" ca="1">IFERROR(_xludf.XLOOKUP($F278,INDIRECT("'예산서_"&amp;$D278&amp;"'!B:B"),INDIRECT("'예산서_"&amp;$D278&amp;"'!K:K")),"")</f>
        <v/>
      </c>
      <c r="AB278" s="399" t="str">
        <f t="array" aca="1" ref="AB278" ca="1">IFERROR(_xludf.XLOOKUP($F278,INDIRECT("'예산서_"&amp;$D278&amp;"'!B:B"),INDIRECT("'예산서_"&amp;$D278&amp;"'!L:L")),"")</f>
        <v/>
      </c>
      <c r="AC278" s="363" t="str">
        <f t="array" aca="1" ref="AC278" ca="1">IFERROR(_xludf.XLOOKUP($F278,INDIRECT("'예산서_"&amp;$D278&amp;"'!B:B"),INDIRECT("'예산서_"&amp;$D278&amp;"'!M:M"))+V278+W278,"")</f>
        <v/>
      </c>
      <c r="AD278" s="369" t="str">
        <f t="shared" ca="1" si="9"/>
        <v/>
      </c>
    </row>
    <row r="279" spans="1:30" ht="15.95" customHeight="1">
      <c r="A279" s="350"/>
      <c r="B279" s="256"/>
      <c r="C279" s="360"/>
      <c r="D279" s="361"/>
      <c r="E279" s="361"/>
      <c r="F279" s="362"/>
      <c r="G279" s="363" t="str">
        <f t="array" aca="1" ref="G279" ca="1">IFERROR(_xludf.XLOOKUP($F279,INDIRECT("'예산서_"&amp;$D279&amp;"'!B:.B"),INDIRECT("'예산서_"&amp;$D279&amp;"'!C:.C")),"")</f>
        <v/>
      </c>
      <c r="H279" s="363" t="str">
        <f t="array" aca="1" ref="H279" ca="1">IFERROR(_xludf.XLOOKUP($F279,INDIRECT("'예산서_"&amp;$D279&amp;"'!B:.B"),INDIRECT("'예산서_"&amp;$D279&amp;"'!D:.D")),"")</f>
        <v/>
      </c>
      <c r="I279" s="364"/>
      <c r="J279" s="365"/>
      <c r="K279" s="366"/>
      <c r="L279" s="361"/>
      <c r="M279" s="361"/>
      <c r="N279" s="362"/>
      <c r="O279" s="361"/>
      <c r="P279" s="362"/>
      <c r="Q279" s="361"/>
      <c r="R279" s="361"/>
      <c r="S279" s="362"/>
      <c r="T279" s="363" t="str">
        <f t="shared" ca="1" si="8"/>
        <v/>
      </c>
      <c r="U279" s="367"/>
      <c r="V279" s="368"/>
      <c r="W279" s="368"/>
      <c r="X279" s="363" t="str">
        <f t="array" aca="1" ref="X279" ca="1">IFERROR(_xludf.XLOOKUP($F279,INDIRECT("'예산서_"&amp;$D279&amp;"'!B:B"),INDIRECT("'예산서_"&amp;$D279&amp;"'!J:J")),"")</f>
        <v/>
      </c>
      <c r="Y279" s="367" t="str">
        <f t="array" aca="1" ref="Y279" ca="1">IFERROR(_xludf.XLOOKUP($F279,INDIRECT("'예산서_"&amp;$D279&amp;"'!B:B"),INDIRECT("'예산서_"&amp;$D279&amp;"'!E:E")),"")</f>
        <v/>
      </c>
      <c r="Z279" s="367">
        <f t="array" aca="1" ref="Z279" ca="1">IFERROR(_xludf.XLOOKUP($F279,INDIRECT("'예산서_"&amp;$D279&amp;"'!B:B"),INDIRECT("'예산서_"&amp;$D279&amp;"'!F:F")),)</f>
        <v>0</v>
      </c>
      <c r="AA279" s="363" t="str">
        <f t="array" aca="1" ref="AA279" ca="1">IFERROR(_xludf.XLOOKUP($F279,INDIRECT("'예산서_"&amp;$D279&amp;"'!B:B"),INDIRECT("'예산서_"&amp;$D279&amp;"'!K:K")),"")</f>
        <v/>
      </c>
      <c r="AB279" s="399" t="str">
        <f t="array" aca="1" ref="AB279" ca="1">IFERROR(_xludf.XLOOKUP($F279,INDIRECT("'예산서_"&amp;$D279&amp;"'!B:B"),INDIRECT("'예산서_"&amp;$D279&amp;"'!L:L")),"")</f>
        <v/>
      </c>
      <c r="AC279" s="363" t="str">
        <f t="array" aca="1" ref="AC279" ca="1">IFERROR(_xludf.XLOOKUP($F279,INDIRECT("'예산서_"&amp;$D279&amp;"'!B:B"),INDIRECT("'예산서_"&amp;$D279&amp;"'!M:M"))+V279+W279,"")</f>
        <v/>
      </c>
      <c r="AD279" s="369" t="str">
        <f t="shared" ca="1" si="9"/>
        <v/>
      </c>
    </row>
    <row r="280" spans="1:30" ht="15.95" customHeight="1">
      <c r="A280" s="351"/>
      <c r="B280" s="256"/>
      <c r="C280" s="360"/>
      <c r="D280" s="361"/>
      <c r="E280" s="361"/>
      <c r="F280" s="362"/>
      <c r="G280" s="363" t="str">
        <f t="array" aca="1" ref="G280" ca="1">IFERROR(_xludf.XLOOKUP($F280,INDIRECT("'예산서_"&amp;$D280&amp;"'!B:.B"),INDIRECT("'예산서_"&amp;$D280&amp;"'!C:.C")),"")</f>
        <v/>
      </c>
      <c r="H280" s="363" t="str">
        <f t="array" aca="1" ref="H280" ca="1">IFERROR(_xludf.XLOOKUP($F280,INDIRECT("'예산서_"&amp;$D280&amp;"'!B:.B"),INDIRECT("'예산서_"&amp;$D280&amp;"'!D:.D")),"")</f>
        <v/>
      </c>
      <c r="I280" s="364"/>
      <c r="J280" s="365"/>
      <c r="K280" s="366"/>
      <c r="L280" s="361"/>
      <c r="M280" s="361"/>
      <c r="N280" s="362"/>
      <c r="O280" s="361"/>
      <c r="P280" s="362"/>
      <c r="Q280" s="361"/>
      <c r="R280" s="361"/>
      <c r="S280" s="362"/>
      <c r="T280" s="363" t="str">
        <f t="shared" ca="1" si="8"/>
        <v/>
      </c>
      <c r="U280" s="367"/>
      <c r="V280" s="368"/>
      <c r="W280" s="368"/>
      <c r="X280" s="363" t="str">
        <f t="array" aca="1" ref="X280" ca="1">IFERROR(_xludf.XLOOKUP($F280,INDIRECT("'예산서_"&amp;$D280&amp;"'!B:B"),INDIRECT("'예산서_"&amp;$D280&amp;"'!J:J")),"")</f>
        <v/>
      </c>
      <c r="Y280" s="367" t="str">
        <f t="array" aca="1" ref="Y280" ca="1">IFERROR(_xludf.XLOOKUP($F280,INDIRECT("'예산서_"&amp;$D280&amp;"'!B:B"),INDIRECT("'예산서_"&amp;$D280&amp;"'!E:E")),"")</f>
        <v/>
      </c>
      <c r="Z280" s="367">
        <f t="array" aca="1" ref="Z280" ca="1">IFERROR(_xludf.XLOOKUP($F280,INDIRECT("'예산서_"&amp;$D280&amp;"'!B:B"),INDIRECT("'예산서_"&amp;$D280&amp;"'!F:F")),)</f>
        <v>0</v>
      </c>
      <c r="AA280" s="363" t="str">
        <f t="array" aca="1" ref="AA280" ca="1">IFERROR(_xludf.XLOOKUP($F280,INDIRECT("'예산서_"&amp;$D280&amp;"'!B:B"),INDIRECT("'예산서_"&amp;$D280&amp;"'!K:K")),"")</f>
        <v/>
      </c>
      <c r="AB280" s="399" t="str">
        <f t="array" aca="1" ref="AB280" ca="1">IFERROR(_xludf.XLOOKUP($F280,INDIRECT("'예산서_"&amp;$D280&amp;"'!B:B"),INDIRECT("'예산서_"&amp;$D280&amp;"'!L:L")),"")</f>
        <v/>
      </c>
      <c r="AC280" s="363" t="str">
        <f t="array" aca="1" ref="AC280" ca="1">IFERROR(_xludf.XLOOKUP($F280,INDIRECT("'예산서_"&amp;$D280&amp;"'!B:B"),INDIRECT("'예산서_"&amp;$D280&amp;"'!M:M"))+V280+W280,"")</f>
        <v/>
      </c>
      <c r="AD280" s="369" t="str">
        <f t="shared" ca="1" si="9"/>
        <v/>
      </c>
    </row>
    <row r="281" spans="1:30" ht="15.95" customHeight="1">
      <c r="A281" s="350"/>
      <c r="B281" s="256"/>
      <c r="C281" s="360"/>
      <c r="D281" s="361"/>
      <c r="E281" s="361"/>
      <c r="F281" s="362"/>
      <c r="G281" s="363" t="str">
        <f t="array" aca="1" ref="G281" ca="1">IFERROR(_xludf.XLOOKUP($F281,INDIRECT("'예산서_"&amp;$D281&amp;"'!B:.B"),INDIRECT("'예산서_"&amp;$D281&amp;"'!C:.C")),"")</f>
        <v/>
      </c>
      <c r="H281" s="363" t="str">
        <f t="array" aca="1" ref="H281" ca="1">IFERROR(_xludf.XLOOKUP($F281,INDIRECT("'예산서_"&amp;$D281&amp;"'!B:.B"),INDIRECT("'예산서_"&amp;$D281&amp;"'!D:.D")),"")</f>
        <v/>
      </c>
      <c r="I281" s="364"/>
      <c r="J281" s="365"/>
      <c r="K281" s="366"/>
      <c r="L281" s="361"/>
      <c r="M281" s="361"/>
      <c r="N281" s="362"/>
      <c r="O281" s="361"/>
      <c r="P281" s="362"/>
      <c r="Q281" s="361"/>
      <c r="R281" s="361"/>
      <c r="S281" s="362"/>
      <c r="T281" s="363" t="str">
        <f t="shared" ca="1" si="8"/>
        <v/>
      </c>
      <c r="U281" s="367"/>
      <c r="V281" s="368"/>
      <c r="W281" s="368"/>
      <c r="X281" s="363" t="str">
        <f t="array" aca="1" ref="X281" ca="1">IFERROR(_xludf.XLOOKUP($F281,INDIRECT("'예산서_"&amp;$D281&amp;"'!B:B"),INDIRECT("'예산서_"&amp;$D281&amp;"'!J:J")),"")</f>
        <v/>
      </c>
      <c r="Y281" s="367" t="str">
        <f t="array" aca="1" ref="Y281" ca="1">IFERROR(_xludf.XLOOKUP($F281,INDIRECT("'예산서_"&amp;$D281&amp;"'!B:B"),INDIRECT("'예산서_"&amp;$D281&amp;"'!E:E")),"")</f>
        <v/>
      </c>
      <c r="Z281" s="367">
        <f t="array" aca="1" ref="Z281" ca="1">IFERROR(_xludf.XLOOKUP($F281,INDIRECT("'예산서_"&amp;$D281&amp;"'!B:B"),INDIRECT("'예산서_"&amp;$D281&amp;"'!F:F")),)</f>
        <v>0</v>
      </c>
      <c r="AA281" s="363" t="str">
        <f t="array" aca="1" ref="AA281" ca="1">IFERROR(_xludf.XLOOKUP($F281,INDIRECT("'예산서_"&amp;$D281&amp;"'!B:B"),INDIRECT("'예산서_"&amp;$D281&amp;"'!K:K")),"")</f>
        <v/>
      </c>
      <c r="AB281" s="399" t="str">
        <f t="array" aca="1" ref="AB281" ca="1">IFERROR(_xludf.XLOOKUP($F281,INDIRECT("'예산서_"&amp;$D281&amp;"'!B:B"),INDIRECT("'예산서_"&amp;$D281&amp;"'!L:L")),"")</f>
        <v/>
      </c>
      <c r="AC281" s="363" t="str">
        <f t="array" aca="1" ref="AC281" ca="1">IFERROR(_xludf.XLOOKUP($F281,INDIRECT("'예산서_"&amp;$D281&amp;"'!B:B"),INDIRECT("'예산서_"&amp;$D281&amp;"'!M:M"))+V281+W281,"")</f>
        <v/>
      </c>
      <c r="AD281" s="369" t="str">
        <f t="shared" ca="1" si="9"/>
        <v/>
      </c>
    </row>
    <row r="282" spans="1:30" ht="15.95" customHeight="1">
      <c r="A282" s="351"/>
      <c r="B282" s="256"/>
      <c r="C282" s="360"/>
      <c r="D282" s="361"/>
      <c r="E282" s="361"/>
      <c r="F282" s="362"/>
      <c r="G282" s="363" t="str">
        <f t="array" aca="1" ref="G282" ca="1">IFERROR(_xludf.XLOOKUP($F282,INDIRECT("'예산서_"&amp;$D282&amp;"'!B:.B"),INDIRECT("'예산서_"&amp;$D282&amp;"'!C:.C")),"")</f>
        <v/>
      </c>
      <c r="H282" s="363" t="str">
        <f t="array" aca="1" ref="H282" ca="1">IFERROR(_xludf.XLOOKUP($F282,INDIRECT("'예산서_"&amp;$D282&amp;"'!B:.B"),INDIRECT("'예산서_"&amp;$D282&amp;"'!D:.D")),"")</f>
        <v/>
      </c>
      <c r="I282" s="364"/>
      <c r="J282" s="365"/>
      <c r="K282" s="366"/>
      <c r="L282" s="361"/>
      <c r="M282" s="361"/>
      <c r="N282" s="362"/>
      <c r="O282" s="361"/>
      <c r="P282" s="362"/>
      <c r="Q282" s="361"/>
      <c r="R282" s="361"/>
      <c r="S282" s="362"/>
      <c r="T282" s="363" t="str">
        <f t="shared" ca="1" si="8"/>
        <v/>
      </c>
      <c r="U282" s="367"/>
      <c r="V282" s="368"/>
      <c r="W282" s="368"/>
      <c r="X282" s="363" t="str">
        <f t="array" aca="1" ref="X282" ca="1">IFERROR(_xludf.XLOOKUP($F282,INDIRECT("'예산서_"&amp;$D282&amp;"'!B:B"),INDIRECT("'예산서_"&amp;$D282&amp;"'!J:J")),"")</f>
        <v/>
      </c>
      <c r="Y282" s="367" t="str">
        <f t="array" aca="1" ref="Y282" ca="1">IFERROR(_xludf.XLOOKUP($F282,INDIRECT("'예산서_"&amp;$D282&amp;"'!B:B"),INDIRECT("'예산서_"&amp;$D282&amp;"'!E:E")),"")</f>
        <v/>
      </c>
      <c r="Z282" s="367">
        <f t="array" aca="1" ref="Z282" ca="1">IFERROR(_xludf.XLOOKUP($F282,INDIRECT("'예산서_"&amp;$D282&amp;"'!B:B"),INDIRECT("'예산서_"&amp;$D282&amp;"'!F:F")),)</f>
        <v>0</v>
      </c>
      <c r="AA282" s="363" t="str">
        <f t="array" aca="1" ref="AA282" ca="1">IFERROR(_xludf.XLOOKUP($F282,INDIRECT("'예산서_"&amp;$D282&amp;"'!B:B"),INDIRECT("'예산서_"&amp;$D282&amp;"'!K:K")),"")</f>
        <v/>
      </c>
      <c r="AB282" s="399" t="str">
        <f t="array" aca="1" ref="AB282" ca="1">IFERROR(_xludf.XLOOKUP($F282,INDIRECT("'예산서_"&amp;$D282&amp;"'!B:B"),INDIRECT("'예산서_"&amp;$D282&amp;"'!L:L")),"")</f>
        <v/>
      </c>
      <c r="AC282" s="363" t="str">
        <f t="array" aca="1" ref="AC282" ca="1">IFERROR(_xludf.XLOOKUP($F282,INDIRECT("'예산서_"&amp;$D282&amp;"'!B:B"),INDIRECT("'예산서_"&amp;$D282&amp;"'!M:M"))+V282+W282,"")</f>
        <v/>
      </c>
      <c r="AD282" s="369" t="str">
        <f t="shared" ca="1" si="9"/>
        <v/>
      </c>
    </row>
    <row r="283" spans="1:30" ht="15.95" customHeight="1">
      <c r="A283" s="350"/>
      <c r="B283" s="256"/>
      <c r="C283" s="360"/>
      <c r="D283" s="361"/>
      <c r="E283" s="361"/>
      <c r="F283" s="362"/>
      <c r="G283" s="363" t="str">
        <f t="array" aca="1" ref="G283" ca="1">IFERROR(_xludf.XLOOKUP($F283,INDIRECT("'예산서_"&amp;$D283&amp;"'!B:.B"),INDIRECT("'예산서_"&amp;$D283&amp;"'!C:.C")),"")</f>
        <v/>
      </c>
      <c r="H283" s="363" t="str">
        <f t="array" aca="1" ref="H283" ca="1">IFERROR(_xludf.XLOOKUP($F283,INDIRECT("'예산서_"&amp;$D283&amp;"'!B:.B"),INDIRECT("'예산서_"&amp;$D283&amp;"'!D:.D")),"")</f>
        <v/>
      </c>
      <c r="I283" s="364"/>
      <c r="J283" s="365"/>
      <c r="K283" s="366"/>
      <c r="L283" s="361"/>
      <c r="M283" s="361"/>
      <c r="N283" s="362"/>
      <c r="O283" s="361"/>
      <c r="P283" s="362"/>
      <c r="Q283" s="361"/>
      <c r="R283" s="361"/>
      <c r="S283" s="362"/>
      <c r="T283" s="363" t="str">
        <f t="shared" ca="1" si="8"/>
        <v/>
      </c>
      <c r="U283" s="367"/>
      <c r="V283" s="368"/>
      <c r="W283" s="368"/>
      <c r="X283" s="363" t="str">
        <f t="array" aca="1" ref="X283" ca="1">IFERROR(_xludf.XLOOKUP($F283,INDIRECT("'예산서_"&amp;$D283&amp;"'!B:B"),INDIRECT("'예산서_"&amp;$D283&amp;"'!J:J")),"")</f>
        <v/>
      </c>
      <c r="Y283" s="367" t="str">
        <f t="array" aca="1" ref="Y283" ca="1">IFERROR(_xludf.XLOOKUP($F283,INDIRECT("'예산서_"&amp;$D283&amp;"'!B:B"),INDIRECT("'예산서_"&amp;$D283&amp;"'!E:E")),"")</f>
        <v/>
      </c>
      <c r="Z283" s="367">
        <f t="array" aca="1" ref="Z283" ca="1">IFERROR(_xludf.XLOOKUP($F283,INDIRECT("'예산서_"&amp;$D283&amp;"'!B:B"),INDIRECT("'예산서_"&amp;$D283&amp;"'!F:F")),)</f>
        <v>0</v>
      </c>
      <c r="AA283" s="363" t="str">
        <f t="array" aca="1" ref="AA283" ca="1">IFERROR(_xludf.XLOOKUP($F283,INDIRECT("'예산서_"&amp;$D283&amp;"'!B:B"),INDIRECT("'예산서_"&amp;$D283&amp;"'!K:K")),"")</f>
        <v/>
      </c>
      <c r="AB283" s="399" t="str">
        <f t="array" aca="1" ref="AB283" ca="1">IFERROR(_xludf.XLOOKUP($F283,INDIRECT("'예산서_"&amp;$D283&amp;"'!B:B"),INDIRECT("'예산서_"&amp;$D283&amp;"'!L:L")),"")</f>
        <v/>
      </c>
      <c r="AC283" s="363" t="str">
        <f t="array" aca="1" ref="AC283" ca="1">IFERROR(_xludf.XLOOKUP($F283,INDIRECT("'예산서_"&amp;$D283&amp;"'!B:B"),INDIRECT("'예산서_"&amp;$D283&amp;"'!M:M"))+V283+W283,"")</f>
        <v/>
      </c>
      <c r="AD283" s="369" t="str">
        <f t="shared" ca="1" si="9"/>
        <v/>
      </c>
    </row>
    <row r="284" spans="1:30" ht="15.95" customHeight="1">
      <c r="A284" s="351"/>
      <c r="B284" s="256"/>
      <c r="C284" s="360"/>
      <c r="D284" s="361"/>
      <c r="E284" s="361"/>
      <c r="F284" s="362"/>
      <c r="G284" s="363" t="str">
        <f t="array" aca="1" ref="G284" ca="1">IFERROR(_xludf.XLOOKUP($F284,INDIRECT("'예산서_"&amp;$D284&amp;"'!B:.B"),INDIRECT("'예산서_"&amp;$D284&amp;"'!C:.C")),"")</f>
        <v/>
      </c>
      <c r="H284" s="363" t="str">
        <f t="array" aca="1" ref="H284" ca="1">IFERROR(_xludf.XLOOKUP($F284,INDIRECT("'예산서_"&amp;$D284&amp;"'!B:.B"),INDIRECT("'예산서_"&amp;$D284&amp;"'!D:.D")),"")</f>
        <v/>
      </c>
      <c r="I284" s="364"/>
      <c r="J284" s="365"/>
      <c r="K284" s="366"/>
      <c r="L284" s="361"/>
      <c r="M284" s="361"/>
      <c r="N284" s="362"/>
      <c r="O284" s="361"/>
      <c r="P284" s="362"/>
      <c r="Q284" s="361"/>
      <c r="R284" s="361"/>
      <c r="S284" s="362"/>
      <c r="T284" s="363" t="str">
        <f t="shared" ca="1" si="8"/>
        <v/>
      </c>
      <c r="U284" s="367"/>
      <c r="V284" s="368"/>
      <c r="W284" s="368"/>
      <c r="X284" s="363" t="str">
        <f t="array" aca="1" ref="X284" ca="1">IFERROR(_xludf.XLOOKUP($F284,INDIRECT("'예산서_"&amp;$D284&amp;"'!B:B"),INDIRECT("'예산서_"&amp;$D284&amp;"'!J:J")),"")</f>
        <v/>
      </c>
      <c r="Y284" s="367" t="str">
        <f t="array" aca="1" ref="Y284" ca="1">IFERROR(_xludf.XLOOKUP($F284,INDIRECT("'예산서_"&amp;$D284&amp;"'!B:B"),INDIRECT("'예산서_"&amp;$D284&amp;"'!E:E")),"")</f>
        <v/>
      </c>
      <c r="Z284" s="367">
        <f t="array" aca="1" ref="Z284" ca="1">IFERROR(_xludf.XLOOKUP($F284,INDIRECT("'예산서_"&amp;$D284&amp;"'!B:B"),INDIRECT("'예산서_"&amp;$D284&amp;"'!F:F")),)</f>
        <v>0</v>
      </c>
      <c r="AA284" s="363" t="str">
        <f t="array" aca="1" ref="AA284" ca="1">IFERROR(_xludf.XLOOKUP($F284,INDIRECT("'예산서_"&amp;$D284&amp;"'!B:B"),INDIRECT("'예산서_"&amp;$D284&amp;"'!K:K")),"")</f>
        <v/>
      </c>
      <c r="AB284" s="399" t="str">
        <f t="array" aca="1" ref="AB284" ca="1">IFERROR(_xludf.XLOOKUP($F284,INDIRECT("'예산서_"&amp;$D284&amp;"'!B:B"),INDIRECT("'예산서_"&amp;$D284&amp;"'!L:L")),"")</f>
        <v/>
      </c>
      <c r="AC284" s="363" t="str">
        <f t="array" aca="1" ref="AC284" ca="1">IFERROR(_xludf.XLOOKUP($F284,INDIRECT("'예산서_"&amp;$D284&amp;"'!B:B"),INDIRECT("'예산서_"&amp;$D284&amp;"'!M:M"))+V284+W284,"")</f>
        <v/>
      </c>
      <c r="AD284" s="369" t="str">
        <f t="shared" ca="1" si="9"/>
        <v/>
      </c>
    </row>
    <row r="285" spans="1:30" ht="15.95" customHeight="1">
      <c r="A285" s="350"/>
      <c r="B285" s="256"/>
      <c r="C285" s="360"/>
      <c r="D285" s="361"/>
      <c r="E285" s="361"/>
      <c r="F285" s="362"/>
      <c r="G285" s="363" t="str">
        <f t="array" aca="1" ref="G285" ca="1">IFERROR(_xludf.XLOOKUP($F285,INDIRECT("'예산서_"&amp;$D285&amp;"'!B:.B"),INDIRECT("'예산서_"&amp;$D285&amp;"'!C:.C")),"")</f>
        <v/>
      </c>
      <c r="H285" s="363" t="str">
        <f t="array" aca="1" ref="H285" ca="1">IFERROR(_xludf.XLOOKUP($F285,INDIRECT("'예산서_"&amp;$D285&amp;"'!B:.B"),INDIRECT("'예산서_"&amp;$D285&amp;"'!D:.D")),"")</f>
        <v/>
      </c>
      <c r="I285" s="364"/>
      <c r="J285" s="365"/>
      <c r="K285" s="366"/>
      <c r="L285" s="361"/>
      <c r="M285" s="361"/>
      <c r="N285" s="362"/>
      <c r="O285" s="361"/>
      <c r="P285" s="362"/>
      <c r="Q285" s="361"/>
      <c r="R285" s="361"/>
      <c r="S285" s="362"/>
      <c r="T285" s="363" t="str">
        <f t="shared" ca="1" si="8"/>
        <v/>
      </c>
      <c r="U285" s="367"/>
      <c r="V285" s="368"/>
      <c r="W285" s="368"/>
      <c r="X285" s="363" t="str">
        <f t="array" aca="1" ref="X285" ca="1">IFERROR(_xludf.XLOOKUP($F285,INDIRECT("'예산서_"&amp;$D285&amp;"'!B:B"),INDIRECT("'예산서_"&amp;$D285&amp;"'!J:J")),"")</f>
        <v/>
      </c>
      <c r="Y285" s="367" t="str">
        <f t="array" aca="1" ref="Y285" ca="1">IFERROR(_xludf.XLOOKUP($F285,INDIRECT("'예산서_"&amp;$D285&amp;"'!B:B"),INDIRECT("'예산서_"&amp;$D285&amp;"'!E:E")),"")</f>
        <v/>
      </c>
      <c r="Z285" s="367">
        <f t="array" aca="1" ref="Z285" ca="1">IFERROR(_xludf.XLOOKUP($F285,INDIRECT("'예산서_"&amp;$D285&amp;"'!B:B"),INDIRECT("'예산서_"&amp;$D285&amp;"'!F:F")),)</f>
        <v>0</v>
      </c>
      <c r="AA285" s="363" t="str">
        <f t="array" aca="1" ref="AA285" ca="1">IFERROR(_xludf.XLOOKUP($F285,INDIRECT("'예산서_"&amp;$D285&amp;"'!B:B"),INDIRECT("'예산서_"&amp;$D285&amp;"'!K:K")),"")</f>
        <v/>
      </c>
      <c r="AB285" s="399" t="str">
        <f t="array" aca="1" ref="AB285" ca="1">IFERROR(_xludf.XLOOKUP($F285,INDIRECT("'예산서_"&amp;$D285&amp;"'!B:B"),INDIRECT("'예산서_"&amp;$D285&amp;"'!L:L")),"")</f>
        <v/>
      </c>
      <c r="AC285" s="363" t="str">
        <f t="array" aca="1" ref="AC285" ca="1">IFERROR(_xludf.XLOOKUP($F285,INDIRECT("'예산서_"&amp;$D285&amp;"'!B:B"),INDIRECT("'예산서_"&amp;$D285&amp;"'!M:M"))+V285+W285,"")</f>
        <v/>
      </c>
      <c r="AD285" s="369" t="str">
        <f t="shared" ca="1" si="9"/>
        <v/>
      </c>
    </row>
    <row r="286" spans="1:30" ht="15.95" customHeight="1">
      <c r="A286" s="351"/>
      <c r="B286" s="256"/>
      <c r="C286" s="360"/>
      <c r="D286" s="361"/>
      <c r="E286" s="361"/>
      <c r="F286" s="362"/>
      <c r="G286" s="363" t="str">
        <f t="array" aca="1" ref="G286" ca="1">IFERROR(_xludf.XLOOKUP($F286,INDIRECT("'예산서_"&amp;$D286&amp;"'!B:.B"),INDIRECT("'예산서_"&amp;$D286&amp;"'!C:.C")),"")</f>
        <v/>
      </c>
      <c r="H286" s="363" t="str">
        <f t="array" aca="1" ref="H286" ca="1">IFERROR(_xludf.XLOOKUP($F286,INDIRECT("'예산서_"&amp;$D286&amp;"'!B:.B"),INDIRECT("'예산서_"&amp;$D286&amp;"'!D:.D")),"")</f>
        <v/>
      </c>
      <c r="I286" s="364"/>
      <c r="J286" s="365"/>
      <c r="K286" s="366"/>
      <c r="L286" s="361"/>
      <c r="M286" s="361"/>
      <c r="N286" s="362"/>
      <c r="O286" s="361"/>
      <c r="P286" s="362"/>
      <c r="Q286" s="361"/>
      <c r="R286" s="361"/>
      <c r="S286" s="362"/>
      <c r="T286" s="363" t="str">
        <f t="shared" ca="1" si="8"/>
        <v/>
      </c>
      <c r="U286" s="367"/>
      <c r="V286" s="368"/>
      <c r="W286" s="368"/>
      <c r="X286" s="363" t="str">
        <f t="array" aca="1" ref="X286" ca="1">IFERROR(_xludf.XLOOKUP($F286,INDIRECT("'예산서_"&amp;$D286&amp;"'!B:B"),INDIRECT("'예산서_"&amp;$D286&amp;"'!J:J")),"")</f>
        <v/>
      </c>
      <c r="Y286" s="367" t="str">
        <f t="array" aca="1" ref="Y286" ca="1">IFERROR(_xludf.XLOOKUP($F286,INDIRECT("'예산서_"&amp;$D286&amp;"'!B:B"),INDIRECT("'예산서_"&amp;$D286&amp;"'!E:E")),"")</f>
        <v/>
      </c>
      <c r="Z286" s="367">
        <f t="array" aca="1" ref="Z286" ca="1">IFERROR(_xludf.XLOOKUP($F286,INDIRECT("'예산서_"&amp;$D286&amp;"'!B:B"),INDIRECT("'예산서_"&amp;$D286&amp;"'!F:F")),)</f>
        <v>0</v>
      </c>
      <c r="AA286" s="363" t="str">
        <f t="array" aca="1" ref="AA286" ca="1">IFERROR(_xludf.XLOOKUP($F286,INDIRECT("'예산서_"&amp;$D286&amp;"'!B:B"),INDIRECT("'예산서_"&amp;$D286&amp;"'!K:K")),"")</f>
        <v/>
      </c>
      <c r="AB286" s="399" t="str">
        <f t="array" aca="1" ref="AB286" ca="1">IFERROR(_xludf.XLOOKUP($F286,INDIRECT("'예산서_"&amp;$D286&amp;"'!B:B"),INDIRECT("'예산서_"&amp;$D286&amp;"'!L:L")),"")</f>
        <v/>
      </c>
      <c r="AC286" s="363" t="str">
        <f t="array" aca="1" ref="AC286" ca="1">IFERROR(_xludf.XLOOKUP($F286,INDIRECT("'예산서_"&amp;$D286&amp;"'!B:B"),INDIRECT("'예산서_"&amp;$D286&amp;"'!M:M"))+V286+W286,"")</f>
        <v/>
      </c>
      <c r="AD286" s="369" t="str">
        <f t="shared" ca="1" si="9"/>
        <v/>
      </c>
    </row>
    <row r="287" spans="1:30" ht="15.95" customHeight="1">
      <c r="A287" s="350"/>
      <c r="B287" s="256"/>
      <c r="C287" s="360"/>
      <c r="D287" s="361"/>
      <c r="E287" s="361"/>
      <c r="F287" s="362"/>
      <c r="G287" s="363" t="str">
        <f t="array" aca="1" ref="G287" ca="1">IFERROR(_xludf.XLOOKUP($F287,INDIRECT("'예산서_"&amp;$D287&amp;"'!B:.B"),INDIRECT("'예산서_"&amp;$D287&amp;"'!C:.C")),"")</f>
        <v/>
      </c>
      <c r="H287" s="363" t="str">
        <f t="array" aca="1" ref="H287" ca="1">IFERROR(_xludf.XLOOKUP($F287,INDIRECT("'예산서_"&amp;$D287&amp;"'!B:.B"),INDIRECT("'예산서_"&amp;$D287&amp;"'!D:.D")),"")</f>
        <v/>
      </c>
      <c r="I287" s="364"/>
      <c r="J287" s="365"/>
      <c r="K287" s="366"/>
      <c r="L287" s="361"/>
      <c r="M287" s="361"/>
      <c r="N287" s="362"/>
      <c r="O287" s="361"/>
      <c r="P287" s="362"/>
      <c r="Q287" s="361"/>
      <c r="R287" s="361"/>
      <c r="S287" s="362"/>
      <c r="T287" s="363" t="str">
        <f t="shared" ca="1" si="8"/>
        <v/>
      </c>
      <c r="U287" s="367"/>
      <c r="V287" s="368"/>
      <c r="W287" s="368"/>
      <c r="X287" s="363" t="str">
        <f t="array" aca="1" ref="X287" ca="1">IFERROR(_xludf.XLOOKUP($F287,INDIRECT("'예산서_"&amp;$D287&amp;"'!B:B"),INDIRECT("'예산서_"&amp;$D287&amp;"'!J:J")),"")</f>
        <v/>
      </c>
      <c r="Y287" s="367" t="str">
        <f t="array" aca="1" ref="Y287" ca="1">IFERROR(_xludf.XLOOKUP($F287,INDIRECT("'예산서_"&amp;$D287&amp;"'!B:B"),INDIRECT("'예산서_"&amp;$D287&amp;"'!E:E")),"")</f>
        <v/>
      </c>
      <c r="Z287" s="367">
        <f t="array" aca="1" ref="Z287" ca="1">IFERROR(_xludf.XLOOKUP($F287,INDIRECT("'예산서_"&amp;$D287&amp;"'!B:B"),INDIRECT("'예산서_"&amp;$D287&amp;"'!F:F")),)</f>
        <v>0</v>
      </c>
      <c r="AA287" s="363" t="str">
        <f t="array" aca="1" ref="AA287" ca="1">IFERROR(_xludf.XLOOKUP($F287,INDIRECT("'예산서_"&amp;$D287&amp;"'!B:B"),INDIRECT("'예산서_"&amp;$D287&amp;"'!K:K")),"")</f>
        <v/>
      </c>
      <c r="AB287" s="399" t="str">
        <f t="array" aca="1" ref="AB287" ca="1">IFERROR(_xludf.XLOOKUP($F287,INDIRECT("'예산서_"&amp;$D287&amp;"'!B:B"),INDIRECT("'예산서_"&amp;$D287&amp;"'!L:L")),"")</f>
        <v/>
      </c>
      <c r="AC287" s="363" t="str">
        <f t="array" aca="1" ref="AC287" ca="1">IFERROR(_xludf.XLOOKUP($F287,INDIRECT("'예산서_"&amp;$D287&amp;"'!B:B"),INDIRECT("'예산서_"&amp;$D287&amp;"'!M:M"))+V287+W287,"")</f>
        <v/>
      </c>
      <c r="AD287" s="369" t="str">
        <f t="shared" ca="1" si="9"/>
        <v/>
      </c>
    </row>
    <row r="288" spans="1:30" ht="15.95" customHeight="1">
      <c r="A288" s="351"/>
      <c r="B288" s="256"/>
      <c r="C288" s="360"/>
      <c r="D288" s="361"/>
      <c r="E288" s="361"/>
      <c r="F288" s="362"/>
      <c r="G288" s="363" t="str">
        <f t="array" aca="1" ref="G288" ca="1">IFERROR(_xludf.XLOOKUP($F288,INDIRECT("'예산서_"&amp;$D288&amp;"'!B:.B"),INDIRECT("'예산서_"&amp;$D288&amp;"'!C:.C")),"")</f>
        <v/>
      </c>
      <c r="H288" s="363" t="str">
        <f t="array" aca="1" ref="H288" ca="1">IFERROR(_xludf.XLOOKUP($F288,INDIRECT("'예산서_"&amp;$D288&amp;"'!B:.B"),INDIRECT("'예산서_"&amp;$D288&amp;"'!D:.D")),"")</f>
        <v/>
      </c>
      <c r="I288" s="364"/>
      <c r="J288" s="365"/>
      <c r="K288" s="366"/>
      <c r="L288" s="361"/>
      <c r="M288" s="361"/>
      <c r="N288" s="362"/>
      <c r="O288" s="361"/>
      <c r="P288" s="362"/>
      <c r="Q288" s="361"/>
      <c r="R288" s="361"/>
      <c r="S288" s="362"/>
      <c r="T288" s="363" t="str">
        <f t="shared" ca="1" si="8"/>
        <v/>
      </c>
      <c r="U288" s="367"/>
      <c r="V288" s="368"/>
      <c r="W288" s="368"/>
      <c r="X288" s="363" t="str">
        <f t="array" aca="1" ref="X288" ca="1">IFERROR(_xludf.XLOOKUP($F288,INDIRECT("'예산서_"&amp;$D288&amp;"'!B:B"),INDIRECT("'예산서_"&amp;$D288&amp;"'!J:J")),"")</f>
        <v/>
      </c>
      <c r="Y288" s="367" t="str">
        <f t="array" aca="1" ref="Y288" ca="1">IFERROR(_xludf.XLOOKUP($F288,INDIRECT("'예산서_"&amp;$D288&amp;"'!B:B"),INDIRECT("'예산서_"&amp;$D288&amp;"'!E:E")),"")</f>
        <v/>
      </c>
      <c r="Z288" s="367">
        <f t="array" aca="1" ref="Z288" ca="1">IFERROR(_xludf.XLOOKUP($F288,INDIRECT("'예산서_"&amp;$D288&amp;"'!B:B"),INDIRECT("'예산서_"&amp;$D288&amp;"'!F:F")),)</f>
        <v>0</v>
      </c>
      <c r="AA288" s="363" t="str">
        <f t="array" aca="1" ref="AA288" ca="1">IFERROR(_xludf.XLOOKUP($F288,INDIRECT("'예산서_"&amp;$D288&amp;"'!B:B"),INDIRECT("'예산서_"&amp;$D288&amp;"'!K:K")),"")</f>
        <v/>
      </c>
      <c r="AB288" s="399" t="str">
        <f t="array" aca="1" ref="AB288" ca="1">IFERROR(_xludf.XLOOKUP($F288,INDIRECT("'예산서_"&amp;$D288&amp;"'!B:B"),INDIRECT("'예산서_"&amp;$D288&amp;"'!L:L")),"")</f>
        <v/>
      </c>
      <c r="AC288" s="363" t="str">
        <f t="array" aca="1" ref="AC288" ca="1">IFERROR(_xludf.XLOOKUP($F288,INDIRECT("'예산서_"&amp;$D288&amp;"'!B:B"),INDIRECT("'예산서_"&amp;$D288&amp;"'!M:M"))+V288+W288,"")</f>
        <v/>
      </c>
      <c r="AD288" s="369" t="str">
        <f t="shared" ca="1" si="9"/>
        <v/>
      </c>
    </row>
    <row r="289" spans="1:30" ht="15.95" customHeight="1">
      <c r="A289" s="350"/>
      <c r="B289" s="256"/>
      <c r="C289" s="360"/>
      <c r="D289" s="361"/>
      <c r="E289" s="361"/>
      <c r="F289" s="362"/>
      <c r="G289" s="363" t="str">
        <f t="array" aca="1" ref="G289" ca="1">IFERROR(_xludf.XLOOKUP($F289,INDIRECT("'예산서_"&amp;$D289&amp;"'!B:.B"),INDIRECT("'예산서_"&amp;$D289&amp;"'!C:.C")),"")</f>
        <v/>
      </c>
      <c r="H289" s="363" t="str">
        <f t="array" aca="1" ref="H289" ca="1">IFERROR(_xludf.XLOOKUP($F289,INDIRECT("'예산서_"&amp;$D289&amp;"'!B:.B"),INDIRECT("'예산서_"&amp;$D289&amp;"'!D:.D")),"")</f>
        <v/>
      </c>
      <c r="I289" s="364"/>
      <c r="J289" s="365"/>
      <c r="K289" s="366"/>
      <c r="L289" s="361"/>
      <c r="M289" s="361"/>
      <c r="N289" s="362"/>
      <c r="O289" s="361"/>
      <c r="P289" s="362"/>
      <c r="Q289" s="361"/>
      <c r="R289" s="361"/>
      <c r="S289" s="362"/>
      <c r="T289" s="363" t="str">
        <f t="shared" ca="1" si="8"/>
        <v/>
      </c>
      <c r="U289" s="367"/>
      <c r="V289" s="368"/>
      <c r="W289" s="368"/>
      <c r="X289" s="363" t="str">
        <f t="array" aca="1" ref="X289" ca="1">IFERROR(_xludf.XLOOKUP($F289,INDIRECT("'예산서_"&amp;$D289&amp;"'!B:B"),INDIRECT("'예산서_"&amp;$D289&amp;"'!J:J")),"")</f>
        <v/>
      </c>
      <c r="Y289" s="367" t="str">
        <f t="array" aca="1" ref="Y289" ca="1">IFERROR(_xludf.XLOOKUP($F289,INDIRECT("'예산서_"&amp;$D289&amp;"'!B:B"),INDIRECT("'예산서_"&amp;$D289&amp;"'!E:E")),"")</f>
        <v/>
      </c>
      <c r="Z289" s="367">
        <f t="array" aca="1" ref="Z289" ca="1">IFERROR(_xludf.XLOOKUP($F289,INDIRECT("'예산서_"&amp;$D289&amp;"'!B:B"),INDIRECT("'예산서_"&amp;$D289&amp;"'!F:F")),)</f>
        <v>0</v>
      </c>
      <c r="AA289" s="363" t="str">
        <f t="array" aca="1" ref="AA289" ca="1">IFERROR(_xludf.XLOOKUP($F289,INDIRECT("'예산서_"&amp;$D289&amp;"'!B:B"),INDIRECT("'예산서_"&amp;$D289&amp;"'!K:K")),"")</f>
        <v/>
      </c>
      <c r="AB289" s="399" t="str">
        <f t="array" aca="1" ref="AB289" ca="1">IFERROR(_xludf.XLOOKUP($F289,INDIRECT("'예산서_"&amp;$D289&amp;"'!B:B"),INDIRECT("'예산서_"&amp;$D289&amp;"'!L:L")),"")</f>
        <v/>
      </c>
      <c r="AC289" s="363" t="str">
        <f t="array" aca="1" ref="AC289" ca="1">IFERROR(_xludf.XLOOKUP($F289,INDIRECT("'예산서_"&amp;$D289&amp;"'!B:B"),INDIRECT("'예산서_"&amp;$D289&amp;"'!M:M"))+V289+W289,"")</f>
        <v/>
      </c>
      <c r="AD289" s="369" t="str">
        <f t="shared" ca="1" si="9"/>
        <v/>
      </c>
    </row>
    <row r="290" spans="1:30" ht="15.95" customHeight="1">
      <c r="A290" s="351"/>
      <c r="B290" s="256"/>
      <c r="C290" s="360"/>
      <c r="D290" s="361"/>
      <c r="E290" s="361"/>
      <c r="F290" s="362"/>
      <c r="G290" s="363" t="str">
        <f t="array" aca="1" ref="G290" ca="1">IFERROR(_xludf.XLOOKUP($F290,INDIRECT("'예산서_"&amp;$D290&amp;"'!B:.B"),INDIRECT("'예산서_"&amp;$D290&amp;"'!C:.C")),"")</f>
        <v/>
      </c>
      <c r="H290" s="363" t="str">
        <f t="array" aca="1" ref="H290" ca="1">IFERROR(_xludf.XLOOKUP($F290,INDIRECT("'예산서_"&amp;$D290&amp;"'!B:.B"),INDIRECT("'예산서_"&amp;$D290&amp;"'!D:.D")),"")</f>
        <v/>
      </c>
      <c r="I290" s="364"/>
      <c r="J290" s="365"/>
      <c r="K290" s="366"/>
      <c r="L290" s="361"/>
      <c r="M290" s="361"/>
      <c r="N290" s="362"/>
      <c r="O290" s="361"/>
      <c r="P290" s="362"/>
      <c r="Q290" s="361"/>
      <c r="R290" s="361"/>
      <c r="S290" s="362"/>
      <c r="T290" s="363" t="str">
        <f t="shared" ca="1" si="8"/>
        <v/>
      </c>
      <c r="U290" s="367"/>
      <c r="V290" s="368"/>
      <c r="W290" s="368"/>
      <c r="X290" s="363" t="str">
        <f t="array" aca="1" ref="X290" ca="1">IFERROR(_xludf.XLOOKUP($F290,INDIRECT("'예산서_"&amp;$D290&amp;"'!B:B"),INDIRECT("'예산서_"&amp;$D290&amp;"'!J:J")),"")</f>
        <v/>
      </c>
      <c r="Y290" s="367" t="str">
        <f t="array" aca="1" ref="Y290" ca="1">IFERROR(_xludf.XLOOKUP($F290,INDIRECT("'예산서_"&amp;$D290&amp;"'!B:B"),INDIRECT("'예산서_"&amp;$D290&amp;"'!E:E")),"")</f>
        <v/>
      </c>
      <c r="Z290" s="367">
        <f t="array" aca="1" ref="Z290" ca="1">IFERROR(_xludf.XLOOKUP($F290,INDIRECT("'예산서_"&amp;$D290&amp;"'!B:B"),INDIRECT("'예산서_"&amp;$D290&amp;"'!F:F")),)</f>
        <v>0</v>
      </c>
      <c r="AA290" s="363" t="str">
        <f t="array" aca="1" ref="AA290" ca="1">IFERROR(_xludf.XLOOKUP($F290,INDIRECT("'예산서_"&amp;$D290&amp;"'!B:B"),INDIRECT("'예산서_"&amp;$D290&amp;"'!K:K")),"")</f>
        <v/>
      </c>
      <c r="AB290" s="399" t="str">
        <f t="array" aca="1" ref="AB290" ca="1">IFERROR(_xludf.XLOOKUP($F290,INDIRECT("'예산서_"&amp;$D290&amp;"'!B:B"),INDIRECT("'예산서_"&amp;$D290&amp;"'!L:L")),"")</f>
        <v/>
      </c>
      <c r="AC290" s="363" t="str">
        <f t="array" aca="1" ref="AC290" ca="1">IFERROR(_xludf.XLOOKUP($F290,INDIRECT("'예산서_"&amp;$D290&amp;"'!B:B"),INDIRECT("'예산서_"&amp;$D290&amp;"'!M:M"))+V290+W290,"")</f>
        <v/>
      </c>
      <c r="AD290" s="369" t="str">
        <f t="shared" ca="1" si="9"/>
        <v/>
      </c>
    </row>
    <row r="291" spans="1:30" ht="15.95" customHeight="1">
      <c r="A291" s="350"/>
      <c r="B291" s="256"/>
      <c r="C291" s="360"/>
      <c r="D291" s="361"/>
      <c r="E291" s="361"/>
      <c r="F291" s="362"/>
      <c r="G291" s="363" t="str">
        <f t="array" aca="1" ref="G291" ca="1">IFERROR(_xludf.XLOOKUP($F291,INDIRECT("'예산서_"&amp;$D291&amp;"'!B:.B"),INDIRECT("'예산서_"&amp;$D291&amp;"'!C:.C")),"")</f>
        <v/>
      </c>
      <c r="H291" s="363" t="str">
        <f t="array" aca="1" ref="H291" ca="1">IFERROR(_xludf.XLOOKUP($F291,INDIRECT("'예산서_"&amp;$D291&amp;"'!B:.B"),INDIRECT("'예산서_"&amp;$D291&amp;"'!D:.D")),"")</f>
        <v/>
      </c>
      <c r="I291" s="364"/>
      <c r="J291" s="365"/>
      <c r="K291" s="366"/>
      <c r="L291" s="361"/>
      <c r="M291" s="361"/>
      <c r="N291" s="362"/>
      <c r="O291" s="361"/>
      <c r="P291" s="362"/>
      <c r="Q291" s="361"/>
      <c r="R291" s="361"/>
      <c r="S291" s="362"/>
      <c r="T291" s="363" t="str">
        <f t="shared" ca="1" si="8"/>
        <v/>
      </c>
      <c r="U291" s="367"/>
      <c r="V291" s="368"/>
      <c r="W291" s="368"/>
      <c r="X291" s="363" t="str">
        <f t="array" aca="1" ref="X291" ca="1">IFERROR(_xludf.XLOOKUP($F291,INDIRECT("'예산서_"&amp;$D291&amp;"'!B:B"),INDIRECT("'예산서_"&amp;$D291&amp;"'!J:J")),"")</f>
        <v/>
      </c>
      <c r="Y291" s="367" t="str">
        <f t="array" aca="1" ref="Y291" ca="1">IFERROR(_xludf.XLOOKUP($F291,INDIRECT("'예산서_"&amp;$D291&amp;"'!B:B"),INDIRECT("'예산서_"&amp;$D291&amp;"'!E:E")),"")</f>
        <v/>
      </c>
      <c r="Z291" s="367">
        <f t="array" aca="1" ref="Z291" ca="1">IFERROR(_xludf.XLOOKUP($F291,INDIRECT("'예산서_"&amp;$D291&amp;"'!B:B"),INDIRECT("'예산서_"&amp;$D291&amp;"'!F:F")),)</f>
        <v>0</v>
      </c>
      <c r="AA291" s="363" t="str">
        <f t="array" aca="1" ref="AA291" ca="1">IFERROR(_xludf.XLOOKUP($F291,INDIRECT("'예산서_"&amp;$D291&amp;"'!B:B"),INDIRECT("'예산서_"&amp;$D291&amp;"'!K:K")),"")</f>
        <v/>
      </c>
      <c r="AB291" s="399" t="str">
        <f t="array" aca="1" ref="AB291" ca="1">IFERROR(_xludf.XLOOKUP($F291,INDIRECT("'예산서_"&amp;$D291&amp;"'!B:B"),INDIRECT("'예산서_"&amp;$D291&amp;"'!L:L")),"")</f>
        <v/>
      </c>
      <c r="AC291" s="363" t="str">
        <f t="array" aca="1" ref="AC291" ca="1">IFERROR(_xludf.XLOOKUP($F291,INDIRECT("'예산서_"&amp;$D291&amp;"'!B:B"),INDIRECT("'예산서_"&amp;$D291&amp;"'!M:M"))+V291+W291,"")</f>
        <v/>
      </c>
      <c r="AD291" s="369" t="str">
        <f t="shared" ca="1" si="9"/>
        <v/>
      </c>
    </row>
    <row r="292" spans="1:30" ht="15.95" customHeight="1">
      <c r="A292" s="351"/>
      <c r="B292" s="256"/>
      <c r="C292" s="360"/>
      <c r="D292" s="361"/>
      <c r="E292" s="361"/>
      <c r="F292" s="362"/>
      <c r="G292" s="363" t="str">
        <f t="array" aca="1" ref="G292" ca="1">IFERROR(_xludf.XLOOKUP($F292,INDIRECT("'예산서_"&amp;$D292&amp;"'!B:.B"),INDIRECT("'예산서_"&amp;$D292&amp;"'!C:.C")),"")</f>
        <v/>
      </c>
      <c r="H292" s="363" t="str">
        <f t="array" aca="1" ref="H292" ca="1">IFERROR(_xludf.XLOOKUP($F292,INDIRECT("'예산서_"&amp;$D292&amp;"'!B:.B"),INDIRECT("'예산서_"&amp;$D292&amp;"'!D:.D")),"")</f>
        <v/>
      </c>
      <c r="I292" s="364"/>
      <c r="J292" s="365"/>
      <c r="K292" s="366"/>
      <c r="L292" s="361"/>
      <c r="M292" s="361"/>
      <c r="N292" s="362"/>
      <c r="O292" s="361"/>
      <c r="P292" s="362"/>
      <c r="Q292" s="361"/>
      <c r="R292" s="361"/>
      <c r="S292" s="362"/>
      <c r="T292" s="363" t="str">
        <f t="shared" ca="1" si="8"/>
        <v/>
      </c>
      <c r="U292" s="367"/>
      <c r="V292" s="368"/>
      <c r="W292" s="368"/>
      <c r="X292" s="363" t="str">
        <f t="array" aca="1" ref="X292" ca="1">IFERROR(_xludf.XLOOKUP($F292,INDIRECT("'예산서_"&amp;$D292&amp;"'!B:B"),INDIRECT("'예산서_"&amp;$D292&amp;"'!J:J")),"")</f>
        <v/>
      </c>
      <c r="Y292" s="367" t="str">
        <f t="array" aca="1" ref="Y292" ca="1">IFERROR(_xludf.XLOOKUP($F292,INDIRECT("'예산서_"&amp;$D292&amp;"'!B:B"),INDIRECT("'예산서_"&amp;$D292&amp;"'!E:E")),"")</f>
        <v/>
      </c>
      <c r="Z292" s="367">
        <f t="array" aca="1" ref="Z292" ca="1">IFERROR(_xludf.XLOOKUP($F292,INDIRECT("'예산서_"&amp;$D292&amp;"'!B:B"),INDIRECT("'예산서_"&amp;$D292&amp;"'!F:F")),)</f>
        <v>0</v>
      </c>
      <c r="AA292" s="363" t="str">
        <f t="array" aca="1" ref="AA292" ca="1">IFERROR(_xludf.XLOOKUP($F292,INDIRECT("'예산서_"&amp;$D292&amp;"'!B:B"),INDIRECT("'예산서_"&amp;$D292&amp;"'!K:K")),"")</f>
        <v/>
      </c>
      <c r="AB292" s="399" t="str">
        <f t="array" aca="1" ref="AB292" ca="1">IFERROR(_xludf.XLOOKUP($F292,INDIRECT("'예산서_"&amp;$D292&amp;"'!B:B"),INDIRECT("'예산서_"&amp;$D292&amp;"'!L:L")),"")</f>
        <v/>
      </c>
      <c r="AC292" s="363" t="str">
        <f t="array" aca="1" ref="AC292" ca="1">IFERROR(_xludf.XLOOKUP($F292,INDIRECT("'예산서_"&amp;$D292&amp;"'!B:B"),INDIRECT("'예산서_"&amp;$D292&amp;"'!M:M"))+V292+W292,"")</f>
        <v/>
      </c>
      <c r="AD292" s="369" t="str">
        <f t="shared" ca="1" si="9"/>
        <v/>
      </c>
    </row>
    <row r="293" spans="1:30" ht="15.95" customHeight="1">
      <c r="A293" s="350"/>
      <c r="B293" s="256"/>
      <c r="C293" s="360"/>
      <c r="D293" s="361"/>
      <c r="E293" s="361"/>
      <c r="F293" s="362"/>
      <c r="G293" s="363" t="str">
        <f t="array" aca="1" ref="G293" ca="1">IFERROR(_xludf.XLOOKUP($F293,INDIRECT("'예산서_"&amp;$D293&amp;"'!B:.B"),INDIRECT("'예산서_"&amp;$D293&amp;"'!C:.C")),"")</f>
        <v/>
      </c>
      <c r="H293" s="363" t="str">
        <f t="array" aca="1" ref="H293" ca="1">IFERROR(_xludf.XLOOKUP($F293,INDIRECT("'예산서_"&amp;$D293&amp;"'!B:.B"),INDIRECT("'예산서_"&amp;$D293&amp;"'!D:.D")),"")</f>
        <v/>
      </c>
      <c r="I293" s="364"/>
      <c r="J293" s="365"/>
      <c r="K293" s="366"/>
      <c r="L293" s="361"/>
      <c r="M293" s="361"/>
      <c r="N293" s="362"/>
      <c r="O293" s="361"/>
      <c r="P293" s="362"/>
      <c r="Q293" s="361"/>
      <c r="R293" s="361"/>
      <c r="S293" s="362"/>
      <c r="T293" s="363" t="str">
        <f t="shared" ca="1" si="8"/>
        <v/>
      </c>
      <c r="U293" s="367"/>
      <c r="V293" s="368"/>
      <c r="W293" s="368"/>
      <c r="X293" s="363" t="str">
        <f t="array" aca="1" ref="X293" ca="1">IFERROR(_xludf.XLOOKUP($F293,INDIRECT("'예산서_"&amp;$D293&amp;"'!B:B"),INDIRECT("'예산서_"&amp;$D293&amp;"'!J:J")),"")</f>
        <v/>
      </c>
      <c r="Y293" s="367" t="str">
        <f t="array" aca="1" ref="Y293" ca="1">IFERROR(_xludf.XLOOKUP($F293,INDIRECT("'예산서_"&amp;$D293&amp;"'!B:B"),INDIRECT("'예산서_"&amp;$D293&amp;"'!E:E")),"")</f>
        <v/>
      </c>
      <c r="Z293" s="367">
        <f t="array" aca="1" ref="Z293" ca="1">IFERROR(_xludf.XLOOKUP($F293,INDIRECT("'예산서_"&amp;$D293&amp;"'!B:B"),INDIRECT("'예산서_"&amp;$D293&amp;"'!F:F")),)</f>
        <v>0</v>
      </c>
      <c r="AA293" s="363" t="str">
        <f t="array" aca="1" ref="AA293" ca="1">IFERROR(_xludf.XLOOKUP($F293,INDIRECT("'예산서_"&amp;$D293&amp;"'!B:B"),INDIRECT("'예산서_"&amp;$D293&amp;"'!K:K")),"")</f>
        <v/>
      </c>
      <c r="AB293" s="399" t="str">
        <f t="array" aca="1" ref="AB293" ca="1">IFERROR(_xludf.XLOOKUP($F293,INDIRECT("'예산서_"&amp;$D293&amp;"'!B:B"),INDIRECT("'예산서_"&amp;$D293&amp;"'!L:L")),"")</f>
        <v/>
      </c>
      <c r="AC293" s="363" t="str">
        <f t="array" aca="1" ref="AC293" ca="1">IFERROR(_xludf.XLOOKUP($F293,INDIRECT("'예산서_"&amp;$D293&amp;"'!B:B"),INDIRECT("'예산서_"&amp;$D293&amp;"'!M:M"))+V293+W293,"")</f>
        <v/>
      </c>
      <c r="AD293" s="369" t="str">
        <f t="shared" ca="1" si="9"/>
        <v/>
      </c>
    </row>
    <row r="294" spans="1:30" ht="15.95" customHeight="1">
      <c r="A294" s="351"/>
      <c r="B294" s="256"/>
      <c r="C294" s="360"/>
      <c r="D294" s="361"/>
      <c r="E294" s="361"/>
      <c r="F294" s="362"/>
      <c r="G294" s="363" t="str">
        <f t="array" aca="1" ref="G294" ca="1">IFERROR(_xludf.XLOOKUP($F294,INDIRECT("'예산서_"&amp;$D294&amp;"'!B:.B"),INDIRECT("'예산서_"&amp;$D294&amp;"'!C:.C")),"")</f>
        <v/>
      </c>
      <c r="H294" s="363" t="str">
        <f t="array" aca="1" ref="H294" ca="1">IFERROR(_xludf.XLOOKUP($F294,INDIRECT("'예산서_"&amp;$D294&amp;"'!B:.B"),INDIRECT("'예산서_"&amp;$D294&amp;"'!D:.D")),"")</f>
        <v/>
      </c>
      <c r="I294" s="364"/>
      <c r="J294" s="365"/>
      <c r="K294" s="366"/>
      <c r="L294" s="361"/>
      <c r="M294" s="361"/>
      <c r="N294" s="362"/>
      <c r="O294" s="361"/>
      <c r="P294" s="362"/>
      <c r="Q294" s="361"/>
      <c r="R294" s="361"/>
      <c r="S294" s="362"/>
      <c r="T294" s="363" t="str">
        <f t="shared" ca="1" si="8"/>
        <v/>
      </c>
      <c r="U294" s="367"/>
      <c r="V294" s="368"/>
      <c r="W294" s="368"/>
      <c r="X294" s="363" t="str">
        <f t="array" aca="1" ref="X294" ca="1">IFERROR(_xludf.XLOOKUP($F294,INDIRECT("'예산서_"&amp;$D294&amp;"'!B:B"),INDIRECT("'예산서_"&amp;$D294&amp;"'!J:J")),"")</f>
        <v/>
      </c>
      <c r="Y294" s="367" t="str">
        <f t="array" aca="1" ref="Y294" ca="1">IFERROR(_xludf.XLOOKUP($F294,INDIRECT("'예산서_"&amp;$D294&amp;"'!B:B"),INDIRECT("'예산서_"&amp;$D294&amp;"'!E:E")),"")</f>
        <v/>
      </c>
      <c r="Z294" s="367">
        <f t="array" aca="1" ref="Z294" ca="1">IFERROR(_xludf.XLOOKUP($F294,INDIRECT("'예산서_"&amp;$D294&amp;"'!B:B"),INDIRECT("'예산서_"&amp;$D294&amp;"'!F:F")),)</f>
        <v>0</v>
      </c>
      <c r="AA294" s="363" t="str">
        <f t="array" aca="1" ref="AA294" ca="1">IFERROR(_xludf.XLOOKUP($F294,INDIRECT("'예산서_"&amp;$D294&amp;"'!B:B"),INDIRECT("'예산서_"&amp;$D294&amp;"'!K:K")),"")</f>
        <v/>
      </c>
      <c r="AB294" s="399" t="str">
        <f t="array" aca="1" ref="AB294" ca="1">IFERROR(_xludf.XLOOKUP($F294,INDIRECT("'예산서_"&amp;$D294&amp;"'!B:B"),INDIRECT("'예산서_"&amp;$D294&amp;"'!L:L")),"")</f>
        <v/>
      </c>
      <c r="AC294" s="363" t="str">
        <f t="array" aca="1" ref="AC294" ca="1">IFERROR(_xludf.XLOOKUP($F294,INDIRECT("'예산서_"&amp;$D294&amp;"'!B:B"),INDIRECT("'예산서_"&amp;$D294&amp;"'!M:M"))+V294+W294,"")</f>
        <v/>
      </c>
      <c r="AD294" s="369" t="str">
        <f t="shared" ca="1" si="9"/>
        <v/>
      </c>
    </row>
    <row r="295" spans="1:30" ht="15.95" customHeight="1">
      <c r="A295" s="350"/>
      <c r="B295" s="256"/>
      <c r="C295" s="360"/>
      <c r="D295" s="361"/>
      <c r="E295" s="361"/>
      <c r="F295" s="362"/>
      <c r="G295" s="363" t="str">
        <f t="array" aca="1" ref="G295" ca="1">IFERROR(_xludf.XLOOKUP($F295,INDIRECT("'예산서_"&amp;$D295&amp;"'!B:.B"),INDIRECT("'예산서_"&amp;$D295&amp;"'!C:.C")),"")</f>
        <v/>
      </c>
      <c r="H295" s="363" t="str">
        <f t="array" aca="1" ref="H295" ca="1">IFERROR(_xludf.XLOOKUP($F295,INDIRECT("'예산서_"&amp;$D295&amp;"'!B:.B"),INDIRECT("'예산서_"&amp;$D295&amp;"'!D:.D")),"")</f>
        <v/>
      </c>
      <c r="I295" s="364"/>
      <c r="J295" s="365"/>
      <c r="K295" s="366"/>
      <c r="L295" s="361"/>
      <c r="M295" s="361"/>
      <c r="N295" s="362"/>
      <c r="O295" s="361"/>
      <c r="P295" s="362"/>
      <c r="Q295" s="361"/>
      <c r="R295" s="361"/>
      <c r="S295" s="362"/>
      <c r="T295" s="363" t="str">
        <f t="shared" ca="1" si="8"/>
        <v/>
      </c>
      <c r="U295" s="367"/>
      <c r="V295" s="368"/>
      <c r="W295" s="368"/>
      <c r="X295" s="363" t="str">
        <f t="array" aca="1" ref="X295" ca="1">IFERROR(_xludf.XLOOKUP($F295,INDIRECT("'예산서_"&amp;$D295&amp;"'!B:B"),INDIRECT("'예산서_"&amp;$D295&amp;"'!J:J")),"")</f>
        <v/>
      </c>
      <c r="Y295" s="367" t="str">
        <f t="array" aca="1" ref="Y295" ca="1">IFERROR(_xludf.XLOOKUP($F295,INDIRECT("'예산서_"&amp;$D295&amp;"'!B:B"),INDIRECT("'예산서_"&amp;$D295&amp;"'!E:E")),"")</f>
        <v/>
      </c>
      <c r="Z295" s="367">
        <f t="array" aca="1" ref="Z295" ca="1">IFERROR(_xludf.XLOOKUP($F295,INDIRECT("'예산서_"&amp;$D295&amp;"'!B:B"),INDIRECT("'예산서_"&amp;$D295&amp;"'!F:F")),)</f>
        <v>0</v>
      </c>
      <c r="AA295" s="363" t="str">
        <f t="array" aca="1" ref="AA295" ca="1">IFERROR(_xludf.XLOOKUP($F295,INDIRECT("'예산서_"&amp;$D295&amp;"'!B:B"),INDIRECT("'예산서_"&amp;$D295&amp;"'!K:K")),"")</f>
        <v/>
      </c>
      <c r="AB295" s="399" t="str">
        <f t="array" aca="1" ref="AB295" ca="1">IFERROR(_xludf.XLOOKUP($F295,INDIRECT("'예산서_"&amp;$D295&amp;"'!B:B"),INDIRECT("'예산서_"&amp;$D295&amp;"'!L:L")),"")</f>
        <v/>
      </c>
      <c r="AC295" s="363" t="str">
        <f t="array" aca="1" ref="AC295" ca="1">IFERROR(_xludf.XLOOKUP($F295,INDIRECT("'예산서_"&amp;$D295&amp;"'!B:B"),INDIRECT("'예산서_"&amp;$D295&amp;"'!M:M"))+V295+W295,"")</f>
        <v/>
      </c>
      <c r="AD295" s="369" t="str">
        <f t="shared" ca="1" si="9"/>
        <v/>
      </c>
    </row>
    <row r="296" spans="1:30" ht="15.95" customHeight="1">
      <c r="A296" s="351"/>
      <c r="B296" s="256"/>
      <c r="C296" s="360"/>
      <c r="D296" s="361"/>
      <c r="E296" s="361"/>
      <c r="F296" s="362"/>
      <c r="G296" s="363" t="str">
        <f t="array" aca="1" ref="G296" ca="1">IFERROR(_xludf.XLOOKUP($F296,INDIRECT("'예산서_"&amp;$D296&amp;"'!B:.B"),INDIRECT("'예산서_"&amp;$D296&amp;"'!C:.C")),"")</f>
        <v/>
      </c>
      <c r="H296" s="363" t="str">
        <f t="array" aca="1" ref="H296" ca="1">IFERROR(_xludf.XLOOKUP($F296,INDIRECT("'예산서_"&amp;$D296&amp;"'!B:.B"),INDIRECT("'예산서_"&amp;$D296&amp;"'!D:.D")),"")</f>
        <v/>
      </c>
      <c r="I296" s="364"/>
      <c r="J296" s="365"/>
      <c r="K296" s="366"/>
      <c r="L296" s="361"/>
      <c r="M296" s="361"/>
      <c r="N296" s="362"/>
      <c r="O296" s="361"/>
      <c r="P296" s="362"/>
      <c r="Q296" s="361"/>
      <c r="R296" s="361"/>
      <c r="S296" s="362"/>
      <c r="T296" s="363" t="str">
        <f t="shared" ca="1" si="8"/>
        <v/>
      </c>
      <c r="U296" s="367"/>
      <c r="V296" s="368"/>
      <c r="W296" s="368"/>
      <c r="X296" s="363" t="str">
        <f t="array" aca="1" ref="X296" ca="1">IFERROR(_xludf.XLOOKUP($F296,INDIRECT("'예산서_"&amp;$D296&amp;"'!B:B"),INDIRECT("'예산서_"&amp;$D296&amp;"'!J:J")),"")</f>
        <v/>
      </c>
      <c r="Y296" s="367" t="str">
        <f t="array" aca="1" ref="Y296" ca="1">IFERROR(_xludf.XLOOKUP($F296,INDIRECT("'예산서_"&amp;$D296&amp;"'!B:B"),INDIRECT("'예산서_"&amp;$D296&amp;"'!E:E")),"")</f>
        <v/>
      </c>
      <c r="Z296" s="367">
        <f t="array" aca="1" ref="Z296" ca="1">IFERROR(_xludf.XLOOKUP($F296,INDIRECT("'예산서_"&amp;$D296&amp;"'!B:B"),INDIRECT("'예산서_"&amp;$D296&amp;"'!F:F")),)</f>
        <v>0</v>
      </c>
      <c r="AA296" s="363" t="str">
        <f t="array" aca="1" ref="AA296" ca="1">IFERROR(_xludf.XLOOKUP($F296,INDIRECT("'예산서_"&amp;$D296&amp;"'!B:B"),INDIRECT("'예산서_"&amp;$D296&amp;"'!K:K")),"")</f>
        <v/>
      </c>
      <c r="AB296" s="399" t="str">
        <f t="array" aca="1" ref="AB296" ca="1">IFERROR(_xludf.XLOOKUP($F296,INDIRECT("'예산서_"&amp;$D296&amp;"'!B:B"),INDIRECT("'예산서_"&amp;$D296&amp;"'!L:L")),"")</f>
        <v/>
      </c>
      <c r="AC296" s="363" t="str">
        <f t="array" aca="1" ref="AC296" ca="1">IFERROR(_xludf.XLOOKUP($F296,INDIRECT("'예산서_"&amp;$D296&amp;"'!B:B"),INDIRECT("'예산서_"&amp;$D296&amp;"'!M:M"))+V296+W296,"")</f>
        <v/>
      </c>
      <c r="AD296" s="369" t="str">
        <f t="shared" ca="1" si="9"/>
        <v/>
      </c>
    </row>
    <row r="297" spans="1:30" ht="15.95" customHeight="1">
      <c r="A297" s="350"/>
      <c r="B297" s="256"/>
      <c r="C297" s="360"/>
      <c r="D297" s="361"/>
      <c r="E297" s="361"/>
      <c r="F297" s="362"/>
      <c r="G297" s="363" t="str">
        <f t="array" aca="1" ref="G297" ca="1">IFERROR(_xludf.XLOOKUP($F297,INDIRECT("'예산서_"&amp;$D297&amp;"'!B:.B"),INDIRECT("'예산서_"&amp;$D297&amp;"'!C:.C")),"")</f>
        <v/>
      </c>
      <c r="H297" s="363" t="str">
        <f t="array" aca="1" ref="H297" ca="1">IFERROR(_xludf.XLOOKUP($F297,INDIRECT("'예산서_"&amp;$D297&amp;"'!B:.B"),INDIRECT("'예산서_"&amp;$D297&amp;"'!D:.D")),"")</f>
        <v/>
      </c>
      <c r="I297" s="364"/>
      <c r="J297" s="365"/>
      <c r="K297" s="366"/>
      <c r="L297" s="361"/>
      <c r="M297" s="361"/>
      <c r="N297" s="362"/>
      <c r="O297" s="361"/>
      <c r="P297" s="362"/>
      <c r="Q297" s="361"/>
      <c r="R297" s="361"/>
      <c r="S297" s="362"/>
      <c r="T297" s="363" t="str">
        <f t="shared" ca="1" si="8"/>
        <v/>
      </c>
      <c r="U297" s="367"/>
      <c r="V297" s="368"/>
      <c r="W297" s="368"/>
      <c r="X297" s="363" t="str">
        <f t="array" aca="1" ref="X297" ca="1">IFERROR(_xludf.XLOOKUP($F297,INDIRECT("'예산서_"&amp;$D297&amp;"'!B:B"),INDIRECT("'예산서_"&amp;$D297&amp;"'!J:J")),"")</f>
        <v/>
      </c>
      <c r="Y297" s="367" t="str">
        <f t="array" aca="1" ref="Y297" ca="1">IFERROR(_xludf.XLOOKUP($F297,INDIRECT("'예산서_"&amp;$D297&amp;"'!B:B"),INDIRECT("'예산서_"&amp;$D297&amp;"'!E:E")),"")</f>
        <v/>
      </c>
      <c r="Z297" s="367">
        <f t="array" aca="1" ref="Z297" ca="1">IFERROR(_xludf.XLOOKUP($F297,INDIRECT("'예산서_"&amp;$D297&amp;"'!B:B"),INDIRECT("'예산서_"&amp;$D297&amp;"'!F:F")),)</f>
        <v>0</v>
      </c>
      <c r="AA297" s="363" t="str">
        <f t="array" aca="1" ref="AA297" ca="1">IFERROR(_xludf.XLOOKUP($F297,INDIRECT("'예산서_"&amp;$D297&amp;"'!B:B"),INDIRECT("'예산서_"&amp;$D297&amp;"'!K:K")),"")</f>
        <v/>
      </c>
      <c r="AB297" s="399" t="str">
        <f t="array" aca="1" ref="AB297" ca="1">IFERROR(_xludf.XLOOKUP($F297,INDIRECT("'예산서_"&amp;$D297&amp;"'!B:B"),INDIRECT("'예산서_"&amp;$D297&amp;"'!L:L")),"")</f>
        <v/>
      </c>
      <c r="AC297" s="363" t="str">
        <f t="array" aca="1" ref="AC297" ca="1">IFERROR(_xludf.XLOOKUP($F297,INDIRECT("'예산서_"&amp;$D297&amp;"'!B:B"),INDIRECT("'예산서_"&amp;$D297&amp;"'!M:M"))+V297+W297,"")</f>
        <v/>
      </c>
      <c r="AD297" s="369" t="str">
        <f t="shared" ca="1" si="9"/>
        <v/>
      </c>
    </row>
    <row r="298" spans="1:30" ht="15.95" customHeight="1">
      <c r="A298" s="351"/>
      <c r="B298" s="256"/>
      <c r="C298" s="360"/>
      <c r="D298" s="361"/>
      <c r="E298" s="361"/>
      <c r="F298" s="362"/>
      <c r="G298" s="363" t="str">
        <f t="array" aca="1" ref="G298" ca="1">IFERROR(_xludf.XLOOKUP($F298,INDIRECT("'예산서_"&amp;$D298&amp;"'!B:.B"),INDIRECT("'예산서_"&amp;$D298&amp;"'!C:.C")),"")</f>
        <v/>
      </c>
      <c r="H298" s="363" t="str">
        <f t="array" aca="1" ref="H298" ca="1">IFERROR(_xludf.XLOOKUP($F298,INDIRECT("'예산서_"&amp;$D298&amp;"'!B:.B"),INDIRECT("'예산서_"&amp;$D298&amp;"'!D:.D")),"")</f>
        <v/>
      </c>
      <c r="I298" s="364"/>
      <c r="J298" s="365"/>
      <c r="K298" s="366"/>
      <c r="L298" s="361"/>
      <c r="M298" s="361"/>
      <c r="N298" s="362"/>
      <c r="O298" s="361"/>
      <c r="P298" s="362"/>
      <c r="Q298" s="361"/>
      <c r="R298" s="361"/>
      <c r="S298" s="362"/>
      <c r="T298" s="363" t="str">
        <f t="shared" ca="1" si="8"/>
        <v/>
      </c>
      <c r="U298" s="367"/>
      <c r="V298" s="368"/>
      <c r="W298" s="368"/>
      <c r="X298" s="363" t="str">
        <f t="array" aca="1" ref="X298" ca="1">IFERROR(_xludf.XLOOKUP($F298,INDIRECT("'예산서_"&amp;$D298&amp;"'!B:B"),INDIRECT("'예산서_"&amp;$D298&amp;"'!J:J")),"")</f>
        <v/>
      </c>
      <c r="Y298" s="367" t="str">
        <f t="array" aca="1" ref="Y298" ca="1">IFERROR(_xludf.XLOOKUP($F298,INDIRECT("'예산서_"&amp;$D298&amp;"'!B:B"),INDIRECT("'예산서_"&amp;$D298&amp;"'!E:E")),"")</f>
        <v/>
      </c>
      <c r="Z298" s="367">
        <f t="array" aca="1" ref="Z298" ca="1">IFERROR(_xludf.XLOOKUP($F298,INDIRECT("'예산서_"&amp;$D298&amp;"'!B:B"),INDIRECT("'예산서_"&amp;$D298&amp;"'!F:F")),)</f>
        <v>0</v>
      </c>
      <c r="AA298" s="363" t="str">
        <f t="array" aca="1" ref="AA298" ca="1">IFERROR(_xludf.XLOOKUP($F298,INDIRECT("'예산서_"&amp;$D298&amp;"'!B:B"),INDIRECT("'예산서_"&amp;$D298&amp;"'!K:K")),"")</f>
        <v/>
      </c>
      <c r="AB298" s="399" t="str">
        <f t="array" aca="1" ref="AB298" ca="1">IFERROR(_xludf.XLOOKUP($F298,INDIRECT("'예산서_"&amp;$D298&amp;"'!B:B"),INDIRECT("'예산서_"&amp;$D298&amp;"'!L:L")),"")</f>
        <v/>
      </c>
      <c r="AC298" s="363" t="str">
        <f t="array" aca="1" ref="AC298" ca="1">IFERROR(_xludf.XLOOKUP($F298,INDIRECT("'예산서_"&amp;$D298&amp;"'!B:B"),INDIRECT("'예산서_"&amp;$D298&amp;"'!M:M"))+V298+W298,"")</f>
        <v/>
      </c>
      <c r="AD298" s="369" t="str">
        <f t="shared" ca="1" si="9"/>
        <v/>
      </c>
    </row>
    <row r="299" spans="1:30" ht="15.95" customHeight="1">
      <c r="A299" s="350"/>
      <c r="B299" s="256"/>
      <c r="C299" s="360"/>
      <c r="D299" s="361"/>
      <c r="E299" s="361"/>
      <c r="F299" s="362"/>
      <c r="G299" s="363" t="str">
        <f t="array" aca="1" ref="G299" ca="1">IFERROR(_xludf.XLOOKUP($F299,INDIRECT("'예산서_"&amp;$D299&amp;"'!B:.B"),INDIRECT("'예산서_"&amp;$D299&amp;"'!C:.C")),"")</f>
        <v/>
      </c>
      <c r="H299" s="363" t="str">
        <f t="array" aca="1" ref="H299" ca="1">IFERROR(_xludf.XLOOKUP($F299,INDIRECT("'예산서_"&amp;$D299&amp;"'!B:.B"),INDIRECT("'예산서_"&amp;$D299&amp;"'!D:.D")),"")</f>
        <v/>
      </c>
      <c r="I299" s="364"/>
      <c r="J299" s="365"/>
      <c r="K299" s="366"/>
      <c r="L299" s="361"/>
      <c r="M299" s="361"/>
      <c r="N299" s="362"/>
      <c r="O299" s="361"/>
      <c r="P299" s="362"/>
      <c r="Q299" s="361"/>
      <c r="R299" s="361"/>
      <c r="S299" s="362"/>
      <c r="T299" s="363" t="str">
        <f t="shared" ca="1" si="8"/>
        <v/>
      </c>
      <c r="U299" s="367"/>
      <c r="V299" s="368"/>
      <c r="W299" s="368"/>
      <c r="X299" s="363" t="str">
        <f t="array" aca="1" ref="X299" ca="1">IFERROR(_xludf.XLOOKUP($F299,INDIRECT("'예산서_"&amp;$D299&amp;"'!B:B"),INDIRECT("'예산서_"&amp;$D299&amp;"'!J:J")),"")</f>
        <v/>
      </c>
      <c r="Y299" s="367" t="str">
        <f t="array" aca="1" ref="Y299" ca="1">IFERROR(_xludf.XLOOKUP($F299,INDIRECT("'예산서_"&amp;$D299&amp;"'!B:B"),INDIRECT("'예산서_"&amp;$D299&amp;"'!E:E")),"")</f>
        <v/>
      </c>
      <c r="Z299" s="367">
        <f t="array" aca="1" ref="Z299" ca="1">IFERROR(_xludf.XLOOKUP($F299,INDIRECT("'예산서_"&amp;$D299&amp;"'!B:B"),INDIRECT("'예산서_"&amp;$D299&amp;"'!F:F")),)</f>
        <v>0</v>
      </c>
      <c r="AA299" s="363" t="str">
        <f t="array" aca="1" ref="AA299" ca="1">IFERROR(_xludf.XLOOKUP($F299,INDIRECT("'예산서_"&amp;$D299&amp;"'!B:B"),INDIRECT("'예산서_"&amp;$D299&amp;"'!K:K")),"")</f>
        <v/>
      </c>
      <c r="AB299" s="399" t="str">
        <f t="array" aca="1" ref="AB299" ca="1">IFERROR(_xludf.XLOOKUP($F299,INDIRECT("'예산서_"&amp;$D299&amp;"'!B:B"),INDIRECT("'예산서_"&amp;$D299&amp;"'!L:L")),"")</f>
        <v/>
      </c>
      <c r="AC299" s="363" t="str">
        <f t="array" aca="1" ref="AC299" ca="1">IFERROR(_xludf.XLOOKUP($F299,INDIRECT("'예산서_"&amp;$D299&amp;"'!B:B"),INDIRECT("'예산서_"&amp;$D299&amp;"'!M:M"))+V299+W299,"")</f>
        <v/>
      </c>
      <c r="AD299" s="369" t="str">
        <f t="shared" ca="1" si="9"/>
        <v/>
      </c>
    </row>
    <row r="300" spans="1:30" ht="15.95" customHeight="1">
      <c r="A300" s="351"/>
      <c r="B300" s="256"/>
      <c r="C300" s="360"/>
      <c r="D300" s="361"/>
      <c r="E300" s="361"/>
      <c r="F300" s="362"/>
      <c r="G300" s="363" t="str">
        <f t="array" aca="1" ref="G300" ca="1">IFERROR(_xludf.XLOOKUP($F300,INDIRECT("'예산서_"&amp;$D300&amp;"'!B:.B"),INDIRECT("'예산서_"&amp;$D300&amp;"'!C:.C")),"")</f>
        <v/>
      </c>
      <c r="H300" s="363" t="str">
        <f t="array" aca="1" ref="H300" ca="1">IFERROR(_xludf.XLOOKUP($F300,INDIRECT("'예산서_"&amp;$D300&amp;"'!B:.B"),INDIRECT("'예산서_"&amp;$D300&amp;"'!D:.D")),"")</f>
        <v/>
      </c>
      <c r="I300" s="364"/>
      <c r="J300" s="365"/>
      <c r="K300" s="366"/>
      <c r="L300" s="361"/>
      <c r="M300" s="361"/>
      <c r="N300" s="362"/>
      <c r="O300" s="361"/>
      <c r="P300" s="362"/>
      <c r="Q300" s="361"/>
      <c r="R300" s="361"/>
      <c r="S300" s="362"/>
      <c r="T300" s="363" t="str">
        <f t="shared" ca="1" si="8"/>
        <v/>
      </c>
      <c r="U300" s="367"/>
      <c r="V300" s="368"/>
      <c r="W300" s="368"/>
      <c r="X300" s="363" t="str">
        <f t="array" aca="1" ref="X300" ca="1">IFERROR(_xludf.XLOOKUP($F300,INDIRECT("'예산서_"&amp;$D300&amp;"'!B:B"),INDIRECT("'예산서_"&amp;$D300&amp;"'!J:J")),"")</f>
        <v/>
      </c>
      <c r="Y300" s="367" t="str">
        <f t="array" aca="1" ref="Y300" ca="1">IFERROR(_xludf.XLOOKUP($F300,INDIRECT("'예산서_"&amp;$D300&amp;"'!B:B"),INDIRECT("'예산서_"&amp;$D300&amp;"'!E:E")),"")</f>
        <v/>
      </c>
      <c r="Z300" s="367">
        <f t="array" aca="1" ref="Z300" ca="1">IFERROR(_xludf.XLOOKUP($F300,INDIRECT("'예산서_"&amp;$D300&amp;"'!B:B"),INDIRECT("'예산서_"&amp;$D300&amp;"'!F:F")),)</f>
        <v>0</v>
      </c>
      <c r="AA300" s="363" t="str">
        <f t="array" aca="1" ref="AA300" ca="1">IFERROR(_xludf.XLOOKUP($F300,INDIRECT("'예산서_"&amp;$D300&amp;"'!B:B"),INDIRECT("'예산서_"&amp;$D300&amp;"'!K:K")),"")</f>
        <v/>
      </c>
      <c r="AB300" s="399" t="str">
        <f t="array" aca="1" ref="AB300" ca="1">IFERROR(_xludf.XLOOKUP($F300,INDIRECT("'예산서_"&amp;$D300&amp;"'!B:B"),INDIRECT("'예산서_"&amp;$D300&amp;"'!L:L")),"")</f>
        <v/>
      </c>
      <c r="AC300" s="363" t="str">
        <f t="array" aca="1" ref="AC300" ca="1">IFERROR(_xludf.XLOOKUP($F300,INDIRECT("'예산서_"&amp;$D300&amp;"'!B:B"),INDIRECT("'예산서_"&amp;$D300&amp;"'!M:M"))+V300+W300,"")</f>
        <v/>
      </c>
      <c r="AD300" s="369" t="str">
        <f t="shared" ca="1" si="9"/>
        <v/>
      </c>
    </row>
    <row r="301" spans="1:30" ht="15.95" customHeight="1">
      <c r="A301" s="350"/>
      <c r="B301" s="256"/>
      <c r="C301" s="360"/>
      <c r="D301" s="361"/>
      <c r="E301" s="361"/>
      <c r="F301" s="362"/>
      <c r="G301" s="363" t="str">
        <f t="array" aca="1" ref="G301" ca="1">IFERROR(_xludf.XLOOKUP($F301,INDIRECT("'예산서_"&amp;$D301&amp;"'!B:.B"),INDIRECT("'예산서_"&amp;$D301&amp;"'!C:.C")),"")</f>
        <v/>
      </c>
      <c r="H301" s="363" t="str">
        <f t="array" aca="1" ref="H301" ca="1">IFERROR(_xludf.XLOOKUP($F301,INDIRECT("'예산서_"&amp;$D301&amp;"'!B:.B"),INDIRECT("'예산서_"&amp;$D301&amp;"'!D:.D")),"")</f>
        <v/>
      </c>
      <c r="I301" s="364"/>
      <c r="J301" s="365"/>
      <c r="K301" s="366"/>
      <c r="L301" s="361"/>
      <c r="M301" s="361"/>
      <c r="N301" s="362"/>
      <c r="O301" s="361"/>
      <c r="P301" s="362"/>
      <c r="Q301" s="361"/>
      <c r="R301" s="361"/>
      <c r="S301" s="362"/>
      <c r="T301" s="363" t="str">
        <f t="shared" ca="1" si="8"/>
        <v/>
      </c>
      <c r="U301" s="367"/>
      <c r="V301" s="368"/>
      <c r="W301" s="368"/>
      <c r="X301" s="363" t="str">
        <f t="array" aca="1" ref="X301" ca="1">IFERROR(_xludf.XLOOKUP($F301,INDIRECT("'예산서_"&amp;$D301&amp;"'!B:B"),INDIRECT("'예산서_"&amp;$D301&amp;"'!J:J")),"")</f>
        <v/>
      </c>
      <c r="Y301" s="367" t="str">
        <f t="array" aca="1" ref="Y301" ca="1">IFERROR(_xludf.XLOOKUP($F301,INDIRECT("'예산서_"&amp;$D301&amp;"'!B:B"),INDIRECT("'예산서_"&amp;$D301&amp;"'!E:E")),"")</f>
        <v/>
      </c>
      <c r="Z301" s="367">
        <f t="array" aca="1" ref="Z301" ca="1">IFERROR(_xludf.XLOOKUP($F301,INDIRECT("'예산서_"&amp;$D301&amp;"'!B:B"),INDIRECT("'예산서_"&amp;$D301&amp;"'!F:F")),)</f>
        <v>0</v>
      </c>
      <c r="AA301" s="363" t="str">
        <f t="array" aca="1" ref="AA301" ca="1">IFERROR(_xludf.XLOOKUP($F301,INDIRECT("'예산서_"&amp;$D301&amp;"'!B:B"),INDIRECT("'예산서_"&amp;$D301&amp;"'!K:K")),"")</f>
        <v/>
      </c>
      <c r="AB301" s="399" t="str">
        <f t="array" aca="1" ref="AB301" ca="1">IFERROR(_xludf.XLOOKUP($F301,INDIRECT("'예산서_"&amp;$D301&amp;"'!B:B"),INDIRECT("'예산서_"&amp;$D301&amp;"'!L:L")),"")</f>
        <v/>
      </c>
      <c r="AC301" s="363" t="str">
        <f t="array" aca="1" ref="AC301" ca="1">IFERROR(_xludf.XLOOKUP($F301,INDIRECT("'예산서_"&amp;$D301&amp;"'!B:B"),INDIRECT("'예산서_"&amp;$D301&amp;"'!M:M"))+V301+W301,"")</f>
        <v/>
      </c>
      <c r="AD301" s="369" t="str">
        <f t="shared" ca="1" si="9"/>
        <v/>
      </c>
    </row>
    <row r="302" spans="1:30" ht="15.95" customHeight="1">
      <c r="A302" s="351"/>
      <c r="B302" s="256"/>
      <c r="C302" s="360"/>
      <c r="D302" s="361"/>
      <c r="E302" s="361"/>
      <c r="F302" s="362"/>
      <c r="G302" s="363" t="str">
        <f t="array" aca="1" ref="G302" ca="1">IFERROR(_xludf.XLOOKUP($F302,INDIRECT("'예산서_"&amp;$D302&amp;"'!B:.B"),INDIRECT("'예산서_"&amp;$D302&amp;"'!C:.C")),"")</f>
        <v/>
      </c>
      <c r="H302" s="363" t="str">
        <f t="array" aca="1" ref="H302" ca="1">IFERROR(_xludf.XLOOKUP($F302,INDIRECT("'예산서_"&amp;$D302&amp;"'!B:.B"),INDIRECT("'예산서_"&amp;$D302&amp;"'!D:.D")),"")</f>
        <v/>
      </c>
      <c r="I302" s="364"/>
      <c r="J302" s="365"/>
      <c r="K302" s="366"/>
      <c r="L302" s="361"/>
      <c r="M302" s="361"/>
      <c r="N302" s="362"/>
      <c r="O302" s="361"/>
      <c r="P302" s="362"/>
      <c r="Q302" s="361"/>
      <c r="R302" s="361"/>
      <c r="S302" s="362"/>
      <c r="T302" s="363" t="str">
        <f t="shared" ca="1" si="8"/>
        <v/>
      </c>
      <c r="U302" s="367"/>
      <c r="V302" s="368"/>
      <c r="W302" s="368"/>
      <c r="X302" s="363" t="str">
        <f t="array" aca="1" ref="X302" ca="1">IFERROR(_xludf.XLOOKUP($F302,INDIRECT("'예산서_"&amp;$D302&amp;"'!B:B"),INDIRECT("'예산서_"&amp;$D302&amp;"'!J:J")),"")</f>
        <v/>
      </c>
      <c r="Y302" s="367" t="str">
        <f t="array" aca="1" ref="Y302" ca="1">IFERROR(_xludf.XLOOKUP($F302,INDIRECT("'예산서_"&amp;$D302&amp;"'!B:B"),INDIRECT("'예산서_"&amp;$D302&amp;"'!E:E")),"")</f>
        <v/>
      </c>
      <c r="Z302" s="367">
        <f t="array" aca="1" ref="Z302" ca="1">IFERROR(_xludf.XLOOKUP($F302,INDIRECT("'예산서_"&amp;$D302&amp;"'!B:B"),INDIRECT("'예산서_"&amp;$D302&amp;"'!F:F")),)</f>
        <v>0</v>
      </c>
      <c r="AA302" s="363" t="str">
        <f t="array" aca="1" ref="AA302" ca="1">IFERROR(_xludf.XLOOKUP($F302,INDIRECT("'예산서_"&amp;$D302&amp;"'!B:B"),INDIRECT("'예산서_"&amp;$D302&amp;"'!K:K")),"")</f>
        <v/>
      </c>
      <c r="AB302" s="399" t="str">
        <f t="array" aca="1" ref="AB302" ca="1">IFERROR(_xludf.XLOOKUP($F302,INDIRECT("'예산서_"&amp;$D302&amp;"'!B:B"),INDIRECT("'예산서_"&amp;$D302&amp;"'!L:L")),"")</f>
        <v/>
      </c>
      <c r="AC302" s="363" t="str">
        <f t="array" aca="1" ref="AC302" ca="1">IFERROR(_xludf.XLOOKUP($F302,INDIRECT("'예산서_"&amp;$D302&amp;"'!B:B"),INDIRECT("'예산서_"&amp;$D302&amp;"'!M:M"))+V302+W302,"")</f>
        <v/>
      </c>
      <c r="AD302" s="369" t="str">
        <f t="shared" ca="1" si="9"/>
        <v/>
      </c>
    </row>
    <row r="303" spans="1:30" ht="15.95" customHeight="1">
      <c r="A303" s="350"/>
      <c r="B303" s="256"/>
      <c r="C303" s="360"/>
      <c r="D303" s="361"/>
      <c r="E303" s="361"/>
      <c r="F303" s="362"/>
      <c r="G303" s="363" t="str">
        <f t="array" aca="1" ref="G303" ca="1">IFERROR(_xludf.XLOOKUP($F303,INDIRECT("'예산서_"&amp;$D303&amp;"'!B:.B"),INDIRECT("'예산서_"&amp;$D303&amp;"'!C:.C")),"")</f>
        <v/>
      </c>
      <c r="H303" s="363" t="str">
        <f t="array" aca="1" ref="H303" ca="1">IFERROR(_xludf.XLOOKUP($F303,INDIRECT("'예산서_"&amp;$D303&amp;"'!B:.B"),INDIRECT("'예산서_"&amp;$D303&amp;"'!D:.D")),"")</f>
        <v/>
      </c>
      <c r="I303" s="364"/>
      <c r="J303" s="365"/>
      <c r="K303" s="366"/>
      <c r="L303" s="361"/>
      <c r="M303" s="361"/>
      <c r="N303" s="362"/>
      <c r="O303" s="361"/>
      <c r="P303" s="362"/>
      <c r="Q303" s="361"/>
      <c r="R303" s="361"/>
      <c r="S303" s="362"/>
      <c r="T303" s="363" t="str">
        <f t="shared" ca="1" si="8"/>
        <v/>
      </c>
      <c r="U303" s="367"/>
      <c r="V303" s="368"/>
      <c r="W303" s="368"/>
      <c r="X303" s="363" t="str">
        <f t="array" aca="1" ref="X303" ca="1">IFERROR(_xludf.XLOOKUP($F303,INDIRECT("'예산서_"&amp;$D303&amp;"'!B:B"),INDIRECT("'예산서_"&amp;$D303&amp;"'!J:J")),"")</f>
        <v/>
      </c>
      <c r="Y303" s="367" t="str">
        <f t="array" aca="1" ref="Y303" ca="1">IFERROR(_xludf.XLOOKUP($F303,INDIRECT("'예산서_"&amp;$D303&amp;"'!B:B"),INDIRECT("'예산서_"&amp;$D303&amp;"'!E:E")),"")</f>
        <v/>
      </c>
      <c r="Z303" s="367">
        <f t="array" aca="1" ref="Z303" ca="1">IFERROR(_xludf.XLOOKUP($F303,INDIRECT("'예산서_"&amp;$D303&amp;"'!B:B"),INDIRECT("'예산서_"&amp;$D303&amp;"'!F:F")),)</f>
        <v>0</v>
      </c>
      <c r="AA303" s="363" t="str">
        <f t="array" aca="1" ref="AA303" ca="1">IFERROR(_xludf.XLOOKUP($F303,INDIRECT("'예산서_"&amp;$D303&amp;"'!B:B"),INDIRECT("'예산서_"&amp;$D303&amp;"'!K:K")),"")</f>
        <v/>
      </c>
      <c r="AB303" s="399" t="str">
        <f t="array" aca="1" ref="AB303" ca="1">IFERROR(_xludf.XLOOKUP($F303,INDIRECT("'예산서_"&amp;$D303&amp;"'!B:B"),INDIRECT("'예산서_"&amp;$D303&amp;"'!L:L")),"")</f>
        <v/>
      </c>
      <c r="AC303" s="363" t="str">
        <f t="array" aca="1" ref="AC303" ca="1">IFERROR(_xludf.XLOOKUP($F303,INDIRECT("'예산서_"&amp;$D303&amp;"'!B:B"),INDIRECT("'예산서_"&amp;$D303&amp;"'!M:M"))+V303+W303,"")</f>
        <v/>
      </c>
      <c r="AD303" s="369" t="str">
        <f t="shared" ca="1" si="9"/>
        <v/>
      </c>
    </row>
    <row r="304" spans="1:30" ht="15.95" customHeight="1">
      <c r="A304" s="351"/>
      <c r="B304" s="256"/>
      <c r="C304" s="360"/>
      <c r="D304" s="361"/>
      <c r="E304" s="361"/>
      <c r="F304" s="362"/>
      <c r="G304" s="363" t="str">
        <f t="array" aca="1" ref="G304" ca="1">IFERROR(_xludf.XLOOKUP($F304,INDIRECT("'예산서_"&amp;$D304&amp;"'!B:.B"),INDIRECT("'예산서_"&amp;$D304&amp;"'!C:.C")),"")</f>
        <v/>
      </c>
      <c r="H304" s="363" t="str">
        <f t="array" aca="1" ref="H304" ca="1">IFERROR(_xludf.XLOOKUP($F304,INDIRECT("'예산서_"&amp;$D304&amp;"'!B:.B"),INDIRECT("'예산서_"&amp;$D304&amp;"'!D:.D")),"")</f>
        <v/>
      </c>
      <c r="I304" s="364"/>
      <c r="J304" s="365"/>
      <c r="K304" s="366"/>
      <c r="L304" s="361"/>
      <c r="M304" s="361"/>
      <c r="N304" s="362"/>
      <c r="O304" s="361"/>
      <c r="P304" s="362"/>
      <c r="Q304" s="361"/>
      <c r="R304" s="361"/>
      <c r="S304" s="362"/>
      <c r="T304" s="363" t="str">
        <f t="shared" ca="1" si="8"/>
        <v/>
      </c>
      <c r="U304" s="367"/>
      <c r="V304" s="368"/>
      <c r="W304" s="368"/>
      <c r="X304" s="363" t="str">
        <f t="array" aca="1" ref="X304" ca="1">IFERROR(_xludf.XLOOKUP($F304,INDIRECT("'예산서_"&amp;$D304&amp;"'!B:B"),INDIRECT("'예산서_"&amp;$D304&amp;"'!J:J")),"")</f>
        <v/>
      </c>
      <c r="Y304" s="367" t="str">
        <f t="array" aca="1" ref="Y304" ca="1">IFERROR(_xludf.XLOOKUP($F304,INDIRECT("'예산서_"&amp;$D304&amp;"'!B:B"),INDIRECT("'예산서_"&amp;$D304&amp;"'!E:E")),"")</f>
        <v/>
      </c>
      <c r="Z304" s="367">
        <f t="array" aca="1" ref="Z304" ca="1">IFERROR(_xludf.XLOOKUP($F304,INDIRECT("'예산서_"&amp;$D304&amp;"'!B:B"),INDIRECT("'예산서_"&amp;$D304&amp;"'!F:F")),)</f>
        <v>0</v>
      </c>
      <c r="AA304" s="363" t="str">
        <f t="array" aca="1" ref="AA304" ca="1">IFERROR(_xludf.XLOOKUP($F304,INDIRECT("'예산서_"&amp;$D304&amp;"'!B:B"),INDIRECT("'예산서_"&amp;$D304&amp;"'!K:K")),"")</f>
        <v/>
      </c>
      <c r="AB304" s="399" t="str">
        <f t="array" aca="1" ref="AB304" ca="1">IFERROR(_xludf.XLOOKUP($F304,INDIRECT("'예산서_"&amp;$D304&amp;"'!B:B"),INDIRECT("'예산서_"&amp;$D304&amp;"'!L:L")),"")</f>
        <v/>
      </c>
      <c r="AC304" s="363" t="str">
        <f t="array" aca="1" ref="AC304" ca="1">IFERROR(_xludf.XLOOKUP($F304,INDIRECT("'예산서_"&amp;$D304&amp;"'!B:B"),INDIRECT("'예산서_"&amp;$D304&amp;"'!M:M"))+V304+W304,"")</f>
        <v/>
      </c>
      <c r="AD304" s="369" t="str">
        <f t="shared" ca="1" si="9"/>
        <v/>
      </c>
    </row>
    <row r="305" spans="1:30" ht="15.95" customHeight="1">
      <c r="A305" s="350"/>
      <c r="B305" s="256"/>
      <c r="C305" s="360"/>
      <c r="D305" s="361"/>
      <c r="E305" s="361"/>
      <c r="F305" s="362"/>
      <c r="G305" s="363" t="str">
        <f t="array" aca="1" ref="G305" ca="1">IFERROR(_xludf.XLOOKUP($F305,INDIRECT("'예산서_"&amp;$D305&amp;"'!B:.B"),INDIRECT("'예산서_"&amp;$D305&amp;"'!C:.C")),"")</f>
        <v/>
      </c>
      <c r="H305" s="363" t="str">
        <f t="array" aca="1" ref="H305" ca="1">IFERROR(_xludf.XLOOKUP($F305,INDIRECT("'예산서_"&amp;$D305&amp;"'!B:.B"),INDIRECT("'예산서_"&amp;$D305&amp;"'!D:.D")),"")</f>
        <v/>
      </c>
      <c r="I305" s="364"/>
      <c r="J305" s="365"/>
      <c r="K305" s="366"/>
      <c r="L305" s="361"/>
      <c r="M305" s="361"/>
      <c r="N305" s="362"/>
      <c r="O305" s="361"/>
      <c r="P305" s="362"/>
      <c r="Q305" s="361"/>
      <c r="R305" s="361"/>
      <c r="S305" s="362"/>
      <c r="T305" s="363" t="str">
        <f t="shared" ca="1" si="8"/>
        <v/>
      </c>
      <c r="U305" s="367"/>
      <c r="V305" s="368"/>
      <c r="W305" s="368"/>
      <c r="X305" s="363" t="str">
        <f t="array" aca="1" ref="X305" ca="1">IFERROR(_xludf.XLOOKUP($F305,INDIRECT("'예산서_"&amp;$D305&amp;"'!B:B"),INDIRECT("'예산서_"&amp;$D305&amp;"'!J:J")),"")</f>
        <v/>
      </c>
      <c r="Y305" s="367" t="str">
        <f t="array" aca="1" ref="Y305" ca="1">IFERROR(_xludf.XLOOKUP($F305,INDIRECT("'예산서_"&amp;$D305&amp;"'!B:B"),INDIRECT("'예산서_"&amp;$D305&amp;"'!E:E")),"")</f>
        <v/>
      </c>
      <c r="Z305" s="367">
        <f t="array" aca="1" ref="Z305" ca="1">IFERROR(_xludf.XLOOKUP($F305,INDIRECT("'예산서_"&amp;$D305&amp;"'!B:B"),INDIRECT("'예산서_"&amp;$D305&amp;"'!F:F")),)</f>
        <v>0</v>
      </c>
      <c r="AA305" s="363" t="str">
        <f t="array" aca="1" ref="AA305" ca="1">IFERROR(_xludf.XLOOKUP($F305,INDIRECT("'예산서_"&amp;$D305&amp;"'!B:B"),INDIRECT("'예산서_"&amp;$D305&amp;"'!K:K")),"")</f>
        <v/>
      </c>
      <c r="AB305" s="399" t="str">
        <f t="array" aca="1" ref="AB305" ca="1">IFERROR(_xludf.XLOOKUP($F305,INDIRECT("'예산서_"&amp;$D305&amp;"'!B:B"),INDIRECT("'예산서_"&amp;$D305&amp;"'!L:L")),"")</f>
        <v/>
      </c>
      <c r="AC305" s="363" t="str">
        <f t="array" aca="1" ref="AC305" ca="1">IFERROR(_xludf.XLOOKUP($F305,INDIRECT("'예산서_"&amp;$D305&amp;"'!B:B"),INDIRECT("'예산서_"&amp;$D305&amp;"'!M:M"))+V305+W305,"")</f>
        <v/>
      </c>
      <c r="AD305" s="369" t="str">
        <f t="shared" ca="1" si="9"/>
        <v/>
      </c>
    </row>
    <row r="306" spans="1:30" ht="15.95" customHeight="1">
      <c r="A306" s="351"/>
      <c r="B306" s="256"/>
      <c r="C306" s="360"/>
      <c r="D306" s="361"/>
      <c r="E306" s="361"/>
      <c r="F306" s="362"/>
      <c r="G306" s="363" t="str">
        <f t="array" aca="1" ref="G306" ca="1">IFERROR(_xludf.XLOOKUP($F306,INDIRECT("'예산서_"&amp;$D306&amp;"'!B:.B"),INDIRECT("'예산서_"&amp;$D306&amp;"'!C:.C")),"")</f>
        <v/>
      </c>
      <c r="H306" s="363" t="str">
        <f t="array" aca="1" ref="H306" ca="1">IFERROR(_xludf.XLOOKUP($F306,INDIRECT("'예산서_"&amp;$D306&amp;"'!B:.B"),INDIRECT("'예산서_"&amp;$D306&amp;"'!D:.D")),"")</f>
        <v/>
      </c>
      <c r="I306" s="364"/>
      <c r="J306" s="365"/>
      <c r="K306" s="366"/>
      <c r="L306" s="361"/>
      <c r="M306" s="361"/>
      <c r="N306" s="362"/>
      <c r="O306" s="361"/>
      <c r="P306" s="362"/>
      <c r="Q306" s="361"/>
      <c r="R306" s="361"/>
      <c r="S306" s="362"/>
      <c r="T306" s="363" t="str">
        <f t="shared" ca="1" si="8"/>
        <v/>
      </c>
      <c r="U306" s="367"/>
      <c r="V306" s="368"/>
      <c r="W306" s="368"/>
      <c r="X306" s="363" t="str">
        <f t="array" aca="1" ref="X306" ca="1">IFERROR(_xludf.XLOOKUP($F306,INDIRECT("'예산서_"&amp;$D306&amp;"'!B:B"),INDIRECT("'예산서_"&amp;$D306&amp;"'!J:J")),"")</f>
        <v/>
      </c>
      <c r="Y306" s="367" t="str">
        <f t="array" aca="1" ref="Y306" ca="1">IFERROR(_xludf.XLOOKUP($F306,INDIRECT("'예산서_"&amp;$D306&amp;"'!B:B"),INDIRECT("'예산서_"&amp;$D306&amp;"'!E:E")),"")</f>
        <v/>
      </c>
      <c r="Z306" s="367">
        <f t="array" aca="1" ref="Z306" ca="1">IFERROR(_xludf.XLOOKUP($F306,INDIRECT("'예산서_"&amp;$D306&amp;"'!B:B"),INDIRECT("'예산서_"&amp;$D306&amp;"'!F:F")),)</f>
        <v>0</v>
      </c>
      <c r="AA306" s="363" t="str">
        <f t="array" aca="1" ref="AA306" ca="1">IFERROR(_xludf.XLOOKUP($F306,INDIRECT("'예산서_"&amp;$D306&amp;"'!B:B"),INDIRECT("'예산서_"&amp;$D306&amp;"'!K:K")),"")</f>
        <v/>
      </c>
      <c r="AB306" s="399" t="str">
        <f t="array" aca="1" ref="AB306" ca="1">IFERROR(_xludf.XLOOKUP($F306,INDIRECT("'예산서_"&amp;$D306&amp;"'!B:B"),INDIRECT("'예산서_"&amp;$D306&amp;"'!L:L")),"")</f>
        <v/>
      </c>
      <c r="AC306" s="363" t="str">
        <f t="array" aca="1" ref="AC306" ca="1">IFERROR(_xludf.XLOOKUP($F306,INDIRECT("'예산서_"&amp;$D306&amp;"'!B:B"),INDIRECT("'예산서_"&amp;$D306&amp;"'!M:M"))+V306+W306,"")</f>
        <v/>
      </c>
      <c r="AD306" s="369" t="str">
        <f t="shared" ca="1" si="9"/>
        <v/>
      </c>
    </row>
    <row r="307" spans="1:30" ht="15.95" customHeight="1">
      <c r="A307" s="350"/>
      <c r="B307" s="256"/>
      <c r="C307" s="360"/>
      <c r="D307" s="361"/>
      <c r="E307" s="361"/>
      <c r="F307" s="362"/>
      <c r="G307" s="363" t="str">
        <f t="array" aca="1" ref="G307" ca="1">IFERROR(_xludf.XLOOKUP($F307,INDIRECT("'예산서_"&amp;$D307&amp;"'!B:.B"),INDIRECT("'예산서_"&amp;$D307&amp;"'!C:.C")),"")</f>
        <v/>
      </c>
      <c r="H307" s="363" t="str">
        <f t="array" aca="1" ref="H307" ca="1">IFERROR(_xludf.XLOOKUP($F307,INDIRECT("'예산서_"&amp;$D307&amp;"'!B:.B"),INDIRECT("'예산서_"&amp;$D307&amp;"'!D:.D")),"")</f>
        <v/>
      </c>
      <c r="I307" s="364"/>
      <c r="J307" s="365"/>
      <c r="K307" s="366"/>
      <c r="L307" s="361"/>
      <c r="M307" s="361"/>
      <c r="N307" s="362"/>
      <c r="O307" s="361"/>
      <c r="P307" s="362"/>
      <c r="Q307" s="361"/>
      <c r="R307" s="361"/>
      <c r="S307" s="362"/>
      <c r="T307" s="363" t="str">
        <f t="shared" ca="1" si="8"/>
        <v/>
      </c>
      <c r="U307" s="367"/>
      <c r="V307" s="368"/>
      <c r="W307" s="368"/>
      <c r="X307" s="363" t="str">
        <f t="array" aca="1" ref="X307" ca="1">IFERROR(_xludf.XLOOKUP($F307,INDIRECT("'예산서_"&amp;$D307&amp;"'!B:B"),INDIRECT("'예산서_"&amp;$D307&amp;"'!J:J")),"")</f>
        <v/>
      </c>
      <c r="Y307" s="367" t="str">
        <f t="array" aca="1" ref="Y307" ca="1">IFERROR(_xludf.XLOOKUP($F307,INDIRECT("'예산서_"&amp;$D307&amp;"'!B:B"),INDIRECT("'예산서_"&amp;$D307&amp;"'!E:E")),"")</f>
        <v/>
      </c>
      <c r="Z307" s="367">
        <f t="array" aca="1" ref="Z307" ca="1">IFERROR(_xludf.XLOOKUP($F307,INDIRECT("'예산서_"&amp;$D307&amp;"'!B:B"),INDIRECT("'예산서_"&amp;$D307&amp;"'!F:F")),)</f>
        <v>0</v>
      </c>
      <c r="AA307" s="363" t="str">
        <f t="array" aca="1" ref="AA307" ca="1">IFERROR(_xludf.XLOOKUP($F307,INDIRECT("'예산서_"&amp;$D307&amp;"'!B:B"),INDIRECT("'예산서_"&amp;$D307&amp;"'!K:K")),"")</f>
        <v/>
      </c>
      <c r="AB307" s="399" t="str">
        <f t="array" aca="1" ref="AB307" ca="1">IFERROR(_xludf.XLOOKUP($F307,INDIRECT("'예산서_"&amp;$D307&amp;"'!B:B"),INDIRECT("'예산서_"&amp;$D307&amp;"'!L:L")),"")</f>
        <v/>
      </c>
      <c r="AC307" s="363" t="str">
        <f t="array" aca="1" ref="AC307" ca="1">IFERROR(_xludf.XLOOKUP($F307,INDIRECT("'예산서_"&amp;$D307&amp;"'!B:B"),INDIRECT("'예산서_"&amp;$D307&amp;"'!M:M"))+V307+W307,"")</f>
        <v/>
      </c>
      <c r="AD307" s="369" t="str">
        <f t="shared" ca="1" si="9"/>
        <v/>
      </c>
    </row>
    <row r="308" spans="1:30" ht="15.95" customHeight="1">
      <c r="A308" s="351"/>
      <c r="B308" s="256"/>
      <c r="C308" s="360"/>
      <c r="D308" s="361"/>
      <c r="E308" s="361"/>
      <c r="F308" s="362"/>
      <c r="G308" s="363" t="str">
        <f t="array" aca="1" ref="G308" ca="1">IFERROR(_xludf.XLOOKUP($F308,INDIRECT("'예산서_"&amp;$D308&amp;"'!B:.B"),INDIRECT("'예산서_"&amp;$D308&amp;"'!C:.C")),"")</f>
        <v/>
      </c>
      <c r="H308" s="363" t="str">
        <f t="array" aca="1" ref="H308" ca="1">IFERROR(_xludf.XLOOKUP($F308,INDIRECT("'예산서_"&amp;$D308&amp;"'!B:.B"),INDIRECT("'예산서_"&amp;$D308&amp;"'!D:.D")),"")</f>
        <v/>
      </c>
      <c r="I308" s="364"/>
      <c r="J308" s="365"/>
      <c r="K308" s="366"/>
      <c r="L308" s="361"/>
      <c r="M308" s="361"/>
      <c r="N308" s="362"/>
      <c r="O308" s="361"/>
      <c r="P308" s="362"/>
      <c r="Q308" s="361"/>
      <c r="R308" s="361"/>
      <c r="S308" s="362"/>
      <c r="T308" s="363" t="str">
        <f t="shared" ca="1" si="8"/>
        <v/>
      </c>
      <c r="U308" s="367"/>
      <c r="V308" s="368"/>
      <c r="W308" s="368"/>
      <c r="X308" s="363" t="str">
        <f t="array" aca="1" ref="X308" ca="1">IFERROR(_xludf.XLOOKUP($F308,INDIRECT("'예산서_"&amp;$D308&amp;"'!B:B"),INDIRECT("'예산서_"&amp;$D308&amp;"'!J:J")),"")</f>
        <v/>
      </c>
      <c r="Y308" s="367" t="str">
        <f t="array" aca="1" ref="Y308" ca="1">IFERROR(_xludf.XLOOKUP($F308,INDIRECT("'예산서_"&amp;$D308&amp;"'!B:B"),INDIRECT("'예산서_"&amp;$D308&amp;"'!E:E")),"")</f>
        <v/>
      </c>
      <c r="Z308" s="367">
        <f t="array" aca="1" ref="Z308" ca="1">IFERROR(_xludf.XLOOKUP($F308,INDIRECT("'예산서_"&amp;$D308&amp;"'!B:B"),INDIRECT("'예산서_"&amp;$D308&amp;"'!F:F")),)</f>
        <v>0</v>
      </c>
      <c r="AA308" s="363" t="str">
        <f t="array" aca="1" ref="AA308" ca="1">IFERROR(_xludf.XLOOKUP($F308,INDIRECT("'예산서_"&amp;$D308&amp;"'!B:B"),INDIRECT("'예산서_"&amp;$D308&amp;"'!K:K")),"")</f>
        <v/>
      </c>
      <c r="AB308" s="399" t="str">
        <f t="array" aca="1" ref="AB308" ca="1">IFERROR(_xludf.XLOOKUP($F308,INDIRECT("'예산서_"&amp;$D308&amp;"'!B:B"),INDIRECT("'예산서_"&amp;$D308&amp;"'!L:L")),"")</f>
        <v/>
      </c>
      <c r="AC308" s="363" t="str">
        <f t="array" aca="1" ref="AC308" ca="1">IFERROR(_xludf.XLOOKUP($F308,INDIRECT("'예산서_"&amp;$D308&amp;"'!B:B"),INDIRECT("'예산서_"&amp;$D308&amp;"'!M:M"))+V308+W308,"")</f>
        <v/>
      </c>
      <c r="AD308" s="369" t="str">
        <f t="shared" ca="1" si="9"/>
        <v/>
      </c>
    </row>
    <row r="309" spans="1:30" ht="15.95" customHeight="1">
      <c r="A309" s="350"/>
      <c r="B309" s="256"/>
      <c r="C309" s="360"/>
      <c r="D309" s="361"/>
      <c r="E309" s="361"/>
      <c r="F309" s="362"/>
      <c r="G309" s="363" t="str">
        <f t="array" aca="1" ref="G309" ca="1">IFERROR(_xludf.XLOOKUP($F309,INDIRECT("'예산서_"&amp;$D309&amp;"'!B:.B"),INDIRECT("'예산서_"&amp;$D309&amp;"'!C:.C")),"")</f>
        <v/>
      </c>
      <c r="H309" s="363" t="str">
        <f t="array" aca="1" ref="H309" ca="1">IFERROR(_xludf.XLOOKUP($F309,INDIRECT("'예산서_"&amp;$D309&amp;"'!B:.B"),INDIRECT("'예산서_"&amp;$D309&amp;"'!D:.D")),"")</f>
        <v/>
      </c>
      <c r="I309" s="364"/>
      <c r="J309" s="365"/>
      <c r="K309" s="366"/>
      <c r="L309" s="361"/>
      <c r="M309" s="361"/>
      <c r="N309" s="362"/>
      <c r="O309" s="361"/>
      <c r="P309" s="362"/>
      <c r="Q309" s="361"/>
      <c r="R309" s="361"/>
      <c r="S309" s="362"/>
      <c r="T309" s="363" t="str">
        <f t="shared" ca="1" si="8"/>
        <v/>
      </c>
      <c r="U309" s="367"/>
      <c r="V309" s="368"/>
      <c r="W309" s="368"/>
      <c r="X309" s="363" t="str">
        <f t="array" aca="1" ref="X309" ca="1">IFERROR(_xludf.XLOOKUP($F309,INDIRECT("'예산서_"&amp;$D309&amp;"'!B:B"),INDIRECT("'예산서_"&amp;$D309&amp;"'!J:J")),"")</f>
        <v/>
      </c>
      <c r="Y309" s="367" t="str">
        <f t="array" aca="1" ref="Y309" ca="1">IFERROR(_xludf.XLOOKUP($F309,INDIRECT("'예산서_"&amp;$D309&amp;"'!B:B"),INDIRECT("'예산서_"&amp;$D309&amp;"'!E:E")),"")</f>
        <v/>
      </c>
      <c r="Z309" s="367">
        <f t="array" aca="1" ref="Z309" ca="1">IFERROR(_xludf.XLOOKUP($F309,INDIRECT("'예산서_"&amp;$D309&amp;"'!B:B"),INDIRECT("'예산서_"&amp;$D309&amp;"'!F:F")),)</f>
        <v>0</v>
      </c>
      <c r="AA309" s="363" t="str">
        <f t="array" aca="1" ref="AA309" ca="1">IFERROR(_xludf.XLOOKUP($F309,INDIRECT("'예산서_"&amp;$D309&amp;"'!B:B"),INDIRECT("'예산서_"&amp;$D309&amp;"'!K:K")),"")</f>
        <v/>
      </c>
      <c r="AB309" s="399" t="str">
        <f t="array" aca="1" ref="AB309" ca="1">IFERROR(_xludf.XLOOKUP($F309,INDIRECT("'예산서_"&amp;$D309&amp;"'!B:B"),INDIRECT("'예산서_"&amp;$D309&amp;"'!L:L")),"")</f>
        <v/>
      </c>
      <c r="AC309" s="363" t="str">
        <f t="array" aca="1" ref="AC309" ca="1">IFERROR(_xludf.XLOOKUP($F309,INDIRECT("'예산서_"&amp;$D309&amp;"'!B:B"),INDIRECT("'예산서_"&amp;$D309&amp;"'!M:M"))+V309+W309,"")</f>
        <v/>
      </c>
      <c r="AD309" s="369" t="str">
        <f t="shared" ca="1" si="9"/>
        <v/>
      </c>
    </row>
    <row r="310" spans="1:30" ht="15.95" customHeight="1">
      <c r="A310" s="351"/>
      <c r="B310" s="256"/>
      <c r="C310" s="360"/>
      <c r="D310" s="361"/>
      <c r="E310" s="361"/>
      <c r="F310" s="362"/>
      <c r="G310" s="363" t="str">
        <f t="array" aca="1" ref="G310" ca="1">IFERROR(_xludf.XLOOKUP($F310,INDIRECT("'예산서_"&amp;$D310&amp;"'!B:.B"),INDIRECT("'예산서_"&amp;$D310&amp;"'!C:.C")),"")</f>
        <v/>
      </c>
      <c r="H310" s="363" t="str">
        <f t="array" aca="1" ref="H310" ca="1">IFERROR(_xludf.XLOOKUP($F310,INDIRECT("'예산서_"&amp;$D310&amp;"'!B:.B"),INDIRECT("'예산서_"&amp;$D310&amp;"'!D:.D")),"")</f>
        <v/>
      </c>
      <c r="I310" s="364"/>
      <c r="J310" s="365"/>
      <c r="K310" s="366"/>
      <c r="L310" s="361"/>
      <c r="M310" s="361"/>
      <c r="N310" s="362"/>
      <c r="O310" s="361"/>
      <c r="P310" s="362"/>
      <c r="Q310" s="361"/>
      <c r="R310" s="361"/>
      <c r="S310" s="362"/>
      <c r="T310" s="363" t="str">
        <f t="shared" ca="1" si="8"/>
        <v/>
      </c>
      <c r="U310" s="367"/>
      <c r="V310" s="368"/>
      <c r="W310" s="368"/>
      <c r="X310" s="363" t="str">
        <f t="array" aca="1" ref="X310" ca="1">IFERROR(_xludf.XLOOKUP($F310,INDIRECT("'예산서_"&amp;$D310&amp;"'!B:B"),INDIRECT("'예산서_"&amp;$D310&amp;"'!J:J")),"")</f>
        <v/>
      </c>
      <c r="Y310" s="367" t="str">
        <f t="array" aca="1" ref="Y310" ca="1">IFERROR(_xludf.XLOOKUP($F310,INDIRECT("'예산서_"&amp;$D310&amp;"'!B:B"),INDIRECT("'예산서_"&amp;$D310&amp;"'!E:E")),"")</f>
        <v/>
      </c>
      <c r="Z310" s="367">
        <f t="array" aca="1" ref="Z310" ca="1">IFERROR(_xludf.XLOOKUP($F310,INDIRECT("'예산서_"&amp;$D310&amp;"'!B:B"),INDIRECT("'예산서_"&amp;$D310&amp;"'!F:F")),)</f>
        <v>0</v>
      </c>
      <c r="AA310" s="363" t="str">
        <f t="array" aca="1" ref="AA310" ca="1">IFERROR(_xludf.XLOOKUP($F310,INDIRECT("'예산서_"&amp;$D310&amp;"'!B:B"),INDIRECT("'예산서_"&amp;$D310&amp;"'!K:K")),"")</f>
        <v/>
      </c>
      <c r="AB310" s="399" t="str">
        <f t="array" aca="1" ref="AB310" ca="1">IFERROR(_xludf.XLOOKUP($F310,INDIRECT("'예산서_"&amp;$D310&amp;"'!B:B"),INDIRECT("'예산서_"&amp;$D310&amp;"'!L:L")),"")</f>
        <v/>
      </c>
      <c r="AC310" s="363" t="str">
        <f t="array" aca="1" ref="AC310" ca="1">IFERROR(_xludf.XLOOKUP($F310,INDIRECT("'예산서_"&amp;$D310&amp;"'!B:B"),INDIRECT("'예산서_"&amp;$D310&amp;"'!M:M"))+V310+W310,"")</f>
        <v/>
      </c>
      <c r="AD310" s="369" t="str">
        <f t="shared" ca="1" si="9"/>
        <v/>
      </c>
    </row>
    <row r="311" spans="1:30" ht="15.95" customHeight="1">
      <c r="A311" s="350"/>
      <c r="B311" s="256"/>
      <c r="C311" s="360"/>
      <c r="D311" s="361"/>
      <c r="E311" s="361"/>
      <c r="F311" s="362"/>
      <c r="G311" s="363" t="str">
        <f t="array" aca="1" ref="G311" ca="1">IFERROR(_xludf.XLOOKUP($F311,INDIRECT("'예산서_"&amp;$D311&amp;"'!B:.B"),INDIRECT("'예산서_"&amp;$D311&amp;"'!C:.C")),"")</f>
        <v/>
      </c>
      <c r="H311" s="363" t="str">
        <f t="array" aca="1" ref="H311" ca="1">IFERROR(_xludf.XLOOKUP($F311,INDIRECT("'예산서_"&amp;$D311&amp;"'!B:.B"),INDIRECT("'예산서_"&amp;$D311&amp;"'!D:.D")),"")</f>
        <v/>
      </c>
      <c r="I311" s="364"/>
      <c r="J311" s="365"/>
      <c r="K311" s="366"/>
      <c r="L311" s="361"/>
      <c r="M311" s="361"/>
      <c r="N311" s="362"/>
      <c r="O311" s="361"/>
      <c r="P311" s="362"/>
      <c r="Q311" s="361"/>
      <c r="R311" s="361"/>
      <c r="S311" s="362"/>
      <c r="T311" s="363" t="str">
        <f t="shared" ca="1" si="8"/>
        <v/>
      </c>
      <c r="U311" s="367"/>
      <c r="V311" s="368"/>
      <c r="W311" s="368"/>
      <c r="X311" s="363" t="str">
        <f t="array" aca="1" ref="X311" ca="1">IFERROR(_xludf.XLOOKUP($F311,INDIRECT("'예산서_"&amp;$D311&amp;"'!B:B"),INDIRECT("'예산서_"&amp;$D311&amp;"'!J:J")),"")</f>
        <v/>
      </c>
      <c r="Y311" s="367" t="str">
        <f t="array" aca="1" ref="Y311" ca="1">IFERROR(_xludf.XLOOKUP($F311,INDIRECT("'예산서_"&amp;$D311&amp;"'!B:B"),INDIRECT("'예산서_"&amp;$D311&amp;"'!E:E")),"")</f>
        <v/>
      </c>
      <c r="Z311" s="367">
        <f t="array" aca="1" ref="Z311" ca="1">IFERROR(_xludf.XLOOKUP($F311,INDIRECT("'예산서_"&amp;$D311&amp;"'!B:B"),INDIRECT("'예산서_"&amp;$D311&amp;"'!F:F")),)</f>
        <v>0</v>
      </c>
      <c r="AA311" s="363" t="str">
        <f t="array" aca="1" ref="AA311" ca="1">IFERROR(_xludf.XLOOKUP($F311,INDIRECT("'예산서_"&amp;$D311&amp;"'!B:B"),INDIRECT("'예산서_"&amp;$D311&amp;"'!K:K")),"")</f>
        <v/>
      </c>
      <c r="AB311" s="399" t="str">
        <f t="array" aca="1" ref="AB311" ca="1">IFERROR(_xludf.XLOOKUP($F311,INDIRECT("'예산서_"&amp;$D311&amp;"'!B:B"),INDIRECT("'예산서_"&amp;$D311&amp;"'!L:L")),"")</f>
        <v/>
      </c>
      <c r="AC311" s="363" t="str">
        <f t="array" aca="1" ref="AC311" ca="1">IFERROR(_xludf.XLOOKUP($F311,INDIRECT("'예산서_"&amp;$D311&amp;"'!B:B"),INDIRECT("'예산서_"&amp;$D311&amp;"'!M:M"))+V311+W311,"")</f>
        <v/>
      </c>
      <c r="AD311" s="369" t="str">
        <f t="shared" ca="1" si="9"/>
        <v/>
      </c>
    </row>
    <row r="312" spans="1:30" ht="15.95" customHeight="1">
      <c r="A312" s="351"/>
      <c r="B312" s="256"/>
      <c r="C312" s="360"/>
      <c r="D312" s="361"/>
      <c r="E312" s="361"/>
      <c r="F312" s="362"/>
      <c r="G312" s="363" t="str">
        <f t="array" aca="1" ref="G312" ca="1">IFERROR(_xludf.XLOOKUP($F312,INDIRECT("'예산서_"&amp;$D312&amp;"'!B:.B"),INDIRECT("'예산서_"&amp;$D312&amp;"'!C:.C")),"")</f>
        <v/>
      </c>
      <c r="H312" s="363" t="str">
        <f t="array" aca="1" ref="H312" ca="1">IFERROR(_xludf.XLOOKUP($F312,INDIRECT("'예산서_"&amp;$D312&amp;"'!B:.B"),INDIRECT("'예산서_"&amp;$D312&amp;"'!D:.D")),"")</f>
        <v/>
      </c>
      <c r="I312" s="364"/>
      <c r="J312" s="365"/>
      <c r="K312" s="366"/>
      <c r="L312" s="361"/>
      <c r="M312" s="361"/>
      <c r="N312" s="362"/>
      <c r="O312" s="361"/>
      <c r="P312" s="362"/>
      <c r="Q312" s="361"/>
      <c r="R312" s="361"/>
      <c r="S312" s="362"/>
      <c r="T312" s="363" t="str">
        <f t="shared" ca="1" si="8"/>
        <v/>
      </c>
      <c r="U312" s="367"/>
      <c r="V312" s="368"/>
      <c r="W312" s="368"/>
      <c r="X312" s="363" t="str">
        <f t="array" aca="1" ref="X312" ca="1">IFERROR(_xludf.XLOOKUP($F312,INDIRECT("'예산서_"&amp;$D312&amp;"'!B:B"),INDIRECT("'예산서_"&amp;$D312&amp;"'!J:J")),"")</f>
        <v/>
      </c>
      <c r="Y312" s="367" t="str">
        <f t="array" aca="1" ref="Y312" ca="1">IFERROR(_xludf.XLOOKUP($F312,INDIRECT("'예산서_"&amp;$D312&amp;"'!B:B"),INDIRECT("'예산서_"&amp;$D312&amp;"'!E:E")),"")</f>
        <v/>
      </c>
      <c r="Z312" s="367">
        <f t="array" aca="1" ref="Z312" ca="1">IFERROR(_xludf.XLOOKUP($F312,INDIRECT("'예산서_"&amp;$D312&amp;"'!B:B"),INDIRECT("'예산서_"&amp;$D312&amp;"'!F:F")),)</f>
        <v>0</v>
      </c>
      <c r="AA312" s="363" t="str">
        <f t="array" aca="1" ref="AA312" ca="1">IFERROR(_xludf.XLOOKUP($F312,INDIRECT("'예산서_"&amp;$D312&amp;"'!B:B"),INDIRECT("'예산서_"&amp;$D312&amp;"'!K:K")),"")</f>
        <v/>
      </c>
      <c r="AB312" s="399" t="str">
        <f t="array" aca="1" ref="AB312" ca="1">IFERROR(_xludf.XLOOKUP($F312,INDIRECT("'예산서_"&amp;$D312&amp;"'!B:B"),INDIRECT("'예산서_"&amp;$D312&amp;"'!L:L")),"")</f>
        <v/>
      </c>
      <c r="AC312" s="363" t="str">
        <f t="array" aca="1" ref="AC312" ca="1">IFERROR(_xludf.XLOOKUP($F312,INDIRECT("'예산서_"&amp;$D312&amp;"'!B:B"),INDIRECT("'예산서_"&amp;$D312&amp;"'!M:M"))+V312+W312,"")</f>
        <v/>
      </c>
      <c r="AD312" s="369" t="str">
        <f t="shared" ca="1" si="9"/>
        <v/>
      </c>
    </row>
    <row r="313" spans="1:30" ht="15.95" customHeight="1">
      <c r="A313" s="350"/>
      <c r="B313" s="256"/>
      <c r="C313" s="360"/>
      <c r="D313" s="361"/>
      <c r="E313" s="361"/>
      <c r="F313" s="362"/>
      <c r="G313" s="363" t="str">
        <f t="array" aca="1" ref="G313" ca="1">IFERROR(_xludf.XLOOKUP($F313,INDIRECT("'예산서_"&amp;$D313&amp;"'!B:.B"),INDIRECT("'예산서_"&amp;$D313&amp;"'!C:.C")),"")</f>
        <v/>
      </c>
      <c r="H313" s="363" t="str">
        <f t="array" aca="1" ref="H313" ca="1">IFERROR(_xludf.XLOOKUP($F313,INDIRECT("'예산서_"&amp;$D313&amp;"'!B:.B"),INDIRECT("'예산서_"&amp;$D313&amp;"'!D:.D")),"")</f>
        <v/>
      </c>
      <c r="I313" s="364"/>
      <c r="J313" s="365"/>
      <c r="K313" s="366"/>
      <c r="L313" s="361"/>
      <c r="M313" s="361"/>
      <c r="N313" s="362"/>
      <c r="O313" s="361"/>
      <c r="P313" s="362"/>
      <c r="Q313" s="361"/>
      <c r="R313" s="361"/>
      <c r="S313" s="362"/>
      <c r="T313" s="363" t="str">
        <f t="shared" ca="1" si="8"/>
        <v/>
      </c>
      <c r="U313" s="367"/>
      <c r="V313" s="368"/>
      <c r="W313" s="368"/>
      <c r="X313" s="363" t="str">
        <f t="array" aca="1" ref="X313" ca="1">IFERROR(_xludf.XLOOKUP($F313,INDIRECT("'예산서_"&amp;$D313&amp;"'!B:B"),INDIRECT("'예산서_"&amp;$D313&amp;"'!J:J")),"")</f>
        <v/>
      </c>
      <c r="Y313" s="367" t="str">
        <f t="array" aca="1" ref="Y313" ca="1">IFERROR(_xludf.XLOOKUP($F313,INDIRECT("'예산서_"&amp;$D313&amp;"'!B:B"),INDIRECT("'예산서_"&amp;$D313&amp;"'!E:E")),"")</f>
        <v/>
      </c>
      <c r="Z313" s="367">
        <f t="array" aca="1" ref="Z313" ca="1">IFERROR(_xludf.XLOOKUP($F313,INDIRECT("'예산서_"&amp;$D313&amp;"'!B:B"),INDIRECT("'예산서_"&amp;$D313&amp;"'!F:F")),)</f>
        <v>0</v>
      </c>
      <c r="AA313" s="363" t="str">
        <f t="array" aca="1" ref="AA313" ca="1">IFERROR(_xludf.XLOOKUP($F313,INDIRECT("'예산서_"&amp;$D313&amp;"'!B:B"),INDIRECT("'예산서_"&amp;$D313&amp;"'!K:K")),"")</f>
        <v/>
      </c>
      <c r="AB313" s="399" t="str">
        <f t="array" aca="1" ref="AB313" ca="1">IFERROR(_xludf.XLOOKUP($F313,INDIRECT("'예산서_"&amp;$D313&amp;"'!B:B"),INDIRECT("'예산서_"&amp;$D313&amp;"'!L:L")),"")</f>
        <v/>
      </c>
      <c r="AC313" s="363" t="str">
        <f t="array" aca="1" ref="AC313" ca="1">IFERROR(_xludf.XLOOKUP($F313,INDIRECT("'예산서_"&amp;$D313&amp;"'!B:B"),INDIRECT("'예산서_"&amp;$D313&amp;"'!M:M"))+V313+W313,"")</f>
        <v/>
      </c>
      <c r="AD313" s="369" t="str">
        <f t="shared" ca="1" si="9"/>
        <v/>
      </c>
    </row>
    <row r="314" spans="1:30" ht="15.95" customHeight="1">
      <c r="A314" s="351"/>
      <c r="B314" s="256"/>
      <c r="C314" s="360"/>
      <c r="D314" s="361"/>
      <c r="E314" s="361"/>
      <c r="F314" s="362"/>
      <c r="G314" s="363" t="str">
        <f t="array" aca="1" ref="G314" ca="1">IFERROR(_xludf.XLOOKUP($F314,INDIRECT("'예산서_"&amp;$D314&amp;"'!B:.B"),INDIRECT("'예산서_"&amp;$D314&amp;"'!C:.C")),"")</f>
        <v/>
      </c>
      <c r="H314" s="363" t="str">
        <f t="array" aca="1" ref="H314" ca="1">IFERROR(_xludf.XLOOKUP($F314,INDIRECT("'예산서_"&amp;$D314&amp;"'!B:.B"),INDIRECT("'예산서_"&amp;$D314&amp;"'!D:.D")),"")</f>
        <v/>
      </c>
      <c r="I314" s="364"/>
      <c r="J314" s="365"/>
      <c r="K314" s="366"/>
      <c r="L314" s="361"/>
      <c r="M314" s="361"/>
      <c r="N314" s="362"/>
      <c r="O314" s="361"/>
      <c r="P314" s="362"/>
      <c r="Q314" s="361"/>
      <c r="R314" s="361"/>
      <c r="S314" s="362"/>
      <c r="T314" s="363" t="str">
        <f t="shared" ca="1" si="8"/>
        <v/>
      </c>
      <c r="U314" s="367"/>
      <c r="V314" s="368"/>
      <c r="W314" s="368"/>
      <c r="X314" s="363" t="str">
        <f t="array" aca="1" ref="X314" ca="1">IFERROR(_xludf.XLOOKUP($F314,INDIRECT("'예산서_"&amp;$D314&amp;"'!B:B"),INDIRECT("'예산서_"&amp;$D314&amp;"'!J:J")),"")</f>
        <v/>
      </c>
      <c r="Y314" s="367" t="str">
        <f t="array" aca="1" ref="Y314" ca="1">IFERROR(_xludf.XLOOKUP($F314,INDIRECT("'예산서_"&amp;$D314&amp;"'!B:B"),INDIRECT("'예산서_"&amp;$D314&amp;"'!E:E")),"")</f>
        <v/>
      </c>
      <c r="Z314" s="367">
        <f t="array" aca="1" ref="Z314" ca="1">IFERROR(_xludf.XLOOKUP($F314,INDIRECT("'예산서_"&amp;$D314&amp;"'!B:B"),INDIRECT("'예산서_"&amp;$D314&amp;"'!F:F")),)</f>
        <v>0</v>
      </c>
      <c r="AA314" s="363" t="str">
        <f t="array" aca="1" ref="AA314" ca="1">IFERROR(_xludf.XLOOKUP($F314,INDIRECT("'예산서_"&amp;$D314&amp;"'!B:B"),INDIRECT("'예산서_"&amp;$D314&amp;"'!K:K")),"")</f>
        <v/>
      </c>
      <c r="AB314" s="399" t="str">
        <f t="array" aca="1" ref="AB314" ca="1">IFERROR(_xludf.XLOOKUP($F314,INDIRECT("'예산서_"&amp;$D314&amp;"'!B:B"),INDIRECT("'예산서_"&amp;$D314&amp;"'!L:L")),"")</f>
        <v/>
      </c>
      <c r="AC314" s="363" t="str">
        <f t="array" aca="1" ref="AC314" ca="1">IFERROR(_xludf.XLOOKUP($F314,INDIRECT("'예산서_"&amp;$D314&amp;"'!B:B"),INDIRECT("'예산서_"&amp;$D314&amp;"'!M:M"))+V314+W314,"")</f>
        <v/>
      </c>
      <c r="AD314" s="369" t="str">
        <f t="shared" ca="1" si="9"/>
        <v/>
      </c>
    </row>
    <row r="315" spans="1:30" ht="15.95" customHeight="1">
      <c r="A315" s="350"/>
      <c r="B315" s="256"/>
      <c r="C315" s="360"/>
      <c r="D315" s="361"/>
      <c r="E315" s="361"/>
      <c r="F315" s="362"/>
      <c r="G315" s="363" t="str">
        <f t="array" aca="1" ref="G315" ca="1">IFERROR(_xludf.XLOOKUP($F315,INDIRECT("'예산서_"&amp;$D315&amp;"'!B:.B"),INDIRECT("'예산서_"&amp;$D315&amp;"'!C:.C")),"")</f>
        <v/>
      </c>
      <c r="H315" s="363" t="str">
        <f t="array" aca="1" ref="H315" ca="1">IFERROR(_xludf.XLOOKUP($F315,INDIRECT("'예산서_"&amp;$D315&amp;"'!B:.B"),INDIRECT("'예산서_"&amp;$D315&amp;"'!D:.D")),"")</f>
        <v/>
      </c>
      <c r="I315" s="364"/>
      <c r="J315" s="365"/>
      <c r="K315" s="366"/>
      <c r="L315" s="361"/>
      <c r="M315" s="361"/>
      <c r="N315" s="362"/>
      <c r="O315" s="361"/>
      <c r="P315" s="362"/>
      <c r="Q315" s="361"/>
      <c r="R315" s="361"/>
      <c r="S315" s="362"/>
      <c r="T315" s="363" t="str">
        <f t="shared" ca="1" si="8"/>
        <v/>
      </c>
      <c r="U315" s="367"/>
      <c r="V315" s="368"/>
      <c r="W315" s="368"/>
      <c r="X315" s="363" t="str">
        <f t="array" aca="1" ref="X315" ca="1">IFERROR(_xludf.XLOOKUP($F315,INDIRECT("'예산서_"&amp;$D315&amp;"'!B:B"),INDIRECT("'예산서_"&amp;$D315&amp;"'!J:J")),"")</f>
        <v/>
      </c>
      <c r="Y315" s="367" t="str">
        <f t="array" aca="1" ref="Y315" ca="1">IFERROR(_xludf.XLOOKUP($F315,INDIRECT("'예산서_"&amp;$D315&amp;"'!B:B"),INDIRECT("'예산서_"&amp;$D315&amp;"'!E:E")),"")</f>
        <v/>
      </c>
      <c r="Z315" s="367">
        <f t="array" aca="1" ref="Z315" ca="1">IFERROR(_xludf.XLOOKUP($F315,INDIRECT("'예산서_"&amp;$D315&amp;"'!B:B"),INDIRECT("'예산서_"&amp;$D315&amp;"'!F:F")),)</f>
        <v>0</v>
      </c>
      <c r="AA315" s="363" t="str">
        <f t="array" aca="1" ref="AA315" ca="1">IFERROR(_xludf.XLOOKUP($F315,INDIRECT("'예산서_"&amp;$D315&amp;"'!B:B"),INDIRECT("'예산서_"&amp;$D315&amp;"'!K:K")),"")</f>
        <v/>
      </c>
      <c r="AB315" s="399" t="str">
        <f t="array" aca="1" ref="AB315" ca="1">IFERROR(_xludf.XLOOKUP($F315,INDIRECT("'예산서_"&amp;$D315&amp;"'!B:B"),INDIRECT("'예산서_"&amp;$D315&amp;"'!L:L")),"")</f>
        <v/>
      </c>
      <c r="AC315" s="363" t="str">
        <f t="array" aca="1" ref="AC315" ca="1">IFERROR(_xludf.XLOOKUP($F315,INDIRECT("'예산서_"&amp;$D315&amp;"'!B:B"),INDIRECT("'예산서_"&amp;$D315&amp;"'!M:M"))+V315+W315,"")</f>
        <v/>
      </c>
      <c r="AD315" s="369" t="str">
        <f t="shared" ca="1" si="9"/>
        <v/>
      </c>
    </row>
    <row r="316" spans="1:30" ht="15.95" customHeight="1">
      <c r="A316" s="351"/>
      <c r="B316" s="256"/>
      <c r="C316" s="360"/>
      <c r="D316" s="361"/>
      <c r="E316" s="361"/>
      <c r="F316" s="362"/>
      <c r="G316" s="363" t="str">
        <f t="array" aca="1" ref="G316" ca="1">IFERROR(_xludf.XLOOKUP($F316,INDIRECT("'예산서_"&amp;$D316&amp;"'!B:.B"),INDIRECT("'예산서_"&amp;$D316&amp;"'!C:.C")),"")</f>
        <v/>
      </c>
      <c r="H316" s="363" t="str">
        <f t="array" aca="1" ref="H316" ca="1">IFERROR(_xludf.XLOOKUP($F316,INDIRECT("'예산서_"&amp;$D316&amp;"'!B:.B"),INDIRECT("'예산서_"&amp;$D316&amp;"'!D:.D")),"")</f>
        <v/>
      </c>
      <c r="I316" s="364"/>
      <c r="J316" s="365"/>
      <c r="K316" s="366"/>
      <c r="L316" s="361"/>
      <c r="M316" s="361"/>
      <c r="N316" s="362"/>
      <c r="O316" s="361"/>
      <c r="P316" s="362"/>
      <c r="Q316" s="361"/>
      <c r="R316" s="361"/>
      <c r="S316" s="362"/>
      <c r="T316" s="363" t="str">
        <f t="shared" ca="1" si="8"/>
        <v/>
      </c>
      <c r="U316" s="367"/>
      <c r="V316" s="368"/>
      <c r="W316" s="368"/>
      <c r="X316" s="363" t="str">
        <f t="array" aca="1" ref="X316" ca="1">IFERROR(_xludf.XLOOKUP($F316,INDIRECT("'예산서_"&amp;$D316&amp;"'!B:B"),INDIRECT("'예산서_"&amp;$D316&amp;"'!J:J")),"")</f>
        <v/>
      </c>
      <c r="Y316" s="367" t="str">
        <f t="array" aca="1" ref="Y316" ca="1">IFERROR(_xludf.XLOOKUP($F316,INDIRECT("'예산서_"&amp;$D316&amp;"'!B:B"),INDIRECT("'예산서_"&amp;$D316&amp;"'!E:E")),"")</f>
        <v/>
      </c>
      <c r="Z316" s="367">
        <f t="array" aca="1" ref="Z316" ca="1">IFERROR(_xludf.XLOOKUP($F316,INDIRECT("'예산서_"&amp;$D316&amp;"'!B:B"),INDIRECT("'예산서_"&amp;$D316&amp;"'!F:F")),)</f>
        <v>0</v>
      </c>
      <c r="AA316" s="363" t="str">
        <f t="array" aca="1" ref="AA316" ca="1">IFERROR(_xludf.XLOOKUP($F316,INDIRECT("'예산서_"&amp;$D316&amp;"'!B:B"),INDIRECT("'예산서_"&amp;$D316&amp;"'!K:K")),"")</f>
        <v/>
      </c>
      <c r="AB316" s="399" t="str">
        <f t="array" aca="1" ref="AB316" ca="1">IFERROR(_xludf.XLOOKUP($F316,INDIRECT("'예산서_"&amp;$D316&amp;"'!B:B"),INDIRECT("'예산서_"&amp;$D316&amp;"'!L:L")),"")</f>
        <v/>
      </c>
      <c r="AC316" s="363" t="str">
        <f t="array" aca="1" ref="AC316" ca="1">IFERROR(_xludf.XLOOKUP($F316,INDIRECT("'예산서_"&amp;$D316&amp;"'!B:B"),INDIRECT("'예산서_"&amp;$D316&amp;"'!M:M"))+V316+W316,"")</f>
        <v/>
      </c>
      <c r="AD316" s="369" t="str">
        <f t="shared" ca="1" si="9"/>
        <v/>
      </c>
    </row>
    <row r="317" spans="1:30" ht="15.95" customHeight="1">
      <c r="A317" s="350"/>
      <c r="B317" s="256"/>
      <c r="C317" s="360"/>
      <c r="D317" s="361"/>
      <c r="E317" s="361"/>
      <c r="F317" s="362"/>
      <c r="G317" s="363" t="str">
        <f t="array" aca="1" ref="G317" ca="1">IFERROR(_xludf.XLOOKUP($F317,INDIRECT("'예산서_"&amp;$D317&amp;"'!B:.B"),INDIRECT("'예산서_"&amp;$D317&amp;"'!C:.C")),"")</f>
        <v/>
      </c>
      <c r="H317" s="363" t="str">
        <f t="array" aca="1" ref="H317" ca="1">IFERROR(_xludf.XLOOKUP($F317,INDIRECT("'예산서_"&amp;$D317&amp;"'!B:.B"),INDIRECT("'예산서_"&amp;$D317&amp;"'!D:.D")),"")</f>
        <v/>
      </c>
      <c r="I317" s="364"/>
      <c r="J317" s="365"/>
      <c r="K317" s="366"/>
      <c r="L317" s="361"/>
      <c r="M317" s="361"/>
      <c r="N317" s="362"/>
      <c r="O317" s="361"/>
      <c r="P317" s="362"/>
      <c r="Q317" s="361"/>
      <c r="R317" s="361"/>
      <c r="S317" s="362"/>
      <c r="T317" s="363" t="str">
        <f t="shared" ca="1" si="8"/>
        <v/>
      </c>
      <c r="U317" s="367"/>
      <c r="V317" s="368"/>
      <c r="W317" s="368"/>
      <c r="X317" s="363" t="str">
        <f t="array" aca="1" ref="X317" ca="1">IFERROR(_xludf.XLOOKUP($F317,INDIRECT("'예산서_"&amp;$D317&amp;"'!B:B"),INDIRECT("'예산서_"&amp;$D317&amp;"'!J:J")),"")</f>
        <v/>
      </c>
      <c r="Y317" s="367" t="str">
        <f t="array" aca="1" ref="Y317" ca="1">IFERROR(_xludf.XLOOKUP($F317,INDIRECT("'예산서_"&amp;$D317&amp;"'!B:B"),INDIRECT("'예산서_"&amp;$D317&amp;"'!E:E")),"")</f>
        <v/>
      </c>
      <c r="Z317" s="367">
        <f t="array" aca="1" ref="Z317" ca="1">IFERROR(_xludf.XLOOKUP($F317,INDIRECT("'예산서_"&amp;$D317&amp;"'!B:B"),INDIRECT("'예산서_"&amp;$D317&amp;"'!F:F")),)</f>
        <v>0</v>
      </c>
      <c r="AA317" s="363" t="str">
        <f t="array" aca="1" ref="AA317" ca="1">IFERROR(_xludf.XLOOKUP($F317,INDIRECT("'예산서_"&amp;$D317&amp;"'!B:B"),INDIRECT("'예산서_"&amp;$D317&amp;"'!K:K")),"")</f>
        <v/>
      </c>
      <c r="AB317" s="399" t="str">
        <f t="array" aca="1" ref="AB317" ca="1">IFERROR(_xludf.XLOOKUP($F317,INDIRECT("'예산서_"&amp;$D317&amp;"'!B:B"),INDIRECT("'예산서_"&amp;$D317&amp;"'!L:L")),"")</f>
        <v/>
      </c>
      <c r="AC317" s="363" t="str">
        <f t="array" aca="1" ref="AC317" ca="1">IFERROR(_xludf.XLOOKUP($F317,INDIRECT("'예산서_"&amp;$D317&amp;"'!B:B"),INDIRECT("'예산서_"&amp;$D317&amp;"'!M:M"))+V317+W317,"")</f>
        <v/>
      </c>
      <c r="AD317" s="369" t="str">
        <f t="shared" ca="1" si="9"/>
        <v/>
      </c>
    </row>
    <row r="318" spans="1:30" ht="15.95" customHeight="1">
      <c r="A318" s="351"/>
      <c r="B318" s="256"/>
      <c r="C318" s="360"/>
      <c r="D318" s="361"/>
      <c r="E318" s="361"/>
      <c r="F318" s="362"/>
      <c r="G318" s="363" t="str">
        <f t="array" aca="1" ref="G318" ca="1">IFERROR(_xludf.XLOOKUP($F318,INDIRECT("'예산서_"&amp;$D318&amp;"'!B:.B"),INDIRECT("'예산서_"&amp;$D318&amp;"'!C:.C")),"")</f>
        <v/>
      </c>
      <c r="H318" s="363" t="str">
        <f t="array" aca="1" ref="H318" ca="1">IFERROR(_xludf.XLOOKUP($F318,INDIRECT("'예산서_"&amp;$D318&amp;"'!B:.B"),INDIRECT("'예산서_"&amp;$D318&amp;"'!D:.D")),"")</f>
        <v/>
      </c>
      <c r="I318" s="364"/>
      <c r="J318" s="365"/>
      <c r="K318" s="366"/>
      <c r="L318" s="361"/>
      <c r="M318" s="361"/>
      <c r="N318" s="362"/>
      <c r="O318" s="361"/>
      <c r="P318" s="362"/>
      <c r="Q318" s="361"/>
      <c r="R318" s="361"/>
      <c r="S318" s="362"/>
      <c r="T318" s="363" t="str">
        <f t="shared" ca="1" si="8"/>
        <v/>
      </c>
      <c r="U318" s="367"/>
      <c r="V318" s="368"/>
      <c r="W318" s="368"/>
      <c r="X318" s="363" t="str">
        <f t="array" aca="1" ref="X318" ca="1">IFERROR(_xludf.XLOOKUP($F318,INDIRECT("'예산서_"&amp;$D318&amp;"'!B:B"),INDIRECT("'예산서_"&amp;$D318&amp;"'!J:J")),"")</f>
        <v/>
      </c>
      <c r="Y318" s="367" t="str">
        <f t="array" aca="1" ref="Y318" ca="1">IFERROR(_xludf.XLOOKUP($F318,INDIRECT("'예산서_"&amp;$D318&amp;"'!B:B"),INDIRECT("'예산서_"&amp;$D318&amp;"'!E:E")),"")</f>
        <v/>
      </c>
      <c r="Z318" s="367">
        <f t="array" aca="1" ref="Z318" ca="1">IFERROR(_xludf.XLOOKUP($F318,INDIRECT("'예산서_"&amp;$D318&amp;"'!B:B"),INDIRECT("'예산서_"&amp;$D318&amp;"'!F:F")),)</f>
        <v>0</v>
      </c>
      <c r="AA318" s="363" t="str">
        <f t="array" aca="1" ref="AA318" ca="1">IFERROR(_xludf.XLOOKUP($F318,INDIRECT("'예산서_"&amp;$D318&amp;"'!B:B"),INDIRECT("'예산서_"&amp;$D318&amp;"'!K:K")),"")</f>
        <v/>
      </c>
      <c r="AB318" s="399" t="str">
        <f t="array" aca="1" ref="AB318" ca="1">IFERROR(_xludf.XLOOKUP($F318,INDIRECT("'예산서_"&amp;$D318&amp;"'!B:B"),INDIRECT("'예산서_"&amp;$D318&amp;"'!L:L")),"")</f>
        <v/>
      </c>
      <c r="AC318" s="363" t="str">
        <f t="array" aca="1" ref="AC318" ca="1">IFERROR(_xludf.XLOOKUP($F318,INDIRECT("'예산서_"&amp;$D318&amp;"'!B:B"),INDIRECT("'예산서_"&amp;$D318&amp;"'!M:M"))+V318+W318,"")</f>
        <v/>
      </c>
      <c r="AD318" s="369" t="str">
        <f t="shared" ca="1" si="9"/>
        <v/>
      </c>
    </row>
    <row r="319" spans="1:30" ht="15.95" customHeight="1">
      <c r="A319" s="350"/>
      <c r="B319" s="256"/>
      <c r="C319" s="360"/>
      <c r="D319" s="361"/>
      <c r="E319" s="361"/>
      <c r="F319" s="362"/>
      <c r="G319" s="363" t="str">
        <f t="array" aca="1" ref="G319" ca="1">IFERROR(_xludf.XLOOKUP($F319,INDIRECT("'예산서_"&amp;$D319&amp;"'!B:.B"),INDIRECT("'예산서_"&amp;$D319&amp;"'!C:.C")),"")</f>
        <v/>
      </c>
      <c r="H319" s="363" t="str">
        <f t="array" aca="1" ref="H319" ca="1">IFERROR(_xludf.XLOOKUP($F319,INDIRECT("'예산서_"&amp;$D319&amp;"'!B:.B"),INDIRECT("'예산서_"&amp;$D319&amp;"'!D:.D")),"")</f>
        <v/>
      </c>
      <c r="I319" s="364"/>
      <c r="J319" s="365"/>
      <c r="K319" s="366"/>
      <c r="L319" s="361"/>
      <c r="M319" s="361"/>
      <c r="N319" s="362"/>
      <c r="O319" s="361"/>
      <c r="P319" s="362"/>
      <c r="Q319" s="361"/>
      <c r="R319" s="361"/>
      <c r="S319" s="362"/>
      <c r="T319" s="363" t="str">
        <f t="shared" ca="1" si="8"/>
        <v/>
      </c>
      <c r="U319" s="367"/>
      <c r="V319" s="368"/>
      <c r="W319" s="368"/>
      <c r="X319" s="363" t="str">
        <f t="array" aca="1" ref="X319" ca="1">IFERROR(_xludf.XLOOKUP($F319,INDIRECT("'예산서_"&amp;$D319&amp;"'!B:B"),INDIRECT("'예산서_"&amp;$D319&amp;"'!J:J")),"")</f>
        <v/>
      </c>
      <c r="Y319" s="367" t="str">
        <f t="array" aca="1" ref="Y319" ca="1">IFERROR(_xludf.XLOOKUP($F319,INDIRECT("'예산서_"&amp;$D319&amp;"'!B:B"),INDIRECT("'예산서_"&amp;$D319&amp;"'!E:E")),"")</f>
        <v/>
      </c>
      <c r="Z319" s="367">
        <f t="array" aca="1" ref="Z319" ca="1">IFERROR(_xludf.XLOOKUP($F319,INDIRECT("'예산서_"&amp;$D319&amp;"'!B:B"),INDIRECT("'예산서_"&amp;$D319&amp;"'!F:F")),)</f>
        <v>0</v>
      </c>
      <c r="AA319" s="363" t="str">
        <f t="array" aca="1" ref="AA319" ca="1">IFERROR(_xludf.XLOOKUP($F319,INDIRECT("'예산서_"&amp;$D319&amp;"'!B:B"),INDIRECT("'예산서_"&amp;$D319&amp;"'!K:K")),"")</f>
        <v/>
      </c>
      <c r="AB319" s="399" t="str">
        <f t="array" aca="1" ref="AB319" ca="1">IFERROR(_xludf.XLOOKUP($F319,INDIRECT("'예산서_"&amp;$D319&amp;"'!B:B"),INDIRECT("'예산서_"&amp;$D319&amp;"'!L:L")),"")</f>
        <v/>
      </c>
      <c r="AC319" s="363" t="str">
        <f t="array" aca="1" ref="AC319" ca="1">IFERROR(_xludf.XLOOKUP($F319,INDIRECT("'예산서_"&amp;$D319&amp;"'!B:B"),INDIRECT("'예산서_"&amp;$D319&amp;"'!M:M"))+V319+W319,"")</f>
        <v/>
      </c>
      <c r="AD319" s="369" t="str">
        <f t="shared" ca="1" si="9"/>
        <v/>
      </c>
    </row>
    <row r="320" spans="1:30" ht="15.95" customHeight="1">
      <c r="A320" s="351"/>
      <c r="B320" s="256"/>
      <c r="C320" s="360"/>
      <c r="D320" s="361"/>
      <c r="E320" s="361"/>
      <c r="F320" s="362"/>
      <c r="G320" s="363" t="str">
        <f t="array" aca="1" ref="G320" ca="1">IFERROR(_xludf.XLOOKUP($F320,INDIRECT("'예산서_"&amp;$D320&amp;"'!B:.B"),INDIRECT("'예산서_"&amp;$D320&amp;"'!C:.C")),"")</f>
        <v/>
      </c>
      <c r="H320" s="363" t="str">
        <f t="array" aca="1" ref="H320" ca="1">IFERROR(_xludf.XLOOKUP($F320,INDIRECT("'예산서_"&amp;$D320&amp;"'!B:.B"),INDIRECT("'예산서_"&amp;$D320&amp;"'!D:.D")),"")</f>
        <v/>
      </c>
      <c r="I320" s="364"/>
      <c r="J320" s="365"/>
      <c r="K320" s="366"/>
      <c r="L320" s="361"/>
      <c r="M320" s="361"/>
      <c r="N320" s="362"/>
      <c r="O320" s="361"/>
      <c r="P320" s="362"/>
      <c r="Q320" s="361"/>
      <c r="R320" s="361"/>
      <c r="S320" s="362"/>
      <c r="T320" s="363" t="str">
        <f t="shared" ca="1" si="8"/>
        <v/>
      </c>
      <c r="U320" s="367"/>
      <c r="V320" s="368"/>
      <c r="W320" s="368"/>
      <c r="X320" s="363" t="str">
        <f t="array" aca="1" ref="X320" ca="1">IFERROR(_xludf.XLOOKUP($F320,INDIRECT("'예산서_"&amp;$D320&amp;"'!B:B"),INDIRECT("'예산서_"&amp;$D320&amp;"'!J:J")),"")</f>
        <v/>
      </c>
      <c r="Y320" s="367" t="str">
        <f t="array" aca="1" ref="Y320" ca="1">IFERROR(_xludf.XLOOKUP($F320,INDIRECT("'예산서_"&amp;$D320&amp;"'!B:B"),INDIRECT("'예산서_"&amp;$D320&amp;"'!E:E")),"")</f>
        <v/>
      </c>
      <c r="Z320" s="367">
        <f t="array" aca="1" ref="Z320" ca="1">IFERROR(_xludf.XLOOKUP($F320,INDIRECT("'예산서_"&amp;$D320&amp;"'!B:B"),INDIRECT("'예산서_"&amp;$D320&amp;"'!F:F")),)</f>
        <v>0</v>
      </c>
      <c r="AA320" s="363" t="str">
        <f t="array" aca="1" ref="AA320" ca="1">IFERROR(_xludf.XLOOKUP($F320,INDIRECT("'예산서_"&amp;$D320&amp;"'!B:B"),INDIRECT("'예산서_"&amp;$D320&amp;"'!K:K")),"")</f>
        <v/>
      </c>
      <c r="AB320" s="399" t="str">
        <f t="array" aca="1" ref="AB320" ca="1">IFERROR(_xludf.XLOOKUP($F320,INDIRECT("'예산서_"&amp;$D320&amp;"'!B:B"),INDIRECT("'예산서_"&amp;$D320&amp;"'!L:L")),"")</f>
        <v/>
      </c>
      <c r="AC320" s="363" t="str">
        <f t="array" aca="1" ref="AC320" ca="1">IFERROR(_xludf.XLOOKUP($F320,INDIRECT("'예산서_"&amp;$D320&amp;"'!B:B"),INDIRECT("'예산서_"&amp;$D320&amp;"'!M:M"))+V320+W320,"")</f>
        <v/>
      </c>
      <c r="AD320" s="369" t="str">
        <f t="shared" ca="1" si="9"/>
        <v/>
      </c>
    </row>
    <row r="321" spans="1:30" ht="15.95" customHeight="1">
      <c r="A321" s="350"/>
      <c r="B321" s="256"/>
      <c r="C321" s="360"/>
      <c r="D321" s="361"/>
      <c r="E321" s="361"/>
      <c r="F321" s="362"/>
      <c r="G321" s="363" t="str">
        <f t="array" aca="1" ref="G321" ca="1">IFERROR(_xludf.XLOOKUP($F321,INDIRECT("'예산서_"&amp;$D321&amp;"'!B:.B"),INDIRECT("'예산서_"&amp;$D321&amp;"'!C:.C")),"")</f>
        <v/>
      </c>
      <c r="H321" s="363" t="str">
        <f t="array" aca="1" ref="H321" ca="1">IFERROR(_xludf.XLOOKUP($F321,INDIRECT("'예산서_"&amp;$D321&amp;"'!B:.B"),INDIRECT("'예산서_"&amp;$D321&amp;"'!D:.D")),"")</f>
        <v/>
      </c>
      <c r="I321" s="364"/>
      <c r="J321" s="365"/>
      <c r="K321" s="366"/>
      <c r="L321" s="361"/>
      <c r="M321" s="361"/>
      <c r="N321" s="362"/>
      <c r="O321" s="361"/>
      <c r="P321" s="362"/>
      <c r="Q321" s="361"/>
      <c r="R321" s="361"/>
      <c r="S321" s="362"/>
      <c r="T321" s="363" t="str">
        <f t="shared" ca="1" si="8"/>
        <v/>
      </c>
      <c r="U321" s="367"/>
      <c r="V321" s="368"/>
      <c r="W321" s="368"/>
      <c r="X321" s="363" t="str">
        <f t="array" aca="1" ref="X321" ca="1">IFERROR(_xludf.XLOOKUP($F321,INDIRECT("'예산서_"&amp;$D321&amp;"'!B:B"),INDIRECT("'예산서_"&amp;$D321&amp;"'!J:J")),"")</f>
        <v/>
      </c>
      <c r="Y321" s="367" t="str">
        <f t="array" aca="1" ref="Y321" ca="1">IFERROR(_xludf.XLOOKUP($F321,INDIRECT("'예산서_"&amp;$D321&amp;"'!B:B"),INDIRECT("'예산서_"&amp;$D321&amp;"'!E:E")),"")</f>
        <v/>
      </c>
      <c r="Z321" s="367">
        <f t="array" aca="1" ref="Z321" ca="1">IFERROR(_xludf.XLOOKUP($F321,INDIRECT("'예산서_"&amp;$D321&amp;"'!B:B"),INDIRECT("'예산서_"&amp;$D321&amp;"'!F:F")),)</f>
        <v>0</v>
      </c>
      <c r="AA321" s="363" t="str">
        <f t="array" aca="1" ref="AA321" ca="1">IFERROR(_xludf.XLOOKUP($F321,INDIRECT("'예산서_"&amp;$D321&amp;"'!B:B"),INDIRECT("'예산서_"&amp;$D321&amp;"'!K:K")),"")</f>
        <v/>
      </c>
      <c r="AB321" s="399" t="str">
        <f t="array" aca="1" ref="AB321" ca="1">IFERROR(_xludf.XLOOKUP($F321,INDIRECT("'예산서_"&amp;$D321&amp;"'!B:B"),INDIRECT("'예산서_"&amp;$D321&amp;"'!L:L")),"")</f>
        <v/>
      </c>
      <c r="AC321" s="363" t="str">
        <f t="array" aca="1" ref="AC321" ca="1">IFERROR(_xludf.XLOOKUP($F321,INDIRECT("'예산서_"&amp;$D321&amp;"'!B:B"),INDIRECT("'예산서_"&amp;$D321&amp;"'!M:M"))+V321+W321,"")</f>
        <v/>
      </c>
      <c r="AD321" s="369" t="str">
        <f t="shared" ca="1" si="9"/>
        <v/>
      </c>
    </row>
    <row r="322" spans="1:30" ht="15.95" customHeight="1">
      <c r="A322" s="351"/>
      <c r="B322" s="256"/>
      <c r="C322" s="360"/>
      <c r="D322" s="361"/>
      <c r="E322" s="361"/>
      <c r="F322" s="362"/>
      <c r="G322" s="363" t="str">
        <f t="array" aca="1" ref="G322" ca="1">IFERROR(_xludf.XLOOKUP($F322,INDIRECT("'예산서_"&amp;$D322&amp;"'!B:.B"),INDIRECT("'예산서_"&amp;$D322&amp;"'!C:.C")),"")</f>
        <v/>
      </c>
      <c r="H322" s="363" t="str">
        <f t="array" aca="1" ref="H322" ca="1">IFERROR(_xludf.XLOOKUP($F322,INDIRECT("'예산서_"&amp;$D322&amp;"'!B:.B"),INDIRECT("'예산서_"&amp;$D322&amp;"'!D:.D")),"")</f>
        <v/>
      </c>
      <c r="I322" s="364"/>
      <c r="J322" s="365"/>
      <c r="K322" s="366"/>
      <c r="L322" s="361"/>
      <c r="M322" s="361"/>
      <c r="N322" s="362"/>
      <c r="O322" s="361"/>
      <c r="P322" s="362"/>
      <c r="Q322" s="361"/>
      <c r="R322" s="361"/>
      <c r="S322" s="362"/>
      <c r="T322" s="363" t="str">
        <f t="shared" ca="1" si="8"/>
        <v/>
      </c>
      <c r="U322" s="367"/>
      <c r="V322" s="368"/>
      <c r="W322" s="368"/>
      <c r="X322" s="363" t="str">
        <f t="array" aca="1" ref="X322" ca="1">IFERROR(_xludf.XLOOKUP($F322,INDIRECT("'예산서_"&amp;$D322&amp;"'!B:B"),INDIRECT("'예산서_"&amp;$D322&amp;"'!J:J")),"")</f>
        <v/>
      </c>
      <c r="Y322" s="367" t="str">
        <f t="array" aca="1" ref="Y322" ca="1">IFERROR(_xludf.XLOOKUP($F322,INDIRECT("'예산서_"&amp;$D322&amp;"'!B:B"),INDIRECT("'예산서_"&amp;$D322&amp;"'!E:E")),"")</f>
        <v/>
      </c>
      <c r="Z322" s="367">
        <f t="array" aca="1" ref="Z322" ca="1">IFERROR(_xludf.XLOOKUP($F322,INDIRECT("'예산서_"&amp;$D322&amp;"'!B:B"),INDIRECT("'예산서_"&amp;$D322&amp;"'!F:F")),)</f>
        <v>0</v>
      </c>
      <c r="AA322" s="363" t="str">
        <f t="array" aca="1" ref="AA322" ca="1">IFERROR(_xludf.XLOOKUP($F322,INDIRECT("'예산서_"&amp;$D322&amp;"'!B:B"),INDIRECT("'예산서_"&amp;$D322&amp;"'!K:K")),"")</f>
        <v/>
      </c>
      <c r="AB322" s="399" t="str">
        <f t="array" aca="1" ref="AB322" ca="1">IFERROR(_xludf.XLOOKUP($F322,INDIRECT("'예산서_"&amp;$D322&amp;"'!B:B"),INDIRECT("'예산서_"&amp;$D322&amp;"'!L:L")),"")</f>
        <v/>
      </c>
      <c r="AC322" s="363" t="str">
        <f t="array" aca="1" ref="AC322" ca="1">IFERROR(_xludf.XLOOKUP($F322,INDIRECT("'예산서_"&amp;$D322&amp;"'!B:B"),INDIRECT("'예산서_"&amp;$D322&amp;"'!M:M"))+V322+W322,"")</f>
        <v/>
      </c>
      <c r="AD322" s="369" t="str">
        <f t="shared" ca="1" si="9"/>
        <v/>
      </c>
    </row>
    <row r="323" spans="1:30" ht="15.95" customHeight="1">
      <c r="A323" s="350"/>
      <c r="B323" s="256"/>
      <c r="C323" s="360"/>
      <c r="D323" s="361"/>
      <c r="E323" s="361"/>
      <c r="F323" s="362"/>
      <c r="G323" s="363" t="str">
        <f t="array" aca="1" ref="G323" ca="1">IFERROR(_xludf.XLOOKUP($F323,INDIRECT("'예산서_"&amp;$D323&amp;"'!B:.B"),INDIRECT("'예산서_"&amp;$D323&amp;"'!C:.C")),"")</f>
        <v/>
      </c>
      <c r="H323" s="363" t="str">
        <f t="array" aca="1" ref="H323" ca="1">IFERROR(_xludf.XLOOKUP($F323,INDIRECT("'예산서_"&amp;$D323&amp;"'!B:.B"),INDIRECT("'예산서_"&amp;$D323&amp;"'!D:.D")),"")</f>
        <v/>
      </c>
      <c r="I323" s="364"/>
      <c r="J323" s="365"/>
      <c r="K323" s="366"/>
      <c r="L323" s="361"/>
      <c r="M323" s="361"/>
      <c r="N323" s="362"/>
      <c r="O323" s="361"/>
      <c r="P323" s="362"/>
      <c r="Q323" s="361"/>
      <c r="R323" s="361"/>
      <c r="S323" s="362"/>
      <c r="T323" s="363" t="str">
        <f t="shared" ca="1" si="8"/>
        <v/>
      </c>
      <c r="U323" s="367"/>
      <c r="V323" s="368"/>
      <c r="W323" s="368"/>
      <c r="X323" s="363" t="str">
        <f t="array" aca="1" ref="X323" ca="1">IFERROR(_xludf.XLOOKUP($F323,INDIRECT("'예산서_"&amp;$D323&amp;"'!B:B"),INDIRECT("'예산서_"&amp;$D323&amp;"'!J:J")),"")</f>
        <v/>
      </c>
      <c r="Y323" s="367" t="str">
        <f t="array" aca="1" ref="Y323" ca="1">IFERROR(_xludf.XLOOKUP($F323,INDIRECT("'예산서_"&amp;$D323&amp;"'!B:B"),INDIRECT("'예산서_"&amp;$D323&amp;"'!E:E")),"")</f>
        <v/>
      </c>
      <c r="Z323" s="367">
        <f t="array" aca="1" ref="Z323" ca="1">IFERROR(_xludf.XLOOKUP($F323,INDIRECT("'예산서_"&amp;$D323&amp;"'!B:B"),INDIRECT("'예산서_"&amp;$D323&amp;"'!F:F")),)</f>
        <v>0</v>
      </c>
      <c r="AA323" s="363" t="str">
        <f t="array" aca="1" ref="AA323" ca="1">IFERROR(_xludf.XLOOKUP($F323,INDIRECT("'예산서_"&amp;$D323&amp;"'!B:B"),INDIRECT("'예산서_"&amp;$D323&amp;"'!K:K")),"")</f>
        <v/>
      </c>
      <c r="AB323" s="399" t="str">
        <f t="array" aca="1" ref="AB323" ca="1">IFERROR(_xludf.XLOOKUP($F323,INDIRECT("'예산서_"&amp;$D323&amp;"'!B:B"),INDIRECT("'예산서_"&amp;$D323&amp;"'!L:L")),"")</f>
        <v/>
      </c>
      <c r="AC323" s="363" t="str">
        <f t="array" aca="1" ref="AC323" ca="1">IFERROR(_xludf.XLOOKUP($F323,INDIRECT("'예산서_"&amp;$D323&amp;"'!B:B"),INDIRECT("'예산서_"&amp;$D323&amp;"'!M:M"))+V323+W323,"")</f>
        <v/>
      </c>
      <c r="AD323" s="369" t="str">
        <f t="shared" ca="1" si="9"/>
        <v/>
      </c>
    </row>
    <row r="324" spans="1:30" ht="15.95" customHeight="1">
      <c r="A324" s="351"/>
      <c r="B324" s="256"/>
      <c r="C324" s="360"/>
      <c r="D324" s="361"/>
      <c r="E324" s="361"/>
      <c r="F324" s="362"/>
      <c r="G324" s="363" t="str">
        <f t="array" aca="1" ref="G324" ca="1">IFERROR(_xludf.XLOOKUP($F324,INDIRECT("'예산서_"&amp;$D324&amp;"'!B:.B"),INDIRECT("'예산서_"&amp;$D324&amp;"'!C:.C")),"")</f>
        <v/>
      </c>
      <c r="H324" s="363" t="str">
        <f t="array" aca="1" ref="H324" ca="1">IFERROR(_xludf.XLOOKUP($F324,INDIRECT("'예산서_"&amp;$D324&amp;"'!B:.B"),INDIRECT("'예산서_"&amp;$D324&amp;"'!D:.D")),"")</f>
        <v/>
      </c>
      <c r="I324" s="364"/>
      <c r="J324" s="365"/>
      <c r="K324" s="366"/>
      <c r="L324" s="361"/>
      <c r="M324" s="361"/>
      <c r="N324" s="362"/>
      <c r="O324" s="361"/>
      <c r="P324" s="362"/>
      <c r="Q324" s="361"/>
      <c r="R324" s="361"/>
      <c r="S324" s="362"/>
      <c r="T324" s="363" t="str">
        <f t="shared" ca="1" si="8"/>
        <v/>
      </c>
      <c r="U324" s="367"/>
      <c r="V324" s="368"/>
      <c r="W324" s="368"/>
      <c r="X324" s="363" t="str">
        <f t="array" aca="1" ref="X324" ca="1">IFERROR(_xludf.XLOOKUP($F324,INDIRECT("'예산서_"&amp;$D324&amp;"'!B:B"),INDIRECT("'예산서_"&amp;$D324&amp;"'!J:J")),"")</f>
        <v/>
      </c>
      <c r="Y324" s="367" t="str">
        <f t="array" aca="1" ref="Y324" ca="1">IFERROR(_xludf.XLOOKUP($F324,INDIRECT("'예산서_"&amp;$D324&amp;"'!B:B"),INDIRECT("'예산서_"&amp;$D324&amp;"'!E:E")),"")</f>
        <v/>
      </c>
      <c r="Z324" s="367">
        <f t="array" aca="1" ref="Z324" ca="1">IFERROR(_xludf.XLOOKUP($F324,INDIRECT("'예산서_"&amp;$D324&amp;"'!B:B"),INDIRECT("'예산서_"&amp;$D324&amp;"'!F:F")),)</f>
        <v>0</v>
      </c>
      <c r="AA324" s="363" t="str">
        <f t="array" aca="1" ref="AA324" ca="1">IFERROR(_xludf.XLOOKUP($F324,INDIRECT("'예산서_"&amp;$D324&amp;"'!B:B"),INDIRECT("'예산서_"&amp;$D324&amp;"'!K:K")),"")</f>
        <v/>
      </c>
      <c r="AB324" s="399" t="str">
        <f t="array" aca="1" ref="AB324" ca="1">IFERROR(_xludf.XLOOKUP($F324,INDIRECT("'예산서_"&amp;$D324&amp;"'!B:B"),INDIRECT("'예산서_"&amp;$D324&amp;"'!L:L")),"")</f>
        <v/>
      </c>
      <c r="AC324" s="363" t="str">
        <f t="array" aca="1" ref="AC324" ca="1">IFERROR(_xludf.XLOOKUP($F324,INDIRECT("'예산서_"&amp;$D324&amp;"'!B:B"),INDIRECT("'예산서_"&amp;$D324&amp;"'!M:M"))+V324+W324,"")</f>
        <v/>
      </c>
      <c r="AD324" s="369" t="str">
        <f t="shared" ca="1" si="9"/>
        <v/>
      </c>
    </row>
    <row r="325" spans="1:30" ht="15.95" customHeight="1">
      <c r="A325" s="350"/>
      <c r="B325" s="256"/>
      <c r="C325" s="360"/>
      <c r="D325" s="361"/>
      <c r="E325" s="361"/>
      <c r="F325" s="362"/>
      <c r="G325" s="363" t="str">
        <f t="array" aca="1" ref="G325" ca="1">IFERROR(_xludf.XLOOKUP($F325,INDIRECT("'예산서_"&amp;$D325&amp;"'!B:.B"),INDIRECT("'예산서_"&amp;$D325&amp;"'!C:.C")),"")</f>
        <v/>
      </c>
      <c r="H325" s="363" t="str">
        <f t="array" aca="1" ref="H325" ca="1">IFERROR(_xludf.XLOOKUP($F325,INDIRECT("'예산서_"&amp;$D325&amp;"'!B:.B"),INDIRECT("'예산서_"&amp;$D325&amp;"'!D:.D")),"")</f>
        <v/>
      </c>
      <c r="I325" s="364"/>
      <c r="J325" s="365"/>
      <c r="K325" s="366"/>
      <c r="L325" s="361"/>
      <c r="M325" s="361"/>
      <c r="N325" s="362"/>
      <c r="O325" s="361"/>
      <c r="P325" s="362"/>
      <c r="Q325" s="361"/>
      <c r="R325" s="361"/>
      <c r="S325" s="362"/>
      <c r="T325" s="363" t="str">
        <f t="shared" ca="1" si="8"/>
        <v/>
      </c>
      <c r="U325" s="367"/>
      <c r="V325" s="368"/>
      <c r="W325" s="368"/>
      <c r="X325" s="363" t="str">
        <f t="array" aca="1" ref="X325" ca="1">IFERROR(_xludf.XLOOKUP($F325,INDIRECT("'예산서_"&amp;$D325&amp;"'!B:B"),INDIRECT("'예산서_"&amp;$D325&amp;"'!J:J")),"")</f>
        <v/>
      </c>
      <c r="Y325" s="367" t="str">
        <f t="array" aca="1" ref="Y325" ca="1">IFERROR(_xludf.XLOOKUP($F325,INDIRECT("'예산서_"&amp;$D325&amp;"'!B:B"),INDIRECT("'예산서_"&amp;$D325&amp;"'!E:E")),"")</f>
        <v/>
      </c>
      <c r="Z325" s="367">
        <f t="array" aca="1" ref="Z325" ca="1">IFERROR(_xludf.XLOOKUP($F325,INDIRECT("'예산서_"&amp;$D325&amp;"'!B:B"),INDIRECT("'예산서_"&amp;$D325&amp;"'!F:F")),)</f>
        <v>0</v>
      </c>
      <c r="AA325" s="363" t="str">
        <f t="array" aca="1" ref="AA325" ca="1">IFERROR(_xludf.XLOOKUP($F325,INDIRECT("'예산서_"&amp;$D325&amp;"'!B:B"),INDIRECT("'예산서_"&amp;$D325&amp;"'!K:K")),"")</f>
        <v/>
      </c>
      <c r="AB325" s="399" t="str">
        <f t="array" aca="1" ref="AB325" ca="1">IFERROR(_xludf.XLOOKUP($F325,INDIRECT("'예산서_"&amp;$D325&amp;"'!B:B"),INDIRECT("'예산서_"&amp;$D325&amp;"'!L:L")),"")</f>
        <v/>
      </c>
      <c r="AC325" s="363" t="str">
        <f t="array" aca="1" ref="AC325" ca="1">IFERROR(_xludf.XLOOKUP($F325,INDIRECT("'예산서_"&amp;$D325&amp;"'!B:B"),INDIRECT("'예산서_"&amp;$D325&amp;"'!M:M"))+V325+W325,"")</f>
        <v/>
      </c>
      <c r="AD325" s="369" t="str">
        <f t="shared" ca="1" si="9"/>
        <v/>
      </c>
    </row>
    <row r="326" spans="1:30" ht="15.95" customHeight="1">
      <c r="A326" s="351"/>
      <c r="B326" s="256"/>
      <c r="C326" s="360"/>
      <c r="D326" s="361"/>
      <c r="E326" s="361"/>
      <c r="F326" s="362"/>
      <c r="G326" s="363" t="str">
        <f t="array" aca="1" ref="G326" ca="1">IFERROR(_xludf.XLOOKUP($F326,INDIRECT("'예산서_"&amp;$D326&amp;"'!B:.B"),INDIRECT("'예산서_"&amp;$D326&amp;"'!C:.C")),"")</f>
        <v/>
      </c>
      <c r="H326" s="363" t="str">
        <f t="array" aca="1" ref="H326" ca="1">IFERROR(_xludf.XLOOKUP($F326,INDIRECT("'예산서_"&amp;$D326&amp;"'!B:.B"),INDIRECT("'예산서_"&amp;$D326&amp;"'!D:.D")),"")</f>
        <v/>
      </c>
      <c r="I326" s="364"/>
      <c r="J326" s="365"/>
      <c r="K326" s="366"/>
      <c r="L326" s="361"/>
      <c r="M326" s="361"/>
      <c r="N326" s="362"/>
      <c r="O326" s="361"/>
      <c r="P326" s="362"/>
      <c r="Q326" s="361"/>
      <c r="R326" s="361"/>
      <c r="S326" s="362"/>
      <c r="T326" s="363" t="str">
        <f t="shared" ca="1" si="8"/>
        <v/>
      </c>
      <c r="U326" s="367"/>
      <c r="V326" s="368"/>
      <c r="W326" s="368"/>
      <c r="X326" s="363" t="str">
        <f t="array" aca="1" ref="X326" ca="1">IFERROR(_xludf.XLOOKUP($F326,INDIRECT("'예산서_"&amp;$D326&amp;"'!B:B"),INDIRECT("'예산서_"&amp;$D326&amp;"'!J:J")),"")</f>
        <v/>
      </c>
      <c r="Y326" s="367" t="str">
        <f t="array" aca="1" ref="Y326" ca="1">IFERROR(_xludf.XLOOKUP($F326,INDIRECT("'예산서_"&amp;$D326&amp;"'!B:B"),INDIRECT("'예산서_"&amp;$D326&amp;"'!E:E")),"")</f>
        <v/>
      </c>
      <c r="Z326" s="367">
        <f t="array" aca="1" ref="Z326" ca="1">IFERROR(_xludf.XLOOKUP($F326,INDIRECT("'예산서_"&amp;$D326&amp;"'!B:B"),INDIRECT("'예산서_"&amp;$D326&amp;"'!F:F")),)</f>
        <v>0</v>
      </c>
      <c r="AA326" s="363" t="str">
        <f t="array" aca="1" ref="AA326" ca="1">IFERROR(_xludf.XLOOKUP($F326,INDIRECT("'예산서_"&amp;$D326&amp;"'!B:B"),INDIRECT("'예산서_"&amp;$D326&amp;"'!K:K")),"")</f>
        <v/>
      </c>
      <c r="AB326" s="399" t="str">
        <f t="array" aca="1" ref="AB326" ca="1">IFERROR(_xludf.XLOOKUP($F326,INDIRECT("'예산서_"&amp;$D326&amp;"'!B:B"),INDIRECT("'예산서_"&amp;$D326&amp;"'!L:L")),"")</f>
        <v/>
      </c>
      <c r="AC326" s="363" t="str">
        <f t="array" aca="1" ref="AC326" ca="1">IFERROR(_xludf.XLOOKUP($F326,INDIRECT("'예산서_"&amp;$D326&amp;"'!B:B"),INDIRECT("'예산서_"&amp;$D326&amp;"'!M:M"))+V326+W326,"")</f>
        <v/>
      </c>
      <c r="AD326" s="369" t="str">
        <f t="shared" ca="1" si="9"/>
        <v/>
      </c>
    </row>
    <row r="327" spans="1:30" ht="15.95" customHeight="1">
      <c r="A327" s="350"/>
      <c r="B327" s="256"/>
      <c r="C327" s="360"/>
      <c r="D327" s="361"/>
      <c r="E327" s="361"/>
      <c r="F327" s="362"/>
      <c r="G327" s="363" t="str">
        <f t="array" aca="1" ref="G327" ca="1">IFERROR(_xludf.XLOOKUP($F327,INDIRECT("'예산서_"&amp;$D327&amp;"'!B:.B"),INDIRECT("'예산서_"&amp;$D327&amp;"'!C:.C")),"")</f>
        <v/>
      </c>
      <c r="H327" s="363" t="str">
        <f t="array" aca="1" ref="H327" ca="1">IFERROR(_xludf.XLOOKUP($F327,INDIRECT("'예산서_"&amp;$D327&amp;"'!B:.B"),INDIRECT("'예산서_"&amp;$D327&amp;"'!D:.D")),"")</f>
        <v/>
      </c>
      <c r="I327" s="364"/>
      <c r="J327" s="365"/>
      <c r="K327" s="366"/>
      <c r="L327" s="361"/>
      <c r="M327" s="361"/>
      <c r="N327" s="362"/>
      <c r="O327" s="361"/>
      <c r="P327" s="362"/>
      <c r="Q327" s="361"/>
      <c r="R327" s="361"/>
      <c r="S327" s="362"/>
      <c r="T327" s="363" t="str">
        <f t="shared" ca="1" si="8"/>
        <v/>
      </c>
      <c r="U327" s="367"/>
      <c r="V327" s="368"/>
      <c r="W327" s="368"/>
      <c r="X327" s="363" t="str">
        <f t="array" aca="1" ref="X327" ca="1">IFERROR(_xludf.XLOOKUP($F327,INDIRECT("'예산서_"&amp;$D327&amp;"'!B:B"),INDIRECT("'예산서_"&amp;$D327&amp;"'!J:J")),"")</f>
        <v/>
      </c>
      <c r="Y327" s="367" t="str">
        <f t="array" aca="1" ref="Y327" ca="1">IFERROR(_xludf.XLOOKUP($F327,INDIRECT("'예산서_"&amp;$D327&amp;"'!B:B"),INDIRECT("'예산서_"&amp;$D327&amp;"'!E:E")),"")</f>
        <v/>
      </c>
      <c r="Z327" s="367">
        <f t="array" aca="1" ref="Z327" ca="1">IFERROR(_xludf.XLOOKUP($F327,INDIRECT("'예산서_"&amp;$D327&amp;"'!B:B"),INDIRECT("'예산서_"&amp;$D327&amp;"'!F:F")),)</f>
        <v>0</v>
      </c>
      <c r="AA327" s="363" t="str">
        <f t="array" aca="1" ref="AA327" ca="1">IFERROR(_xludf.XLOOKUP($F327,INDIRECT("'예산서_"&amp;$D327&amp;"'!B:B"),INDIRECT("'예산서_"&amp;$D327&amp;"'!K:K")),"")</f>
        <v/>
      </c>
      <c r="AB327" s="399" t="str">
        <f t="array" aca="1" ref="AB327" ca="1">IFERROR(_xludf.XLOOKUP($F327,INDIRECT("'예산서_"&amp;$D327&amp;"'!B:B"),INDIRECT("'예산서_"&amp;$D327&amp;"'!L:L")),"")</f>
        <v/>
      </c>
      <c r="AC327" s="363" t="str">
        <f t="array" aca="1" ref="AC327" ca="1">IFERROR(_xludf.XLOOKUP($F327,INDIRECT("'예산서_"&amp;$D327&amp;"'!B:B"),INDIRECT("'예산서_"&amp;$D327&amp;"'!M:M"))+V327+W327,"")</f>
        <v/>
      </c>
      <c r="AD327" s="369" t="str">
        <f t="shared" ca="1" si="9"/>
        <v/>
      </c>
    </row>
    <row r="328" spans="1:30" ht="15.95" customHeight="1">
      <c r="A328" s="351"/>
      <c r="B328" s="256"/>
      <c r="C328" s="360"/>
      <c r="D328" s="361"/>
      <c r="E328" s="361"/>
      <c r="F328" s="362"/>
      <c r="G328" s="363" t="str">
        <f t="array" aca="1" ref="G328" ca="1">IFERROR(_xludf.XLOOKUP($F328,INDIRECT("'예산서_"&amp;$D328&amp;"'!B:.B"),INDIRECT("'예산서_"&amp;$D328&amp;"'!C:.C")),"")</f>
        <v/>
      </c>
      <c r="H328" s="363" t="str">
        <f t="array" aca="1" ref="H328" ca="1">IFERROR(_xludf.XLOOKUP($F328,INDIRECT("'예산서_"&amp;$D328&amp;"'!B:.B"),INDIRECT("'예산서_"&amp;$D328&amp;"'!D:.D")),"")</f>
        <v/>
      </c>
      <c r="I328" s="364"/>
      <c r="J328" s="365"/>
      <c r="K328" s="366"/>
      <c r="L328" s="361"/>
      <c r="M328" s="361"/>
      <c r="N328" s="362"/>
      <c r="O328" s="361"/>
      <c r="P328" s="362"/>
      <c r="Q328" s="361"/>
      <c r="R328" s="361"/>
      <c r="S328" s="362"/>
      <c r="T328" s="363" t="str">
        <f t="shared" ca="1" si="8"/>
        <v/>
      </c>
      <c r="U328" s="367"/>
      <c r="V328" s="368"/>
      <c r="W328" s="368"/>
      <c r="X328" s="363" t="str">
        <f t="array" aca="1" ref="X328" ca="1">IFERROR(_xludf.XLOOKUP($F328,INDIRECT("'예산서_"&amp;$D328&amp;"'!B:B"),INDIRECT("'예산서_"&amp;$D328&amp;"'!J:J")),"")</f>
        <v/>
      </c>
      <c r="Y328" s="367" t="str">
        <f t="array" aca="1" ref="Y328" ca="1">IFERROR(_xludf.XLOOKUP($F328,INDIRECT("'예산서_"&amp;$D328&amp;"'!B:B"),INDIRECT("'예산서_"&amp;$D328&amp;"'!E:E")),"")</f>
        <v/>
      </c>
      <c r="Z328" s="367">
        <f t="array" aca="1" ref="Z328" ca="1">IFERROR(_xludf.XLOOKUP($F328,INDIRECT("'예산서_"&amp;$D328&amp;"'!B:B"),INDIRECT("'예산서_"&amp;$D328&amp;"'!F:F")),)</f>
        <v>0</v>
      </c>
      <c r="AA328" s="363" t="str">
        <f t="array" aca="1" ref="AA328" ca="1">IFERROR(_xludf.XLOOKUP($F328,INDIRECT("'예산서_"&amp;$D328&amp;"'!B:B"),INDIRECT("'예산서_"&amp;$D328&amp;"'!K:K")),"")</f>
        <v/>
      </c>
      <c r="AB328" s="399" t="str">
        <f t="array" aca="1" ref="AB328" ca="1">IFERROR(_xludf.XLOOKUP($F328,INDIRECT("'예산서_"&amp;$D328&amp;"'!B:B"),INDIRECT("'예산서_"&amp;$D328&amp;"'!L:L")),"")</f>
        <v/>
      </c>
      <c r="AC328" s="363" t="str">
        <f t="array" aca="1" ref="AC328" ca="1">IFERROR(_xludf.XLOOKUP($F328,INDIRECT("'예산서_"&amp;$D328&amp;"'!B:B"),INDIRECT("'예산서_"&amp;$D328&amp;"'!M:M"))+V328+W328,"")</f>
        <v/>
      </c>
      <c r="AD328" s="369" t="str">
        <f t="shared" ca="1" si="9"/>
        <v/>
      </c>
    </row>
    <row r="329" spans="1:30" ht="15.95" customHeight="1">
      <c r="A329" s="350"/>
      <c r="B329" s="256"/>
      <c r="C329" s="360"/>
      <c r="D329" s="361"/>
      <c r="E329" s="361"/>
      <c r="F329" s="362"/>
      <c r="G329" s="363" t="str">
        <f t="array" aca="1" ref="G329" ca="1">IFERROR(_xludf.XLOOKUP($F329,INDIRECT("'예산서_"&amp;$D329&amp;"'!B:.B"),INDIRECT("'예산서_"&amp;$D329&amp;"'!C:.C")),"")</f>
        <v/>
      </c>
      <c r="H329" s="363" t="str">
        <f t="array" aca="1" ref="H329" ca="1">IFERROR(_xludf.XLOOKUP($F329,INDIRECT("'예산서_"&amp;$D329&amp;"'!B:.B"),INDIRECT("'예산서_"&amp;$D329&amp;"'!D:.D")),"")</f>
        <v/>
      </c>
      <c r="I329" s="364"/>
      <c r="J329" s="365"/>
      <c r="K329" s="366"/>
      <c r="L329" s="361"/>
      <c r="M329" s="361"/>
      <c r="N329" s="362"/>
      <c r="O329" s="361"/>
      <c r="P329" s="362"/>
      <c r="Q329" s="361"/>
      <c r="R329" s="361"/>
      <c r="S329" s="362"/>
      <c r="T329" s="363" t="str">
        <f t="shared" ref="T329:T392" ca="1" si="10">IF(G329=H329,"","세금계산서")</f>
        <v/>
      </c>
      <c r="U329" s="367"/>
      <c r="V329" s="368"/>
      <c r="W329" s="368"/>
      <c r="X329" s="363" t="str">
        <f t="array" aca="1" ref="X329" ca="1">IFERROR(_xludf.XLOOKUP($F329,INDIRECT("'예산서_"&amp;$D329&amp;"'!B:B"),INDIRECT("'예산서_"&amp;$D329&amp;"'!J:J")),"")</f>
        <v/>
      </c>
      <c r="Y329" s="367" t="str">
        <f t="array" aca="1" ref="Y329" ca="1">IFERROR(_xludf.XLOOKUP($F329,INDIRECT("'예산서_"&amp;$D329&amp;"'!B:B"),INDIRECT("'예산서_"&amp;$D329&amp;"'!E:E")),"")</f>
        <v/>
      </c>
      <c r="Z329" s="367">
        <f t="array" aca="1" ref="Z329" ca="1">IFERROR(_xludf.XLOOKUP($F329,INDIRECT("'예산서_"&amp;$D329&amp;"'!B:B"),INDIRECT("'예산서_"&amp;$D329&amp;"'!F:F")),)</f>
        <v>0</v>
      </c>
      <c r="AA329" s="363" t="str">
        <f t="array" aca="1" ref="AA329" ca="1">IFERROR(_xludf.XLOOKUP($F329,INDIRECT("'예산서_"&amp;$D329&amp;"'!B:B"),INDIRECT("'예산서_"&amp;$D329&amp;"'!K:K")),"")</f>
        <v/>
      </c>
      <c r="AB329" s="399" t="str">
        <f t="array" aca="1" ref="AB329" ca="1">IFERROR(_xludf.XLOOKUP($F329,INDIRECT("'예산서_"&amp;$D329&amp;"'!B:B"),INDIRECT("'예산서_"&amp;$D329&amp;"'!L:L")),"")</f>
        <v/>
      </c>
      <c r="AC329" s="363" t="str">
        <f t="array" aca="1" ref="AC329" ca="1">IFERROR(_xludf.XLOOKUP($F329,INDIRECT("'예산서_"&amp;$D329&amp;"'!B:B"),INDIRECT("'예산서_"&amp;$D329&amp;"'!M:M"))+V329+W329,"")</f>
        <v/>
      </c>
      <c r="AD329" s="369" t="str">
        <f t="shared" ref="AD329:AD392" ca="1" si="11">IF(T329="세금계산서",AC329*10%,"")</f>
        <v/>
      </c>
    </row>
    <row r="330" spans="1:30" ht="15.95" customHeight="1">
      <c r="A330" s="351"/>
      <c r="B330" s="256"/>
      <c r="C330" s="360"/>
      <c r="D330" s="361"/>
      <c r="E330" s="361"/>
      <c r="F330" s="362"/>
      <c r="G330" s="363" t="str">
        <f t="array" aca="1" ref="G330" ca="1">IFERROR(_xludf.XLOOKUP($F330,INDIRECT("'예산서_"&amp;$D330&amp;"'!B:.B"),INDIRECT("'예산서_"&amp;$D330&amp;"'!C:.C")),"")</f>
        <v/>
      </c>
      <c r="H330" s="363" t="str">
        <f t="array" aca="1" ref="H330" ca="1">IFERROR(_xludf.XLOOKUP($F330,INDIRECT("'예산서_"&amp;$D330&amp;"'!B:.B"),INDIRECT("'예산서_"&amp;$D330&amp;"'!D:.D")),"")</f>
        <v/>
      </c>
      <c r="I330" s="364"/>
      <c r="J330" s="365"/>
      <c r="K330" s="366"/>
      <c r="L330" s="361"/>
      <c r="M330" s="361"/>
      <c r="N330" s="362"/>
      <c r="O330" s="361"/>
      <c r="P330" s="362"/>
      <c r="Q330" s="361"/>
      <c r="R330" s="361"/>
      <c r="S330" s="362"/>
      <c r="T330" s="363" t="str">
        <f t="shared" ca="1" si="10"/>
        <v/>
      </c>
      <c r="U330" s="367"/>
      <c r="V330" s="368"/>
      <c r="W330" s="368"/>
      <c r="X330" s="363" t="str">
        <f t="array" aca="1" ref="X330" ca="1">IFERROR(_xludf.XLOOKUP($F330,INDIRECT("'예산서_"&amp;$D330&amp;"'!B:B"),INDIRECT("'예산서_"&amp;$D330&amp;"'!J:J")),"")</f>
        <v/>
      </c>
      <c r="Y330" s="367" t="str">
        <f t="array" aca="1" ref="Y330" ca="1">IFERROR(_xludf.XLOOKUP($F330,INDIRECT("'예산서_"&amp;$D330&amp;"'!B:B"),INDIRECT("'예산서_"&amp;$D330&amp;"'!E:E")),"")</f>
        <v/>
      </c>
      <c r="Z330" s="367">
        <f t="array" aca="1" ref="Z330" ca="1">IFERROR(_xludf.XLOOKUP($F330,INDIRECT("'예산서_"&amp;$D330&amp;"'!B:B"),INDIRECT("'예산서_"&amp;$D330&amp;"'!F:F")),)</f>
        <v>0</v>
      </c>
      <c r="AA330" s="363" t="str">
        <f t="array" aca="1" ref="AA330" ca="1">IFERROR(_xludf.XLOOKUP($F330,INDIRECT("'예산서_"&amp;$D330&amp;"'!B:B"),INDIRECT("'예산서_"&amp;$D330&amp;"'!K:K")),"")</f>
        <v/>
      </c>
      <c r="AB330" s="399" t="str">
        <f t="array" aca="1" ref="AB330" ca="1">IFERROR(_xludf.XLOOKUP($F330,INDIRECT("'예산서_"&amp;$D330&amp;"'!B:B"),INDIRECT("'예산서_"&amp;$D330&amp;"'!L:L")),"")</f>
        <v/>
      </c>
      <c r="AC330" s="363" t="str">
        <f t="array" aca="1" ref="AC330" ca="1">IFERROR(_xludf.XLOOKUP($F330,INDIRECT("'예산서_"&amp;$D330&amp;"'!B:B"),INDIRECT("'예산서_"&amp;$D330&amp;"'!M:M"))+V330+W330,"")</f>
        <v/>
      </c>
      <c r="AD330" s="369" t="str">
        <f t="shared" ca="1" si="11"/>
        <v/>
      </c>
    </row>
    <row r="331" spans="1:30" ht="15.95" customHeight="1">
      <c r="A331" s="350"/>
      <c r="B331" s="256"/>
      <c r="C331" s="360"/>
      <c r="D331" s="361"/>
      <c r="E331" s="361"/>
      <c r="F331" s="362"/>
      <c r="G331" s="363" t="str">
        <f t="array" aca="1" ref="G331" ca="1">IFERROR(_xludf.XLOOKUP($F331,INDIRECT("'예산서_"&amp;$D331&amp;"'!B:.B"),INDIRECT("'예산서_"&amp;$D331&amp;"'!C:.C")),"")</f>
        <v/>
      </c>
      <c r="H331" s="363" t="str">
        <f t="array" aca="1" ref="H331" ca="1">IFERROR(_xludf.XLOOKUP($F331,INDIRECT("'예산서_"&amp;$D331&amp;"'!B:.B"),INDIRECT("'예산서_"&amp;$D331&amp;"'!D:.D")),"")</f>
        <v/>
      </c>
      <c r="I331" s="364"/>
      <c r="J331" s="365"/>
      <c r="K331" s="366"/>
      <c r="L331" s="361"/>
      <c r="M331" s="361"/>
      <c r="N331" s="362"/>
      <c r="O331" s="361"/>
      <c r="P331" s="362"/>
      <c r="Q331" s="361"/>
      <c r="R331" s="361"/>
      <c r="S331" s="362"/>
      <c r="T331" s="363" t="str">
        <f t="shared" ca="1" si="10"/>
        <v/>
      </c>
      <c r="U331" s="367"/>
      <c r="V331" s="368"/>
      <c r="W331" s="368"/>
      <c r="X331" s="363" t="str">
        <f t="array" aca="1" ref="X331" ca="1">IFERROR(_xludf.XLOOKUP($F331,INDIRECT("'예산서_"&amp;$D331&amp;"'!B:B"),INDIRECT("'예산서_"&amp;$D331&amp;"'!J:J")),"")</f>
        <v/>
      </c>
      <c r="Y331" s="367" t="str">
        <f t="array" aca="1" ref="Y331" ca="1">IFERROR(_xludf.XLOOKUP($F331,INDIRECT("'예산서_"&amp;$D331&amp;"'!B:B"),INDIRECT("'예산서_"&amp;$D331&amp;"'!E:E")),"")</f>
        <v/>
      </c>
      <c r="Z331" s="367">
        <f t="array" aca="1" ref="Z331" ca="1">IFERROR(_xludf.XLOOKUP($F331,INDIRECT("'예산서_"&amp;$D331&amp;"'!B:B"),INDIRECT("'예산서_"&amp;$D331&amp;"'!F:F")),)</f>
        <v>0</v>
      </c>
      <c r="AA331" s="363" t="str">
        <f t="array" aca="1" ref="AA331" ca="1">IFERROR(_xludf.XLOOKUP($F331,INDIRECT("'예산서_"&amp;$D331&amp;"'!B:B"),INDIRECT("'예산서_"&amp;$D331&amp;"'!K:K")),"")</f>
        <v/>
      </c>
      <c r="AB331" s="399" t="str">
        <f t="array" aca="1" ref="AB331" ca="1">IFERROR(_xludf.XLOOKUP($F331,INDIRECT("'예산서_"&amp;$D331&amp;"'!B:B"),INDIRECT("'예산서_"&amp;$D331&amp;"'!L:L")),"")</f>
        <v/>
      </c>
      <c r="AC331" s="363" t="str">
        <f t="array" aca="1" ref="AC331" ca="1">IFERROR(_xludf.XLOOKUP($F331,INDIRECT("'예산서_"&amp;$D331&amp;"'!B:B"),INDIRECT("'예산서_"&amp;$D331&amp;"'!M:M"))+V331+W331,"")</f>
        <v/>
      </c>
      <c r="AD331" s="369" t="str">
        <f t="shared" ca="1" si="11"/>
        <v/>
      </c>
    </row>
    <row r="332" spans="1:30" ht="15.95" customHeight="1">
      <c r="A332" s="351"/>
      <c r="B332" s="256"/>
      <c r="C332" s="360"/>
      <c r="D332" s="361"/>
      <c r="E332" s="361"/>
      <c r="F332" s="362"/>
      <c r="G332" s="363" t="str">
        <f t="array" aca="1" ref="G332" ca="1">IFERROR(_xludf.XLOOKUP($F332,INDIRECT("'예산서_"&amp;$D332&amp;"'!B:.B"),INDIRECT("'예산서_"&amp;$D332&amp;"'!C:.C")),"")</f>
        <v/>
      </c>
      <c r="H332" s="363" t="str">
        <f t="array" aca="1" ref="H332" ca="1">IFERROR(_xludf.XLOOKUP($F332,INDIRECT("'예산서_"&amp;$D332&amp;"'!B:.B"),INDIRECT("'예산서_"&amp;$D332&amp;"'!D:.D")),"")</f>
        <v/>
      </c>
      <c r="I332" s="364"/>
      <c r="J332" s="365"/>
      <c r="K332" s="366"/>
      <c r="L332" s="361"/>
      <c r="M332" s="361"/>
      <c r="N332" s="362"/>
      <c r="O332" s="361"/>
      <c r="P332" s="362"/>
      <c r="Q332" s="361"/>
      <c r="R332" s="361"/>
      <c r="S332" s="362"/>
      <c r="T332" s="363" t="str">
        <f t="shared" ca="1" si="10"/>
        <v/>
      </c>
      <c r="U332" s="367"/>
      <c r="V332" s="368"/>
      <c r="W332" s="368"/>
      <c r="X332" s="363" t="str">
        <f t="array" aca="1" ref="X332" ca="1">IFERROR(_xludf.XLOOKUP($F332,INDIRECT("'예산서_"&amp;$D332&amp;"'!B:B"),INDIRECT("'예산서_"&amp;$D332&amp;"'!J:J")),"")</f>
        <v/>
      </c>
      <c r="Y332" s="367" t="str">
        <f t="array" aca="1" ref="Y332" ca="1">IFERROR(_xludf.XLOOKUP($F332,INDIRECT("'예산서_"&amp;$D332&amp;"'!B:B"),INDIRECT("'예산서_"&amp;$D332&amp;"'!E:E")),"")</f>
        <v/>
      </c>
      <c r="Z332" s="367">
        <f t="array" aca="1" ref="Z332" ca="1">IFERROR(_xludf.XLOOKUP($F332,INDIRECT("'예산서_"&amp;$D332&amp;"'!B:B"),INDIRECT("'예산서_"&amp;$D332&amp;"'!F:F")),)</f>
        <v>0</v>
      </c>
      <c r="AA332" s="363" t="str">
        <f t="array" aca="1" ref="AA332" ca="1">IFERROR(_xludf.XLOOKUP($F332,INDIRECT("'예산서_"&amp;$D332&amp;"'!B:B"),INDIRECT("'예산서_"&amp;$D332&amp;"'!K:K")),"")</f>
        <v/>
      </c>
      <c r="AB332" s="399" t="str">
        <f t="array" aca="1" ref="AB332" ca="1">IFERROR(_xludf.XLOOKUP($F332,INDIRECT("'예산서_"&amp;$D332&amp;"'!B:B"),INDIRECT("'예산서_"&amp;$D332&amp;"'!L:L")),"")</f>
        <v/>
      </c>
      <c r="AC332" s="363" t="str">
        <f t="array" aca="1" ref="AC332" ca="1">IFERROR(_xludf.XLOOKUP($F332,INDIRECT("'예산서_"&amp;$D332&amp;"'!B:B"),INDIRECT("'예산서_"&amp;$D332&amp;"'!M:M"))+V332+W332,"")</f>
        <v/>
      </c>
      <c r="AD332" s="369" t="str">
        <f t="shared" ca="1" si="11"/>
        <v/>
      </c>
    </row>
    <row r="333" spans="1:30" ht="15.95" customHeight="1">
      <c r="A333" s="350"/>
      <c r="B333" s="256"/>
      <c r="C333" s="360"/>
      <c r="D333" s="361"/>
      <c r="E333" s="361"/>
      <c r="F333" s="362"/>
      <c r="G333" s="363" t="str">
        <f t="array" aca="1" ref="G333" ca="1">IFERROR(_xludf.XLOOKUP($F333,INDIRECT("'예산서_"&amp;$D333&amp;"'!B:.B"),INDIRECT("'예산서_"&amp;$D333&amp;"'!C:.C")),"")</f>
        <v/>
      </c>
      <c r="H333" s="363" t="str">
        <f t="array" aca="1" ref="H333" ca="1">IFERROR(_xludf.XLOOKUP($F333,INDIRECT("'예산서_"&amp;$D333&amp;"'!B:.B"),INDIRECT("'예산서_"&amp;$D333&amp;"'!D:.D")),"")</f>
        <v/>
      </c>
      <c r="I333" s="364"/>
      <c r="J333" s="365"/>
      <c r="K333" s="366"/>
      <c r="L333" s="361"/>
      <c r="M333" s="361"/>
      <c r="N333" s="362"/>
      <c r="O333" s="361"/>
      <c r="P333" s="362"/>
      <c r="Q333" s="361"/>
      <c r="R333" s="361"/>
      <c r="S333" s="362"/>
      <c r="T333" s="363" t="str">
        <f t="shared" ca="1" si="10"/>
        <v/>
      </c>
      <c r="U333" s="367"/>
      <c r="V333" s="368"/>
      <c r="W333" s="368"/>
      <c r="X333" s="363" t="str">
        <f t="array" aca="1" ref="X333" ca="1">IFERROR(_xludf.XLOOKUP($F333,INDIRECT("'예산서_"&amp;$D333&amp;"'!B:B"),INDIRECT("'예산서_"&amp;$D333&amp;"'!J:J")),"")</f>
        <v/>
      </c>
      <c r="Y333" s="367" t="str">
        <f t="array" aca="1" ref="Y333" ca="1">IFERROR(_xludf.XLOOKUP($F333,INDIRECT("'예산서_"&amp;$D333&amp;"'!B:B"),INDIRECT("'예산서_"&amp;$D333&amp;"'!E:E")),"")</f>
        <v/>
      </c>
      <c r="Z333" s="367">
        <f t="array" aca="1" ref="Z333" ca="1">IFERROR(_xludf.XLOOKUP($F333,INDIRECT("'예산서_"&amp;$D333&amp;"'!B:B"),INDIRECT("'예산서_"&amp;$D333&amp;"'!F:F")),)</f>
        <v>0</v>
      </c>
      <c r="AA333" s="363" t="str">
        <f t="array" aca="1" ref="AA333" ca="1">IFERROR(_xludf.XLOOKUP($F333,INDIRECT("'예산서_"&amp;$D333&amp;"'!B:B"),INDIRECT("'예산서_"&amp;$D333&amp;"'!K:K")),"")</f>
        <v/>
      </c>
      <c r="AB333" s="399" t="str">
        <f t="array" aca="1" ref="AB333" ca="1">IFERROR(_xludf.XLOOKUP($F333,INDIRECT("'예산서_"&amp;$D333&amp;"'!B:B"),INDIRECT("'예산서_"&amp;$D333&amp;"'!L:L")),"")</f>
        <v/>
      </c>
      <c r="AC333" s="363" t="str">
        <f t="array" aca="1" ref="AC333" ca="1">IFERROR(_xludf.XLOOKUP($F333,INDIRECT("'예산서_"&amp;$D333&amp;"'!B:B"),INDIRECT("'예산서_"&amp;$D333&amp;"'!M:M"))+V333+W333,"")</f>
        <v/>
      </c>
      <c r="AD333" s="369" t="str">
        <f t="shared" ca="1" si="11"/>
        <v/>
      </c>
    </row>
    <row r="334" spans="1:30" ht="15.95" customHeight="1">
      <c r="A334" s="351"/>
      <c r="B334" s="256"/>
      <c r="C334" s="360"/>
      <c r="D334" s="361"/>
      <c r="E334" s="361"/>
      <c r="F334" s="362"/>
      <c r="G334" s="363" t="str">
        <f t="array" aca="1" ref="G334" ca="1">IFERROR(_xludf.XLOOKUP($F334,INDIRECT("'예산서_"&amp;$D334&amp;"'!B:.B"),INDIRECT("'예산서_"&amp;$D334&amp;"'!C:.C")),"")</f>
        <v/>
      </c>
      <c r="H334" s="363" t="str">
        <f t="array" aca="1" ref="H334" ca="1">IFERROR(_xludf.XLOOKUP($F334,INDIRECT("'예산서_"&amp;$D334&amp;"'!B:.B"),INDIRECT("'예산서_"&amp;$D334&amp;"'!D:.D")),"")</f>
        <v/>
      </c>
      <c r="I334" s="364"/>
      <c r="J334" s="365"/>
      <c r="K334" s="366"/>
      <c r="L334" s="361"/>
      <c r="M334" s="361"/>
      <c r="N334" s="362"/>
      <c r="O334" s="361"/>
      <c r="P334" s="362"/>
      <c r="Q334" s="361"/>
      <c r="R334" s="361"/>
      <c r="S334" s="362"/>
      <c r="T334" s="363" t="str">
        <f t="shared" ca="1" si="10"/>
        <v/>
      </c>
      <c r="U334" s="367"/>
      <c r="V334" s="368"/>
      <c r="W334" s="368"/>
      <c r="X334" s="363" t="str">
        <f t="array" aca="1" ref="X334" ca="1">IFERROR(_xludf.XLOOKUP($F334,INDIRECT("'예산서_"&amp;$D334&amp;"'!B:B"),INDIRECT("'예산서_"&amp;$D334&amp;"'!J:J")),"")</f>
        <v/>
      </c>
      <c r="Y334" s="367" t="str">
        <f t="array" aca="1" ref="Y334" ca="1">IFERROR(_xludf.XLOOKUP($F334,INDIRECT("'예산서_"&amp;$D334&amp;"'!B:B"),INDIRECT("'예산서_"&amp;$D334&amp;"'!E:E")),"")</f>
        <v/>
      </c>
      <c r="Z334" s="367">
        <f t="array" aca="1" ref="Z334" ca="1">IFERROR(_xludf.XLOOKUP($F334,INDIRECT("'예산서_"&amp;$D334&amp;"'!B:B"),INDIRECT("'예산서_"&amp;$D334&amp;"'!F:F")),)</f>
        <v>0</v>
      </c>
      <c r="AA334" s="363" t="str">
        <f t="array" aca="1" ref="AA334" ca="1">IFERROR(_xludf.XLOOKUP($F334,INDIRECT("'예산서_"&amp;$D334&amp;"'!B:B"),INDIRECT("'예산서_"&amp;$D334&amp;"'!K:K")),"")</f>
        <v/>
      </c>
      <c r="AB334" s="399" t="str">
        <f t="array" aca="1" ref="AB334" ca="1">IFERROR(_xludf.XLOOKUP($F334,INDIRECT("'예산서_"&amp;$D334&amp;"'!B:B"),INDIRECT("'예산서_"&amp;$D334&amp;"'!L:L")),"")</f>
        <v/>
      </c>
      <c r="AC334" s="363" t="str">
        <f t="array" aca="1" ref="AC334" ca="1">IFERROR(_xludf.XLOOKUP($F334,INDIRECT("'예산서_"&amp;$D334&amp;"'!B:B"),INDIRECT("'예산서_"&amp;$D334&amp;"'!M:M"))+V334+W334,"")</f>
        <v/>
      </c>
      <c r="AD334" s="369" t="str">
        <f t="shared" ca="1" si="11"/>
        <v/>
      </c>
    </row>
    <row r="335" spans="1:30" ht="15.95" customHeight="1">
      <c r="A335" s="350"/>
      <c r="B335" s="256"/>
      <c r="C335" s="360"/>
      <c r="D335" s="361"/>
      <c r="E335" s="361"/>
      <c r="F335" s="362"/>
      <c r="G335" s="363" t="str">
        <f t="array" aca="1" ref="G335" ca="1">IFERROR(_xludf.XLOOKUP($F335,INDIRECT("'예산서_"&amp;$D335&amp;"'!B:.B"),INDIRECT("'예산서_"&amp;$D335&amp;"'!C:.C")),"")</f>
        <v/>
      </c>
      <c r="H335" s="363" t="str">
        <f t="array" aca="1" ref="H335" ca="1">IFERROR(_xludf.XLOOKUP($F335,INDIRECT("'예산서_"&amp;$D335&amp;"'!B:.B"),INDIRECT("'예산서_"&amp;$D335&amp;"'!D:.D")),"")</f>
        <v/>
      </c>
      <c r="I335" s="364"/>
      <c r="J335" s="365"/>
      <c r="K335" s="366"/>
      <c r="L335" s="361"/>
      <c r="M335" s="361"/>
      <c r="N335" s="362"/>
      <c r="O335" s="361"/>
      <c r="P335" s="362"/>
      <c r="Q335" s="361"/>
      <c r="R335" s="361"/>
      <c r="S335" s="362"/>
      <c r="T335" s="363" t="str">
        <f t="shared" ca="1" si="10"/>
        <v/>
      </c>
      <c r="U335" s="367"/>
      <c r="V335" s="368"/>
      <c r="W335" s="368"/>
      <c r="X335" s="363" t="str">
        <f t="array" aca="1" ref="X335" ca="1">IFERROR(_xludf.XLOOKUP($F335,INDIRECT("'예산서_"&amp;$D335&amp;"'!B:B"),INDIRECT("'예산서_"&amp;$D335&amp;"'!J:J")),"")</f>
        <v/>
      </c>
      <c r="Y335" s="367" t="str">
        <f t="array" aca="1" ref="Y335" ca="1">IFERROR(_xludf.XLOOKUP($F335,INDIRECT("'예산서_"&amp;$D335&amp;"'!B:B"),INDIRECT("'예산서_"&amp;$D335&amp;"'!E:E")),"")</f>
        <v/>
      </c>
      <c r="Z335" s="367">
        <f t="array" aca="1" ref="Z335" ca="1">IFERROR(_xludf.XLOOKUP($F335,INDIRECT("'예산서_"&amp;$D335&amp;"'!B:B"),INDIRECT("'예산서_"&amp;$D335&amp;"'!F:F")),)</f>
        <v>0</v>
      </c>
      <c r="AA335" s="363" t="str">
        <f t="array" aca="1" ref="AA335" ca="1">IFERROR(_xludf.XLOOKUP($F335,INDIRECT("'예산서_"&amp;$D335&amp;"'!B:B"),INDIRECT("'예산서_"&amp;$D335&amp;"'!K:K")),"")</f>
        <v/>
      </c>
      <c r="AB335" s="399" t="str">
        <f t="array" aca="1" ref="AB335" ca="1">IFERROR(_xludf.XLOOKUP($F335,INDIRECT("'예산서_"&amp;$D335&amp;"'!B:B"),INDIRECT("'예산서_"&amp;$D335&amp;"'!L:L")),"")</f>
        <v/>
      </c>
      <c r="AC335" s="363" t="str">
        <f t="array" aca="1" ref="AC335" ca="1">IFERROR(_xludf.XLOOKUP($F335,INDIRECT("'예산서_"&amp;$D335&amp;"'!B:B"),INDIRECT("'예산서_"&amp;$D335&amp;"'!M:M"))+V335+W335,"")</f>
        <v/>
      </c>
      <c r="AD335" s="369" t="str">
        <f t="shared" ca="1" si="11"/>
        <v/>
      </c>
    </row>
    <row r="336" spans="1:30" ht="15.95" customHeight="1">
      <c r="A336" s="351"/>
      <c r="B336" s="256"/>
      <c r="C336" s="360"/>
      <c r="D336" s="361"/>
      <c r="E336" s="361"/>
      <c r="F336" s="362"/>
      <c r="G336" s="363" t="str">
        <f t="array" aca="1" ref="G336" ca="1">IFERROR(_xludf.XLOOKUP($F336,INDIRECT("'예산서_"&amp;$D336&amp;"'!B:.B"),INDIRECT("'예산서_"&amp;$D336&amp;"'!C:.C")),"")</f>
        <v/>
      </c>
      <c r="H336" s="363" t="str">
        <f t="array" aca="1" ref="H336" ca="1">IFERROR(_xludf.XLOOKUP($F336,INDIRECT("'예산서_"&amp;$D336&amp;"'!B:.B"),INDIRECT("'예산서_"&amp;$D336&amp;"'!D:.D")),"")</f>
        <v/>
      </c>
      <c r="I336" s="364"/>
      <c r="J336" s="365"/>
      <c r="K336" s="366"/>
      <c r="L336" s="361"/>
      <c r="M336" s="361"/>
      <c r="N336" s="362"/>
      <c r="O336" s="361"/>
      <c r="P336" s="362"/>
      <c r="Q336" s="361"/>
      <c r="R336" s="361"/>
      <c r="S336" s="362"/>
      <c r="T336" s="363" t="str">
        <f t="shared" ca="1" si="10"/>
        <v/>
      </c>
      <c r="U336" s="367"/>
      <c r="V336" s="368"/>
      <c r="W336" s="368"/>
      <c r="X336" s="363" t="str">
        <f t="array" aca="1" ref="X336" ca="1">IFERROR(_xludf.XLOOKUP($F336,INDIRECT("'예산서_"&amp;$D336&amp;"'!B:B"),INDIRECT("'예산서_"&amp;$D336&amp;"'!J:J")),"")</f>
        <v/>
      </c>
      <c r="Y336" s="367" t="str">
        <f t="array" aca="1" ref="Y336" ca="1">IFERROR(_xludf.XLOOKUP($F336,INDIRECT("'예산서_"&amp;$D336&amp;"'!B:B"),INDIRECT("'예산서_"&amp;$D336&amp;"'!E:E")),"")</f>
        <v/>
      </c>
      <c r="Z336" s="367">
        <f t="array" aca="1" ref="Z336" ca="1">IFERROR(_xludf.XLOOKUP($F336,INDIRECT("'예산서_"&amp;$D336&amp;"'!B:B"),INDIRECT("'예산서_"&amp;$D336&amp;"'!F:F")),)</f>
        <v>0</v>
      </c>
      <c r="AA336" s="363" t="str">
        <f t="array" aca="1" ref="AA336" ca="1">IFERROR(_xludf.XLOOKUP($F336,INDIRECT("'예산서_"&amp;$D336&amp;"'!B:B"),INDIRECT("'예산서_"&amp;$D336&amp;"'!K:K")),"")</f>
        <v/>
      </c>
      <c r="AB336" s="399" t="str">
        <f t="array" aca="1" ref="AB336" ca="1">IFERROR(_xludf.XLOOKUP($F336,INDIRECT("'예산서_"&amp;$D336&amp;"'!B:B"),INDIRECT("'예산서_"&amp;$D336&amp;"'!L:L")),"")</f>
        <v/>
      </c>
      <c r="AC336" s="363" t="str">
        <f t="array" aca="1" ref="AC336" ca="1">IFERROR(_xludf.XLOOKUP($F336,INDIRECT("'예산서_"&amp;$D336&amp;"'!B:B"),INDIRECT("'예산서_"&amp;$D336&amp;"'!M:M"))+V336+W336,"")</f>
        <v/>
      </c>
      <c r="AD336" s="369" t="str">
        <f t="shared" ca="1" si="11"/>
        <v/>
      </c>
    </row>
    <row r="337" spans="1:30" ht="15.95" customHeight="1">
      <c r="A337" s="350"/>
      <c r="B337" s="256"/>
      <c r="C337" s="360"/>
      <c r="D337" s="361"/>
      <c r="E337" s="361"/>
      <c r="F337" s="362"/>
      <c r="G337" s="363" t="str">
        <f t="array" aca="1" ref="G337" ca="1">IFERROR(_xludf.XLOOKUP($F337,INDIRECT("'예산서_"&amp;$D337&amp;"'!B:.B"),INDIRECT("'예산서_"&amp;$D337&amp;"'!C:.C")),"")</f>
        <v/>
      </c>
      <c r="H337" s="363" t="str">
        <f t="array" aca="1" ref="H337" ca="1">IFERROR(_xludf.XLOOKUP($F337,INDIRECT("'예산서_"&amp;$D337&amp;"'!B:.B"),INDIRECT("'예산서_"&amp;$D337&amp;"'!D:.D")),"")</f>
        <v/>
      </c>
      <c r="I337" s="364"/>
      <c r="J337" s="365"/>
      <c r="K337" s="366"/>
      <c r="L337" s="361"/>
      <c r="M337" s="361"/>
      <c r="N337" s="362"/>
      <c r="O337" s="361"/>
      <c r="P337" s="362"/>
      <c r="Q337" s="361"/>
      <c r="R337" s="361"/>
      <c r="S337" s="362"/>
      <c r="T337" s="363" t="str">
        <f t="shared" ca="1" si="10"/>
        <v/>
      </c>
      <c r="U337" s="367"/>
      <c r="V337" s="368"/>
      <c r="W337" s="368"/>
      <c r="X337" s="363" t="str">
        <f t="array" aca="1" ref="X337" ca="1">IFERROR(_xludf.XLOOKUP($F337,INDIRECT("'예산서_"&amp;$D337&amp;"'!B:B"),INDIRECT("'예산서_"&amp;$D337&amp;"'!J:J")),"")</f>
        <v/>
      </c>
      <c r="Y337" s="367" t="str">
        <f t="array" aca="1" ref="Y337" ca="1">IFERROR(_xludf.XLOOKUP($F337,INDIRECT("'예산서_"&amp;$D337&amp;"'!B:B"),INDIRECT("'예산서_"&amp;$D337&amp;"'!E:E")),"")</f>
        <v/>
      </c>
      <c r="Z337" s="367">
        <f t="array" aca="1" ref="Z337" ca="1">IFERROR(_xludf.XLOOKUP($F337,INDIRECT("'예산서_"&amp;$D337&amp;"'!B:B"),INDIRECT("'예산서_"&amp;$D337&amp;"'!F:F")),)</f>
        <v>0</v>
      </c>
      <c r="AA337" s="363" t="str">
        <f t="array" aca="1" ref="AA337" ca="1">IFERROR(_xludf.XLOOKUP($F337,INDIRECT("'예산서_"&amp;$D337&amp;"'!B:B"),INDIRECT("'예산서_"&amp;$D337&amp;"'!K:K")),"")</f>
        <v/>
      </c>
      <c r="AB337" s="399" t="str">
        <f t="array" aca="1" ref="AB337" ca="1">IFERROR(_xludf.XLOOKUP($F337,INDIRECT("'예산서_"&amp;$D337&amp;"'!B:B"),INDIRECT("'예산서_"&amp;$D337&amp;"'!L:L")),"")</f>
        <v/>
      </c>
      <c r="AC337" s="363" t="str">
        <f t="array" aca="1" ref="AC337" ca="1">IFERROR(_xludf.XLOOKUP($F337,INDIRECT("'예산서_"&amp;$D337&amp;"'!B:B"),INDIRECT("'예산서_"&amp;$D337&amp;"'!M:M"))+V337+W337,"")</f>
        <v/>
      </c>
      <c r="AD337" s="369" t="str">
        <f t="shared" ca="1" si="11"/>
        <v/>
      </c>
    </row>
    <row r="338" spans="1:30" ht="15.95" customHeight="1">
      <c r="A338" s="351"/>
      <c r="B338" s="256"/>
      <c r="C338" s="360"/>
      <c r="D338" s="361"/>
      <c r="E338" s="361"/>
      <c r="F338" s="362"/>
      <c r="G338" s="363" t="str">
        <f t="array" aca="1" ref="G338" ca="1">IFERROR(_xludf.XLOOKUP($F338,INDIRECT("'예산서_"&amp;$D338&amp;"'!B:.B"),INDIRECT("'예산서_"&amp;$D338&amp;"'!C:.C")),"")</f>
        <v/>
      </c>
      <c r="H338" s="363" t="str">
        <f t="array" aca="1" ref="H338" ca="1">IFERROR(_xludf.XLOOKUP($F338,INDIRECT("'예산서_"&amp;$D338&amp;"'!B:.B"),INDIRECT("'예산서_"&amp;$D338&amp;"'!D:.D")),"")</f>
        <v/>
      </c>
      <c r="I338" s="364"/>
      <c r="J338" s="365"/>
      <c r="K338" s="366"/>
      <c r="L338" s="361"/>
      <c r="M338" s="361"/>
      <c r="N338" s="362"/>
      <c r="O338" s="361"/>
      <c r="P338" s="362"/>
      <c r="Q338" s="361"/>
      <c r="R338" s="361"/>
      <c r="S338" s="362"/>
      <c r="T338" s="363" t="str">
        <f t="shared" ca="1" si="10"/>
        <v/>
      </c>
      <c r="U338" s="367"/>
      <c r="V338" s="368"/>
      <c r="W338" s="368"/>
      <c r="X338" s="363" t="str">
        <f t="array" aca="1" ref="X338" ca="1">IFERROR(_xludf.XLOOKUP($F338,INDIRECT("'예산서_"&amp;$D338&amp;"'!B:B"),INDIRECT("'예산서_"&amp;$D338&amp;"'!J:J")),"")</f>
        <v/>
      </c>
      <c r="Y338" s="367" t="str">
        <f t="array" aca="1" ref="Y338" ca="1">IFERROR(_xludf.XLOOKUP($F338,INDIRECT("'예산서_"&amp;$D338&amp;"'!B:B"),INDIRECT("'예산서_"&amp;$D338&amp;"'!E:E")),"")</f>
        <v/>
      </c>
      <c r="Z338" s="367">
        <f t="array" aca="1" ref="Z338" ca="1">IFERROR(_xludf.XLOOKUP($F338,INDIRECT("'예산서_"&amp;$D338&amp;"'!B:B"),INDIRECT("'예산서_"&amp;$D338&amp;"'!F:F")),)</f>
        <v>0</v>
      </c>
      <c r="AA338" s="363" t="str">
        <f t="array" aca="1" ref="AA338" ca="1">IFERROR(_xludf.XLOOKUP($F338,INDIRECT("'예산서_"&amp;$D338&amp;"'!B:B"),INDIRECT("'예산서_"&amp;$D338&amp;"'!K:K")),"")</f>
        <v/>
      </c>
      <c r="AB338" s="399" t="str">
        <f t="array" aca="1" ref="AB338" ca="1">IFERROR(_xludf.XLOOKUP($F338,INDIRECT("'예산서_"&amp;$D338&amp;"'!B:B"),INDIRECT("'예산서_"&amp;$D338&amp;"'!L:L")),"")</f>
        <v/>
      </c>
      <c r="AC338" s="363" t="str">
        <f t="array" aca="1" ref="AC338" ca="1">IFERROR(_xludf.XLOOKUP($F338,INDIRECT("'예산서_"&amp;$D338&amp;"'!B:B"),INDIRECT("'예산서_"&amp;$D338&amp;"'!M:M"))+V338+W338,"")</f>
        <v/>
      </c>
      <c r="AD338" s="369" t="str">
        <f t="shared" ca="1" si="11"/>
        <v/>
      </c>
    </row>
    <row r="339" spans="1:30" ht="15.95" customHeight="1">
      <c r="A339" s="350"/>
      <c r="B339" s="256"/>
      <c r="C339" s="360"/>
      <c r="D339" s="361"/>
      <c r="E339" s="361"/>
      <c r="F339" s="362"/>
      <c r="G339" s="363" t="str">
        <f t="array" aca="1" ref="G339" ca="1">IFERROR(_xludf.XLOOKUP($F339,INDIRECT("'예산서_"&amp;$D339&amp;"'!B:.B"),INDIRECT("'예산서_"&amp;$D339&amp;"'!C:.C")),"")</f>
        <v/>
      </c>
      <c r="H339" s="363" t="str">
        <f t="array" aca="1" ref="H339" ca="1">IFERROR(_xludf.XLOOKUP($F339,INDIRECT("'예산서_"&amp;$D339&amp;"'!B:.B"),INDIRECT("'예산서_"&amp;$D339&amp;"'!D:.D")),"")</f>
        <v/>
      </c>
      <c r="I339" s="364"/>
      <c r="J339" s="365"/>
      <c r="K339" s="366"/>
      <c r="L339" s="361"/>
      <c r="M339" s="361"/>
      <c r="N339" s="362"/>
      <c r="O339" s="361"/>
      <c r="P339" s="362"/>
      <c r="Q339" s="361"/>
      <c r="R339" s="361"/>
      <c r="S339" s="362"/>
      <c r="T339" s="363" t="str">
        <f t="shared" ca="1" si="10"/>
        <v/>
      </c>
      <c r="U339" s="367"/>
      <c r="V339" s="368"/>
      <c r="W339" s="368"/>
      <c r="X339" s="363" t="str">
        <f t="array" aca="1" ref="X339" ca="1">IFERROR(_xludf.XLOOKUP($F339,INDIRECT("'예산서_"&amp;$D339&amp;"'!B:B"),INDIRECT("'예산서_"&amp;$D339&amp;"'!J:J")),"")</f>
        <v/>
      </c>
      <c r="Y339" s="367" t="str">
        <f t="array" aca="1" ref="Y339" ca="1">IFERROR(_xludf.XLOOKUP($F339,INDIRECT("'예산서_"&amp;$D339&amp;"'!B:B"),INDIRECT("'예산서_"&amp;$D339&amp;"'!E:E")),"")</f>
        <v/>
      </c>
      <c r="Z339" s="367">
        <f t="array" aca="1" ref="Z339" ca="1">IFERROR(_xludf.XLOOKUP($F339,INDIRECT("'예산서_"&amp;$D339&amp;"'!B:B"),INDIRECT("'예산서_"&amp;$D339&amp;"'!F:F")),)</f>
        <v>0</v>
      </c>
      <c r="AA339" s="363" t="str">
        <f t="array" aca="1" ref="AA339" ca="1">IFERROR(_xludf.XLOOKUP($F339,INDIRECT("'예산서_"&amp;$D339&amp;"'!B:B"),INDIRECT("'예산서_"&amp;$D339&amp;"'!K:K")),"")</f>
        <v/>
      </c>
      <c r="AB339" s="399" t="str">
        <f t="array" aca="1" ref="AB339" ca="1">IFERROR(_xludf.XLOOKUP($F339,INDIRECT("'예산서_"&amp;$D339&amp;"'!B:B"),INDIRECT("'예산서_"&amp;$D339&amp;"'!L:L")),"")</f>
        <v/>
      </c>
      <c r="AC339" s="363" t="str">
        <f t="array" aca="1" ref="AC339" ca="1">IFERROR(_xludf.XLOOKUP($F339,INDIRECT("'예산서_"&amp;$D339&amp;"'!B:B"),INDIRECT("'예산서_"&amp;$D339&amp;"'!M:M"))+V339+W339,"")</f>
        <v/>
      </c>
      <c r="AD339" s="369" t="str">
        <f t="shared" ca="1" si="11"/>
        <v/>
      </c>
    </row>
    <row r="340" spans="1:30" ht="15.95" customHeight="1">
      <c r="A340" s="351"/>
      <c r="B340" s="256"/>
      <c r="C340" s="360"/>
      <c r="D340" s="361"/>
      <c r="E340" s="361"/>
      <c r="F340" s="362"/>
      <c r="G340" s="363" t="str">
        <f t="array" aca="1" ref="G340" ca="1">IFERROR(_xludf.XLOOKUP($F340,INDIRECT("'예산서_"&amp;$D340&amp;"'!B:.B"),INDIRECT("'예산서_"&amp;$D340&amp;"'!C:.C")),"")</f>
        <v/>
      </c>
      <c r="H340" s="363" t="str">
        <f t="array" aca="1" ref="H340" ca="1">IFERROR(_xludf.XLOOKUP($F340,INDIRECT("'예산서_"&amp;$D340&amp;"'!B:.B"),INDIRECT("'예산서_"&amp;$D340&amp;"'!D:.D")),"")</f>
        <v/>
      </c>
      <c r="I340" s="364"/>
      <c r="J340" s="365"/>
      <c r="K340" s="366"/>
      <c r="L340" s="361"/>
      <c r="M340" s="361"/>
      <c r="N340" s="362"/>
      <c r="O340" s="361"/>
      <c r="P340" s="362"/>
      <c r="Q340" s="361"/>
      <c r="R340" s="361"/>
      <c r="S340" s="362"/>
      <c r="T340" s="363" t="str">
        <f t="shared" ca="1" si="10"/>
        <v/>
      </c>
      <c r="U340" s="367"/>
      <c r="V340" s="368"/>
      <c r="W340" s="368"/>
      <c r="X340" s="363" t="str">
        <f t="array" aca="1" ref="X340" ca="1">IFERROR(_xludf.XLOOKUP($F340,INDIRECT("'예산서_"&amp;$D340&amp;"'!B:B"),INDIRECT("'예산서_"&amp;$D340&amp;"'!J:J")),"")</f>
        <v/>
      </c>
      <c r="Y340" s="367" t="str">
        <f t="array" aca="1" ref="Y340" ca="1">IFERROR(_xludf.XLOOKUP($F340,INDIRECT("'예산서_"&amp;$D340&amp;"'!B:B"),INDIRECT("'예산서_"&amp;$D340&amp;"'!E:E")),"")</f>
        <v/>
      </c>
      <c r="Z340" s="367">
        <f t="array" aca="1" ref="Z340" ca="1">IFERROR(_xludf.XLOOKUP($F340,INDIRECT("'예산서_"&amp;$D340&amp;"'!B:B"),INDIRECT("'예산서_"&amp;$D340&amp;"'!F:F")),)</f>
        <v>0</v>
      </c>
      <c r="AA340" s="363" t="str">
        <f t="array" aca="1" ref="AA340" ca="1">IFERROR(_xludf.XLOOKUP($F340,INDIRECT("'예산서_"&amp;$D340&amp;"'!B:B"),INDIRECT("'예산서_"&amp;$D340&amp;"'!K:K")),"")</f>
        <v/>
      </c>
      <c r="AB340" s="399" t="str">
        <f t="array" aca="1" ref="AB340" ca="1">IFERROR(_xludf.XLOOKUP($F340,INDIRECT("'예산서_"&amp;$D340&amp;"'!B:B"),INDIRECT("'예산서_"&amp;$D340&amp;"'!L:L")),"")</f>
        <v/>
      </c>
      <c r="AC340" s="363" t="str">
        <f t="array" aca="1" ref="AC340" ca="1">IFERROR(_xludf.XLOOKUP($F340,INDIRECT("'예산서_"&amp;$D340&amp;"'!B:B"),INDIRECT("'예산서_"&amp;$D340&amp;"'!M:M"))+V340+W340,"")</f>
        <v/>
      </c>
      <c r="AD340" s="369" t="str">
        <f t="shared" ca="1" si="11"/>
        <v/>
      </c>
    </row>
    <row r="341" spans="1:30" ht="15.95" customHeight="1">
      <c r="A341" s="350"/>
      <c r="B341" s="256"/>
      <c r="C341" s="360"/>
      <c r="D341" s="361"/>
      <c r="E341" s="361"/>
      <c r="F341" s="362"/>
      <c r="G341" s="363" t="str">
        <f t="array" aca="1" ref="G341" ca="1">IFERROR(_xludf.XLOOKUP($F341,INDIRECT("'예산서_"&amp;$D341&amp;"'!B:.B"),INDIRECT("'예산서_"&amp;$D341&amp;"'!C:.C")),"")</f>
        <v/>
      </c>
      <c r="H341" s="363" t="str">
        <f t="array" aca="1" ref="H341" ca="1">IFERROR(_xludf.XLOOKUP($F341,INDIRECT("'예산서_"&amp;$D341&amp;"'!B:.B"),INDIRECT("'예산서_"&amp;$D341&amp;"'!D:.D")),"")</f>
        <v/>
      </c>
      <c r="I341" s="364"/>
      <c r="J341" s="365"/>
      <c r="K341" s="366"/>
      <c r="L341" s="361"/>
      <c r="M341" s="361"/>
      <c r="N341" s="362"/>
      <c r="O341" s="361"/>
      <c r="P341" s="362"/>
      <c r="Q341" s="361"/>
      <c r="R341" s="361"/>
      <c r="S341" s="362"/>
      <c r="T341" s="363" t="str">
        <f t="shared" ca="1" si="10"/>
        <v/>
      </c>
      <c r="U341" s="367"/>
      <c r="V341" s="368"/>
      <c r="W341" s="368"/>
      <c r="X341" s="363" t="str">
        <f t="array" aca="1" ref="X341" ca="1">IFERROR(_xludf.XLOOKUP($F341,INDIRECT("'예산서_"&amp;$D341&amp;"'!B:B"),INDIRECT("'예산서_"&amp;$D341&amp;"'!J:J")),"")</f>
        <v/>
      </c>
      <c r="Y341" s="367" t="str">
        <f t="array" aca="1" ref="Y341" ca="1">IFERROR(_xludf.XLOOKUP($F341,INDIRECT("'예산서_"&amp;$D341&amp;"'!B:B"),INDIRECT("'예산서_"&amp;$D341&amp;"'!E:E")),"")</f>
        <v/>
      </c>
      <c r="Z341" s="367">
        <f t="array" aca="1" ref="Z341" ca="1">IFERROR(_xludf.XLOOKUP($F341,INDIRECT("'예산서_"&amp;$D341&amp;"'!B:B"),INDIRECT("'예산서_"&amp;$D341&amp;"'!F:F")),)</f>
        <v>0</v>
      </c>
      <c r="AA341" s="363" t="str">
        <f t="array" aca="1" ref="AA341" ca="1">IFERROR(_xludf.XLOOKUP($F341,INDIRECT("'예산서_"&amp;$D341&amp;"'!B:B"),INDIRECT("'예산서_"&amp;$D341&amp;"'!K:K")),"")</f>
        <v/>
      </c>
      <c r="AB341" s="399" t="str">
        <f t="array" aca="1" ref="AB341" ca="1">IFERROR(_xludf.XLOOKUP($F341,INDIRECT("'예산서_"&amp;$D341&amp;"'!B:B"),INDIRECT("'예산서_"&amp;$D341&amp;"'!L:L")),"")</f>
        <v/>
      </c>
      <c r="AC341" s="363" t="str">
        <f t="array" aca="1" ref="AC341" ca="1">IFERROR(_xludf.XLOOKUP($F341,INDIRECT("'예산서_"&amp;$D341&amp;"'!B:B"),INDIRECT("'예산서_"&amp;$D341&amp;"'!M:M"))+V341+W341,"")</f>
        <v/>
      </c>
      <c r="AD341" s="369" t="str">
        <f t="shared" ca="1" si="11"/>
        <v/>
      </c>
    </row>
    <row r="342" spans="1:30" ht="15.95" customHeight="1">
      <c r="A342" s="351"/>
      <c r="B342" s="256"/>
      <c r="C342" s="360"/>
      <c r="D342" s="361"/>
      <c r="E342" s="361"/>
      <c r="F342" s="362"/>
      <c r="G342" s="363" t="str">
        <f t="array" aca="1" ref="G342" ca="1">IFERROR(_xludf.XLOOKUP($F342,INDIRECT("'예산서_"&amp;$D342&amp;"'!B:.B"),INDIRECT("'예산서_"&amp;$D342&amp;"'!C:.C")),"")</f>
        <v/>
      </c>
      <c r="H342" s="363" t="str">
        <f t="array" aca="1" ref="H342" ca="1">IFERROR(_xludf.XLOOKUP($F342,INDIRECT("'예산서_"&amp;$D342&amp;"'!B:.B"),INDIRECT("'예산서_"&amp;$D342&amp;"'!D:.D")),"")</f>
        <v/>
      </c>
      <c r="I342" s="364"/>
      <c r="J342" s="365"/>
      <c r="K342" s="366"/>
      <c r="L342" s="361"/>
      <c r="M342" s="361"/>
      <c r="N342" s="362"/>
      <c r="O342" s="361"/>
      <c r="P342" s="362"/>
      <c r="Q342" s="361"/>
      <c r="R342" s="361"/>
      <c r="S342" s="362"/>
      <c r="T342" s="363" t="str">
        <f t="shared" ca="1" si="10"/>
        <v/>
      </c>
      <c r="U342" s="367"/>
      <c r="V342" s="368"/>
      <c r="W342" s="368"/>
      <c r="X342" s="363" t="str">
        <f t="array" aca="1" ref="X342" ca="1">IFERROR(_xludf.XLOOKUP($F342,INDIRECT("'예산서_"&amp;$D342&amp;"'!B:B"),INDIRECT("'예산서_"&amp;$D342&amp;"'!J:J")),"")</f>
        <v/>
      </c>
      <c r="Y342" s="367" t="str">
        <f t="array" aca="1" ref="Y342" ca="1">IFERROR(_xludf.XLOOKUP($F342,INDIRECT("'예산서_"&amp;$D342&amp;"'!B:B"),INDIRECT("'예산서_"&amp;$D342&amp;"'!E:E")),"")</f>
        <v/>
      </c>
      <c r="Z342" s="367">
        <f t="array" aca="1" ref="Z342" ca="1">IFERROR(_xludf.XLOOKUP($F342,INDIRECT("'예산서_"&amp;$D342&amp;"'!B:B"),INDIRECT("'예산서_"&amp;$D342&amp;"'!F:F")),)</f>
        <v>0</v>
      </c>
      <c r="AA342" s="363" t="str">
        <f t="array" aca="1" ref="AA342" ca="1">IFERROR(_xludf.XLOOKUP($F342,INDIRECT("'예산서_"&amp;$D342&amp;"'!B:B"),INDIRECT("'예산서_"&amp;$D342&amp;"'!K:K")),"")</f>
        <v/>
      </c>
      <c r="AB342" s="399" t="str">
        <f t="array" aca="1" ref="AB342" ca="1">IFERROR(_xludf.XLOOKUP($F342,INDIRECT("'예산서_"&amp;$D342&amp;"'!B:B"),INDIRECT("'예산서_"&amp;$D342&amp;"'!L:L")),"")</f>
        <v/>
      </c>
      <c r="AC342" s="363" t="str">
        <f t="array" aca="1" ref="AC342" ca="1">IFERROR(_xludf.XLOOKUP($F342,INDIRECT("'예산서_"&amp;$D342&amp;"'!B:B"),INDIRECT("'예산서_"&amp;$D342&amp;"'!M:M"))+V342+W342,"")</f>
        <v/>
      </c>
      <c r="AD342" s="369" t="str">
        <f t="shared" ca="1" si="11"/>
        <v/>
      </c>
    </row>
    <row r="343" spans="1:30" ht="15.95" customHeight="1">
      <c r="A343" s="350"/>
      <c r="B343" s="256"/>
      <c r="C343" s="360"/>
      <c r="D343" s="361"/>
      <c r="E343" s="361"/>
      <c r="F343" s="362"/>
      <c r="G343" s="363" t="str">
        <f t="array" aca="1" ref="G343" ca="1">IFERROR(_xludf.XLOOKUP($F343,INDIRECT("'예산서_"&amp;$D343&amp;"'!B:.B"),INDIRECT("'예산서_"&amp;$D343&amp;"'!C:.C")),"")</f>
        <v/>
      </c>
      <c r="H343" s="363" t="str">
        <f t="array" aca="1" ref="H343" ca="1">IFERROR(_xludf.XLOOKUP($F343,INDIRECT("'예산서_"&amp;$D343&amp;"'!B:.B"),INDIRECT("'예산서_"&amp;$D343&amp;"'!D:.D")),"")</f>
        <v/>
      </c>
      <c r="I343" s="364"/>
      <c r="J343" s="365"/>
      <c r="K343" s="366"/>
      <c r="L343" s="361"/>
      <c r="M343" s="361"/>
      <c r="N343" s="362"/>
      <c r="O343" s="361"/>
      <c r="P343" s="362"/>
      <c r="Q343" s="361"/>
      <c r="R343" s="361"/>
      <c r="S343" s="362"/>
      <c r="T343" s="363" t="str">
        <f t="shared" ca="1" si="10"/>
        <v/>
      </c>
      <c r="U343" s="367"/>
      <c r="V343" s="368"/>
      <c r="W343" s="368"/>
      <c r="X343" s="363" t="str">
        <f t="array" aca="1" ref="X343" ca="1">IFERROR(_xludf.XLOOKUP($F343,INDIRECT("'예산서_"&amp;$D343&amp;"'!B:B"),INDIRECT("'예산서_"&amp;$D343&amp;"'!J:J")),"")</f>
        <v/>
      </c>
      <c r="Y343" s="367" t="str">
        <f t="array" aca="1" ref="Y343" ca="1">IFERROR(_xludf.XLOOKUP($F343,INDIRECT("'예산서_"&amp;$D343&amp;"'!B:B"),INDIRECT("'예산서_"&amp;$D343&amp;"'!E:E")),"")</f>
        <v/>
      </c>
      <c r="Z343" s="367">
        <f t="array" aca="1" ref="Z343" ca="1">IFERROR(_xludf.XLOOKUP($F343,INDIRECT("'예산서_"&amp;$D343&amp;"'!B:B"),INDIRECT("'예산서_"&amp;$D343&amp;"'!F:F")),)</f>
        <v>0</v>
      </c>
      <c r="AA343" s="363" t="str">
        <f t="array" aca="1" ref="AA343" ca="1">IFERROR(_xludf.XLOOKUP($F343,INDIRECT("'예산서_"&amp;$D343&amp;"'!B:B"),INDIRECT("'예산서_"&amp;$D343&amp;"'!K:K")),"")</f>
        <v/>
      </c>
      <c r="AB343" s="399" t="str">
        <f t="array" aca="1" ref="AB343" ca="1">IFERROR(_xludf.XLOOKUP($F343,INDIRECT("'예산서_"&amp;$D343&amp;"'!B:B"),INDIRECT("'예산서_"&amp;$D343&amp;"'!L:L")),"")</f>
        <v/>
      </c>
      <c r="AC343" s="363" t="str">
        <f t="array" aca="1" ref="AC343" ca="1">IFERROR(_xludf.XLOOKUP($F343,INDIRECT("'예산서_"&amp;$D343&amp;"'!B:B"),INDIRECT("'예산서_"&amp;$D343&amp;"'!M:M"))+V343+W343,"")</f>
        <v/>
      </c>
      <c r="AD343" s="369" t="str">
        <f t="shared" ca="1" si="11"/>
        <v/>
      </c>
    </row>
    <row r="344" spans="1:30" ht="15.95" customHeight="1">
      <c r="A344" s="351"/>
      <c r="B344" s="256"/>
      <c r="C344" s="360"/>
      <c r="D344" s="361"/>
      <c r="E344" s="361"/>
      <c r="F344" s="362"/>
      <c r="G344" s="363" t="str">
        <f t="array" aca="1" ref="G344" ca="1">IFERROR(_xludf.XLOOKUP($F344,INDIRECT("'예산서_"&amp;$D344&amp;"'!B:.B"),INDIRECT("'예산서_"&amp;$D344&amp;"'!C:.C")),"")</f>
        <v/>
      </c>
      <c r="H344" s="363" t="str">
        <f t="array" aca="1" ref="H344" ca="1">IFERROR(_xludf.XLOOKUP($F344,INDIRECT("'예산서_"&amp;$D344&amp;"'!B:.B"),INDIRECT("'예산서_"&amp;$D344&amp;"'!D:.D")),"")</f>
        <v/>
      </c>
      <c r="I344" s="364"/>
      <c r="J344" s="365"/>
      <c r="K344" s="366"/>
      <c r="L344" s="361"/>
      <c r="M344" s="361"/>
      <c r="N344" s="362"/>
      <c r="O344" s="361"/>
      <c r="P344" s="362"/>
      <c r="Q344" s="361"/>
      <c r="R344" s="361"/>
      <c r="S344" s="362"/>
      <c r="T344" s="363" t="str">
        <f t="shared" ca="1" si="10"/>
        <v/>
      </c>
      <c r="U344" s="367"/>
      <c r="V344" s="368"/>
      <c r="W344" s="368"/>
      <c r="X344" s="363" t="str">
        <f t="array" aca="1" ref="X344" ca="1">IFERROR(_xludf.XLOOKUP($F344,INDIRECT("'예산서_"&amp;$D344&amp;"'!B:B"),INDIRECT("'예산서_"&amp;$D344&amp;"'!J:J")),"")</f>
        <v/>
      </c>
      <c r="Y344" s="367" t="str">
        <f t="array" aca="1" ref="Y344" ca="1">IFERROR(_xludf.XLOOKUP($F344,INDIRECT("'예산서_"&amp;$D344&amp;"'!B:B"),INDIRECT("'예산서_"&amp;$D344&amp;"'!E:E")),"")</f>
        <v/>
      </c>
      <c r="Z344" s="367">
        <f t="array" aca="1" ref="Z344" ca="1">IFERROR(_xludf.XLOOKUP($F344,INDIRECT("'예산서_"&amp;$D344&amp;"'!B:B"),INDIRECT("'예산서_"&amp;$D344&amp;"'!F:F")),)</f>
        <v>0</v>
      </c>
      <c r="AA344" s="363" t="str">
        <f t="array" aca="1" ref="AA344" ca="1">IFERROR(_xludf.XLOOKUP($F344,INDIRECT("'예산서_"&amp;$D344&amp;"'!B:B"),INDIRECT("'예산서_"&amp;$D344&amp;"'!K:K")),"")</f>
        <v/>
      </c>
      <c r="AB344" s="399" t="str">
        <f t="array" aca="1" ref="AB344" ca="1">IFERROR(_xludf.XLOOKUP($F344,INDIRECT("'예산서_"&amp;$D344&amp;"'!B:B"),INDIRECT("'예산서_"&amp;$D344&amp;"'!L:L")),"")</f>
        <v/>
      </c>
      <c r="AC344" s="363" t="str">
        <f t="array" aca="1" ref="AC344" ca="1">IFERROR(_xludf.XLOOKUP($F344,INDIRECT("'예산서_"&amp;$D344&amp;"'!B:B"),INDIRECT("'예산서_"&amp;$D344&amp;"'!M:M"))+V344+W344,"")</f>
        <v/>
      </c>
      <c r="AD344" s="369" t="str">
        <f t="shared" ca="1" si="11"/>
        <v/>
      </c>
    </row>
    <row r="345" spans="1:30" ht="15.95" customHeight="1">
      <c r="A345" s="350"/>
      <c r="B345" s="256"/>
      <c r="C345" s="360"/>
      <c r="D345" s="361"/>
      <c r="E345" s="361"/>
      <c r="F345" s="362"/>
      <c r="G345" s="363" t="str">
        <f t="array" aca="1" ref="G345" ca="1">IFERROR(_xludf.XLOOKUP($F345,INDIRECT("'예산서_"&amp;$D345&amp;"'!B:.B"),INDIRECT("'예산서_"&amp;$D345&amp;"'!C:.C")),"")</f>
        <v/>
      </c>
      <c r="H345" s="363" t="str">
        <f t="array" aca="1" ref="H345" ca="1">IFERROR(_xludf.XLOOKUP($F345,INDIRECT("'예산서_"&amp;$D345&amp;"'!B:.B"),INDIRECT("'예산서_"&amp;$D345&amp;"'!D:.D")),"")</f>
        <v/>
      </c>
      <c r="I345" s="364"/>
      <c r="J345" s="365"/>
      <c r="K345" s="366"/>
      <c r="L345" s="361"/>
      <c r="M345" s="361"/>
      <c r="N345" s="362"/>
      <c r="O345" s="361"/>
      <c r="P345" s="362"/>
      <c r="Q345" s="361"/>
      <c r="R345" s="361"/>
      <c r="S345" s="362"/>
      <c r="T345" s="363" t="str">
        <f t="shared" ca="1" si="10"/>
        <v/>
      </c>
      <c r="U345" s="367"/>
      <c r="V345" s="368"/>
      <c r="W345" s="368"/>
      <c r="X345" s="363" t="str">
        <f t="array" aca="1" ref="X345" ca="1">IFERROR(_xludf.XLOOKUP($F345,INDIRECT("'예산서_"&amp;$D345&amp;"'!B:B"),INDIRECT("'예산서_"&amp;$D345&amp;"'!J:J")),"")</f>
        <v/>
      </c>
      <c r="Y345" s="367" t="str">
        <f t="array" aca="1" ref="Y345" ca="1">IFERROR(_xludf.XLOOKUP($F345,INDIRECT("'예산서_"&amp;$D345&amp;"'!B:B"),INDIRECT("'예산서_"&amp;$D345&amp;"'!E:E")),"")</f>
        <v/>
      </c>
      <c r="Z345" s="367">
        <f t="array" aca="1" ref="Z345" ca="1">IFERROR(_xludf.XLOOKUP($F345,INDIRECT("'예산서_"&amp;$D345&amp;"'!B:B"),INDIRECT("'예산서_"&amp;$D345&amp;"'!F:F")),)</f>
        <v>0</v>
      </c>
      <c r="AA345" s="363" t="str">
        <f t="array" aca="1" ref="AA345" ca="1">IFERROR(_xludf.XLOOKUP($F345,INDIRECT("'예산서_"&amp;$D345&amp;"'!B:B"),INDIRECT("'예산서_"&amp;$D345&amp;"'!K:K")),"")</f>
        <v/>
      </c>
      <c r="AB345" s="399" t="str">
        <f t="array" aca="1" ref="AB345" ca="1">IFERROR(_xludf.XLOOKUP($F345,INDIRECT("'예산서_"&amp;$D345&amp;"'!B:B"),INDIRECT("'예산서_"&amp;$D345&amp;"'!L:L")),"")</f>
        <v/>
      </c>
      <c r="AC345" s="363" t="str">
        <f t="array" aca="1" ref="AC345" ca="1">IFERROR(_xludf.XLOOKUP($F345,INDIRECT("'예산서_"&amp;$D345&amp;"'!B:B"),INDIRECT("'예산서_"&amp;$D345&amp;"'!M:M"))+V345+W345,"")</f>
        <v/>
      </c>
      <c r="AD345" s="369" t="str">
        <f t="shared" ca="1" si="11"/>
        <v/>
      </c>
    </row>
    <row r="346" spans="1:30" ht="15.95" customHeight="1">
      <c r="A346" s="351"/>
      <c r="B346" s="256"/>
      <c r="C346" s="360"/>
      <c r="D346" s="361"/>
      <c r="E346" s="361"/>
      <c r="F346" s="362"/>
      <c r="G346" s="363" t="str">
        <f t="array" aca="1" ref="G346" ca="1">IFERROR(_xludf.XLOOKUP($F346,INDIRECT("'예산서_"&amp;$D346&amp;"'!B:.B"),INDIRECT("'예산서_"&amp;$D346&amp;"'!C:.C")),"")</f>
        <v/>
      </c>
      <c r="H346" s="363" t="str">
        <f t="array" aca="1" ref="H346" ca="1">IFERROR(_xludf.XLOOKUP($F346,INDIRECT("'예산서_"&amp;$D346&amp;"'!B:.B"),INDIRECT("'예산서_"&amp;$D346&amp;"'!D:.D")),"")</f>
        <v/>
      </c>
      <c r="I346" s="364"/>
      <c r="J346" s="365"/>
      <c r="K346" s="366"/>
      <c r="L346" s="361"/>
      <c r="M346" s="361"/>
      <c r="N346" s="362"/>
      <c r="O346" s="361"/>
      <c r="P346" s="362"/>
      <c r="Q346" s="361"/>
      <c r="R346" s="361"/>
      <c r="S346" s="362"/>
      <c r="T346" s="363" t="str">
        <f t="shared" ca="1" si="10"/>
        <v/>
      </c>
      <c r="U346" s="367"/>
      <c r="V346" s="368"/>
      <c r="W346" s="368"/>
      <c r="X346" s="363" t="str">
        <f t="array" aca="1" ref="X346" ca="1">IFERROR(_xludf.XLOOKUP($F346,INDIRECT("'예산서_"&amp;$D346&amp;"'!B:B"),INDIRECT("'예산서_"&amp;$D346&amp;"'!J:J")),"")</f>
        <v/>
      </c>
      <c r="Y346" s="367" t="str">
        <f t="array" aca="1" ref="Y346" ca="1">IFERROR(_xludf.XLOOKUP($F346,INDIRECT("'예산서_"&amp;$D346&amp;"'!B:B"),INDIRECT("'예산서_"&amp;$D346&amp;"'!E:E")),"")</f>
        <v/>
      </c>
      <c r="Z346" s="367">
        <f t="array" aca="1" ref="Z346" ca="1">IFERROR(_xludf.XLOOKUP($F346,INDIRECT("'예산서_"&amp;$D346&amp;"'!B:B"),INDIRECT("'예산서_"&amp;$D346&amp;"'!F:F")),)</f>
        <v>0</v>
      </c>
      <c r="AA346" s="363" t="str">
        <f t="array" aca="1" ref="AA346" ca="1">IFERROR(_xludf.XLOOKUP($F346,INDIRECT("'예산서_"&amp;$D346&amp;"'!B:B"),INDIRECT("'예산서_"&amp;$D346&amp;"'!K:K")),"")</f>
        <v/>
      </c>
      <c r="AB346" s="399" t="str">
        <f t="array" aca="1" ref="AB346" ca="1">IFERROR(_xludf.XLOOKUP($F346,INDIRECT("'예산서_"&amp;$D346&amp;"'!B:B"),INDIRECT("'예산서_"&amp;$D346&amp;"'!L:L")),"")</f>
        <v/>
      </c>
      <c r="AC346" s="363" t="str">
        <f t="array" aca="1" ref="AC346" ca="1">IFERROR(_xludf.XLOOKUP($F346,INDIRECT("'예산서_"&amp;$D346&amp;"'!B:B"),INDIRECT("'예산서_"&amp;$D346&amp;"'!M:M"))+V346+W346,"")</f>
        <v/>
      </c>
      <c r="AD346" s="369" t="str">
        <f t="shared" ca="1" si="11"/>
        <v/>
      </c>
    </row>
    <row r="347" spans="1:30" ht="15.95" customHeight="1">
      <c r="A347" s="350"/>
      <c r="B347" s="256"/>
      <c r="C347" s="360"/>
      <c r="D347" s="361"/>
      <c r="E347" s="361"/>
      <c r="F347" s="362"/>
      <c r="G347" s="363" t="str">
        <f t="array" aca="1" ref="G347" ca="1">IFERROR(_xludf.XLOOKUP($F347,INDIRECT("'예산서_"&amp;$D347&amp;"'!B:.B"),INDIRECT("'예산서_"&amp;$D347&amp;"'!C:.C")),"")</f>
        <v/>
      </c>
      <c r="H347" s="363" t="str">
        <f t="array" aca="1" ref="H347" ca="1">IFERROR(_xludf.XLOOKUP($F347,INDIRECT("'예산서_"&amp;$D347&amp;"'!B:.B"),INDIRECT("'예산서_"&amp;$D347&amp;"'!D:.D")),"")</f>
        <v/>
      </c>
      <c r="I347" s="364"/>
      <c r="J347" s="365"/>
      <c r="K347" s="366"/>
      <c r="L347" s="361"/>
      <c r="M347" s="361"/>
      <c r="N347" s="362"/>
      <c r="O347" s="361"/>
      <c r="P347" s="362"/>
      <c r="Q347" s="361"/>
      <c r="R347" s="361"/>
      <c r="S347" s="362"/>
      <c r="T347" s="363" t="str">
        <f t="shared" ca="1" si="10"/>
        <v/>
      </c>
      <c r="U347" s="367"/>
      <c r="V347" s="368"/>
      <c r="W347" s="368"/>
      <c r="X347" s="363" t="str">
        <f t="array" aca="1" ref="X347" ca="1">IFERROR(_xludf.XLOOKUP($F347,INDIRECT("'예산서_"&amp;$D347&amp;"'!B:B"),INDIRECT("'예산서_"&amp;$D347&amp;"'!J:J")),"")</f>
        <v/>
      </c>
      <c r="Y347" s="367" t="str">
        <f t="array" aca="1" ref="Y347" ca="1">IFERROR(_xludf.XLOOKUP($F347,INDIRECT("'예산서_"&amp;$D347&amp;"'!B:B"),INDIRECT("'예산서_"&amp;$D347&amp;"'!E:E")),"")</f>
        <v/>
      </c>
      <c r="Z347" s="367">
        <f t="array" aca="1" ref="Z347" ca="1">IFERROR(_xludf.XLOOKUP($F347,INDIRECT("'예산서_"&amp;$D347&amp;"'!B:B"),INDIRECT("'예산서_"&amp;$D347&amp;"'!F:F")),)</f>
        <v>0</v>
      </c>
      <c r="AA347" s="363" t="str">
        <f t="array" aca="1" ref="AA347" ca="1">IFERROR(_xludf.XLOOKUP($F347,INDIRECT("'예산서_"&amp;$D347&amp;"'!B:B"),INDIRECT("'예산서_"&amp;$D347&amp;"'!K:K")),"")</f>
        <v/>
      </c>
      <c r="AB347" s="399" t="str">
        <f t="array" aca="1" ref="AB347" ca="1">IFERROR(_xludf.XLOOKUP($F347,INDIRECT("'예산서_"&amp;$D347&amp;"'!B:B"),INDIRECT("'예산서_"&amp;$D347&amp;"'!L:L")),"")</f>
        <v/>
      </c>
      <c r="AC347" s="363" t="str">
        <f t="array" aca="1" ref="AC347" ca="1">IFERROR(_xludf.XLOOKUP($F347,INDIRECT("'예산서_"&amp;$D347&amp;"'!B:B"),INDIRECT("'예산서_"&amp;$D347&amp;"'!M:M"))+V347+W347,"")</f>
        <v/>
      </c>
      <c r="AD347" s="369" t="str">
        <f t="shared" ca="1" si="11"/>
        <v/>
      </c>
    </row>
    <row r="348" spans="1:30" ht="15.95" customHeight="1">
      <c r="A348" s="351"/>
      <c r="B348" s="256"/>
      <c r="C348" s="360"/>
      <c r="D348" s="361"/>
      <c r="E348" s="361"/>
      <c r="F348" s="362"/>
      <c r="G348" s="363" t="str">
        <f t="array" aca="1" ref="G348" ca="1">IFERROR(_xludf.XLOOKUP($F348,INDIRECT("'예산서_"&amp;$D348&amp;"'!B:.B"),INDIRECT("'예산서_"&amp;$D348&amp;"'!C:.C")),"")</f>
        <v/>
      </c>
      <c r="H348" s="363" t="str">
        <f t="array" aca="1" ref="H348" ca="1">IFERROR(_xludf.XLOOKUP($F348,INDIRECT("'예산서_"&amp;$D348&amp;"'!B:.B"),INDIRECT("'예산서_"&amp;$D348&amp;"'!D:.D")),"")</f>
        <v/>
      </c>
      <c r="I348" s="364"/>
      <c r="J348" s="365"/>
      <c r="K348" s="366"/>
      <c r="L348" s="361"/>
      <c r="M348" s="361"/>
      <c r="N348" s="362"/>
      <c r="O348" s="361"/>
      <c r="P348" s="362"/>
      <c r="Q348" s="361"/>
      <c r="R348" s="361"/>
      <c r="S348" s="362"/>
      <c r="T348" s="363" t="str">
        <f t="shared" ca="1" si="10"/>
        <v/>
      </c>
      <c r="U348" s="367"/>
      <c r="V348" s="368"/>
      <c r="W348" s="368"/>
      <c r="X348" s="363" t="str">
        <f t="array" aca="1" ref="X348" ca="1">IFERROR(_xludf.XLOOKUP($F348,INDIRECT("'예산서_"&amp;$D348&amp;"'!B:B"),INDIRECT("'예산서_"&amp;$D348&amp;"'!J:J")),"")</f>
        <v/>
      </c>
      <c r="Y348" s="367" t="str">
        <f t="array" aca="1" ref="Y348" ca="1">IFERROR(_xludf.XLOOKUP($F348,INDIRECT("'예산서_"&amp;$D348&amp;"'!B:B"),INDIRECT("'예산서_"&amp;$D348&amp;"'!E:E")),"")</f>
        <v/>
      </c>
      <c r="Z348" s="367">
        <f t="array" aca="1" ref="Z348" ca="1">IFERROR(_xludf.XLOOKUP($F348,INDIRECT("'예산서_"&amp;$D348&amp;"'!B:B"),INDIRECT("'예산서_"&amp;$D348&amp;"'!F:F")),)</f>
        <v>0</v>
      </c>
      <c r="AA348" s="363" t="str">
        <f t="array" aca="1" ref="AA348" ca="1">IFERROR(_xludf.XLOOKUP($F348,INDIRECT("'예산서_"&amp;$D348&amp;"'!B:B"),INDIRECT("'예산서_"&amp;$D348&amp;"'!K:K")),"")</f>
        <v/>
      </c>
      <c r="AB348" s="399" t="str">
        <f t="array" aca="1" ref="AB348" ca="1">IFERROR(_xludf.XLOOKUP($F348,INDIRECT("'예산서_"&amp;$D348&amp;"'!B:B"),INDIRECT("'예산서_"&amp;$D348&amp;"'!L:L")),"")</f>
        <v/>
      </c>
      <c r="AC348" s="363" t="str">
        <f t="array" aca="1" ref="AC348" ca="1">IFERROR(_xludf.XLOOKUP($F348,INDIRECT("'예산서_"&amp;$D348&amp;"'!B:B"),INDIRECT("'예산서_"&amp;$D348&amp;"'!M:M"))+V348+W348,"")</f>
        <v/>
      </c>
      <c r="AD348" s="369" t="str">
        <f t="shared" ca="1" si="11"/>
        <v/>
      </c>
    </row>
    <row r="349" spans="1:30" ht="15.95" customHeight="1">
      <c r="A349" s="350"/>
      <c r="B349" s="256"/>
      <c r="C349" s="360"/>
      <c r="D349" s="361"/>
      <c r="E349" s="361"/>
      <c r="F349" s="362"/>
      <c r="G349" s="363" t="str">
        <f t="array" aca="1" ref="G349" ca="1">IFERROR(_xludf.XLOOKUP($F349,INDIRECT("'예산서_"&amp;$D349&amp;"'!B:.B"),INDIRECT("'예산서_"&amp;$D349&amp;"'!C:.C")),"")</f>
        <v/>
      </c>
      <c r="H349" s="363" t="str">
        <f t="array" aca="1" ref="H349" ca="1">IFERROR(_xludf.XLOOKUP($F349,INDIRECT("'예산서_"&amp;$D349&amp;"'!B:.B"),INDIRECT("'예산서_"&amp;$D349&amp;"'!D:.D")),"")</f>
        <v/>
      </c>
      <c r="I349" s="364"/>
      <c r="J349" s="365"/>
      <c r="K349" s="366"/>
      <c r="L349" s="361"/>
      <c r="M349" s="361"/>
      <c r="N349" s="362"/>
      <c r="O349" s="361"/>
      <c r="P349" s="362"/>
      <c r="Q349" s="361"/>
      <c r="R349" s="361"/>
      <c r="S349" s="362"/>
      <c r="T349" s="363" t="str">
        <f t="shared" ca="1" si="10"/>
        <v/>
      </c>
      <c r="U349" s="367"/>
      <c r="V349" s="368"/>
      <c r="W349" s="368"/>
      <c r="X349" s="363" t="str">
        <f t="array" aca="1" ref="X349" ca="1">IFERROR(_xludf.XLOOKUP($F349,INDIRECT("'예산서_"&amp;$D349&amp;"'!B:B"),INDIRECT("'예산서_"&amp;$D349&amp;"'!J:J")),"")</f>
        <v/>
      </c>
      <c r="Y349" s="367" t="str">
        <f t="array" aca="1" ref="Y349" ca="1">IFERROR(_xludf.XLOOKUP($F349,INDIRECT("'예산서_"&amp;$D349&amp;"'!B:B"),INDIRECT("'예산서_"&amp;$D349&amp;"'!E:E")),"")</f>
        <v/>
      </c>
      <c r="Z349" s="367">
        <f t="array" aca="1" ref="Z349" ca="1">IFERROR(_xludf.XLOOKUP($F349,INDIRECT("'예산서_"&amp;$D349&amp;"'!B:B"),INDIRECT("'예산서_"&amp;$D349&amp;"'!F:F")),)</f>
        <v>0</v>
      </c>
      <c r="AA349" s="363" t="str">
        <f t="array" aca="1" ref="AA349" ca="1">IFERROR(_xludf.XLOOKUP($F349,INDIRECT("'예산서_"&amp;$D349&amp;"'!B:B"),INDIRECT("'예산서_"&amp;$D349&amp;"'!K:K")),"")</f>
        <v/>
      </c>
      <c r="AB349" s="399" t="str">
        <f t="array" aca="1" ref="AB349" ca="1">IFERROR(_xludf.XLOOKUP($F349,INDIRECT("'예산서_"&amp;$D349&amp;"'!B:B"),INDIRECT("'예산서_"&amp;$D349&amp;"'!L:L")),"")</f>
        <v/>
      </c>
      <c r="AC349" s="363" t="str">
        <f t="array" aca="1" ref="AC349" ca="1">IFERROR(_xludf.XLOOKUP($F349,INDIRECT("'예산서_"&amp;$D349&amp;"'!B:B"),INDIRECT("'예산서_"&amp;$D349&amp;"'!M:M"))+V349+W349,"")</f>
        <v/>
      </c>
      <c r="AD349" s="369" t="str">
        <f t="shared" ca="1" si="11"/>
        <v/>
      </c>
    </row>
    <row r="350" spans="1:30" ht="15.95" customHeight="1">
      <c r="A350" s="351"/>
      <c r="B350" s="256"/>
      <c r="C350" s="360"/>
      <c r="D350" s="361"/>
      <c r="E350" s="361"/>
      <c r="F350" s="362"/>
      <c r="G350" s="363" t="str">
        <f t="array" aca="1" ref="G350" ca="1">IFERROR(_xludf.XLOOKUP($F350,INDIRECT("'예산서_"&amp;$D350&amp;"'!B:.B"),INDIRECT("'예산서_"&amp;$D350&amp;"'!C:.C")),"")</f>
        <v/>
      </c>
      <c r="H350" s="363" t="str">
        <f t="array" aca="1" ref="H350" ca="1">IFERROR(_xludf.XLOOKUP($F350,INDIRECT("'예산서_"&amp;$D350&amp;"'!B:.B"),INDIRECT("'예산서_"&amp;$D350&amp;"'!D:.D")),"")</f>
        <v/>
      </c>
      <c r="I350" s="364"/>
      <c r="J350" s="365"/>
      <c r="K350" s="366"/>
      <c r="L350" s="361"/>
      <c r="M350" s="361"/>
      <c r="N350" s="362"/>
      <c r="O350" s="361"/>
      <c r="P350" s="362"/>
      <c r="Q350" s="361"/>
      <c r="R350" s="361"/>
      <c r="S350" s="362"/>
      <c r="T350" s="363" t="str">
        <f t="shared" ca="1" si="10"/>
        <v/>
      </c>
      <c r="U350" s="367"/>
      <c r="V350" s="368"/>
      <c r="W350" s="368"/>
      <c r="X350" s="363" t="str">
        <f t="array" aca="1" ref="X350" ca="1">IFERROR(_xludf.XLOOKUP($F350,INDIRECT("'예산서_"&amp;$D350&amp;"'!B:B"),INDIRECT("'예산서_"&amp;$D350&amp;"'!J:J")),"")</f>
        <v/>
      </c>
      <c r="Y350" s="367" t="str">
        <f t="array" aca="1" ref="Y350" ca="1">IFERROR(_xludf.XLOOKUP($F350,INDIRECT("'예산서_"&amp;$D350&amp;"'!B:B"),INDIRECT("'예산서_"&amp;$D350&amp;"'!E:E")),"")</f>
        <v/>
      </c>
      <c r="Z350" s="367">
        <f t="array" aca="1" ref="Z350" ca="1">IFERROR(_xludf.XLOOKUP($F350,INDIRECT("'예산서_"&amp;$D350&amp;"'!B:B"),INDIRECT("'예산서_"&amp;$D350&amp;"'!F:F")),)</f>
        <v>0</v>
      </c>
      <c r="AA350" s="363" t="str">
        <f t="array" aca="1" ref="AA350" ca="1">IFERROR(_xludf.XLOOKUP($F350,INDIRECT("'예산서_"&amp;$D350&amp;"'!B:B"),INDIRECT("'예산서_"&amp;$D350&amp;"'!K:K")),"")</f>
        <v/>
      </c>
      <c r="AB350" s="399" t="str">
        <f t="array" aca="1" ref="AB350" ca="1">IFERROR(_xludf.XLOOKUP($F350,INDIRECT("'예산서_"&amp;$D350&amp;"'!B:B"),INDIRECT("'예산서_"&amp;$D350&amp;"'!L:L")),"")</f>
        <v/>
      </c>
      <c r="AC350" s="363" t="str">
        <f t="array" aca="1" ref="AC350" ca="1">IFERROR(_xludf.XLOOKUP($F350,INDIRECT("'예산서_"&amp;$D350&amp;"'!B:B"),INDIRECT("'예산서_"&amp;$D350&amp;"'!M:M"))+V350+W350,"")</f>
        <v/>
      </c>
      <c r="AD350" s="369" t="str">
        <f t="shared" ca="1" si="11"/>
        <v/>
      </c>
    </row>
    <row r="351" spans="1:30" ht="15.95" customHeight="1">
      <c r="A351" s="350"/>
      <c r="B351" s="256"/>
      <c r="C351" s="360"/>
      <c r="D351" s="361"/>
      <c r="E351" s="361"/>
      <c r="F351" s="362"/>
      <c r="G351" s="363" t="str">
        <f t="array" aca="1" ref="G351" ca="1">IFERROR(_xludf.XLOOKUP($F351,INDIRECT("'예산서_"&amp;$D351&amp;"'!B:.B"),INDIRECT("'예산서_"&amp;$D351&amp;"'!C:.C")),"")</f>
        <v/>
      </c>
      <c r="H351" s="363" t="str">
        <f t="array" aca="1" ref="H351" ca="1">IFERROR(_xludf.XLOOKUP($F351,INDIRECT("'예산서_"&amp;$D351&amp;"'!B:.B"),INDIRECT("'예산서_"&amp;$D351&amp;"'!D:.D")),"")</f>
        <v/>
      </c>
      <c r="I351" s="364"/>
      <c r="J351" s="365"/>
      <c r="K351" s="366"/>
      <c r="L351" s="361"/>
      <c r="M351" s="361"/>
      <c r="N351" s="362"/>
      <c r="O351" s="361"/>
      <c r="P351" s="362"/>
      <c r="Q351" s="361"/>
      <c r="R351" s="361"/>
      <c r="S351" s="362"/>
      <c r="T351" s="363" t="str">
        <f t="shared" ca="1" si="10"/>
        <v/>
      </c>
      <c r="U351" s="367"/>
      <c r="V351" s="368"/>
      <c r="W351" s="368"/>
      <c r="X351" s="363" t="str">
        <f t="array" aca="1" ref="X351" ca="1">IFERROR(_xludf.XLOOKUP($F351,INDIRECT("'예산서_"&amp;$D351&amp;"'!B:B"),INDIRECT("'예산서_"&amp;$D351&amp;"'!J:J")),"")</f>
        <v/>
      </c>
      <c r="Y351" s="367" t="str">
        <f t="array" aca="1" ref="Y351" ca="1">IFERROR(_xludf.XLOOKUP($F351,INDIRECT("'예산서_"&amp;$D351&amp;"'!B:B"),INDIRECT("'예산서_"&amp;$D351&amp;"'!E:E")),"")</f>
        <v/>
      </c>
      <c r="Z351" s="367">
        <f t="array" aca="1" ref="Z351" ca="1">IFERROR(_xludf.XLOOKUP($F351,INDIRECT("'예산서_"&amp;$D351&amp;"'!B:B"),INDIRECT("'예산서_"&amp;$D351&amp;"'!F:F")),)</f>
        <v>0</v>
      </c>
      <c r="AA351" s="363" t="str">
        <f t="array" aca="1" ref="AA351" ca="1">IFERROR(_xludf.XLOOKUP($F351,INDIRECT("'예산서_"&amp;$D351&amp;"'!B:B"),INDIRECT("'예산서_"&amp;$D351&amp;"'!K:K")),"")</f>
        <v/>
      </c>
      <c r="AB351" s="399" t="str">
        <f t="array" aca="1" ref="AB351" ca="1">IFERROR(_xludf.XLOOKUP($F351,INDIRECT("'예산서_"&amp;$D351&amp;"'!B:B"),INDIRECT("'예산서_"&amp;$D351&amp;"'!L:L")),"")</f>
        <v/>
      </c>
      <c r="AC351" s="363" t="str">
        <f t="array" aca="1" ref="AC351" ca="1">IFERROR(_xludf.XLOOKUP($F351,INDIRECT("'예산서_"&amp;$D351&amp;"'!B:B"),INDIRECT("'예산서_"&amp;$D351&amp;"'!M:M"))+V351+W351,"")</f>
        <v/>
      </c>
      <c r="AD351" s="369" t="str">
        <f t="shared" ca="1" si="11"/>
        <v/>
      </c>
    </row>
    <row r="352" spans="1:30" ht="15.95" customHeight="1">
      <c r="A352" s="351"/>
      <c r="B352" s="256"/>
      <c r="C352" s="360"/>
      <c r="D352" s="361"/>
      <c r="E352" s="361"/>
      <c r="F352" s="362"/>
      <c r="G352" s="363" t="str">
        <f t="array" aca="1" ref="G352" ca="1">IFERROR(_xludf.XLOOKUP($F352,INDIRECT("'예산서_"&amp;$D352&amp;"'!B:.B"),INDIRECT("'예산서_"&amp;$D352&amp;"'!C:.C")),"")</f>
        <v/>
      </c>
      <c r="H352" s="363" t="str">
        <f t="array" aca="1" ref="H352" ca="1">IFERROR(_xludf.XLOOKUP($F352,INDIRECT("'예산서_"&amp;$D352&amp;"'!B:.B"),INDIRECT("'예산서_"&amp;$D352&amp;"'!D:.D")),"")</f>
        <v/>
      </c>
      <c r="I352" s="364"/>
      <c r="J352" s="365"/>
      <c r="K352" s="366"/>
      <c r="L352" s="361"/>
      <c r="M352" s="361"/>
      <c r="N352" s="362"/>
      <c r="O352" s="361"/>
      <c r="P352" s="362"/>
      <c r="Q352" s="361"/>
      <c r="R352" s="361"/>
      <c r="S352" s="362"/>
      <c r="T352" s="363" t="str">
        <f t="shared" ca="1" si="10"/>
        <v/>
      </c>
      <c r="U352" s="367"/>
      <c r="V352" s="368"/>
      <c r="W352" s="368"/>
      <c r="X352" s="363" t="str">
        <f t="array" aca="1" ref="X352" ca="1">IFERROR(_xludf.XLOOKUP($F352,INDIRECT("'예산서_"&amp;$D352&amp;"'!B:B"),INDIRECT("'예산서_"&amp;$D352&amp;"'!J:J")),"")</f>
        <v/>
      </c>
      <c r="Y352" s="367" t="str">
        <f t="array" aca="1" ref="Y352" ca="1">IFERROR(_xludf.XLOOKUP($F352,INDIRECT("'예산서_"&amp;$D352&amp;"'!B:B"),INDIRECT("'예산서_"&amp;$D352&amp;"'!E:E")),"")</f>
        <v/>
      </c>
      <c r="Z352" s="367">
        <f t="array" aca="1" ref="Z352" ca="1">IFERROR(_xludf.XLOOKUP($F352,INDIRECT("'예산서_"&amp;$D352&amp;"'!B:B"),INDIRECT("'예산서_"&amp;$D352&amp;"'!F:F")),)</f>
        <v>0</v>
      </c>
      <c r="AA352" s="363" t="str">
        <f t="array" aca="1" ref="AA352" ca="1">IFERROR(_xludf.XLOOKUP($F352,INDIRECT("'예산서_"&amp;$D352&amp;"'!B:B"),INDIRECT("'예산서_"&amp;$D352&amp;"'!K:K")),"")</f>
        <v/>
      </c>
      <c r="AB352" s="399" t="str">
        <f t="array" aca="1" ref="AB352" ca="1">IFERROR(_xludf.XLOOKUP($F352,INDIRECT("'예산서_"&amp;$D352&amp;"'!B:B"),INDIRECT("'예산서_"&amp;$D352&amp;"'!L:L")),"")</f>
        <v/>
      </c>
      <c r="AC352" s="363" t="str">
        <f t="array" aca="1" ref="AC352" ca="1">IFERROR(_xludf.XLOOKUP($F352,INDIRECT("'예산서_"&amp;$D352&amp;"'!B:B"),INDIRECT("'예산서_"&amp;$D352&amp;"'!M:M"))+V352+W352,"")</f>
        <v/>
      </c>
      <c r="AD352" s="369" t="str">
        <f t="shared" ca="1" si="11"/>
        <v/>
      </c>
    </row>
    <row r="353" spans="1:30" ht="15.95" customHeight="1">
      <c r="A353" s="350"/>
      <c r="B353" s="256"/>
      <c r="C353" s="360"/>
      <c r="D353" s="361"/>
      <c r="E353" s="361"/>
      <c r="F353" s="362"/>
      <c r="G353" s="363" t="str">
        <f t="array" aca="1" ref="G353" ca="1">IFERROR(_xludf.XLOOKUP($F353,INDIRECT("'예산서_"&amp;$D353&amp;"'!B:.B"),INDIRECT("'예산서_"&amp;$D353&amp;"'!C:.C")),"")</f>
        <v/>
      </c>
      <c r="H353" s="363" t="str">
        <f t="array" aca="1" ref="H353" ca="1">IFERROR(_xludf.XLOOKUP($F353,INDIRECT("'예산서_"&amp;$D353&amp;"'!B:.B"),INDIRECT("'예산서_"&amp;$D353&amp;"'!D:.D")),"")</f>
        <v/>
      </c>
      <c r="I353" s="364"/>
      <c r="J353" s="365"/>
      <c r="K353" s="366"/>
      <c r="L353" s="361"/>
      <c r="M353" s="361"/>
      <c r="N353" s="362"/>
      <c r="O353" s="361"/>
      <c r="P353" s="362"/>
      <c r="Q353" s="361"/>
      <c r="R353" s="361"/>
      <c r="S353" s="362"/>
      <c r="T353" s="363" t="str">
        <f t="shared" ca="1" si="10"/>
        <v/>
      </c>
      <c r="U353" s="367"/>
      <c r="V353" s="368"/>
      <c r="W353" s="368"/>
      <c r="X353" s="363" t="str">
        <f t="array" aca="1" ref="X353" ca="1">IFERROR(_xludf.XLOOKUP($F353,INDIRECT("'예산서_"&amp;$D353&amp;"'!B:B"),INDIRECT("'예산서_"&amp;$D353&amp;"'!J:J")),"")</f>
        <v/>
      </c>
      <c r="Y353" s="367" t="str">
        <f t="array" aca="1" ref="Y353" ca="1">IFERROR(_xludf.XLOOKUP($F353,INDIRECT("'예산서_"&amp;$D353&amp;"'!B:B"),INDIRECT("'예산서_"&amp;$D353&amp;"'!E:E")),"")</f>
        <v/>
      </c>
      <c r="Z353" s="367">
        <f t="array" aca="1" ref="Z353" ca="1">IFERROR(_xludf.XLOOKUP($F353,INDIRECT("'예산서_"&amp;$D353&amp;"'!B:B"),INDIRECT("'예산서_"&amp;$D353&amp;"'!F:F")),)</f>
        <v>0</v>
      </c>
      <c r="AA353" s="363" t="str">
        <f t="array" aca="1" ref="AA353" ca="1">IFERROR(_xludf.XLOOKUP($F353,INDIRECT("'예산서_"&amp;$D353&amp;"'!B:B"),INDIRECT("'예산서_"&amp;$D353&amp;"'!K:K")),"")</f>
        <v/>
      </c>
      <c r="AB353" s="399" t="str">
        <f t="array" aca="1" ref="AB353" ca="1">IFERROR(_xludf.XLOOKUP($F353,INDIRECT("'예산서_"&amp;$D353&amp;"'!B:B"),INDIRECT("'예산서_"&amp;$D353&amp;"'!L:L")),"")</f>
        <v/>
      </c>
      <c r="AC353" s="363" t="str">
        <f t="array" aca="1" ref="AC353" ca="1">IFERROR(_xludf.XLOOKUP($F353,INDIRECT("'예산서_"&amp;$D353&amp;"'!B:B"),INDIRECT("'예산서_"&amp;$D353&amp;"'!M:M"))+V353+W353,"")</f>
        <v/>
      </c>
      <c r="AD353" s="369" t="str">
        <f t="shared" ca="1" si="11"/>
        <v/>
      </c>
    </row>
    <row r="354" spans="1:30" ht="15.95" customHeight="1">
      <c r="A354" s="351"/>
      <c r="B354" s="256"/>
      <c r="C354" s="360"/>
      <c r="D354" s="361"/>
      <c r="E354" s="361"/>
      <c r="F354" s="362"/>
      <c r="G354" s="363" t="str">
        <f t="array" aca="1" ref="G354" ca="1">IFERROR(_xludf.XLOOKUP($F354,INDIRECT("'예산서_"&amp;$D354&amp;"'!B:.B"),INDIRECT("'예산서_"&amp;$D354&amp;"'!C:.C")),"")</f>
        <v/>
      </c>
      <c r="H354" s="363" t="str">
        <f t="array" aca="1" ref="H354" ca="1">IFERROR(_xludf.XLOOKUP($F354,INDIRECT("'예산서_"&amp;$D354&amp;"'!B:.B"),INDIRECT("'예산서_"&amp;$D354&amp;"'!D:.D")),"")</f>
        <v/>
      </c>
      <c r="I354" s="364"/>
      <c r="J354" s="365"/>
      <c r="K354" s="366"/>
      <c r="L354" s="361"/>
      <c r="M354" s="361"/>
      <c r="N354" s="362"/>
      <c r="O354" s="361"/>
      <c r="P354" s="362"/>
      <c r="Q354" s="361"/>
      <c r="R354" s="361"/>
      <c r="S354" s="362"/>
      <c r="T354" s="363" t="str">
        <f t="shared" ca="1" si="10"/>
        <v/>
      </c>
      <c r="U354" s="367"/>
      <c r="V354" s="368"/>
      <c r="W354" s="368"/>
      <c r="X354" s="363" t="str">
        <f t="array" aca="1" ref="X354" ca="1">IFERROR(_xludf.XLOOKUP($F354,INDIRECT("'예산서_"&amp;$D354&amp;"'!B:B"),INDIRECT("'예산서_"&amp;$D354&amp;"'!J:J")),"")</f>
        <v/>
      </c>
      <c r="Y354" s="367" t="str">
        <f t="array" aca="1" ref="Y354" ca="1">IFERROR(_xludf.XLOOKUP($F354,INDIRECT("'예산서_"&amp;$D354&amp;"'!B:B"),INDIRECT("'예산서_"&amp;$D354&amp;"'!E:E")),"")</f>
        <v/>
      </c>
      <c r="Z354" s="367">
        <f t="array" aca="1" ref="Z354" ca="1">IFERROR(_xludf.XLOOKUP($F354,INDIRECT("'예산서_"&amp;$D354&amp;"'!B:B"),INDIRECT("'예산서_"&amp;$D354&amp;"'!F:F")),)</f>
        <v>0</v>
      </c>
      <c r="AA354" s="363" t="str">
        <f t="array" aca="1" ref="AA354" ca="1">IFERROR(_xludf.XLOOKUP($F354,INDIRECT("'예산서_"&amp;$D354&amp;"'!B:B"),INDIRECT("'예산서_"&amp;$D354&amp;"'!K:K")),"")</f>
        <v/>
      </c>
      <c r="AB354" s="399" t="str">
        <f t="array" aca="1" ref="AB354" ca="1">IFERROR(_xludf.XLOOKUP($F354,INDIRECT("'예산서_"&amp;$D354&amp;"'!B:B"),INDIRECT("'예산서_"&amp;$D354&amp;"'!L:L")),"")</f>
        <v/>
      </c>
      <c r="AC354" s="363" t="str">
        <f t="array" aca="1" ref="AC354" ca="1">IFERROR(_xludf.XLOOKUP($F354,INDIRECT("'예산서_"&amp;$D354&amp;"'!B:B"),INDIRECT("'예산서_"&amp;$D354&amp;"'!M:M"))+V354+W354,"")</f>
        <v/>
      </c>
      <c r="AD354" s="369" t="str">
        <f t="shared" ca="1" si="11"/>
        <v/>
      </c>
    </row>
    <row r="355" spans="1:30" ht="15.95" customHeight="1">
      <c r="A355" s="350"/>
      <c r="B355" s="256"/>
      <c r="C355" s="360"/>
      <c r="D355" s="361"/>
      <c r="E355" s="361"/>
      <c r="F355" s="362"/>
      <c r="G355" s="363" t="str">
        <f t="array" aca="1" ref="G355" ca="1">IFERROR(_xludf.XLOOKUP($F355,INDIRECT("'예산서_"&amp;$D355&amp;"'!B:.B"),INDIRECT("'예산서_"&amp;$D355&amp;"'!C:.C")),"")</f>
        <v/>
      </c>
      <c r="H355" s="363" t="str">
        <f t="array" aca="1" ref="H355" ca="1">IFERROR(_xludf.XLOOKUP($F355,INDIRECT("'예산서_"&amp;$D355&amp;"'!B:.B"),INDIRECT("'예산서_"&amp;$D355&amp;"'!D:.D")),"")</f>
        <v/>
      </c>
      <c r="I355" s="364"/>
      <c r="J355" s="365"/>
      <c r="K355" s="366"/>
      <c r="L355" s="361"/>
      <c r="M355" s="361"/>
      <c r="N355" s="362"/>
      <c r="O355" s="361"/>
      <c r="P355" s="362"/>
      <c r="Q355" s="361"/>
      <c r="R355" s="361"/>
      <c r="S355" s="362"/>
      <c r="T355" s="363" t="str">
        <f t="shared" ca="1" si="10"/>
        <v/>
      </c>
      <c r="U355" s="367"/>
      <c r="V355" s="368"/>
      <c r="W355" s="368"/>
      <c r="X355" s="363" t="str">
        <f t="array" aca="1" ref="X355" ca="1">IFERROR(_xludf.XLOOKUP($F355,INDIRECT("'예산서_"&amp;$D355&amp;"'!B:B"),INDIRECT("'예산서_"&amp;$D355&amp;"'!J:J")),"")</f>
        <v/>
      </c>
      <c r="Y355" s="367" t="str">
        <f t="array" aca="1" ref="Y355" ca="1">IFERROR(_xludf.XLOOKUP($F355,INDIRECT("'예산서_"&amp;$D355&amp;"'!B:B"),INDIRECT("'예산서_"&amp;$D355&amp;"'!E:E")),"")</f>
        <v/>
      </c>
      <c r="Z355" s="367">
        <f t="array" aca="1" ref="Z355" ca="1">IFERROR(_xludf.XLOOKUP($F355,INDIRECT("'예산서_"&amp;$D355&amp;"'!B:B"),INDIRECT("'예산서_"&amp;$D355&amp;"'!F:F")),)</f>
        <v>0</v>
      </c>
      <c r="AA355" s="363" t="str">
        <f t="array" aca="1" ref="AA355" ca="1">IFERROR(_xludf.XLOOKUP($F355,INDIRECT("'예산서_"&amp;$D355&amp;"'!B:B"),INDIRECT("'예산서_"&amp;$D355&amp;"'!K:K")),"")</f>
        <v/>
      </c>
      <c r="AB355" s="399" t="str">
        <f t="array" aca="1" ref="AB355" ca="1">IFERROR(_xludf.XLOOKUP($F355,INDIRECT("'예산서_"&amp;$D355&amp;"'!B:B"),INDIRECT("'예산서_"&amp;$D355&amp;"'!L:L")),"")</f>
        <v/>
      </c>
      <c r="AC355" s="363" t="str">
        <f t="array" aca="1" ref="AC355" ca="1">IFERROR(_xludf.XLOOKUP($F355,INDIRECT("'예산서_"&amp;$D355&amp;"'!B:B"),INDIRECT("'예산서_"&amp;$D355&amp;"'!M:M"))+V355+W355,"")</f>
        <v/>
      </c>
      <c r="AD355" s="369" t="str">
        <f t="shared" ca="1" si="11"/>
        <v/>
      </c>
    </row>
    <row r="356" spans="1:30" ht="15.95" customHeight="1">
      <c r="A356" s="351"/>
      <c r="B356" s="256"/>
      <c r="C356" s="360"/>
      <c r="D356" s="361"/>
      <c r="E356" s="361"/>
      <c r="F356" s="362"/>
      <c r="G356" s="363" t="str">
        <f t="array" aca="1" ref="G356" ca="1">IFERROR(_xludf.XLOOKUP($F356,INDIRECT("'예산서_"&amp;$D356&amp;"'!B:.B"),INDIRECT("'예산서_"&amp;$D356&amp;"'!C:.C")),"")</f>
        <v/>
      </c>
      <c r="H356" s="363" t="str">
        <f t="array" aca="1" ref="H356" ca="1">IFERROR(_xludf.XLOOKUP($F356,INDIRECT("'예산서_"&amp;$D356&amp;"'!B:.B"),INDIRECT("'예산서_"&amp;$D356&amp;"'!D:.D")),"")</f>
        <v/>
      </c>
      <c r="I356" s="364"/>
      <c r="J356" s="365"/>
      <c r="K356" s="366"/>
      <c r="L356" s="361"/>
      <c r="M356" s="361"/>
      <c r="N356" s="362"/>
      <c r="O356" s="361"/>
      <c r="P356" s="362"/>
      <c r="Q356" s="361"/>
      <c r="R356" s="361"/>
      <c r="S356" s="362"/>
      <c r="T356" s="363" t="str">
        <f t="shared" ca="1" si="10"/>
        <v/>
      </c>
      <c r="U356" s="367"/>
      <c r="V356" s="368"/>
      <c r="W356" s="368"/>
      <c r="X356" s="363" t="str">
        <f t="array" aca="1" ref="X356" ca="1">IFERROR(_xludf.XLOOKUP($F356,INDIRECT("'예산서_"&amp;$D356&amp;"'!B:B"),INDIRECT("'예산서_"&amp;$D356&amp;"'!J:J")),"")</f>
        <v/>
      </c>
      <c r="Y356" s="367" t="str">
        <f t="array" aca="1" ref="Y356" ca="1">IFERROR(_xludf.XLOOKUP($F356,INDIRECT("'예산서_"&amp;$D356&amp;"'!B:B"),INDIRECT("'예산서_"&amp;$D356&amp;"'!E:E")),"")</f>
        <v/>
      </c>
      <c r="Z356" s="367">
        <f t="array" aca="1" ref="Z356" ca="1">IFERROR(_xludf.XLOOKUP($F356,INDIRECT("'예산서_"&amp;$D356&amp;"'!B:B"),INDIRECT("'예산서_"&amp;$D356&amp;"'!F:F")),)</f>
        <v>0</v>
      </c>
      <c r="AA356" s="363" t="str">
        <f t="array" aca="1" ref="AA356" ca="1">IFERROR(_xludf.XLOOKUP($F356,INDIRECT("'예산서_"&amp;$D356&amp;"'!B:B"),INDIRECT("'예산서_"&amp;$D356&amp;"'!K:K")),"")</f>
        <v/>
      </c>
      <c r="AB356" s="399" t="str">
        <f t="array" aca="1" ref="AB356" ca="1">IFERROR(_xludf.XLOOKUP($F356,INDIRECT("'예산서_"&amp;$D356&amp;"'!B:B"),INDIRECT("'예산서_"&amp;$D356&amp;"'!L:L")),"")</f>
        <v/>
      </c>
      <c r="AC356" s="363" t="str">
        <f t="array" aca="1" ref="AC356" ca="1">IFERROR(_xludf.XLOOKUP($F356,INDIRECT("'예산서_"&amp;$D356&amp;"'!B:B"),INDIRECT("'예산서_"&amp;$D356&amp;"'!M:M"))+V356+W356,"")</f>
        <v/>
      </c>
      <c r="AD356" s="369" t="str">
        <f t="shared" ca="1" si="11"/>
        <v/>
      </c>
    </row>
    <row r="357" spans="1:30" ht="15.95" customHeight="1">
      <c r="A357" s="350"/>
      <c r="B357" s="256"/>
      <c r="C357" s="360"/>
      <c r="D357" s="361"/>
      <c r="E357" s="361"/>
      <c r="F357" s="362"/>
      <c r="G357" s="363" t="str">
        <f t="array" aca="1" ref="G357" ca="1">IFERROR(_xludf.XLOOKUP($F357,INDIRECT("'예산서_"&amp;$D357&amp;"'!B:.B"),INDIRECT("'예산서_"&amp;$D357&amp;"'!C:.C")),"")</f>
        <v/>
      </c>
      <c r="H357" s="363" t="str">
        <f t="array" aca="1" ref="H357" ca="1">IFERROR(_xludf.XLOOKUP($F357,INDIRECT("'예산서_"&amp;$D357&amp;"'!B:.B"),INDIRECT("'예산서_"&amp;$D357&amp;"'!D:.D")),"")</f>
        <v/>
      </c>
      <c r="I357" s="364"/>
      <c r="J357" s="365"/>
      <c r="K357" s="366"/>
      <c r="L357" s="361"/>
      <c r="M357" s="361"/>
      <c r="N357" s="362"/>
      <c r="O357" s="361"/>
      <c r="P357" s="362"/>
      <c r="Q357" s="361"/>
      <c r="R357" s="361"/>
      <c r="S357" s="362"/>
      <c r="T357" s="363" t="str">
        <f t="shared" ca="1" si="10"/>
        <v/>
      </c>
      <c r="U357" s="367"/>
      <c r="V357" s="368"/>
      <c r="W357" s="368"/>
      <c r="X357" s="363" t="str">
        <f t="array" aca="1" ref="X357" ca="1">IFERROR(_xludf.XLOOKUP($F357,INDIRECT("'예산서_"&amp;$D357&amp;"'!B:B"),INDIRECT("'예산서_"&amp;$D357&amp;"'!J:J")),"")</f>
        <v/>
      </c>
      <c r="Y357" s="367" t="str">
        <f t="array" aca="1" ref="Y357" ca="1">IFERROR(_xludf.XLOOKUP($F357,INDIRECT("'예산서_"&amp;$D357&amp;"'!B:B"),INDIRECT("'예산서_"&amp;$D357&amp;"'!E:E")),"")</f>
        <v/>
      </c>
      <c r="Z357" s="367">
        <f t="array" aca="1" ref="Z357" ca="1">IFERROR(_xludf.XLOOKUP($F357,INDIRECT("'예산서_"&amp;$D357&amp;"'!B:B"),INDIRECT("'예산서_"&amp;$D357&amp;"'!F:F")),)</f>
        <v>0</v>
      </c>
      <c r="AA357" s="363" t="str">
        <f t="array" aca="1" ref="AA357" ca="1">IFERROR(_xludf.XLOOKUP($F357,INDIRECT("'예산서_"&amp;$D357&amp;"'!B:B"),INDIRECT("'예산서_"&amp;$D357&amp;"'!K:K")),"")</f>
        <v/>
      </c>
      <c r="AB357" s="399" t="str">
        <f t="array" aca="1" ref="AB357" ca="1">IFERROR(_xludf.XLOOKUP($F357,INDIRECT("'예산서_"&amp;$D357&amp;"'!B:B"),INDIRECT("'예산서_"&amp;$D357&amp;"'!L:L")),"")</f>
        <v/>
      </c>
      <c r="AC357" s="363" t="str">
        <f t="array" aca="1" ref="AC357" ca="1">IFERROR(_xludf.XLOOKUP($F357,INDIRECT("'예산서_"&amp;$D357&amp;"'!B:B"),INDIRECT("'예산서_"&amp;$D357&amp;"'!M:M"))+V357+W357,"")</f>
        <v/>
      </c>
      <c r="AD357" s="369" t="str">
        <f t="shared" ca="1" si="11"/>
        <v/>
      </c>
    </row>
    <row r="358" spans="1:30" ht="15.95" customHeight="1">
      <c r="A358" s="351"/>
      <c r="B358" s="256"/>
      <c r="C358" s="360"/>
      <c r="D358" s="361"/>
      <c r="E358" s="361"/>
      <c r="F358" s="362"/>
      <c r="G358" s="363" t="str">
        <f t="array" aca="1" ref="G358" ca="1">IFERROR(_xludf.XLOOKUP($F358,INDIRECT("'예산서_"&amp;$D358&amp;"'!B:.B"),INDIRECT("'예산서_"&amp;$D358&amp;"'!C:.C")),"")</f>
        <v/>
      </c>
      <c r="H358" s="363" t="str">
        <f t="array" aca="1" ref="H358" ca="1">IFERROR(_xludf.XLOOKUP($F358,INDIRECT("'예산서_"&amp;$D358&amp;"'!B:.B"),INDIRECT("'예산서_"&amp;$D358&amp;"'!D:.D")),"")</f>
        <v/>
      </c>
      <c r="I358" s="364"/>
      <c r="J358" s="365"/>
      <c r="K358" s="366"/>
      <c r="L358" s="361"/>
      <c r="M358" s="361"/>
      <c r="N358" s="362"/>
      <c r="O358" s="361"/>
      <c r="P358" s="362"/>
      <c r="Q358" s="361"/>
      <c r="R358" s="361"/>
      <c r="S358" s="362"/>
      <c r="T358" s="363" t="str">
        <f t="shared" ca="1" si="10"/>
        <v/>
      </c>
      <c r="U358" s="367"/>
      <c r="V358" s="368"/>
      <c r="W358" s="368"/>
      <c r="X358" s="363" t="str">
        <f t="array" aca="1" ref="X358" ca="1">IFERROR(_xludf.XLOOKUP($F358,INDIRECT("'예산서_"&amp;$D358&amp;"'!B:B"),INDIRECT("'예산서_"&amp;$D358&amp;"'!J:J")),"")</f>
        <v/>
      </c>
      <c r="Y358" s="367" t="str">
        <f t="array" aca="1" ref="Y358" ca="1">IFERROR(_xludf.XLOOKUP($F358,INDIRECT("'예산서_"&amp;$D358&amp;"'!B:B"),INDIRECT("'예산서_"&amp;$D358&amp;"'!E:E")),"")</f>
        <v/>
      </c>
      <c r="Z358" s="367">
        <f t="array" aca="1" ref="Z358" ca="1">IFERROR(_xludf.XLOOKUP($F358,INDIRECT("'예산서_"&amp;$D358&amp;"'!B:B"),INDIRECT("'예산서_"&amp;$D358&amp;"'!F:F")),)</f>
        <v>0</v>
      </c>
      <c r="AA358" s="363" t="str">
        <f t="array" aca="1" ref="AA358" ca="1">IFERROR(_xludf.XLOOKUP($F358,INDIRECT("'예산서_"&amp;$D358&amp;"'!B:B"),INDIRECT("'예산서_"&amp;$D358&amp;"'!K:K")),"")</f>
        <v/>
      </c>
      <c r="AB358" s="399" t="str">
        <f t="array" aca="1" ref="AB358" ca="1">IFERROR(_xludf.XLOOKUP($F358,INDIRECT("'예산서_"&amp;$D358&amp;"'!B:B"),INDIRECT("'예산서_"&amp;$D358&amp;"'!L:L")),"")</f>
        <v/>
      </c>
      <c r="AC358" s="363" t="str">
        <f t="array" aca="1" ref="AC358" ca="1">IFERROR(_xludf.XLOOKUP($F358,INDIRECT("'예산서_"&amp;$D358&amp;"'!B:B"),INDIRECT("'예산서_"&amp;$D358&amp;"'!M:M"))+V358+W358,"")</f>
        <v/>
      </c>
      <c r="AD358" s="369" t="str">
        <f t="shared" ca="1" si="11"/>
        <v/>
      </c>
    </row>
    <row r="359" spans="1:30" ht="15.95" customHeight="1">
      <c r="A359" s="350"/>
      <c r="B359" s="256"/>
      <c r="C359" s="360"/>
      <c r="D359" s="361"/>
      <c r="E359" s="361"/>
      <c r="F359" s="362"/>
      <c r="G359" s="363" t="str">
        <f t="array" aca="1" ref="G359" ca="1">IFERROR(_xludf.XLOOKUP($F359,INDIRECT("'예산서_"&amp;$D359&amp;"'!B:.B"),INDIRECT("'예산서_"&amp;$D359&amp;"'!C:.C")),"")</f>
        <v/>
      </c>
      <c r="H359" s="363" t="str">
        <f t="array" aca="1" ref="H359" ca="1">IFERROR(_xludf.XLOOKUP($F359,INDIRECT("'예산서_"&amp;$D359&amp;"'!B:.B"),INDIRECT("'예산서_"&amp;$D359&amp;"'!D:.D")),"")</f>
        <v/>
      </c>
      <c r="I359" s="364"/>
      <c r="J359" s="365"/>
      <c r="K359" s="366"/>
      <c r="L359" s="361"/>
      <c r="M359" s="361"/>
      <c r="N359" s="362"/>
      <c r="O359" s="361"/>
      <c r="P359" s="362"/>
      <c r="Q359" s="361"/>
      <c r="R359" s="361"/>
      <c r="S359" s="362"/>
      <c r="T359" s="363" t="str">
        <f t="shared" ca="1" si="10"/>
        <v/>
      </c>
      <c r="U359" s="367"/>
      <c r="V359" s="368"/>
      <c r="W359" s="368"/>
      <c r="X359" s="363" t="str">
        <f t="array" aca="1" ref="X359" ca="1">IFERROR(_xludf.XLOOKUP($F359,INDIRECT("'예산서_"&amp;$D359&amp;"'!B:B"),INDIRECT("'예산서_"&amp;$D359&amp;"'!J:J")),"")</f>
        <v/>
      </c>
      <c r="Y359" s="367" t="str">
        <f t="array" aca="1" ref="Y359" ca="1">IFERROR(_xludf.XLOOKUP($F359,INDIRECT("'예산서_"&amp;$D359&amp;"'!B:B"),INDIRECT("'예산서_"&amp;$D359&amp;"'!E:E")),"")</f>
        <v/>
      </c>
      <c r="Z359" s="367">
        <f t="array" aca="1" ref="Z359" ca="1">IFERROR(_xludf.XLOOKUP($F359,INDIRECT("'예산서_"&amp;$D359&amp;"'!B:B"),INDIRECT("'예산서_"&amp;$D359&amp;"'!F:F")),)</f>
        <v>0</v>
      </c>
      <c r="AA359" s="363" t="str">
        <f t="array" aca="1" ref="AA359" ca="1">IFERROR(_xludf.XLOOKUP($F359,INDIRECT("'예산서_"&amp;$D359&amp;"'!B:B"),INDIRECT("'예산서_"&amp;$D359&amp;"'!K:K")),"")</f>
        <v/>
      </c>
      <c r="AB359" s="399" t="str">
        <f t="array" aca="1" ref="AB359" ca="1">IFERROR(_xludf.XLOOKUP($F359,INDIRECT("'예산서_"&amp;$D359&amp;"'!B:B"),INDIRECT("'예산서_"&amp;$D359&amp;"'!L:L")),"")</f>
        <v/>
      </c>
      <c r="AC359" s="363" t="str">
        <f t="array" aca="1" ref="AC359" ca="1">IFERROR(_xludf.XLOOKUP($F359,INDIRECT("'예산서_"&amp;$D359&amp;"'!B:B"),INDIRECT("'예산서_"&amp;$D359&amp;"'!M:M"))+V359+W359,"")</f>
        <v/>
      </c>
      <c r="AD359" s="369" t="str">
        <f t="shared" ca="1" si="11"/>
        <v/>
      </c>
    </row>
    <row r="360" spans="1:30" ht="15.95" customHeight="1">
      <c r="A360" s="351"/>
      <c r="B360" s="256"/>
      <c r="C360" s="360"/>
      <c r="D360" s="361"/>
      <c r="E360" s="361"/>
      <c r="F360" s="362"/>
      <c r="G360" s="363" t="str">
        <f t="array" aca="1" ref="G360" ca="1">IFERROR(_xludf.XLOOKUP($F360,INDIRECT("'예산서_"&amp;$D360&amp;"'!B:.B"),INDIRECT("'예산서_"&amp;$D360&amp;"'!C:.C")),"")</f>
        <v/>
      </c>
      <c r="H360" s="363" t="str">
        <f t="array" aca="1" ref="H360" ca="1">IFERROR(_xludf.XLOOKUP($F360,INDIRECT("'예산서_"&amp;$D360&amp;"'!B:.B"),INDIRECT("'예산서_"&amp;$D360&amp;"'!D:.D")),"")</f>
        <v/>
      </c>
      <c r="I360" s="364"/>
      <c r="J360" s="365"/>
      <c r="K360" s="366"/>
      <c r="L360" s="361"/>
      <c r="M360" s="361"/>
      <c r="N360" s="362"/>
      <c r="O360" s="361"/>
      <c r="P360" s="362"/>
      <c r="Q360" s="361"/>
      <c r="R360" s="361"/>
      <c r="S360" s="362"/>
      <c r="T360" s="363" t="str">
        <f t="shared" ca="1" si="10"/>
        <v/>
      </c>
      <c r="U360" s="367"/>
      <c r="V360" s="368"/>
      <c r="W360" s="368"/>
      <c r="X360" s="363" t="str">
        <f t="array" aca="1" ref="X360" ca="1">IFERROR(_xludf.XLOOKUP($F360,INDIRECT("'예산서_"&amp;$D360&amp;"'!B:B"),INDIRECT("'예산서_"&amp;$D360&amp;"'!J:J")),"")</f>
        <v/>
      </c>
      <c r="Y360" s="367" t="str">
        <f t="array" aca="1" ref="Y360" ca="1">IFERROR(_xludf.XLOOKUP($F360,INDIRECT("'예산서_"&amp;$D360&amp;"'!B:B"),INDIRECT("'예산서_"&amp;$D360&amp;"'!E:E")),"")</f>
        <v/>
      </c>
      <c r="Z360" s="367">
        <f t="array" aca="1" ref="Z360" ca="1">IFERROR(_xludf.XLOOKUP($F360,INDIRECT("'예산서_"&amp;$D360&amp;"'!B:B"),INDIRECT("'예산서_"&amp;$D360&amp;"'!F:F")),)</f>
        <v>0</v>
      </c>
      <c r="AA360" s="363" t="str">
        <f t="array" aca="1" ref="AA360" ca="1">IFERROR(_xludf.XLOOKUP($F360,INDIRECT("'예산서_"&amp;$D360&amp;"'!B:B"),INDIRECT("'예산서_"&amp;$D360&amp;"'!K:K")),"")</f>
        <v/>
      </c>
      <c r="AB360" s="399" t="str">
        <f t="array" aca="1" ref="AB360" ca="1">IFERROR(_xludf.XLOOKUP($F360,INDIRECT("'예산서_"&amp;$D360&amp;"'!B:B"),INDIRECT("'예산서_"&amp;$D360&amp;"'!L:L")),"")</f>
        <v/>
      </c>
      <c r="AC360" s="363" t="str">
        <f t="array" aca="1" ref="AC360" ca="1">IFERROR(_xludf.XLOOKUP($F360,INDIRECT("'예산서_"&amp;$D360&amp;"'!B:B"),INDIRECT("'예산서_"&amp;$D360&amp;"'!M:M"))+V360+W360,"")</f>
        <v/>
      </c>
      <c r="AD360" s="369" t="str">
        <f t="shared" ca="1" si="11"/>
        <v/>
      </c>
    </row>
    <row r="361" spans="1:30" ht="15.95" customHeight="1">
      <c r="A361" s="350"/>
      <c r="B361" s="256"/>
      <c r="C361" s="360"/>
      <c r="D361" s="361"/>
      <c r="E361" s="361"/>
      <c r="F361" s="362"/>
      <c r="G361" s="363" t="str">
        <f t="array" aca="1" ref="G361" ca="1">IFERROR(_xludf.XLOOKUP($F361,INDIRECT("'예산서_"&amp;$D361&amp;"'!B:.B"),INDIRECT("'예산서_"&amp;$D361&amp;"'!C:.C")),"")</f>
        <v/>
      </c>
      <c r="H361" s="363" t="str">
        <f t="array" aca="1" ref="H361" ca="1">IFERROR(_xludf.XLOOKUP($F361,INDIRECT("'예산서_"&amp;$D361&amp;"'!B:.B"),INDIRECT("'예산서_"&amp;$D361&amp;"'!D:.D")),"")</f>
        <v/>
      </c>
      <c r="I361" s="364"/>
      <c r="J361" s="365"/>
      <c r="K361" s="366"/>
      <c r="L361" s="361"/>
      <c r="M361" s="361"/>
      <c r="N361" s="362"/>
      <c r="O361" s="361"/>
      <c r="P361" s="362"/>
      <c r="Q361" s="361"/>
      <c r="R361" s="361"/>
      <c r="S361" s="362"/>
      <c r="T361" s="363" t="str">
        <f t="shared" ca="1" si="10"/>
        <v/>
      </c>
      <c r="U361" s="367"/>
      <c r="V361" s="368"/>
      <c r="W361" s="368"/>
      <c r="X361" s="363" t="str">
        <f t="array" aca="1" ref="X361" ca="1">IFERROR(_xludf.XLOOKUP($F361,INDIRECT("'예산서_"&amp;$D361&amp;"'!B:B"),INDIRECT("'예산서_"&amp;$D361&amp;"'!J:J")),"")</f>
        <v/>
      </c>
      <c r="Y361" s="367" t="str">
        <f t="array" aca="1" ref="Y361" ca="1">IFERROR(_xludf.XLOOKUP($F361,INDIRECT("'예산서_"&amp;$D361&amp;"'!B:B"),INDIRECT("'예산서_"&amp;$D361&amp;"'!E:E")),"")</f>
        <v/>
      </c>
      <c r="Z361" s="367">
        <f t="array" aca="1" ref="Z361" ca="1">IFERROR(_xludf.XLOOKUP($F361,INDIRECT("'예산서_"&amp;$D361&amp;"'!B:B"),INDIRECT("'예산서_"&amp;$D361&amp;"'!F:F")),)</f>
        <v>0</v>
      </c>
      <c r="AA361" s="363" t="str">
        <f t="array" aca="1" ref="AA361" ca="1">IFERROR(_xludf.XLOOKUP($F361,INDIRECT("'예산서_"&amp;$D361&amp;"'!B:B"),INDIRECT("'예산서_"&amp;$D361&amp;"'!K:K")),"")</f>
        <v/>
      </c>
      <c r="AB361" s="399" t="str">
        <f t="array" aca="1" ref="AB361" ca="1">IFERROR(_xludf.XLOOKUP($F361,INDIRECT("'예산서_"&amp;$D361&amp;"'!B:B"),INDIRECT("'예산서_"&amp;$D361&amp;"'!L:L")),"")</f>
        <v/>
      </c>
      <c r="AC361" s="363" t="str">
        <f t="array" aca="1" ref="AC361" ca="1">IFERROR(_xludf.XLOOKUP($F361,INDIRECT("'예산서_"&amp;$D361&amp;"'!B:B"),INDIRECT("'예산서_"&amp;$D361&amp;"'!M:M"))+V361+W361,"")</f>
        <v/>
      </c>
      <c r="AD361" s="369" t="str">
        <f t="shared" ca="1" si="11"/>
        <v/>
      </c>
    </row>
    <row r="362" spans="1:30" ht="15.95" customHeight="1">
      <c r="A362" s="351"/>
      <c r="B362" s="256"/>
      <c r="C362" s="360"/>
      <c r="D362" s="361"/>
      <c r="E362" s="361"/>
      <c r="F362" s="362"/>
      <c r="G362" s="363" t="str">
        <f t="array" aca="1" ref="G362" ca="1">IFERROR(_xludf.XLOOKUP($F362,INDIRECT("'예산서_"&amp;$D362&amp;"'!B:.B"),INDIRECT("'예산서_"&amp;$D362&amp;"'!C:.C")),"")</f>
        <v/>
      </c>
      <c r="H362" s="363" t="str">
        <f t="array" aca="1" ref="H362" ca="1">IFERROR(_xludf.XLOOKUP($F362,INDIRECT("'예산서_"&amp;$D362&amp;"'!B:.B"),INDIRECT("'예산서_"&amp;$D362&amp;"'!D:.D")),"")</f>
        <v/>
      </c>
      <c r="I362" s="364"/>
      <c r="J362" s="365"/>
      <c r="K362" s="366"/>
      <c r="L362" s="361"/>
      <c r="M362" s="361"/>
      <c r="N362" s="362"/>
      <c r="O362" s="361"/>
      <c r="P362" s="362"/>
      <c r="Q362" s="361"/>
      <c r="R362" s="361"/>
      <c r="S362" s="362"/>
      <c r="T362" s="363" t="str">
        <f t="shared" ca="1" si="10"/>
        <v/>
      </c>
      <c r="U362" s="367"/>
      <c r="V362" s="368"/>
      <c r="W362" s="368"/>
      <c r="X362" s="363" t="str">
        <f t="array" aca="1" ref="X362" ca="1">IFERROR(_xludf.XLOOKUP($F362,INDIRECT("'예산서_"&amp;$D362&amp;"'!B:B"),INDIRECT("'예산서_"&amp;$D362&amp;"'!J:J")),"")</f>
        <v/>
      </c>
      <c r="Y362" s="367" t="str">
        <f t="array" aca="1" ref="Y362" ca="1">IFERROR(_xludf.XLOOKUP($F362,INDIRECT("'예산서_"&amp;$D362&amp;"'!B:B"),INDIRECT("'예산서_"&amp;$D362&amp;"'!E:E")),"")</f>
        <v/>
      </c>
      <c r="Z362" s="367">
        <f t="array" aca="1" ref="Z362" ca="1">IFERROR(_xludf.XLOOKUP($F362,INDIRECT("'예산서_"&amp;$D362&amp;"'!B:B"),INDIRECT("'예산서_"&amp;$D362&amp;"'!F:F")),)</f>
        <v>0</v>
      </c>
      <c r="AA362" s="363" t="str">
        <f t="array" aca="1" ref="AA362" ca="1">IFERROR(_xludf.XLOOKUP($F362,INDIRECT("'예산서_"&amp;$D362&amp;"'!B:B"),INDIRECT("'예산서_"&amp;$D362&amp;"'!K:K")),"")</f>
        <v/>
      </c>
      <c r="AB362" s="399" t="str">
        <f t="array" aca="1" ref="AB362" ca="1">IFERROR(_xludf.XLOOKUP($F362,INDIRECT("'예산서_"&amp;$D362&amp;"'!B:B"),INDIRECT("'예산서_"&amp;$D362&amp;"'!L:L")),"")</f>
        <v/>
      </c>
      <c r="AC362" s="363" t="str">
        <f t="array" aca="1" ref="AC362" ca="1">IFERROR(_xludf.XLOOKUP($F362,INDIRECT("'예산서_"&amp;$D362&amp;"'!B:B"),INDIRECT("'예산서_"&amp;$D362&amp;"'!M:M"))+V362+W362,"")</f>
        <v/>
      </c>
      <c r="AD362" s="369" t="str">
        <f t="shared" ca="1" si="11"/>
        <v/>
      </c>
    </row>
    <row r="363" spans="1:30" ht="15.95" customHeight="1">
      <c r="A363" s="350"/>
      <c r="B363" s="256"/>
      <c r="C363" s="360"/>
      <c r="D363" s="361"/>
      <c r="E363" s="361"/>
      <c r="F363" s="362"/>
      <c r="G363" s="363" t="str">
        <f t="array" aca="1" ref="G363" ca="1">IFERROR(_xludf.XLOOKUP($F363,INDIRECT("'예산서_"&amp;$D363&amp;"'!B:.B"),INDIRECT("'예산서_"&amp;$D363&amp;"'!C:.C")),"")</f>
        <v/>
      </c>
      <c r="H363" s="363" t="str">
        <f t="array" aca="1" ref="H363" ca="1">IFERROR(_xludf.XLOOKUP($F363,INDIRECT("'예산서_"&amp;$D363&amp;"'!B:.B"),INDIRECT("'예산서_"&amp;$D363&amp;"'!D:.D")),"")</f>
        <v/>
      </c>
      <c r="I363" s="364"/>
      <c r="J363" s="365"/>
      <c r="K363" s="366"/>
      <c r="L363" s="361"/>
      <c r="M363" s="361"/>
      <c r="N363" s="362"/>
      <c r="O363" s="361"/>
      <c r="P363" s="362"/>
      <c r="Q363" s="361"/>
      <c r="R363" s="361"/>
      <c r="S363" s="362"/>
      <c r="T363" s="363" t="str">
        <f t="shared" ca="1" si="10"/>
        <v/>
      </c>
      <c r="U363" s="367"/>
      <c r="V363" s="368"/>
      <c r="W363" s="368"/>
      <c r="X363" s="363" t="str">
        <f t="array" aca="1" ref="X363" ca="1">IFERROR(_xludf.XLOOKUP($F363,INDIRECT("'예산서_"&amp;$D363&amp;"'!B:B"),INDIRECT("'예산서_"&amp;$D363&amp;"'!J:J")),"")</f>
        <v/>
      </c>
      <c r="Y363" s="367" t="str">
        <f t="array" aca="1" ref="Y363" ca="1">IFERROR(_xludf.XLOOKUP($F363,INDIRECT("'예산서_"&amp;$D363&amp;"'!B:B"),INDIRECT("'예산서_"&amp;$D363&amp;"'!E:E")),"")</f>
        <v/>
      </c>
      <c r="Z363" s="367">
        <f t="array" aca="1" ref="Z363" ca="1">IFERROR(_xludf.XLOOKUP($F363,INDIRECT("'예산서_"&amp;$D363&amp;"'!B:B"),INDIRECT("'예산서_"&amp;$D363&amp;"'!F:F")),)</f>
        <v>0</v>
      </c>
      <c r="AA363" s="363" t="str">
        <f t="array" aca="1" ref="AA363" ca="1">IFERROR(_xludf.XLOOKUP($F363,INDIRECT("'예산서_"&amp;$D363&amp;"'!B:B"),INDIRECT("'예산서_"&amp;$D363&amp;"'!K:K")),"")</f>
        <v/>
      </c>
      <c r="AB363" s="399" t="str">
        <f t="array" aca="1" ref="AB363" ca="1">IFERROR(_xludf.XLOOKUP($F363,INDIRECT("'예산서_"&amp;$D363&amp;"'!B:B"),INDIRECT("'예산서_"&amp;$D363&amp;"'!L:L")),"")</f>
        <v/>
      </c>
      <c r="AC363" s="363" t="str">
        <f t="array" aca="1" ref="AC363" ca="1">IFERROR(_xludf.XLOOKUP($F363,INDIRECT("'예산서_"&amp;$D363&amp;"'!B:B"),INDIRECT("'예산서_"&amp;$D363&amp;"'!M:M"))+V363+W363,"")</f>
        <v/>
      </c>
      <c r="AD363" s="369" t="str">
        <f t="shared" ca="1" si="11"/>
        <v/>
      </c>
    </row>
    <row r="364" spans="1:30" ht="15.95" customHeight="1">
      <c r="A364" s="351"/>
      <c r="B364" s="256"/>
      <c r="C364" s="360"/>
      <c r="D364" s="361"/>
      <c r="E364" s="361"/>
      <c r="F364" s="362"/>
      <c r="G364" s="363" t="str">
        <f t="array" aca="1" ref="G364" ca="1">IFERROR(_xludf.XLOOKUP($F364,INDIRECT("'예산서_"&amp;$D364&amp;"'!B:.B"),INDIRECT("'예산서_"&amp;$D364&amp;"'!C:.C")),"")</f>
        <v/>
      </c>
      <c r="H364" s="363" t="str">
        <f t="array" aca="1" ref="H364" ca="1">IFERROR(_xludf.XLOOKUP($F364,INDIRECT("'예산서_"&amp;$D364&amp;"'!B:.B"),INDIRECT("'예산서_"&amp;$D364&amp;"'!D:.D")),"")</f>
        <v/>
      </c>
      <c r="I364" s="364"/>
      <c r="J364" s="365"/>
      <c r="K364" s="366"/>
      <c r="L364" s="361"/>
      <c r="M364" s="361"/>
      <c r="N364" s="362"/>
      <c r="O364" s="361"/>
      <c r="P364" s="362"/>
      <c r="Q364" s="361"/>
      <c r="R364" s="361"/>
      <c r="S364" s="362"/>
      <c r="T364" s="363" t="str">
        <f t="shared" ca="1" si="10"/>
        <v/>
      </c>
      <c r="U364" s="367"/>
      <c r="V364" s="368"/>
      <c r="W364" s="368"/>
      <c r="X364" s="363" t="str">
        <f t="array" aca="1" ref="X364" ca="1">IFERROR(_xludf.XLOOKUP($F364,INDIRECT("'예산서_"&amp;$D364&amp;"'!B:B"),INDIRECT("'예산서_"&amp;$D364&amp;"'!J:J")),"")</f>
        <v/>
      </c>
      <c r="Y364" s="367" t="str">
        <f t="array" aca="1" ref="Y364" ca="1">IFERROR(_xludf.XLOOKUP($F364,INDIRECT("'예산서_"&amp;$D364&amp;"'!B:B"),INDIRECT("'예산서_"&amp;$D364&amp;"'!E:E")),"")</f>
        <v/>
      </c>
      <c r="Z364" s="367">
        <f t="array" aca="1" ref="Z364" ca="1">IFERROR(_xludf.XLOOKUP($F364,INDIRECT("'예산서_"&amp;$D364&amp;"'!B:B"),INDIRECT("'예산서_"&amp;$D364&amp;"'!F:F")),)</f>
        <v>0</v>
      </c>
      <c r="AA364" s="363" t="str">
        <f t="array" aca="1" ref="AA364" ca="1">IFERROR(_xludf.XLOOKUP($F364,INDIRECT("'예산서_"&amp;$D364&amp;"'!B:B"),INDIRECT("'예산서_"&amp;$D364&amp;"'!K:K")),"")</f>
        <v/>
      </c>
      <c r="AB364" s="399" t="str">
        <f t="array" aca="1" ref="AB364" ca="1">IFERROR(_xludf.XLOOKUP($F364,INDIRECT("'예산서_"&amp;$D364&amp;"'!B:B"),INDIRECT("'예산서_"&amp;$D364&amp;"'!L:L")),"")</f>
        <v/>
      </c>
      <c r="AC364" s="363" t="str">
        <f t="array" aca="1" ref="AC364" ca="1">IFERROR(_xludf.XLOOKUP($F364,INDIRECT("'예산서_"&amp;$D364&amp;"'!B:B"),INDIRECT("'예산서_"&amp;$D364&amp;"'!M:M"))+V364+W364,"")</f>
        <v/>
      </c>
      <c r="AD364" s="369" t="str">
        <f t="shared" ca="1" si="11"/>
        <v/>
      </c>
    </row>
    <row r="365" spans="1:30" ht="15.95" customHeight="1">
      <c r="A365" s="350"/>
      <c r="B365" s="256"/>
      <c r="C365" s="360"/>
      <c r="D365" s="361"/>
      <c r="E365" s="361"/>
      <c r="F365" s="362"/>
      <c r="G365" s="363" t="str">
        <f t="array" aca="1" ref="G365" ca="1">IFERROR(_xludf.XLOOKUP($F365,INDIRECT("'예산서_"&amp;$D365&amp;"'!B:.B"),INDIRECT("'예산서_"&amp;$D365&amp;"'!C:.C")),"")</f>
        <v/>
      </c>
      <c r="H365" s="363" t="str">
        <f t="array" aca="1" ref="H365" ca="1">IFERROR(_xludf.XLOOKUP($F365,INDIRECT("'예산서_"&amp;$D365&amp;"'!B:.B"),INDIRECT("'예산서_"&amp;$D365&amp;"'!D:.D")),"")</f>
        <v/>
      </c>
      <c r="I365" s="364"/>
      <c r="J365" s="365"/>
      <c r="K365" s="366"/>
      <c r="L365" s="361"/>
      <c r="M365" s="361"/>
      <c r="N365" s="362"/>
      <c r="O365" s="361"/>
      <c r="P365" s="362"/>
      <c r="Q365" s="361"/>
      <c r="R365" s="361"/>
      <c r="S365" s="362"/>
      <c r="T365" s="363" t="str">
        <f t="shared" ca="1" si="10"/>
        <v/>
      </c>
      <c r="U365" s="367"/>
      <c r="V365" s="368"/>
      <c r="W365" s="368"/>
      <c r="X365" s="363" t="str">
        <f t="array" aca="1" ref="X365" ca="1">IFERROR(_xludf.XLOOKUP($F365,INDIRECT("'예산서_"&amp;$D365&amp;"'!B:B"),INDIRECT("'예산서_"&amp;$D365&amp;"'!J:J")),"")</f>
        <v/>
      </c>
      <c r="Y365" s="367" t="str">
        <f t="array" aca="1" ref="Y365" ca="1">IFERROR(_xludf.XLOOKUP($F365,INDIRECT("'예산서_"&amp;$D365&amp;"'!B:B"),INDIRECT("'예산서_"&amp;$D365&amp;"'!E:E")),"")</f>
        <v/>
      </c>
      <c r="Z365" s="367">
        <f t="array" aca="1" ref="Z365" ca="1">IFERROR(_xludf.XLOOKUP($F365,INDIRECT("'예산서_"&amp;$D365&amp;"'!B:B"),INDIRECT("'예산서_"&amp;$D365&amp;"'!F:F")),)</f>
        <v>0</v>
      </c>
      <c r="AA365" s="363" t="str">
        <f t="array" aca="1" ref="AA365" ca="1">IFERROR(_xludf.XLOOKUP($F365,INDIRECT("'예산서_"&amp;$D365&amp;"'!B:B"),INDIRECT("'예산서_"&amp;$D365&amp;"'!K:K")),"")</f>
        <v/>
      </c>
      <c r="AB365" s="399" t="str">
        <f t="array" aca="1" ref="AB365" ca="1">IFERROR(_xludf.XLOOKUP($F365,INDIRECT("'예산서_"&amp;$D365&amp;"'!B:B"),INDIRECT("'예산서_"&amp;$D365&amp;"'!L:L")),"")</f>
        <v/>
      </c>
      <c r="AC365" s="363" t="str">
        <f t="array" aca="1" ref="AC365" ca="1">IFERROR(_xludf.XLOOKUP($F365,INDIRECT("'예산서_"&amp;$D365&amp;"'!B:B"),INDIRECT("'예산서_"&amp;$D365&amp;"'!M:M"))+V365+W365,"")</f>
        <v/>
      </c>
      <c r="AD365" s="369" t="str">
        <f t="shared" ca="1" si="11"/>
        <v/>
      </c>
    </row>
    <row r="366" spans="1:30" ht="15.95" customHeight="1">
      <c r="A366" s="351"/>
      <c r="B366" s="256"/>
      <c r="C366" s="360"/>
      <c r="D366" s="361"/>
      <c r="E366" s="361"/>
      <c r="F366" s="362"/>
      <c r="G366" s="363" t="str">
        <f t="array" aca="1" ref="G366" ca="1">IFERROR(_xludf.XLOOKUP($F366,INDIRECT("'예산서_"&amp;$D366&amp;"'!B:.B"),INDIRECT("'예산서_"&amp;$D366&amp;"'!C:.C")),"")</f>
        <v/>
      </c>
      <c r="H366" s="363" t="str">
        <f t="array" aca="1" ref="H366" ca="1">IFERROR(_xludf.XLOOKUP($F366,INDIRECT("'예산서_"&amp;$D366&amp;"'!B:.B"),INDIRECT("'예산서_"&amp;$D366&amp;"'!D:.D")),"")</f>
        <v/>
      </c>
      <c r="I366" s="364"/>
      <c r="J366" s="365"/>
      <c r="K366" s="366"/>
      <c r="L366" s="361"/>
      <c r="M366" s="361"/>
      <c r="N366" s="362"/>
      <c r="O366" s="361"/>
      <c r="P366" s="362"/>
      <c r="Q366" s="361"/>
      <c r="R366" s="361"/>
      <c r="S366" s="362"/>
      <c r="T366" s="363" t="str">
        <f t="shared" ca="1" si="10"/>
        <v/>
      </c>
      <c r="U366" s="367"/>
      <c r="V366" s="368"/>
      <c r="W366" s="368"/>
      <c r="X366" s="363" t="str">
        <f t="array" aca="1" ref="X366" ca="1">IFERROR(_xludf.XLOOKUP($F366,INDIRECT("'예산서_"&amp;$D366&amp;"'!B:B"),INDIRECT("'예산서_"&amp;$D366&amp;"'!J:J")),"")</f>
        <v/>
      </c>
      <c r="Y366" s="367" t="str">
        <f t="array" aca="1" ref="Y366" ca="1">IFERROR(_xludf.XLOOKUP($F366,INDIRECT("'예산서_"&amp;$D366&amp;"'!B:B"),INDIRECT("'예산서_"&amp;$D366&amp;"'!E:E")),"")</f>
        <v/>
      </c>
      <c r="Z366" s="367">
        <f t="array" aca="1" ref="Z366" ca="1">IFERROR(_xludf.XLOOKUP($F366,INDIRECT("'예산서_"&amp;$D366&amp;"'!B:B"),INDIRECT("'예산서_"&amp;$D366&amp;"'!F:F")),)</f>
        <v>0</v>
      </c>
      <c r="AA366" s="363" t="str">
        <f t="array" aca="1" ref="AA366" ca="1">IFERROR(_xludf.XLOOKUP($F366,INDIRECT("'예산서_"&amp;$D366&amp;"'!B:B"),INDIRECT("'예산서_"&amp;$D366&amp;"'!K:K")),"")</f>
        <v/>
      </c>
      <c r="AB366" s="399" t="str">
        <f t="array" aca="1" ref="AB366" ca="1">IFERROR(_xludf.XLOOKUP($F366,INDIRECT("'예산서_"&amp;$D366&amp;"'!B:B"),INDIRECT("'예산서_"&amp;$D366&amp;"'!L:L")),"")</f>
        <v/>
      </c>
      <c r="AC366" s="363" t="str">
        <f t="array" aca="1" ref="AC366" ca="1">IFERROR(_xludf.XLOOKUP($F366,INDIRECT("'예산서_"&amp;$D366&amp;"'!B:B"),INDIRECT("'예산서_"&amp;$D366&amp;"'!M:M"))+V366+W366,"")</f>
        <v/>
      </c>
      <c r="AD366" s="369" t="str">
        <f t="shared" ca="1" si="11"/>
        <v/>
      </c>
    </row>
    <row r="367" spans="1:30" ht="15.95" customHeight="1">
      <c r="A367" s="350"/>
      <c r="B367" s="256"/>
      <c r="C367" s="360"/>
      <c r="D367" s="361"/>
      <c r="E367" s="361"/>
      <c r="F367" s="362"/>
      <c r="G367" s="363" t="str">
        <f t="array" aca="1" ref="G367" ca="1">IFERROR(_xludf.XLOOKUP($F367,INDIRECT("'예산서_"&amp;$D367&amp;"'!B:.B"),INDIRECT("'예산서_"&amp;$D367&amp;"'!C:.C")),"")</f>
        <v/>
      </c>
      <c r="H367" s="363" t="str">
        <f t="array" aca="1" ref="H367" ca="1">IFERROR(_xludf.XLOOKUP($F367,INDIRECT("'예산서_"&amp;$D367&amp;"'!B:.B"),INDIRECT("'예산서_"&amp;$D367&amp;"'!D:.D")),"")</f>
        <v/>
      </c>
      <c r="I367" s="364"/>
      <c r="J367" s="365"/>
      <c r="K367" s="366"/>
      <c r="L367" s="361"/>
      <c r="M367" s="361"/>
      <c r="N367" s="362"/>
      <c r="O367" s="361"/>
      <c r="P367" s="362"/>
      <c r="Q367" s="361"/>
      <c r="R367" s="361"/>
      <c r="S367" s="362"/>
      <c r="T367" s="363" t="str">
        <f t="shared" ca="1" si="10"/>
        <v/>
      </c>
      <c r="U367" s="367"/>
      <c r="V367" s="368"/>
      <c r="W367" s="368"/>
      <c r="X367" s="363" t="str">
        <f t="array" aca="1" ref="X367" ca="1">IFERROR(_xludf.XLOOKUP($F367,INDIRECT("'예산서_"&amp;$D367&amp;"'!B:B"),INDIRECT("'예산서_"&amp;$D367&amp;"'!J:J")),"")</f>
        <v/>
      </c>
      <c r="Y367" s="367" t="str">
        <f t="array" aca="1" ref="Y367" ca="1">IFERROR(_xludf.XLOOKUP($F367,INDIRECT("'예산서_"&amp;$D367&amp;"'!B:B"),INDIRECT("'예산서_"&amp;$D367&amp;"'!E:E")),"")</f>
        <v/>
      </c>
      <c r="Z367" s="367">
        <f t="array" aca="1" ref="Z367" ca="1">IFERROR(_xludf.XLOOKUP($F367,INDIRECT("'예산서_"&amp;$D367&amp;"'!B:B"),INDIRECT("'예산서_"&amp;$D367&amp;"'!F:F")),)</f>
        <v>0</v>
      </c>
      <c r="AA367" s="363" t="str">
        <f t="array" aca="1" ref="AA367" ca="1">IFERROR(_xludf.XLOOKUP($F367,INDIRECT("'예산서_"&amp;$D367&amp;"'!B:B"),INDIRECT("'예산서_"&amp;$D367&amp;"'!K:K")),"")</f>
        <v/>
      </c>
      <c r="AB367" s="399" t="str">
        <f t="array" aca="1" ref="AB367" ca="1">IFERROR(_xludf.XLOOKUP($F367,INDIRECT("'예산서_"&amp;$D367&amp;"'!B:B"),INDIRECT("'예산서_"&amp;$D367&amp;"'!L:L")),"")</f>
        <v/>
      </c>
      <c r="AC367" s="363" t="str">
        <f t="array" aca="1" ref="AC367" ca="1">IFERROR(_xludf.XLOOKUP($F367,INDIRECT("'예산서_"&amp;$D367&amp;"'!B:B"),INDIRECT("'예산서_"&amp;$D367&amp;"'!M:M"))+V367+W367,"")</f>
        <v/>
      </c>
      <c r="AD367" s="369" t="str">
        <f t="shared" ca="1" si="11"/>
        <v/>
      </c>
    </row>
    <row r="368" spans="1:30" ht="15.95" customHeight="1">
      <c r="A368" s="351"/>
      <c r="B368" s="256"/>
      <c r="C368" s="360"/>
      <c r="D368" s="361"/>
      <c r="E368" s="361"/>
      <c r="F368" s="362"/>
      <c r="G368" s="363" t="str">
        <f t="array" aca="1" ref="G368" ca="1">IFERROR(_xludf.XLOOKUP($F368,INDIRECT("'예산서_"&amp;$D368&amp;"'!B:.B"),INDIRECT("'예산서_"&amp;$D368&amp;"'!C:.C")),"")</f>
        <v/>
      </c>
      <c r="H368" s="363" t="str">
        <f t="array" aca="1" ref="H368" ca="1">IFERROR(_xludf.XLOOKUP($F368,INDIRECT("'예산서_"&amp;$D368&amp;"'!B:.B"),INDIRECT("'예산서_"&amp;$D368&amp;"'!D:.D")),"")</f>
        <v/>
      </c>
      <c r="I368" s="364"/>
      <c r="J368" s="365"/>
      <c r="K368" s="366"/>
      <c r="L368" s="361"/>
      <c r="M368" s="361"/>
      <c r="N368" s="362"/>
      <c r="O368" s="361"/>
      <c r="P368" s="362"/>
      <c r="Q368" s="361"/>
      <c r="R368" s="361"/>
      <c r="S368" s="362"/>
      <c r="T368" s="363" t="str">
        <f t="shared" ca="1" si="10"/>
        <v/>
      </c>
      <c r="U368" s="367"/>
      <c r="V368" s="368"/>
      <c r="W368" s="368"/>
      <c r="X368" s="363" t="str">
        <f t="array" aca="1" ref="X368" ca="1">IFERROR(_xludf.XLOOKUP($F368,INDIRECT("'예산서_"&amp;$D368&amp;"'!B:B"),INDIRECT("'예산서_"&amp;$D368&amp;"'!J:J")),"")</f>
        <v/>
      </c>
      <c r="Y368" s="367" t="str">
        <f t="array" aca="1" ref="Y368" ca="1">IFERROR(_xludf.XLOOKUP($F368,INDIRECT("'예산서_"&amp;$D368&amp;"'!B:B"),INDIRECT("'예산서_"&amp;$D368&amp;"'!E:E")),"")</f>
        <v/>
      </c>
      <c r="Z368" s="367">
        <f t="array" aca="1" ref="Z368" ca="1">IFERROR(_xludf.XLOOKUP($F368,INDIRECT("'예산서_"&amp;$D368&amp;"'!B:B"),INDIRECT("'예산서_"&amp;$D368&amp;"'!F:F")),)</f>
        <v>0</v>
      </c>
      <c r="AA368" s="363" t="str">
        <f t="array" aca="1" ref="AA368" ca="1">IFERROR(_xludf.XLOOKUP($F368,INDIRECT("'예산서_"&amp;$D368&amp;"'!B:B"),INDIRECT("'예산서_"&amp;$D368&amp;"'!K:K")),"")</f>
        <v/>
      </c>
      <c r="AB368" s="399" t="str">
        <f t="array" aca="1" ref="AB368" ca="1">IFERROR(_xludf.XLOOKUP($F368,INDIRECT("'예산서_"&amp;$D368&amp;"'!B:B"),INDIRECT("'예산서_"&amp;$D368&amp;"'!L:L")),"")</f>
        <v/>
      </c>
      <c r="AC368" s="363" t="str">
        <f t="array" aca="1" ref="AC368" ca="1">IFERROR(_xludf.XLOOKUP($F368,INDIRECT("'예산서_"&amp;$D368&amp;"'!B:B"),INDIRECT("'예산서_"&amp;$D368&amp;"'!M:M"))+V368+W368,"")</f>
        <v/>
      </c>
      <c r="AD368" s="369" t="str">
        <f t="shared" ca="1" si="11"/>
        <v/>
      </c>
    </row>
    <row r="369" spans="1:30" ht="15.95" customHeight="1">
      <c r="A369" s="350"/>
      <c r="B369" s="256"/>
      <c r="C369" s="360"/>
      <c r="D369" s="361"/>
      <c r="E369" s="361"/>
      <c r="F369" s="362"/>
      <c r="G369" s="363" t="str">
        <f t="array" aca="1" ref="G369" ca="1">IFERROR(_xludf.XLOOKUP($F369,INDIRECT("'예산서_"&amp;$D369&amp;"'!B:.B"),INDIRECT("'예산서_"&amp;$D369&amp;"'!C:.C")),"")</f>
        <v/>
      </c>
      <c r="H369" s="363" t="str">
        <f t="array" aca="1" ref="H369" ca="1">IFERROR(_xludf.XLOOKUP($F369,INDIRECT("'예산서_"&amp;$D369&amp;"'!B:.B"),INDIRECT("'예산서_"&amp;$D369&amp;"'!D:.D")),"")</f>
        <v/>
      </c>
      <c r="I369" s="364"/>
      <c r="J369" s="365"/>
      <c r="K369" s="366"/>
      <c r="L369" s="361"/>
      <c r="M369" s="361"/>
      <c r="N369" s="362"/>
      <c r="O369" s="361"/>
      <c r="P369" s="362"/>
      <c r="Q369" s="361"/>
      <c r="R369" s="361"/>
      <c r="S369" s="362"/>
      <c r="T369" s="363" t="str">
        <f t="shared" ca="1" si="10"/>
        <v/>
      </c>
      <c r="U369" s="367"/>
      <c r="V369" s="368"/>
      <c r="W369" s="368"/>
      <c r="X369" s="363" t="str">
        <f t="array" aca="1" ref="X369" ca="1">IFERROR(_xludf.XLOOKUP($F369,INDIRECT("'예산서_"&amp;$D369&amp;"'!B:B"),INDIRECT("'예산서_"&amp;$D369&amp;"'!J:J")),"")</f>
        <v/>
      </c>
      <c r="Y369" s="367" t="str">
        <f t="array" aca="1" ref="Y369" ca="1">IFERROR(_xludf.XLOOKUP($F369,INDIRECT("'예산서_"&amp;$D369&amp;"'!B:B"),INDIRECT("'예산서_"&amp;$D369&amp;"'!E:E")),"")</f>
        <v/>
      </c>
      <c r="Z369" s="367">
        <f t="array" aca="1" ref="Z369" ca="1">IFERROR(_xludf.XLOOKUP($F369,INDIRECT("'예산서_"&amp;$D369&amp;"'!B:B"),INDIRECT("'예산서_"&amp;$D369&amp;"'!F:F")),)</f>
        <v>0</v>
      </c>
      <c r="AA369" s="363" t="str">
        <f t="array" aca="1" ref="AA369" ca="1">IFERROR(_xludf.XLOOKUP($F369,INDIRECT("'예산서_"&amp;$D369&amp;"'!B:B"),INDIRECT("'예산서_"&amp;$D369&amp;"'!K:K")),"")</f>
        <v/>
      </c>
      <c r="AB369" s="399" t="str">
        <f t="array" aca="1" ref="AB369" ca="1">IFERROR(_xludf.XLOOKUP($F369,INDIRECT("'예산서_"&amp;$D369&amp;"'!B:B"),INDIRECT("'예산서_"&amp;$D369&amp;"'!L:L")),"")</f>
        <v/>
      </c>
      <c r="AC369" s="363" t="str">
        <f t="array" aca="1" ref="AC369" ca="1">IFERROR(_xludf.XLOOKUP($F369,INDIRECT("'예산서_"&amp;$D369&amp;"'!B:B"),INDIRECT("'예산서_"&amp;$D369&amp;"'!M:M"))+V369+W369,"")</f>
        <v/>
      </c>
      <c r="AD369" s="369" t="str">
        <f t="shared" ca="1" si="11"/>
        <v/>
      </c>
    </row>
    <row r="370" spans="1:30" ht="15.95" customHeight="1">
      <c r="A370" s="351"/>
      <c r="B370" s="256"/>
      <c r="C370" s="360"/>
      <c r="D370" s="361"/>
      <c r="E370" s="361"/>
      <c r="F370" s="362"/>
      <c r="G370" s="363" t="str">
        <f t="array" aca="1" ref="G370" ca="1">IFERROR(_xludf.XLOOKUP($F370,INDIRECT("'예산서_"&amp;$D370&amp;"'!B:.B"),INDIRECT("'예산서_"&amp;$D370&amp;"'!C:.C")),"")</f>
        <v/>
      </c>
      <c r="H370" s="363" t="str">
        <f t="array" aca="1" ref="H370" ca="1">IFERROR(_xludf.XLOOKUP($F370,INDIRECT("'예산서_"&amp;$D370&amp;"'!B:.B"),INDIRECT("'예산서_"&amp;$D370&amp;"'!D:.D")),"")</f>
        <v/>
      </c>
      <c r="I370" s="364"/>
      <c r="J370" s="365"/>
      <c r="K370" s="366"/>
      <c r="L370" s="361"/>
      <c r="M370" s="361"/>
      <c r="N370" s="362"/>
      <c r="O370" s="361"/>
      <c r="P370" s="362"/>
      <c r="Q370" s="361"/>
      <c r="R370" s="361"/>
      <c r="S370" s="362"/>
      <c r="T370" s="363" t="str">
        <f t="shared" ca="1" si="10"/>
        <v/>
      </c>
      <c r="U370" s="367"/>
      <c r="V370" s="368"/>
      <c r="W370" s="368"/>
      <c r="X370" s="363" t="str">
        <f t="array" aca="1" ref="X370" ca="1">IFERROR(_xludf.XLOOKUP($F370,INDIRECT("'예산서_"&amp;$D370&amp;"'!B:B"),INDIRECT("'예산서_"&amp;$D370&amp;"'!J:J")),"")</f>
        <v/>
      </c>
      <c r="Y370" s="367" t="str">
        <f t="array" aca="1" ref="Y370" ca="1">IFERROR(_xludf.XLOOKUP($F370,INDIRECT("'예산서_"&amp;$D370&amp;"'!B:B"),INDIRECT("'예산서_"&amp;$D370&amp;"'!E:E")),"")</f>
        <v/>
      </c>
      <c r="Z370" s="367">
        <f t="array" aca="1" ref="Z370" ca="1">IFERROR(_xludf.XLOOKUP($F370,INDIRECT("'예산서_"&amp;$D370&amp;"'!B:B"),INDIRECT("'예산서_"&amp;$D370&amp;"'!F:F")),)</f>
        <v>0</v>
      </c>
      <c r="AA370" s="363" t="str">
        <f t="array" aca="1" ref="AA370" ca="1">IFERROR(_xludf.XLOOKUP($F370,INDIRECT("'예산서_"&amp;$D370&amp;"'!B:B"),INDIRECT("'예산서_"&amp;$D370&amp;"'!K:K")),"")</f>
        <v/>
      </c>
      <c r="AB370" s="399" t="str">
        <f t="array" aca="1" ref="AB370" ca="1">IFERROR(_xludf.XLOOKUP($F370,INDIRECT("'예산서_"&amp;$D370&amp;"'!B:B"),INDIRECT("'예산서_"&amp;$D370&amp;"'!L:L")),"")</f>
        <v/>
      </c>
      <c r="AC370" s="363" t="str">
        <f t="array" aca="1" ref="AC370" ca="1">IFERROR(_xludf.XLOOKUP($F370,INDIRECT("'예산서_"&amp;$D370&amp;"'!B:B"),INDIRECT("'예산서_"&amp;$D370&amp;"'!M:M"))+V370+W370,"")</f>
        <v/>
      </c>
      <c r="AD370" s="369" t="str">
        <f t="shared" ca="1" si="11"/>
        <v/>
      </c>
    </row>
    <row r="371" spans="1:30" ht="15.95" customHeight="1">
      <c r="A371" s="350"/>
      <c r="B371" s="256"/>
      <c r="C371" s="360"/>
      <c r="D371" s="361"/>
      <c r="E371" s="361"/>
      <c r="F371" s="362"/>
      <c r="G371" s="363" t="str">
        <f t="array" aca="1" ref="G371" ca="1">IFERROR(_xludf.XLOOKUP($F371,INDIRECT("'예산서_"&amp;$D371&amp;"'!B:.B"),INDIRECT("'예산서_"&amp;$D371&amp;"'!C:.C")),"")</f>
        <v/>
      </c>
      <c r="H371" s="363" t="str">
        <f t="array" aca="1" ref="H371" ca="1">IFERROR(_xludf.XLOOKUP($F371,INDIRECT("'예산서_"&amp;$D371&amp;"'!B:.B"),INDIRECT("'예산서_"&amp;$D371&amp;"'!D:.D")),"")</f>
        <v/>
      </c>
      <c r="I371" s="364"/>
      <c r="J371" s="365"/>
      <c r="K371" s="366"/>
      <c r="L371" s="361"/>
      <c r="M371" s="361"/>
      <c r="N371" s="362"/>
      <c r="O371" s="361"/>
      <c r="P371" s="362"/>
      <c r="Q371" s="361"/>
      <c r="R371" s="361"/>
      <c r="S371" s="362"/>
      <c r="T371" s="363" t="str">
        <f t="shared" ca="1" si="10"/>
        <v/>
      </c>
      <c r="U371" s="367"/>
      <c r="V371" s="368"/>
      <c r="W371" s="368"/>
      <c r="X371" s="363" t="str">
        <f t="array" aca="1" ref="X371" ca="1">IFERROR(_xludf.XLOOKUP($F371,INDIRECT("'예산서_"&amp;$D371&amp;"'!B:B"),INDIRECT("'예산서_"&amp;$D371&amp;"'!J:J")),"")</f>
        <v/>
      </c>
      <c r="Y371" s="367" t="str">
        <f t="array" aca="1" ref="Y371" ca="1">IFERROR(_xludf.XLOOKUP($F371,INDIRECT("'예산서_"&amp;$D371&amp;"'!B:B"),INDIRECT("'예산서_"&amp;$D371&amp;"'!E:E")),"")</f>
        <v/>
      </c>
      <c r="Z371" s="367">
        <f t="array" aca="1" ref="Z371" ca="1">IFERROR(_xludf.XLOOKUP($F371,INDIRECT("'예산서_"&amp;$D371&amp;"'!B:B"),INDIRECT("'예산서_"&amp;$D371&amp;"'!F:F")),)</f>
        <v>0</v>
      </c>
      <c r="AA371" s="363" t="str">
        <f t="array" aca="1" ref="AA371" ca="1">IFERROR(_xludf.XLOOKUP($F371,INDIRECT("'예산서_"&amp;$D371&amp;"'!B:B"),INDIRECT("'예산서_"&amp;$D371&amp;"'!K:K")),"")</f>
        <v/>
      </c>
      <c r="AB371" s="399" t="str">
        <f t="array" aca="1" ref="AB371" ca="1">IFERROR(_xludf.XLOOKUP($F371,INDIRECT("'예산서_"&amp;$D371&amp;"'!B:B"),INDIRECT("'예산서_"&amp;$D371&amp;"'!L:L")),"")</f>
        <v/>
      </c>
      <c r="AC371" s="363" t="str">
        <f t="array" aca="1" ref="AC371" ca="1">IFERROR(_xludf.XLOOKUP($F371,INDIRECT("'예산서_"&amp;$D371&amp;"'!B:B"),INDIRECT("'예산서_"&amp;$D371&amp;"'!M:M"))+V371+W371,"")</f>
        <v/>
      </c>
      <c r="AD371" s="369" t="str">
        <f t="shared" ca="1" si="11"/>
        <v/>
      </c>
    </row>
    <row r="372" spans="1:30" ht="15.95" customHeight="1">
      <c r="A372" s="351"/>
      <c r="B372" s="256"/>
      <c r="C372" s="360"/>
      <c r="D372" s="361"/>
      <c r="E372" s="361"/>
      <c r="F372" s="362"/>
      <c r="G372" s="363" t="str">
        <f t="array" aca="1" ref="G372" ca="1">IFERROR(_xludf.XLOOKUP($F372,INDIRECT("'예산서_"&amp;$D372&amp;"'!B:.B"),INDIRECT("'예산서_"&amp;$D372&amp;"'!C:.C")),"")</f>
        <v/>
      </c>
      <c r="H372" s="363" t="str">
        <f t="array" aca="1" ref="H372" ca="1">IFERROR(_xludf.XLOOKUP($F372,INDIRECT("'예산서_"&amp;$D372&amp;"'!B:.B"),INDIRECT("'예산서_"&amp;$D372&amp;"'!D:.D")),"")</f>
        <v/>
      </c>
      <c r="I372" s="364"/>
      <c r="J372" s="365"/>
      <c r="K372" s="366"/>
      <c r="L372" s="361"/>
      <c r="M372" s="361"/>
      <c r="N372" s="362"/>
      <c r="O372" s="361"/>
      <c r="P372" s="362"/>
      <c r="Q372" s="361"/>
      <c r="R372" s="361"/>
      <c r="S372" s="362"/>
      <c r="T372" s="363" t="str">
        <f t="shared" ca="1" si="10"/>
        <v/>
      </c>
      <c r="U372" s="367"/>
      <c r="V372" s="368"/>
      <c r="W372" s="368"/>
      <c r="X372" s="363" t="str">
        <f t="array" aca="1" ref="X372" ca="1">IFERROR(_xludf.XLOOKUP($F372,INDIRECT("'예산서_"&amp;$D372&amp;"'!B:B"),INDIRECT("'예산서_"&amp;$D372&amp;"'!J:J")),"")</f>
        <v/>
      </c>
      <c r="Y372" s="367" t="str">
        <f t="array" aca="1" ref="Y372" ca="1">IFERROR(_xludf.XLOOKUP($F372,INDIRECT("'예산서_"&amp;$D372&amp;"'!B:B"),INDIRECT("'예산서_"&amp;$D372&amp;"'!E:E")),"")</f>
        <v/>
      </c>
      <c r="Z372" s="367">
        <f t="array" aca="1" ref="Z372" ca="1">IFERROR(_xludf.XLOOKUP($F372,INDIRECT("'예산서_"&amp;$D372&amp;"'!B:B"),INDIRECT("'예산서_"&amp;$D372&amp;"'!F:F")),)</f>
        <v>0</v>
      </c>
      <c r="AA372" s="363" t="str">
        <f t="array" aca="1" ref="AA372" ca="1">IFERROR(_xludf.XLOOKUP($F372,INDIRECT("'예산서_"&amp;$D372&amp;"'!B:B"),INDIRECT("'예산서_"&amp;$D372&amp;"'!K:K")),"")</f>
        <v/>
      </c>
      <c r="AB372" s="399" t="str">
        <f t="array" aca="1" ref="AB372" ca="1">IFERROR(_xludf.XLOOKUP($F372,INDIRECT("'예산서_"&amp;$D372&amp;"'!B:B"),INDIRECT("'예산서_"&amp;$D372&amp;"'!L:L")),"")</f>
        <v/>
      </c>
      <c r="AC372" s="363" t="str">
        <f t="array" aca="1" ref="AC372" ca="1">IFERROR(_xludf.XLOOKUP($F372,INDIRECT("'예산서_"&amp;$D372&amp;"'!B:B"),INDIRECT("'예산서_"&amp;$D372&amp;"'!M:M"))+V372+W372,"")</f>
        <v/>
      </c>
      <c r="AD372" s="369" t="str">
        <f t="shared" ca="1" si="11"/>
        <v/>
      </c>
    </row>
    <row r="373" spans="1:30" ht="15.95" customHeight="1">
      <c r="A373" s="350"/>
      <c r="B373" s="256"/>
      <c r="C373" s="360"/>
      <c r="D373" s="361"/>
      <c r="E373" s="361"/>
      <c r="F373" s="362"/>
      <c r="G373" s="363" t="str">
        <f t="array" aca="1" ref="G373" ca="1">IFERROR(_xludf.XLOOKUP($F373,INDIRECT("'예산서_"&amp;$D373&amp;"'!B:.B"),INDIRECT("'예산서_"&amp;$D373&amp;"'!C:.C")),"")</f>
        <v/>
      </c>
      <c r="H373" s="363" t="str">
        <f t="array" aca="1" ref="H373" ca="1">IFERROR(_xludf.XLOOKUP($F373,INDIRECT("'예산서_"&amp;$D373&amp;"'!B:.B"),INDIRECT("'예산서_"&amp;$D373&amp;"'!D:.D")),"")</f>
        <v/>
      </c>
      <c r="I373" s="364"/>
      <c r="J373" s="365"/>
      <c r="K373" s="366"/>
      <c r="L373" s="361"/>
      <c r="M373" s="361"/>
      <c r="N373" s="362"/>
      <c r="O373" s="361"/>
      <c r="P373" s="362"/>
      <c r="Q373" s="361"/>
      <c r="R373" s="361"/>
      <c r="S373" s="362"/>
      <c r="T373" s="363" t="str">
        <f t="shared" ca="1" si="10"/>
        <v/>
      </c>
      <c r="U373" s="367"/>
      <c r="V373" s="368"/>
      <c r="W373" s="368"/>
      <c r="X373" s="363" t="str">
        <f t="array" aca="1" ref="X373" ca="1">IFERROR(_xludf.XLOOKUP($F373,INDIRECT("'예산서_"&amp;$D373&amp;"'!B:B"),INDIRECT("'예산서_"&amp;$D373&amp;"'!J:J")),"")</f>
        <v/>
      </c>
      <c r="Y373" s="367" t="str">
        <f t="array" aca="1" ref="Y373" ca="1">IFERROR(_xludf.XLOOKUP($F373,INDIRECT("'예산서_"&amp;$D373&amp;"'!B:B"),INDIRECT("'예산서_"&amp;$D373&amp;"'!E:E")),"")</f>
        <v/>
      </c>
      <c r="Z373" s="367">
        <f t="array" aca="1" ref="Z373" ca="1">IFERROR(_xludf.XLOOKUP($F373,INDIRECT("'예산서_"&amp;$D373&amp;"'!B:B"),INDIRECT("'예산서_"&amp;$D373&amp;"'!F:F")),)</f>
        <v>0</v>
      </c>
      <c r="AA373" s="363" t="str">
        <f t="array" aca="1" ref="AA373" ca="1">IFERROR(_xludf.XLOOKUP($F373,INDIRECT("'예산서_"&amp;$D373&amp;"'!B:B"),INDIRECT("'예산서_"&amp;$D373&amp;"'!K:K")),"")</f>
        <v/>
      </c>
      <c r="AB373" s="399" t="str">
        <f t="array" aca="1" ref="AB373" ca="1">IFERROR(_xludf.XLOOKUP($F373,INDIRECT("'예산서_"&amp;$D373&amp;"'!B:B"),INDIRECT("'예산서_"&amp;$D373&amp;"'!L:L")),"")</f>
        <v/>
      </c>
      <c r="AC373" s="363" t="str">
        <f t="array" aca="1" ref="AC373" ca="1">IFERROR(_xludf.XLOOKUP($F373,INDIRECT("'예산서_"&amp;$D373&amp;"'!B:B"),INDIRECT("'예산서_"&amp;$D373&amp;"'!M:M"))+V373+W373,"")</f>
        <v/>
      </c>
      <c r="AD373" s="369" t="str">
        <f t="shared" ca="1" si="11"/>
        <v/>
      </c>
    </row>
    <row r="374" spans="1:30" ht="15.95" customHeight="1">
      <c r="A374" s="351"/>
      <c r="B374" s="256"/>
      <c r="C374" s="360"/>
      <c r="D374" s="361"/>
      <c r="E374" s="361"/>
      <c r="F374" s="362"/>
      <c r="G374" s="363" t="str">
        <f t="array" aca="1" ref="G374" ca="1">IFERROR(_xludf.XLOOKUP($F374,INDIRECT("'예산서_"&amp;$D374&amp;"'!B:.B"),INDIRECT("'예산서_"&amp;$D374&amp;"'!C:.C")),"")</f>
        <v/>
      </c>
      <c r="H374" s="363" t="str">
        <f t="array" aca="1" ref="H374" ca="1">IFERROR(_xludf.XLOOKUP($F374,INDIRECT("'예산서_"&amp;$D374&amp;"'!B:.B"),INDIRECT("'예산서_"&amp;$D374&amp;"'!D:.D")),"")</f>
        <v/>
      </c>
      <c r="I374" s="364"/>
      <c r="J374" s="365"/>
      <c r="K374" s="366"/>
      <c r="L374" s="361"/>
      <c r="M374" s="361"/>
      <c r="N374" s="362"/>
      <c r="O374" s="361"/>
      <c r="P374" s="362"/>
      <c r="Q374" s="361"/>
      <c r="R374" s="361"/>
      <c r="S374" s="362"/>
      <c r="T374" s="363" t="str">
        <f t="shared" ca="1" si="10"/>
        <v/>
      </c>
      <c r="U374" s="367"/>
      <c r="V374" s="368"/>
      <c r="W374" s="368"/>
      <c r="X374" s="363" t="str">
        <f t="array" aca="1" ref="X374" ca="1">IFERROR(_xludf.XLOOKUP($F374,INDIRECT("'예산서_"&amp;$D374&amp;"'!B:B"),INDIRECT("'예산서_"&amp;$D374&amp;"'!J:J")),"")</f>
        <v/>
      </c>
      <c r="Y374" s="367" t="str">
        <f t="array" aca="1" ref="Y374" ca="1">IFERROR(_xludf.XLOOKUP($F374,INDIRECT("'예산서_"&amp;$D374&amp;"'!B:B"),INDIRECT("'예산서_"&amp;$D374&amp;"'!E:E")),"")</f>
        <v/>
      </c>
      <c r="Z374" s="367">
        <f t="array" aca="1" ref="Z374" ca="1">IFERROR(_xludf.XLOOKUP($F374,INDIRECT("'예산서_"&amp;$D374&amp;"'!B:B"),INDIRECT("'예산서_"&amp;$D374&amp;"'!F:F")),)</f>
        <v>0</v>
      </c>
      <c r="AA374" s="363" t="str">
        <f t="array" aca="1" ref="AA374" ca="1">IFERROR(_xludf.XLOOKUP($F374,INDIRECT("'예산서_"&amp;$D374&amp;"'!B:B"),INDIRECT("'예산서_"&amp;$D374&amp;"'!K:K")),"")</f>
        <v/>
      </c>
      <c r="AB374" s="399" t="str">
        <f t="array" aca="1" ref="AB374" ca="1">IFERROR(_xludf.XLOOKUP($F374,INDIRECT("'예산서_"&amp;$D374&amp;"'!B:B"),INDIRECT("'예산서_"&amp;$D374&amp;"'!L:L")),"")</f>
        <v/>
      </c>
      <c r="AC374" s="363" t="str">
        <f t="array" aca="1" ref="AC374" ca="1">IFERROR(_xludf.XLOOKUP($F374,INDIRECT("'예산서_"&amp;$D374&amp;"'!B:B"),INDIRECT("'예산서_"&amp;$D374&amp;"'!M:M"))+V374+W374,"")</f>
        <v/>
      </c>
      <c r="AD374" s="369" t="str">
        <f t="shared" ca="1" si="11"/>
        <v/>
      </c>
    </row>
    <row r="375" spans="1:30" ht="15.95" customHeight="1">
      <c r="A375" s="350"/>
      <c r="B375" s="256"/>
      <c r="C375" s="360"/>
      <c r="D375" s="361"/>
      <c r="E375" s="361"/>
      <c r="F375" s="362"/>
      <c r="G375" s="363" t="str">
        <f t="array" aca="1" ref="G375" ca="1">IFERROR(_xludf.XLOOKUP($F375,INDIRECT("'예산서_"&amp;$D375&amp;"'!B:.B"),INDIRECT("'예산서_"&amp;$D375&amp;"'!C:.C")),"")</f>
        <v/>
      </c>
      <c r="H375" s="363" t="str">
        <f t="array" aca="1" ref="H375" ca="1">IFERROR(_xludf.XLOOKUP($F375,INDIRECT("'예산서_"&amp;$D375&amp;"'!B:.B"),INDIRECT("'예산서_"&amp;$D375&amp;"'!D:.D")),"")</f>
        <v/>
      </c>
      <c r="I375" s="364"/>
      <c r="J375" s="365"/>
      <c r="K375" s="366"/>
      <c r="L375" s="361"/>
      <c r="M375" s="361"/>
      <c r="N375" s="362"/>
      <c r="O375" s="361"/>
      <c r="P375" s="362"/>
      <c r="Q375" s="361"/>
      <c r="R375" s="361"/>
      <c r="S375" s="362"/>
      <c r="T375" s="363" t="str">
        <f t="shared" ca="1" si="10"/>
        <v/>
      </c>
      <c r="U375" s="367"/>
      <c r="V375" s="368"/>
      <c r="W375" s="368"/>
      <c r="X375" s="363" t="str">
        <f t="array" aca="1" ref="X375" ca="1">IFERROR(_xludf.XLOOKUP($F375,INDIRECT("'예산서_"&amp;$D375&amp;"'!B:B"),INDIRECT("'예산서_"&amp;$D375&amp;"'!J:J")),"")</f>
        <v/>
      </c>
      <c r="Y375" s="367" t="str">
        <f t="array" aca="1" ref="Y375" ca="1">IFERROR(_xludf.XLOOKUP($F375,INDIRECT("'예산서_"&amp;$D375&amp;"'!B:B"),INDIRECT("'예산서_"&amp;$D375&amp;"'!E:E")),"")</f>
        <v/>
      </c>
      <c r="Z375" s="367">
        <f t="array" aca="1" ref="Z375" ca="1">IFERROR(_xludf.XLOOKUP($F375,INDIRECT("'예산서_"&amp;$D375&amp;"'!B:B"),INDIRECT("'예산서_"&amp;$D375&amp;"'!F:F")),)</f>
        <v>0</v>
      </c>
      <c r="AA375" s="363" t="str">
        <f t="array" aca="1" ref="AA375" ca="1">IFERROR(_xludf.XLOOKUP($F375,INDIRECT("'예산서_"&amp;$D375&amp;"'!B:B"),INDIRECT("'예산서_"&amp;$D375&amp;"'!K:K")),"")</f>
        <v/>
      </c>
      <c r="AB375" s="399" t="str">
        <f t="array" aca="1" ref="AB375" ca="1">IFERROR(_xludf.XLOOKUP($F375,INDIRECT("'예산서_"&amp;$D375&amp;"'!B:B"),INDIRECT("'예산서_"&amp;$D375&amp;"'!L:L")),"")</f>
        <v/>
      </c>
      <c r="AC375" s="363" t="str">
        <f t="array" aca="1" ref="AC375" ca="1">IFERROR(_xludf.XLOOKUP($F375,INDIRECT("'예산서_"&amp;$D375&amp;"'!B:B"),INDIRECT("'예산서_"&amp;$D375&amp;"'!M:M"))+V375+W375,"")</f>
        <v/>
      </c>
      <c r="AD375" s="369" t="str">
        <f t="shared" ca="1" si="11"/>
        <v/>
      </c>
    </row>
    <row r="376" spans="1:30" ht="15.95" customHeight="1">
      <c r="A376" s="351"/>
      <c r="B376" s="256"/>
      <c r="C376" s="360"/>
      <c r="D376" s="361"/>
      <c r="E376" s="361"/>
      <c r="F376" s="362"/>
      <c r="G376" s="363" t="str">
        <f t="array" aca="1" ref="G376" ca="1">IFERROR(_xludf.XLOOKUP($F376,INDIRECT("'예산서_"&amp;$D376&amp;"'!B:.B"),INDIRECT("'예산서_"&amp;$D376&amp;"'!C:.C")),"")</f>
        <v/>
      </c>
      <c r="H376" s="363" t="str">
        <f t="array" aca="1" ref="H376" ca="1">IFERROR(_xludf.XLOOKUP($F376,INDIRECT("'예산서_"&amp;$D376&amp;"'!B:.B"),INDIRECT("'예산서_"&amp;$D376&amp;"'!D:.D")),"")</f>
        <v/>
      </c>
      <c r="I376" s="364"/>
      <c r="J376" s="365"/>
      <c r="K376" s="366"/>
      <c r="L376" s="361"/>
      <c r="M376" s="361"/>
      <c r="N376" s="362"/>
      <c r="O376" s="361"/>
      <c r="P376" s="362"/>
      <c r="Q376" s="361"/>
      <c r="R376" s="361"/>
      <c r="S376" s="362"/>
      <c r="T376" s="363" t="str">
        <f t="shared" ca="1" si="10"/>
        <v/>
      </c>
      <c r="U376" s="367"/>
      <c r="V376" s="368"/>
      <c r="W376" s="368"/>
      <c r="X376" s="363" t="str">
        <f t="array" aca="1" ref="X376" ca="1">IFERROR(_xludf.XLOOKUP($F376,INDIRECT("'예산서_"&amp;$D376&amp;"'!B:B"),INDIRECT("'예산서_"&amp;$D376&amp;"'!J:J")),"")</f>
        <v/>
      </c>
      <c r="Y376" s="367" t="str">
        <f t="array" aca="1" ref="Y376" ca="1">IFERROR(_xludf.XLOOKUP($F376,INDIRECT("'예산서_"&amp;$D376&amp;"'!B:B"),INDIRECT("'예산서_"&amp;$D376&amp;"'!E:E")),"")</f>
        <v/>
      </c>
      <c r="Z376" s="367">
        <f t="array" aca="1" ref="Z376" ca="1">IFERROR(_xludf.XLOOKUP($F376,INDIRECT("'예산서_"&amp;$D376&amp;"'!B:B"),INDIRECT("'예산서_"&amp;$D376&amp;"'!F:F")),)</f>
        <v>0</v>
      </c>
      <c r="AA376" s="363" t="str">
        <f t="array" aca="1" ref="AA376" ca="1">IFERROR(_xludf.XLOOKUP($F376,INDIRECT("'예산서_"&amp;$D376&amp;"'!B:B"),INDIRECT("'예산서_"&amp;$D376&amp;"'!K:K")),"")</f>
        <v/>
      </c>
      <c r="AB376" s="399" t="str">
        <f t="array" aca="1" ref="AB376" ca="1">IFERROR(_xludf.XLOOKUP($F376,INDIRECT("'예산서_"&amp;$D376&amp;"'!B:B"),INDIRECT("'예산서_"&amp;$D376&amp;"'!L:L")),"")</f>
        <v/>
      </c>
      <c r="AC376" s="363" t="str">
        <f t="array" aca="1" ref="AC376" ca="1">IFERROR(_xludf.XLOOKUP($F376,INDIRECT("'예산서_"&amp;$D376&amp;"'!B:B"),INDIRECT("'예산서_"&amp;$D376&amp;"'!M:M"))+V376+W376,"")</f>
        <v/>
      </c>
      <c r="AD376" s="369" t="str">
        <f t="shared" ca="1" si="11"/>
        <v/>
      </c>
    </row>
    <row r="377" spans="1:30" ht="15.95" customHeight="1">
      <c r="A377" s="350"/>
      <c r="B377" s="256"/>
      <c r="C377" s="360"/>
      <c r="D377" s="361"/>
      <c r="E377" s="361"/>
      <c r="F377" s="362"/>
      <c r="G377" s="363" t="str">
        <f t="array" aca="1" ref="G377" ca="1">IFERROR(_xludf.XLOOKUP($F377,INDIRECT("'예산서_"&amp;$D377&amp;"'!B:.B"),INDIRECT("'예산서_"&amp;$D377&amp;"'!C:.C")),"")</f>
        <v/>
      </c>
      <c r="H377" s="363" t="str">
        <f t="array" aca="1" ref="H377" ca="1">IFERROR(_xludf.XLOOKUP($F377,INDIRECT("'예산서_"&amp;$D377&amp;"'!B:.B"),INDIRECT("'예산서_"&amp;$D377&amp;"'!D:.D")),"")</f>
        <v/>
      </c>
      <c r="I377" s="364"/>
      <c r="J377" s="365"/>
      <c r="K377" s="366"/>
      <c r="L377" s="361"/>
      <c r="M377" s="361"/>
      <c r="N377" s="362"/>
      <c r="O377" s="361"/>
      <c r="P377" s="362"/>
      <c r="Q377" s="361"/>
      <c r="R377" s="361"/>
      <c r="S377" s="362"/>
      <c r="T377" s="363" t="str">
        <f t="shared" ca="1" si="10"/>
        <v/>
      </c>
      <c r="U377" s="367"/>
      <c r="V377" s="368"/>
      <c r="W377" s="368"/>
      <c r="X377" s="363" t="str">
        <f t="array" aca="1" ref="X377" ca="1">IFERROR(_xludf.XLOOKUP($F377,INDIRECT("'예산서_"&amp;$D377&amp;"'!B:B"),INDIRECT("'예산서_"&amp;$D377&amp;"'!J:J")),"")</f>
        <v/>
      </c>
      <c r="Y377" s="367" t="str">
        <f t="array" aca="1" ref="Y377" ca="1">IFERROR(_xludf.XLOOKUP($F377,INDIRECT("'예산서_"&amp;$D377&amp;"'!B:B"),INDIRECT("'예산서_"&amp;$D377&amp;"'!E:E")),"")</f>
        <v/>
      </c>
      <c r="Z377" s="367">
        <f t="array" aca="1" ref="Z377" ca="1">IFERROR(_xludf.XLOOKUP($F377,INDIRECT("'예산서_"&amp;$D377&amp;"'!B:B"),INDIRECT("'예산서_"&amp;$D377&amp;"'!F:F")),)</f>
        <v>0</v>
      </c>
      <c r="AA377" s="363" t="str">
        <f t="array" aca="1" ref="AA377" ca="1">IFERROR(_xludf.XLOOKUP($F377,INDIRECT("'예산서_"&amp;$D377&amp;"'!B:B"),INDIRECT("'예산서_"&amp;$D377&amp;"'!K:K")),"")</f>
        <v/>
      </c>
      <c r="AB377" s="399" t="str">
        <f t="array" aca="1" ref="AB377" ca="1">IFERROR(_xludf.XLOOKUP($F377,INDIRECT("'예산서_"&amp;$D377&amp;"'!B:B"),INDIRECT("'예산서_"&amp;$D377&amp;"'!L:L")),"")</f>
        <v/>
      </c>
      <c r="AC377" s="363" t="str">
        <f t="array" aca="1" ref="AC377" ca="1">IFERROR(_xludf.XLOOKUP($F377,INDIRECT("'예산서_"&amp;$D377&amp;"'!B:B"),INDIRECT("'예산서_"&amp;$D377&amp;"'!M:M"))+V377+W377,"")</f>
        <v/>
      </c>
      <c r="AD377" s="369" t="str">
        <f t="shared" ca="1" si="11"/>
        <v/>
      </c>
    </row>
    <row r="378" spans="1:30" ht="15.95" customHeight="1">
      <c r="A378" s="351"/>
      <c r="B378" s="256"/>
      <c r="C378" s="360"/>
      <c r="D378" s="361"/>
      <c r="E378" s="361"/>
      <c r="F378" s="362"/>
      <c r="G378" s="363" t="str">
        <f t="array" aca="1" ref="G378" ca="1">IFERROR(_xludf.XLOOKUP($F378,INDIRECT("'예산서_"&amp;$D378&amp;"'!B:.B"),INDIRECT("'예산서_"&amp;$D378&amp;"'!C:.C")),"")</f>
        <v/>
      </c>
      <c r="H378" s="363" t="str">
        <f t="array" aca="1" ref="H378" ca="1">IFERROR(_xludf.XLOOKUP($F378,INDIRECT("'예산서_"&amp;$D378&amp;"'!B:.B"),INDIRECT("'예산서_"&amp;$D378&amp;"'!D:.D")),"")</f>
        <v/>
      </c>
      <c r="I378" s="364"/>
      <c r="J378" s="365"/>
      <c r="K378" s="366"/>
      <c r="L378" s="361"/>
      <c r="M378" s="361"/>
      <c r="N378" s="362"/>
      <c r="O378" s="361"/>
      <c r="P378" s="362"/>
      <c r="Q378" s="361"/>
      <c r="R378" s="361"/>
      <c r="S378" s="362"/>
      <c r="T378" s="363" t="str">
        <f t="shared" ca="1" si="10"/>
        <v/>
      </c>
      <c r="U378" s="367"/>
      <c r="V378" s="368"/>
      <c r="W378" s="368"/>
      <c r="X378" s="363" t="str">
        <f t="array" aca="1" ref="X378" ca="1">IFERROR(_xludf.XLOOKUP($F378,INDIRECT("'예산서_"&amp;$D378&amp;"'!B:B"),INDIRECT("'예산서_"&amp;$D378&amp;"'!J:J")),"")</f>
        <v/>
      </c>
      <c r="Y378" s="367" t="str">
        <f t="array" aca="1" ref="Y378" ca="1">IFERROR(_xludf.XLOOKUP($F378,INDIRECT("'예산서_"&amp;$D378&amp;"'!B:B"),INDIRECT("'예산서_"&amp;$D378&amp;"'!E:E")),"")</f>
        <v/>
      </c>
      <c r="Z378" s="367">
        <f t="array" aca="1" ref="Z378" ca="1">IFERROR(_xludf.XLOOKUP($F378,INDIRECT("'예산서_"&amp;$D378&amp;"'!B:B"),INDIRECT("'예산서_"&amp;$D378&amp;"'!F:F")),)</f>
        <v>0</v>
      </c>
      <c r="AA378" s="363" t="str">
        <f t="array" aca="1" ref="AA378" ca="1">IFERROR(_xludf.XLOOKUP($F378,INDIRECT("'예산서_"&amp;$D378&amp;"'!B:B"),INDIRECT("'예산서_"&amp;$D378&amp;"'!K:K")),"")</f>
        <v/>
      </c>
      <c r="AB378" s="399" t="str">
        <f t="array" aca="1" ref="AB378" ca="1">IFERROR(_xludf.XLOOKUP($F378,INDIRECT("'예산서_"&amp;$D378&amp;"'!B:B"),INDIRECT("'예산서_"&amp;$D378&amp;"'!L:L")),"")</f>
        <v/>
      </c>
      <c r="AC378" s="363" t="str">
        <f t="array" aca="1" ref="AC378" ca="1">IFERROR(_xludf.XLOOKUP($F378,INDIRECT("'예산서_"&amp;$D378&amp;"'!B:B"),INDIRECT("'예산서_"&amp;$D378&amp;"'!M:M"))+V378+W378,"")</f>
        <v/>
      </c>
      <c r="AD378" s="369" t="str">
        <f t="shared" ca="1" si="11"/>
        <v/>
      </c>
    </row>
    <row r="379" spans="1:30" ht="15.95" customHeight="1">
      <c r="A379" s="350"/>
      <c r="B379" s="256"/>
      <c r="C379" s="360"/>
      <c r="D379" s="361"/>
      <c r="E379" s="361"/>
      <c r="F379" s="362"/>
      <c r="G379" s="363" t="str">
        <f t="array" aca="1" ref="G379" ca="1">IFERROR(_xludf.XLOOKUP($F379,INDIRECT("'예산서_"&amp;$D379&amp;"'!B:.B"),INDIRECT("'예산서_"&amp;$D379&amp;"'!C:.C")),"")</f>
        <v/>
      </c>
      <c r="H379" s="363" t="str">
        <f t="array" aca="1" ref="H379" ca="1">IFERROR(_xludf.XLOOKUP($F379,INDIRECT("'예산서_"&amp;$D379&amp;"'!B:.B"),INDIRECT("'예산서_"&amp;$D379&amp;"'!D:.D")),"")</f>
        <v/>
      </c>
      <c r="I379" s="364"/>
      <c r="J379" s="365"/>
      <c r="K379" s="366"/>
      <c r="L379" s="361"/>
      <c r="M379" s="361"/>
      <c r="N379" s="362"/>
      <c r="O379" s="361"/>
      <c r="P379" s="362"/>
      <c r="Q379" s="361"/>
      <c r="R379" s="361"/>
      <c r="S379" s="362"/>
      <c r="T379" s="363" t="str">
        <f t="shared" ca="1" si="10"/>
        <v/>
      </c>
      <c r="U379" s="367"/>
      <c r="V379" s="368"/>
      <c r="W379" s="368"/>
      <c r="X379" s="363" t="str">
        <f t="array" aca="1" ref="X379" ca="1">IFERROR(_xludf.XLOOKUP($F379,INDIRECT("'예산서_"&amp;$D379&amp;"'!B:B"),INDIRECT("'예산서_"&amp;$D379&amp;"'!J:J")),"")</f>
        <v/>
      </c>
      <c r="Y379" s="367" t="str">
        <f t="array" aca="1" ref="Y379" ca="1">IFERROR(_xludf.XLOOKUP($F379,INDIRECT("'예산서_"&amp;$D379&amp;"'!B:B"),INDIRECT("'예산서_"&amp;$D379&amp;"'!E:E")),"")</f>
        <v/>
      </c>
      <c r="Z379" s="367">
        <f t="array" aca="1" ref="Z379" ca="1">IFERROR(_xludf.XLOOKUP($F379,INDIRECT("'예산서_"&amp;$D379&amp;"'!B:B"),INDIRECT("'예산서_"&amp;$D379&amp;"'!F:F")),)</f>
        <v>0</v>
      </c>
      <c r="AA379" s="363" t="str">
        <f t="array" aca="1" ref="AA379" ca="1">IFERROR(_xludf.XLOOKUP($F379,INDIRECT("'예산서_"&amp;$D379&amp;"'!B:B"),INDIRECT("'예산서_"&amp;$D379&amp;"'!K:K")),"")</f>
        <v/>
      </c>
      <c r="AB379" s="399" t="str">
        <f t="array" aca="1" ref="AB379" ca="1">IFERROR(_xludf.XLOOKUP($F379,INDIRECT("'예산서_"&amp;$D379&amp;"'!B:B"),INDIRECT("'예산서_"&amp;$D379&amp;"'!L:L")),"")</f>
        <v/>
      </c>
      <c r="AC379" s="363" t="str">
        <f t="array" aca="1" ref="AC379" ca="1">IFERROR(_xludf.XLOOKUP($F379,INDIRECT("'예산서_"&amp;$D379&amp;"'!B:B"),INDIRECT("'예산서_"&amp;$D379&amp;"'!M:M"))+V379+W379,"")</f>
        <v/>
      </c>
      <c r="AD379" s="369" t="str">
        <f t="shared" ca="1" si="11"/>
        <v/>
      </c>
    </row>
    <row r="380" spans="1:30" ht="15.95" customHeight="1">
      <c r="A380" s="351"/>
      <c r="B380" s="256"/>
      <c r="C380" s="360"/>
      <c r="D380" s="361"/>
      <c r="E380" s="361"/>
      <c r="F380" s="362"/>
      <c r="G380" s="363" t="str">
        <f t="array" aca="1" ref="G380" ca="1">IFERROR(_xludf.XLOOKUP($F380,INDIRECT("'예산서_"&amp;$D380&amp;"'!B:.B"),INDIRECT("'예산서_"&amp;$D380&amp;"'!C:.C")),"")</f>
        <v/>
      </c>
      <c r="H380" s="363" t="str">
        <f t="array" aca="1" ref="H380" ca="1">IFERROR(_xludf.XLOOKUP($F380,INDIRECT("'예산서_"&amp;$D380&amp;"'!B:.B"),INDIRECT("'예산서_"&amp;$D380&amp;"'!D:.D")),"")</f>
        <v/>
      </c>
      <c r="I380" s="364"/>
      <c r="J380" s="365"/>
      <c r="K380" s="366"/>
      <c r="L380" s="361"/>
      <c r="M380" s="361"/>
      <c r="N380" s="362"/>
      <c r="O380" s="361"/>
      <c r="P380" s="362"/>
      <c r="Q380" s="361"/>
      <c r="R380" s="361"/>
      <c r="S380" s="362"/>
      <c r="T380" s="363" t="str">
        <f t="shared" ca="1" si="10"/>
        <v/>
      </c>
      <c r="U380" s="367"/>
      <c r="V380" s="368"/>
      <c r="W380" s="368"/>
      <c r="X380" s="363" t="str">
        <f t="array" aca="1" ref="X380" ca="1">IFERROR(_xludf.XLOOKUP($F380,INDIRECT("'예산서_"&amp;$D380&amp;"'!B:B"),INDIRECT("'예산서_"&amp;$D380&amp;"'!J:J")),"")</f>
        <v/>
      </c>
      <c r="Y380" s="367" t="str">
        <f t="array" aca="1" ref="Y380" ca="1">IFERROR(_xludf.XLOOKUP($F380,INDIRECT("'예산서_"&amp;$D380&amp;"'!B:B"),INDIRECT("'예산서_"&amp;$D380&amp;"'!E:E")),"")</f>
        <v/>
      </c>
      <c r="Z380" s="367">
        <f t="array" aca="1" ref="Z380" ca="1">IFERROR(_xludf.XLOOKUP($F380,INDIRECT("'예산서_"&amp;$D380&amp;"'!B:B"),INDIRECT("'예산서_"&amp;$D380&amp;"'!F:F")),)</f>
        <v>0</v>
      </c>
      <c r="AA380" s="363" t="str">
        <f t="array" aca="1" ref="AA380" ca="1">IFERROR(_xludf.XLOOKUP($F380,INDIRECT("'예산서_"&amp;$D380&amp;"'!B:B"),INDIRECT("'예산서_"&amp;$D380&amp;"'!K:K")),"")</f>
        <v/>
      </c>
      <c r="AB380" s="399" t="str">
        <f t="array" aca="1" ref="AB380" ca="1">IFERROR(_xludf.XLOOKUP($F380,INDIRECT("'예산서_"&amp;$D380&amp;"'!B:B"),INDIRECT("'예산서_"&amp;$D380&amp;"'!L:L")),"")</f>
        <v/>
      </c>
      <c r="AC380" s="363" t="str">
        <f t="array" aca="1" ref="AC380" ca="1">IFERROR(_xludf.XLOOKUP($F380,INDIRECT("'예산서_"&amp;$D380&amp;"'!B:B"),INDIRECT("'예산서_"&amp;$D380&amp;"'!M:M"))+V380+W380,"")</f>
        <v/>
      </c>
      <c r="AD380" s="369" t="str">
        <f t="shared" ca="1" si="11"/>
        <v/>
      </c>
    </row>
    <row r="381" spans="1:30" ht="15.95" customHeight="1">
      <c r="A381" s="350"/>
      <c r="B381" s="256"/>
      <c r="C381" s="360"/>
      <c r="D381" s="361"/>
      <c r="E381" s="361"/>
      <c r="F381" s="362"/>
      <c r="G381" s="363" t="str">
        <f t="array" aca="1" ref="G381" ca="1">IFERROR(_xludf.XLOOKUP($F381,INDIRECT("'예산서_"&amp;$D381&amp;"'!B:.B"),INDIRECT("'예산서_"&amp;$D381&amp;"'!C:.C")),"")</f>
        <v/>
      </c>
      <c r="H381" s="363" t="str">
        <f t="array" aca="1" ref="H381" ca="1">IFERROR(_xludf.XLOOKUP($F381,INDIRECT("'예산서_"&amp;$D381&amp;"'!B:.B"),INDIRECT("'예산서_"&amp;$D381&amp;"'!D:.D")),"")</f>
        <v/>
      </c>
      <c r="I381" s="364"/>
      <c r="J381" s="365"/>
      <c r="K381" s="366"/>
      <c r="L381" s="361"/>
      <c r="M381" s="361"/>
      <c r="N381" s="362"/>
      <c r="O381" s="361"/>
      <c r="P381" s="362"/>
      <c r="Q381" s="361"/>
      <c r="R381" s="361"/>
      <c r="S381" s="362"/>
      <c r="T381" s="363" t="str">
        <f t="shared" ca="1" si="10"/>
        <v/>
      </c>
      <c r="U381" s="367"/>
      <c r="V381" s="368"/>
      <c r="W381" s="368"/>
      <c r="X381" s="363" t="str">
        <f t="array" aca="1" ref="X381" ca="1">IFERROR(_xludf.XLOOKUP($F381,INDIRECT("'예산서_"&amp;$D381&amp;"'!B:B"),INDIRECT("'예산서_"&amp;$D381&amp;"'!J:J")),"")</f>
        <v/>
      </c>
      <c r="Y381" s="367" t="str">
        <f t="array" aca="1" ref="Y381" ca="1">IFERROR(_xludf.XLOOKUP($F381,INDIRECT("'예산서_"&amp;$D381&amp;"'!B:B"),INDIRECT("'예산서_"&amp;$D381&amp;"'!E:E")),"")</f>
        <v/>
      </c>
      <c r="Z381" s="367">
        <f t="array" aca="1" ref="Z381" ca="1">IFERROR(_xludf.XLOOKUP($F381,INDIRECT("'예산서_"&amp;$D381&amp;"'!B:B"),INDIRECT("'예산서_"&amp;$D381&amp;"'!F:F")),)</f>
        <v>0</v>
      </c>
      <c r="AA381" s="363" t="str">
        <f t="array" aca="1" ref="AA381" ca="1">IFERROR(_xludf.XLOOKUP($F381,INDIRECT("'예산서_"&amp;$D381&amp;"'!B:B"),INDIRECT("'예산서_"&amp;$D381&amp;"'!K:K")),"")</f>
        <v/>
      </c>
      <c r="AB381" s="399" t="str">
        <f t="array" aca="1" ref="AB381" ca="1">IFERROR(_xludf.XLOOKUP($F381,INDIRECT("'예산서_"&amp;$D381&amp;"'!B:B"),INDIRECT("'예산서_"&amp;$D381&amp;"'!L:L")),"")</f>
        <v/>
      </c>
      <c r="AC381" s="363" t="str">
        <f t="array" aca="1" ref="AC381" ca="1">IFERROR(_xludf.XLOOKUP($F381,INDIRECT("'예산서_"&amp;$D381&amp;"'!B:B"),INDIRECT("'예산서_"&amp;$D381&amp;"'!M:M"))+V381+W381,"")</f>
        <v/>
      </c>
      <c r="AD381" s="369" t="str">
        <f t="shared" ca="1" si="11"/>
        <v/>
      </c>
    </row>
    <row r="382" spans="1:30" ht="15.95" customHeight="1">
      <c r="A382" s="351"/>
      <c r="B382" s="256"/>
      <c r="C382" s="360"/>
      <c r="D382" s="361"/>
      <c r="E382" s="361"/>
      <c r="F382" s="362"/>
      <c r="G382" s="363" t="str">
        <f t="array" aca="1" ref="G382" ca="1">IFERROR(_xludf.XLOOKUP($F382,INDIRECT("'예산서_"&amp;$D382&amp;"'!B:.B"),INDIRECT("'예산서_"&amp;$D382&amp;"'!C:.C")),"")</f>
        <v/>
      </c>
      <c r="H382" s="363" t="str">
        <f t="array" aca="1" ref="H382" ca="1">IFERROR(_xludf.XLOOKUP($F382,INDIRECT("'예산서_"&amp;$D382&amp;"'!B:.B"),INDIRECT("'예산서_"&amp;$D382&amp;"'!D:.D")),"")</f>
        <v/>
      </c>
      <c r="I382" s="364"/>
      <c r="J382" s="365"/>
      <c r="K382" s="366"/>
      <c r="L382" s="361"/>
      <c r="M382" s="361"/>
      <c r="N382" s="362"/>
      <c r="O382" s="361"/>
      <c r="P382" s="362"/>
      <c r="Q382" s="361"/>
      <c r="R382" s="361"/>
      <c r="S382" s="362"/>
      <c r="T382" s="363" t="str">
        <f t="shared" ca="1" si="10"/>
        <v/>
      </c>
      <c r="U382" s="367"/>
      <c r="V382" s="368"/>
      <c r="W382" s="368"/>
      <c r="X382" s="363" t="str">
        <f t="array" aca="1" ref="X382" ca="1">IFERROR(_xludf.XLOOKUP($F382,INDIRECT("'예산서_"&amp;$D382&amp;"'!B:B"),INDIRECT("'예산서_"&amp;$D382&amp;"'!J:J")),"")</f>
        <v/>
      </c>
      <c r="Y382" s="367" t="str">
        <f t="array" aca="1" ref="Y382" ca="1">IFERROR(_xludf.XLOOKUP($F382,INDIRECT("'예산서_"&amp;$D382&amp;"'!B:B"),INDIRECT("'예산서_"&amp;$D382&amp;"'!E:E")),"")</f>
        <v/>
      </c>
      <c r="Z382" s="367">
        <f t="array" aca="1" ref="Z382" ca="1">IFERROR(_xludf.XLOOKUP($F382,INDIRECT("'예산서_"&amp;$D382&amp;"'!B:B"),INDIRECT("'예산서_"&amp;$D382&amp;"'!F:F")),)</f>
        <v>0</v>
      </c>
      <c r="AA382" s="363" t="str">
        <f t="array" aca="1" ref="AA382" ca="1">IFERROR(_xludf.XLOOKUP($F382,INDIRECT("'예산서_"&amp;$D382&amp;"'!B:B"),INDIRECT("'예산서_"&amp;$D382&amp;"'!K:K")),"")</f>
        <v/>
      </c>
      <c r="AB382" s="399" t="str">
        <f t="array" aca="1" ref="AB382" ca="1">IFERROR(_xludf.XLOOKUP($F382,INDIRECT("'예산서_"&amp;$D382&amp;"'!B:B"),INDIRECT("'예산서_"&amp;$D382&amp;"'!L:L")),"")</f>
        <v/>
      </c>
      <c r="AC382" s="363" t="str">
        <f t="array" aca="1" ref="AC382" ca="1">IFERROR(_xludf.XLOOKUP($F382,INDIRECT("'예산서_"&amp;$D382&amp;"'!B:B"),INDIRECT("'예산서_"&amp;$D382&amp;"'!M:M"))+V382+W382,"")</f>
        <v/>
      </c>
      <c r="AD382" s="369" t="str">
        <f t="shared" ca="1" si="11"/>
        <v/>
      </c>
    </row>
    <row r="383" spans="1:30" ht="15.95" customHeight="1">
      <c r="A383" s="350"/>
      <c r="B383" s="256"/>
      <c r="C383" s="360"/>
      <c r="D383" s="361"/>
      <c r="E383" s="361"/>
      <c r="F383" s="362"/>
      <c r="G383" s="363" t="str">
        <f t="array" aca="1" ref="G383" ca="1">IFERROR(_xludf.XLOOKUP($F383,INDIRECT("'예산서_"&amp;$D383&amp;"'!B:.B"),INDIRECT("'예산서_"&amp;$D383&amp;"'!C:.C")),"")</f>
        <v/>
      </c>
      <c r="H383" s="363" t="str">
        <f t="array" aca="1" ref="H383" ca="1">IFERROR(_xludf.XLOOKUP($F383,INDIRECT("'예산서_"&amp;$D383&amp;"'!B:.B"),INDIRECT("'예산서_"&amp;$D383&amp;"'!D:.D")),"")</f>
        <v/>
      </c>
      <c r="I383" s="364"/>
      <c r="J383" s="365"/>
      <c r="K383" s="366"/>
      <c r="L383" s="361"/>
      <c r="M383" s="361"/>
      <c r="N383" s="362"/>
      <c r="O383" s="361"/>
      <c r="P383" s="362"/>
      <c r="Q383" s="361"/>
      <c r="R383" s="361"/>
      <c r="S383" s="362"/>
      <c r="T383" s="363" t="str">
        <f t="shared" ca="1" si="10"/>
        <v/>
      </c>
      <c r="U383" s="367"/>
      <c r="V383" s="368"/>
      <c r="W383" s="368"/>
      <c r="X383" s="363" t="str">
        <f t="array" aca="1" ref="X383" ca="1">IFERROR(_xludf.XLOOKUP($F383,INDIRECT("'예산서_"&amp;$D383&amp;"'!B:B"),INDIRECT("'예산서_"&amp;$D383&amp;"'!J:J")),"")</f>
        <v/>
      </c>
      <c r="Y383" s="367" t="str">
        <f t="array" aca="1" ref="Y383" ca="1">IFERROR(_xludf.XLOOKUP($F383,INDIRECT("'예산서_"&amp;$D383&amp;"'!B:B"),INDIRECT("'예산서_"&amp;$D383&amp;"'!E:E")),"")</f>
        <v/>
      </c>
      <c r="Z383" s="367">
        <f t="array" aca="1" ref="Z383" ca="1">IFERROR(_xludf.XLOOKUP($F383,INDIRECT("'예산서_"&amp;$D383&amp;"'!B:B"),INDIRECT("'예산서_"&amp;$D383&amp;"'!F:F")),)</f>
        <v>0</v>
      </c>
      <c r="AA383" s="363" t="str">
        <f t="array" aca="1" ref="AA383" ca="1">IFERROR(_xludf.XLOOKUP($F383,INDIRECT("'예산서_"&amp;$D383&amp;"'!B:B"),INDIRECT("'예산서_"&amp;$D383&amp;"'!K:K")),"")</f>
        <v/>
      </c>
      <c r="AB383" s="399" t="str">
        <f t="array" aca="1" ref="AB383" ca="1">IFERROR(_xludf.XLOOKUP($F383,INDIRECT("'예산서_"&amp;$D383&amp;"'!B:B"),INDIRECT("'예산서_"&amp;$D383&amp;"'!L:L")),"")</f>
        <v/>
      </c>
      <c r="AC383" s="363" t="str">
        <f t="array" aca="1" ref="AC383" ca="1">IFERROR(_xludf.XLOOKUP($F383,INDIRECT("'예산서_"&amp;$D383&amp;"'!B:B"),INDIRECT("'예산서_"&amp;$D383&amp;"'!M:M"))+V383+W383,"")</f>
        <v/>
      </c>
      <c r="AD383" s="369" t="str">
        <f t="shared" ca="1" si="11"/>
        <v/>
      </c>
    </row>
    <row r="384" spans="1:30" ht="15.95" customHeight="1">
      <c r="A384" s="351"/>
      <c r="B384" s="256"/>
      <c r="C384" s="360"/>
      <c r="D384" s="361"/>
      <c r="E384" s="361"/>
      <c r="F384" s="362"/>
      <c r="G384" s="363" t="str">
        <f t="array" aca="1" ref="G384" ca="1">IFERROR(_xludf.XLOOKUP($F384,INDIRECT("'예산서_"&amp;$D384&amp;"'!B:.B"),INDIRECT("'예산서_"&amp;$D384&amp;"'!C:.C")),"")</f>
        <v/>
      </c>
      <c r="H384" s="363" t="str">
        <f t="array" aca="1" ref="H384" ca="1">IFERROR(_xludf.XLOOKUP($F384,INDIRECT("'예산서_"&amp;$D384&amp;"'!B:.B"),INDIRECT("'예산서_"&amp;$D384&amp;"'!D:.D")),"")</f>
        <v/>
      </c>
      <c r="I384" s="364"/>
      <c r="J384" s="365"/>
      <c r="K384" s="366"/>
      <c r="L384" s="361"/>
      <c r="M384" s="361"/>
      <c r="N384" s="362"/>
      <c r="O384" s="361"/>
      <c r="P384" s="362"/>
      <c r="Q384" s="361"/>
      <c r="R384" s="361"/>
      <c r="S384" s="362"/>
      <c r="T384" s="363" t="str">
        <f t="shared" ca="1" si="10"/>
        <v/>
      </c>
      <c r="U384" s="367"/>
      <c r="V384" s="368"/>
      <c r="W384" s="368"/>
      <c r="X384" s="363" t="str">
        <f t="array" aca="1" ref="X384" ca="1">IFERROR(_xludf.XLOOKUP($F384,INDIRECT("'예산서_"&amp;$D384&amp;"'!B:B"),INDIRECT("'예산서_"&amp;$D384&amp;"'!J:J")),"")</f>
        <v/>
      </c>
      <c r="Y384" s="367" t="str">
        <f t="array" aca="1" ref="Y384" ca="1">IFERROR(_xludf.XLOOKUP($F384,INDIRECT("'예산서_"&amp;$D384&amp;"'!B:B"),INDIRECT("'예산서_"&amp;$D384&amp;"'!E:E")),"")</f>
        <v/>
      </c>
      <c r="Z384" s="367">
        <f t="array" aca="1" ref="Z384" ca="1">IFERROR(_xludf.XLOOKUP($F384,INDIRECT("'예산서_"&amp;$D384&amp;"'!B:B"),INDIRECT("'예산서_"&amp;$D384&amp;"'!F:F")),)</f>
        <v>0</v>
      </c>
      <c r="AA384" s="363" t="str">
        <f t="array" aca="1" ref="AA384" ca="1">IFERROR(_xludf.XLOOKUP($F384,INDIRECT("'예산서_"&amp;$D384&amp;"'!B:B"),INDIRECT("'예산서_"&amp;$D384&amp;"'!K:K")),"")</f>
        <v/>
      </c>
      <c r="AB384" s="399" t="str">
        <f t="array" aca="1" ref="AB384" ca="1">IFERROR(_xludf.XLOOKUP($F384,INDIRECT("'예산서_"&amp;$D384&amp;"'!B:B"),INDIRECT("'예산서_"&amp;$D384&amp;"'!L:L")),"")</f>
        <v/>
      </c>
      <c r="AC384" s="363" t="str">
        <f t="array" aca="1" ref="AC384" ca="1">IFERROR(_xludf.XLOOKUP($F384,INDIRECT("'예산서_"&amp;$D384&amp;"'!B:B"),INDIRECT("'예산서_"&amp;$D384&amp;"'!M:M"))+V384+W384,"")</f>
        <v/>
      </c>
      <c r="AD384" s="369" t="str">
        <f t="shared" ca="1" si="11"/>
        <v/>
      </c>
    </row>
    <row r="385" spans="1:30" ht="15.95" customHeight="1">
      <c r="A385" s="350"/>
      <c r="B385" s="256"/>
      <c r="C385" s="360"/>
      <c r="D385" s="361"/>
      <c r="E385" s="361"/>
      <c r="F385" s="362"/>
      <c r="G385" s="363" t="str">
        <f t="array" aca="1" ref="G385" ca="1">IFERROR(_xludf.XLOOKUP($F385,INDIRECT("'예산서_"&amp;$D385&amp;"'!B:.B"),INDIRECT("'예산서_"&amp;$D385&amp;"'!C:.C")),"")</f>
        <v/>
      </c>
      <c r="H385" s="363" t="str">
        <f t="array" aca="1" ref="H385" ca="1">IFERROR(_xludf.XLOOKUP($F385,INDIRECT("'예산서_"&amp;$D385&amp;"'!B:.B"),INDIRECT("'예산서_"&amp;$D385&amp;"'!D:.D")),"")</f>
        <v/>
      </c>
      <c r="I385" s="364"/>
      <c r="J385" s="365"/>
      <c r="K385" s="366"/>
      <c r="L385" s="361"/>
      <c r="M385" s="361"/>
      <c r="N385" s="362"/>
      <c r="O385" s="361"/>
      <c r="P385" s="362"/>
      <c r="Q385" s="361"/>
      <c r="R385" s="361"/>
      <c r="S385" s="362"/>
      <c r="T385" s="363" t="str">
        <f t="shared" ca="1" si="10"/>
        <v/>
      </c>
      <c r="U385" s="367"/>
      <c r="V385" s="368"/>
      <c r="W385" s="368"/>
      <c r="X385" s="363" t="str">
        <f t="array" aca="1" ref="X385" ca="1">IFERROR(_xludf.XLOOKUP($F385,INDIRECT("'예산서_"&amp;$D385&amp;"'!B:B"),INDIRECT("'예산서_"&amp;$D385&amp;"'!J:J")),"")</f>
        <v/>
      </c>
      <c r="Y385" s="367" t="str">
        <f t="array" aca="1" ref="Y385" ca="1">IFERROR(_xludf.XLOOKUP($F385,INDIRECT("'예산서_"&amp;$D385&amp;"'!B:B"),INDIRECT("'예산서_"&amp;$D385&amp;"'!E:E")),"")</f>
        <v/>
      </c>
      <c r="Z385" s="367">
        <f t="array" aca="1" ref="Z385" ca="1">IFERROR(_xludf.XLOOKUP($F385,INDIRECT("'예산서_"&amp;$D385&amp;"'!B:B"),INDIRECT("'예산서_"&amp;$D385&amp;"'!F:F")),)</f>
        <v>0</v>
      </c>
      <c r="AA385" s="363" t="str">
        <f t="array" aca="1" ref="AA385" ca="1">IFERROR(_xludf.XLOOKUP($F385,INDIRECT("'예산서_"&amp;$D385&amp;"'!B:B"),INDIRECT("'예산서_"&amp;$D385&amp;"'!K:K")),"")</f>
        <v/>
      </c>
      <c r="AB385" s="399" t="str">
        <f t="array" aca="1" ref="AB385" ca="1">IFERROR(_xludf.XLOOKUP($F385,INDIRECT("'예산서_"&amp;$D385&amp;"'!B:B"),INDIRECT("'예산서_"&amp;$D385&amp;"'!L:L")),"")</f>
        <v/>
      </c>
      <c r="AC385" s="363" t="str">
        <f t="array" aca="1" ref="AC385" ca="1">IFERROR(_xludf.XLOOKUP($F385,INDIRECT("'예산서_"&amp;$D385&amp;"'!B:B"),INDIRECT("'예산서_"&amp;$D385&amp;"'!M:M"))+V385+W385,"")</f>
        <v/>
      </c>
      <c r="AD385" s="369" t="str">
        <f t="shared" ca="1" si="11"/>
        <v/>
      </c>
    </row>
    <row r="386" spans="1:30" ht="15.95" customHeight="1">
      <c r="A386" s="351"/>
      <c r="B386" s="256"/>
      <c r="C386" s="360"/>
      <c r="D386" s="361"/>
      <c r="E386" s="361"/>
      <c r="F386" s="362"/>
      <c r="G386" s="363" t="str">
        <f t="array" aca="1" ref="G386" ca="1">IFERROR(_xludf.XLOOKUP($F386,INDIRECT("'예산서_"&amp;$D386&amp;"'!B:.B"),INDIRECT("'예산서_"&amp;$D386&amp;"'!C:.C")),"")</f>
        <v/>
      </c>
      <c r="H386" s="363" t="str">
        <f t="array" aca="1" ref="H386" ca="1">IFERROR(_xludf.XLOOKUP($F386,INDIRECT("'예산서_"&amp;$D386&amp;"'!B:.B"),INDIRECT("'예산서_"&amp;$D386&amp;"'!D:.D")),"")</f>
        <v/>
      </c>
      <c r="I386" s="364"/>
      <c r="J386" s="365"/>
      <c r="K386" s="366"/>
      <c r="L386" s="361"/>
      <c r="M386" s="361"/>
      <c r="N386" s="362"/>
      <c r="O386" s="361"/>
      <c r="P386" s="362"/>
      <c r="Q386" s="361"/>
      <c r="R386" s="361"/>
      <c r="S386" s="362"/>
      <c r="T386" s="363" t="str">
        <f t="shared" ca="1" si="10"/>
        <v/>
      </c>
      <c r="U386" s="367"/>
      <c r="V386" s="368"/>
      <c r="W386" s="368"/>
      <c r="X386" s="363" t="str">
        <f t="array" aca="1" ref="X386" ca="1">IFERROR(_xludf.XLOOKUP($F386,INDIRECT("'예산서_"&amp;$D386&amp;"'!B:B"),INDIRECT("'예산서_"&amp;$D386&amp;"'!J:J")),"")</f>
        <v/>
      </c>
      <c r="Y386" s="367" t="str">
        <f t="array" aca="1" ref="Y386" ca="1">IFERROR(_xludf.XLOOKUP($F386,INDIRECT("'예산서_"&amp;$D386&amp;"'!B:B"),INDIRECT("'예산서_"&amp;$D386&amp;"'!E:E")),"")</f>
        <v/>
      </c>
      <c r="Z386" s="367">
        <f t="array" aca="1" ref="Z386" ca="1">IFERROR(_xludf.XLOOKUP($F386,INDIRECT("'예산서_"&amp;$D386&amp;"'!B:B"),INDIRECT("'예산서_"&amp;$D386&amp;"'!F:F")),)</f>
        <v>0</v>
      </c>
      <c r="AA386" s="363" t="str">
        <f t="array" aca="1" ref="AA386" ca="1">IFERROR(_xludf.XLOOKUP($F386,INDIRECT("'예산서_"&amp;$D386&amp;"'!B:B"),INDIRECT("'예산서_"&amp;$D386&amp;"'!K:K")),"")</f>
        <v/>
      </c>
      <c r="AB386" s="399" t="str">
        <f t="array" aca="1" ref="AB386" ca="1">IFERROR(_xludf.XLOOKUP($F386,INDIRECT("'예산서_"&amp;$D386&amp;"'!B:B"),INDIRECT("'예산서_"&amp;$D386&amp;"'!L:L")),"")</f>
        <v/>
      </c>
      <c r="AC386" s="363" t="str">
        <f t="array" aca="1" ref="AC386" ca="1">IFERROR(_xludf.XLOOKUP($F386,INDIRECT("'예산서_"&amp;$D386&amp;"'!B:B"),INDIRECT("'예산서_"&amp;$D386&amp;"'!M:M"))+V386+W386,"")</f>
        <v/>
      </c>
      <c r="AD386" s="369" t="str">
        <f t="shared" ca="1" si="11"/>
        <v/>
      </c>
    </row>
    <row r="387" spans="1:30" ht="15.95" customHeight="1">
      <c r="A387" s="350"/>
      <c r="B387" s="256"/>
      <c r="C387" s="360"/>
      <c r="D387" s="361"/>
      <c r="E387" s="361"/>
      <c r="F387" s="362"/>
      <c r="G387" s="363" t="str">
        <f t="array" aca="1" ref="G387" ca="1">IFERROR(_xludf.XLOOKUP($F387,INDIRECT("'예산서_"&amp;$D387&amp;"'!B:.B"),INDIRECT("'예산서_"&amp;$D387&amp;"'!C:.C")),"")</f>
        <v/>
      </c>
      <c r="H387" s="363" t="str">
        <f t="array" aca="1" ref="H387" ca="1">IFERROR(_xludf.XLOOKUP($F387,INDIRECT("'예산서_"&amp;$D387&amp;"'!B:.B"),INDIRECT("'예산서_"&amp;$D387&amp;"'!D:.D")),"")</f>
        <v/>
      </c>
      <c r="I387" s="364"/>
      <c r="J387" s="365"/>
      <c r="K387" s="366"/>
      <c r="L387" s="361"/>
      <c r="M387" s="361"/>
      <c r="N387" s="362"/>
      <c r="O387" s="361"/>
      <c r="P387" s="362"/>
      <c r="Q387" s="361"/>
      <c r="R387" s="361"/>
      <c r="S387" s="362"/>
      <c r="T387" s="363" t="str">
        <f t="shared" ca="1" si="10"/>
        <v/>
      </c>
      <c r="U387" s="367"/>
      <c r="V387" s="368"/>
      <c r="W387" s="368"/>
      <c r="X387" s="363" t="str">
        <f t="array" aca="1" ref="X387" ca="1">IFERROR(_xludf.XLOOKUP($F387,INDIRECT("'예산서_"&amp;$D387&amp;"'!B:B"),INDIRECT("'예산서_"&amp;$D387&amp;"'!J:J")),"")</f>
        <v/>
      </c>
      <c r="Y387" s="367" t="str">
        <f t="array" aca="1" ref="Y387" ca="1">IFERROR(_xludf.XLOOKUP($F387,INDIRECT("'예산서_"&amp;$D387&amp;"'!B:B"),INDIRECT("'예산서_"&amp;$D387&amp;"'!E:E")),"")</f>
        <v/>
      </c>
      <c r="Z387" s="367">
        <f t="array" aca="1" ref="Z387" ca="1">IFERROR(_xludf.XLOOKUP($F387,INDIRECT("'예산서_"&amp;$D387&amp;"'!B:B"),INDIRECT("'예산서_"&amp;$D387&amp;"'!F:F")),)</f>
        <v>0</v>
      </c>
      <c r="AA387" s="363" t="str">
        <f t="array" aca="1" ref="AA387" ca="1">IFERROR(_xludf.XLOOKUP($F387,INDIRECT("'예산서_"&amp;$D387&amp;"'!B:B"),INDIRECT("'예산서_"&amp;$D387&amp;"'!K:K")),"")</f>
        <v/>
      </c>
      <c r="AB387" s="399" t="str">
        <f t="array" aca="1" ref="AB387" ca="1">IFERROR(_xludf.XLOOKUP($F387,INDIRECT("'예산서_"&amp;$D387&amp;"'!B:B"),INDIRECT("'예산서_"&amp;$D387&amp;"'!L:L")),"")</f>
        <v/>
      </c>
      <c r="AC387" s="363" t="str">
        <f t="array" aca="1" ref="AC387" ca="1">IFERROR(_xludf.XLOOKUP($F387,INDIRECT("'예산서_"&amp;$D387&amp;"'!B:B"),INDIRECT("'예산서_"&amp;$D387&amp;"'!M:M"))+V387+W387,"")</f>
        <v/>
      </c>
      <c r="AD387" s="369" t="str">
        <f t="shared" ca="1" si="11"/>
        <v/>
      </c>
    </row>
    <row r="388" spans="1:30" ht="15.95" customHeight="1">
      <c r="A388" s="351"/>
      <c r="B388" s="256"/>
      <c r="C388" s="360"/>
      <c r="D388" s="361"/>
      <c r="E388" s="361"/>
      <c r="F388" s="362"/>
      <c r="G388" s="363" t="str">
        <f t="array" aca="1" ref="G388" ca="1">IFERROR(_xludf.XLOOKUP($F388,INDIRECT("'예산서_"&amp;$D388&amp;"'!B:.B"),INDIRECT("'예산서_"&amp;$D388&amp;"'!C:.C")),"")</f>
        <v/>
      </c>
      <c r="H388" s="363" t="str">
        <f t="array" aca="1" ref="H388" ca="1">IFERROR(_xludf.XLOOKUP($F388,INDIRECT("'예산서_"&amp;$D388&amp;"'!B:.B"),INDIRECT("'예산서_"&amp;$D388&amp;"'!D:.D")),"")</f>
        <v/>
      </c>
      <c r="I388" s="364"/>
      <c r="J388" s="365"/>
      <c r="K388" s="366"/>
      <c r="L388" s="361"/>
      <c r="M388" s="361"/>
      <c r="N388" s="362"/>
      <c r="O388" s="361"/>
      <c r="P388" s="362"/>
      <c r="Q388" s="361"/>
      <c r="R388" s="361"/>
      <c r="S388" s="362"/>
      <c r="T388" s="363" t="str">
        <f t="shared" ca="1" si="10"/>
        <v/>
      </c>
      <c r="U388" s="367"/>
      <c r="V388" s="368"/>
      <c r="W388" s="368"/>
      <c r="X388" s="363" t="str">
        <f t="array" aca="1" ref="X388" ca="1">IFERROR(_xludf.XLOOKUP($F388,INDIRECT("'예산서_"&amp;$D388&amp;"'!B:B"),INDIRECT("'예산서_"&amp;$D388&amp;"'!J:J")),"")</f>
        <v/>
      </c>
      <c r="Y388" s="367" t="str">
        <f t="array" aca="1" ref="Y388" ca="1">IFERROR(_xludf.XLOOKUP($F388,INDIRECT("'예산서_"&amp;$D388&amp;"'!B:B"),INDIRECT("'예산서_"&amp;$D388&amp;"'!E:E")),"")</f>
        <v/>
      </c>
      <c r="Z388" s="367">
        <f t="array" aca="1" ref="Z388" ca="1">IFERROR(_xludf.XLOOKUP($F388,INDIRECT("'예산서_"&amp;$D388&amp;"'!B:B"),INDIRECT("'예산서_"&amp;$D388&amp;"'!F:F")),)</f>
        <v>0</v>
      </c>
      <c r="AA388" s="363" t="str">
        <f t="array" aca="1" ref="AA388" ca="1">IFERROR(_xludf.XLOOKUP($F388,INDIRECT("'예산서_"&amp;$D388&amp;"'!B:B"),INDIRECT("'예산서_"&amp;$D388&amp;"'!K:K")),"")</f>
        <v/>
      </c>
      <c r="AB388" s="399" t="str">
        <f t="array" aca="1" ref="AB388" ca="1">IFERROR(_xludf.XLOOKUP($F388,INDIRECT("'예산서_"&amp;$D388&amp;"'!B:B"),INDIRECT("'예산서_"&amp;$D388&amp;"'!L:L")),"")</f>
        <v/>
      </c>
      <c r="AC388" s="363" t="str">
        <f t="array" aca="1" ref="AC388" ca="1">IFERROR(_xludf.XLOOKUP($F388,INDIRECT("'예산서_"&amp;$D388&amp;"'!B:B"),INDIRECT("'예산서_"&amp;$D388&amp;"'!M:M"))+V388+W388,"")</f>
        <v/>
      </c>
      <c r="AD388" s="369" t="str">
        <f t="shared" ca="1" si="11"/>
        <v/>
      </c>
    </row>
    <row r="389" spans="1:30" ht="15.95" customHeight="1">
      <c r="A389" s="350"/>
      <c r="B389" s="256"/>
      <c r="C389" s="360"/>
      <c r="D389" s="361"/>
      <c r="E389" s="361"/>
      <c r="F389" s="362"/>
      <c r="G389" s="363" t="str">
        <f t="array" aca="1" ref="G389" ca="1">IFERROR(_xludf.XLOOKUP($F389,INDIRECT("'예산서_"&amp;$D389&amp;"'!B:.B"),INDIRECT("'예산서_"&amp;$D389&amp;"'!C:.C")),"")</f>
        <v/>
      </c>
      <c r="H389" s="363" t="str">
        <f t="array" aca="1" ref="H389" ca="1">IFERROR(_xludf.XLOOKUP($F389,INDIRECT("'예산서_"&amp;$D389&amp;"'!B:.B"),INDIRECT("'예산서_"&amp;$D389&amp;"'!D:.D")),"")</f>
        <v/>
      </c>
      <c r="I389" s="364"/>
      <c r="J389" s="365"/>
      <c r="K389" s="366"/>
      <c r="L389" s="361"/>
      <c r="M389" s="361"/>
      <c r="N389" s="362"/>
      <c r="O389" s="361"/>
      <c r="P389" s="362"/>
      <c r="Q389" s="361"/>
      <c r="R389" s="361"/>
      <c r="S389" s="362"/>
      <c r="T389" s="363" t="str">
        <f t="shared" ca="1" si="10"/>
        <v/>
      </c>
      <c r="U389" s="367"/>
      <c r="V389" s="368"/>
      <c r="W389" s="368"/>
      <c r="X389" s="363" t="str">
        <f t="array" aca="1" ref="X389" ca="1">IFERROR(_xludf.XLOOKUP($F389,INDIRECT("'예산서_"&amp;$D389&amp;"'!B:B"),INDIRECT("'예산서_"&amp;$D389&amp;"'!J:J")),"")</f>
        <v/>
      </c>
      <c r="Y389" s="367" t="str">
        <f t="array" aca="1" ref="Y389" ca="1">IFERROR(_xludf.XLOOKUP($F389,INDIRECT("'예산서_"&amp;$D389&amp;"'!B:B"),INDIRECT("'예산서_"&amp;$D389&amp;"'!E:E")),"")</f>
        <v/>
      </c>
      <c r="Z389" s="367">
        <f t="array" aca="1" ref="Z389" ca="1">IFERROR(_xludf.XLOOKUP($F389,INDIRECT("'예산서_"&amp;$D389&amp;"'!B:B"),INDIRECT("'예산서_"&amp;$D389&amp;"'!F:F")),)</f>
        <v>0</v>
      </c>
      <c r="AA389" s="363" t="str">
        <f t="array" aca="1" ref="AA389" ca="1">IFERROR(_xludf.XLOOKUP($F389,INDIRECT("'예산서_"&amp;$D389&amp;"'!B:B"),INDIRECT("'예산서_"&amp;$D389&amp;"'!K:K")),"")</f>
        <v/>
      </c>
      <c r="AB389" s="399" t="str">
        <f t="array" aca="1" ref="AB389" ca="1">IFERROR(_xludf.XLOOKUP($F389,INDIRECT("'예산서_"&amp;$D389&amp;"'!B:B"),INDIRECT("'예산서_"&amp;$D389&amp;"'!L:L")),"")</f>
        <v/>
      </c>
      <c r="AC389" s="363" t="str">
        <f t="array" aca="1" ref="AC389" ca="1">IFERROR(_xludf.XLOOKUP($F389,INDIRECT("'예산서_"&amp;$D389&amp;"'!B:B"),INDIRECT("'예산서_"&amp;$D389&amp;"'!M:M"))+V389+W389,"")</f>
        <v/>
      </c>
      <c r="AD389" s="369" t="str">
        <f t="shared" ca="1" si="11"/>
        <v/>
      </c>
    </row>
    <row r="390" spans="1:30" ht="15.95" customHeight="1">
      <c r="A390" s="351"/>
      <c r="B390" s="256"/>
      <c r="C390" s="360"/>
      <c r="D390" s="361"/>
      <c r="E390" s="361"/>
      <c r="F390" s="362"/>
      <c r="G390" s="363" t="str">
        <f t="array" aca="1" ref="G390" ca="1">IFERROR(_xludf.XLOOKUP($F390,INDIRECT("'예산서_"&amp;$D390&amp;"'!B:.B"),INDIRECT("'예산서_"&amp;$D390&amp;"'!C:.C")),"")</f>
        <v/>
      </c>
      <c r="H390" s="363" t="str">
        <f t="array" aca="1" ref="H390" ca="1">IFERROR(_xludf.XLOOKUP($F390,INDIRECT("'예산서_"&amp;$D390&amp;"'!B:.B"),INDIRECT("'예산서_"&amp;$D390&amp;"'!D:.D")),"")</f>
        <v/>
      </c>
      <c r="I390" s="364"/>
      <c r="J390" s="365"/>
      <c r="K390" s="366"/>
      <c r="L390" s="361"/>
      <c r="M390" s="361"/>
      <c r="N390" s="362"/>
      <c r="O390" s="361"/>
      <c r="P390" s="362"/>
      <c r="Q390" s="361"/>
      <c r="R390" s="361"/>
      <c r="S390" s="362"/>
      <c r="T390" s="363" t="str">
        <f t="shared" ca="1" si="10"/>
        <v/>
      </c>
      <c r="U390" s="367"/>
      <c r="V390" s="368"/>
      <c r="W390" s="368"/>
      <c r="X390" s="363" t="str">
        <f t="array" aca="1" ref="X390" ca="1">IFERROR(_xludf.XLOOKUP($F390,INDIRECT("'예산서_"&amp;$D390&amp;"'!B:B"),INDIRECT("'예산서_"&amp;$D390&amp;"'!J:J")),"")</f>
        <v/>
      </c>
      <c r="Y390" s="367" t="str">
        <f t="array" aca="1" ref="Y390" ca="1">IFERROR(_xludf.XLOOKUP($F390,INDIRECT("'예산서_"&amp;$D390&amp;"'!B:B"),INDIRECT("'예산서_"&amp;$D390&amp;"'!E:E")),"")</f>
        <v/>
      </c>
      <c r="Z390" s="367">
        <f t="array" aca="1" ref="Z390" ca="1">IFERROR(_xludf.XLOOKUP($F390,INDIRECT("'예산서_"&amp;$D390&amp;"'!B:B"),INDIRECT("'예산서_"&amp;$D390&amp;"'!F:F")),)</f>
        <v>0</v>
      </c>
      <c r="AA390" s="363" t="str">
        <f t="array" aca="1" ref="AA390" ca="1">IFERROR(_xludf.XLOOKUP($F390,INDIRECT("'예산서_"&amp;$D390&amp;"'!B:B"),INDIRECT("'예산서_"&amp;$D390&amp;"'!K:K")),"")</f>
        <v/>
      </c>
      <c r="AB390" s="399" t="str">
        <f t="array" aca="1" ref="AB390" ca="1">IFERROR(_xludf.XLOOKUP($F390,INDIRECT("'예산서_"&amp;$D390&amp;"'!B:B"),INDIRECT("'예산서_"&amp;$D390&amp;"'!L:L")),"")</f>
        <v/>
      </c>
      <c r="AC390" s="363" t="str">
        <f t="array" aca="1" ref="AC390" ca="1">IFERROR(_xludf.XLOOKUP($F390,INDIRECT("'예산서_"&amp;$D390&amp;"'!B:B"),INDIRECT("'예산서_"&amp;$D390&amp;"'!M:M"))+V390+W390,"")</f>
        <v/>
      </c>
      <c r="AD390" s="369" t="str">
        <f t="shared" ca="1" si="11"/>
        <v/>
      </c>
    </row>
    <row r="391" spans="1:30" ht="15.95" customHeight="1">
      <c r="A391" s="350"/>
      <c r="B391" s="256"/>
      <c r="C391" s="360"/>
      <c r="D391" s="361"/>
      <c r="E391" s="361"/>
      <c r="F391" s="362"/>
      <c r="G391" s="363" t="str">
        <f t="array" aca="1" ref="G391" ca="1">IFERROR(_xludf.XLOOKUP($F391,INDIRECT("'예산서_"&amp;$D391&amp;"'!B:.B"),INDIRECT("'예산서_"&amp;$D391&amp;"'!C:.C")),"")</f>
        <v/>
      </c>
      <c r="H391" s="363" t="str">
        <f t="array" aca="1" ref="H391" ca="1">IFERROR(_xludf.XLOOKUP($F391,INDIRECT("'예산서_"&amp;$D391&amp;"'!B:.B"),INDIRECT("'예산서_"&amp;$D391&amp;"'!D:.D")),"")</f>
        <v/>
      </c>
      <c r="I391" s="364"/>
      <c r="J391" s="365"/>
      <c r="K391" s="366"/>
      <c r="L391" s="361"/>
      <c r="M391" s="361"/>
      <c r="N391" s="362"/>
      <c r="O391" s="361"/>
      <c r="P391" s="362"/>
      <c r="Q391" s="361"/>
      <c r="R391" s="361"/>
      <c r="S391" s="362"/>
      <c r="T391" s="363" t="str">
        <f t="shared" ca="1" si="10"/>
        <v/>
      </c>
      <c r="U391" s="367"/>
      <c r="V391" s="368"/>
      <c r="W391" s="368"/>
      <c r="X391" s="363" t="str">
        <f t="array" aca="1" ref="X391" ca="1">IFERROR(_xludf.XLOOKUP($F391,INDIRECT("'예산서_"&amp;$D391&amp;"'!B:B"),INDIRECT("'예산서_"&amp;$D391&amp;"'!J:J")),"")</f>
        <v/>
      </c>
      <c r="Y391" s="367" t="str">
        <f t="array" aca="1" ref="Y391" ca="1">IFERROR(_xludf.XLOOKUP($F391,INDIRECT("'예산서_"&amp;$D391&amp;"'!B:B"),INDIRECT("'예산서_"&amp;$D391&amp;"'!E:E")),"")</f>
        <v/>
      </c>
      <c r="Z391" s="367">
        <f t="array" aca="1" ref="Z391" ca="1">IFERROR(_xludf.XLOOKUP($F391,INDIRECT("'예산서_"&amp;$D391&amp;"'!B:B"),INDIRECT("'예산서_"&amp;$D391&amp;"'!F:F")),)</f>
        <v>0</v>
      </c>
      <c r="AA391" s="363" t="str">
        <f t="array" aca="1" ref="AA391" ca="1">IFERROR(_xludf.XLOOKUP($F391,INDIRECT("'예산서_"&amp;$D391&amp;"'!B:B"),INDIRECT("'예산서_"&amp;$D391&amp;"'!K:K")),"")</f>
        <v/>
      </c>
      <c r="AB391" s="399" t="str">
        <f t="array" aca="1" ref="AB391" ca="1">IFERROR(_xludf.XLOOKUP($F391,INDIRECT("'예산서_"&amp;$D391&amp;"'!B:B"),INDIRECT("'예산서_"&amp;$D391&amp;"'!L:L")),"")</f>
        <v/>
      </c>
      <c r="AC391" s="363" t="str">
        <f t="array" aca="1" ref="AC391" ca="1">IFERROR(_xludf.XLOOKUP($F391,INDIRECT("'예산서_"&amp;$D391&amp;"'!B:B"),INDIRECT("'예산서_"&amp;$D391&amp;"'!M:M"))+V391+W391,"")</f>
        <v/>
      </c>
      <c r="AD391" s="369" t="str">
        <f t="shared" ca="1" si="11"/>
        <v/>
      </c>
    </row>
    <row r="392" spans="1:30" ht="15.95" customHeight="1">
      <c r="A392" s="351"/>
      <c r="B392" s="256"/>
      <c r="C392" s="360"/>
      <c r="D392" s="361"/>
      <c r="E392" s="361"/>
      <c r="F392" s="362"/>
      <c r="G392" s="363" t="str">
        <f t="array" aca="1" ref="G392" ca="1">IFERROR(_xludf.XLOOKUP($F392,INDIRECT("'예산서_"&amp;$D392&amp;"'!B:.B"),INDIRECT("'예산서_"&amp;$D392&amp;"'!C:.C")),"")</f>
        <v/>
      </c>
      <c r="H392" s="363" t="str">
        <f t="array" aca="1" ref="H392" ca="1">IFERROR(_xludf.XLOOKUP($F392,INDIRECT("'예산서_"&amp;$D392&amp;"'!B:.B"),INDIRECT("'예산서_"&amp;$D392&amp;"'!D:.D")),"")</f>
        <v/>
      </c>
      <c r="I392" s="364"/>
      <c r="J392" s="365"/>
      <c r="K392" s="366"/>
      <c r="L392" s="361"/>
      <c r="M392" s="361"/>
      <c r="N392" s="362"/>
      <c r="O392" s="361"/>
      <c r="P392" s="362"/>
      <c r="Q392" s="361"/>
      <c r="R392" s="361"/>
      <c r="S392" s="362"/>
      <c r="T392" s="363" t="str">
        <f t="shared" ca="1" si="10"/>
        <v/>
      </c>
      <c r="U392" s="367"/>
      <c r="V392" s="368"/>
      <c r="W392" s="368"/>
      <c r="X392" s="363" t="str">
        <f t="array" aca="1" ref="X392" ca="1">IFERROR(_xludf.XLOOKUP($F392,INDIRECT("'예산서_"&amp;$D392&amp;"'!B:B"),INDIRECT("'예산서_"&amp;$D392&amp;"'!J:J")),"")</f>
        <v/>
      </c>
      <c r="Y392" s="367" t="str">
        <f t="array" aca="1" ref="Y392" ca="1">IFERROR(_xludf.XLOOKUP($F392,INDIRECT("'예산서_"&amp;$D392&amp;"'!B:B"),INDIRECT("'예산서_"&amp;$D392&amp;"'!E:E")),"")</f>
        <v/>
      </c>
      <c r="Z392" s="367">
        <f t="array" aca="1" ref="Z392" ca="1">IFERROR(_xludf.XLOOKUP($F392,INDIRECT("'예산서_"&amp;$D392&amp;"'!B:B"),INDIRECT("'예산서_"&amp;$D392&amp;"'!F:F")),)</f>
        <v>0</v>
      </c>
      <c r="AA392" s="363" t="str">
        <f t="array" aca="1" ref="AA392" ca="1">IFERROR(_xludf.XLOOKUP($F392,INDIRECT("'예산서_"&amp;$D392&amp;"'!B:B"),INDIRECT("'예산서_"&amp;$D392&amp;"'!K:K")),"")</f>
        <v/>
      </c>
      <c r="AB392" s="399" t="str">
        <f t="array" aca="1" ref="AB392" ca="1">IFERROR(_xludf.XLOOKUP($F392,INDIRECT("'예산서_"&amp;$D392&amp;"'!B:B"),INDIRECT("'예산서_"&amp;$D392&amp;"'!L:L")),"")</f>
        <v/>
      </c>
      <c r="AC392" s="363" t="str">
        <f t="array" aca="1" ref="AC392" ca="1">IFERROR(_xludf.XLOOKUP($F392,INDIRECT("'예산서_"&amp;$D392&amp;"'!B:B"),INDIRECT("'예산서_"&amp;$D392&amp;"'!M:M"))+V392+W392,"")</f>
        <v/>
      </c>
      <c r="AD392" s="369" t="str">
        <f t="shared" ca="1" si="11"/>
        <v/>
      </c>
    </row>
    <row r="393" spans="1:30" ht="15.95" customHeight="1">
      <c r="A393" s="350"/>
      <c r="B393" s="256"/>
      <c r="C393" s="360"/>
      <c r="D393" s="361"/>
      <c r="E393" s="361"/>
      <c r="F393" s="362"/>
      <c r="G393" s="363" t="str">
        <f t="array" aca="1" ref="G393" ca="1">IFERROR(_xludf.XLOOKUP($F393,INDIRECT("'예산서_"&amp;$D393&amp;"'!B:.B"),INDIRECT("'예산서_"&amp;$D393&amp;"'!C:.C")),"")</f>
        <v/>
      </c>
      <c r="H393" s="363" t="str">
        <f t="array" aca="1" ref="H393" ca="1">IFERROR(_xludf.XLOOKUP($F393,INDIRECT("'예산서_"&amp;$D393&amp;"'!B:.B"),INDIRECT("'예산서_"&amp;$D393&amp;"'!D:.D")),"")</f>
        <v/>
      </c>
      <c r="I393" s="364"/>
      <c r="J393" s="365"/>
      <c r="K393" s="366"/>
      <c r="L393" s="361"/>
      <c r="M393" s="361"/>
      <c r="N393" s="362"/>
      <c r="O393" s="361"/>
      <c r="P393" s="362"/>
      <c r="Q393" s="361"/>
      <c r="R393" s="361"/>
      <c r="S393" s="362"/>
      <c r="T393" s="363" t="str">
        <f t="shared" ref="T393:T402" ca="1" si="12">IF(G393=H393,"","세금계산서")</f>
        <v/>
      </c>
      <c r="U393" s="367"/>
      <c r="V393" s="368"/>
      <c r="W393" s="368"/>
      <c r="X393" s="363" t="str">
        <f t="array" aca="1" ref="X393" ca="1">IFERROR(_xludf.XLOOKUP($F393,INDIRECT("'예산서_"&amp;$D393&amp;"'!B:B"),INDIRECT("'예산서_"&amp;$D393&amp;"'!J:J")),"")</f>
        <v/>
      </c>
      <c r="Y393" s="367" t="str">
        <f t="array" aca="1" ref="Y393" ca="1">IFERROR(_xludf.XLOOKUP($F393,INDIRECT("'예산서_"&amp;$D393&amp;"'!B:B"),INDIRECT("'예산서_"&amp;$D393&amp;"'!E:E")),"")</f>
        <v/>
      </c>
      <c r="Z393" s="367">
        <f t="array" aca="1" ref="Z393" ca="1">IFERROR(_xludf.XLOOKUP($F393,INDIRECT("'예산서_"&amp;$D393&amp;"'!B:B"),INDIRECT("'예산서_"&amp;$D393&amp;"'!F:F")),)</f>
        <v>0</v>
      </c>
      <c r="AA393" s="363" t="str">
        <f t="array" aca="1" ref="AA393" ca="1">IFERROR(_xludf.XLOOKUP($F393,INDIRECT("'예산서_"&amp;$D393&amp;"'!B:B"),INDIRECT("'예산서_"&amp;$D393&amp;"'!K:K")),"")</f>
        <v/>
      </c>
      <c r="AB393" s="399" t="str">
        <f t="array" aca="1" ref="AB393" ca="1">IFERROR(_xludf.XLOOKUP($F393,INDIRECT("'예산서_"&amp;$D393&amp;"'!B:B"),INDIRECT("'예산서_"&amp;$D393&amp;"'!L:L")),"")</f>
        <v/>
      </c>
      <c r="AC393" s="363" t="str">
        <f t="array" aca="1" ref="AC393" ca="1">IFERROR(_xludf.XLOOKUP($F393,INDIRECT("'예산서_"&amp;$D393&amp;"'!B:B"),INDIRECT("'예산서_"&amp;$D393&amp;"'!M:M"))+V393+W393,"")</f>
        <v/>
      </c>
      <c r="AD393" s="369" t="str">
        <f t="shared" ref="AD393:AD402" ca="1" si="13">IF(T393="세금계산서",AC393*10%,"")</f>
        <v/>
      </c>
    </row>
    <row r="394" spans="1:30" ht="15.95" customHeight="1">
      <c r="A394" s="351"/>
      <c r="B394" s="256"/>
      <c r="C394" s="360"/>
      <c r="D394" s="361"/>
      <c r="E394" s="361"/>
      <c r="F394" s="362"/>
      <c r="G394" s="363" t="str">
        <f t="array" aca="1" ref="G394" ca="1">IFERROR(_xludf.XLOOKUP($F394,INDIRECT("'예산서_"&amp;$D394&amp;"'!B:.B"),INDIRECT("'예산서_"&amp;$D394&amp;"'!C:.C")),"")</f>
        <v/>
      </c>
      <c r="H394" s="363" t="str">
        <f t="array" aca="1" ref="H394" ca="1">IFERROR(_xludf.XLOOKUP($F394,INDIRECT("'예산서_"&amp;$D394&amp;"'!B:.B"),INDIRECT("'예산서_"&amp;$D394&amp;"'!D:.D")),"")</f>
        <v/>
      </c>
      <c r="I394" s="364"/>
      <c r="J394" s="365"/>
      <c r="K394" s="366"/>
      <c r="L394" s="361"/>
      <c r="M394" s="361"/>
      <c r="N394" s="362"/>
      <c r="O394" s="361"/>
      <c r="P394" s="362"/>
      <c r="Q394" s="361"/>
      <c r="R394" s="361"/>
      <c r="S394" s="362"/>
      <c r="T394" s="363" t="str">
        <f t="shared" ca="1" si="12"/>
        <v/>
      </c>
      <c r="U394" s="367"/>
      <c r="V394" s="368"/>
      <c r="W394" s="368"/>
      <c r="X394" s="363" t="str">
        <f t="array" aca="1" ref="X394" ca="1">IFERROR(_xludf.XLOOKUP($F394,INDIRECT("'예산서_"&amp;$D394&amp;"'!B:B"),INDIRECT("'예산서_"&amp;$D394&amp;"'!J:J")),"")</f>
        <v/>
      </c>
      <c r="Y394" s="367" t="str">
        <f t="array" aca="1" ref="Y394" ca="1">IFERROR(_xludf.XLOOKUP($F394,INDIRECT("'예산서_"&amp;$D394&amp;"'!B:B"),INDIRECT("'예산서_"&amp;$D394&amp;"'!E:E")),"")</f>
        <v/>
      </c>
      <c r="Z394" s="367">
        <f t="array" aca="1" ref="Z394" ca="1">IFERROR(_xludf.XLOOKUP($F394,INDIRECT("'예산서_"&amp;$D394&amp;"'!B:B"),INDIRECT("'예산서_"&amp;$D394&amp;"'!F:F")),)</f>
        <v>0</v>
      </c>
      <c r="AA394" s="363" t="str">
        <f t="array" aca="1" ref="AA394" ca="1">IFERROR(_xludf.XLOOKUP($F394,INDIRECT("'예산서_"&amp;$D394&amp;"'!B:B"),INDIRECT("'예산서_"&amp;$D394&amp;"'!K:K")),"")</f>
        <v/>
      </c>
      <c r="AB394" s="399" t="str">
        <f t="array" aca="1" ref="AB394" ca="1">IFERROR(_xludf.XLOOKUP($F394,INDIRECT("'예산서_"&amp;$D394&amp;"'!B:B"),INDIRECT("'예산서_"&amp;$D394&amp;"'!L:L")),"")</f>
        <v/>
      </c>
      <c r="AC394" s="363" t="str">
        <f t="array" aca="1" ref="AC394" ca="1">IFERROR(_xludf.XLOOKUP($F394,INDIRECT("'예산서_"&amp;$D394&amp;"'!B:B"),INDIRECT("'예산서_"&amp;$D394&amp;"'!M:M"))+V394+W394,"")</f>
        <v/>
      </c>
      <c r="AD394" s="369" t="str">
        <f t="shared" ca="1" si="13"/>
        <v/>
      </c>
    </row>
    <row r="395" spans="1:30" ht="15.95" customHeight="1">
      <c r="A395" s="350"/>
      <c r="B395" s="256"/>
      <c r="C395" s="360"/>
      <c r="D395" s="361"/>
      <c r="E395" s="361"/>
      <c r="F395" s="362"/>
      <c r="G395" s="363" t="str">
        <f t="array" aca="1" ref="G395" ca="1">IFERROR(_xludf.XLOOKUP($F395,INDIRECT("'예산서_"&amp;$D395&amp;"'!B:.B"),INDIRECT("'예산서_"&amp;$D395&amp;"'!C:.C")),"")</f>
        <v/>
      </c>
      <c r="H395" s="363" t="str">
        <f t="array" aca="1" ref="H395" ca="1">IFERROR(_xludf.XLOOKUP($F395,INDIRECT("'예산서_"&amp;$D395&amp;"'!B:.B"),INDIRECT("'예산서_"&amp;$D395&amp;"'!D:.D")),"")</f>
        <v/>
      </c>
      <c r="I395" s="364"/>
      <c r="J395" s="365"/>
      <c r="K395" s="366"/>
      <c r="L395" s="361"/>
      <c r="M395" s="361"/>
      <c r="N395" s="362"/>
      <c r="O395" s="361"/>
      <c r="P395" s="362"/>
      <c r="Q395" s="361"/>
      <c r="R395" s="361"/>
      <c r="S395" s="362"/>
      <c r="T395" s="363" t="str">
        <f t="shared" ca="1" si="12"/>
        <v/>
      </c>
      <c r="U395" s="367"/>
      <c r="V395" s="368"/>
      <c r="W395" s="368"/>
      <c r="X395" s="363" t="str">
        <f t="array" aca="1" ref="X395" ca="1">IFERROR(_xludf.XLOOKUP($F395,INDIRECT("'예산서_"&amp;$D395&amp;"'!B:B"),INDIRECT("'예산서_"&amp;$D395&amp;"'!J:J")),"")</f>
        <v/>
      </c>
      <c r="Y395" s="367" t="str">
        <f t="array" aca="1" ref="Y395" ca="1">IFERROR(_xludf.XLOOKUP($F395,INDIRECT("'예산서_"&amp;$D395&amp;"'!B:B"),INDIRECT("'예산서_"&amp;$D395&amp;"'!E:E")),"")</f>
        <v/>
      </c>
      <c r="Z395" s="367">
        <f t="array" aca="1" ref="Z395" ca="1">IFERROR(_xludf.XLOOKUP($F395,INDIRECT("'예산서_"&amp;$D395&amp;"'!B:B"),INDIRECT("'예산서_"&amp;$D395&amp;"'!F:F")),)</f>
        <v>0</v>
      </c>
      <c r="AA395" s="363" t="str">
        <f t="array" aca="1" ref="AA395" ca="1">IFERROR(_xludf.XLOOKUP($F395,INDIRECT("'예산서_"&amp;$D395&amp;"'!B:B"),INDIRECT("'예산서_"&amp;$D395&amp;"'!K:K")),"")</f>
        <v/>
      </c>
      <c r="AB395" s="399" t="str">
        <f t="array" aca="1" ref="AB395" ca="1">IFERROR(_xludf.XLOOKUP($F395,INDIRECT("'예산서_"&amp;$D395&amp;"'!B:B"),INDIRECT("'예산서_"&amp;$D395&amp;"'!L:L")),"")</f>
        <v/>
      </c>
      <c r="AC395" s="363" t="str">
        <f t="array" aca="1" ref="AC395" ca="1">IFERROR(_xludf.XLOOKUP($F395,INDIRECT("'예산서_"&amp;$D395&amp;"'!B:B"),INDIRECT("'예산서_"&amp;$D395&amp;"'!M:M"))+V395+W395,"")</f>
        <v/>
      </c>
      <c r="AD395" s="369" t="str">
        <f t="shared" ca="1" si="13"/>
        <v/>
      </c>
    </row>
    <row r="396" spans="1:30" ht="15.95" customHeight="1">
      <c r="A396" s="351"/>
      <c r="B396" s="256"/>
      <c r="C396" s="360"/>
      <c r="D396" s="361"/>
      <c r="E396" s="361"/>
      <c r="F396" s="362"/>
      <c r="G396" s="363" t="str">
        <f t="array" aca="1" ref="G396" ca="1">IFERROR(_xludf.XLOOKUP($F396,INDIRECT("'예산서_"&amp;$D396&amp;"'!B:.B"),INDIRECT("'예산서_"&amp;$D396&amp;"'!C:.C")),"")</f>
        <v/>
      </c>
      <c r="H396" s="363" t="str">
        <f t="array" aca="1" ref="H396" ca="1">IFERROR(_xludf.XLOOKUP($F396,INDIRECT("'예산서_"&amp;$D396&amp;"'!B:.B"),INDIRECT("'예산서_"&amp;$D396&amp;"'!D:.D")),"")</f>
        <v/>
      </c>
      <c r="I396" s="364"/>
      <c r="J396" s="365"/>
      <c r="K396" s="366"/>
      <c r="L396" s="361"/>
      <c r="M396" s="361"/>
      <c r="N396" s="362"/>
      <c r="O396" s="361"/>
      <c r="P396" s="362"/>
      <c r="Q396" s="361"/>
      <c r="R396" s="361"/>
      <c r="S396" s="362"/>
      <c r="T396" s="363" t="str">
        <f t="shared" ca="1" si="12"/>
        <v/>
      </c>
      <c r="U396" s="367"/>
      <c r="V396" s="368"/>
      <c r="W396" s="368"/>
      <c r="X396" s="363" t="str">
        <f t="array" aca="1" ref="X396" ca="1">IFERROR(_xludf.XLOOKUP($F396,INDIRECT("'예산서_"&amp;$D396&amp;"'!B:B"),INDIRECT("'예산서_"&amp;$D396&amp;"'!J:J")),"")</f>
        <v/>
      </c>
      <c r="Y396" s="367" t="str">
        <f t="array" aca="1" ref="Y396" ca="1">IFERROR(_xludf.XLOOKUP($F396,INDIRECT("'예산서_"&amp;$D396&amp;"'!B:B"),INDIRECT("'예산서_"&amp;$D396&amp;"'!E:E")),"")</f>
        <v/>
      </c>
      <c r="Z396" s="367">
        <f t="array" aca="1" ref="Z396" ca="1">IFERROR(_xludf.XLOOKUP($F396,INDIRECT("'예산서_"&amp;$D396&amp;"'!B:B"),INDIRECT("'예산서_"&amp;$D396&amp;"'!F:F")),)</f>
        <v>0</v>
      </c>
      <c r="AA396" s="363" t="str">
        <f t="array" aca="1" ref="AA396" ca="1">IFERROR(_xludf.XLOOKUP($F396,INDIRECT("'예산서_"&amp;$D396&amp;"'!B:B"),INDIRECT("'예산서_"&amp;$D396&amp;"'!K:K")),"")</f>
        <v/>
      </c>
      <c r="AB396" s="399" t="str">
        <f t="array" aca="1" ref="AB396" ca="1">IFERROR(_xludf.XLOOKUP($F396,INDIRECT("'예산서_"&amp;$D396&amp;"'!B:B"),INDIRECT("'예산서_"&amp;$D396&amp;"'!L:L")),"")</f>
        <v/>
      </c>
      <c r="AC396" s="363" t="str">
        <f t="array" aca="1" ref="AC396" ca="1">IFERROR(_xludf.XLOOKUP($F396,INDIRECT("'예산서_"&amp;$D396&amp;"'!B:B"),INDIRECT("'예산서_"&amp;$D396&amp;"'!M:M"))+V396+W396,"")</f>
        <v/>
      </c>
      <c r="AD396" s="369" t="str">
        <f t="shared" ca="1" si="13"/>
        <v/>
      </c>
    </row>
    <row r="397" spans="1:30" ht="15.95" customHeight="1">
      <c r="A397" s="350"/>
      <c r="B397" s="256"/>
      <c r="C397" s="360"/>
      <c r="D397" s="361"/>
      <c r="E397" s="361"/>
      <c r="F397" s="362"/>
      <c r="G397" s="363" t="str">
        <f t="array" aca="1" ref="G397" ca="1">IFERROR(_xludf.XLOOKUP($F397,INDIRECT("'예산서_"&amp;$D397&amp;"'!B:.B"),INDIRECT("'예산서_"&amp;$D397&amp;"'!C:.C")),"")</f>
        <v/>
      </c>
      <c r="H397" s="363" t="str">
        <f t="array" aca="1" ref="H397" ca="1">IFERROR(_xludf.XLOOKUP($F397,INDIRECT("'예산서_"&amp;$D397&amp;"'!B:.B"),INDIRECT("'예산서_"&amp;$D397&amp;"'!D:.D")),"")</f>
        <v/>
      </c>
      <c r="I397" s="364"/>
      <c r="J397" s="365"/>
      <c r="K397" s="366"/>
      <c r="L397" s="361"/>
      <c r="M397" s="361"/>
      <c r="N397" s="362"/>
      <c r="O397" s="361"/>
      <c r="P397" s="362"/>
      <c r="Q397" s="361"/>
      <c r="R397" s="361"/>
      <c r="S397" s="362"/>
      <c r="T397" s="363" t="str">
        <f t="shared" ca="1" si="12"/>
        <v/>
      </c>
      <c r="U397" s="367"/>
      <c r="V397" s="368"/>
      <c r="W397" s="368"/>
      <c r="X397" s="363" t="str">
        <f t="array" aca="1" ref="X397" ca="1">IFERROR(_xludf.XLOOKUP($F397,INDIRECT("'예산서_"&amp;$D397&amp;"'!B:B"),INDIRECT("'예산서_"&amp;$D397&amp;"'!J:J")),"")</f>
        <v/>
      </c>
      <c r="Y397" s="367" t="str">
        <f t="array" aca="1" ref="Y397" ca="1">IFERROR(_xludf.XLOOKUP($F397,INDIRECT("'예산서_"&amp;$D397&amp;"'!B:B"),INDIRECT("'예산서_"&amp;$D397&amp;"'!E:E")),"")</f>
        <v/>
      </c>
      <c r="Z397" s="367">
        <f t="array" aca="1" ref="Z397" ca="1">IFERROR(_xludf.XLOOKUP($F397,INDIRECT("'예산서_"&amp;$D397&amp;"'!B:B"),INDIRECT("'예산서_"&amp;$D397&amp;"'!F:F")),)</f>
        <v>0</v>
      </c>
      <c r="AA397" s="363" t="str">
        <f t="array" aca="1" ref="AA397" ca="1">IFERROR(_xludf.XLOOKUP($F397,INDIRECT("'예산서_"&amp;$D397&amp;"'!B:B"),INDIRECT("'예산서_"&amp;$D397&amp;"'!K:K")),"")</f>
        <v/>
      </c>
      <c r="AB397" s="399" t="str">
        <f t="array" aca="1" ref="AB397" ca="1">IFERROR(_xludf.XLOOKUP($F397,INDIRECT("'예산서_"&amp;$D397&amp;"'!B:B"),INDIRECT("'예산서_"&amp;$D397&amp;"'!L:L")),"")</f>
        <v/>
      </c>
      <c r="AC397" s="363" t="str">
        <f t="array" aca="1" ref="AC397" ca="1">IFERROR(_xludf.XLOOKUP($F397,INDIRECT("'예산서_"&amp;$D397&amp;"'!B:B"),INDIRECT("'예산서_"&amp;$D397&amp;"'!M:M"))+V397+W397,"")</f>
        <v/>
      </c>
      <c r="AD397" s="369" t="str">
        <f t="shared" ca="1" si="13"/>
        <v/>
      </c>
    </row>
    <row r="398" spans="1:30" ht="15.95" customHeight="1">
      <c r="A398" s="351"/>
      <c r="B398" s="256"/>
      <c r="C398" s="360"/>
      <c r="D398" s="361"/>
      <c r="E398" s="361"/>
      <c r="F398" s="362"/>
      <c r="G398" s="363" t="str">
        <f t="array" aca="1" ref="G398" ca="1">IFERROR(_xludf.XLOOKUP($F398,INDIRECT("'예산서_"&amp;$D398&amp;"'!B:.B"),INDIRECT("'예산서_"&amp;$D398&amp;"'!C:.C")),"")</f>
        <v/>
      </c>
      <c r="H398" s="363" t="str">
        <f t="array" aca="1" ref="H398" ca="1">IFERROR(_xludf.XLOOKUP($F398,INDIRECT("'예산서_"&amp;$D398&amp;"'!B:.B"),INDIRECT("'예산서_"&amp;$D398&amp;"'!D:.D")),"")</f>
        <v/>
      </c>
      <c r="I398" s="364"/>
      <c r="J398" s="365"/>
      <c r="K398" s="366"/>
      <c r="L398" s="361"/>
      <c r="M398" s="361"/>
      <c r="N398" s="362"/>
      <c r="O398" s="361"/>
      <c r="P398" s="362"/>
      <c r="Q398" s="361"/>
      <c r="R398" s="361"/>
      <c r="S398" s="362"/>
      <c r="T398" s="363" t="str">
        <f t="shared" ca="1" si="12"/>
        <v/>
      </c>
      <c r="U398" s="367"/>
      <c r="V398" s="368"/>
      <c r="W398" s="368"/>
      <c r="X398" s="363" t="str">
        <f t="array" aca="1" ref="X398" ca="1">IFERROR(_xludf.XLOOKUP($F398,INDIRECT("'예산서_"&amp;$D398&amp;"'!B:B"),INDIRECT("'예산서_"&amp;$D398&amp;"'!J:J")),"")</f>
        <v/>
      </c>
      <c r="Y398" s="367" t="str">
        <f t="array" aca="1" ref="Y398" ca="1">IFERROR(_xludf.XLOOKUP($F398,INDIRECT("'예산서_"&amp;$D398&amp;"'!B:B"),INDIRECT("'예산서_"&amp;$D398&amp;"'!E:E")),"")</f>
        <v/>
      </c>
      <c r="Z398" s="367">
        <f t="array" aca="1" ref="Z398" ca="1">IFERROR(_xludf.XLOOKUP($F398,INDIRECT("'예산서_"&amp;$D398&amp;"'!B:B"),INDIRECT("'예산서_"&amp;$D398&amp;"'!F:F")),)</f>
        <v>0</v>
      </c>
      <c r="AA398" s="363" t="str">
        <f t="array" aca="1" ref="AA398" ca="1">IFERROR(_xludf.XLOOKUP($F398,INDIRECT("'예산서_"&amp;$D398&amp;"'!B:B"),INDIRECT("'예산서_"&amp;$D398&amp;"'!K:K")),"")</f>
        <v/>
      </c>
      <c r="AB398" s="399" t="str">
        <f t="array" aca="1" ref="AB398" ca="1">IFERROR(_xludf.XLOOKUP($F398,INDIRECT("'예산서_"&amp;$D398&amp;"'!B:B"),INDIRECT("'예산서_"&amp;$D398&amp;"'!L:L")),"")</f>
        <v/>
      </c>
      <c r="AC398" s="363" t="str">
        <f t="array" aca="1" ref="AC398" ca="1">IFERROR(_xludf.XLOOKUP($F398,INDIRECT("'예산서_"&amp;$D398&amp;"'!B:B"),INDIRECT("'예산서_"&amp;$D398&amp;"'!M:M"))+V398+W398,"")</f>
        <v/>
      </c>
      <c r="AD398" s="369" t="str">
        <f t="shared" ca="1" si="13"/>
        <v/>
      </c>
    </row>
    <row r="399" spans="1:30" ht="15.95" customHeight="1">
      <c r="A399" s="350"/>
      <c r="B399" s="256"/>
      <c r="C399" s="360"/>
      <c r="D399" s="361"/>
      <c r="E399" s="361"/>
      <c r="F399" s="362"/>
      <c r="G399" s="363" t="str">
        <f t="array" aca="1" ref="G399" ca="1">IFERROR(_xludf.XLOOKUP($F399,INDIRECT("'예산서_"&amp;$D399&amp;"'!B:.B"),INDIRECT("'예산서_"&amp;$D399&amp;"'!C:.C")),"")</f>
        <v/>
      </c>
      <c r="H399" s="363" t="str">
        <f t="array" aca="1" ref="H399" ca="1">IFERROR(_xludf.XLOOKUP($F399,INDIRECT("'예산서_"&amp;$D399&amp;"'!B:.B"),INDIRECT("'예산서_"&amp;$D399&amp;"'!D:.D")),"")</f>
        <v/>
      </c>
      <c r="I399" s="364"/>
      <c r="J399" s="365"/>
      <c r="K399" s="366"/>
      <c r="L399" s="361"/>
      <c r="M399" s="361"/>
      <c r="N399" s="362"/>
      <c r="O399" s="361"/>
      <c r="P399" s="362"/>
      <c r="Q399" s="361"/>
      <c r="R399" s="361"/>
      <c r="S399" s="362"/>
      <c r="T399" s="363" t="str">
        <f t="shared" ca="1" si="12"/>
        <v/>
      </c>
      <c r="U399" s="367"/>
      <c r="V399" s="368"/>
      <c r="W399" s="368"/>
      <c r="X399" s="363" t="str">
        <f t="array" aca="1" ref="X399" ca="1">IFERROR(_xludf.XLOOKUP($F399,INDIRECT("'예산서_"&amp;$D399&amp;"'!B:B"),INDIRECT("'예산서_"&amp;$D399&amp;"'!J:J")),"")</f>
        <v/>
      </c>
      <c r="Y399" s="367" t="str">
        <f t="array" aca="1" ref="Y399" ca="1">IFERROR(_xludf.XLOOKUP($F399,INDIRECT("'예산서_"&amp;$D399&amp;"'!B:B"),INDIRECT("'예산서_"&amp;$D399&amp;"'!E:E")),"")</f>
        <v/>
      </c>
      <c r="Z399" s="367">
        <f t="array" aca="1" ref="Z399" ca="1">IFERROR(_xludf.XLOOKUP($F399,INDIRECT("'예산서_"&amp;$D399&amp;"'!B:B"),INDIRECT("'예산서_"&amp;$D399&amp;"'!F:F")),)</f>
        <v>0</v>
      </c>
      <c r="AA399" s="363" t="str">
        <f t="array" aca="1" ref="AA399" ca="1">IFERROR(_xludf.XLOOKUP($F399,INDIRECT("'예산서_"&amp;$D399&amp;"'!B:B"),INDIRECT("'예산서_"&amp;$D399&amp;"'!K:K")),"")</f>
        <v/>
      </c>
      <c r="AB399" s="399" t="str">
        <f t="array" aca="1" ref="AB399" ca="1">IFERROR(_xludf.XLOOKUP($F399,INDIRECT("'예산서_"&amp;$D399&amp;"'!B:B"),INDIRECT("'예산서_"&amp;$D399&amp;"'!L:L")),"")</f>
        <v/>
      </c>
      <c r="AC399" s="363" t="str">
        <f t="array" aca="1" ref="AC399" ca="1">IFERROR(_xludf.XLOOKUP($F399,INDIRECT("'예산서_"&amp;$D399&amp;"'!B:B"),INDIRECT("'예산서_"&amp;$D399&amp;"'!M:M"))+V399+W399,"")</f>
        <v/>
      </c>
      <c r="AD399" s="369" t="str">
        <f t="shared" ca="1" si="13"/>
        <v/>
      </c>
    </row>
    <row r="400" spans="1:30" ht="15.95" customHeight="1">
      <c r="A400" s="351"/>
      <c r="B400" s="256"/>
      <c r="C400" s="360"/>
      <c r="D400" s="361"/>
      <c r="E400" s="361"/>
      <c r="F400" s="362"/>
      <c r="G400" s="363" t="str">
        <f t="array" aca="1" ref="G400" ca="1">IFERROR(_xludf.XLOOKUP($F400,INDIRECT("'예산서_"&amp;$D400&amp;"'!B:.B"),INDIRECT("'예산서_"&amp;$D400&amp;"'!C:.C")),"")</f>
        <v/>
      </c>
      <c r="H400" s="363" t="str">
        <f t="array" aca="1" ref="H400" ca="1">IFERROR(_xludf.XLOOKUP($F400,INDIRECT("'예산서_"&amp;$D400&amp;"'!B:.B"),INDIRECT("'예산서_"&amp;$D400&amp;"'!D:.D")),"")</f>
        <v/>
      </c>
      <c r="I400" s="364"/>
      <c r="J400" s="365"/>
      <c r="K400" s="366"/>
      <c r="L400" s="361"/>
      <c r="M400" s="361"/>
      <c r="N400" s="362"/>
      <c r="O400" s="361"/>
      <c r="P400" s="362"/>
      <c r="Q400" s="361"/>
      <c r="R400" s="361"/>
      <c r="S400" s="362"/>
      <c r="T400" s="363" t="str">
        <f t="shared" ca="1" si="12"/>
        <v/>
      </c>
      <c r="U400" s="367"/>
      <c r="V400" s="368"/>
      <c r="W400" s="368"/>
      <c r="X400" s="363" t="str">
        <f t="array" aca="1" ref="X400" ca="1">IFERROR(_xludf.XLOOKUP($F400,INDIRECT("'예산서_"&amp;$D400&amp;"'!B:B"),INDIRECT("'예산서_"&amp;$D400&amp;"'!J:J")),"")</f>
        <v/>
      </c>
      <c r="Y400" s="367" t="str">
        <f t="array" aca="1" ref="Y400" ca="1">IFERROR(_xludf.XLOOKUP($F400,INDIRECT("'예산서_"&amp;$D400&amp;"'!B:B"),INDIRECT("'예산서_"&amp;$D400&amp;"'!E:E")),"")</f>
        <v/>
      </c>
      <c r="Z400" s="367">
        <f t="array" aca="1" ref="Z400" ca="1">IFERROR(_xludf.XLOOKUP($F400,INDIRECT("'예산서_"&amp;$D400&amp;"'!B:B"),INDIRECT("'예산서_"&amp;$D400&amp;"'!F:F")),)</f>
        <v>0</v>
      </c>
      <c r="AA400" s="363" t="str">
        <f t="array" aca="1" ref="AA400" ca="1">IFERROR(_xludf.XLOOKUP($F400,INDIRECT("'예산서_"&amp;$D400&amp;"'!B:B"),INDIRECT("'예산서_"&amp;$D400&amp;"'!K:K")),"")</f>
        <v/>
      </c>
      <c r="AB400" s="399" t="str">
        <f t="array" aca="1" ref="AB400" ca="1">IFERROR(_xludf.XLOOKUP($F400,INDIRECT("'예산서_"&amp;$D400&amp;"'!B:B"),INDIRECT("'예산서_"&amp;$D400&amp;"'!L:L")),"")</f>
        <v/>
      </c>
      <c r="AC400" s="363" t="str">
        <f t="array" aca="1" ref="AC400" ca="1">IFERROR(_xludf.XLOOKUP($F400,INDIRECT("'예산서_"&amp;$D400&amp;"'!B:B"),INDIRECT("'예산서_"&amp;$D400&amp;"'!M:M"))+V400+W400,"")</f>
        <v/>
      </c>
      <c r="AD400" s="369" t="str">
        <f t="shared" ca="1" si="13"/>
        <v/>
      </c>
    </row>
    <row r="401" spans="1:30" ht="15.95" customHeight="1">
      <c r="A401" s="350"/>
      <c r="B401" s="256"/>
      <c r="C401" s="360"/>
      <c r="D401" s="361"/>
      <c r="E401" s="361"/>
      <c r="F401" s="362"/>
      <c r="G401" s="363" t="str">
        <f t="array" aca="1" ref="G401" ca="1">IFERROR(_xludf.XLOOKUP($F401,INDIRECT("'예산서_"&amp;$D401&amp;"'!B:.B"),INDIRECT("'예산서_"&amp;$D401&amp;"'!C:.C")),"")</f>
        <v/>
      </c>
      <c r="H401" s="363" t="str">
        <f t="array" aca="1" ref="H401" ca="1">IFERROR(_xludf.XLOOKUP($F401,INDIRECT("'예산서_"&amp;$D401&amp;"'!B:.B"),INDIRECT("'예산서_"&amp;$D401&amp;"'!D:.D")),"")</f>
        <v/>
      </c>
      <c r="I401" s="364"/>
      <c r="J401" s="365"/>
      <c r="K401" s="366"/>
      <c r="L401" s="361"/>
      <c r="M401" s="361"/>
      <c r="N401" s="362"/>
      <c r="O401" s="361"/>
      <c r="P401" s="362"/>
      <c r="Q401" s="361"/>
      <c r="R401" s="361"/>
      <c r="S401" s="362"/>
      <c r="T401" s="363" t="str">
        <f t="shared" ca="1" si="12"/>
        <v/>
      </c>
      <c r="U401" s="367"/>
      <c r="V401" s="368"/>
      <c r="W401" s="368"/>
      <c r="X401" s="363" t="str">
        <f t="array" aca="1" ref="X401" ca="1">IFERROR(_xludf.XLOOKUP($F401,INDIRECT("'예산서_"&amp;$D401&amp;"'!B:B"),INDIRECT("'예산서_"&amp;$D401&amp;"'!J:J")),"")</f>
        <v/>
      </c>
      <c r="Y401" s="367" t="str">
        <f t="array" aca="1" ref="Y401" ca="1">IFERROR(_xludf.XLOOKUP($F401,INDIRECT("'예산서_"&amp;$D401&amp;"'!B:B"),INDIRECT("'예산서_"&amp;$D401&amp;"'!E:E")),"")</f>
        <v/>
      </c>
      <c r="Z401" s="367">
        <f t="array" aca="1" ref="Z401" ca="1">IFERROR(_xludf.XLOOKUP($F401,INDIRECT("'예산서_"&amp;$D401&amp;"'!B:B"),INDIRECT("'예산서_"&amp;$D401&amp;"'!F:F")),)</f>
        <v>0</v>
      </c>
      <c r="AA401" s="363" t="str">
        <f t="array" aca="1" ref="AA401" ca="1">IFERROR(_xludf.XLOOKUP($F401,INDIRECT("'예산서_"&amp;$D401&amp;"'!B:B"),INDIRECT("'예산서_"&amp;$D401&amp;"'!K:K")),"")</f>
        <v/>
      </c>
      <c r="AB401" s="399" t="str">
        <f t="array" aca="1" ref="AB401" ca="1">IFERROR(_xludf.XLOOKUP($F401,INDIRECT("'예산서_"&amp;$D401&amp;"'!B:B"),INDIRECT("'예산서_"&amp;$D401&amp;"'!L:L")),"")</f>
        <v/>
      </c>
      <c r="AC401" s="363" t="str">
        <f t="array" aca="1" ref="AC401" ca="1">IFERROR(_xludf.XLOOKUP($F401,INDIRECT("'예산서_"&amp;$D401&amp;"'!B:B"),INDIRECT("'예산서_"&amp;$D401&amp;"'!M:M"))+V401+W401,"")</f>
        <v/>
      </c>
      <c r="AD401" s="369" t="str">
        <f t="shared" ca="1" si="13"/>
        <v/>
      </c>
    </row>
    <row r="402" spans="1:30" ht="15.95" customHeight="1">
      <c r="A402" s="351"/>
      <c r="B402" s="256"/>
      <c r="C402" s="360"/>
      <c r="D402" s="361"/>
      <c r="E402" s="361"/>
      <c r="F402" s="362"/>
      <c r="G402" s="363" t="str">
        <f t="array" aca="1" ref="G402" ca="1">IFERROR(_xludf.XLOOKUP($F402,INDIRECT("'예산서_"&amp;$D402&amp;"'!B:.B"),INDIRECT("'예산서_"&amp;$D402&amp;"'!C:.C")),"")</f>
        <v/>
      </c>
      <c r="H402" s="363" t="str">
        <f t="array" aca="1" ref="H402" ca="1">IFERROR(_xludf.XLOOKUP($F402,INDIRECT("'예산서_"&amp;$D402&amp;"'!B:.B"),INDIRECT("'예산서_"&amp;$D402&amp;"'!D:.D")),"")</f>
        <v/>
      </c>
      <c r="I402" s="364"/>
      <c r="J402" s="365"/>
      <c r="K402" s="366"/>
      <c r="L402" s="361"/>
      <c r="M402" s="361"/>
      <c r="N402" s="362"/>
      <c r="O402" s="361"/>
      <c r="P402" s="362"/>
      <c r="Q402" s="361"/>
      <c r="R402" s="361"/>
      <c r="S402" s="362"/>
      <c r="T402" s="363" t="str">
        <f t="shared" ca="1" si="12"/>
        <v/>
      </c>
      <c r="U402" s="367"/>
      <c r="V402" s="368"/>
      <c r="W402" s="368"/>
      <c r="X402" s="363" t="str">
        <f t="array" aca="1" ref="X402" ca="1">IFERROR(_xludf.XLOOKUP($F402,INDIRECT("'예산서_"&amp;$D402&amp;"'!B:B"),INDIRECT("'예산서_"&amp;$D402&amp;"'!J:J")),"")</f>
        <v/>
      </c>
      <c r="Y402" s="367" t="str">
        <f t="array" aca="1" ref="Y402" ca="1">IFERROR(_xludf.XLOOKUP($F402,INDIRECT("'예산서_"&amp;$D402&amp;"'!B:B"),INDIRECT("'예산서_"&amp;$D402&amp;"'!E:E")),"")</f>
        <v/>
      </c>
      <c r="Z402" s="367">
        <f t="array" aca="1" ref="Z402" ca="1">IFERROR(_xludf.XLOOKUP($F402,INDIRECT("'예산서_"&amp;$D402&amp;"'!B:B"),INDIRECT("'예산서_"&amp;$D402&amp;"'!F:F")),)</f>
        <v>0</v>
      </c>
      <c r="AA402" s="363" t="str">
        <f t="array" aca="1" ref="AA402" ca="1">IFERROR(_xludf.XLOOKUP($F402,INDIRECT("'예산서_"&amp;$D402&amp;"'!B:B"),INDIRECT("'예산서_"&amp;$D402&amp;"'!K:K")),"")</f>
        <v/>
      </c>
      <c r="AB402" s="399" t="str">
        <f t="array" aca="1" ref="AB402" ca="1">IFERROR(_xludf.XLOOKUP($F402,INDIRECT("'예산서_"&amp;$D402&amp;"'!B:B"),INDIRECT("'예산서_"&amp;$D402&amp;"'!L:L")),"")</f>
        <v/>
      </c>
      <c r="AC402" s="363" t="str">
        <f t="array" aca="1" ref="AC402" ca="1">IFERROR(_xludf.XLOOKUP($F402,INDIRECT("'예산서_"&amp;$D402&amp;"'!B:B"),INDIRECT("'예산서_"&amp;$D402&amp;"'!M:M"))+V402+W402,"")</f>
        <v/>
      </c>
      <c r="AD402" s="369" t="str">
        <f t="shared" ca="1" si="13"/>
        <v/>
      </c>
    </row>
  </sheetData>
  <mergeCells count="4">
    <mergeCell ref="T7:AD7"/>
    <mergeCell ref="A7:F7"/>
    <mergeCell ref="G7:S7"/>
    <mergeCell ref="A2:H2"/>
  </mergeCells>
  <phoneticPr fontId="42" type="noConversion"/>
  <conditionalFormatting sqref="A9:S15">
    <cfRule type="expression" dxfId="126" priority="1">
      <formula>ISODD(ROW())</formula>
    </cfRule>
  </conditionalFormatting>
  <conditionalFormatting sqref="T9:AD9 T10:W15 X10:AD402 A16:W402">
    <cfRule type="expression" dxfId="125" priority="6">
      <formula>ISODD(ROW())</formula>
    </cfRule>
  </conditionalFormatting>
  <dataValidations disablePrompts="1" count="3">
    <dataValidation type="list" allowBlank="1" showInputMessage="1" showErrorMessage="1" sqref="D9:D402" xr:uid="{00000000-0002-0000-0000-000000000000}">
      <formula1>$D$3:$D$6</formula1>
    </dataValidation>
    <dataValidation type="list" allowBlank="1" showInputMessage="1" showErrorMessage="1" sqref="C9:C402" xr:uid="{00000000-0002-0000-0000-000001000000}">
      <formula1>$C$3:$C$6</formula1>
    </dataValidation>
    <dataValidation type="list" allowBlank="1" showInputMessage="1" showErrorMessage="1" sqref="E9:E402" xr:uid="{00000000-0002-0000-0000-000002000000}">
      <formula1>$E$3:$E$6</formula1>
    </dataValidation>
  </dataValidations>
  <pageMargins left="0.7086111307144165" right="0.7086111307144165" top="0.74750000238418579" bottom="0.74750000238418579" header="0.31486111879348755" footer="0.31486111879348755"/>
  <pageSetup paperSize="9" scale="1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FF"/>
  </sheetPr>
  <dimension ref="A1:B36"/>
  <sheetViews>
    <sheetView zoomScaleNormal="100" zoomScaleSheetLayoutView="75" workbookViewId="0">
      <selection activeCell="A11" sqref="A11"/>
    </sheetView>
  </sheetViews>
  <sheetFormatPr defaultColWidth="8.625" defaultRowHeight="16.5"/>
  <cols>
    <col min="1" max="1" width="14.375" style="3" customWidth="1"/>
    <col min="2" max="2" width="8.375" style="4" customWidth="1"/>
  </cols>
  <sheetData>
    <row r="1" spans="1:2">
      <c r="A1" s="7" t="s">
        <v>501</v>
      </c>
      <c r="B1" s="8" t="s">
        <v>493</v>
      </c>
    </row>
    <row r="2" spans="1:2">
      <c r="A2" s="1" t="s">
        <v>821</v>
      </c>
      <c r="B2" s="2" t="s">
        <v>524</v>
      </c>
    </row>
    <row r="3" spans="1:2">
      <c r="A3" s="1" t="s">
        <v>510</v>
      </c>
      <c r="B3" s="2" t="s">
        <v>792</v>
      </c>
    </row>
    <row r="4" spans="1:2">
      <c r="A4" s="1" t="s">
        <v>811</v>
      </c>
      <c r="B4" s="2" t="s">
        <v>533</v>
      </c>
    </row>
    <row r="5" spans="1:2">
      <c r="A5" s="1" t="s">
        <v>1143</v>
      </c>
      <c r="B5" s="2" t="s">
        <v>766</v>
      </c>
    </row>
    <row r="6" spans="1:2">
      <c r="A6" s="1" t="s">
        <v>1201</v>
      </c>
      <c r="B6" s="2" t="s">
        <v>500</v>
      </c>
    </row>
    <row r="7" spans="1:2">
      <c r="A7" s="1" t="s">
        <v>1434</v>
      </c>
      <c r="B7" s="2" t="s">
        <v>505</v>
      </c>
    </row>
    <row r="8" spans="1:2">
      <c r="A8" s="1" t="s">
        <v>1151</v>
      </c>
      <c r="B8" s="2" t="s">
        <v>521</v>
      </c>
    </row>
    <row r="9" spans="1:2">
      <c r="A9" s="1" t="s">
        <v>1199</v>
      </c>
      <c r="B9" s="2" t="s">
        <v>537</v>
      </c>
    </row>
    <row r="10" spans="1:2">
      <c r="A10" s="1" t="s">
        <v>800</v>
      </c>
      <c r="B10" s="2" t="s">
        <v>499</v>
      </c>
    </row>
    <row r="11" spans="1:2">
      <c r="A11" s="1" t="s">
        <v>789</v>
      </c>
      <c r="B11" s="2" t="s">
        <v>517</v>
      </c>
    </row>
    <row r="12" spans="1:2">
      <c r="A12" s="1" t="s">
        <v>816</v>
      </c>
      <c r="B12" s="2" t="s">
        <v>512</v>
      </c>
    </row>
    <row r="14" spans="1:2">
      <c r="A14" s="5" t="s">
        <v>821</v>
      </c>
      <c r="B14" s="6" t="s">
        <v>778</v>
      </c>
    </row>
    <row r="15" spans="1:2">
      <c r="A15" s="5" t="s">
        <v>510</v>
      </c>
      <c r="B15" s="6" t="s">
        <v>779</v>
      </c>
    </row>
    <row r="16" spans="1:2">
      <c r="A16" s="5" t="s">
        <v>1200</v>
      </c>
      <c r="B16" s="6" t="s">
        <v>785</v>
      </c>
    </row>
    <row r="17" spans="1:2">
      <c r="A17" s="5" t="s">
        <v>1186</v>
      </c>
      <c r="B17" s="6" t="s">
        <v>791</v>
      </c>
    </row>
    <row r="18" spans="1:2">
      <c r="A18" s="5" t="s">
        <v>816</v>
      </c>
      <c r="B18" s="6" t="s">
        <v>564</v>
      </c>
    </row>
    <row r="24" spans="1:2">
      <c r="A24" s="3" t="s">
        <v>139</v>
      </c>
    </row>
    <row r="25" spans="1:2">
      <c r="A25" s="3" t="s">
        <v>247</v>
      </c>
    </row>
    <row r="26" spans="1:2">
      <c r="A26" s="3" t="s">
        <v>231</v>
      </c>
    </row>
    <row r="27" spans="1:2">
      <c r="A27" s="3" t="s">
        <v>1200</v>
      </c>
    </row>
    <row r="28" spans="1:2">
      <c r="A28" s="3" t="s">
        <v>1434</v>
      </c>
    </row>
    <row r="29" spans="1:2">
      <c r="A29" s="3" t="s">
        <v>1151</v>
      </c>
    </row>
    <row r="30" spans="1:2">
      <c r="A30" s="3" t="s">
        <v>1161</v>
      </c>
    </row>
    <row r="31" spans="1:2">
      <c r="A31" s="3" t="s">
        <v>821</v>
      </c>
    </row>
    <row r="32" spans="1:2">
      <c r="A32" s="3" t="s">
        <v>510</v>
      </c>
    </row>
    <row r="33" spans="1:1">
      <c r="A33" s="3" t="s">
        <v>1199</v>
      </c>
    </row>
    <row r="34" spans="1:1">
      <c r="A34" s="3" t="s">
        <v>800</v>
      </c>
    </row>
    <row r="35" spans="1:1">
      <c r="A35" s="3" t="s">
        <v>1201</v>
      </c>
    </row>
    <row r="36" spans="1:1">
      <c r="A36" s="3" t="s">
        <v>558</v>
      </c>
    </row>
  </sheetData>
  <phoneticPr fontId="42" type="noConversion"/>
  <pageMargins left="0.69972223043441772" right="0.69972223043441772" top="0.75" bottom="0.75" header="0.30000001192092896" footer="0.30000001192092896"/>
  <pageSetup paperSize="9" orientation="portrait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FFFF"/>
  </sheetPr>
  <dimension ref="A1:D467"/>
  <sheetViews>
    <sheetView topLeftCell="A362" zoomScale="130" zoomScaleNormal="130" zoomScaleSheetLayoutView="75" workbookViewId="0">
      <selection activeCell="C459" sqref="C459"/>
    </sheetView>
  </sheetViews>
  <sheetFormatPr defaultColWidth="8.625" defaultRowHeight="16.5"/>
  <cols>
    <col min="1" max="1" width="9.625" style="31" customWidth="1"/>
    <col min="2" max="2" width="15.625" style="402" customWidth="1"/>
    <col min="3" max="3" width="13.125" style="402" bestFit="1" customWidth="1"/>
    <col min="4" max="4" width="16.375" style="402" customWidth="1"/>
  </cols>
  <sheetData>
    <row r="1" spans="1:4">
      <c r="A1" s="436" t="s">
        <v>1336</v>
      </c>
      <c r="B1" s="437" t="s">
        <v>745</v>
      </c>
      <c r="C1" s="437" t="s">
        <v>737</v>
      </c>
      <c r="D1" s="437" t="s">
        <v>1328</v>
      </c>
    </row>
    <row r="2" spans="1:4">
      <c r="A2" s="1">
        <v>300101</v>
      </c>
      <c r="B2" s="2" t="s">
        <v>240</v>
      </c>
      <c r="C2" s="2" t="s">
        <v>761</v>
      </c>
      <c r="D2" s="2" t="s">
        <v>782</v>
      </c>
    </row>
    <row r="3" spans="1:4">
      <c r="A3" s="1">
        <v>300102</v>
      </c>
      <c r="B3" s="2" t="s">
        <v>240</v>
      </c>
      <c r="C3" s="2" t="s">
        <v>761</v>
      </c>
      <c r="D3" s="2" t="s">
        <v>1289</v>
      </c>
    </row>
    <row r="4" spans="1:4">
      <c r="A4" s="1">
        <v>300201</v>
      </c>
      <c r="B4" s="2" t="s">
        <v>240</v>
      </c>
      <c r="C4" s="2" t="s">
        <v>1314</v>
      </c>
      <c r="D4" s="2" t="s">
        <v>758</v>
      </c>
    </row>
    <row r="5" spans="1:4">
      <c r="A5" s="1">
        <v>300202</v>
      </c>
      <c r="B5" s="2" t="s">
        <v>240</v>
      </c>
      <c r="C5" s="2" t="s">
        <v>1314</v>
      </c>
      <c r="D5" s="2" t="s">
        <v>748</v>
      </c>
    </row>
    <row r="6" spans="1:4">
      <c r="A6" s="1">
        <v>300203</v>
      </c>
      <c r="B6" s="2" t="s">
        <v>240</v>
      </c>
      <c r="C6" s="2" t="s">
        <v>1314</v>
      </c>
      <c r="D6" s="2" t="s">
        <v>744</v>
      </c>
    </row>
    <row r="7" spans="1:4">
      <c r="A7" s="1">
        <v>300204</v>
      </c>
      <c r="B7" s="2" t="s">
        <v>240</v>
      </c>
      <c r="C7" s="2" t="s">
        <v>1314</v>
      </c>
      <c r="D7" s="2" t="s">
        <v>738</v>
      </c>
    </row>
    <row r="8" spans="1:4">
      <c r="A8" s="1">
        <v>300205</v>
      </c>
      <c r="B8" s="2" t="s">
        <v>240</v>
      </c>
      <c r="C8" s="2" t="s">
        <v>1314</v>
      </c>
      <c r="D8" s="2" t="s">
        <v>757</v>
      </c>
    </row>
    <row r="9" spans="1:4">
      <c r="A9" s="1">
        <v>300206</v>
      </c>
      <c r="B9" s="2" t="s">
        <v>240</v>
      </c>
      <c r="C9" s="2" t="s">
        <v>1314</v>
      </c>
      <c r="D9" s="2" t="s">
        <v>751</v>
      </c>
    </row>
    <row r="10" spans="1:4">
      <c r="A10" s="1">
        <v>300207</v>
      </c>
      <c r="B10" s="2" t="s">
        <v>240</v>
      </c>
      <c r="C10" s="2" t="s">
        <v>1314</v>
      </c>
      <c r="D10" s="2" t="s">
        <v>753</v>
      </c>
    </row>
    <row r="11" spans="1:4">
      <c r="A11" s="1">
        <v>300208</v>
      </c>
      <c r="B11" s="2" t="s">
        <v>240</v>
      </c>
      <c r="C11" s="2" t="s">
        <v>1314</v>
      </c>
      <c r="D11" s="2" t="s">
        <v>847</v>
      </c>
    </row>
    <row r="12" spans="1:4">
      <c r="A12" s="1">
        <v>300209</v>
      </c>
      <c r="B12" s="2" t="s">
        <v>240</v>
      </c>
      <c r="C12" s="2" t="s">
        <v>1314</v>
      </c>
      <c r="D12" s="2" t="s">
        <v>601</v>
      </c>
    </row>
    <row r="13" spans="1:4">
      <c r="A13" s="1">
        <v>300210</v>
      </c>
      <c r="B13" s="2" t="s">
        <v>240</v>
      </c>
      <c r="C13" s="2" t="s">
        <v>1314</v>
      </c>
      <c r="D13" s="2" t="s">
        <v>552</v>
      </c>
    </row>
    <row r="14" spans="1:4">
      <c r="A14" s="1">
        <v>300211</v>
      </c>
      <c r="B14" s="2" t="s">
        <v>240</v>
      </c>
      <c r="C14" s="2" t="s">
        <v>1314</v>
      </c>
      <c r="D14" s="2" t="s">
        <v>896</v>
      </c>
    </row>
    <row r="15" spans="1:4">
      <c r="A15" s="1">
        <v>300212</v>
      </c>
      <c r="B15" s="2" t="s">
        <v>240</v>
      </c>
      <c r="C15" s="2" t="s">
        <v>1314</v>
      </c>
      <c r="D15" s="2" t="s">
        <v>234</v>
      </c>
    </row>
    <row r="16" spans="1:4">
      <c r="A16" s="1">
        <v>400101</v>
      </c>
      <c r="B16" s="2" t="s">
        <v>1873</v>
      </c>
      <c r="C16" s="2" t="s">
        <v>1127</v>
      </c>
      <c r="D16" s="2" t="s">
        <v>875</v>
      </c>
    </row>
    <row r="17" spans="1:4">
      <c r="A17" s="1">
        <v>400102</v>
      </c>
      <c r="B17" s="2" t="s">
        <v>1873</v>
      </c>
      <c r="C17" s="2" t="s">
        <v>1127</v>
      </c>
      <c r="D17" s="2" t="s">
        <v>1158</v>
      </c>
    </row>
    <row r="18" spans="1:4">
      <c r="A18" s="1">
        <v>400103</v>
      </c>
      <c r="B18" s="2" t="s">
        <v>1873</v>
      </c>
      <c r="C18" s="2" t="s">
        <v>1127</v>
      </c>
      <c r="D18" s="2" t="s">
        <v>886</v>
      </c>
    </row>
    <row r="19" spans="1:4">
      <c r="A19" s="1">
        <v>400201</v>
      </c>
      <c r="B19" s="2" t="s">
        <v>1873</v>
      </c>
      <c r="C19" s="2" t="s">
        <v>632</v>
      </c>
      <c r="D19" s="2" t="s">
        <v>599</v>
      </c>
    </row>
    <row r="20" spans="1:4">
      <c r="A20" s="1">
        <v>400202</v>
      </c>
      <c r="B20" s="2" t="s">
        <v>1873</v>
      </c>
      <c r="C20" s="2" t="s">
        <v>632</v>
      </c>
      <c r="D20" s="2" t="s">
        <v>582</v>
      </c>
    </row>
    <row r="21" spans="1:4">
      <c r="A21" s="1">
        <v>400203</v>
      </c>
      <c r="B21" s="2" t="s">
        <v>1873</v>
      </c>
      <c r="C21" s="2" t="s">
        <v>632</v>
      </c>
      <c r="D21" s="2" t="s">
        <v>863</v>
      </c>
    </row>
    <row r="22" spans="1:4">
      <c r="A22" s="1">
        <v>400301</v>
      </c>
      <c r="B22" s="2" t="s">
        <v>1873</v>
      </c>
      <c r="C22" s="2" t="s">
        <v>586</v>
      </c>
      <c r="D22" s="2" t="s">
        <v>917</v>
      </c>
    </row>
    <row r="23" spans="1:4">
      <c r="A23" s="1">
        <v>400302</v>
      </c>
      <c r="B23" s="2" t="s">
        <v>1873</v>
      </c>
      <c r="C23" s="2" t="s">
        <v>586</v>
      </c>
      <c r="D23" s="2" t="s">
        <v>843</v>
      </c>
    </row>
    <row r="24" spans="1:4">
      <c r="A24" s="1">
        <v>400303</v>
      </c>
      <c r="B24" s="2" t="s">
        <v>1873</v>
      </c>
      <c r="C24" s="2" t="s">
        <v>586</v>
      </c>
      <c r="D24" s="2" t="s">
        <v>831</v>
      </c>
    </row>
    <row r="25" spans="1:4">
      <c r="A25" s="1">
        <v>400401</v>
      </c>
      <c r="B25" s="2" t="s">
        <v>1873</v>
      </c>
      <c r="C25" s="2" t="s">
        <v>1337</v>
      </c>
      <c r="D25" s="2" t="s">
        <v>749</v>
      </c>
    </row>
    <row r="26" spans="1:4">
      <c r="A26" s="1">
        <v>400402</v>
      </c>
      <c r="B26" s="2" t="s">
        <v>1873</v>
      </c>
      <c r="C26" s="2" t="s">
        <v>1337</v>
      </c>
      <c r="D26" s="2" t="s">
        <v>750</v>
      </c>
    </row>
    <row r="27" spans="1:4">
      <c r="A27" s="1">
        <v>400403</v>
      </c>
      <c r="B27" s="2" t="s">
        <v>1873</v>
      </c>
      <c r="C27" s="2" t="s">
        <v>1337</v>
      </c>
      <c r="D27" s="2" t="s">
        <v>777</v>
      </c>
    </row>
    <row r="28" spans="1:4">
      <c r="A28" s="1">
        <v>400404</v>
      </c>
      <c r="B28" s="2" t="s">
        <v>1873</v>
      </c>
      <c r="C28" s="2" t="s">
        <v>1337</v>
      </c>
      <c r="D28" s="2" t="s">
        <v>790</v>
      </c>
    </row>
    <row r="29" spans="1:4">
      <c r="A29" s="1">
        <v>400405</v>
      </c>
      <c r="B29" s="2" t="s">
        <v>1873</v>
      </c>
      <c r="C29" s="2" t="s">
        <v>1337</v>
      </c>
      <c r="D29" s="2" t="s">
        <v>631</v>
      </c>
    </row>
    <row r="30" spans="1:4">
      <c r="A30" s="1">
        <v>400406</v>
      </c>
      <c r="B30" s="2" t="s">
        <v>1873</v>
      </c>
      <c r="C30" s="2" t="s">
        <v>1337</v>
      </c>
      <c r="D30" s="2" t="s">
        <v>618</v>
      </c>
    </row>
    <row r="31" spans="1:4">
      <c r="A31" s="1">
        <v>400407</v>
      </c>
      <c r="B31" s="2" t="s">
        <v>1873</v>
      </c>
      <c r="C31" s="2" t="s">
        <v>1337</v>
      </c>
      <c r="D31" s="2" t="s">
        <v>627</v>
      </c>
    </row>
    <row r="32" spans="1:4">
      <c r="A32" s="1">
        <v>400408</v>
      </c>
      <c r="B32" s="2" t="s">
        <v>1873</v>
      </c>
      <c r="C32" s="2" t="s">
        <v>1337</v>
      </c>
      <c r="D32" s="2" t="s">
        <v>619</v>
      </c>
    </row>
    <row r="33" spans="1:4">
      <c r="A33" s="1">
        <v>400409</v>
      </c>
      <c r="B33" s="2" t="s">
        <v>1873</v>
      </c>
      <c r="C33" s="2" t="s">
        <v>1337</v>
      </c>
      <c r="D33" s="2" t="s">
        <v>1346</v>
      </c>
    </row>
    <row r="34" spans="1:4">
      <c r="A34" s="1">
        <v>400410</v>
      </c>
      <c r="B34" s="2" t="s">
        <v>1873</v>
      </c>
      <c r="C34" s="2" t="s">
        <v>1337</v>
      </c>
      <c r="D34" s="2" t="s">
        <v>1341</v>
      </c>
    </row>
    <row r="35" spans="1:4">
      <c r="A35" s="1">
        <v>400411</v>
      </c>
      <c r="B35" s="2" t="s">
        <v>1873</v>
      </c>
      <c r="C35" s="2" t="s">
        <v>1337</v>
      </c>
      <c r="D35" s="2" t="s">
        <v>1349</v>
      </c>
    </row>
    <row r="36" spans="1:4">
      <c r="A36" s="1">
        <v>400412</v>
      </c>
      <c r="B36" s="2" t="s">
        <v>1873</v>
      </c>
      <c r="C36" s="2" t="s">
        <v>1337</v>
      </c>
      <c r="D36" s="2" t="s">
        <v>1316</v>
      </c>
    </row>
    <row r="37" spans="1:4">
      <c r="A37" s="1">
        <v>400413</v>
      </c>
      <c r="B37" s="2" t="s">
        <v>1873</v>
      </c>
      <c r="C37" s="2" t="s">
        <v>1337</v>
      </c>
      <c r="D37" s="2" t="s">
        <v>892</v>
      </c>
    </row>
    <row r="38" spans="1:4">
      <c r="A38" s="1">
        <v>400414</v>
      </c>
      <c r="B38" s="2" t="s">
        <v>1873</v>
      </c>
      <c r="C38" s="2" t="s">
        <v>1337</v>
      </c>
      <c r="D38" s="2" t="s">
        <v>834</v>
      </c>
    </row>
    <row r="39" spans="1:4">
      <c r="A39" s="1">
        <v>400415</v>
      </c>
      <c r="B39" s="2" t="s">
        <v>1873</v>
      </c>
      <c r="C39" s="2" t="s">
        <v>1337</v>
      </c>
      <c r="D39" s="2" t="s">
        <v>895</v>
      </c>
    </row>
    <row r="40" spans="1:4">
      <c r="A40" s="1">
        <v>400416</v>
      </c>
      <c r="B40" s="2" t="s">
        <v>1873</v>
      </c>
      <c r="C40" s="2" t="s">
        <v>1337</v>
      </c>
      <c r="D40" s="2" t="s">
        <v>904</v>
      </c>
    </row>
    <row r="41" spans="1:4">
      <c r="A41" s="1">
        <v>500101</v>
      </c>
      <c r="B41" s="2" t="s">
        <v>1873</v>
      </c>
      <c r="C41" s="2" t="s">
        <v>651</v>
      </c>
      <c r="D41" s="2" t="s">
        <v>881</v>
      </c>
    </row>
    <row r="42" spans="1:4">
      <c r="A42" s="1">
        <v>500102</v>
      </c>
      <c r="B42" s="2" t="s">
        <v>1873</v>
      </c>
      <c r="C42" s="2" t="s">
        <v>651</v>
      </c>
      <c r="D42" s="2" t="s">
        <v>887</v>
      </c>
    </row>
    <row r="43" spans="1:4">
      <c r="A43" s="1">
        <v>500103</v>
      </c>
      <c r="B43" s="2" t="s">
        <v>1873</v>
      </c>
      <c r="C43" s="2" t="s">
        <v>651</v>
      </c>
      <c r="D43" s="2" t="s">
        <v>1312</v>
      </c>
    </row>
    <row r="44" spans="1:4">
      <c r="A44" s="1">
        <v>500104</v>
      </c>
      <c r="B44" s="2" t="s">
        <v>1873</v>
      </c>
      <c r="C44" s="2" t="s">
        <v>651</v>
      </c>
      <c r="D44" s="2" t="s">
        <v>1311</v>
      </c>
    </row>
    <row r="45" spans="1:4">
      <c r="A45" s="1">
        <v>500105</v>
      </c>
      <c r="B45" s="2" t="s">
        <v>1873</v>
      </c>
      <c r="C45" s="2" t="s">
        <v>651</v>
      </c>
      <c r="D45" s="2" t="s">
        <v>1363</v>
      </c>
    </row>
    <row r="46" spans="1:4">
      <c r="A46" s="1">
        <v>500106</v>
      </c>
      <c r="B46" s="2" t="s">
        <v>1873</v>
      </c>
      <c r="C46" s="2" t="s">
        <v>651</v>
      </c>
      <c r="D46" s="2" t="s">
        <v>1305</v>
      </c>
    </row>
    <row r="47" spans="1:4">
      <c r="A47" s="1">
        <v>500107</v>
      </c>
      <c r="B47" s="2" t="s">
        <v>1873</v>
      </c>
      <c r="C47" s="2" t="s">
        <v>651</v>
      </c>
      <c r="D47" s="2" t="s">
        <v>1306</v>
      </c>
    </row>
    <row r="48" spans="1:4">
      <c r="A48" s="1">
        <v>500108</v>
      </c>
      <c r="B48" s="2" t="s">
        <v>1873</v>
      </c>
      <c r="C48" s="2" t="s">
        <v>651</v>
      </c>
      <c r="D48" s="2" t="s">
        <v>1377</v>
      </c>
    </row>
    <row r="49" spans="1:4">
      <c r="A49" s="1">
        <v>500109</v>
      </c>
      <c r="B49" s="2" t="s">
        <v>1873</v>
      </c>
      <c r="C49" s="2" t="s">
        <v>651</v>
      </c>
      <c r="D49" s="2" t="s">
        <v>1007</v>
      </c>
    </row>
    <row r="50" spans="1:4">
      <c r="A50" s="1">
        <v>500110</v>
      </c>
      <c r="B50" s="2" t="s">
        <v>1873</v>
      </c>
      <c r="C50" s="2" t="s">
        <v>651</v>
      </c>
      <c r="D50" s="2" t="s">
        <v>1086</v>
      </c>
    </row>
    <row r="51" spans="1:4">
      <c r="A51" s="1">
        <v>500111</v>
      </c>
      <c r="B51" s="2" t="s">
        <v>1873</v>
      </c>
      <c r="C51" s="2" t="s">
        <v>651</v>
      </c>
      <c r="D51" s="2" t="s">
        <v>1075</v>
      </c>
    </row>
    <row r="52" spans="1:4">
      <c r="A52" s="1">
        <v>500112</v>
      </c>
      <c r="B52" s="2" t="s">
        <v>1873</v>
      </c>
      <c r="C52" s="2" t="s">
        <v>651</v>
      </c>
      <c r="D52" s="2" t="s">
        <v>1077</v>
      </c>
    </row>
    <row r="53" spans="1:4">
      <c r="A53" s="1">
        <v>500113</v>
      </c>
      <c r="B53" s="2" t="s">
        <v>1873</v>
      </c>
      <c r="C53" s="2" t="s">
        <v>651</v>
      </c>
      <c r="D53" s="2" t="s">
        <v>1071</v>
      </c>
    </row>
    <row r="54" spans="1:4">
      <c r="A54" s="1">
        <v>500114</v>
      </c>
      <c r="B54" s="2" t="s">
        <v>1873</v>
      </c>
      <c r="C54" s="2" t="s">
        <v>651</v>
      </c>
      <c r="D54" s="2" t="s">
        <v>1067</v>
      </c>
    </row>
    <row r="55" spans="1:4">
      <c r="A55" s="1">
        <v>500115</v>
      </c>
      <c r="B55" s="2" t="s">
        <v>1873</v>
      </c>
      <c r="C55" s="2" t="s">
        <v>651</v>
      </c>
      <c r="D55" s="2" t="s">
        <v>1066</v>
      </c>
    </row>
    <row r="56" spans="1:4">
      <c r="A56" s="1">
        <v>500116</v>
      </c>
      <c r="B56" s="2" t="s">
        <v>1873</v>
      </c>
      <c r="C56" s="2" t="s">
        <v>651</v>
      </c>
      <c r="D56" s="2" t="s">
        <v>1032</v>
      </c>
    </row>
    <row r="57" spans="1:4">
      <c r="A57" s="1">
        <v>500117</v>
      </c>
      <c r="B57" s="2" t="s">
        <v>1873</v>
      </c>
      <c r="C57" s="2" t="s">
        <v>651</v>
      </c>
      <c r="D57" s="2" t="s">
        <v>1323</v>
      </c>
    </row>
    <row r="58" spans="1:4">
      <c r="A58" s="1">
        <v>500118</v>
      </c>
      <c r="B58" s="2" t="s">
        <v>1873</v>
      </c>
      <c r="C58" s="2" t="s">
        <v>651</v>
      </c>
      <c r="D58" s="2" t="s">
        <v>1365</v>
      </c>
    </row>
    <row r="59" spans="1:4">
      <c r="A59" s="1">
        <v>500119</v>
      </c>
      <c r="B59" s="2" t="s">
        <v>1873</v>
      </c>
      <c r="C59" s="2" t="s">
        <v>651</v>
      </c>
      <c r="D59" s="2" t="s">
        <v>1318</v>
      </c>
    </row>
    <row r="60" spans="1:4">
      <c r="A60" s="1">
        <v>500120</v>
      </c>
      <c r="B60" s="2" t="s">
        <v>1873</v>
      </c>
      <c r="C60" s="2" t="s">
        <v>651</v>
      </c>
      <c r="D60" s="2" t="s">
        <v>1270</v>
      </c>
    </row>
    <row r="61" spans="1:4">
      <c r="A61" s="1">
        <v>500121</v>
      </c>
      <c r="B61" s="2" t="s">
        <v>1873</v>
      </c>
      <c r="C61" s="2" t="s">
        <v>651</v>
      </c>
      <c r="D61" s="2" t="s">
        <v>1331</v>
      </c>
    </row>
    <row r="62" spans="1:4">
      <c r="A62" s="1">
        <v>500122</v>
      </c>
      <c r="B62" s="2" t="s">
        <v>1873</v>
      </c>
      <c r="C62" s="2" t="s">
        <v>651</v>
      </c>
      <c r="D62" s="2" t="s">
        <v>1392</v>
      </c>
    </row>
    <row r="63" spans="1:4">
      <c r="A63" s="1">
        <v>500123</v>
      </c>
      <c r="B63" s="2" t="s">
        <v>1873</v>
      </c>
      <c r="C63" s="2" t="s">
        <v>651</v>
      </c>
      <c r="D63" s="2" t="s">
        <v>902</v>
      </c>
    </row>
    <row r="64" spans="1:4">
      <c r="A64" s="1">
        <v>500124</v>
      </c>
      <c r="B64" s="2" t="s">
        <v>1873</v>
      </c>
      <c r="C64" s="2" t="s">
        <v>651</v>
      </c>
      <c r="D64" s="2" t="s">
        <v>879</v>
      </c>
    </row>
    <row r="65" spans="1:4">
      <c r="A65" s="1">
        <v>500125</v>
      </c>
      <c r="B65" s="2" t="s">
        <v>1873</v>
      </c>
      <c r="C65" s="2" t="s">
        <v>651</v>
      </c>
      <c r="D65" s="2" t="s">
        <v>1163</v>
      </c>
    </row>
    <row r="66" spans="1:4">
      <c r="A66" s="1">
        <v>500126</v>
      </c>
      <c r="B66" s="2" t="s">
        <v>1873</v>
      </c>
      <c r="C66" s="2" t="s">
        <v>651</v>
      </c>
      <c r="D66" s="2" t="s">
        <v>827</v>
      </c>
    </row>
    <row r="67" spans="1:4">
      <c r="A67" s="1">
        <v>500127</v>
      </c>
      <c r="B67" s="2" t="s">
        <v>1873</v>
      </c>
      <c r="C67" s="2" t="s">
        <v>651</v>
      </c>
      <c r="D67" s="2" t="s">
        <v>911</v>
      </c>
    </row>
    <row r="68" spans="1:4">
      <c r="A68" s="1">
        <v>500128</v>
      </c>
      <c r="B68" s="2" t="s">
        <v>1873</v>
      </c>
      <c r="C68" s="2" t="s">
        <v>651</v>
      </c>
      <c r="D68" s="2" t="s">
        <v>918</v>
      </c>
    </row>
    <row r="69" spans="1:4">
      <c r="A69" s="1">
        <v>500129</v>
      </c>
      <c r="B69" s="2" t="s">
        <v>1873</v>
      </c>
      <c r="C69" s="2" t="s">
        <v>651</v>
      </c>
      <c r="D69" s="2" t="s">
        <v>1055</v>
      </c>
    </row>
    <row r="70" spans="1:4">
      <c r="A70" s="1">
        <v>500130</v>
      </c>
      <c r="B70" s="2" t="s">
        <v>1873</v>
      </c>
      <c r="C70" s="2" t="s">
        <v>651</v>
      </c>
      <c r="D70" s="2" t="s">
        <v>1025</v>
      </c>
    </row>
    <row r="71" spans="1:4">
      <c r="A71" s="1">
        <v>500131</v>
      </c>
      <c r="B71" s="2" t="s">
        <v>1873</v>
      </c>
      <c r="C71" s="2" t="s">
        <v>651</v>
      </c>
      <c r="D71" s="2" t="s">
        <v>1063</v>
      </c>
    </row>
    <row r="72" spans="1:4">
      <c r="A72" s="1">
        <v>500132</v>
      </c>
      <c r="B72" s="2" t="s">
        <v>1873</v>
      </c>
      <c r="C72" s="2" t="s">
        <v>651</v>
      </c>
      <c r="D72" s="2" t="s">
        <v>1043</v>
      </c>
    </row>
    <row r="73" spans="1:4">
      <c r="A73" s="1">
        <v>500133</v>
      </c>
      <c r="B73" s="2" t="s">
        <v>1873</v>
      </c>
      <c r="C73" s="2" t="s">
        <v>651</v>
      </c>
      <c r="D73" s="2" t="s">
        <v>1040</v>
      </c>
    </row>
    <row r="74" spans="1:4">
      <c r="A74" s="1">
        <v>500134</v>
      </c>
      <c r="B74" s="2" t="s">
        <v>1873</v>
      </c>
      <c r="C74" s="2" t="s">
        <v>651</v>
      </c>
      <c r="D74" s="2" t="s">
        <v>1057</v>
      </c>
    </row>
    <row r="75" spans="1:4">
      <c r="A75" s="1">
        <v>500135</v>
      </c>
      <c r="B75" s="2" t="s">
        <v>1873</v>
      </c>
      <c r="C75" s="2" t="s">
        <v>651</v>
      </c>
      <c r="D75" s="2" t="s">
        <v>1062</v>
      </c>
    </row>
    <row r="76" spans="1:4">
      <c r="A76" s="1">
        <v>500136</v>
      </c>
      <c r="B76" s="2" t="s">
        <v>1873</v>
      </c>
      <c r="C76" s="2" t="s">
        <v>651</v>
      </c>
      <c r="D76" s="2" t="s">
        <v>1068</v>
      </c>
    </row>
    <row r="77" spans="1:4">
      <c r="A77" s="1">
        <v>500137</v>
      </c>
      <c r="B77" s="2" t="s">
        <v>1873</v>
      </c>
      <c r="C77" s="2" t="s">
        <v>651</v>
      </c>
      <c r="D77" s="2" t="s">
        <v>1046</v>
      </c>
    </row>
    <row r="78" spans="1:4">
      <c r="A78" s="1">
        <v>500138</v>
      </c>
      <c r="B78" s="2" t="s">
        <v>1873</v>
      </c>
      <c r="C78" s="2" t="s">
        <v>651</v>
      </c>
      <c r="D78" s="2" t="s">
        <v>1060</v>
      </c>
    </row>
    <row r="79" spans="1:4">
      <c r="A79" s="1">
        <v>500139</v>
      </c>
      <c r="B79" s="2" t="s">
        <v>1873</v>
      </c>
      <c r="C79" s="2" t="s">
        <v>651</v>
      </c>
      <c r="D79" s="2" t="s">
        <v>928</v>
      </c>
    </row>
    <row r="80" spans="1:4">
      <c r="A80" s="1">
        <v>500201</v>
      </c>
      <c r="B80" s="2" t="s">
        <v>1873</v>
      </c>
      <c r="C80" s="2" t="s">
        <v>593</v>
      </c>
      <c r="D80" s="2" t="s">
        <v>882</v>
      </c>
    </row>
    <row r="81" spans="1:4">
      <c r="A81" s="1">
        <v>500202</v>
      </c>
      <c r="B81" s="2" t="s">
        <v>1873</v>
      </c>
      <c r="C81" s="2" t="s">
        <v>593</v>
      </c>
      <c r="D81" s="2" t="s">
        <v>868</v>
      </c>
    </row>
    <row r="82" spans="1:4">
      <c r="A82" s="1">
        <v>500203</v>
      </c>
      <c r="B82" s="2" t="s">
        <v>1873</v>
      </c>
      <c r="C82" s="2" t="s">
        <v>593</v>
      </c>
      <c r="D82" s="2" t="s">
        <v>1146</v>
      </c>
    </row>
    <row r="83" spans="1:4">
      <c r="A83" s="1">
        <v>500204</v>
      </c>
      <c r="B83" s="2" t="s">
        <v>1873</v>
      </c>
      <c r="C83" s="2" t="s">
        <v>593</v>
      </c>
      <c r="D83" s="2" t="s">
        <v>856</v>
      </c>
    </row>
    <row r="84" spans="1:4">
      <c r="A84" s="1">
        <v>500205</v>
      </c>
      <c r="B84" s="2" t="s">
        <v>1873</v>
      </c>
      <c r="C84" s="2" t="s">
        <v>593</v>
      </c>
      <c r="D84" s="2" t="s">
        <v>872</v>
      </c>
    </row>
    <row r="85" spans="1:4">
      <c r="A85" s="1">
        <v>500206</v>
      </c>
      <c r="B85" s="2" t="s">
        <v>1873</v>
      </c>
      <c r="C85" s="2" t="s">
        <v>593</v>
      </c>
      <c r="D85" s="2" t="s">
        <v>576</v>
      </c>
    </row>
    <row r="86" spans="1:4">
      <c r="A86" s="1">
        <v>500207</v>
      </c>
      <c r="B86" s="2" t="s">
        <v>1873</v>
      </c>
      <c r="C86" s="2" t="s">
        <v>593</v>
      </c>
      <c r="D86" s="2" t="s">
        <v>585</v>
      </c>
    </row>
    <row r="87" spans="1:4">
      <c r="A87" s="1">
        <v>500208</v>
      </c>
      <c r="B87" s="2" t="s">
        <v>1873</v>
      </c>
      <c r="C87" s="2" t="s">
        <v>593</v>
      </c>
      <c r="D87" s="2" t="s">
        <v>878</v>
      </c>
    </row>
    <row r="88" spans="1:4">
      <c r="A88" s="1">
        <v>500209</v>
      </c>
      <c r="B88" s="2" t="s">
        <v>1873</v>
      </c>
      <c r="C88" s="2" t="s">
        <v>593</v>
      </c>
      <c r="D88" s="2" t="s">
        <v>861</v>
      </c>
    </row>
    <row r="89" spans="1:4">
      <c r="A89" s="1">
        <v>500210</v>
      </c>
      <c r="B89" s="2" t="s">
        <v>1873</v>
      </c>
      <c r="C89" s="2" t="s">
        <v>593</v>
      </c>
      <c r="D89" s="2" t="s">
        <v>927</v>
      </c>
    </row>
    <row r="90" spans="1:4">
      <c r="A90" s="1">
        <v>500301</v>
      </c>
      <c r="B90" s="2" t="s">
        <v>1873</v>
      </c>
      <c r="C90" s="2" t="s">
        <v>665</v>
      </c>
      <c r="D90" s="2" t="s">
        <v>890</v>
      </c>
    </row>
    <row r="91" spans="1:4">
      <c r="A91" s="1">
        <v>500302</v>
      </c>
      <c r="B91" s="2" t="s">
        <v>1873</v>
      </c>
      <c r="C91" s="2" t="s">
        <v>665</v>
      </c>
      <c r="D91" s="2" t="s">
        <v>883</v>
      </c>
    </row>
    <row r="92" spans="1:4">
      <c r="A92" s="1">
        <v>500303</v>
      </c>
      <c r="B92" s="2" t="s">
        <v>1873</v>
      </c>
      <c r="C92" s="2" t="s">
        <v>665</v>
      </c>
      <c r="D92" s="2" t="s">
        <v>1362</v>
      </c>
    </row>
    <row r="93" spans="1:4">
      <c r="A93" s="1">
        <v>500304</v>
      </c>
      <c r="B93" s="2" t="s">
        <v>1873</v>
      </c>
      <c r="C93" s="2" t="s">
        <v>665</v>
      </c>
      <c r="D93" s="2" t="s">
        <v>1320</v>
      </c>
    </row>
    <row r="94" spans="1:4">
      <c r="A94" s="1">
        <v>500305</v>
      </c>
      <c r="B94" s="2" t="s">
        <v>1873</v>
      </c>
      <c r="C94" s="2" t="s">
        <v>665</v>
      </c>
      <c r="D94" s="2" t="s">
        <v>1315</v>
      </c>
    </row>
    <row r="95" spans="1:4">
      <c r="A95" s="1">
        <v>500306</v>
      </c>
      <c r="B95" s="2" t="s">
        <v>1873</v>
      </c>
      <c r="C95" s="2" t="s">
        <v>665</v>
      </c>
      <c r="D95" s="2" t="s">
        <v>1380</v>
      </c>
    </row>
    <row r="96" spans="1:4">
      <c r="A96" s="1">
        <v>500307</v>
      </c>
      <c r="B96" s="2" t="s">
        <v>1873</v>
      </c>
      <c r="C96" s="2" t="s">
        <v>665</v>
      </c>
      <c r="D96" s="2" t="s">
        <v>1321</v>
      </c>
    </row>
    <row r="97" spans="1:4">
      <c r="A97" s="1">
        <v>500308</v>
      </c>
      <c r="B97" s="2" t="s">
        <v>1873</v>
      </c>
      <c r="C97" s="2" t="s">
        <v>665</v>
      </c>
      <c r="D97" s="2" t="s">
        <v>1397</v>
      </c>
    </row>
    <row r="98" spans="1:4">
      <c r="A98" s="1">
        <v>500309</v>
      </c>
      <c r="B98" s="2" t="s">
        <v>1873</v>
      </c>
      <c r="C98" s="2" t="s">
        <v>665</v>
      </c>
      <c r="D98" s="2" t="s">
        <v>914</v>
      </c>
    </row>
    <row r="99" spans="1:4">
      <c r="A99" s="1">
        <v>500310</v>
      </c>
      <c r="B99" s="2" t="s">
        <v>1873</v>
      </c>
      <c r="C99" s="2" t="s">
        <v>665</v>
      </c>
      <c r="D99" s="2" t="s">
        <v>860</v>
      </c>
    </row>
    <row r="100" spans="1:4">
      <c r="A100" s="1">
        <v>500311</v>
      </c>
      <c r="B100" s="2" t="s">
        <v>1873</v>
      </c>
      <c r="C100" s="2" t="s">
        <v>665</v>
      </c>
      <c r="D100" s="2" t="s">
        <v>885</v>
      </c>
    </row>
    <row r="101" spans="1:4">
      <c r="A101" s="1">
        <v>500312</v>
      </c>
      <c r="B101" s="2" t="s">
        <v>1873</v>
      </c>
      <c r="C101" s="2" t="s">
        <v>665</v>
      </c>
      <c r="D101" s="2" t="s">
        <v>926</v>
      </c>
    </row>
    <row r="102" spans="1:4">
      <c r="A102" s="1">
        <v>500313</v>
      </c>
      <c r="B102" s="2" t="s">
        <v>1873</v>
      </c>
      <c r="C102" s="2" t="s">
        <v>665</v>
      </c>
      <c r="D102" s="2" t="s">
        <v>900</v>
      </c>
    </row>
    <row r="103" spans="1:4">
      <c r="A103" s="1">
        <v>500314</v>
      </c>
      <c r="B103" s="2" t="s">
        <v>1873</v>
      </c>
      <c r="C103" s="2" t="s">
        <v>665</v>
      </c>
      <c r="D103" s="2" t="s">
        <v>866</v>
      </c>
    </row>
    <row r="104" spans="1:4">
      <c r="A104" s="1">
        <v>500315</v>
      </c>
      <c r="B104" s="2" t="s">
        <v>1873</v>
      </c>
      <c r="C104" s="2" t="s">
        <v>665</v>
      </c>
      <c r="D104" s="2" t="s">
        <v>906</v>
      </c>
    </row>
    <row r="105" spans="1:4">
      <c r="A105" s="1">
        <v>500316</v>
      </c>
      <c r="B105" s="2" t="s">
        <v>1873</v>
      </c>
      <c r="C105" s="2" t="s">
        <v>665</v>
      </c>
      <c r="D105" s="2" t="s">
        <v>893</v>
      </c>
    </row>
    <row r="106" spans="1:4">
      <c r="A106" s="1">
        <v>500317</v>
      </c>
      <c r="B106" s="2" t="s">
        <v>1873</v>
      </c>
      <c r="C106" s="2" t="s">
        <v>665</v>
      </c>
      <c r="D106" s="2" t="s">
        <v>934</v>
      </c>
    </row>
    <row r="107" spans="1:4">
      <c r="A107" s="1">
        <v>500318</v>
      </c>
      <c r="B107" s="2" t="s">
        <v>1873</v>
      </c>
      <c r="C107" s="2" t="s">
        <v>665</v>
      </c>
      <c r="D107" s="2" t="s">
        <v>908</v>
      </c>
    </row>
    <row r="108" spans="1:4">
      <c r="A108" s="1">
        <v>500401</v>
      </c>
      <c r="B108" s="2" t="s">
        <v>1873</v>
      </c>
      <c r="C108" s="2" t="s">
        <v>1361</v>
      </c>
      <c r="D108" s="2" t="s">
        <v>909</v>
      </c>
    </row>
    <row r="109" spans="1:4">
      <c r="A109" s="1">
        <v>500402</v>
      </c>
      <c r="B109" s="2" t="s">
        <v>1873</v>
      </c>
      <c r="C109" s="2" t="s">
        <v>1361</v>
      </c>
      <c r="D109" s="2" t="s">
        <v>907</v>
      </c>
    </row>
    <row r="110" spans="1:4">
      <c r="A110" s="1">
        <v>500501</v>
      </c>
      <c r="B110" s="2" t="s">
        <v>1873</v>
      </c>
      <c r="C110" s="2" t="s">
        <v>977</v>
      </c>
      <c r="D110" s="2" t="s">
        <v>341</v>
      </c>
    </row>
    <row r="111" spans="1:4">
      <c r="A111" s="1">
        <v>500502</v>
      </c>
      <c r="B111" s="2" t="s">
        <v>1873</v>
      </c>
      <c r="C111" s="2" t="s">
        <v>977</v>
      </c>
      <c r="D111" s="2" t="s">
        <v>335</v>
      </c>
    </row>
    <row r="112" spans="1:4">
      <c r="A112" s="1">
        <v>500503</v>
      </c>
      <c r="B112" s="2" t="s">
        <v>1873</v>
      </c>
      <c r="C112" s="2" t="s">
        <v>977</v>
      </c>
      <c r="D112" s="2" t="s">
        <v>867</v>
      </c>
    </row>
    <row r="113" spans="1:4">
      <c r="A113" s="1">
        <v>500504</v>
      </c>
      <c r="B113" s="2" t="s">
        <v>1873</v>
      </c>
      <c r="C113" s="2" t="s">
        <v>977</v>
      </c>
      <c r="D113" s="2" t="s">
        <v>912</v>
      </c>
    </row>
    <row r="114" spans="1:4">
      <c r="A114" s="1">
        <v>500505</v>
      </c>
      <c r="B114" s="2" t="s">
        <v>1873</v>
      </c>
      <c r="C114" s="2" t="s">
        <v>977</v>
      </c>
      <c r="D114" s="2" t="s">
        <v>855</v>
      </c>
    </row>
    <row r="115" spans="1:4">
      <c r="A115" s="1">
        <v>500506</v>
      </c>
      <c r="B115" s="2" t="s">
        <v>1873</v>
      </c>
      <c r="C115" s="2" t="s">
        <v>977</v>
      </c>
      <c r="D115" s="2" t="s">
        <v>915</v>
      </c>
    </row>
    <row r="116" spans="1:4">
      <c r="A116" s="1">
        <v>500507</v>
      </c>
      <c r="B116" s="2" t="s">
        <v>1873</v>
      </c>
      <c r="C116" s="2" t="s">
        <v>977</v>
      </c>
      <c r="D116" s="2" t="s">
        <v>846</v>
      </c>
    </row>
    <row r="117" spans="1:4">
      <c r="A117" s="1">
        <v>500508</v>
      </c>
      <c r="B117" s="2" t="s">
        <v>1873</v>
      </c>
      <c r="C117" s="2" t="s">
        <v>977</v>
      </c>
      <c r="D117" s="2" t="s">
        <v>877</v>
      </c>
    </row>
    <row r="118" spans="1:4">
      <c r="A118" s="1">
        <v>500509</v>
      </c>
      <c r="B118" s="2" t="s">
        <v>1873</v>
      </c>
      <c r="C118" s="2" t="s">
        <v>977</v>
      </c>
      <c r="D118" s="2" t="s">
        <v>884</v>
      </c>
    </row>
    <row r="119" spans="1:4">
      <c r="A119" s="1">
        <v>500601</v>
      </c>
      <c r="B119" s="2" t="s">
        <v>1873</v>
      </c>
      <c r="C119" s="2" t="s">
        <v>924</v>
      </c>
      <c r="D119" s="2" t="s">
        <v>869</v>
      </c>
    </row>
    <row r="120" spans="1:4">
      <c r="A120" s="1">
        <v>500602</v>
      </c>
      <c r="B120" s="2" t="s">
        <v>1873</v>
      </c>
      <c r="C120" s="2" t="s">
        <v>924</v>
      </c>
      <c r="D120" s="2" t="s">
        <v>859</v>
      </c>
    </row>
    <row r="121" spans="1:4">
      <c r="A121" s="1">
        <v>500603</v>
      </c>
      <c r="B121" s="2" t="s">
        <v>1873</v>
      </c>
      <c r="C121" s="2" t="s">
        <v>924</v>
      </c>
      <c r="D121" s="2" t="s">
        <v>1134</v>
      </c>
    </row>
    <row r="122" spans="1:4">
      <c r="A122" s="1">
        <v>500604</v>
      </c>
      <c r="B122" s="2" t="s">
        <v>1873</v>
      </c>
      <c r="C122" s="2" t="s">
        <v>924</v>
      </c>
      <c r="D122" s="2" t="s">
        <v>1140</v>
      </c>
    </row>
    <row r="123" spans="1:4">
      <c r="A123" s="1">
        <v>500605</v>
      </c>
      <c r="B123" s="2" t="s">
        <v>1873</v>
      </c>
      <c r="C123" s="2" t="s">
        <v>924</v>
      </c>
      <c r="D123" s="2" t="s">
        <v>876</v>
      </c>
    </row>
    <row r="124" spans="1:4">
      <c r="A124" s="1">
        <v>500606</v>
      </c>
      <c r="B124" s="2" t="s">
        <v>1873</v>
      </c>
      <c r="C124" s="2" t="s">
        <v>924</v>
      </c>
      <c r="D124" s="2" t="s">
        <v>1135</v>
      </c>
    </row>
    <row r="125" spans="1:4">
      <c r="A125" s="1">
        <v>500607</v>
      </c>
      <c r="B125" s="2" t="s">
        <v>1873</v>
      </c>
      <c r="C125" s="2" t="s">
        <v>924</v>
      </c>
      <c r="D125" s="2" t="s">
        <v>153</v>
      </c>
    </row>
    <row r="126" spans="1:4">
      <c r="A126" s="1">
        <v>500608</v>
      </c>
      <c r="B126" s="2" t="s">
        <v>1873</v>
      </c>
      <c r="C126" s="2" t="s">
        <v>924</v>
      </c>
      <c r="D126" s="2" t="s">
        <v>137</v>
      </c>
    </row>
    <row r="127" spans="1:4">
      <c r="A127" s="1">
        <v>500609</v>
      </c>
      <c r="B127" s="2" t="s">
        <v>1873</v>
      </c>
      <c r="C127" s="2" t="s">
        <v>924</v>
      </c>
      <c r="D127" s="2" t="s">
        <v>344</v>
      </c>
    </row>
    <row r="128" spans="1:4">
      <c r="A128" s="1">
        <v>500610</v>
      </c>
      <c r="B128" s="2" t="s">
        <v>1873</v>
      </c>
      <c r="C128" s="2" t="s">
        <v>924</v>
      </c>
      <c r="D128" s="2" t="s">
        <v>135</v>
      </c>
    </row>
    <row r="129" spans="1:4">
      <c r="A129" s="1">
        <v>500611</v>
      </c>
      <c r="B129" s="2" t="s">
        <v>1873</v>
      </c>
      <c r="C129" s="2" t="s">
        <v>924</v>
      </c>
      <c r="D129" s="2" t="s">
        <v>136</v>
      </c>
    </row>
    <row r="130" spans="1:4">
      <c r="A130" s="1">
        <v>500612</v>
      </c>
      <c r="B130" s="2" t="s">
        <v>1873</v>
      </c>
      <c r="C130" s="2" t="s">
        <v>924</v>
      </c>
      <c r="D130" s="2" t="s">
        <v>342</v>
      </c>
    </row>
    <row r="131" spans="1:4">
      <c r="A131" s="1">
        <v>500613</v>
      </c>
      <c r="B131" s="2" t="s">
        <v>1873</v>
      </c>
      <c r="C131" s="2" t="s">
        <v>924</v>
      </c>
      <c r="D131" s="2" t="s">
        <v>251</v>
      </c>
    </row>
    <row r="132" spans="1:4">
      <c r="A132" s="1">
        <v>500614</v>
      </c>
      <c r="B132" s="2" t="s">
        <v>1873</v>
      </c>
      <c r="C132" s="2" t="s">
        <v>924</v>
      </c>
      <c r="D132" s="2" t="s">
        <v>243</v>
      </c>
    </row>
    <row r="133" spans="1:4">
      <c r="A133" s="1">
        <v>500615</v>
      </c>
      <c r="B133" s="2" t="s">
        <v>1873</v>
      </c>
      <c r="C133" s="2" t="s">
        <v>924</v>
      </c>
      <c r="D133" s="2" t="s">
        <v>871</v>
      </c>
    </row>
    <row r="134" spans="1:4">
      <c r="A134" s="1">
        <v>500616</v>
      </c>
      <c r="B134" s="2" t="s">
        <v>1873</v>
      </c>
      <c r="C134" s="2" t="s">
        <v>924</v>
      </c>
      <c r="D134" s="2" t="s">
        <v>1302</v>
      </c>
    </row>
    <row r="135" spans="1:4">
      <c r="A135" s="1">
        <v>500617</v>
      </c>
      <c r="B135" s="2" t="s">
        <v>1873</v>
      </c>
      <c r="C135" s="2" t="s">
        <v>924</v>
      </c>
      <c r="D135" s="2" t="s">
        <v>1351</v>
      </c>
    </row>
    <row r="136" spans="1:4">
      <c r="A136" s="1">
        <v>500701</v>
      </c>
      <c r="B136" s="2" t="s">
        <v>1873</v>
      </c>
      <c r="C136" s="2" t="s">
        <v>991</v>
      </c>
      <c r="D136" s="2" t="s">
        <v>982</v>
      </c>
    </row>
    <row r="137" spans="1:4">
      <c r="A137" s="1">
        <v>500702</v>
      </c>
      <c r="B137" s="2" t="s">
        <v>1873</v>
      </c>
      <c r="C137" s="2" t="s">
        <v>991</v>
      </c>
      <c r="D137" s="2" t="s">
        <v>944</v>
      </c>
    </row>
    <row r="138" spans="1:4">
      <c r="A138" s="1">
        <v>500703</v>
      </c>
      <c r="B138" s="2" t="s">
        <v>1873</v>
      </c>
      <c r="C138" s="2" t="s">
        <v>991</v>
      </c>
      <c r="D138" s="2" t="s">
        <v>968</v>
      </c>
    </row>
    <row r="139" spans="1:4">
      <c r="A139" s="1">
        <v>500704</v>
      </c>
      <c r="B139" s="2" t="s">
        <v>1873</v>
      </c>
      <c r="C139" s="2" t="s">
        <v>991</v>
      </c>
      <c r="D139" s="2" t="s">
        <v>959</v>
      </c>
    </row>
    <row r="140" spans="1:4">
      <c r="A140" s="1">
        <v>500705</v>
      </c>
      <c r="B140" s="2" t="s">
        <v>1873</v>
      </c>
      <c r="C140" s="2" t="s">
        <v>991</v>
      </c>
      <c r="D140" s="2" t="s">
        <v>963</v>
      </c>
    </row>
    <row r="141" spans="1:4">
      <c r="A141" s="1">
        <v>500706</v>
      </c>
      <c r="B141" s="2" t="s">
        <v>1873</v>
      </c>
      <c r="C141" s="2" t="s">
        <v>991</v>
      </c>
      <c r="D141" s="2" t="s">
        <v>962</v>
      </c>
    </row>
    <row r="142" spans="1:4">
      <c r="A142" s="1">
        <v>500707</v>
      </c>
      <c r="B142" s="2" t="s">
        <v>1873</v>
      </c>
      <c r="C142" s="2" t="s">
        <v>991</v>
      </c>
      <c r="D142" s="2" t="s">
        <v>949</v>
      </c>
    </row>
    <row r="143" spans="1:4">
      <c r="A143" s="1">
        <v>500708</v>
      </c>
      <c r="B143" s="2" t="s">
        <v>1873</v>
      </c>
      <c r="C143" s="2" t="s">
        <v>991</v>
      </c>
      <c r="D143" s="2" t="s">
        <v>888</v>
      </c>
    </row>
    <row r="144" spans="1:4">
      <c r="A144" s="1">
        <v>500709</v>
      </c>
      <c r="B144" s="2" t="s">
        <v>1873</v>
      </c>
      <c r="C144" s="2" t="s">
        <v>991</v>
      </c>
      <c r="D144" s="2" t="s">
        <v>921</v>
      </c>
    </row>
    <row r="145" spans="1:4">
      <c r="A145" s="1">
        <v>500710</v>
      </c>
      <c r="B145" s="2" t="s">
        <v>1873</v>
      </c>
      <c r="C145" s="2" t="s">
        <v>991</v>
      </c>
      <c r="D145" s="2" t="s">
        <v>932</v>
      </c>
    </row>
    <row r="146" spans="1:4">
      <c r="A146" s="1">
        <v>500801</v>
      </c>
      <c r="B146" s="2" t="s">
        <v>210</v>
      </c>
      <c r="C146" s="2" t="s">
        <v>913</v>
      </c>
      <c r="D146" s="2" t="s">
        <v>291</v>
      </c>
    </row>
    <row r="147" spans="1:4">
      <c r="A147" s="1">
        <v>500802</v>
      </c>
      <c r="B147" s="2" t="s">
        <v>210</v>
      </c>
      <c r="C147" s="2" t="s">
        <v>913</v>
      </c>
      <c r="D147" s="2" t="s">
        <v>294</v>
      </c>
    </row>
    <row r="148" spans="1:4">
      <c r="A148" s="1">
        <v>500803</v>
      </c>
      <c r="B148" s="2" t="s">
        <v>210</v>
      </c>
      <c r="C148" s="2" t="s">
        <v>913</v>
      </c>
      <c r="D148" s="2" t="s">
        <v>347</v>
      </c>
    </row>
    <row r="149" spans="1:4">
      <c r="A149" s="1">
        <v>500804</v>
      </c>
      <c r="B149" s="2" t="s">
        <v>210</v>
      </c>
      <c r="C149" s="2" t="s">
        <v>913</v>
      </c>
      <c r="D149" s="2" t="s">
        <v>343</v>
      </c>
    </row>
    <row r="150" spans="1:4">
      <c r="A150" s="1">
        <v>500901</v>
      </c>
      <c r="B150" s="2" t="s">
        <v>210</v>
      </c>
      <c r="C150" s="2" t="s">
        <v>556</v>
      </c>
      <c r="D150" s="2" t="s">
        <v>786</v>
      </c>
    </row>
    <row r="151" spans="1:4">
      <c r="A151" s="1">
        <v>500902</v>
      </c>
      <c r="B151" s="2" t="s">
        <v>210</v>
      </c>
      <c r="C151" s="2" t="s">
        <v>556</v>
      </c>
      <c r="D151" s="2" t="s">
        <v>775</v>
      </c>
    </row>
    <row r="152" spans="1:4">
      <c r="A152" s="1">
        <v>500903</v>
      </c>
      <c r="B152" s="2" t="s">
        <v>210</v>
      </c>
      <c r="C152" s="2" t="s">
        <v>556</v>
      </c>
      <c r="D152" s="2" t="s">
        <v>756</v>
      </c>
    </row>
    <row r="153" spans="1:4">
      <c r="A153" s="1">
        <v>500904</v>
      </c>
      <c r="B153" s="2" t="s">
        <v>210</v>
      </c>
      <c r="C153" s="2" t="s">
        <v>556</v>
      </c>
      <c r="D153" s="2" t="s">
        <v>776</v>
      </c>
    </row>
    <row r="154" spans="1:4">
      <c r="A154" s="1">
        <v>500905</v>
      </c>
      <c r="B154" s="2" t="s">
        <v>210</v>
      </c>
      <c r="C154" s="2" t="s">
        <v>556</v>
      </c>
      <c r="D154" s="2" t="s">
        <v>771</v>
      </c>
    </row>
    <row r="155" spans="1:4">
      <c r="A155" s="1">
        <v>500906</v>
      </c>
      <c r="B155" s="2" t="s">
        <v>210</v>
      </c>
      <c r="C155" s="2" t="s">
        <v>556</v>
      </c>
      <c r="D155" s="2" t="s">
        <v>769</v>
      </c>
    </row>
    <row r="156" spans="1:4">
      <c r="A156" s="1">
        <v>500907</v>
      </c>
      <c r="B156" s="2" t="s">
        <v>210</v>
      </c>
      <c r="C156" s="2" t="s">
        <v>556</v>
      </c>
      <c r="D156" s="2" t="s">
        <v>739</v>
      </c>
    </row>
    <row r="157" spans="1:4">
      <c r="A157" s="1">
        <v>500908</v>
      </c>
      <c r="B157" s="2" t="s">
        <v>210</v>
      </c>
      <c r="C157" s="2" t="s">
        <v>556</v>
      </c>
      <c r="D157" s="2" t="s">
        <v>762</v>
      </c>
    </row>
    <row r="158" spans="1:4">
      <c r="A158" s="1">
        <v>500909</v>
      </c>
      <c r="B158" s="2" t="s">
        <v>210</v>
      </c>
      <c r="C158" s="2" t="s">
        <v>556</v>
      </c>
      <c r="D158" s="2" t="s">
        <v>732</v>
      </c>
    </row>
    <row r="159" spans="1:4">
      <c r="A159" s="1">
        <v>500910</v>
      </c>
      <c r="B159" s="2" t="s">
        <v>210</v>
      </c>
      <c r="C159" s="2" t="s">
        <v>556</v>
      </c>
      <c r="D159" s="2" t="s">
        <v>1339</v>
      </c>
    </row>
    <row r="160" spans="1:4">
      <c r="A160" s="1">
        <v>500911</v>
      </c>
      <c r="B160" s="2" t="s">
        <v>210</v>
      </c>
      <c r="C160" s="2" t="s">
        <v>556</v>
      </c>
      <c r="D160" s="2" t="s">
        <v>1364</v>
      </c>
    </row>
    <row r="161" spans="1:4">
      <c r="A161" s="1">
        <v>500912</v>
      </c>
      <c r="B161" s="2" t="s">
        <v>210</v>
      </c>
      <c r="C161" s="2" t="s">
        <v>556</v>
      </c>
      <c r="D161" s="2" t="s">
        <v>1378</v>
      </c>
    </row>
    <row r="162" spans="1:4">
      <c r="A162" s="1">
        <v>500913</v>
      </c>
      <c r="B162" s="2" t="s">
        <v>210</v>
      </c>
      <c r="C162" s="2" t="s">
        <v>556</v>
      </c>
      <c r="D162" s="2" t="s">
        <v>1343</v>
      </c>
    </row>
    <row r="163" spans="1:4">
      <c r="A163" s="1">
        <v>500914</v>
      </c>
      <c r="B163" s="2" t="s">
        <v>210</v>
      </c>
      <c r="C163" s="2" t="s">
        <v>556</v>
      </c>
      <c r="D163" s="2" t="s">
        <v>1329</v>
      </c>
    </row>
    <row r="164" spans="1:4">
      <c r="A164" s="1">
        <v>500915</v>
      </c>
      <c r="B164" s="2" t="s">
        <v>210</v>
      </c>
      <c r="C164" s="2" t="s">
        <v>556</v>
      </c>
      <c r="D164" s="2" t="s">
        <v>1369</v>
      </c>
    </row>
    <row r="165" spans="1:4">
      <c r="A165" s="1">
        <v>500916</v>
      </c>
      <c r="B165" s="2" t="s">
        <v>210</v>
      </c>
      <c r="C165" s="2" t="s">
        <v>556</v>
      </c>
      <c r="D165" s="2" t="s">
        <v>1402</v>
      </c>
    </row>
    <row r="166" spans="1:4">
      <c r="A166" s="1">
        <v>500917</v>
      </c>
      <c r="B166" s="2" t="s">
        <v>210</v>
      </c>
      <c r="C166" s="2" t="s">
        <v>556</v>
      </c>
      <c r="D166" s="2" t="s">
        <v>1327</v>
      </c>
    </row>
    <row r="167" spans="1:4">
      <c r="A167" s="1">
        <v>500918</v>
      </c>
      <c r="B167" s="2" t="s">
        <v>210</v>
      </c>
      <c r="C167" s="2" t="s">
        <v>556</v>
      </c>
      <c r="D167" s="2" t="s">
        <v>1386</v>
      </c>
    </row>
    <row r="168" spans="1:4">
      <c r="A168" s="1">
        <v>500919</v>
      </c>
      <c r="B168" s="2" t="s">
        <v>210</v>
      </c>
      <c r="C168" s="2" t="s">
        <v>556</v>
      </c>
      <c r="D168" s="2" t="s">
        <v>1360</v>
      </c>
    </row>
    <row r="169" spans="1:4">
      <c r="A169" s="1">
        <v>500920</v>
      </c>
      <c r="B169" s="2" t="s">
        <v>210</v>
      </c>
      <c r="C169" s="2" t="s">
        <v>556</v>
      </c>
      <c r="D169" s="2" t="s">
        <v>1394</v>
      </c>
    </row>
    <row r="170" spans="1:4">
      <c r="A170" s="1">
        <v>500921</v>
      </c>
      <c r="B170" s="2" t="s">
        <v>210</v>
      </c>
      <c r="C170" s="2" t="s">
        <v>556</v>
      </c>
      <c r="D170" s="2" t="s">
        <v>736</v>
      </c>
    </row>
    <row r="171" spans="1:4">
      <c r="A171" s="1">
        <v>500922</v>
      </c>
      <c r="B171" s="2" t="s">
        <v>210</v>
      </c>
      <c r="C171" s="2" t="s">
        <v>556</v>
      </c>
      <c r="D171" s="2" t="s">
        <v>1374</v>
      </c>
    </row>
    <row r="172" spans="1:4">
      <c r="A172" s="1">
        <v>500923</v>
      </c>
      <c r="B172" s="2" t="s">
        <v>210</v>
      </c>
      <c r="C172" s="2" t="s">
        <v>556</v>
      </c>
      <c r="D172" s="2" t="s">
        <v>1345</v>
      </c>
    </row>
    <row r="173" spans="1:4">
      <c r="A173" s="1">
        <v>500924</v>
      </c>
      <c r="B173" s="2" t="s">
        <v>210</v>
      </c>
      <c r="C173" s="2" t="s">
        <v>556</v>
      </c>
      <c r="D173" s="2" t="s">
        <v>1348</v>
      </c>
    </row>
    <row r="174" spans="1:4">
      <c r="A174" s="1">
        <v>500925</v>
      </c>
      <c r="B174" s="2" t="s">
        <v>210</v>
      </c>
      <c r="C174" s="2" t="s">
        <v>556</v>
      </c>
      <c r="D174" s="2" t="s">
        <v>1332</v>
      </c>
    </row>
    <row r="175" spans="1:4">
      <c r="A175" s="1">
        <v>500926</v>
      </c>
      <c r="B175" s="2" t="s">
        <v>210</v>
      </c>
      <c r="C175" s="2" t="s">
        <v>556</v>
      </c>
      <c r="D175" s="2" t="s">
        <v>1393</v>
      </c>
    </row>
    <row r="176" spans="1:4">
      <c r="A176" s="1">
        <v>500927</v>
      </c>
      <c r="B176" s="2" t="s">
        <v>210</v>
      </c>
      <c r="C176" s="2" t="s">
        <v>556</v>
      </c>
      <c r="D176" s="2" t="s">
        <v>1338</v>
      </c>
    </row>
    <row r="177" spans="1:4">
      <c r="A177" s="1">
        <v>500928</v>
      </c>
      <c r="B177" s="2" t="s">
        <v>210</v>
      </c>
      <c r="C177" s="2" t="s">
        <v>556</v>
      </c>
      <c r="D177" s="2" t="s">
        <v>1322</v>
      </c>
    </row>
    <row r="178" spans="1:4">
      <c r="A178" s="1">
        <v>500929</v>
      </c>
      <c r="B178" s="2" t="s">
        <v>210</v>
      </c>
      <c r="C178" s="2" t="s">
        <v>556</v>
      </c>
      <c r="D178" s="2" t="s">
        <v>1319</v>
      </c>
    </row>
    <row r="179" spans="1:4">
      <c r="A179" s="1">
        <v>500930</v>
      </c>
      <c r="B179" s="2" t="s">
        <v>210</v>
      </c>
      <c r="C179" s="2" t="s">
        <v>556</v>
      </c>
      <c r="D179" s="2" t="s">
        <v>752</v>
      </c>
    </row>
    <row r="180" spans="1:4">
      <c r="A180" s="1">
        <v>501001</v>
      </c>
      <c r="B180" s="2" t="s">
        <v>210</v>
      </c>
      <c r="C180" s="2" t="s">
        <v>598</v>
      </c>
      <c r="D180" s="2" t="s">
        <v>1368</v>
      </c>
    </row>
    <row r="181" spans="1:4">
      <c r="A181" s="1">
        <v>501002</v>
      </c>
      <c r="B181" s="2" t="s">
        <v>210</v>
      </c>
      <c r="C181" s="2" t="s">
        <v>598</v>
      </c>
      <c r="D181" s="2" t="s">
        <v>1430</v>
      </c>
    </row>
    <row r="182" spans="1:4">
      <c r="A182" s="1">
        <v>501003</v>
      </c>
      <c r="B182" s="2" t="s">
        <v>210</v>
      </c>
      <c r="C182" s="2" t="s">
        <v>598</v>
      </c>
      <c r="D182" s="2" t="s">
        <v>1373</v>
      </c>
    </row>
    <row r="183" spans="1:4">
      <c r="A183" s="1">
        <v>501004</v>
      </c>
      <c r="B183" s="2" t="s">
        <v>210</v>
      </c>
      <c r="C183" s="2" t="s">
        <v>598</v>
      </c>
      <c r="D183" s="2" t="s">
        <v>1370</v>
      </c>
    </row>
    <row r="184" spans="1:4">
      <c r="A184" s="1">
        <v>501005</v>
      </c>
      <c r="B184" s="2" t="s">
        <v>210</v>
      </c>
      <c r="C184" s="2" t="s">
        <v>598</v>
      </c>
      <c r="D184" s="2" t="s">
        <v>1383</v>
      </c>
    </row>
    <row r="185" spans="1:4">
      <c r="A185" s="1">
        <v>501006</v>
      </c>
      <c r="B185" s="2" t="s">
        <v>210</v>
      </c>
      <c r="C185" s="2" t="s">
        <v>598</v>
      </c>
      <c r="D185" s="2" t="s">
        <v>1381</v>
      </c>
    </row>
    <row r="186" spans="1:4">
      <c r="A186" s="1">
        <v>501007</v>
      </c>
      <c r="B186" s="2" t="s">
        <v>210</v>
      </c>
      <c r="C186" s="2" t="s">
        <v>598</v>
      </c>
      <c r="D186" s="2" t="s">
        <v>1400</v>
      </c>
    </row>
    <row r="187" spans="1:4">
      <c r="A187" s="1">
        <v>501008</v>
      </c>
      <c r="B187" s="2" t="s">
        <v>210</v>
      </c>
      <c r="C187" s="2" t="s">
        <v>598</v>
      </c>
      <c r="D187" s="2" t="s">
        <v>1353</v>
      </c>
    </row>
    <row r="188" spans="1:4">
      <c r="A188" s="1">
        <v>501009</v>
      </c>
      <c r="B188" s="2" t="s">
        <v>210</v>
      </c>
      <c r="C188" s="2" t="s">
        <v>598</v>
      </c>
      <c r="D188" s="2" t="s">
        <v>1425</v>
      </c>
    </row>
    <row r="189" spans="1:4">
      <c r="A189" s="1">
        <v>501010</v>
      </c>
      <c r="B189" s="2" t="s">
        <v>210</v>
      </c>
      <c r="C189" s="2" t="s">
        <v>598</v>
      </c>
      <c r="D189" s="2" t="s">
        <v>1358</v>
      </c>
    </row>
    <row r="190" spans="1:4">
      <c r="A190" s="1">
        <v>501011</v>
      </c>
      <c r="B190" s="2" t="s">
        <v>210</v>
      </c>
      <c r="C190" s="2" t="s">
        <v>598</v>
      </c>
      <c r="D190" s="2" t="s">
        <v>1420</v>
      </c>
    </row>
    <row r="191" spans="1:4">
      <c r="A191" s="1">
        <v>501012</v>
      </c>
      <c r="B191" s="2" t="s">
        <v>210</v>
      </c>
      <c r="C191" s="2" t="s">
        <v>598</v>
      </c>
      <c r="D191" s="2" t="s">
        <v>1390</v>
      </c>
    </row>
    <row r="192" spans="1:4">
      <c r="A192" s="1">
        <v>501013</v>
      </c>
      <c r="B192" s="2" t="s">
        <v>210</v>
      </c>
      <c r="C192" s="2" t="s">
        <v>598</v>
      </c>
      <c r="D192" s="2" t="s">
        <v>1352</v>
      </c>
    </row>
    <row r="193" spans="1:4">
      <c r="A193" s="1">
        <v>501014</v>
      </c>
      <c r="B193" s="2" t="s">
        <v>210</v>
      </c>
      <c r="C193" s="2" t="s">
        <v>598</v>
      </c>
      <c r="D193" s="2" t="s">
        <v>1431</v>
      </c>
    </row>
    <row r="194" spans="1:4">
      <c r="A194" s="1">
        <v>501015</v>
      </c>
      <c r="B194" s="2" t="s">
        <v>210</v>
      </c>
      <c r="C194" s="2" t="s">
        <v>598</v>
      </c>
      <c r="D194" s="2" t="s">
        <v>1356</v>
      </c>
    </row>
    <row r="195" spans="1:4">
      <c r="A195" s="1">
        <v>501016</v>
      </c>
      <c r="B195" s="2" t="s">
        <v>210</v>
      </c>
      <c r="C195" s="2" t="s">
        <v>598</v>
      </c>
      <c r="D195" s="2" t="s">
        <v>1350</v>
      </c>
    </row>
    <row r="196" spans="1:4">
      <c r="A196" s="1">
        <v>501017</v>
      </c>
      <c r="B196" s="2" t="s">
        <v>210</v>
      </c>
      <c r="C196" s="2" t="s">
        <v>598</v>
      </c>
      <c r="D196" s="2" t="s">
        <v>1382</v>
      </c>
    </row>
    <row r="197" spans="1:4">
      <c r="A197" s="1">
        <v>501018</v>
      </c>
      <c r="B197" s="2" t="s">
        <v>210</v>
      </c>
      <c r="C197" s="2" t="s">
        <v>598</v>
      </c>
      <c r="D197" s="2" t="s">
        <v>935</v>
      </c>
    </row>
    <row r="198" spans="1:4">
      <c r="A198" s="1">
        <v>501101</v>
      </c>
      <c r="B198" s="2" t="s">
        <v>210</v>
      </c>
      <c r="C198" s="2" t="s">
        <v>891</v>
      </c>
      <c r="D198" s="2" t="s">
        <v>1395</v>
      </c>
    </row>
    <row r="199" spans="1:4">
      <c r="A199" s="1">
        <v>501102</v>
      </c>
      <c r="B199" s="2" t="s">
        <v>210</v>
      </c>
      <c r="C199" s="2" t="s">
        <v>891</v>
      </c>
      <c r="D199" s="2" t="s">
        <v>254</v>
      </c>
    </row>
    <row r="200" spans="1:4">
      <c r="A200" s="1">
        <v>501103</v>
      </c>
      <c r="B200" s="2" t="s">
        <v>210</v>
      </c>
      <c r="C200" s="2" t="s">
        <v>891</v>
      </c>
      <c r="D200" s="2" t="s">
        <v>1405</v>
      </c>
    </row>
    <row r="201" spans="1:4">
      <c r="A201" s="1">
        <v>501104</v>
      </c>
      <c r="B201" s="2" t="s">
        <v>210</v>
      </c>
      <c r="C201" s="2" t="s">
        <v>891</v>
      </c>
      <c r="D201" s="2" t="s">
        <v>1409</v>
      </c>
    </row>
    <row r="202" spans="1:4">
      <c r="A202" s="1">
        <v>501105</v>
      </c>
      <c r="B202" s="2" t="s">
        <v>210</v>
      </c>
      <c r="C202" s="2" t="s">
        <v>891</v>
      </c>
      <c r="D202" s="2" t="s">
        <v>1415</v>
      </c>
    </row>
    <row r="203" spans="1:4">
      <c r="A203" s="1">
        <v>501106</v>
      </c>
      <c r="B203" s="2" t="s">
        <v>210</v>
      </c>
      <c r="C203" s="2" t="s">
        <v>891</v>
      </c>
      <c r="D203" s="2" t="s">
        <v>972</v>
      </c>
    </row>
    <row r="204" spans="1:4">
      <c r="A204" s="1">
        <v>501107</v>
      </c>
      <c r="B204" s="2" t="s">
        <v>210</v>
      </c>
      <c r="C204" s="2" t="s">
        <v>891</v>
      </c>
      <c r="D204" s="2" t="s">
        <v>925</v>
      </c>
    </row>
    <row r="205" spans="1:4">
      <c r="A205" s="1">
        <v>501201</v>
      </c>
      <c r="B205" s="2" t="s">
        <v>210</v>
      </c>
      <c r="C205" s="2" t="s">
        <v>574</v>
      </c>
      <c r="D205" s="2" t="s">
        <v>858</v>
      </c>
    </row>
    <row r="206" spans="1:4">
      <c r="A206" s="1">
        <v>501202</v>
      </c>
      <c r="B206" s="2" t="s">
        <v>210</v>
      </c>
      <c r="C206" s="2" t="s">
        <v>574</v>
      </c>
      <c r="D206" s="2" t="s">
        <v>936</v>
      </c>
    </row>
    <row r="207" spans="1:4">
      <c r="A207" s="1">
        <v>501203</v>
      </c>
      <c r="B207" s="2" t="s">
        <v>210</v>
      </c>
      <c r="C207" s="2" t="s">
        <v>574</v>
      </c>
      <c r="D207" s="2" t="s">
        <v>937</v>
      </c>
    </row>
    <row r="208" spans="1:4">
      <c r="A208" s="1">
        <v>501204</v>
      </c>
      <c r="B208" s="2" t="s">
        <v>210</v>
      </c>
      <c r="C208" s="2" t="s">
        <v>574</v>
      </c>
      <c r="D208" s="2" t="s">
        <v>910</v>
      </c>
    </row>
    <row r="209" spans="1:4">
      <c r="A209" s="1">
        <v>501205</v>
      </c>
      <c r="B209" s="2" t="s">
        <v>210</v>
      </c>
      <c r="C209" s="2" t="s">
        <v>574</v>
      </c>
      <c r="D209" s="2" t="s">
        <v>946</v>
      </c>
    </row>
    <row r="210" spans="1:4">
      <c r="A210" s="1">
        <v>501206</v>
      </c>
      <c r="B210" s="2" t="s">
        <v>210</v>
      </c>
      <c r="C210" s="2" t="s">
        <v>574</v>
      </c>
      <c r="D210" s="2" t="s">
        <v>1411</v>
      </c>
    </row>
    <row r="211" spans="1:4">
      <c r="A211" s="1">
        <v>501207</v>
      </c>
      <c r="B211" s="2" t="s">
        <v>210</v>
      </c>
      <c r="C211" s="2" t="s">
        <v>574</v>
      </c>
      <c r="D211" s="2" t="s">
        <v>1344</v>
      </c>
    </row>
    <row r="212" spans="1:4">
      <c r="A212" s="1">
        <v>501208</v>
      </c>
      <c r="B212" s="2" t="s">
        <v>210</v>
      </c>
      <c r="C212" s="2" t="s">
        <v>574</v>
      </c>
      <c r="D212" s="2" t="s">
        <v>1429</v>
      </c>
    </row>
    <row r="213" spans="1:4">
      <c r="A213" s="1">
        <v>501209</v>
      </c>
      <c r="B213" s="2" t="s">
        <v>210</v>
      </c>
      <c r="C213" s="2" t="s">
        <v>574</v>
      </c>
      <c r="D213" s="2" t="s">
        <v>743</v>
      </c>
    </row>
    <row r="214" spans="1:4">
      <c r="A214" s="1">
        <v>501210</v>
      </c>
      <c r="B214" s="2" t="s">
        <v>210</v>
      </c>
      <c r="C214" s="2" t="s">
        <v>574</v>
      </c>
      <c r="D214" s="2" t="s">
        <v>1069</v>
      </c>
    </row>
    <row r="215" spans="1:4">
      <c r="A215" s="1">
        <v>501401</v>
      </c>
      <c r="B215" s="2" t="s">
        <v>210</v>
      </c>
      <c r="C215" s="2" t="s">
        <v>1376</v>
      </c>
      <c r="D215" s="2" t="s">
        <v>1001</v>
      </c>
    </row>
    <row r="216" spans="1:4">
      <c r="A216" s="1">
        <v>501402</v>
      </c>
      <c r="B216" s="2" t="s">
        <v>210</v>
      </c>
      <c r="C216" s="2" t="s">
        <v>1376</v>
      </c>
      <c r="D216" s="2" t="s">
        <v>930</v>
      </c>
    </row>
    <row r="217" spans="1:4">
      <c r="A217" s="1">
        <v>501403</v>
      </c>
      <c r="B217" s="2" t="s">
        <v>210</v>
      </c>
      <c r="C217" s="2" t="s">
        <v>1376</v>
      </c>
      <c r="D217" s="2" t="s">
        <v>578</v>
      </c>
    </row>
    <row r="218" spans="1:4">
      <c r="A218" s="1">
        <v>501404</v>
      </c>
      <c r="B218" s="2" t="s">
        <v>210</v>
      </c>
      <c r="C218" s="2" t="s">
        <v>1376</v>
      </c>
      <c r="D218" s="2" t="s">
        <v>577</v>
      </c>
    </row>
    <row r="219" spans="1:4">
      <c r="A219" s="1">
        <v>501405</v>
      </c>
      <c r="B219" s="2" t="s">
        <v>210</v>
      </c>
      <c r="C219" s="2" t="s">
        <v>1376</v>
      </c>
      <c r="D219" s="2" t="s">
        <v>634</v>
      </c>
    </row>
    <row r="220" spans="1:4">
      <c r="A220" s="1">
        <v>501406</v>
      </c>
      <c r="B220" s="2" t="s">
        <v>210</v>
      </c>
      <c r="C220" s="2" t="s">
        <v>1376</v>
      </c>
      <c r="D220" s="2" t="s">
        <v>945</v>
      </c>
    </row>
    <row r="221" spans="1:4">
      <c r="A221" s="1">
        <v>501501</v>
      </c>
      <c r="B221" s="2" t="s">
        <v>210</v>
      </c>
      <c r="C221" s="2" t="s">
        <v>545</v>
      </c>
      <c r="D221" s="2" t="s">
        <v>1355</v>
      </c>
    </row>
    <row r="222" spans="1:4">
      <c r="A222" s="1">
        <v>501502</v>
      </c>
      <c r="B222" s="2" t="s">
        <v>210</v>
      </c>
      <c r="C222" s="2" t="s">
        <v>545</v>
      </c>
      <c r="D222" s="2" t="s">
        <v>1340</v>
      </c>
    </row>
    <row r="223" spans="1:4">
      <c r="A223" s="1">
        <v>501503</v>
      </c>
      <c r="B223" s="2" t="s">
        <v>210</v>
      </c>
      <c r="C223" s="2" t="s">
        <v>545</v>
      </c>
      <c r="D223" s="2" t="s">
        <v>1359</v>
      </c>
    </row>
    <row r="224" spans="1:4">
      <c r="A224" s="1">
        <v>501504</v>
      </c>
      <c r="B224" s="2" t="s">
        <v>210</v>
      </c>
      <c r="C224" s="2" t="s">
        <v>545</v>
      </c>
      <c r="D224" s="2" t="s">
        <v>1372</v>
      </c>
    </row>
    <row r="225" spans="1:4">
      <c r="A225" s="1">
        <v>501505</v>
      </c>
      <c r="B225" s="2" t="s">
        <v>210</v>
      </c>
      <c r="C225" s="2" t="s">
        <v>545</v>
      </c>
      <c r="D225" s="2" t="s">
        <v>1367</v>
      </c>
    </row>
    <row r="226" spans="1:4">
      <c r="A226" s="1">
        <v>501506</v>
      </c>
      <c r="B226" s="2" t="s">
        <v>210</v>
      </c>
      <c r="C226" s="2" t="s">
        <v>545</v>
      </c>
      <c r="D226" s="2" t="s">
        <v>1387</v>
      </c>
    </row>
    <row r="227" spans="1:4">
      <c r="A227" s="1">
        <v>501507</v>
      </c>
      <c r="B227" s="2" t="s">
        <v>210</v>
      </c>
      <c r="C227" s="2" t="s">
        <v>545</v>
      </c>
      <c r="D227" s="2" t="s">
        <v>1379</v>
      </c>
    </row>
    <row r="228" spans="1:4">
      <c r="A228" s="1">
        <v>501508</v>
      </c>
      <c r="B228" s="2" t="s">
        <v>210</v>
      </c>
      <c r="C228" s="2" t="s">
        <v>545</v>
      </c>
      <c r="D228" s="2" t="s">
        <v>1398</v>
      </c>
    </row>
    <row r="229" spans="1:4">
      <c r="A229" s="1">
        <v>501509</v>
      </c>
      <c r="B229" s="2" t="s">
        <v>210</v>
      </c>
      <c r="C229" s="2" t="s">
        <v>545</v>
      </c>
      <c r="D229" s="2" t="s">
        <v>1406</v>
      </c>
    </row>
    <row r="230" spans="1:4">
      <c r="A230" s="1">
        <v>501510</v>
      </c>
      <c r="B230" s="2" t="s">
        <v>210</v>
      </c>
      <c r="C230" s="2" t="s">
        <v>545</v>
      </c>
      <c r="D230" s="2" t="s">
        <v>824</v>
      </c>
    </row>
    <row r="231" spans="1:4">
      <c r="A231" s="1">
        <v>501511</v>
      </c>
      <c r="B231" s="2" t="s">
        <v>210</v>
      </c>
      <c r="C231" s="2" t="s">
        <v>545</v>
      </c>
      <c r="D231" s="2" t="s">
        <v>799</v>
      </c>
    </row>
    <row r="232" spans="1:4">
      <c r="A232" s="1">
        <v>501512</v>
      </c>
      <c r="B232" s="2" t="s">
        <v>210</v>
      </c>
      <c r="C232" s="2" t="s">
        <v>545</v>
      </c>
      <c r="D232" s="2" t="s">
        <v>1008</v>
      </c>
    </row>
    <row r="233" spans="1:4">
      <c r="A233" s="1">
        <v>501601</v>
      </c>
      <c r="B233" s="2" t="s">
        <v>210</v>
      </c>
      <c r="C233" s="2" t="s">
        <v>940</v>
      </c>
      <c r="D233" s="2" t="s">
        <v>1396</v>
      </c>
    </row>
    <row r="234" spans="1:4">
      <c r="A234" s="1">
        <v>501602</v>
      </c>
      <c r="B234" s="2" t="s">
        <v>210</v>
      </c>
      <c r="C234" s="2" t="s">
        <v>940</v>
      </c>
      <c r="D234" s="2" t="s">
        <v>1418</v>
      </c>
    </row>
    <row r="235" spans="1:4">
      <c r="A235" s="1">
        <v>501603</v>
      </c>
      <c r="B235" s="2" t="s">
        <v>210</v>
      </c>
      <c r="C235" s="2" t="s">
        <v>940</v>
      </c>
      <c r="D235" s="2" t="s">
        <v>1423</v>
      </c>
    </row>
    <row r="236" spans="1:4">
      <c r="A236" s="1">
        <v>501604</v>
      </c>
      <c r="B236" s="2" t="s">
        <v>210</v>
      </c>
      <c r="C236" s="2" t="s">
        <v>940</v>
      </c>
      <c r="D236" s="2" t="s">
        <v>1427</v>
      </c>
    </row>
    <row r="237" spans="1:4">
      <c r="A237" s="1">
        <v>501605</v>
      </c>
      <c r="B237" s="2" t="s">
        <v>210</v>
      </c>
      <c r="C237" s="2" t="s">
        <v>940</v>
      </c>
      <c r="D237" s="2" t="s">
        <v>807</v>
      </c>
    </row>
    <row r="238" spans="1:4">
      <c r="A238" s="1">
        <v>501606</v>
      </c>
      <c r="B238" s="2" t="s">
        <v>210</v>
      </c>
      <c r="C238" s="2" t="s">
        <v>940</v>
      </c>
      <c r="D238" s="2" t="s">
        <v>922</v>
      </c>
    </row>
    <row r="239" spans="1:4">
      <c r="A239" s="1">
        <v>501607</v>
      </c>
      <c r="B239" s="2" t="s">
        <v>210</v>
      </c>
      <c r="C239" s="2" t="s">
        <v>940</v>
      </c>
      <c r="D239" s="2" t="s">
        <v>947</v>
      </c>
    </row>
    <row r="240" spans="1:4">
      <c r="A240" s="1">
        <v>501701</v>
      </c>
      <c r="B240" s="2" t="s">
        <v>210</v>
      </c>
      <c r="C240" s="2" t="s">
        <v>603</v>
      </c>
      <c r="D240" s="2" t="s">
        <v>996</v>
      </c>
    </row>
    <row r="241" spans="1:4">
      <c r="A241" s="1">
        <v>501702</v>
      </c>
      <c r="B241" s="2" t="s">
        <v>210</v>
      </c>
      <c r="C241" s="2" t="s">
        <v>603</v>
      </c>
      <c r="D241" s="2" t="s">
        <v>950</v>
      </c>
    </row>
    <row r="242" spans="1:4">
      <c r="A242" s="1">
        <v>501703</v>
      </c>
      <c r="B242" s="2" t="s">
        <v>210</v>
      </c>
      <c r="C242" s="2" t="s">
        <v>603</v>
      </c>
      <c r="D242" s="2" t="s">
        <v>939</v>
      </c>
    </row>
    <row r="243" spans="1:4">
      <c r="A243" s="1">
        <v>501704</v>
      </c>
      <c r="B243" s="2" t="s">
        <v>210</v>
      </c>
      <c r="C243" s="2" t="s">
        <v>603</v>
      </c>
      <c r="D243" s="2" t="s">
        <v>1005</v>
      </c>
    </row>
    <row r="244" spans="1:4">
      <c r="A244" s="1">
        <v>501705</v>
      </c>
      <c r="B244" s="2" t="s">
        <v>210</v>
      </c>
      <c r="C244" s="2" t="s">
        <v>603</v>
      </c>
      <c r="D244" s="2" t="s">
        <v>588</v>
      </c>
    </row>
    <row r="245" spans="1:4">
      <c r="A245" s="1">
        <v>501706</v>
      </c>
      <c r="B245" s="2" t="s">
        <v>210</v>
      </c>
      <c r="C245" s="2" t="s">
        <v>603</v>
      </c>
      <c r="D245" s="2" t="s">
        <v>956</v>
      </c>
    </row>
    <row r="246" spans="1:4">
      <c r="A246" s="1">
        <v>501707</v>
      </c>
      <c r="B246" s="2" t="s">
        <v>210</v>
      </c>
      <c r="C246" s="2" t="s">
        <v>603</v>
      </c>
      <c r="D246" s="2" t="s">
        <v>955</v>
      </c>
    </row>
    <row r="247" spans="1:4">
      <c r="A247" s="1">
        <v>501708</v>
      </c>
      <c r="B247" s="2" t="s">
        <v>210</v>
      </c>
      <c r="C247" s="2" t="s">
        <v>603</v>
      </c>
      <c r="D247" s="2" t="s">
        <v>941</v>
      </c>
    </row>
    <row r="248" spans="1:4">
      <c r="A248" s="1">
        <v>501801</v>
      </c>
      <c r="B248" s="2" t="s">
        <v>210</v>
      </c>
      <c r="C248" s="2" t="s">
        <v>823</v>
      </c>
      <c r="D248" s="2" t="s">
        <v>967</v>
      </c>
    </row>
    <row r="249" spans="1:4">
      <c r="A249" s="1">
        <v>501802</v>
      </c>
      <c r="B249" s="2" t="s">
        <v>210</v>
      </c>
      <c r="C249" s="2" t="s">
        <v>823</v>
      </c>
      <c r="D249" s="2" t="s">
        <v>942</v>
      </c>
    </row>
    <row r="250" spans="1:4">
      <c r="A250" s="1">
        <v>501803</v>
      </c>
      <c r="B250" s="2" t="s">
        <v>210</v>
      </c>
      <c r="C250" s="2" t="s">
        <v>823</v>
      </c>
      <c r="D250" s="2" t="s">
        <v>1150</v>
      </c>
    </row>
    <row r="251" spans="1:4">
      <c r="A251" s="1">
        <v>501804</v>
      </c>
      <c r="B251" s="2" t="s">
        <v>210</v>
      </c>
      <c r="C251" s="2" t="s">
        <v>823</v>
      </c>
      <c r="D251" s="2" t="s">
        <v>905</v>
      </c>
    </row>
    <row r="252" spans="1:4">
      <c r="A252" s="1">
        <v>501805</v>
      </c>
      <c r="B252" s="2" t="s">
        <v>210</v>
      </c>
      <c r="C252" s="2" t="s">
        <v>823</v>
      </c>
      <c r="D252" s="2" t="s">
        <v>966</v>
      </c>
    </row>
    <row r="253" spans="1:4">
      <c r="A253" s="1">
        <v>501806</v>
      </c>
      <c r="B253" s="2" t="s">
        <v>210</v>
      </c>
      <c r="C253" s="2" t="s">
        <v>823</v>
      </c>
      <c r="D253" s="2" t="s">
        <v>980</v>
      </c>
    </row>
    <row r="254" spans="1:4">
      <c r="A254" s="1">
        <v>501807</v>
      </c>
      <c r="B254" s="2" t="s">
        <v>210</v>
      </c>
      <c r="C254" s="2" t="s">
        <v>823</v>
      </c>
      <c r="D254" s="2" t="s">
        <v>931</v>
      </c>
    </row>
    <row r="255" spans="1:4">
      <c r="A255" s="1">
        <v>501808</v>
      </c>
      <c r="B255" s="2" t="s">
        <v>210</v>
      </c>
      <c r="C255" s="2" t="s">
        <v>823</v>
      </c>
      <c r="D255" s="2" t="s">
        <v>298</v>
      </c>
    </row>
    <row r="256" spans="1:4">
      <c r="A256" s="1">
        <v>501809</v>
      </c>
      <c r="B256" s="2" t="s">
        <v>210</v>
      </c>
      <c r="C256" s="2" t="s">
        <v>823</v>
      </c>
      <c r="D256" s="2" t="s">
        <v>916</v>
      </c>
    </row>
    <row r="257" spans="1:4">
      <c r="A257" s="1">
        <v>501810</v>
      </c>
      <c r="B257" s="2" t="s">
        <v>210</v>
      </c>
      <c r="C257" s="2" t="s">
        <v>823</v>
      </c>
      <c r="D257" s="2" t="s">
        <v>288</v>
      </c>
    </row>
    <row r="258" spans="1:4">
      <c r="A258" s="1">
        <v>501811</v>
      </c>
      <c r="B258" s="2" t="s">
        <v>210</v>
      </c>
      <c r="C258" s="2" t="s">
        <v>823</v>
      </c>
      <c r="D258" s="2" t="s">
        <v>299</v>
      </c>
    </row>
    <row r="259" spans="1:4">
      <c r="A259" s="1">
        <v>502001</v>
      </c>
      <c r="B259" s="2" t="s">
        <v>210</v>
      </c>
      <c r="C259" s="2" t="s">
        <v>616</v>
      </c>
      <c r="D259" s="2" t="s">
        <v>857</v>
      </c>
    </row>
    <row r="260" spans="1:4">
      <c r="A260" s="1">
        <v>502002</v>
      </c>
      <c r="B260" s="2" t="s">
        <v>210</v>
      </c>
      <c r="C260" s="2" t="s">
        <v>616</v>
      </c>
      <c r="D260" s="2" t="s">
        <v>901</v>
      </c>
    </row>
    <row r="261" spans="1:4">
      <c r="A261" s="1">
        <v>502003</v>
      </c>
      <c r="B261" s="2" t="s">
        <v>210</v>
      </c>
      <c r="C261" s="2" t="s">
        <v>616</v>
      </c>
      <c r="D261" s="2" t="s">
        <v>929</v>
      </c>
    </row>
    <row r="262" spans="1:4">
      <c r="A262" s="1">
        <v>502004</v>
      </c>
      <c r="B262" s="2" t="s">
        <v>210</v>
      </c>
      <c r="C262" s="2" t="s">
        <v>616</v>
      </c>
      <c r="D262" s="2" t="s">
        <v>920</v>
      </c>
    </row>
    <row r="263" spans="1:4">
      <c r="A263" s="1">
        <v>502005</v>
      </c>
      <c r="B263" s="2" t="s">
        <v>210</v>
      </c>
      <c r="C263" s="2" t="s">
        <v>616</v>
      </c>
      <c r="D263" s="2" t="s">
        <v>880</v>
      </c>
    </row>
    <row r="264" spans="1:4">
      <c r="A264" s="1">
        <v>502006</v>
      </c>
      <c r="B264" s="2" t="s">
        <v>210</v>
      </c>
      <c r="C264" s="2" t="s">
        <v>616</v>
      </c>
      <c r="D264" s="2" t="s">
        <v>894</v>
      </c>
    </row>
    <row r="265" spans="1:4">
      <c r="A265" s="1">
        <v>502007</v>
      </c>
      <c r="B265" s="2" t="s">
        <v>210</v>
      </c>
      <c r="C265" s="2" t="s">
        <v>616</v>
      </c>
      <c r="D265" s="2" t="s">
        <v>864</v>
      </c>
    </row>
    <row r="266" spans="1:4">
      <c r="A266" s="1">
        <v>502008</v>
      </c>
      <c r="B266" s="2" t="s">
        <v>210</v>
      </c>
      <c r="C266" s="2" t="s">
        <v>616</v>
      </c>
      <c r="D266" s="2" t="s">
        <v>903</v>
      </c>
    </row>
    <row r="267" spans="1:4">
      <c r="A267" s="1">
        <v>502009</v>
      </c>
      <c r="B267" s="2" t="s">
        <v>210</v>
      </c>
      <c r="C267" s="2" t="s">
        <v>616</v>
      </c>
      <c r="D267" s="2" t="s">
        <v>833</v>
      </c>
    </row>
    <row r="268" spans="1:4">
      <c r="A268" s="1">
        <v>502101</v>
      </c>
      <c r="B268" s="2" t="s">
        <v>210</v>
      </c>
      <c r="C268" s="2" t="s">
        <v>1389</v>
      </c>
      <c r="D268" s="2" t="s">
        <v>999</v>
      </c>
    </row>
    <row r="269" spans="1:4">
      <c r="A269" s="1">
        <v>502102</v>
      </c>
      <c r="B269" s="2" t="s">
        <v>210</v>
      </c>
      <c r="C269" s="2" t="s">
        <v>1389</v>
      </c>
      <c r="D269" s="2" t="s">
        <v>1010</v>
      </c>
    </row>
    <row r="270" spans="1:4">
      <c r="A270" s="1">
        <v>502103</v>
      </c>
      <c r="B270" s="2" t="s">
        <v>210</v>
      </c>
      <c r="C270" s="2" t="s">
        <v>1389</v>
      </c>
      <c r="D270" s="2" t="s">
        <v>1004</v>
      </c>
    </row>
    <row r="271" spans="1:4">
      <c r="A271" s="1">
        <v>502104</v>
      </c>
      <c r="B271" s="2" t="s">
        <v>210</v>
      </c>
      <c r="C271" s="2" t="s">
        <v>1389</v>
      </c>
      <c r="D271" s="2" t="s">
        <v>301</v>
      </c>
    </row>
    <row r="272" spans="1:4">
      <c r="A272" s="1">
        <v>502201</v>
      </c>
      <c r="B272" s="2" t="s">
        <v>210</v>
      </c>
      <c r="C272" s="2" t="s">
        <v>624</v>
      </c>
      <c r="D272" s="2" t="s">
        <v>1421</v>
      </c>
    </row>
    <row r="273" spans="1:4">
      <c r="A273" s="1">
        <v>502202</v>
      </c>
      <c r="B273" s="2" t="s">
        <v>210</v>
      </c>
      <c r="C273" s="2" t="s">
        <v>624</v>
      </c>
      <c r="D273" s="2" t="s">
        <v>1384</v>
      </c>
    </row>
    <row r="274" spans="1:4">
      <c r="A274" s="1">
        <v>502203</v>
      </c>
      <c r="B274" s="2" t="s">
        <v>210</v>
      </c>
      <c r="C274" s="2" t="s">
        <v>624</v>
      </c>
      <c r="D274" s="2" t="s">
        <v>1403</v>
      </c>
    </row>
    <row r="275" spans="1:4">
      <c r="A275" s="1">
        <v>502204</v>
      </c>
      <c r="B275" s="2" t="s">
        <v>210</v>
      </c>
      <c r="C275" s="2" t="s">
        <v>624</v>
      </c>
      <c r="D275" s="2" t="s">
        <v>1412</v>
      </c>
    </row>
    <row r="276" spans="1:4">
      <c r="A276" s="1">
        <v>502205</v>
      </c>
      <c r="B276" s="2" t="s">
        <v>210</v>
      </c>
      <c r="C276" s="2" t="s">
        <v>624</v>
      </c>
      <c r="D276" s="2" t="s">
        <v>1422</v>
      </c>
    </row>
    <row r="277" spans="1:4">
      <c r="A277" s="1">
        <v>502206</v>
      </c>
      <c r="B277" s="2" t="s">
        <v>210</v>
      </c>
      <c r="C277" s="2" t="s">
        <v>624</v>
      </c>
      <c r="D277" s="2" t="s">
        <v>1419</v>
      </c>
    </row>
    <row r="278" spans="1:4">
      <c r="A278" s="1">
        <v>502207</v>
      </c>
      <c r="B278" s="2" t="s">
        <v>210</v>
      </c>
      <c r="C278" s="2" t="s">
        <v>624</v>
      </c>
      <c r="D278" s="2" t="s">
        <v>1408</v>
      </c>
    </row>
    <row r="279" spans="1:4">
      <c r="A279" s="1">
        <v>502208</v>
      </c>
      <c r="B279" s="2" t="s">
        <v>210</v>
      </c>
      <c r="C279" s="2" t="s">
        <v>624</v>
      </c>
      <c r="D279" s="2" t="s">
        <v>810</v>
      </c>
    </row>
    <row r="280" spans="1:4">
      <c r="A280" s="1">
        <v>502209</v>
      </c>
      <c r="B280" s="2" t="s">
        <v>210</v>
      </c>
      <c r="C280" s="2" t="s">
        <v>624</v>
      </c>
      <c r="D280" s="2" t="s">
        <v>1414</v>
      </c>
    </row>
    <row r="281" spans="1:4">
      <c r="A281" s="1">
        <v>502210</v>
      </c>
      <c r="B281" s="2" t="s">
        <v>210</v>
      </c>
      <c r="C281" s="2" t="s">
        <v>624</v>
      </c>
      <c r="D281" s="2" t="s">
        <v>994</v>
      </c>
    </row>
    <row r="282" spans="1:4">
      <c r="A282" s="1">
        <v>502301</v>
      </c>
      <c r="B282" s="2" t="s">
        <v>210</v>
      </c>
      <c r="C282" s="2" t="s">
        <v>617</v>
      </c>
      <c r="D282" s="2" t="s">
        <v>809</v>
      </c>
    </row>
    <row r="283" spans="1:4">
      <c r="A283" s="1">
        <v>502302</v>
      </c>
      <c r="B283" s="2" t="s">
        <v>210</v>
      </c>
      <c r="C283" s="2" t="s">
        <v>617</v>
      </c>
      <c r="D283" s="2" t="s">
        <v>818</v>
      </c>
    </row>
    <row r="284" spans="1:4">
      <c r="A284" s="1">
        <v>502303</v>
      </c>
      <c r="B284" s="2" t="s">
        <v>210</v>
      </c>
      <c r="C284" s="2" t="s">
        <v>617</v>
      </c>
      <c r="D284" s="2" t="s">
        <v>1385</v>
      </c>
    </row>
    <row r="285" spans="1:4">
      <c r="A285" s="1">
        <v>502304</v>
      </c>
      <c r="B285" s="2" t="s">
        <v>210</v>
      </c>
      <c r="C285" s="2" t="s">
        <v>617</v>
      </c>
      <c r="D285" s="2" t="s">
        <v>1417</v>
      </c>
    </row>
    <row r="286" spans="1:4">
      <c r="A286" s="1">
        <v>502305</v>
      </c>
      <c r="B286" s="2" t="s">
        <v>210</v>
      </c>
      <c r="C286" s="2" t="s">
        <v>617</v>
      </c>
      <c r="D286" s="2" t="s">
        <v>289</v>
      </c>
    </row>
    <row r="287" spans="1:4">
      <c r="A287" s="1">
        <v>502306</v>
      </c>
      <c r="B287" s="2" t="s">
        <v>210</v>
      </c>
      <c r="C287" s="2" t="s">
        <v>617</v>
      </c>
      <c r="D287" s="2" t="s">
        <v>1026</v>
      </c>
    </row>
    <row r="288" spans="1:4">
      <c r="A288" s="1">
        <v>502307</v>
      </c>
      <c r="B288" s="2" t="s">
        <v>210</v>
      </c>
      <c r="C288" s="2" t="s">
        <v>617</v>
      </c>
      <c r="D288" s="2" t="s">
        <v>976</v>
      </c>
    </row>
    <row r="289" spans="1:4">
      <c r="A289" s="1">
        <v>502308</v>
      </c>
      <c r="B289" s="2" t="s">
        <v>210</v>
      </c>
      <c r="C289" s="2" t="s">
        <v>617</v>
      </c>
      <c r="D289" s="2" t="s">
        <v>1375</v>
      </c>
    </row>
    <row r="290" spans="1:4">
      <c r="A290" s="1">
        <v>502309</v>
      </c>
      <c r="B290" s="2" t="s">
        <v>210</v>
      </c>
      <c r="C290" s="2" t="s">
        <v>617</v>
      </c>
      <c r="D290" s="2" t="s">
        <v>1391</v>
      </c>
    </row>
    <row r="291" spans="1:4">
      <c r="A291" s="1">
        <v>502401</v>
      </c>
      <c r="B291" s="2" t="s">
        <v>210</v>
      </c>
      <c r="C291" s="2" t="s">
        <v>583</v>
      </c>
      <c r="D291" s="2" t="s">
        <v>964</v>
      </c>
    </row>
    <row r="292" spans="1:4">
      <c r="A292" s="1">
        <v>502402</v>
      </c>
      <c r="B292" s="2" t="s">
        <v>210</v>
      </c>
      <c r="C292" s="2" t="s">
        <v>583</v>
      </c>
      <c r="D292" s="2" t="s">
        <v>993</v>
      </c>
    </row>
    <row r="293" spans="1:4">
      <c r="A293" s="1">
        <v>502403</v>
      </c>
      <c r="B293" s="2" t="s">
        <v>210</v>
      </c>
      <c r="C293" s="2" t="s">
        <v>583</v>
      </c>
      <c r="D293" s="2" t="s">
        <v>825</v>
      </c>
    </row>
    <row r="294" spans="1:4">
      <c r="A294" s="1">
        <v>502501</v>
      </c>
      <c r="B294" s="2" t="s">
        <v>210</v>
      </c>
      <c r="C294" s="2" t="s">
        <v>602</v>
      </c>
      <c r="D294" s="2" t="s">
        <v>1401</v>
      </c>
    </row>
    <row r="295" spans="1:4">
      <c r="A295" s="1">
        <v>502502</v>
      </c>
      <c r="B295" s="2" t="s">
        <v>210</v>
      </c>
      <c r="C295" s="2" t="s">
        <v>602</v>
      </c>
      <c r="D295" s="2" t="s">
        <v>1432</v>
      </c>
    </row>
    <row r="296" spans="1:4">
      <c r="A296" s="1">
        <v>502503</v>
      </c>
      <c r="B296" s="2" t="s">
        <v>210</v>
      </c>
      <c r="C296" s="2" t="s">
        <v>602</v>
      </c>
      <c r="D296" s="2" t="s">
        <v>1388</v>
      </c>
    </row>
    <row r="297" spans="1:4">
      <c r="A297" s="1">
        <v>502504</v>
      </c>
      <c r="B297" s="2" t="s">
        <v>210</v>
      </c>
      <c r="C297" s="2" t="s">
        <v>602</v>
      </c>
      <c r="D297" s="2" t="s">
        <v>1371</v>
      </c>
    </row>
    <row r="298" spans="1:4">
      <c r="A298" s="1">
        <v>502505</v>
      </c>
      <c r="B298" s="2" t="s">
        <v>210</v>
      </c>
      <c r="C298" s="2" t="s">
        <v>602</v>
      </c>
      <c r="D298" s="2" t="s">
        <v>747</v>
      </c>
    </row>
    <row r="299" spans="1:4">
      <c r="A299" s="1">
        <v>502506</v>
      </c>
      <c r="B299" s="2" t="s">
        <v>210</v>
      </c>
      <c r="C299" s="2" t="s">
        <v>602</v>
      </c>
      <c r="D299" s="2" t="s">
        <v>1433</v>
      </c>
    </row>
    <row r="300" spans="1:4">
      <c r="A300" s="1">
        <v>502507</v>
      </c>
      <c r="B300" s="2" t="s">
        <v>210</v>
      </c>
      <c r="C300" s="2" t="s">
        <v>602</v>
      </c>
      <c r="D300" s="2" t="s">
        <v>1424</v>
      </c>
    </row>
    <row r="301" spans="1:4">
      <c r="A301" s="1">
        <v>502508</v>
      </c>
      <c r="B301" s="2" t="s">
        <v>210</v>
      </c>
      <c r="C301" s="2" t="s">
        <v>602</v>
      </c>
      <c r="D301" s="2" t="s">
        <v>1399</v>
      </c>
    </row>
    <row r="302" spans="1:4">
      <c r="A302" s="1">
        <v>502509</v>
      </c>
      <c r="B302" s="2" t="s">
        <v>210</v>
      </c>
      <c r="C302" s="2" t="s">
        <v>602</v>
      </c>
      <c r="D302" s="2" t="s">
        <v>1413</v>
      </c>
    </row>
    <row r="303" spans="1:4">
      <c r="A303" s="1">
        <v>502601</v>
      </c>
      <c r="B303" s="2" t="s">
        <v>210</v>
      </c>
      <c r="C303" s="2" t="s">
        <v>973</v>
      </c>
      <c r="D303" s="2" t="s">
        <v>1118</v>
      </c>
    </row>
    <row r="304" spans="1:4">
      <c r="A304" s="1">
        <v>502602</v>
      </c>
      <c r="B304" s="2" t="s">
        <v>210</v>
      </c>
      <c r="C304" s="2" t="s">
        <v>973</v>
      </c>
      <c r="D304" s="2" t="s">
        <v>1193</v>
      </c>
    </row>
    <row r="305" spans="1:4">
      <c r="A305" s="1">
        <v>502603</v>
      </c>
      <c r="B305" s="2" t="s">
        <v>210</v>
      </c>
      <c r="C305" s="2" t="s">
        <v>973</v>
      </c>
      <c r="D305" s="2" t="s">
        <v>805</v>
      </c>
    </row>
    <row r="306" spans="1:4">
      <c r="A306" s="1">
        <v>502604</v>
      </c>
      <c r="B306" s="2" t="s">
        <v>210</v>
      </c>
      <c r="C306" s="2" t="s">
        <v>973</v>
      </c>
      <c r="D306" s="2" t="s">
        <v>820</v>
      </c>
    </row>
    <row r="307" spans="1:4">
      <c r="A307" s="1">
        <v>502605</v>
      </c>
      <c r="B307" s="2" t="s">
        <v>210</v>
      </c>
      <c r="C307" s="2" t="s">
        <v>973</v>
      </c>
      <c r="D307" s="2" t="s">
        <v>1404</v>
      </c>
    </row>
    <row r="308" spans="1:4">
      <c r="A308" s="1">
        <v>502606</v>
      </c>
      <c r="B308" s="2" t="s">
        <v>210</v>
      </c>
      <c r="C308" s="2" t="s">
        <v>973</v>
      </c>
      <c r="D308" s="2" t="s">
        <v>1188</v>
      </c>
    </row>
    <row r="309" spans="1:4">
      <c r="A309" s="1">
        <v>502701</v>
      </c>
      <c r="B309" s="2" t="s">
        <v>210</v>
      </c>
      <c r="C309" s="2" t="s">
        <v>815</v>
      </c>
      <c r="D309" s="2" t="s">
        <v>803</v>
      </c>
    </row>
    <row r="310" spans="1:4">
      <c r="A310" s="1">
        <v>502702</v>
      </c>
      <c r="B310" s="2" t="s">
        <v>210</v>
      </c>
      <c r="C310" s="2" t="s">
        <v>815</v>
      </c>
      <c r="D310" s="2" t="s">
        <v>801</v>
      </c>
    </row>
    <row r="311" spans="1:4">
      <c r="A311" s="1">
        <v>502703</v>
      </c>
      <c r="B311" s="2" t="s">
        <v>210</v>
      </c>
      <c r="C311" s="2" t="s">
        <v>815</v>
      </c>
      <c r="D311" s="2" t="s">
        <v>1416</v>
      </c>
    </row>
    <row r="312" spans="1:4">
      <c r="A312" s="1">
        <v>502704</v>
      </c>
      <c r="B312" s="2" t="s">
        <v>210</v>
      </c>
      <c r="C312" s="2" t="s">
        <v>815</v>
      </c>
      <c r="D312" s="2" t="s">
        <v>814</v>
      </c>
    </row>
    <row r="313" spans="1:4">
      <c r="A313" s="1">
        <v>502705</v>
      </c>
      <c r="B313" s="2" t="s">
        <v>210</v>
      </c>
      <c r="C313" s="2" t="s">
        <v>815</v>
      </c>
      <c r="D313" s="2" t="s">
        <v>812</v>
      </c>
    </row>
    <row r="314" spans="1:4">
      <c r="A314" s="1">
        <v>502706</v>
      </c>
      <c r="B314" s="2" t="s">
        <v>210</v>
      </c>
      <c r="C314" s="2" t="s">
        <v>815</v>
      </c>
      <c r="D314" s="2" t="s">
        <v>764</v>
      </c>
    </row>
    <row r="315" spans="1:4">
      <c r="A315" s="1">
        <v>502707</v>
      </c>
      <c r="B315" s="2" t="s">
        <v>210</v>
      </c>
      <c r="C315" s="2" t="s">
        <v>815</v>
      </c>
      <c r="D315" s="2" t="s">
        <v>140</v>
      </c>
    </row>
    <row r="316" spans="1:4">
      <c r="A316" s="1">
        <v>502708</v>
      </c>
      <c r="B316" s="2" t="s">
        <v>210</v>
      </c>
      <c r="C316" s="2" t="s">
        <v>815</v>
      </c>
      <c r="D316" s="2" t="s">
        <v>817</v>
      </c>
    </row>
    <row r="317" spans="1:4">
      <c r="A317" s="1">
        <v>502709</v>
      </c>
      <c r="B317" s="2" t="s">
        <v>210</v>
      </c>
      <c r="C317" s="2" t="s">
        <v>815</v>
      </c>
      <c r="D317" s="2" t="s">
        <v>797</v>
      </c>
    </row>
    <row r="318" spans="1:4">
      <c r="A318" s="1">
        <v>502710</v>
      </c>
      <c r="B318" s="2" t="s">
        <v>210</v>
      </c>
      <c r="C318" s="2" t="s">
        <v>815</v>
      </c>
      <c r="D318" s="2" t="s">
        <v>974</v>
      </c>
    </row>
    <row r="319" spans="1:4">
      <c r="A319" s="1">
        <v>502711</v>
      </c>
      <c r="B319" s="2" t="s">
        <v>210</v>
      </c>
      <c r="C319" s="2" t="s">
        <v>815</v>
      </c>
      <c r="D319" s="2" t="s">
        <v>957</v>
      </c>
    </row>
    <row r="320" spans="1:4">
      <c r="A320" s="1">
        <v>502801</v>
      </c>
      <c r="B320" s="2" t="s">
        <v>210</v>
      </c>
      <c r="C320" s="2" t="s">
        <v>615</v>
      </c>
      <c r="D320" s="2" t="s">
        <v>933</v>
      </c>
    </row>
    <row r="321" spans="1:4">
      <c r="A321" s="1">
        <v>502802</v>
      </c>
      <c r="B321" s="2" t="s">
        <v>210</v>
      </c>
      <c r="C321" s="2" t="s">
        <v>615</v>
      </c>
      <c r="D321" s="2" t="s">
        <v>960</v>
      </c>
    </row>
    <row r="322" spans="1:4">
      <c r="A322" s="1">
        <v>502803</v>
      </c>
      <c r="B322" s="2" t="s">
        <v>210</v>
      </c>
      <c r="C322" s="2" t="s">
        <v>615</v>
      </c>
      <c r="D322" s="2" t="s">
        <v>923</v>
      </c>
    </row>
    <row r="323" spans="1:4">
      <c r="A323" s="1">
        <v>502804</v>
      </c>
      <c r="B323" s="2" t="s">
        <v>210</v>
      </c>
      <c r="C323" s="2" t="s">
        <v>615</v>
      </c>
      <c r="D323" s="2" t="s">
        <v>897</v>
      </c>
    </row>
    <row r="324" spans="1:4">
      <c r="A324" s="1">
        <v>502805</v>
      </c>
      <c r="B324" s="2" t="s">
        <v>210</v>
      </c>
      <c r="C324" s="2" t="s">
        <v>615</v>
      </c>
      <c r="D324" s="2" t="s">
        <v>889</v>
      </c>
    </row>
    <row r="325" spans="1:4">
      <c r="A325" s="1">
        <v>502806</v>
      </c>
      <c r="B325" s="2" t="s">
        <v>210</v>
      </c>
      <c r="C325" s="2" t="s">
        <v>615</v>
      </c>
      <c r="D325" s="2" t="s">
        <v>608</v>
      </c>
    </row>
    <row r="326" spans="1:4">
      <c r="A326" s="1">
        <v>502807</v>
      </c>
      <c r="B326" s="2" t="s">
        <v>210</v>
      </c>
      <c r="C326" s="2" t="s">
        <v>615</v>
      </c>
      <c r="D326" s="2" t="s">
        <v>958</v>
      </c>
    </row>
    <row r="327" spans="1:4">
      <c r="A327" s="1">
        <v>502901</v>
      </c>
      <c r="B327" s="2" t="s">
        <v>210</v>
      </c>
      <c r="C327" s="2" t="s">
        <v>1366</v>
      </c>
      <c r="D327" s="2" t="s">
        <v>899</v>
      </c>
    </row>
    <row r="328" spans="1:4">
      <c r="A328" s="1">
        <v>502902</v>
      </c>
      <c r="B328" s="2" t="s">
        <v>210</v>
      </c>
      <c r="C328" s="2" t="s">
        <v>1366</v>
      </c>
      <c r="D328" s="2" t="s">
        <v>954</v>
      </c>
    </row>
    <row r="329" spans="1:4">
      <c r="A329" s="1">
        <v>502903</v>
      </c>
      <c r="B329" s="2" t="s">
        <v>210</v>
      </c>
      <c r="C329" s="2" t="s">
        <v>1366</v>
      </c>
      <c r="D329" s="2" t="s">
        <v>938</v>
      </c>
    </row>
    <row r="330" spans="1:4">
      <c r="A330" s="1">
        <v>503001</v>
      </c>
      <c r="B330" s="2" t="s">
        <v>210</v>
      </c>
      <c r="C330" s="2" t="s">
        <v>1021</v>
      </c>
      <c r="D330" s="2" t="s">
        <v>1016</v>
      </c>
    </row>
    <row r="331" spans="1:4">
      <c r="A331" s="1">
        <v>503002</v>
      </c>
      <c r="B331" s="2" t="s">
        <v>210</v>
      </c>
      <c r="C331" s="2" t="s">
        <v>1021</v>
      </c>
      <c r="D331" s="2" t="s">
        <v>981</v>
      </c>
    </row>
    <row r="332" spans="1:4">
      <c r="A332" s="1">
        <v>503003</v>
      </c>
      <c r="B332" s="2" t="s">
        <v>210</v>
      </c>
      <c r="C332" s="2" t="s">
        <v>1021</v>
      </c>
      <c r="D332" s="2" t="s">
        <v>1018</v>
      </c>
    </row>
    <row r="333" spans="1:4">
      <c r="A333" s="1">
        <v>503004</v>
      </c>
      <c r="B333" s="2" t="s">
        <v>210</v>
      </c>
      <c r="C333" s="2" t="s">
        <v>1021</v>
      </c>
      <c r="D333" s="2" t="s">
        <v>547</v>
      </c>
    </row>
    <row r="334" spans="1:4">
      <c r="A334" s="1">
        <v>503005</v>
      </c>
      <c r="B334" s="2" t="s">
        <v>210</v>
      </c>
      <c r="C334" s="2" t="s">
        <v>1021</v>
      </c>
      <c r="D334" s="2" t="s">
        <v>975</v>
      </c>
    </row>
    <row r="335" spans="1:4">
      <c r="A335" s="1">
        <v>503006</v>
      </c>
      <c r="B335" s="2" t="s">
        <v>210</v>
      </c>
      <c r="C335" s="2" t="s">
        <v>1021</v>
      </c>
      <c r="D335" s="2" t="s">
        <v>992</v>
      </c>
    </row>
    <row r="336" spans="1:4">
      <c r="A336" s="1">
        <v>503007</v>
      </c>
      <c r="B336" s="2" t="s">
        <v>210</v>
      </c>
      <c r="C336" s="2" t="s">
        <v>1021</v>
      </c>
      <c r="D336" s="2" t="s">
        <v>951</v>
      </c>
    </row>
    <row r="337" spans="1:4">
      <c r="A337" s="1">
        <v>503008</v>
      </c>
      <c r="B337" s="2" t="s">
        <v>210</v>
      </c>
      <c r="C337" s="2" t="s">
        <v>1021</v>
      </c>
      <c r="D337" s="2" t="s">
        <v>1012</v>
      </c>
    </row>
    <row r="338" spans="1:4">
      <c r="A338" s="1">
        <v>503009</v>
      </c>
      <c r="B338" s="2" t="s">
        <v>210</v>
      </c>
      <c r="C338" s="2" t="s">
        <v>1021</v>
      </c>
      <c r="D338" s="2" t="s">
        <v>997</v>
      </c>
    </row>
    <row r="339" spans="1:4">
      <c r="A339" s="1">
        <v>503010</v>
      </c>
      <c r="B339" s="2" t="s">
        <v>210</v>
      </c>
      <c r="C339" s="2" t="s">
        <v>1021</v>
      </c>
      <c r="D339" s="2" t="s">
        <v>983</v>
      </c>
    </row>
    <row r="340" spans="1:4">
      <c r="A340" s="1">
        <v>503101</v>
      </c>
      <c r="B340" s="2" t="s">
        <v>210</v>
      </c>
      <c r="C340" s="2" t="s">
        <v>532</v>
      </c>
      <c r="D340" s="2" t="s">
        <v>1038</v>
      </c>
    </row>
    <row r="341" spans="1:4">
      <c r="A341" s="1">
        <v>503102</v>
      </c>
      <c r="B341" s="2" t="s">
        <v>210</v>
      </c>
      <c r="C341" s="2" t="s">
        <v>532</v>
      </c>
      <c r="D341" s="2" t="s">
        <v>965</v>
      </c>
    </row>
    <row r="342" spans="1:4">
      <c r="A342" s="1">
        <v>503103</v>
      </c>
      <c r="B342" s="2" t="s">
        <v>210</v>
      </c>
      <c r="C342" s="2" t="s">
        <v>532</v>
      </c>
      <c r="D342" s="2" t="s">
        <v>1000</v>
      </c>
    </row>
    <row r="343" spans="1:4">
      <c r="A343" s="1">
        <v>503104</v>
      </c>
      <c r="B343" s="2" t="s">
        <v>210</v>
      </c>
      <c r="C343" s="2" t="s">
        <v>532</v>
      </c>
      <c r="D343" s="2" t="s">
        <v>984</v>
      </c>
    </row>
    <row r="344" spans="1:4">
      <c r="A344" s="1">
        <v>503105</v>
      </c>
      <c r="B344" s="2" t="s">
        <v>210</v>
      </c>
      <c r="C344" s="2" t="s">
        <v>532</v>
      </c>
      <c r="D344" s="2" t="s">
        <v>1033</v>
      </c>
    </row>
    <row r="345" spans="1:4">
      <c r="A345" s="1">
        <v>503106</v>
      </c>
      <c r="B345" s="2" t="s">
        <v>210</v>
      </c>
      <c r="C345" s="2" t="s">
        <v>532</v>
      </c>
      <c r="D345" s="2" t="s">
        <v>1030</v>
      </c>
    </row>
    <row r="346" spans="1:4">
      <c r="A346" s="1">
        <v>503107</v>
      </c>
      <c r="B346" s="2" t="s">
        <v>210</v>
      </c>
      <c r="C346" s="2" t="s">
        <v>532</v>
      </c>
      <c r="D346" s="2" t="s">
        <v>969</v>
      </c>
    </row>
    <row r="347" spans="1:4">
      <c r="A347" s="1">
        <v>503108</v>
      </c>
      <c r="B347" s="2" t="s">
        <v>210</v>
      </c>
      <c r="C347" s="2" t="s">
        <v>532</v>
      </c>
      <c r="D347" s="2" t="s">
        <v>1011</v>
      </c>
    </row>
    <row r="348" spans="1:4">
      <c r="A348" s="1">
        <v>503109</v>
      </c>
      <c r="B348" s="2" t="s">
        <v>210</v>
      </c>
      <c r="C348" s="2" t="s">
        <v>532</v>
      </c>
      <c r="D348" s="2" t="s">
        <v>952</v>
      </c>
    </row>
    <row r="349" spans="1:4">
      <c r="A349" s="1">
        <v>503110</v>
      </c>
      <c r="B349" s="2" t="s">
        <v>210</v>
      </c>
      <c r="C349" s="2" t="s">
        <v>532</v>
      </c>
      <c r="D349" s="2" t="s">
        <v>1022</v>
      </c>
    </row>
    <row r="350" spans="1:4">
      <c r="A350" s="1">
        <v>503111</v>
      </c>
      <c r="B350" s="2" t="s">
        <v>210</v>
      </c>
      <c r="C350" s="2" t="s">
        <v>532</v>
      </c>
      <c r="D350" s="2" t="s">
        <v>1023</v>
      </c>
    </row>
    <row r="351" spans="1:4">
      <c r="A351" s="1">
        <v>503112</v>
      </c>
      <c r="B351" s="2" t="s">
        <v>210</v>
      </c>
      <c r="C351" s="2" t="s">
        <v>532</v>
      </c>
      <c r="D351" s="2" t="s">
        <v>1037</v>
      </c>
    </row>
    <row r="352" spans="1:4">
      <c r="A352" s="1">
        <v>503113</v>
      </c>
      <c r="B352" s="2" t="s">
        <v>210</v>
      </c>
      <c r="C352" s="2" t="s">
        <v>532</v>
      </c>
      <c r="D352" s="2" t="s">
        <v>1024</v>
      </c>
    </row>
    <row r="353" spans="1:4">
      <c r="A353" s="1">
        <v>503114</v>
      </c>
      <c r="B353" s="2" t="s">
        <v>210</v>
      </c>
      <c r="C353" s="2" t="s">
        <v>532</v>
      </c>
      <c r="D353" s="2" t="s">
        <v>1017</v>
      </c>
    </row>
    <row r="354" spans="1:4">
      <c r="A354" s="1">
        <v>503115</v>
      </c>
      <c r="B354" s="2" t="s">
        <v>210</v>
      </c>
      <c r="C354" s="2" t="s">
        <v>532</v>
      </c>
      <c r="D354" s="2" t="s">
        <v>1039</v>
      </c>
    </row>
    <row r="355" spans="1:4">
      <c r="A355" s="1">
        <v>503116</v>
      </c>
      <c r="B355" s="2" t="s">
        <v>210</v>
      </c>
      <c r="C355" s="2" t="s">
        <v>532</v>
      </c>
      <c r="D355" s="2" t="s">
        <v>1048</v>
      </c>
    </row>
    <row r="356" spans="1:4">
      <c r="A356" s="1">
        <v>503117</v>
      </c>
      <c r="B356" s="2" t="s">
        <v>210</v>
      </c>
      <c r="C356" s="2" t="s">
        <v>532</v>
      </c>
      <c r="D356" s="2" t="s">
        <v>1020</v>
      </c>
    </row>
    <row r="357" spans="1:4">
      <c r="A357" s="1">
        <v>503118</v>
      </c>
      <c r="B357" s="2" t="s">
        <v>210</v>
      </c>
      <c r="C357" s="2" t="s">
        <v>532</v>
      </c>
      <c r="D357" s="2" t="s">
        <v>1041</v>
      </c>
    </row>
    <row r="358" spans="1:4">
      <c r="A358" s="1">
        <v>503119</v>
      </c>
      <c r="B358" s="2" t="s">
        <v>210</v>
      </c>
      <c r="C358" s="2" t="s">
        <v>532</v>
      </c>
      <c r="D358" s="2" t="s">
        <v>1049</v>
      </c>
    </row>
    <row r="359" spans="1:4">
      <c r="A359" s="1">
        <v>503120</v>
      </c>
      <c r="B359" s="2" t="s">
        <v>210</v>
      </c>
      <c r="C359" s="2" t="s">
        <v>532</v>
      </c>
      <c r="D359" s="2" t="s">
        <v>1073</v>
      </c>
    </row>
    <row r="360" spans="1:4">
      <c r="A360" s="1">
        <v>503121</v>
      </c>
      <c r="B360" s="2" t="s">
        <v>210</v>
      </c>
      <c r="C360" s="2" t="s">
        <v>532</v>
      </c>
      <c r="D360" s="2" t="s">
        <v>1081</v>
      </c>
    </row>
    <row r="361" spans="1:4">
      <c r="A361" s="1">
        <v>503122</v>
      </c>
      <c r="B361" s="2" t="s">
        <v>210</v>
      </c>
      <c r="C361" s="2" t="s">
        <v>532</v>
      </c>
      <c r="D361" s="2" t="s">
        <v>227</v>
      </c>
    </row>
    <row r="362" spans="1:4">
      <c r="A362" s="1">
        <v>503123</v>
      </c>
      <c r="B362" s="2" t="s">
        <v>210</v>
      </c>
      <c r="C362" s="2" t="s">
        <v>532</v>
      </c>
      <c r="D362" s="2" t="s">
        <v>232</v>
      </c>
    </row>
    <row r="363" spans="1:4">
      <c r="A363" s="1">
        <v>503124</v>
      </c>
      <c r="B363" s="2" t="s">
        <v>210</v>
      </c>
      <c r="C363" s="2" t="s">
        <v>532</v>
      </c>
      <c r="D363" s="2" t="s">
        <v>209</v>
      </c>
    </row>
    <row r="364" spans="1:4">
      <c r="A364" s="1">
        <v>503125</v>
      </c>
      <c r="B364" s="2" t="s">
        <v>210</v>
      </c>
      <c r="C364" s="2" t="s">
        <v>532</v>
      </c>
      <c r="D364" s="2" t="s">
        <v>220</v>
      </c>
    </row>
    <row r="365" spans="1:4">
      <c r="A365" s="1">
        <v>503126</v>
      </c>
      <c r="B365" s="2" t="s">
        <v>210</v>
      </c>
      <c r="C365" s="2" t="s">
        <v>532</v>
      </c>
      <c r="D365" s="2" t="s">
        <v>236</v>
      </c>
    </row>
    <row r="366" spans="1:4">
      <c r="A366" s="1">
        <v>503127</v>
      </c>
      <c r="B366" s="2" t="s">
        <v>210</v>
      </c>
      <c r="C366" s="2" t="s">
        <v>532</v>
      </c>
      <c r="D366" s="2" t="s">
        <v>237</v>
      </c>
    </row>
    <row r="367" spans="1:4">
      <c r="A367" s="1">
        <v>503128</v>
      </c>
      <c r="B367" s="2" t="s">
        <v>210</v>
      </c>
      <c r="C367" s="2" t="s">
        <v>532</v>
      </c>
      <c r="D367" s="2" t="s">
        <v>226</v>
      </c>
    </row>
    <row r="368" spans="1:4">
      <c r="A368" s="1">
        <v>503129</v>
      </c>
      <c r="B368" s="2" t="s">
        <v>210</v>
      </c>
      <c r="C368" s="2" t="s">
        <v>532</v>
      </c>
      <c r="D368" s="2" t="s">
        <v>248</v>
      </c>
    </row>
    <row r="369" spans="1:4">
      <c r="A369" s="1">
        <v>503130</v>
      </c>
      <c r="B369" s="2" t="s">
        <v>210</v>
      </c>
      <c r="C369" s="2" t="s">
        <v>532</v>
      </c>
      <c r="D369" s="2" t="s">
        <v>228</v>
      </c>
    </row>
    <row r="370" spans="1:4">
      <c r="A370" s="1">
        <v>503131</v>
      </c>
      <c r="B370" s="2" t="s">
        <v>210</v>
      </c>
      <c r="C370" s="2" t="s">
        <v>532</v>
      </c>
      <c r="D370" s="2" t="s">
        <v>241</v>
      </c>
    </row>
    <row r="371" spans="1:4">
      <c r="A371" s="1">
        <v>503132</v>
      </c>
      <c r="B371" s="2" t="s">
        <v>210</v>
      </c>
      <c r="C371" s="2" t="s">
        <v>532</v>
      </c>
      <c r="D371" s="2" t="s">
        <v>235</v>
      </c>
    </row>
    <row r="372" spans="1:4">
      <c r="A372" s="1">
        <v>503133</v>
      </c>
      <c r="B372" s="2" t="s">
        <v>210</v>
      </c>
      <c r="C372" s="2" t="s">
        <v>532</v>
      </c>
      <c r="D372" s="2" t="s">
        <v>221</v>
      </c>
    </row>
    <row r="373" spans="1:4">
      <c r="A373" s="1">
        <v>503134</v>
      </c>
      <c r="B373" s="2" t="s">
        <v>210</v>
      </c>
      <c r="C373" s="2" t="s">
        <v>532</v>
      </c>
      <c r="D373" s="2" t="s">
        <v>239</v>
      </c>
    </row>
    <row r="374" spans="1:4">
      <c r="A374" s="1">
        <v>503135</v>
      </c>
      <c r="B374" s="2" t="s">
        <v>210</v>
      </c>
      <c r="C374" s="2" t="s">
        <v>532</v>
      </c>
      <c r="D374" s="2" t="s">
        <v>245</v>
      </c>
    </row>
    <row r="375" spans="1:4">
      <c r="A375" s="1">
        <v>503136</v>
      </c>
      <c r="B375" s="2" t="s">
        <v>210</v>
      </c>
      <c r="C375" s="2" t="s">
        <v>532</v>
      </c>
      <c r="D375" s="2" t="s">
        <v>246</v>
      </c>
    </row>
    <row r="376" spans="1:4">
      <c r="A376" s="1">
        <v>503137</v>
      </c>
      <c r="B376" s="2" t="s">
        <v>210</v>
      </c>
      <c r="C376" s="2" t="s">
        <v>532</v>
      </c>
      <c r="D376" s="2" t="s">
        <v>317</v>
      </c>
    </row>
    <row r="377" spans="1:4">
      <c r="A377" s="1">
        <v>503138</v>
      </c>
      <c r="B377" s="2" t="s">
        <v>210</v>
      </c>
      <c r="C377" s="2" t="s">
        <v>532</v>
      </c>
      <c r="D377" s="2" t="s">
        <v>155</v>
      </c>
    </row>
    <row r="378" spans="1:4">
      <c r="A378" s="1">
        <v>503139</v>
      </c>
      <c r="B378" s="2" t="s">
        <v>210</v>
      </c>
      <c r="C378" s="2" t="s">
        <v>532</v>
      </c>
      <c r="D378" s="2" t="s">
        <v>159</v>
      </c>
    </row>
    <row r="379" spans="1:4">
      <c r="A379" s="1">
        <v>503140</v>
      </c>
      <c r="B379" s="2" t="s">
        <v>210</v>
      </c>
      <c r="C379" s="2" t="s">
        <v>532</v>
      </c>
      <c r="D379" s="2" t="s">
        <v>160</v>
      </c>
    </row>
    <row r="380" spans="1:4">
      <c r="A380" s="1">
        <v>503141</v>
      </c>
      <c r="B380" s="2" t="s">
        <v>210</v>
      </c>
      <c r="C380" s="2" t="s">
        <v>532</v>
      </c>
      <c r="D380" s="2" t="s">
        <v>324</v>
      </c>
    </row>
    <row r="381" spans="1:4">
      <c r="A381" s="1">
        <v>503142</v>
      </c>
      <c r="B381" s="2" t="s">
        <v>210</v>
      </c>
      <c r="C381" s="2" t="s">
        <v>532</v>
      </c>
      <c r="D381" s="2" t="s">
        <v>146</v>
      </c>
    </row>
    <row r="382" spans="1:4">
      <c r="A382" s="1">
        <v>503143</v>
      </c>
      <c r="B382" s="2" t="s">
        <v>210</v>
      </c>
      <c r="C382" s="2" t="s">
        <v>532</v>
      </c>
      <c r="D382" s="2" t="s">
        <v>330</v>
      </c>
    </row>
    <row r="383" spans="1:4">
      <c r="A383" s="1">
        <v>503144</v>
      </c>
      <c r="B383" s="2" t="s">
        <v>210</v>
      </c>
      <c r="C383" s="2" t="s">
        <v>532</v>
      </c>
      <c r="D383" s="2" t="s">
        <v>320</v>
      </c>
    </row>
    <row r="384" spans="1:4">
      <c r="A384" s="1">
        <v>503145</v>
      </c>
      <c r="B384" s="2" t="s">
        <v>210</v>
      </c>
      <c r="C384" s="2" t="s">
        <v>532</v>
      </c>
      <c r="D384" s="2" t="s">
        <v>1051</v>
      </c>
    </row>
    <row r="385" spans="1:4">
      <c r="A385" s="1">
        <v>503201</v>
      </c>
      <c r="B385" s="2" t="s">
        <v>210</v>
      </c>
      <c r="C385" s="2" t="s">
        <v>948</v>
      </c>
      <c r="D385" s="2" t="s">
        <v>978</v>
      </c>
    </row>
    <row r="386" spans="1:4">
      <c r="A386" s="1">
        <v>503202</v>
      </c>
      <c r="B386" s="2" t="s">
        <v>210</v>
      </c>
      <c r="C386" s="2" t="s">
        <v>948</v>
      </c>
      <c r="D386" s="2" t="s">
        <v>898</v>
      </c>
    </row>
    <row r="387" spans="1:4">
      <c r="A387" s="1">
        <v>503203</v>
      </c>
      <c r="B387" s="2" t="s">
        <v>210</v>
      </c>
      <c r="C387" s="2" t="s">
        <v>948</v>
      </c>
      <c r="D387" s="2" t="s">
        <v>961</v>
      </c>
    </row>
    <row r="388" spans="1:4">
      <c r="A388" s="1">
        <v>503204</v>
      </c>
      <c r="B388" s="2" t="s">
        <v>210</v>
      </c>
      <c r="C388" s="2" t="s">
        <v>948</v>
      </c>
      <c r="D388" s="2" t="s">
        <v>919</v>
      </c>
    </row>
    <row r="389" spans="1:4">
      <c r="A389" s="1">
        <v>503205</v>
      </c>
      <c r="B389" s="2" t="s">
        <v>210</v>
      </c>
      <c r="C389" s="2" t="s">
        <v>948</v>
      </c>
      <c r="D389" s="2" t="s">
        <v>826</v>
      </c>
    </row>
    <row r="390" spans="1:4">
      <c r="A390" s="1">
        <v>503301</v>
      </c>
      <c r="B390" s="2" t="s">
        <v>210</v>
      </c>
      <c r="C390" s="2" t="s">
        <v>802</v>
      </c>
      <c r="D390" s="2" t="s">
        <v>783</v>
      </c>
    </row>
    <row r="391" spans="1:4">
      <c r="A391" s="1">
        <v>503302</v>
      </c>
      <c r="B391" s="2" t="s">
        <v>210</v>
      </c>
      <c r="C391" s="2" t="s">
        <v>802</v>
      </c>
      <c r="D391" s="2" t="s">
        <v>788</v>
      </c>
    </row>
    <row r="392" spans="1:4">
      <c r="A392" s="1">
        <v>503303</v>
      </c>
      <c r="B392" s="2" t="s">
        <v>210</v>
      </c>
      <c r="C392" s="2" t="s">
        <v>802</v>
      </c>
      <c r="D392" s="2" t="s">
        <v>513</v>
      </c>
    </row>
    <row r="393" spans="1:4">
      <c r="A393" s="1">
        <v>503304</v>
      </c>
      <c r="B393" s="2" t="s">
        <v>210</v>
      </c>
      <c r="C393" s="2" t="s">
        <v>802</v>
      </c>
      <c r="D393" s="2" t="s">
        <v>625</v>
      </c>
    </row>
    <row r="394" spans="1:4">
      <c r="A394" s="1">
        <v>503305</v>
      </c>
      <c r="B394" s="2" t="s">
        <v>210</v>
      </c>
      <c r="C394" s="2" t="s">
        <v>802</v>
      </c>
      <c r="D394" s="2" t="s">
        <v>515</v>
      </c>
    </row>
    <row r="395" spans="1:4">
      <c r="A395" s="1">
        <v>503306</v>
      </c>
      <c r="B395" s="2" t="s">
        <v>210</v>
      </c>
      <c r="C395" s="2" t="s">
        <v>802</v>
      </c>
      <c r="D395" s="2" t="s">
        <v>506</v>
      </c>
    </row>
    <row r="396" spans="1:4">
      <c r="A396" s="1">
        <v>503307</v>
      </c>
      <c r="B396" s="2" t="s">
        <v>210</v>
      </c>
      <c r="C396" s="2" t="s">
        <v>802</v>
      </c>
      <c r="D396" s="2" t="s">
        <v>804</v>
      </c>
    </row>
    <row r="397" spans="1:4">
      <c r="A397" s="1">
        <v>503308</v>
      </c>
      <c r="B397" s="2" t="s">
        <v>210</v>
      </c>
      <c r="C397" s="2" t="s">
        <v>802</v>
      </c>
      <c r="D397" s="2" t="s">
        <v>1064</v>
      </c>
    </row>
    <row r="398" spans="1:4">
      <c r="A398" s="1">
        <v>503309</v>
      </c>
      <c r="B398" s="2" t="s">
        <v>210</v>
      </c>
      <c r="C398" s="2" t="s">
        <v>802</v>
      </c>
      <c r="D398" s="2" t="s">
        <v>355</v>
      </c>
    </row>
    <row r="399" spans="1:4">
      <c r="A399" s="1">
        <v>503310</v>
      </c>
      <c r="B399" s="2" t="s">
        <v>210</v>
      </c>
      <c r="C399" s="2" t="s">
        <v>802</v>
      </c>
      <c r="D399" s="2" t="s">
        <v>1094</v>
      </c>
    </row>
    <row r="400" spans="1:4">
      <c r="A400" s="1">
        <v>503311</v>
      </c>
      <c r="B400" s="2" t="s">
        <v>210</v>
      </c>
      <c r="C400" s="2" t="s">
        <v>802</v>
      </c>
      <c r="D400" s="2" t="s">
        <v>658</v>
      </c>
    </row>
    <row r="401" spans="1:4">
      <c r="A401" s="1">
        <v>503312</v>
      </c>
      <c r="B401" s="2" t="s">
        <v>210</v>
      </c>
      <c r="C401" s="2" t="s">
        <v>802</v>
      </c>
      <c r="D401" s="2" t="s">
        <v>613</v>
      </c>
    </row>
    <row r="402" spans="1:4">
      <c r="A402" s="1">
        <v>503313</v>
      </c>
      <c r="B402" s="2" t="s">
        <v>210</v>
      </c>
      <c r="C402" s="2" t="s">
        <v>802</v>
      </c>
      <c r="D402" s="2" t="s">
        <v>995</v>
      </c>
    </row>
    <row r="403" spans="1:4">
      <c r="A403" s="1">
        <v>503314</v>
      </c>
      <c r="B403" s="2" t="s">
        <v>210</v>
      </c>
      <c r="C403" s="2" t="s">
        <v>802</v>
      </c>
      <c r="D403" s="2" t="s">
        <v>1145</v>
      </c>
    </row>
    <row r="404" spans="1:4">
      <c r="A404" s="1">
        <v>503315</v>
      </c>
      <c r="B404" s="2" t="s">
        <v>210</v>
      </c>
      <c r="C404" s="2" t="s">
        <v>802</v>
      </c>
      <c r="D404" s="2" t="s">
        <v>1100</v>
      </c>
    </row>
    <row r="405" spans="1:4">
      <c r="A405" s="1">
        <v>503401</v>
      </c>
      <c r="B405" s="2" t="s">
        <v>210</v>
      </c>
      <c r="C405" s="2" t="s">
        <v>1006</v>
      </c>
      <c r="D405" s="2" t="s">
        <v>943</v>
      </c>
    </row>
    <row r="406" spans="1:4">
      <c r="A406" s="1">
        <v>503402</v>
      </c>
      <c r="B406" s="2" t="s">
        <v>210</v>
      </c>
      <c r="C406" s="2" t="s">
        <v>1006</v>
      </c>
      <c r="D406" s="2" t="s">
        <v>286</v>
      </c>
    </row>
    <row r="407" spans="1:4">
      <c r="A407" s="1">
        <v>503403</v>
      </c>
      <c r="B407" s="2" t="s">
        <v>210</v>
      </c>
      <c r="C407" s="2" t="s">
        <v>1006</v>
      </c>
      <c r="D407" s="2" t="s">
        <v>313</v>
      </c>
    </row>
    <row r="408" spans="1:4">
      <c r="A408" s="1">
        <v>503404</v>
      </c>
      <c r="B408" s="2" t="s">
        <v>210</v>
      </c>
      <c r="C408" s="2" t="s">
        <v>1006</v>
      </c>
      <c r="D408" s="2" t="s">
        <v>349</v>
      </c>
    </row>
    <row r="409" spans="1:4">
      <c r="A409" s="1">
        <v>503405</v>
      </c>
      <c r="B409" s="2" t="s">
        <v>210</v>
      </c>
      <c r="C409" s="2" t="s">
        <v>1006</v>
      </c>
      <c r="D409" s="2" t="s">
        <v>988</v>
      </c>
    </row>
    <row r="410" spans="1:4">
      <c r="A410" s="1">
        <v>503406</v>
      </c>
      <c r="B410" s="2" t="s">
        <v>210</v>
      </c>
      <c r="C410" s="2" t="s">
        <v>1006</v>
      </c>
      <c r="D410" s="2" t="s">
        <v>1128</v>
      </c>
    </row>
    <row r="411" spans="1:4">
      <c r="A411" s="1">
        <v>503501</v>
      </c>
      <c r="B411" s="2" t="s">
        <v>210</v>
      </c>
      <c r="C411" s="2" t="s">
        <v>565</v>
      </c>
      <c r="D411" s="2" t="s">
        <v>808</v>
      </c>
    </row>
    <row r="412" spans="1:4">
      <c r="A412" s="1">
        <v>503502</v>
      </c>
      <c r="B412" s="2" t="s">
        <v>210</v>
      </c>
      <c r="C412" s="2" t="s">
        <v>565</v>
      </c>
      <c r="D412" s="2" t="s">
        <v>1115</v>
      </c>
    </row>
    <row r="413" spans="1:4">
      <c r="A413" s="1">
        <v>503503</v>
      </c>
      <c r="B413" s="2" t="s">
        <v>210</v>
      </c>
      <c r="C413" s="2" t="s">
        <v>565</v>
      </c>
      <c r="D413" s="2" t="s">
        <v>1126</v>
      </c>
    </row>
    <row r="414" spans="1:4">
      <c r="A414" s="1">
        <v>503504</v>
      </c>
      <c r="B414" s="2" t="s">
        <v>210</v>
      </c>
      <c r="C414" s="2" t="s">
        <v>565</v>
      </c>
      <c r="D414" s="2" t="s">
        <v>1122</v>
      </c>
    </row>
    <row r="415" spans="1:4">
      <c r="A415" s="1">
        <v>503601</v>
      </c>
      <c r="B415" s="2" t="s">
        <v>210</v>
      </c>
      <c r="C415" s="2" t="s">
        <v>990</v>
      </c>
      <c r="D415" s="2" t="s">
        <v>571</v>
      </c>
    </row>
    <row r="416" spans="1:4">
      <c r="A416" s="1">
        <v>503602</v>
      </c>
      <c r="B416" s="2" t="s">
        <v>210</v>
      </c>
      <c r="C416" s="2" t="s">
        <v>990</v>
      </c>
      <c r="D416" s="2" t="s">
        <v>622</v>
      </c>
    </row>
    <row r="417" spans="1:4">
      <c r="A417" s="1">
        <v>503603</v>
      </c>
      <c r="B417" s="2" t="s">
        <v>210</v>
      </c>
      <c r="C417" s="2" t="s">
        <v>990</v>
      </c>
      <c r="D417" s="2" t="s">
        <v>1014</v>
      </c>
    </row>
    <row r="418" spans="1:4">
      <c r="A418" s="1">
        <v>503604</v>
      </c>
      <c r="B418" s="2" t="s">
        <v>210</v>
      </c>
      <c r="C418" s="2" t="s">
        <v>990</v>
      </c>
      <c r="D418" s="2" t="s">
        <v>1003</v>
      </c>
    </row>
    <row r="419" spans="1:4">
      <c r="A419" s="1">
        <v>503605</v>
      </c>
      <c r="B419" s="2" t="s">
        <v>210</v>
      </c>
      <c r="C419" s="2" t="s">
        <v>990</v>
      </c>
      <c r="D419" s="2" t="s">
        <v>1036</v>
      </c>
    </row>
    <row r="420" spans="1:4">
      <c r="A420" s="1">
        <v>503701</v>
      </c>
      <c r="B420" s="2" t="s">
        <v>210</v>
      </c>
      <c r="C420" s="2" t="s">
        <v>1113</v>
      </c>
      <c r="D420" s="2" t="s">
        <v>138</v>
      </c>
    </row>
    <row r="421" spans="1:4">
      <c r="A421" s="1">
        <v>503702</v>
      </c>
      <c r="B421" s="2" t="s">
        <v>210</v>
      </c>
      <c r="C421" s="2" t="s">
        <v>1113</v>
      </c>
      <c r="D421" s="2" t="s">
        <v>338</v>
      </c>
    </row>
    <row r="422" spans="1:4">
      <c r="A422" s="1">
        <v>503703</v>
      </c>
      <c r="B422" s="2" t="s">
        <v>210</v>
      </c>
      <c r="C422" s="2" t="s">
        <v>1113</v>
      </c>
      <c r="D422" s="2" t="s">
        <v>348</v>
      </c>
    </row>
    <row r="423" spans="1:4">
      <c r="A423" s="1">
        <v>503704</v>
      </c>
      <c r="B423" s="2" t="s">
        <v>210</v>
      </c>
      <c r="C423" s="2" t="s">
        <v>1113</v>
      </c>
      <c r="D423" s="2" t="s">
        <v>346</v>
      </c>
    </row>
    <row r="424" spans="1:4">
      <c r="A424" s="1">
        <v>503705</v>
      </c>
      <c r="B424" s="2" t="s">
        <v>210</v>
      </c>
      <c r="C424" s="2" t="s">
        <v>1113</v>
      </c>
      <c r="D424" s="2" t="s">
        <v>1153</v>
      </c>
    </row>
    <row r="425" spans="1:4">
      <c r="A425" s="1">
        <v>503801</v>
      </c>
      <c r="B425" s="2" t="s">
        <v>210</v>
      </c>
      <c r="C425" s="2" t="s">
        <v>1324</v>
      </c>
      <c r="D425" s="2" t="s">
        <v>701</v>
      </c>
    </row>
    <row r="426" spans="1:4">
      <c r="A426" s="1">
        <v>503802</v>
      </c>
      <c r="B426" s="2" t="s">
        <v>210</v>
      </c>
      <c r="C426" s="2" t="s">
        <v>1324</v>
      </c>
      <c r="D426" s="2" t="s">
        <v>690</v>
      </c>
    </row>
    <row r="427" spans="1:4">
      <c r="A427" s="1">
        <v>503803</v>
      </c>
      <c r="B427" s="2" t="s">
        <v>210</v>
      </c>
      <c r="C427" s="2" t="s">
        <v>1324</v>
      </c>
      <c r="D427" s="2" t="s">
        <v>714</v>
      </c>
    </row>
    <row r="428" spans="1:4">
      <c r="A428" s="1">
        <v>503804</v>
      </c>
      <c r="B428" s="2" t="s">
        <v>210</v>
      </c>
      <c r="C428" s="2" t="s">
        <v>1324</v>
      </c>
      <c r="D428" s="2" t="s">
        <v>715</v>
      </c>
    </row>
    <row r="429" spans="1:4">
      <c r="A429" s="1">
        <v>503805</v>
      </c>
      <c r="B429" s="2" t="s">
        <v>210</v>
      </c>
      <c r="C429" s="2" t="s">
        <v>1324</v>
      </c>
      <c r="D429" s="2" t="s">
        <v>1664</v>
      </c>
    </row>
    <row r="430" spans="1:4">
      <c r="A430" s="1">
        <v>600101</v>
      </c>
      <c r="B430" s="2" t="s">
        <v>1973</v>
      </c>
      <c r="C430" s="2" t="s">
        <v>504</v>
      </c>
      <c r="D430" s="2" t="s">
        <v>998</v>
      </c>
    </row>
    <row r="431" spans="1:4">
      <c r="A431" s="1">
        <v>600102</v>
      </c>
      <c r="B431" s="2" t="s">
        <v>1973</v>
      </c>
      <c r="C431" s="2" t="s">
        <v>504</v>
      </c>
      <c r="D431" s="2" t="s">
        <v>1009</v>
      </c>
    </row>
    <row r="432" spans="1:4">
      <c r="A432" s="1">
        <v>600103</v>
      </c>
      <c r="B432" s="2" t="s">
        <v>1973</v>
      </c>
      <c r="C432" s="2" t="s">
        <v>504</v>
      </c>
      <c r="D432" s="2" t="s">
        <v>979</v>
      </c>
    </row>
    <row r="433" spans="1:4">
      <c r="A433" s="1">
        <v>600104</v>
      </c>
      <c r="B433" s="2" t="s">
        <v>1973</v>
      </c>
      <c r="C433" s="2" t="s">
        <v>504</v>
      </c>
      <c r="D433" s="2" t="s">
        <v>953</v>
      </c>
    </row>
    <row r="434" spans="1:4">
      <c r="A434" s="1">
        <v>600105</v>
      </c>
      <c r="B434" s="2" t="s">
        <v>1973</v>
      </c>
      <c r="C434" s="2" t="s">
        <v>504</v>
      </c>
      <c r="D434" s="2" t="s">
        <v>985</v>
      </c>
    </row>
    <row r="435" spans="1:4">
      <c r="A435" s="1">
        <v>600106</v>
      </c>
      <c r="B435" s="2" t="s">
        <v>1973</v>
      </c>
      <c r="C435" s="2" t="s">
        <v>504</v>
      </c>
      <c r="D435" s="2" t="s">
        <v>1047</v>
      </c>
    </row>
    <row r="436" spans="1:4">
      <c r="A436" s="1">
        <v>600107</v>
      </c>
      <c r="B436" s="2" t="s">
        <v>1973</v>
      </c>
      <c r="C436" s="2" t="s">
        <v>504</v>
      </c>
      <c r="D436" s="2" t="s">
        <v>970</v>
      </c>
    </row>
    <row r="437" spans="1:4">
      <c r="A437" s="1">
        <v>600108</v>
      </c>
      <c r="B437" s="2" t="s">
        <v>1973</v>
      </c>
      <c r="C437" s="2" t="s">
        <v>504</v>
      </c>
      <c r="D437" s="2" t="s">
        <v>971</v>
      </c>
    </row>
    <row r="438" spans="1:4">
      <c r="A438" s="1">
        <v>600109</v>
      </c>
      <c r="B438" s="2" t="s">
        <v>1973</v>
      </c>
      <c r="C438" s="2" t="s">
        <v>504</v>
      </c>
      <c r="D438" s="2" t="s">
        <v>1426</v>
      </c>
    </row>
    <row r="439" spans="1:4">
      <c r="A439" s="1">
        <v>600201</v>
      </c>
      <c r="B439" s="2" t="s">
        <v>1973</v>
      </c>
      <c r="C439" s="2" t="s">
        <v>516</v>
      </c>
      <c r="D439" s="2" t="s">
        <v>798</v>
      </c>
    </row>
    <row r="440" spans="1:4">
      <c r="A440" s="1">
        <v>600202</v>
      </c>
      <c r="B440" s="2" t="s">
        <v>1973</v>
      </c>
      <c r="C440" s="2" t="s">
        <v>516</v>
      </c>
      <c r="D440" s="2" t="s">
        <v>1428</v>
      </c>
    </row>
    <row r="441" spans="1:4">
      <c r="A441" s="1">
        <v>600203</v>
      </c>
      <c r="B441" s="2" t="s">
        <v>1973</v>
      </c>
      <c r="C441" s="2" t="s">
        <v>516</v>
      </c>
      <c r="D441" s="2" t="s">
        <v>1410</v>
      </c>
    </row>
    <row r="442" spans="1:4">
      <c r="A442" s="1">
        <v>600204</v>
      </c>
      <c r="B442" s="2" t="s">
        <v>1973</v>
      </c>
      <c r="C442" s="2" t="s">
        <v>516</v>
      </c>
      <c r="D442" s="2" t="s">
        <v>1407</v>
      </c>
    </row>
    <row r="443" spans="1:4">
      <c r="A443" s="1">
        <v>600301</v>
      </c>
      <c r="B443" s="2" t="s">
        <v>1973</v>
      </c>
      <c r="C443" s="2" t="s">
        <v>495</v>
      </c>
      <c r="D443" s="2" t="s">
        <v>1166</v>
      </c>
    </row>
    <row r="444" spans="1:4">
      <c r="A444" s="1">
        <v>600302</v>
      </c>
      <c r="B444" s="2" t="s">
        <v>1973</v>
      </c>
      <c r="C444" s="2" t="s">
        <v>495</v>
      </c>
      <c r="D444" s="2" t="s">
        <v>1194</v>
      </c>
    </row>
    <row r="445" spans="1:4">
      <c r="A445" s="1">
        <v>600401</v>
      </c>
      <c r="B445" s="2" t="s">
        <v>1973</v>
      </c>
      <c r="C445" s="2" t="s">
        <v>597</v>
      </c>
      <c r="D445" s="2" t="s">
        <v>1147</v>
      </c>
    </row>
    <row r="446" spans="1:4">
      <c r="A446" s="1">
        <v>600402</v>
      </c>
      <c r="B446" s="2" t="s">
        <v>1973</v>
      </c>
      <c r="C446" s="2" t="s">
        <v>597</v>
      </c>
      <c r="D446" s="2" t="s">
        <v>1169</v>
      </c>
    </row>
    <row r="447" spans="1:4">
      <c r="A447" s="1">
        <v>600403</v>
      </c>
      <c r="B447" s="2" t="s">
        <v>1973</v>
      </c>
      <c r="C447" s="2" t="s">
        <v>597</v>
      </c>
      <c r="D447" s="2" t="s">
        <v>806</v>
      </c>
    </row>
    <row r="448" spans="1:4">
      <c r="A448" s="1">
        <v>600404</v>
      </c>
      <c r="B448" s="2" t="s">
        <v>1973</v>
      </c>
      <c r="C448" s="2" t="s">
        <v>597</v>
      </c>
      <c r="D448" s="2" t="s">
        <v>507</v>
      </c>
    </row>
    <row r="449" spans="1:4">
      <c r="A449" s="1">
        <v>600501</v>
      </c>
      <c r="B449" s="2" t="s">
        <v>1973</v>
      </c>
      <c r="C449" s="2" t="s">
        <v>1013</v>
      </c>
      <c r="D449" s="2" t="s">
        <v>1002</v>
      </c>
    </row>
    <row r="450" spans="1:4">
      <c r="A450" s="1">
        <v>600502</v>
      </c>
      <c r="B450" s="2" t="s">
        <v>1973</v>
      </c>
      <c r="C450" s="2" t="s">
        <v>1013</v>
      </c>
      <c r="D450" s="2" t="s">
        <v>315</v>
      </c>
    </row>
    <row r="451" spans="1:4">
      <c r="A451" s="1">
        <v>600503</v>
      </c>
      <c r="B451" s="2" t="s">
        <v>1973</v>
      </c>
      <c r="C451" s="2" t="s">
        <v>1013</v>
      </c>
      <c r="D451" s="2" t="s">
        <v>873</v>
      </c>
    </row>
    <row r="452" spans="1:4">
      <c r="A452" s="1">
        <v>600504</v>
      </c>
      <c r="B452" s="2" t="s">
        <v>1973</v>
      </c>
      <c r="C452" s="2" t="s">
        <v>1013</v>
      </c>
      <c r="D452" s="2" t="s">
        <v>333</v>
      </c>
    </row>
    <row r="453" spans="1:4">
      <c r="A453" s="1">
        <v>600505</v>
      </c>
      <c r="B453" s="2" t="s">
        <v>1973</v>
      </c>
      <c r="C453" s="2" t="s">
        <v>1013</v>
      </c>
      <c r="D453" s="2" t="s">
        <v>142</v>
      </c>
    </row>
    <row r="454" spans="1:4">
      <c r="A454" s="1">
        <v>600506</v>
      </c>
      <c r="B454" s="2" t="s">
        <v>1973</v>
      </c>
      <c r="C454" s="2" t="s">
        <v>1013</v>
      </c>
      <c r="D454" s="2" t="s">
        <v>141</v>
      </c>
    </row>
    <row r="455" spans="1:4">
      <c r="A455" s="1">
        <v>600507</v>
      </c>
      <c r="B455" s="2" t="s">
        <v>1973</v>
      </c>
      <c r="C455" s="2" t="s">
        <v>1013</v>
      </c>
      <c r="D455" s="2" t="s">
        <v>334</v>
      </c>
    </row>
    <row r="456" spans="1:4">
      <c r="A456" s="1">
        <v>600508</v>
      </c>
      <c r="B456" s="2" t="s">
        <v>1973</v>
      </c>
      <c r="C456" s="2" t="s">
        <v>1013</v>
      </c>
      <c r="D456" s="2" t="s">
        <v>1120</v>
      </c>
    </row>
    <row r="457" spans="1:4">
      <c r="A457" s="1">
        <v>600509</v>
      </c>
      <c r="B457" s="2" t="s">
        <v>1973</v>
      </c>
      <c r="C457" s="2" t="s">
        <v>1013</v>
      </c>
      <c r="D457" s="2" t="s">
        <v>307</v>
      </c>
    </row>
    <row r="458" spans="1:4">
      <c r="A458" s="1">
        <v>700101</v>
      </c>
      <c r="B458" s="2" t="s">
        <v>796</v>
      </c>
      <c r="C458" s="2" t="s">
        <v>633</v>
      </c>
      <c r="D458" s="2" t="s">
        <v>1029</v>
      </c>
    </row>
    <row r="459" spans="1:4">
      <c r="A459" s="1">
        <v>700201</v>
      </c>
      <c r="B459" s="2" t="s">
        <v>796</v>
      </c>
      <c r="C459" s="2" t="s">
        <v>1034</v>
      </c>
      <c r="D459" s="2" t="s">
        <v>1034</v>
      </c>
    </row>
    <row r="460" spans="1:4">
      <c r="A460" s="1">
        <v>700301</v>
      </c>
      <c r="B460" s="2" t="s">
        <v>796</v>
      </c>
      <c r="C460" s="2" t="s">
        <v>581</v>
      </c>
      <c r="D460" s="2" t="s">
        <v>1061</v>
      </c>
    </row>
    <row r="461" spans="1:4">
      <c r="A461" s="1">
        <v>700302</v>
      </c>
      <c r="B461" s="2" t="s">
        <v>796</v>
      </c>
      <c r="C461" s="2" t="s">
        <v>581</v>
      </c>
      <c r="D461" s="2" t="s">
        <v>986</v>
      </c>
    </row>
    <row r="462" spans="1:4">
      <c r="A462" s="1">
        <v>700303</v>
      </c>
      <c r="B462" s="2" t="s">
        <v>796</v>
      </c>
      <c r="C462" s="2" t="s">
        <v>581</v>
      </c>
      <c r="D462" s="2" t="s">
        <v>1058</v>
      </c>
    </row>
    <row r="463" spans="1:4">
      <c r="A463" s="1">
        <v>700401</v>
      </c>
      <c r="B463" s="2" t="s">
        <v>796</v>
      </c>
      <c r="C463" s="2" t="s">
        <v>535</v>
      </c>
      <c r="D463" s="2" t="s">
        <v>698</v>
      </c>
    </row>
    <row r="464" spans="1:4">
      <c r="A464" s="1">
        <v>700402</v>
      </c>
      <c r="B464" s="2" t="s">
        <v>796</v>
      </c>
      <c r="C464" s="2" t="s">
        <v>535</v>
      </c>
      <c r="D464" s="2" t="s">
        <v>719</v>
      </c>
    </row>
    <row r="465" spans="1:4">
      <c r="A465" s="1">
        <v>700403</v>
      </c>
      <c r="B465" s="2" t="s">
        <v>796</v>
      </c>
      <c r="C465" s="2" t="s">
        <v>535</v>
      </c>
      <c r="D465" s="2" t="s">
        <v>1284</v>
      </c>
    </row>
    <row r="466" spans="1:4">
      <c r="A466" s="1">
        <v>700404</v>
      </c>
      <c r="B466" s="2" t="s">
        <v>796</v>
      </c>
      <c r="C466" s="2" t="s">
        <v>535</v>
      </c>
      <c r="D466" s="2" t="s">
        <v>1279</v>
      </c>
    </row>
    <row r="467" spans="1:4">
      <c r="A467" s="1">
        <v>700501</v>
      </c>
      <c r="B467" s="2" t="s">
        <v>796</v>
      </c>
      <c r="C467" s="2" t="s">
        <v>784</v>
      </c>
      <c r="D467" s="2" t="s">
        <v>784</v>
      </c>
    </row>
  </sheetData>
  <autoFilter ref="D1:D459" xr:uid="{00000000-0009-0000-0000-000002000000}"/>
  <phoneticPr fontId="42" type="noConversion"/>
  <pageMargins left="0.69972223043441772" right="0.69972223043441772" top="0.75" bottom="0.75" header="0.30000001192092896" footer="0.30000001192092896"/>
  <pageSetup paperSize="9" orientation="portrait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FF"/>
  </sheetPr>
  <dimension ref="A1:D70"/>
  <sheetViews>
    <sheetView zoomScaleNormal="100" zoomScaleSheetLayoutView="75" workbookViewId="0">
      <selection activeCell="D66" sqref="D65:F66"/>
    </sheetView>
  </sheetViews>
  <sheetFormatPr defaultColWidth="8.625" defaultRowHeight="17.25"/>
  <cols>
    <col min="1" max="1" width="22" style="19" customWidth="1"/>
    <col min="2" max="2" width="24.375" style="19" customWidth="1"/>
    <col min="3" max="3" width="15.625" style="19" customWidth="1"/>
    <col min="4" max="4" width="20.375" style="21" customWidth="1"/>
  </cols>
  <sheetData>
    <row r="1" spans="1:4">
      <c r="A1" s="771" t="s">
        <v>309</v>
      </c>
      <c r="B1" s="771"/>
      <c r="C1" s="771"/>
      <c r="D1" s="771"/>
    </row>
    <row r="3" spans="1:4">
      <c r="A3" s="22" t="s">
        <v>525</v>
      </c>
      <c r="B3" s="22" t="s">
        <v>536</v>
      </c>
      <c r="C3" s="22" t="s">
        <v>529</v>
      </c>
      <c r="D3" s="23" t="s">
        <v>557</v>
      </c>
    </row>
    <row r="4" spans="1:4">
      <c r="A4" s="9"/>
      <c r="B4" s="9"/>
      <c r="C4" s="9"/>
      <c r="D4" s="10"/>
    </row>
    <row r="5" spans="1:4">
      <c r="A5" s="24" t="s">
        <v>240</v>
      </c>
      <c r="B5" s="25"/>
      <c r="C5" s="25"/>
      <c r="D5" s="26">
        <f ca="1">SUM(D6:D7)</f>
        <v>0</v>
      </c>
    </row>
    <row r="6" spans="1:4">
      <c r="A6" s="27"/>
      <c r="B6" s="11" t="s">
        <v>761</v>
      </c>
      <c r="C6" s="11"/>
      <c r="D6" s="12" t="str">
        <f ca="1">IFERROR(_xludf.XLOOKUP(B6,예산서_LMT!$A:$A,예산서_LMT!O:O),"")</f>
        <v/>
      </c>
    </row>
    <row r="7" spans="1:4">
      <c r="A7" s="28"/>
      <c r="B7" s="11" t="s">
        <v>1314</v>
      </c>
      <c r="C7" s="11"/>
      <c r="D7" s="12" t="str">
        <f ca="1">IFERROR(_xludf.XLOOKUP(B7,예산서_LMT!$A:$A,예산서_LMT!O:O),"")</f>
        <v/>
      </c>
    </row>
    <row r="8" spans="1:4">
      <c r="A8" s="9"/>
      <c r="B8" s="9"/>
      <c r="C8" s="9"/>
      <c r="D8" s="13"/>
    </row>
    <row r="9" spans="1:4">
      <c r="A9" s="24" t="s">
        <v>1873</v>
      </c>
      <c r="B9" s="25"/>
      <c r="C9" s="25"/>
      <c r="D9" s="26">
        <f ca="1">SUM(D10:D20)</f>
        <v>0</v>
      </c>
    </row>
    <row r="10" spans="1:4">
      <c r="A10" s="321"/>
      <c r="B10" s="11" t="s">
        <v>1127</v>
      </c>
      <c r="C10" s="11"/>
      <c r="D10" s="12" t="str">
        <f ca="1">IFERROR(_xludf.XLOOKUP(B10,예산서_LMT!$A:$A,예산서_LMT!O:O),"")</f>
        <v/>
      </c>
    </row>
    <row r="11" spans="1:4">
      <c r="A11" s="321"/>
      <c r="B11" s="11" t="s">
        <v>632</v>
      </c>
      <c r="C11" s="11"/>
      <c r="D11" s="12" t="str">
        <f ca="1">IFERROR(_xludf.XLOOKUP(B11,예산서_LMT!$A:$A,예산서_LMT!O:O),"")</f>
        <v/>
      </c>
    </row>
    <row r="12" spans="1:4">
      <c r="A12" s="321"/>
      <c r="B12" s="11" t="s">
        <v>586</v>
      </c>
      <c r="C12" s="11"/>
      <c r="D12" s="12" t="str">
        <f ca="1">IFERROR(_xludf.XLOOKUP(B12,예산서_LMT!$A:$A,예산서_LMT!O:O),"")</f>
        <v/>
      </c>
    </row>
    <row r="13" spans="1:4">
      <c r="A13" s="321"/>
      <c r="B13" s="11" t="s">
        <v>1337</v>
      </c>
      <c r="C13" s="11"/>
      <c r="D13" s="12" t="str">
        <f ca="1">IFERROR(_xludf.XLOOKUP(B13,예산서_LMT!$A:$A,예산서_LMT!O:O),"")</f>
        <v/>
      </c>
    </row>
    <row r="14" spans="1:4">
      <c r="A14" s="321"/>
      <c r="B14" s="11" t="s">
        <v>651</v>
      </c>
      <c r="C14" s="11"/>
      <c r="D14" s="12" t="str">
        <f ca="1">IFERROR(_xludf.XLOOKUP(B14,예산서_LMT!$A:$A,예산서_LMT!O:O),"")</f>
        <v/>
      </c>
    </row>
    <row r="15" spans="1:4">
      <c r="A15" s="321"/>
      <c r="B15" s="11" t="s">
        <v>664</v>
      </c>
      <c r="C15" s="11"/>
      <c r="D15" s="12" t="str">
        <f ca="1">IFERROR(_xludf.XLOOKUP(B15,예산서_LMT!$A:$A,예산서_LMT!O:O),"")</f>
        <v/>
      </c>
    </row>
    <row r="16" spans="1:4">
      <c r="A16" s="321"/>
      <c r="B16" s="11" t="s">
        <v>665</v>
      </c>
      <c r="C16" s="11"/>
      <c r="D16" s="12" t="str">
        <f ca="1">IFERROR(_xludf.XLOOKUP(B16,예산서_LMT!$A:$A,예산서_LMT!O:O),"")</f>
        <v/>
      </c>
    </row>
    <row r="17" spans="1:4">
      <c r="A17" s="321"/>
      <c r="B17" s="11" t="s">
        <v>1361</v>
      </c>
      <c r="C17" s="11"/>
      <c r="D17" s="12" t="str">
        <f ca="1">IFERROR(_xludf.XLOOKUP(B17,예산서_LMT!$A:$A,예산서_LMT!O:O),"")</f>
        <v/>
      </c>
    </row>
    <row r="18" spans="1:4">
      <c r="A18" s="321"/>
      <c r="B18" s="11" t="s">
        <v>977</v>
      </c>
      <c r="C18" s="11"/>
      <c r="D18" s="12" t="str">
        <f ca="1">IFERROR(_xludf.XLOOKUP(B18,예산서_LMT!$A:$A,예산서_LMT!O:O),"")</f>
        <v/>
      </c>
    </row>
    <row r="19" spans="1:4">
      <c r="A19" s="321"/>
      <c r="B19" s="11" t="s">
        <v>924</v>
      </c>
      <c r="C19" s="11"/>
      <c r="D19" s="12" t="str">
        <f ca="1">IFERROR(_xludf.XLOOKUP(B19,예산서_LMT!$A:$A,예산서_LMT!O:O),"")</f>
        <v/>
      </c>
    </row>
    <row r="20" spans="1:4">
      <c r="A20" s="322"/>
      <c r="B20" s="11" t="s">
        <v>991</v>
      </c>
      <c r="C20" s="11"/>
      <c r="D20" s="12" t="str">
        <f ca="1">IFERROR(_xludf.XLOOKUP(B20,예산서_LMT!$A:$A,예산서_LMT!O:O),"")</f>
        <v/>
      </c>
    </row>
    <row r="21" spans="1:4">
      <c r="A21" s="9"/>
      <c r="B21" s="9"/>
      <c r="C21" s="9"/>
      <c r="D21" s="13"/>
    </row>
    <row r="22" spans="1:4">
      <c r="A22" s="24" t="s">
        <v>210</v>
      </c>
      <c r="B22" s="25"/>
      <c r="C22" s="25"/>
      <c r="D22" s="26">
        <f ca="1">SUM(D23:D50)</f>
        <v>0</v>
      </c>
    </row>
    <row r="23" spans="1:4">
      <c r="A23" s="27"/>
      <c r="B23" s="11" t="s">
        <v>913</v>
      </c>
      <c r="C23" s="11"/>
      <c r="D23" s="12" t="str">
        <f ca="1">IFERROR(_xludf.XLOOKUP(B23,예산서_LMT!$A:$A,예산서_LMT!O:O),"")</f>
        <v/>
      </c>
    </row>
    <row r="24" spans="1:4">
      <c r="A24" s="27"/>
      <c r="B24" s="11" t="s">
        <v>556</v>
      </c>
      <c r="C24" s="11"/>
      <c r="D24" s="12" t="str">
        <f ca="1">IFERROR(_xludf.XLOOKUP(B24,예산서_LMT!$A:$A,예산서_LMT!O:O),"")</f>
        <v/>
      </c>
    </row>
    <row r="25" spans="1:4">
      <c r="A25" s="27"/>
      <c r="B25" s="11" t="s">
        <v>598</v>
      </c>
      <c r="C25" s="11"/>
      <c r="D25" s="12" t="str">
        <f ca="1">IFERROR(_xludf.XLOOKUP(B25,예산서_LMT!$A:$A,예산서_LMT!O:O),"")</f>
        <v/>
      </c>
    </row>
    <row r="26" spans="1:4">
      <c r="A26" s="27"/>
      <c r="B26" s="11" t="s">
        <v>891</v>
      </c>
      <c r="C26" s="11"/>
      <c r="D26" s="12" t="str">
        <f ca="1">IFERROR(_xludf.XLOOKUP(B26,예산서_LMT!$A:$A,예산서_LMT!O:O),"")</f>
        <v/>
      </c>
    </row>
    <row r="27" spans="1:4">
      <c r="A27" s="321"/>
      <c r="B27" s="11" t="s">
        <v>574</v>
      </c>
      <c r="C27" s="11"/>
      <c r="D27" s="12" t="str">
        <f ca="1">IFERROR(_xludf.XLOOKUP(B27,예산서_LMT!$A:$A,예산서_LMT!O:O),"")</f>
        <v/>
      </c>
    </row>
    <row r="28" spans="1:4">
      <c r="A28" s="321"/>
      <c r="B28" s="11" t="s">
        <v>1376</v>
      </c>
      <c r="C28" s="11"/>
      <c r="D28" s="12" t="str">
        <f ca="1">IFERROR(_xludf.XLOOKUP(B28,예산서_LMT!$A:$A,예산서_LMT!O:O),"")</f>
        <v/>
      </c>
    </row>
    <row r="29" spans="1:4">
      <c r="A29" s="321"/>
      <c r="B29" s="11" t="s">
        <v>545</v>
      </c>
      <c r="C29" s="11"/>
      <c r="D29" s="12" t="str">
        <f ca="1">IFERROR(_xludf.XLOOKUP(B29,예산서_LMT!$A:$A,예산서_LMT!O:O),"")</f>
        <v/>
      </c>
    </row>
    <row r="30" spans="1:4">
      <c r="A30" s="321"/>
      <c r="B30" s="11" t="s">
        <v>940</v>
      </c>
      <c r="C30" s="11"/>
      <c r="D30" s="12" t="str">
        <f ca="1">IFERROR(_xludf.XLOOKUP(B30,예산서_LMT!$A:$A,예산서_LMT!O:O),"")</f>
        <v/>
      </c>
    </row>
    <row r="31" spans="1:4">
      <c r="A31" s="321"/>
      <c r="B31" s="11" t="s">
        <v>603</v>
      </c>
      <c r="C31" s="11"/>
      <c r="D31" s="12" t="str">
        <f ca="1">IFERROR(_xludf.XLOOKUP(B31,예산서_LMT!$A:$A,예산서_LMT!O:O),"")</f>
        <v/>
      </c>
    </row>
    <row r="32" spans="1:4">
      <c r="A32" s="321"/>
      <c r="B32" s="11" t="s">
        <v>823</v>
      </c>
      <c r="C32" s="11"/>
      <c r="D32" s="12" t="str">
        <f ca="1">IFERROR(_xludf.XLOOKUP(B32,예산서_LMT!$A:$A,예산서_LMT!O:O),"")</f>
        <v/>
      </c>
    </row>
    <row r="33" spans="1:4">
      <c r="A33" s="321"/>
      <c r="B33" s="11" t="s">
        <v>616</v>
      </c>
      <c r="C33" s="11"/>
      <c r="D33" s="12" t="str">
        <f ca="1">IFERROR(_xludf.XLOOKUP(B33,예산서_LMT!$A:$A,예산서_LMT!O:O),"")</f>
        <v/>
      </c>
    </row>
    <row r="34" spans="1:4">
      <c r="A34" s="321"/>
      <c r="B34" s="11" t="s">
        <v>1389</v>
      </c>
      <c r="C34" s="11"/>
      <c r="D34" s="12" t="str">
        <f ca="1">IFERROR(_xludf.XLOOKUP(B34,예산서_LMT!$A:$A,예산서_LMT!O:O),"")</f>
        <v/>
      </c>
    </row>
    <row r="35" spans="1:4">
      <c r="A35" s="321"/>
      <c r="B35" s="11" t="s">
        <v>624</v>
      </c>
      <c r="C35" s="11"/>
      <c r="D35" s="12" t="str">
        <f ca="1">IFERROR(_xludf.XLOOKUP(B35,예산서_LMT!$A:$A,예산서_LMT!O:O),"")</f>
        <v/>
      </c>
    </row>
    <row r="36" spans="1:4">
      <c r="A36" s="321"/>
      <c r="B36" s="11" t="s">
        <v>617</v>
      </c>
      <c r="C36" s="11"/>
      <c r="D36" s="12" t="str">
        <f ca="1">IFERROR(_xludf.XLOOKUP(B36,예산서_LMT!$A:$A,예산서_LMT!O:O),"")</f>
        <v/>
      </c>
    </row>
    <row r="37" spans="1:4">
      <c r="A37" s="321"/>
      <c r="B37" s="11" t="s">
        <v>583</v>
      </c>
      <c r="C37" s="11"/>
      <c r="D37" s="12" t="str">
        <f ca="1">IFERROR(_xludf.XLOOKUP(B37,예산서_LMT!$A:$A,예산서_LMT!O:O),"")</f>
        <v/>
      </c>
    </row>
    <row r="38" spans="1:4">
      <c r="A38" s="27"/>
      <c r="B38" s="11" t="s">
        <v>602</v>
      </c>
      <c r="C38" s="11"/>
      <c r="D38" s="12" t="str">
        <f ca="1">IFERROR(_xludf.XLOOKUP(B38,예산서_LMT!$A:$A,예산서_LMT!O:O),"")</f>
        <v/>
      </c>
    </row>
    <row r="39" spans="1:4">
      <c r="A39" s="27"/>
      <c r="B39" s="11" t="s">
        <v>973</v>
      </c>
      <c r="C39" s="11"/>
      <c r="D39" s="12" t="str">
        <f ca="1">IFERROR(_xludf.XLOOKUP(B39,예산서_LMT!$A:$A,예산서_LMT!O:O),"")</f>
        <v/>
      </c>
    </row>
    <row r="40" spans="1:4">
      <c r="A40" s="27"/>
      <c r="B40" s="11" t="s">
        <v>815</v>
      </c>
      <c r="C40" s="11"/>
      <c r="D40" s="12" t="str">
        <f ca="1">IFERROR(_xludf.XLOOKUP(B40,예산서_LMT!$A:$A,예산서_LMT!O:O),"")</f>
        <v/>
      </c>
    </row>
    <row r="41" spans="1:4">
      <c r="A41" s="321"/>
      <c r="B41" s="11" t="s">
        <v>615</v>
      </c>
      <c r="C41" s="11"/>
      <c r="D41" s="12" t="str">
        <f ca="1">IFERROR(_xludf.XLOOKUP(B41,예산서_LMT!$A:$A,예산서_LMT!O:O),"")</f>
        <v/>
      </c>
    </row>
    <row r="42" spans="1:4">
      <c r="A42" s="321"/>
      <c r="B42" s="11" t="s">
        <v>1366</v>
      </c>
      <c r="C42" s="11"/>
      <c r="D42" s="12" t="str">
        <f ca="1">IFERROR(_xludf.XLOOKUP(B42,예산서_LMT!$A:$A,예산서_LMT!O:O),"")</f>
        <v/>
      </c>
    </row>
    <row r="43" spans="1:4">
      <c r="A43" s="321"/>
      <c r="B43" s="11" t="s">
        <v>1021</v>
      </c>
      <c r="C43" s="11"/>
      <c r="D43" s="12" t="str">
        <f ca="1">IFERROR(_xludf.XLOOKUP(B43,예산서_LMT!$A:$A,예산서_LMT!O:O),"")</f>
        <v/>
      </c>
    </row>
    <row r="44" spans="1:4">
      <c r="A44" s="321"/>
      <c r="B44" s="11" t="s">
        <v>532</v>
      </c>
      <c r="C44" s="11"/>
      <c r="D44" s="12" t="str">
        <f ca="1">IFERROR(_xludf.XLOOKUP(B44,예산서_LMT!$A:$A,예산서_LMT!O:O),"")</f>
        <v/>
      </c>
    </row>
    <row r="45" spans="1:4">
      <c r="A45" s="321"/>
      <c r="B45" s="11" t="s">
        <v>948</v>
      </c>
      <c r="C45" s="11"/>
      <c r="D45" s="12" t="str">
        <f ca="1">IFERROR(_xludf.XLOOKUP(B45,예산서_LMT!$A:$A,예산서_LMT!O:O),"")</f>
        <v/>
      </c>
    </row>
    <row r="46" spans="1:4">
      <c r="A46" s="321"/>
      <c r="B46" s="11" t="s">
        <v>802</v>
      </c>
      <c r="C46" s="11"/>
      <c r="D46" s="12" t="str">
        <f ca="1">IFERROR(_xludf.XLOOKUP(B46,예산서_LMT!$A:$A,예산서_LMT!O:O),"")</f>
        <v/>
      </c>
    </row>
    <row r="47" spans="1:4">
      <c r="A47" s="321"/>
      <c r="B47" s="11" t="s">
        <v>1006</v>
      </c>
      <c r="C47" s="11"/>
      <c r="D47" s="12" t="str">
        <f ca="1">IFERROR(_xludf.XLOOKUP(B47,예산서_LMT!$A:$A,예산서_LMT!O:O),"")</f>
        <v/>
      </c>
    </row>
    <row r="48" spans="1:4">
      <c r="A48" s="321"/>
      <c r="B48" s="11" t="s">
        <v>565</v>
      </c>
      <c r="C48" s="11"/>
      <c r="D48" s="12" t="str">
        <f ca="1">IFERROR(_xludf.XLOOKUP(B48,예산서_LMT!$A:$A,예산서_LMT!O:O),"")</f>
        <v/>
      </c>
    </row>
    <row r="49" spans="1:4">
      <c r="A49" s="321"/>
      <c r="B49" s="11" t="s">
        <v>990</v>
      </c>
      <c r="C49" s="11"/>
      <c r="D49" s="12" t="str">
        <f ca="1">IFERROR(_xludf.XLOOKUP(B49,예산서_LMT!$A:$A,예산서_LMT!O:O),"")</f>
        <v/>
      </c>
    </row>
    <row r="50" spans="1:4">
      <c r="A50" s="321"/>
      <c r="B50" s="11" t="s">
        <v>1113</v>
      </c>
      <c r="C50" s="11"/>
      <c r="D50" s="12" t="str">
        <f ca="1">IFERROR(_xludf.XLOOKUP(B50,예산서_LMT!$A:$A,예산서_LMT!O:O),"")</f>
        <v/>
      </c>
    </row>
    <row r="51" spans="1:4">
      <c r="A51" s="9"/>
      <c r="B51" s="9"/>
      <c r="C51" s="9"/>
      <c r="D51" s="13"/>
    </row>
    <row r="52" spans="1:4">
      <c r="A52" s="24" t="s">
        <v>1973</v>
      </c>
      <c r="B52" s="25"/>
      <c r="C52" s="25"/>
      <c r="D52" s="26">
        <f ca="1">SUM(D53:D57)</f>
        <v>0</v>
      </c>
    </row>
    <row r="53" spans="1:4">
      <c r="A53" s="27"/>
      <c r="B53" s="11" t="s">
        <v>504</v>
      </c>
      <c r="C53" s="11"/>
      <c r="D53" s="12" t="str">
        <f ca="1">IFERROR(_xludf.XLOOKUP(B53,예산서_LMT!$A:$A,예산서_LMT!O:O),"")</f>
        <v/>
      </c>
    </row>
    <row r="54" spans="1:4">
      <c r="A54" s="27"/>
      <c r="B54" s="11" t="s">
        <v>516</v>
      </c>
      <c r="C54" s="11"/>
      <c r="D54" s="12" t="str">
        <f ca="1">IFERROR(_xludf.XLOOKUP(B54,예산서_LMT!$A:$A,예산서_LMT!O:O),"")</f>
        <v/>
      </c>
    </row>
    <row r="55" spans="1:4">
      <c r="A55" s="27"/>
      <c r="B55" s="11" t="s">
        <v>495</v>
      </c>
      <c r="C55" s="11"/>
      <c r="D55" s="12" t="str">
        <f ca="1">IFERROR(_xludf.XLOOKUP(B55,예산서_LMT!$A:$A,예산서_LMT!O:O),"")</f>
        <v/>
      </c>
    </row>
    <row r="56" spans="1:4">
      <c r="A56" s="27"/>
      <c r="B56" s="11" t="s">
        <v>597</v>
      </c>
      <c r="C56" s="11"/>
      <c r="D56" s="12" t="str">
        <f ca="1">IFERROR(_xludf.XLOOKUP(B56,예산서_LMT!$A:$A,예산서_LMT!O:O),"")</f>
        <v/>
      </c>
    </row>
    <row r="57" spans="1:4">
      <c r="A57" s="27"/>
      <c r="B57" s="11" t="s">
        <v>1013</v>
      </c>
      <c r="C57" s="11"/>
      <c r="D57" s="12" t="str">
        <f ca="1">IFERROR(_xludf.XLOOKUP(B57,예산서_LMT!$A:$A,예산서_LMT!O:O),"")</f>
        <v/>
      </c>
    </row>
    <row r="58" spans="1:4">
      <c r="A58" s="14"/>
      <c r="B58" s="14"/>
      <c r="C58" s="14"/>
      <c r="D58" s="15"/>
    </row>
    <row r="59" spans="1:4">
      <c r="A59" s="24" t="s">
        <v>796</v>
      </c>
      <c r="B59" s="25"/>
      <c r="C59" s="25"/>
      <c r="D59" s="26">
        <f ca="1">SUM(D60:D64)</f>
        <v>0</v>
      </c>
    </row>
    <row r="60" spans="1:4">
      <c r="A60" s="321"/>
      <c r="B60" s="11" t="s">
        <v>633</v>
      </c>
      <c r="C60" s="11"/>
      <c r="D60" s="12" t="str">
        <f ca="1">IFERROR(_xludf.XLOOKUP(B60,예산서_LMT!$A:$A,예산서_LMT!O:O),"")</f>
        <v/>
      </c>
    </row>
    <row r="61" spans="1:4">
      <c r="A61" s="321"/>
      <c r="B61" s="11" t="s">
        <v>1034</v>
      </c>
      <c r="C61" s="11"/>
      <c r="D61" s="12" t="str">
        <f ca="1">IFERROR(_xludf.XLOOKUP(B61,예산서_LMT!$A:$A,예산서_LMT!O:O),"")</f>
        <v/>
      </c>
    </row>
    <row r="62" spans="1:4">
      <c r="A62" s="321"/>
      <c r="B62" s="11" t="s">
        <v>581</v>
      </c>
      <c r="C62" s="11"/>
      <c r="D62" s="12" t="str">
        <f ca="1">IFERROR(_xludf.XLOOKUP(B62,예산서_LMT!$A:$A,예산서_LMT!O:O),"")</f>
        <v/>
      </c>
    </row>
    <row r="63" spans="1:4">
      <c r="A63" s="321"/>
      <c r="B63" s="11" t="s">
        <v>535</v>
      </c>
      <c r="C63" s="11"/>
      <c r="D63" s="12" t="str">
        <f ca="1">IFERROR(_xludf.XLOOKUP(B63,예산서_LMT!$A:$A,예산서_LMT!O:O),"")</f>
        <v/>
      </c>
    </row>
    <row r="64" spans="1:4">
      <c r="A64" s="321"/>
      <c r="B64" s="11" t="s">
        <v>784</v>
      </c>
      <c r="C64" s="11"/>
      <c r="D64" s="12" t="str">
        <f ca="1">IFERROR(_xludf.XLOOKUP(B64,예산서_LMT!$A:$A,예산서_LMT!O:O),"")</f>
        <v/>
      </c>
    </row>
    <row r="65" spans="1:4">
      <c r="A65" s="16"/>
      <c r="B65" s="16"/>
      <c r="C65" s="16"/>
      <c r="D65" s="17"/>
    </row>
    <row r="66" spans="1:4">
      <c r="A66" s="29" t="s">
        <v>538</v>
      </c>
      <c r="B66" s="25"/>
      <c r="C66" s="25"/>
      <c r="D66" s="30">
        <f ca="1">SUM(D59,D52,D22,D9,D5)</f>
        <v>0</v>
      </c>
    </row>
    <row r="67" spans="1:4">
      <c r="A67" s="18"/>
      <c r="D67" s="20"/>
    </row>
    <row r="68" spans="1:4">
      <c r="A68" s="18"/>
    </row>
    <row r="69" spans="1:4">
      <c r="A69" s="18"/>
    </row>
    <row r="70" spans="1:4">
      <c r="A70" s="18"/>
    </row>
  </sheetData>
  <mergeCells count="1">
    <mergeCell ref="A1:D1"/>
  </mergeCells>
  <phoneticPr fontId="42" type="noConversion"/>
  <pageMargins left="0.69972223043441772" right="0.69972223043441772" top="0.75" bottom="0.75" header="0.30000001192092896" footer="0.30000001192092896"/>
  <pageSetup paperSize="9" orientation="portrait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A8D08F"/>
    <pageSetUpPr fitToPage="1"/>
  </sheetPr>
  <dimension ref="A1:T407"/>
  <sheetViews>
    <sheetView showZeros="0" zoomScale="70" zoomScaleNormal="70" zoomScaleSheetLayoutView="75" workbookViewId="0">
      <pane xSplit="2" ySplit="8" topLeftCell="C108" activePane="bottomRight" state="frozen"/>
      <selection pane="topRight"/>
      <selection pane="bottomLeft"/>
      <selection pane="bottomRight" activeCell="G135" sqref="G135:I135"/>
    </sheetView>
  </sheetViews>
  <sheetFormatPr defaultColWidth="8.625" defaultRowHeight="16.5"/>
  <cols>
    <col min="1" max="2" width="15.125" style="269" customWidth="1"/>
    <col min="3" max="6" width="15.625" style="269" customWidth="1"/>
    <col min="7" max="9" width="15.625" style="413" customWidth="1"/>
    <col min="10" max="10" width="15.625" style="281" customWidth="1"/>
    <col min="11" max="11" width="15.625" style="267" customWidth="1"/>
    <col min="12" max="12" width="4.375" style="481" customWidth="1"/>
    <col min="13" max="13" width="4.375" style="430" customWidth="1"/>
    <col min="14" max="15" width="15.625" style="267" customWidth="1"/>
    <col min="16" max="16" width="5.875" style="282" customWidth="1"/>
    <col min="17" max="18" width="16.5" style="267" customWidth="1"/>
    <col min="19" max="19" width="8.625" style="269"/>
    <col min="20" max="20" width="14.5" style="269" customWidth="1"/>
    <col min="21" max="16384" width="8.625" style="269"/>
  </cols>
  <sheetData>
    <row r="1" spans="1:20" ht="17.25" customHeight="1">
      <c r="A1" s="263" t="s">
        <v>1028</v>
      </c>
      <c r="B1" s="264"/>
      <c r="C1" s="805" t="s">
        <v>357</v>
      </c>
      <c r="D1" s="805"/>
      <c r="E1" s="805"/>
      <c r="F1" s="805"/>
      <c r="G1" s="805"/>
      <c r="H1" s="805"/>
      <c r="I1" s="265" t="s">
        <v>725</v>
      </c>
      <c r="J1" s="266">
        <v>45612</v>
      </c>
      <c r="K1" s="396">
        <v>45716</v>
      </c>
      <c r="L1" s="470"/>
      <c r="M1" s="283">
        <v>129</v>
      </c>
      <c r="P1" s="268"/>
    </row>
    <row r="2" spans="1:20" ht="17.25" customHeight="1">
      <c r="A2" s="263" t="s">
        <v>1125</v>
      </c>
      <c r="B2" s="264" t="s">
        <v>376</v>
      </c>
      <c r="C2" s="805"/>
      <c r="D2" s="805"/>
      <c r="E2" s="805"/>
      <c r="F2" s="805"/>
      <c r="G2" s="805"/>
      <c r="H2" s="805"/>
      <c r="I2" s="270" t="s">
        <v>370</v>
      </c>
      <c r="J2" s="266">
        <v>45705</v>
      </c>
      <c r="K2" s="396">
        <v>45722</v>
      </c>
      <c r="L2" s="470"/>
      <c r="M2" s="283">
        <v>18</v>
      </c>
      <c r="P2" s="268"/>
    </row>
    <row r="3" spans="1:20" ht="17.25" customHeight="1">
      <c r="A3" s="263" t="s">
        <v>1056</v>
      </c>
      <c r="B3" s="264"/>
      <c r="C3" s="805"/>
      <c r="D3" s="805"/>
      <c r="E3" s="805"/>
      <c r="F3" s="805"/>
      <c r="G3" s="805"/>
      <c r="H3" s="805"/>
      <c r="I3" s="270" t="s">
        <v>1082</v>
      </c>
      <c r="J3" s="266">
        <v>45715</v>
      </c>
      <c r="K3" s="396">
        <v>45722</v>
      </c>
      <c r="L3" s="470"/>
      <c r="M3" s="283">
        <v>8</v>
      </c>
      <c r="P3" s="268"/>
    </row>
    <row r="4" spans="1:20" ht="17.25" customHeight="1">
      <c r="A4" s="271" t="s">
        <v>1042</v>
      </c>
      <c r="B4" s="272"/>
      <c r="C4" s="805"/>
      <c r="D4" s="805"/>
      <c r="E4" s="805"/>
      <c r="F4" s="805"/>
      <c r="G4" s="805"/>
      <c r="H4" s="805"/>
      <c r="I4" s="270" t="s">
        <v>693</v>
      </c>
      <c r="J4" s="266">
        <v>45717</v>
      </c>
      <c r="K4" s="396">
        <v>45721</v>
      </c>
      <c r="L4" s="470"/>
      <c r="M4" s="283">
        <v>5</v>
      </c>
      <c r="N4" s="434" t="s">
        <v>609</v>
      </c>
      <c r="O4" s="435" t="e">
        <f ca="1">SUM(O5:O6)</f>
        <v>#VALUE!</v>
      </c>
      <c r="P4" s="268"/>
    </row>
    <row r="5" spans="1:20" ht="17.25" customHeight="1">
      <c r="C5" s="805"/>
      <c r="D5" s="805"/>
      <c r="E5" s="805"/>
      <c r="F5" s="805"/>
      <c r="G5" s="805"/>
      <c r="H5" s="805"/>
      <c r="I5" s="270" t="s">
        <v>828</v>
      </c>
      <c r="J5" s="266">
        <v>45722</v>
      </c>
      <c r="K5" s="396">
        <v>45740</v>
      </c>
      <c r="L5" s="470"/>
      <c r="M5" s="283">
        <v>19</v>
      </c>
      <c r="N5" s="434" t="s">
        <v>1034</v>
      </c>
      <c r="O5" s="435" t="e">
        <f ca="1">O6*8%</f>
        <v>#VALUE!</v>
      </c>
      <c r="P5" s="391"/>
      <c r="Q5" s="392" t="s">
        <v>987</v>
      </c>
      <c r="R5" s="393" t="s">
        <v>1050</v>
      </c>
    </row>
    <row r="6" spans="1:20" ht="17.100000000000001" customHeight="1">
      <c r="A6" s="263" t="s">
        <v>1154</v>
      </c>
      <c r="B6" s="264">
        <v>45696</v>
      </c>
      <c r="C6" s="806"/>
      <c r="D6" s="806"/>
      <c r="E6" s="806"/>
      <c r="F6" s="806"/>
      <c r="G6" s="806"/>
      <c r="H6" s="806"/>
      <c r="I6" s="414"/>
      <c r="J6" s="273"/>
      <c r="K6" s="432" t="s">
        <v>354</v>
      </c>
      <c r="L6" s="471">
        <v>5</v>
      </c>
      <c r="N6" s="433" t="s">
        <v>822</v>
      </c>
      <c r="O6" s="274" t="e">
        <f ca="1">SUM(O9,O17,O96,O374,O395)</f>
        <v>#VALUE!</v>
      </c>
      <c r="P6" s="275"/>
      <c r="Q6" s="394">
        <f>SUM(Q9,Q17,Q96,Q374,Q395)</f>
        <v>0</v>
      </c>
      <c r="R6" s="395">
        <f ca="1">SUM(R9,R17,R96,R374,R395)</f>
        <v>0</v>
      </c>
      <c r="S6" s="267">
        <v>60000000</v>
      </c>
      <c r="T6" s="421" t="e">
        <f ca="1">O6-S6</f>
        <v>#VALUE!</v>
      </c>
    </row>
    <row r="7" spans="1:20">
      <c r="A7" s="807" t="s">
        <v>1152</v>
      </c>
      <c r="B7" s="809" t="s">
        <v>501</v>
      </c>
      <c r="C7" s="811" t="s">
        <v>1133</v>
      </c>
      <c r="D7" s="812"/>
      <c r="E7" s="812"/>
      <c r="F7" s="812"/>
      <c r="G7" s="812"/>
      <c r="H7" s="812"/>
      <c r="I7" s="813"/>
      <c r="J7" s="814" t="s">
        <v>1104</v>
      </c>
      <c r="K7" s="816" t="s">
        <v>1137</v>
      </c>
      <c r="L7" s="818" t="s">
        <v>498</v>
      </c>
      <c r="M7" s="819"/>
      <c r="N7" s="809" t="s">
        <v>250</v>
      </c>
      <c r="O7" s="816" t="s">
        <v>242</v>
      </c>
      <c r="P7" s="797" t="s">
        <v>559</v>
      </c>
      <c r="Q7" s="793" t="s">
        <v>626</v>
      </c>
      <c r="R7" s="795" t="s">
        <v>1027</v>
      </c>
    </row>
    <row r="8" spans="1:20">
      <c r="A8" s="808"/>
      <c r="B8" s="810"/>
      <c r="C8" s="292" t="s">
        <v>1054</v>
      </c>
      <c r="D8" s="292" t="s">
        <v>629</v>
      </c>
      <c r="E8" s="292" t="s">
        <v>639</v>
      </c>
      <c r="F8" s="292" t="s">
        <v>614</v>
      </c>
      <c r="G8" s="799" t="s">
        <v>1133</v>
      </c>
      <c r="H8" s="800"/>
      <c r="I8" s="801"/>
      <c r="J8" s="815"/>
      <c r="K8" s="817"/>
      <c r="L8" s="472" t="s">
        <v>676</v>
      </c>
      <c r="M8" s="422" t="s">
        <v>685</v>
      </c>
      <c r="N8" s="810"/>
      <c r="O8" s="817"/>
      <c r="P8" s="798"/>
      <c r="Q8" s="794"/>
      <c r="R8" s="796"/>
    </row>
    <row r="9" spans="1:20">
      <c r="A9" s="288" t="s">
        <v>240</v>
      </c>
      <c r="B9" s="284"/>
      <c r="C9" s="285"/>
      <c r="D9" s="285"/>
      <c r="E9" s="285"/>
      <c r="F9" s="285"/>
      <c r="G9" s="802"/>
      <c r="H9" s="803"/>
      <c r="I9" s="804"/>
      <c r="J9" s="286"/>
      <c r="K9" s="323"/>
      <c r="L9" s="473"/>
      <c r="M9" s="423"/>
      <c r="N9" s="287"/>
      <c r="O9" s="287">
        <f ca="1">SUM(O10,O12)</f>
        <v>0</v>
      </c>
      <c r="P9" s="373" t="str">
        <f t="shared" ref="P9:P72" ca="1" si="0">IFERROR(O9/$O$6,"")</f>
        <v/>
      </c>
      <c r="Q9" s="378">
        <f>SUM(Q10,Q12)</f>
        <v>0</v>
      </c>
      <c r="R9" s="379">
        <f ca="1">SUM(R10,R12)</f>
        <v>0</v>
      </c>
    </row>
    <row r="10" spans="1:20">
      <c r="A10" s="289" t="s">
        <v>761</v>
      </c>
      <c r="B10" s="276"/>
      <c r="C10" s="34"/>
      <c r="D10" s="34"/>
      <c r="E10" s="34"/>
      <c r="F10" s="34"/>
      <c r="G10" s="784"/>
      <c r="H10" s="785"/>
      <c r="I10" s="786"/>
      <c r="J10" s="40"/>
      <c r="K10" s="277"/>
      <c r="L10" s="474"/>
      <c r="M10" s="424"/>
      <c r="N10" s="277"/>
      <c r="O10" s="277">
        <f ca="1">SUM(O11:O11)</f>
        <v>0</v>
      </c>
      <c r="P10" s="374" t="str">
        <f t="shared" ca="1" si="0"/>
        <v/>
      </c>
      <c r="Q10" s="380">
        <f>SUM(Q11:Q11)</f>
        <v>0</v>
      </c>
      <c r="R10" s="381">
        <f ca="1">SUM(R11:R11)</f>
        <v>0</v>
      </c>
    </row>
    <row r="11" spans="1:20">
      <c r="A11" s="262" t="str">
        <f ca="1">IFERROR(_xludf.XLOOKUP(B11,[1]예산코드!D:D,[1]예산코드!$A:$A),"")</f>
        <v/>
      </c>
      <c r="B11" s="291" t="s">
        <v>1289</v>
      </c>
      <c r="C11" s="33"/>
      <c r="D11" s="33"/>
      <c r="E11" s="65"/>
      <c r="F11" s="65"/>
      <c r="G11" s="781"/>
      <c r="H11" s="782"/>
      <c r="I11" s="783"/>
      <c r="J11" s="39"/>
      <c r="K11" s="130"/>
      <c r="L11" s="475" t="str">
        <f t="array" aca="1" ref="L11" ca="1">IFERROR(_xludf.IFS(J11="월",ROUND(DATEDIF(E11,F11,"m")+DATEDIF(E11,F11,"md")/DAY(EOMONTH(F11,0)),2),J11="일",DATEDIF(E11,F11,"D")+1),"")</f>
        <v/>
      </c>
      <c r="M11" s="425" t="s">
        <v>539</v>
      </c>
      <c r="N11" s="130">
        <f t="shared" ref="N11:N13" ca="1" si="1">IFERROR(K11*IF(L11&lt;&gt;"",L11,1)*IF(M11&lt;&gt;"",M11,1),"")</f>
        <v>0</v>
      </c>
      <c r="O11" s="278">
        <f ca="1">SUM(N11)</f>
        <v>0</v>
      </c>
      <c r="P11" s="375" t="str">
        <f t="shared" ca="1" si="0"/>
        <v/>
      </c>
      <c r="Q11" s="382" t="str">
        <f>IFERROR(SUMIF([1]지출내역_LMT!$E:$E,B11,[1]지출내역_LMT!$N:$N),"")</f>
        <v/>
      </c>
      <c r="R11" s="383" t="str">
        <f ca="1">IFERROR(O11-Q11,"")</f>
        <v/>
      </c>
    </row>
    <row r="12" spans="1:20">
      <c r="A12" s="289" t="s">
        <v>1314</v>
      </c>
      <c r="B12" s="276"/>
      <c r="C12" s="34"/>
      <c r="D12" s="34"/>
      <c r="E12" s="34"/>
      <c r="F12" s="34"/>
      <c r="G12" s="784"/>
      <c r="H12" s="785"/>
      <c r="I12" s="786"/>
      <c r="J12" s="40"/>
      <c r="K12" s="277"/>
      <c r="L12" s="474" t="str">
        <f t="array" aca="1" ref="L12" ca="1">IFERROR(_xludf.IFS(J12="월",ROUND(DATEDIF(E12,F12,"m")+DATEDIF(E12,F12,"md")/DAY(EOMONTH(F12,0)),2),J12="일",DATEDIF(E12,F12,"D")+1),"")</f>
        <v/>
      </c>
      <c r="M12" s="424" t="s">
        <v>539</v>
      </c>
      <c r="N12" s="277">
        <f t="shared" ca="1" si="1"/>
        <v>0</v>
      </c>
      <c r="O12" s="277">
        <f ca="1">SUM(O13:O16)</f>
        <v>0</v>
      </c>
      <c r="P12" s="374" t="str">
        <f t="shared" ca="1" si="0"/>
        <v/>
      </c>
      <c r="Q12" s="380">
        <f>SUM(Q13:Q16)</f>
        <v>0</v>
      </c>
      <c r="R12" s="381">
        <f ca="1">SUM(R13:R16)</f>
        <v>0</v>
      </c>
    </row>
    <row r="13" spans="1:20">
      <c r="A13" s="262" t="str">
        <f ca="1">IFERROR(_xludf.XLOOKUP(B13,[1]예산코드!D:D,[1]예산코드!$A:$A),"")</f>
        <v/>
      </c>
      <c r="B13" s="291" t="s">
        <v>758</v>
      </c>
      <c r="C13" s="33"/>
      <c r="D13" s="33"/>
      <c r="E13" s="65"/>
      <c r="F13" s="65"/>
      <c r="G13" s="781"/>
      <c r="H13" s="782"/>
      <c r="I13" s="783"/>
      <c r="J13" s="39"/>
      <c r="K13" s="130"/>
      <c r="L13" s="475" t="str">
        <f t="array" aca="1" ref="L13" ca="1">IFERROR(_xludf.IFS(J13="월",ROUND(DATEDIF(E13,F13,"m")+DATEDIF(E13,F13,"md")/DAY(EOMONTH(F13,0)),2),J13="일",DATEDIF(E13,F13,"D")+1),"")</f>
        <v/>
      </c>
      <c r="M13" s="425" t="s">
        <v>539</v>
      </c>
      <c r="N13" s="130">
        <f t="shared" ca="1" si="1"/>
        <v>0</v>
      </c>
      <c r="O13" s="278">
        <f t="shared" ref="O13:O14" ca="1" si="2">SUM(N13)</f>
        <v>0</v>
      </c>
      <c r="P13" s="375" t="str">
        <f t="shared" ca="1" si="0"/>
        <v/>
      </c>
      <c r="Q13" s="382" t="str">
        <f>IFERROR(SUMIF([1]지출내역_LMT!$E:$E,B13,[1]지출내역_LMT!$N:$N),"")</f>
        <v/>
      </c>
      <c r="R13" s="383" t="str">
        <f t="shared" ref="R13:R16" ca="1" si="3">IFERROR(O13-Q13,"")</f>
        <v/>
      </c>
    </row>
    <row r="14" spans="1:20">
      <c r="A14" s="262" t="str">
        <f ca="1">IFERROR(_xludf.XLOOKUP(B14,[1]예산코드!D:D,[1]예산코드!$A:$A),"")</f>
        <v/>
      </c>
      <c r="B14" s="291" t="s">
        <v>847</v>
      </c>
      <c r="C14" s="33"/>
      <c r="D14" s="33"/>
      <c r="E14" s="65"/>
      <c r="F14" s="65"/>
      <c r="G14" s="781"/>
      <c r="H14" s="782"/>
      <c r="I14" s="783"/>
      <c r="J14" s="39"/>
      <c r="K14" s="130"/>
      <c r="L14" s="475" t="str">
        <f t="array" aca="1" ref="L14" ca="1">IFERROR(_xludf.IFS(J14="월",ROUND(DATEDIF(E14,F14,"m")+DATEDIF(E14,F14,"md")/DAY(EOMONTH(F14,0)),2),J14="일",DATEDIF(E14,F14,"D")+1),"")</f>
        <v/>
      </c>
      <c r="M14" s="425"/>
      <c r="N14" s="130">
        <f ca="1">IFERROR(K14*IF(L14&lt;&gt;"",L14,1)*IF(M14&lt;&gt;"",M14,1),"")</f>
        <v>0</v>
      </c>
      <c r="O14" s="278">
        <f t="shared" ca="1" si="2"/>
        <v>0</v>
      </c>
      <c r="P14" s="375" t="str">
        <f t="shared" ca="1" si="0"/>
        <v/>
      </c>
      <c r="Q14" s="382" t="str">
        <f>IFERROR(SUMIF([1]지출내역_LMT!$E:$E,B14,[1]지출내역_LMT!$N:$N),"")</f>
        <v/>
      </c>
      <c r="R14" s="383" t="str">
        <f t="shared" ca="1" si="3"/>
        <v/>
      </c>
    </row>
    <row r="15" spans="1:20">
      <c r="A15" s="262" t="str">
        <f ca="1">IFERROR(_xludf.XLOOKUP(B15,[1]예산코드!D:D,[1]예산코드!$A:$A),"")</f>
        <v/>
      </c>
      <c r="B15" s="291" t="s">
        <v>601</v>
      </c>
      <c r="C15" s="33"/>
      <c r="D15" s="33"/>
      <c r="E15" s="65"/>
      <c r="F15" s="65"/>
      <c r="G15" s="781"/>
      <c r="H15" s="782"/>
      <c r="I15" s="783"/>
      <c r="J15" s="39"/>
      <c r="K15" s="130"/>
      <c r="L15" s="475" t="str">
        <f t="array" aca="1" ref="L15" ca="1">IFERROR(_xludf.IFS(J15="월",ROUND(DATEDIF(E15,F15,"m")+DATEDIF(E15,F15,"md")/DAY(EOMONTH(F15,0)),2),J15="일",DATEDIF(E15,F15,"D")+1),"")</f>
        <v/>
      </c>
      <c r="M15" s="425" t="s">
        <v>539</v>
      </c>
      <c r="N15" s="130">
        <f t="shared" ref="N15:N37" ca="1" si="4">IFERROR(K15*IF(L15&lt;&gt;"",L15,1)*IF(M15&lt;&gt;"",M15,1),"")</f>
        <v>0</v>
      </c>
      <c r="O15" s="278">
        <f ca="1">SUM(N15)</f>
        <v>0</v>
      </c>
      <c r="P15" s="375" t="str">
        <f t="shared" ca="1" si="0"/>
        <v/>
      </c>
      <c r="Q15" s="382" t="str">
        <f>IFERROR(SUMIF([1]지출내역_LMT!$E:$E,B15,[1]지출내역_LMT!$N:$N),"")</f>
        <v/>
      </c>
      <c r="R15" s="383" t="str">
        <f t="shared" ca="1" si="3"/>
        <v/>
      </c>
    </row>
    <row r="16" spans="1:20">
      <c r="A16" s="262" t="str">
        <f ca="1">IFERROR(_xludf.XLOOKUP(B16,[1]예산코드!D:D,[1]예산코드!$A:$A),"")</f>
        <v/>
      </c>
      <c r="B16" s="291" t="s">
        <v>552</v>
      </c>
      <c r="C16" s="33"/>
      <c r="D16" s="33"/>
      <c r="E16" s="65"/>
      <c r="F16" s="65"/>
      <c r="G16" s="772"/>
      <c r="H16" s="773"/>
      <c r="I16" s="774"/>
      <c r="J16" s="39"/>
      <c r="K16" s="130"/>
      <c r="L16" s="475" t="str">
        <f t="array" aca="1" ref="L16" ca="1">IFERROR(_xludf.IFS(J16="월",ROUND(DATEDIF(E16,F16,"m")+DATEDIF(E16,F16,"md")/DAY(EOMONTH(F16,0)),2),J16="일",DATEDIF(E16,F16,"D")+1),"")</f>
        <v/>
      </c>
      <c r="M16" s="425" t="s">
        <v>539</v>
      </c>
      <c r="N16" s="130">
        <f t="shared" ca="1" si="4"/>
        <v>0</v>
      </c>
      <c r="O16" s="278">
        <f ca="1">SUM(N16)</f>
        <v>0</v>
      </c>
      <c r="P16" s="375" t="str">
        <f t="shared" ca="1" si="0"/>
        <v/>
      </c>
      <c r="Q16" s="382" t="str">
        <f>IFERROR(SUMIF([1]지출내역_LMT!$E:$E,B16,[1]지출내역_LMT!$N:$N),"")</f>
        <v/>
      </c>
      <c r="R16" s="383" t="str">
        <f t="shared" ca="1" si="3"/>
        <v/>
      </c>
    </row>
    <row r="17" spans="1:18">
      <c r="A17" s="288" t="s">
        <v>1873</v>
      </c>
      <c r="B17" s="284"/>
      <c r="C17" s="285"/>
      <c r="D17" s="285"/>
      <c r="E17" s="285"/>
      <c r="F17" s="285"/>
      <c r="G17" s="411"/>
      <c r="H17" s="411"/>
      <c r="I17" s="411"/>
      <c r="J17" s="286"/>
      <c r="K17" s="323"/>
      <c r="L17" s="473" t="str">
        <f t="array" aca="1" ref="L17" ca="1">IFERROR(_xludf.IFS(J17="월",ROUND(DATEDIF(E17,F17,"m")+DATEDIF(E17,F17,"md")/DAY(EOMONTH(F17,0)),2),J17="일",DATEDIF(E17,F17,"D")+1),"")</f>
        <v/>
      </c>
      <c r="M17" s="423" t="s">
        <v>539</v>
      </c>
      <c r="N17" s="287">
        <f t="shared" ca="1" si="4"/>
        <v>0</v>
      </c>
      <c r="O17" s="287" t="e">
        <f ca="1">SUM(O18,O21,O24,O27,O30,O59,O63,O69,O71,O74,O92)</f>
        <v>#VALUE!</v>
      </c>
      <c r="P17" s="373" t="str">
        <f t="shared" ca="1" si="0"/>
        <v/>
      </c>
      <c r="Q17" s="378">
        <f>SUM(Q18,Q21,Q24,Q27,Q30,Q59,Q63,Q69,Q71,Q74,Q92)</f>
        <v>0</v>
      </c>
      <c r="R17" s="379">
        <f ca="1">SUM(R18,R21,R24,R27,R30,R59,R63,R69,R71,R74,R92)</f>
        <v>0</v>
      </c>
    </row>
    <row r="18" spans="1:18">
      <c r="A18" s="289" t="s">
        <v>1127</v>
      </c>
      <c r="B18" s="276"/>
      <c r="C18" s="34"/>
      <c r="D18" s="34"/>
      <c r="E18" s="34"/>
      <c r="F18" s="34"/>
      <c r="G18" s="784"/>
      <c r="H18" s="785"/>
      <c r="I18" s="786"/>
      <c r="J18" s="40"/>
      <c r="K18" s="277"/>
      <c r="L18" s="474" t="str">
        <f t="array" aca="1" ref="L18" ca="1">IFERROR(_xludf.IFS(J18="월",ROUND(DATEDIF(E18,F18,"m")+DATEDIF(E18,F18,"md")/DAY(EOMONTH(F18,0)),2),J18="일",DATEDIF(E18,F18,"D")+1),"")</f>
        <v/>
      </c>
      <c r="M18" s="424" t="s">
        <v>539</v>
      </c>
      <c r="N18" s="277">
        <f t="shared" ca="1" si="4"/>
        <v>0</v>
      </c>
      <c r="O18" s="277">
        <f ca="1">SUM(O19:O20)</f>
        <v>0</v>
      </c>
      <c r="P18" s="374" t="str">
        <f t="shared" ca="1" si="0"/>
        <v/>
      </c>
      <c r="Q18" s="380">
        <f>SUM(Q19:Q20)</f>
        <v>0</v>
      </c>
      <c r="R18" s="381">
        <f ca="1">SUM(R19:R20)</f>
        <v>0</v>
      </c>
    </row>
    <row r="19" spans="1:18">
      <c r="A19" s="262" t="str">
        <f ca="1">IFERROR(_xludf.XLOOKUP(B19,[1]예산코드!D:D,[1]예산코드!$A:$A),"")</f>
        <v/>
      </c>
      <c r="B19" s="291" t="s">
        <v>875</v>
      </c>
      <c r="C19" s="33"/>
      <c r="D19" s="33"/>
      <c r="E19" s="65"/>
      <c r="F19" s="65"/>
      <c r="G19" s="781"/>
      <c r="H19" s="782"/>
      <c r="I19" s="783"/>
      <c r="J19" s="39"/>
      <c r="K19" s="130"/>
      <c r="L19" s="475" t="str">
        <f t="array" aca="1" ref="L19" ca="1">IFERROR(_xludf.IFS(J19="월",ROUND(DATEDIF(E19,F19,"m")+DATEDIF(E19,F19,"md")/DAY(EOMONTH(F19,0)),2),J19="일",DATEDIF(E19,F19,"D")+1),"")</f>
        <v/>
      </c>
      <c r="M19" s="425" t="s">
        <v>539</v>
      </c>
      <c r="N19" s="130">
        <f t="shared" ca="1" si="4"/>
        <v>0</v>
      </c>
      <c r="O19" s="278">
        <f t="shared" ref="O19:O20" ca="1" si="5">SUM(N19)</f>
        <v>0</v>
      </c>
      <c r="P19" s="375" t="str">
        <f t="shared" ca="1" si="0"/>
        <v/>
      </c>
      <c r="Q19" s="382" t="str">
        <f>IFERROR(SUMIF([1]지출내역_LMT!$E:$E,B19,[1]지출내역_LMT!$N:$N),"")</f>
        <v/>
      </c>
      <c r="R19" s="383" t="str">
        <f t="shared" ref="R19:R20" ca="1" si="6">IFERROR(O19-Q19,"")</f>
        <v/>
      </c>
    </row>
    <row r="20" spans="1:18">
      <c r="A20" s="262" t="str">
        <f ca="1">IFERROR(_xludf.XLOOKUP(B20,[1]예산코드!D:D,[1]예산코드!$A:$A),"")</f>
        <v/>
      </c>
      <c r="B20" s="291" t="s">
        <v>886</v>
      </c>
      <c r="C20" s="33"/>
      <c r="D20" s="33"/>
      <c r="E20" s="65"/>
      <c r="F20" s="65"/>
      <c r="G20" s="781"/>
      <c r="H20" s="782"/>
      <c r="I20" s="783"/>
      <c r="J20" s="39"/>
      <c r="K20" s="130"/>
      <c r="L20" s="475" t="str">
        <f t="array" aca="1" ref="L20" ca="1">IFERROR(_xludf.IFS(J20="월",ROUND(DATEDIF(E20,F20,"m")+DATEDIF(E20,F20,"md")/DAY(EOMONTH(F20,0)),2),J20="일",DATEDIF(E20,F20,"D")+1),"")</f>
        <v/>
      </c>
      <c r="M20" s="425" t="s">
        <v>539</v>
      </c>
      <c r="N20" s="130">
        <f t="shared" ca="1" si="4"/>
        <v>0</v>
      </c>
      <c r="O20" s="278">
        <f t="shared" ca="1" si="5"/>
        <v>0</v>
      </c>
      <c r="P20" s="375" t="str">
        <f t="shared" ca="1" si="0"/>
        <v/>
      </c>
      <c r="Q20" s="382" t="str">
        <f>IFERROR(SUMIF([1]지출내역_LMT!$E:$E,B20,[1]지출내역_LMT!$N:$N),"")</f>
        <v/>
      </c>
      <c r="R20" s="383" t="str">
        <f t="shared" ca="1" si="6"/>
        <v/>
      </c>
    </row>
    <row r="21" spans="1:18">
      <c r="A21" s="289" t="s">
        <v>632</v>
      </c>
      <c r="B21" s="276"/>
      <c r="C21" s="34"/>
      <c r="D21" s="34"/>
      <c r="E21" s="34"/>
      <c r="F21" s="34"/>
      <c r="G21" s="784"/>
      <c r="H21" s="785"/>
      <c r="I21" s="786"/>
      <c r="J21" s="40"/>
      <c r="K21" s="277"/>
      <c r="L21" s="474" t="str">
        <f t="array" aca="1" ref="L21" ca="1">IFERROR(_xludf.IFS(J21="월",ROUND(DATEDIF(E21,F21,"m")+DATEDIF(E21,F21,"md")/DAY(EOMONTH(F21,0)),2),J21="일",DATEDIF(E21,F21,"D")+1),"")</f>
        <v/>
      </c>
      <c r="M21" s="424" t="s">
        <v>539</v>
      </c>
      <c r="N21" s="277">
        <f t="shared" ca="1" si="4"/>
        <v>0</v>
      </c>
      <c r="O21" s="277">
        <f ca="1">SUM(O22:O23)</f>
        <v>0</v>
      </c>
      <c r="P21" s="374" t="str">
        <f t="shared" ca="1" si="0"/>
        <v/>
      </c>
      <c r="Q21" s="380">
        <f>SUM(Q22:Q23)</f>
        <v>0</v>
      </c>
      <c r="R21" s="381">
        <f ca="1">SUM(R22:R23)</f>
        <v>0</v>
      </c>
    </row>
    <row r="22" spans="1:18">
      <c r="A22" s="262" t="str">
        <f ca="1">IFERROR(_xludf.XLOOKUP(B22,[1]예산코드!D:D,[1]예산코드!$A:$A),"")</f>
        <v/>
      </c>
      <c r="B22" s="291" t="s">
        <v>599</v>
      </c>
      <c r="C22" s="33"/>
      <c r="D22" s="33"/>
      <c r="E22" s="65"/>
      <c r="F22" s="65"/>
      <c r="G22" s="781"/>
      <c r="H22" s="782"/>
      <c r="I22" s="783"/>
      <c r="J22" s="39"/>
      <c r="K22" s="130"/>
      <c r="L22" s="475" t="str">
        <f t="array" aca="1" ref="L22" ca="1">IFERROR(_xludf.IFS(J22="월",ROUND(DATEDIF(E22,F22,"m")+DATEDIF(E22,F22,"md")/DAY(EOMONTH(F22,0)),2),J22="일",DATEDIF(E22,F22,"D")+1),"")</f>
        <v/>
      </c>
      <c r="M22" s="425" t="s">
        <v>539</v>
      </c>
      <c r="N22" s="130">
        <f t="shared" ca="1" si="4"/>
        <v>0</v>
      </c>
      <c r="O22" s="278">
        <f t="shared" ref="O22:O23" ca="1" si="7">SUM(N22)</f>
        <v>0</v>
      </c>
      <c r="P22" s="375" t="str">
        <f t="shared" ca="1" si="0"/>
        <v/>
      </c>
      <c r="Q22" s="382" t="str">
        <f>IFERROR(SUMIF([1]지출내역_LMT!$E:$E,B22,[1]지출내역_LMT!$N:$N),"")</f>
        <v/>
      </c>
      <c r="R22" s="383" t="str">
        <f t="shared" ref="R22:R23" ca="1" si="8">IFERROR(O22-Q22,"")</f>
        <v/>
      </c>
    </row>
    <row r="23" spans="1:18">
      <c r="A23" s="262" t="str">
        <f ca="1">IFERROR(_xludf.XLOOKUP(B23,[1]예산코드!D:D,[1]예산코드!$A:$A),"")</f>
        <v/>
      </c>
      <c r="B23" s="291" t="s">
        <v>863</v>
      </c>
      <c r="C23" s="33"/>
      <c r="D23" s="33"/>
      <c r="E23" s="65"/>
      <c r="F23" s="65"/>
      <c r="G23" s="781"/>
      <c r="H23" s="782"/>
      <c r="I23" s="783"/>
      <c r="J23" s="39"/>
      <c r="K23" s="130"/>
      <c r="L23" s="475" t="str">
        <f t="array" aca="1" ref="L23" ca="1">IFERROR(_xludf.IFS(J23="월",ROUND(DATEDIF(E23,F23,"m")+DATEDIF(E23,F23,"md")/DAY(EOMONTH(F23,0)),2),J23="일",DATEDIF(E23,F23,"D")+1),"")</f>
        <v/>
      </c>
      <c r="M23" s="425" t="s">
        <v>539</v>
      </c>
      <c r="N23" s="130">
        <f t="shared" ca="1" si="4"/>
        <v>0</v>
      </c>
      <c r="O23" s="278">
        <f t="shared" ca="1" si="7"/>
        <v>0</v>
      </c>
      <c r="P23" s="375" t="str">
        <f t="shared" ca="1" si="0"/>
        <v/>
      </c>
      <c r="Q23" s="382" t="str">
        <f>IFERROR(SUMIF([1]지출내역_LMT!$E:$E,B23,[1]지출내역_LMT!$N:$N),"")</f>
        <v/>
      </c>
      <c r="R23" s="383" t="str">
        <f t="shared" ca="1" si="8"/>
        <v/>
      </c>
    </row>
    <row r="24" spans="1:18">
      <c r="A24" s="289" t="s">
        <v>586</v>
      </c>
      <c r="B24" s="276"/>
      <c r="C24" s="34"/>
      <c r="D24" s="34"/>
      <c r="E24" s="34"/>
      <c r="F24" s="34"/>
      <c r="G24" s="784"/>
      <c r="H24" s="785"/>
      <c r="I24" s="786"/>
      <c r="J24" s="40"/>
      <c r="K24" s="277"/>
      <c r="L24" s="474" t="str">
        <f t="array" aca="1" ref="L24" ca="1">IFERROR(_xludf.IFS(J24="월",ROUND(DATEDIF(E24,F24,"m")+DATEDIF(E24,F24,"md")/DAY(EOMONTH(F24,0)),2),J24="일",DATEDIF(E24,F24,"D")+1),"")</f>
        <v/>
      </c>
      <c r="M24" s="424" t="s">
        <v>539</v>
      </c>
      <c r="N24" s="277">
        <f t="shared" ca="1" si="4"/>
        <v>0</v>
      </c>
      <c r="O24" s="277">
        <f ca="1">SUM(O25:O26)</f>
        <v>0</v>
      </c>
      <c r="P24" s="374" t="str">
        <f t="shared" ca="1" si="0"/>
        <v/>
      </c>
      <c r="Q24" s="380">
        <f>SUM(Q25:Q26)</f>
        <v>0</v>
      </c>
      <c r="R24" s="381">
        <f ca="1">SUM(R25:R26)</f>
        <v>0</v>
      </c>
    </row>
    <row r="25" spans="1:18">
      <c r="A25" s="262" t="str">
        <f ca="1">IFERROR(_xludf.XLOOKUP(B25,[1]예산코드!D:D,[1]예산코드!$A:$A),"")</f>
        <v/>
      </c>
      <c r="B25" s="291" t="s">
        <v>917</v>
      </c>
      <c r="C25" s="33"/>
      <c r="D25" s="33"/>
      <c r="E25" s="65"/>
      <c r="F25" s="65"/>
      <c r="G25" s="781"/>
      <c r="H25" s="782"/>
      <c r="I25" s="783"/>
      <c r="J25" s="39"/>
      <c r="K25" s="130"/>
      <c r="L25" s="475" t="str">
        <f t="array" aca="1" ref="L25" ca="1">IFERROR(_xludf.IFS(J25="월",ROUND(DATEDIF(E25,F25,"m")+DATEDIF(E25,F25,"md")/DAY(EOMONTH(F25,0)),2),J25="일",DATEDIF(E25,F25,"D")+1),"")</f>
        <v/>
      </c>
      <c r="M25" s="425" t="s">
        <v>539</v>
      </c>
      <c r="N25" s="130">
        <f t="shared" ca="1" si="4"/>
        <v>0</v>
      </c>
      <c r="O25" s="278">
        <f t="shared" ref="O25:O26" ca="1" si="9">SUM(N25)</f>
        <v>0</v>
      </c>
      <c r="P25" s="375" t="str">
        <f t="shared" ca="1" si="0"/>
        <v/>
      </c>
      <c r="Q25" s="382" t="str">
        <f>IFERROR(SUMIF([1]지출내역_LMT!$E:$E,B25,[1]지출내역_LMT!$N:$N),"")</f>
        <v/>
      </c>
      <c r="R25" s="383" t="str">
        <f t="shared" ref="R25:R26" ca="1" si="10">IFERROR(O25-Q25,"")</f>
        <v/>
      </c>
    </row>
    <row r="26" spans="1:18">
      <c r="A26" s="262" t="str">
        <f ca="1">IFERROR(_xludf.XLOOKUP(B26,[1]예산코드!D:D,[1]예산코드!$A:$A),"")</f>
        <v/>
      </c>
      <c r="B26" s="291" t="s">
        <v>831</v>
      </c>
      <c r="C26" s="33"/>
      <c r="D26" s="33"/>
      <c r="E26" s="65"/>
      <c r="F26" s="65"/>
      <c r="G26" s="781"/>
      <c r="H26" s="782"/>
      <c r="I26" s="783"/>
      <c r="J26" s="39"/>
      <c r="K26" s="130"/>
      <c r="L26" s="475" t="str">
        <f t="array" aca="1" ref="L26" ca="1">IFERROR(_xludf.IFS(J26="월",ROUND(DATEDIF(E26,F26,"m")+DATEDIF(E26,F26,"md")/DAY(EOMONTH(F26,0)),2),J26="일",DATEDIF(E26,F26,"D")+1),"")</f>
        <v/>
      </c>
      <c r="M26" s="425" t="s">
        <v>539</v>
      </c>
      <c r="N26" s="130">
        <f t="shared" ca="1" si="4"/>
        <v>0</v>
      </c>
      <c r="O26" s="278">
        <f t="shared" ca="1" si="9"/>
        <v>0</v>
      </c>
      <c r="P26" s="375" t="str">
        <f t="shared" ca="1" si="0"/>
        <v/>
      </c>
      <c r="Q26" s="382" t="str">
        <f>IFERROR(SUMIF([1]지출내역_LMT!$E:$E,B26,[1]지출내역_LMT!$N:$N),"")</f>
        <v/>
      </c>
      <c r="R26" s="383" t="str">
        <f t="shared" ca="1" si="10"/>
        <v/>
      </c>
    </row>
    <row r="27" spans="1:18">
      <c r="A27" s="289" t="s">
        <v>1337</v>
      </c>
      <c r="B27" s="276"/>
      <c r="C27" s="34"/>
      <c r="D27" s="34"/>
      <c r="E27" s="34"/>
      <c r="F27" s="34"/>
      <c r="G27" s="410" t="s">
        <v>587</v>
      </c>
      <c r="H27" s="784" t="s">
        <v>1133</v>
      </c>
      <c r="I27" s="786"/>
      <c r="J27" s="40"/>
      <c r="K27" s="277"/>
      <c r="L27" s="474" t="str">
        <f t="array" aca="1" ref="L27" ca="1">IFERROR(_xludf.IFS(J27="월",ROUND(DATEDIF(E27,F27,"m")+DATEDIF(E27,F27,"md")/DAY(EOMONTH(F27,0)),2),J27="일",DATEDIF(E27,F27,"D")+1),"")</f>
        <v/>
      </c>
      <c r="M27" s="424" t="s">
        <v>539</v>
      </c>
      <c r="N27" s="277">
        <f t="shared" ca="1" si="4"/>
        <v>0</v>
      </c>
      <c r="O27" s="277">
        <f ca="1">SUM(O28:O29)</f>
        <v>0</v>
      </c>
      <c r="P27" s="374" t="str">
        <f t="shared" ca="1" si="0"/>
        <v/>
      </c>
      <c r="Q27" s="380">
        <f>SUM(Q28:Q29)</f>
        <v>0</v>
      </c>
      <c r="R27" s="381">
        <f ca="1">SUM(R28:R29)</f>
        <v>0</v>
      </c>
    </row>
    <row r="28" spans="1:18">
      <c r="A28" s="262" t="str">
        <f ca="1">IFERROR(_xludf.XLOOKUP(B28,[1]예산코드!D:D,[1]예산코드!$A:$A),"")</f>
        <v/>
      </c>
      <c r="B28" s="291" t="s">
        <v>749</v>
      </c>
      <c r="C28" s="33"/>
      <c r="D28" s="33"/>
      <c r="E28" s="65"/>
      <c r="F28" s="65"/>
      <c r="G28" s="409"/>
      <c r="H28" s="781"/>
      <c r="I28" s="783"/>
      <c r="J28" s="39"/>
      <c r="K28" s="130"/>
      <c r="L28" s="475" t="str">
        <f t="array" aca="1" ref="L28" ca="1">IFERROR(_xludf.IFS(J28="월",ROUND(DATEDIF(E28,F28,"m")+DATEDIF(E28,F28,"md")/DAY(EOMONTH(F28,0)),2),J28="일",DATEDIF(E28,F28,"D")+1),"")</f>
        <v/>
      </c>
      <c r="M28" s="425" t="s">
        <v>539</v>
      </c>
      <c r="N28" s="130">
        <f t="shared" ca="1" si="4"/>
        <v>0</v>
      </c>
      <c r="O28" s="278">
        <f t="shared" ref="O28:O29" ca="1" si="11">SUM(N28)</f>
        <v>0</v>
      </c>
      <c r="P28" s="375" t="str">
        <f t="shared" ca="1" si="0"/>
        <v/>
      </c>
      <c r="Q28" s="382" t="str">
        <f>IFERROR(SUMIF([1]지출내역_LMT!$E:$E,B28,[1]지출내역_LMT!$N:$N),"")</f>
        <v/>
      </c>
      <c r="R28" s="383" t="str">
        <f t="shared" ref="R28:R29" ca="1" si="12">IFERROR(O28-Q28,"")</f>
        <v/>
      </c>
    </row>
    <row r="29" spans="1:18">
      <c r="A29" s="262" t="str">
        <f ca="1">IFERROR(_xludf.XLOOKUP(B29,[1]예산코드!D:D,[1]예산코드!$A:$A),"")</f>
        <v/>
      </c>
      <c r="B29" s="291" t="s">
        <v>1346</v>
      </c>
      <c r="C29" s="33"/>
      <c r="D29" s="33"/>
      <c r="E29" s="65"/>
      <c r="F29" s="65"/>
      <c r="G29" s="781"/>
      <c r="H29" s="782"/>
      <c r="I29" s="783"/>
      <c r="J29" s="39"/>
      <c r="K29" s="130"/>
      <c r="L29" s="475" t="str">
        <f t="array" aca="1" ref="L29" ca="1">IFERROR(_xludf.IFS(J29="월",ROUND(DATEDIF(E29,F29,"m")+DATEDIF(E29,F29,"md")/DAY(EOMONTH(F29,0)),2),J29="일",DATEDIF(E29,F29,"D")+1),"")</f>
        <v/>
      </c>
      <c r="M29" s="425" t="s">
        <v>539</v>
      </c>
      <c r="N29" s="130">
        <f t="shared" ca="1" si="4"/>
        <v>0</v>
      </c>
      <c r="O29" s="278">
        <f t="shared" ca="1" si="11"/>
        <v>0</v>
      </c>
      <c r="P29" s="375" t="str">
        <f t="shared" ca="1" si="0"/>
        <v/>
      </c>
      <c r="Q29" s="382" t="str">
        <f>IFERROR(SUMIF([1]지출내역_LMT!$E:$E,B29,[1]지출내역_LMT!$N:$N),"")</f>
        <v/>
      </c>
      <c r="R29" s="383" t="str">
        <f t="shared" ca="1" si="12"/>
        <v/>
      </c>
    </row>
    <row r="30" spans="1:18">
      <c r="A30" s="289" t="s">
        <v>651</v>
      </c>
      <c r="B30" s="276"/>
      <c r="C30" s="34"/>
      <c r="D30" s="34"/>
      <c r="E30" s="34"/>
      <c r="F30" s="34"/>
      <c r="G30" s="784"/>
      <c r="H30" s="785"/>
      <c r="I30" s="786"/>
      <c r="J30" s="40"/>
      <c r="K30" s="277"/>
      <c r="L30" s="474" t="str">
        <f t="array" aca="1" ref="L30" ca="1">IFERROR(_xludf.IFS(J30="월",ROUND(DATEDIF(E30,F30,"m")+DATEDIF(E30,F30,"md")/DAY(EOMONTH(F30,0)),2),J30="일",DATEDIF(E30,F30,"D")+1),"")</f>
        <v/>
      </c>
      <c r="M30" s="424" t="s">
        <v>539</v>
      </c>
      <c r="N30" s="277">
        <f t="shared" ca="1" si="4"/>
        <v>0</v>
      </c>
      <c r="O30" s="277" t="e">
        <f ca="1">SUM(O31:O58)</f>
        <v>#VALUE!</v>
      </c>
      <c r="P30" s="374" t="str">
        <f t="shared" ca="1" si="0"/>
        <v/>
      </c>
      <c r="Q30" s="380">
        <f>SUM(Q31:Q58)</f>
        <v>0</v>
      </c>
      <c r="R30" s="381">
        <f ca="1">SUM(R31:R58)</f>
        <v>0</v>
      </c>
    </row>
    <row r="31" spans="1:18">
      <c r="A31" s="262" t="str">
        <f ca="1">IFERROR(_xludf.XLOOKUP(B31,[1]예산코드!D:D,[1]예산코드!$A:$A),"")</f>
        <v/>
      </c>
      <c r="B31" s="291" t="s">
        <v>881</v>
      </c>
      <c r="C31" s="33"/>
      <c r="D31" s="33"/>
      <c r="E31" s="65"/>
      <c r="F31" s="65"/>
      <c r="G31" s="781"/>
      <c r="H31" s="782"/>
      <c r="I31" s="783"/>
      <c r="J31" s="39"/>
      <c r="K31" s="130"/>
      <c r="L31" s="475" t="str">
        <f t="array" aca="1" ref="L31" ca="1">IFERROR(_xludf.IFS(J31="월",ROUND(DATEDIF(E31,F31,"m")+DATEDIF(E31,F31,"md")/DAY(EOMONTH(F31,0)),2),J31="일",DATEDIF(E31,F31,"D")+1),"")</f>
        <v/>
      </c>
      <c r="M31" s="425" t="s">
        <v>539</v>
      </c>
      <c r="N31" s="130">
        <f t="shared" ca="1" si="4"/>
        <v>0</v>
      </c>
      <c r="O31" s="278">
        <f t="shared" ref="O31:O37" ca="1" si="13">SUM(N31)</f>
        <v>0</v>
      </c>
      <c r="P31" s="375" t="str">
        <f t="shared" ca="1" si="0"/>
        <v/>
      </c>
      <c r="Q31" s="382" t="str">
        <f>IFERROR(SUMIF([1]지출내역_LMT!$E:$E,B31,[1]지출내역_LMT!$N:$N),"")</f>
        <v/>
      </c>
      <c r="R31" s="383" t="str">
        <f t="shared" ref="R31:R46" ca="1" si="14">IFERROR(O31-Q31,"")</f>
        <v/>
      </c>
    </row>
    <row r="32" spans="1:18">
      <c r="A32" s="262" t="str">
        <f ca="1">IFERROR(_xludf.XLOOKUP(B32,[1]예산코드!D:D,[1]예산코드!$A:$A),"")</f>
        <v/>
      </c>
      <c r="B32" s="291" t="s">
        <v>1312</v>
      </c>
      <c r="C32" s="33"/>
      <c r="D32" s="33"/>
      <c r="E32" s="65"/>
      <c r="F32" s="65"/>
      <c r="G32" s="781"/>
      <c r="H32" s="782"/>
      <c r="I32" s="783"/>
      <c r="J32" s="39"/>
      <c r="K32" s="130"/>
      <c r="L32" s="475"/>
      <c r="M32" s="425" t="s">
        <v>539</v>
      </c>
      <c r="N32" s="130">
        <f t="shared" si="4"/>
        <v>0</v>
      </c>
      <c r="O32" s="278">
        <f t="shared" si="13"/>
        <v>0</v>
      </c>
      <c r="P32" s="375" t="str">
        <f t="shared" ca="1" si="0"/>
        <v/>
      </c>
      <c r="Q32" s="382" t="str">
        <f>IFERROR(SUMIF([1]지출내역_LMT!$E:$E,B32,[1]지출내역_LMT!$N:$N),"")</f>
        <v/>
      </c>
      <c r="R32" s="383" t="str">
        <f t="shared" si="14"/>
        <v/>
      </c>
    </row>
    <row r="33" spans="1:18">
      <c r="A33" s="262" t="str">
        <f ca="1">IFERROR(_xludf.XLOOKUP(B33,[1]예산코드!D:D,[1]예산코드!$A:$A),"")</f>
        <v/>
      </c>
      <c r="B33" s="291" t="s">
        <v>1311</v>
      </c>
      <c r="C33" s="33"/>
      <c r="D33" s="33"/>
      <c r="E33" s="65"/>
      <c r="F33" s="65"/>
      <c r="G33" s="781"/>
      <c r="H33" s="782"/>
      <c r="I33" s="783"/>
      <c r="J33" s="39"/>
      <c r="K33" s="130"/>
      <c r="L33" s="475" t="str">
        <f t="array" aca="1" ref="L33" ca="1">IFERROR(_xludf.IFS(J33="월",ROUND(DATEDIF(E33,F33,"m")+DATEDIF(E33,F33,"md")/DAY(EOMONTH(F33,0)),2),J33="일",DATEDIF(E33,F33,"D")+1),"")</f>
        <v/>
      </c>
      <c r="M33" s="425" t="s">
        <v>539</v>
      </c>
      <c r="N33" s="130">
        <f t="shared" ca="1" si="4"/>
        <v>0</v>
      </c>
      <c r="O33" s="278">
        <f t="shared" ca="1" si="13"/>
        <v>0</v>
      </c>
      <c r="P33" s="375" t="str">
        <f t="shared" ca="1" si="0"/>
        <v/>
      </c>
      <c r="Q33" s="382" t="str">
        <f>IFERROR(SUMIF([1]지출내역_LMT!$E:$E,B33,[1]지출내역_LMT!$N:$N),"")</f>
        <v/>
      </c>
      <c r="R33" s="383" t="str">
        <f t="shared" ca="1" si="14"/>
        <v/>
      </c>
    </row>
    <row r="34" spans="1:18">
      <c r="A34" s="262" t="str">
        <f ca="1">IFERROR(_xludf.XLOOKUP(B34,[1]예산코드!D:D,[1]예산코드!$A:$A),"")</f>
        <v/>
      </c>
      <c r="B34" s="291" t="s">
        <v>1305</v>
      </c>
      <c r="C34" s="33" t="s">
        <v>605</v>
      </c>
      <c r="D34" s="33" t="s">
        <v>605</v>
      </c>
      <c r="E34" s="415">
        <v>45642</v>
      </c>
      <c r="F34" s="65">
        <f>$K$4+2</f>
        <v>45723</v>
      </c>
      <c r="G34" s="781" t="s">
        <v>1296</v>
      </c>
      <c r="H34" s="782"/>
      <c r="I34" s="783"/>
      <c r="J34" s="39" t="s">
        <v>668</v>
      </c>
      <c r="K34" s="130">
        <v>5000000</v>
      </c>
      <c r="L34" s="475" t="str">
        <f t="array" aca="1" ref="L34" ca="1">IFERROR(_xludf.IFS(J34="월",ROUND(DATEDIF(E34,F34,"m")+DATEDIF(E34,F34,"md")/DAY(EOMONTH(F34,0)),2),J34="일",DATEDIF(E34,F34,"D")+1),"")</f>
        <v/>
      </c>
      <c r="M34" s="425" t="s">
        <v>539</v>
      </c>
      <c r="N34" s="130">
        <f t="shared" ca="1" si="4"/>
        <v>5000000</v>
      </c>
      <c r="O34" s="278">
        <f t="shared" ca="1" si="13"/>
        <v>5000000</v>
      </c>
      <c r="P34" s="375" t="str">
        <f t="shared" ca="1" si="0"/>
        <v/>
      </c>
      <c r="Q34" s="382" t="str">
        <f>IFERROR(SUMIF([1]지출내역_LMT!$E:$E,B34,[1]지출내역_LMT!$N:$N),"")</f>
        <v/>
      </c>
      <c r="R34" s="383" t="str">
        <f t="shared" ca="1" si="14"/>
        <v/>
      </c>
    </row>
    <row r="35" spans="1:18">
      <c r="A35" s="262" t="str">
        <f ca="1">IFERROR(_xludf.XLOOKUP(B35,[1]예산코드!D:D,[1]예산코드!$A:$A),"")</f>
        <v/>
      </c>
      <c r="B35" s="291" t="s">
        <v>1306</v>
      </c>
      <c r="C35" s="33"/>
      <c r="D35" s="33"/>
      <c r="E35" s="415"/>
      <c r="F35" s="415"/>
      <c r="G35" s="781"/>
      <c r="H35" s="782"/>
      <c r="I35" s="783"/>
      <c r="J35" s="39"/>
      <c r="K35" s="130"/>
      <c r="L35" s="475" t="str">
        <f t="array" aca="1" ref="L35" ca="1">IFERROR(_xludf.IFS(J35="월",ROUND(DATEDIF(E35,F35,"m")+DATEDIF(E35,F35,"md")/DAY(EOMONTH(F35,0)),2),J35="일",DATEDIF(E35,F35,"D")+1),"")</f>
        <v/>
      </c>
      <c r="M35" s="425" t="s">
        <v>539</v>
      </c>
      <c r="N35" s="130">
        <f t="shared" ca="1" si="4"/>
        <v>0</v>
      </c>
      <c r="O35" s="278">
        <f t="shared" ca="1" si="13"/>
        <v>0</v>
      </c>
      <c r="P35" s="375" t="str">
        <f t="shared" ca="1" si="0"/>
        <v/>
      </c>
      <c r="Q35" s="382" t="str">
        <f>IFERROR(SUMIF([1]지출내역_LMT!$E:$E,B35,[1]지출내역_LMT!$N:$N),"")</f>
        <v/>
      </c>
      <c r="R35" s="383" t="str">
        <f t="shared" ca="1" si="14"/>
        <v/>
      </c>
    </row>
    <row r="36" spans="1:18">
      <c r="A36" s="262" t="str">
        <f ca="1">IFERROR(_xludf.XLOOKUP(B36,[1]예산코드!D:D,[1]예산코드!$A:$A),"")</f>
        <v/>
      </c>
      <c r="B36" s="291" t="s">
        <v>1007</v>
      </c>
      <c r="C36" s="416" t="s">
        <v>635</v>
      </c>
      <c r="D36" s="416" t="s">
        <v>635</v>
      </c>
      <c r="E36" s="415">
        <v>45635</v>
      </c>
      <c r="F36" s="415">
        <v>45723</v>
      </c>
      <c r="G36" s="781" t="s">
        <v>1084</v>
      </c>
      <c r="H36" s="782"/>
      <c r="I36" s="783"/>
      <c r="J36" s="39" t="s">
        <v>668</v>
      </c>
      <c r="K36" s="417">
        <v>4500000</v>
      </c>
      <c r="L36" s="475" t="str">
        <f t="array" aca="1" ref="L36" ca="1">IFERROR(_xludf.IFS(J36="월",ROUND(DATEDIF(E36,F36,"m")+DATEDIF(E36,F36,"md")/DAY(EOMONTH(F36,0)),2),J36="일",DATEDIF(E36,F36,"D")+1),"")</f>
        <v/>
      </c>
      <c r="M36" s="425" t="s">
        <v>539</v>
      </c>
      <c r="N36" s="130">
        <f t="shared" ca="1" si="4"/>
        <v>4500000</v>
      </c>
      <c r="O36" s="278">
        <f t="shared" ca="1" si="13"/>
        <v>4500000</v>
      </c>
      <c r="P36" s="375" t="str">
        <f t="shared" ca="1" si="0"/>
        <v/>
      </c>
      <c r="Q36" s="382" t="str">
        <f>IFERROR(SUMIF([1]지출내역_LMT!$E:$E,B36,[1]지출내역_LMT!$N:$N),"")</f>
        <v/>
      </c>
      <c r="R36" s="383" t="str">
        <f t="shared" ca="1" si="14"/>
        <v/>
      </c>
    </row>
    <row r="37" spans="1:18">
      <c r="A37" s="262" t="str">
        <f ca="1">IFERROR(_xludf.XLOOKUP(B37,[1]예산코드!D:D,[1]예산코드!$A:$A),"")</f>
        <v/>
      </c>
      <c r="B37" s="291" t="s">
        <v>1086</v>
      </c>
      <c r="C37" s="416" t="s">
        <v>636</v>
      </c>
      <c r="D37" s="416" t="s">
        <v>636</v>
      </c>
      <c r="E37" s="415">
        <v>45680</v>
      </c>
      <c r="F37" s="415">
        <v>45723</v>
      </c>
      <c r="G37" s="781" t="s">
        <v>1053</v>
      </c>
      <c r="H37" s="782"/>
      <c r="I37" s="783"/>
      <c r="J37" s="39" t="s">
        <v>668</v>
      </c>
      <c r="K37" s="417">
        <v>4300000</v>
      </c>
      <c r="L37" s="475" t="str">
        <f t="array" aca="1" ref="L37" ca="1">IFERROR(_xludf.IFS(J37="월",ROUND(DATEDIF(E37,F37,"m")+DATEDIF(E37,F37,"md")/DAY(EOMONTH(F37,0)),2),J37="일",DATEDIF(E37,F37,"D")+1),"")</f>
        <v/>
      </c>
      <c r="M37" s="425" t="s">
        <v>539</v>
      </c>
      <c r="N37" s="130">
        <f t="shared" ca="1" si="4"/>
        <v>4300000</v>
      </c>
      <c r="O37" s="278">
        <f t="shared" ca="1" si="13"/>
        <v>4300000</v>
      </c>
      <c r="P37" s="375" t="str">
        <f t="shared" ca="1" si="0"/>
        <v/>
      </c>
      <c r="Q37" s="382" t="str">
        <f>IFERROR(SUMIF([1]지출내역_LMT!$E:$E,B37,[1]지출내역_LMT!$N:$N),"")</f>
        <v/>
      </c>
      <c r="R37" s="383" t="str">
        <f t="shared" ca="1" si="14"/>
        <v/>
      </c>
    </row>
    <row r="38" spans="1:18">
      <c r="A38" s="262" t="str">
        <f ca="1">IFERROR(_xludf.XLOOKUP(B38,[1]예산코드!D:D,[1]예산코드!$A:$A),"")</f>
        <v/>
      </c>
      <c r="B38" s="291" t="s">
        <v>1075</v>
      </c>
      <c r="C38" s="416" t="s">
        <v>1281</v>
      </c>
      <c r="D38" s="416" t="s">
        <v>612</v>
      </c>
      <c r="E38" s="415">
        <v>45698</v>
      </c>
      <c r="F38" s="415">
        <v>45723</v>
      </c>
      <c r="G38" s="781" t="s">
        <v>106</v>
      </c>
      <c r="H38" s="782"/>
      <c r="I38" s="783"/>
      <c r="J38" s="39" t="s">
        <v>668</v>
      </c>
      <c r="K38" s="417">
        <v>10000000</v>
      </c>
      <c r="L38" s="475" t="str">
        <f t="array" aca="1" ref="L38" ca="1">IFERROR(_xludf.IFS(J38="월",ROUND(DATEDIF(E38,F38,"m")+DATEDIF(E38,F38,"md")/DAY(EOMONTH(F38,0)),2),J38="일",DATEDIF(E38,F38,"D")+1),"")</f>
        <v/>
      </c>
      <c r="M38" s="425" t="s">
        <v>539</v>
      </c>
      <c r="N38" s="555">
        <v>10000000</v>
      </c>
      <c r="O38" s="592">
        <v>10000000</v>
      </c>
      <c r="P38" s="375" t="str">
        <f t="shared" ca="1" si="0"/>
        <v/>
      </c>
      <c r="Q38" s="382" t="str">
        <f>IFERROR(SUMIF([1]지출내역_LMT!$E:$E,B38,[1]지출내역_LMT!$N:$N),"")</f>
        <v/>
      </c>
      <c r="R38" s="383" t="str">
        <f t="shared" si="14"/>
        <v/>
      </c>
    </row>
    <row r="39" spans="1:18">
      <c r="A39" s="262" t="str">
        <f ca="1">IFERROR(_xludf.XLOOKUP(B39,[1]예산코드!D:D,[1]예산코드!$A:$A),"")</f>
        <v/>
      </c>
      <c r="B39" s="291" t="s">
        <v>1077</v>
      </c>
      <c r="C39" s="33" t="s">
        <v>754</v>
      </c>
      <c r="D39" s="33" t="s">
        <v>754</v>
      </c>
      <c r="E39" s="415">
        <v>45705</v>
      </c>
      <c r="F39" s="415">
        <v>45723</v>
      </c>
      <c r="G39" s="781" t="s">
        <v>1078</v>
      </c>
      <c r="H39" s="782"/>
      <c r="I39" s="783"/>
      <c r="J39" s="39" t="s">
        <v>668</v>
      </c>
      <c r="K39" s="417">
        <v>4300000</v>
      </c>
      <c r="L39" s="475" t="str">
        <f t="array" aca="1" ref="L39" ca="1">IFERROR(_xludf.IFS(J39="월",ROUND(DATEDIF(E39,F39,"m")+DATEDIF(E39,F39,"md")/DAY(EOMONTH(F39,0)),2),J39="일",DATEDIF(E39,F39,"D")+1),"")</f>
        <v/>
      </c>
      <c r="M39" s="425" t="s">
        <v>539</v>
      </c>
      <c r="N39" s="555">
        <v>3500000</v>
      </c>
      <c r="O39" s="592">
        <v>3500000</v>
      </c>
      <c r="P39" s="375" t="str">
        <f t="shared" ca="1" si="0"/>
        <v/>
      </c>
      <c r="Q39" s="382" t="str">
        <f>IFERROR(SUMIF([1]지출내역_LMT!$E:$E,B39,[1]지출내역_LMT!$N:$N),"")</f>
        <v/>
      </c>
      <c r="R39" s="383" t="str">
        <f t="shared" si="14"/>
        <v/>
      </c>
    </row>
    <row r="40" spans="1:18">
      <c r="A40" s="262" t="str">
        <f ca="1">IFERROR(_xludf.XLOOKUP(B40,[1]예산코드!D:D,[1]예산코드!$A:$A),"")</f>
        <v/>
      </c>
      <c r="B40" s="291" t="s">
        <v>1071</v>
      </c>
      <c r="C40" s="33"/>
      <c r="D40" s="33"/>
      <c r="E40" s="415"/>
      <c r="F40" s="415"/>
      <c r="G40" s="781"/>
      <c r="H40" s="782"/>
      <c r="I40" s="783"/>
      <c r="J40" s="39"/>
      <c r="K40" s="417"/>
      <c r="L40" s="475"/>
      <c r="M40" s="425" t="s">
        <v>539</v>
      </c>
      <c r="N40" s="130"/>
      <c r="O40" s="278">
        <f>SUM(N40)</f>
        <v>0</v>
      </c>
      <c r="P40" s="375" t="str">
        <f t="shared" ca="1" si="0"/>
        <v/>
      </c>
      <c r="Q40" s="382" t="str">
        <f>IFERROR(SUMIF([1]지출내역_LMT!$E:$E,B40,[1]지출내역_LMT!$N:$N),"")</f>
        <v/>
      </c>
      <c r="R40" s="383" t="str">
        <f t="shared" si="14"/>
        <v/>
      </c>
    </row>
    <row r="41" spans="1:18">
      <c r="A41" s="262" t="str">
        <f ca="1">IFERROR(_xludf.XLOOKUP(B41,[1]예산코드!D:D,[1]예산코드!$A:$A),"")</f>
        <v/>
      </c>
      <c r="B41" s="291" t="s">
        <v>1067</v>
      </c>
      <c r="C41" s="33"/>
      <c r="D41" s="33"/>
      <c r="E41" s="65"/>
      <c r="F41" s="65"/>
      <c r="G41" s="781"/>
      <c r="H41" s="782"/>
      <c r="I41" s="783"/>
      <c r="J41" s="39"/>
      <c r="K41" s="130"/>
      <c r="L41" s="475" t="str">
        <f t="array" aca="1" ref="L41" ca="1">IFERROR(_xludf.IFS(J41="월",ROUND(DATEDIF(E41,F41,"m")+DATEDIF(E41,F41,"md")/DAY(EOMONTH(F41,0)),2),J41="일",DATEDIF(E41,F41,"D")+1),"")</f>
        <v/>
      </c>
      <c r="M41" s="425" t="s">
        <v>539</v>
      </c>
      <c r="N41" s="130"/>
      <c r="O41" s="278"/>
      <c r="P41" s="375" t="str">
        <f t="shared" ca="1" si="0"/>
        <v/>
      </c>
      <c r="Q41" s="382" t="str">
        <f>IFERROR(SUMIF([1]지출내역_LMT!$E:$E,B41,[1]지출내역_LMT!$N:$N),"")</f>
        <v/>
      </c>
      <c r="R41" s="383" t="str">
        <f t="shared" si="14"/>
        <v/>
      </c>
    </row>
    <row r="42" spans="1:18">
      <c r="A42" s="262" t="str">
        <f ca="1">IFERROR(_xludf.XLOOKUP(B42,[1]예산코드!D:D,[1]예산코드!$A:$A),"")</f>
        <v/>
      </c>
      <c r="B42" s="291" t="s">
        <v>1323</v>
      </c>
      <c r="C42" s="416" t="s">
        <v>680</v>
      </c>
      <c r="D42" s="416" t="s">
        <v>680</v>
      </c>
      <c r="E42" s="415">
        <v>45642</v>
      </c>
      <c r="F42" s="415">
        <v>45723</v>
      </c>
      <c r="G42" s="820" t="s">
        <v>1070</v>
      </c>
      <c r="H42" s="821"/>
      <c r="I42" s="822"/>
      <c r="J42" s="39" t="s">
        <v>668</v>
      </c>
      <c r="K42" s="417">
        <v>3500000</v>
      </c>
      <c r="L42" s="486" t="str">
        <f t="array" aca="1" ref="L42" ca="1">IFERROR(_xludf.IFS(J42="월",ROUND(DATEDIF(E42,F42,"m")+DATEDIF(E42,F42,"md")/DAY(EOMONTH(F42,0)),2),J42="일",DATEDIF(E42,F42,"D")+1),"")</f>
        <v/>
      </c>
      <c r="M42" s="425" t="s">
        <v>539</v>
      </c>
      <c r="N42" s="130">
        <f t="shared" ref="N42:N45" ca="1" si="15">IFERROR(K42*IF(L42&lt;&gt;"",L42,1)*IF(M42&lt;&gt;"",M42,1),"")</f>
        <v>3500000</v>
      </c>
      <c r="O42" s="278">
        <f ca="1">SUM(N42)</f>
        <v>3500000</v>
      </c>
      <c r="P42" s="375" t="str">
        <f t="shared" ca="1" si="0"/>
        <v/>
      </c>
      <c r="Q42" s="382" t="str">
        <f>IFERROR(SUMIF([1]지출내역_LMT!$E:$E,B42,[1]지출내역_LMT!$N:$N),"")</f>
        <v/>
      </c>
      <c r="R42" s="383" t="str">
        <f t="shared" ca="1" si="14"/>
        <v/>
      </c>
    </row>
    <row r="43" spans="1:18">
      <c r="A43" s="262" t="str">
        <f ca="1">IFERROR(_xludf.XLOOKUP(B43,[1]예산코드!D:D,[1]예산코드!$A:$A),"")</f>
        <v/>
      </c>
      <c r="B43" s="291" t="s">
        <v>1365</v>
      </c>
      <c r="C43" s="33" t="s">
        <v>724</v>
      </c>
      <c r="D43" s="416" t="s">
        <v>677</v>
      </c>
      <c r="E43" s="415">
        <v>45644</v>
      </c>
      <c r="F43" s="415">
        <v>45723</v>
      </c>
      <c r="G43" s="820" t="s">
        <v>1070</v>
      </c>
      <c r="H43" s="821"/>
      <c r="I43" s="822"/>
      <c r="J43" s="39" t="s">
        <v>668</v>
      </c>
      <c r="K43" s="417">
        <v>2500000</v>
      </c>
      <c r="L43" s="486" t="str">
        <f t="array" aca="1" ref="L43" ca="1">IFERROR(_xludf.IFS(J43="월",ROUND(DATEDIF(E43,F43,"m")+DATEDIF(E43,F43,"md")/DAY(EOMONTH(F43,0)),2),J43="일",DATEDIF(E43,F43,"D")+1),"")</f>
        <v/>
      </c>
      <c r="M43" s="425" t="s">
        <v>539</v>
      </c>
      <c r="N43" s="130">
        <f t="shared" ca="1" si="15"/>
        <v>2500000</v>
      </c>
      <c r="O43" s="278">
        <v>12536000</v>
      </c>
      <c r="P43" s="375" t="str">
        <f t="shared" ca="1" si="0"/>
        <v/>
      </c>
      <c r="Q43" s="382" t="str">
        <f>IFERROR(SUMIF([1]지출내역_LMT!$E:$E,B43,[1]지출내역_LMT!$N:$N),"")</f>
        <v/>
      </c>
      <c r="R43" s="383" t="str">
        <f t="shared" si="14"/>
        <v/>
      </c>
    </row>
    <row r="44" spans="1:18">
      <c r="A44" s="262" t="str">
        <f ca="1">IFERROR(_xludf.XLOOKUP(B44,[1]예산코드!D:D,[1]예산코드!$A:$A),"")</f>
        <v/>
      </c>
      <c r="B44" s="291" t="s">
        <v>1318</v>
      </c>
      <c r="C44" s="416" t="s">
        <v>663</v>
      </c>
      <c r="D44" s="416" t="s">
        <v>663</v>
      </c>
      <c r="E44" s="415">
        <v>45694</v>
      </c>
      <c r="F44" s="415">
        <v>45722</v>
      </c>
      <c r="G44" s="820" t="s">
        <v>1106</v>
      </c>
      <c r="H44" s="821"/>
      <c r="I44" s="822"/>
      <c r="J44" s="39" t="s">
        <v>668</v>
      </c>
      <c r="K44" s="417">
        <v>3900000</v>
      </c>
      <c r="L44" s="486" t="str">
        <f t="array" aca="1" ref="L44" ca="1">IFERROR(_xludf.IFS(J44="월",ROUND(DATEDIF(E44,F44,"m")+DATEDIF(E44,F44,"md")/DAY(EOMONTH(F44,0)),2),J44="일",DATEDIF(E44,F44,"D")+1),"")</f>
        <v/>
      </c>
      <c r="M44" s="425" t="s">
        <v>539</v>
      </c>
      <c r="N44" s="130">
        <f t="shared" ca="1" si="15"/>
        <v>3900000</v>
      </c>
      <c r="O44" s="278">
        <f t="shared" ref="O44:O45" ca="1" si="16">SUM(N44)</f>
        <v>3900000</v>
      </c>
      <c r="P44" s="375" t="str">
        <f t="shared" ca="1" si="0"/>
        <v/>
      </c>
      <c r="Q44" s="382" t="str">
        <f>IFERROR(SUMIF([1]지출내역_LMT!$E:$E,B44,[1]지출내역_LMT!$N:$N),"")</f>
        <v/>
      </c>
      <c r="R44" s="383" t="str">
        <f t="shared" ca="1" si="14"/>
        <v/>
      </c>
    </row>
    <row r="45" spans="1:18">
      <c r="A45" s="262" t="str">
        <f ca="1">IFERROR(_xludf.XLOOKUP(B45,[1]예산코드!D:D,[1]예산코드!$A:$A),"")</f>
        <v/>
      </c>
      <c r="B45" s="291" t="s">
        <v>1270</v>
      </c>
      <c r="C45" s="33" t="s">
        <v>704</v>
      </c>
      <c r="D45" s="416" t="s">
        <v>661</v>
      </c>
      <c r="E45" s="415">
        <v>45694</v>
      </c>
      <c r="F45" s="415">
        <v>45722</v>
      </c>
      <c r="G45" s="820" t="s">
        <v>2056</v>
      </c>
      <c r="H45" s="821"/>
      <c r="I45" s="822"/>
      <c r="J45" s="39" t="s">
        <v>668</v>
      </c>
      <c r="K45" s="417">
        <v>5360000</v>
      </c>
      <c r="L45" s="486" t="str">
        <f t="array" aca="1" ref="L45" ca="1">IFERROR(_xludf.IFS(J45="월",ROUND(DATEDIF(E45,F45,"m")+DATEDIF(E45,F45,"md")/DAY(EOMONTH(F45,0)),2),J45="일",DATEDIF(E45,F45,"D")+1),"")</f>
        <v/>
      </c>
      <c r="M45" s="425" t="s">
        <v>539</v>
      </c>
      <c r="N45" s="130">
        <f t="shared" ca="1" si="15"/>
        <v>5360000</v>
      </c>
      <c r="O45" s="278">
        <f t="shared" ca="1" si="16"/>
        <v>5360000</v>
      </c>
      <c r="P45" s="375" t="str">
        <f t="shared" ca="1" si="0"/>
        <v/>
      </c>
      <c r="Q45" s="382" t="str">
        <f>IFERROR(SUMIF([1]지출내역_LMT!$E:$E,B45,[1]지출내역_LMT!$N:$N),"")</f>
        <v/>
      </c>
      <c r="R45" s="383" t="str">
        <f t="shared" ca="1" si="14"/>
        <v/>
      </c>
    </row>
    <row r="46" spans="1:18">
      <c r="A46" s="262" t="str">
        <f ca="1">IFERROR(_xludf.XLOOKUP(B46,[1]예산코드!D:D,[1]예산코드!$A:$A),"")</f>
        <v/>
      </c>
      <c r="B46" s="291" t="s">
        <v>1331</v>
      </c>
      <c r="C46" s="416" t="s">
        <v>699</v>
      </c>
      <c r="D46" s="416" t="s">
        <v>649</v>
      </c>
      <c r="E46" s="415">
        <v>45705</v>
      </c>
      <c r="F46" s="415">
        <v>45721</v>
      </c>
      <c r="G46" s="820" t="s">
        <v>1106</v>
      </c>
      <c r="H46" s="821"/>
      <c r="I46" s="822"/>
      <c r="J46" s="39" t="s">
        <v>668</v>
      </c>
      <c r="K46" s="417">
        <v>2500000</v>
      </c>
      <c r="L46" s="486" t="str">
        <f t="array" aca="1" ref="L46" ca="1">IFERROR(_xludf.IFS(J46="월",ROUND(DATEDIF(E46,F46,"m")+DATEDIF(E46,F46,"md")/DAY(EOMONTH(F46,0)),2),J46="일",DATEDIF(E46,F46,"D")+1),"")</f>
        <v/>
      </c>
      <c r="M46" s="425" t="s">
        <v>539</v>
      </c>
      <c r="N46" s="555">
        <v>2500000</v>
      </c>
      <c r="O46" s="592">
        <v>2500000</v>
      </c>
      <c r="P46" s="375" t="str">
        <f t="shared" ca="1" si="0"/>
        <v/>
      </c>
      <c r="Q46" s="382" t="str">
        <f>IFERROR(SUMIF([1]지출내역_LMT!$E:$E,B46,[1]지출내역_LMT!$N:$N),"")</f>
        <v/>
      </c>
      <c r="R46" s="383" t="str">
        <f t="shared" si="14"/>
        <v/>
      </c>
    </row>
    <row r="47" spans="1:18">
      <c r="A47" s="262" t="str">
        <f ca="1">IFERROR(_xludf.XLOOKUP(B47,[1]예산코드!D:D,[1]예산코드!$A:$A),"")</f>
        <v/>
      </c>
      <c r="B47" s="291" t="s">
        <v>1392</v>
      </c>
      <c r="C47" s="416" t="s">
        <v>1281</v>
      </c>
      <c r="D47" s="416" t="s">
        <v>645</v>
      </c>
      <c r="E47" s="415">
        <v>45712</v>
      </c>
      <c r="F47" s="415">
        <v>45721</v>
      </c>
      <c r="G47" s="820" t="s">
        <v>1083</v>
      </c>
      <c r="H47" s="821"/>
      <c r="I47" s="822"/>
      <c r="J47" s="39" t="s">
        <v>686</v>
      </c>
      <c r="K47" s="417"/>
      <c r="L47" s="491" t="str">
        <f t="array" aca="1" ref="L47" ca="1">IFERROR(_xludf.IFS(J47="월",ROUND(DATEDIF(E47,F47,"m")+DATEDIF(E47,F47,"md")/DAY(EOMONTH(F47,0)),2),J47="일",DATEDIF(E47,F47,"D")+1),"")</f>
        <v/>
      </c>
      <c r="M47" s="425" t="s">
        <v>539</v>
      </c>
      <c r="N47" s="130" t="e">
        <f ca="1">K47*L47</f>
        <v>#VALUE!</v>
      </c>
      <c r="O47" s="278" t="e">
        <f ca="1">SUM(N47)</f>
        <v>#VALUE!</v>
      </c>
      <c r="P47" s="375" t="str">
        <f t="shared" ca="1" si="0"/>
        <v/>
      </c>
      <c r="Q47" s="382" t="str">
        <f>IFERROR(SUMIF([1]지출내역_LMT!$E:$E,B47,[1]지출내역_LMT!$N:$N),"")</f>
        <v/>
      </c>
      <c r="R47" s="383" t="str">
        <f ca="1">IFERROR(O47-Q47,"")</f>
        <v/>
      </c>
    </row>
    <row r="48" spans="1:18">
      <c r="A48" s="262" t="str">
        <f ca="1">IFERROR(_xludf.XLOOKUP(B48,[1]예산코드!D:D,[1]예산코드!$A:$A),"")</f>
        <v/>
      </c>
      <c r="B48" s="291" t="s">
        <v>902</v>
      </c>
      <c r="C48" s="416" t="s">
        <v>1281</v>
      </c>
      <c r="D48" s="416" t="s">
        <v>681</v>
      </c>
      <c r="E48" s="415">
        <v>45705</v>
      </c>
      <c r="F48" s="415">
        <v>45721</v>
      </c>
      <c r="G48" s="820" t="s">
        <v>1083</v>
      </c>
      <c r="H48" s="821"/>
      <c r="I48" s="822"/>
      <c r="J48" s="39" t="s">
        <v>686</v>
      </c>
      <c r="K48" s="417"/>
      <c r="L48" s="486">
        <v>1</v>
      </c>
      <c r="M48" s="487" t="s">
        <v>539</v>
      </c>
      <c r="N48" s="130">
        <f>K48*L48</f>
        <v>0</v>
      </c>
      <c r="O48" s="278">
        <f>SUM(N48)</f>
        <v>0</v>
      </c>
      <c r="P48" s="375" t="str">
        <f t="shared" ca="1" si="0"/>
        <v/>
      </c>
      <c r="Q48" s="382" t="str">
        <f>IFERROR(SUMIF([1]지출내역_LMT!$E:$E,B48,[1]지출내역_LMT!$N:$N),"")</f>
        <v/>
      </c>
      <c r="R48" s="383" t="str">
        <f t="shared" ref="R48:R58" si="17">IFERROR(O48-Q48,"")</f>
        <v/>
      </c>
    </row>
    <row r="49" spans="1:18">
      <c r="A49" s="262" t="str">
        <f ca="1">IFERROR(_xludf.XLOOKUP(B49,[1]예산코드!D:D,[1]예산코드!$A:$A),"")</f>
        <v/>
      </c>
      <c r="B49" s="291" t="s">
        <v>879</v>
      </c>
      <c r="C49" s="33" t="s">
        <v>705</v>
      </c>
      <c r="D49" s="33" t="s">
        <v>705</v>
      </c>
      <c r="E49" s="489">
        <v>45714</v>
      </c>
      <c r="F49" s="489">
        <v>45721</v>
      </c>
      <c r="G49" s="790" t="s">
        <v>1095</v>
      </c>
      <c r="H49" s="791"/>
      <c r="I49" s="792"/>
      <c r="J49" s="490" t="s">
        <v>686</v>
      </c>
      <c r="K49" s="488">
        <v>220000</v>
      </c>
      <c r="L49" s="491" t="str">
        <f t="array" aca="1" ref="L49" ca="1">IFERROR(_xludf.IFS(J49="월",ROUND(DATEDIF(E49,F49,"m")+DATEDIF(E49,F49,"md")/DAY(EOMONTH(F49,0)),2),J49="일",DATEDIF(E49,F49,"D")+1),"")</f>
        <v/>
      </c>
      <c r="M49" s="492" t="s">
        <v>539</v>
      </c>
      <c r="N49" s="130">
        <f t="shared" ref="N49:N112" ca="1" si="18">IFERROR(K49*IF(L49&lt;&gt;"",L49,1)*IF(M49&lt;&gt;"",M49,1),"")</f>
        <v>220000</v>
      </c>
      <c r="O49" s="278">
        <f t="shared" ref="O49:O58" ca="1" si="19">SUM(N49)</f>
        <v>220000</v>
      </c>
      <c r="P49" s="375" t="str">
        <f t="shared" ca="1" si="0"/>
        <v/>
      </c>
      <c r="Q49" s="382" t="str">
        <f>IFERROR(SUMIF([1]지출내역_LMT!$E:$E,B49,[1]지출내역_LMT!$N:$N),"")</f>
        <v/>
      </c>
      <c r="R49" s="383" t="str">
        <f t="shared" ca="1" si="17"/>
        <v/>
      </c>
    </row>
    <row r="50" spans="1:18">
      <c r="A50" s="262" t="str">
        <f ca="1">IFERROR(_xludf.XLOOKUP(B50,[1]예산코드!D:D,[1]예산코드!$A:$A),"")</f>
        <v/>
      </c>
      <c r="B50" s="291" t="s">
        <v>1163</v>
      </c>
      <c r="C50" s="33" t="s">
        <v>704</v>
      </c>
      <c r="D50" s="33" t="s">
        <v>704</v>
      </c>
      <c r="E50" s="489">
        <v>45714</v>
      </c>
      <c r="F50" s="489">
        <v>45721</v>
      </c>
      <c r="G50" s="790" t="s">
        <v>1095</v>
      </c>
      <c r="H50" s="791"/>
      <c r="I50" s="792"/>
      <c r="J50" s="490" t="s">
        <v>686</v>
      </c>
      <c r="K50" s="488"/>
      <c r="L50" s="491" t="str">
        <f t="array" aca="1" ref="L50" ca="1">IFERROR(_xludf.IFS(J50="월",ROUND(DATEDIF(E50,F50,"m")+DATEDIF(E50,F50,"md")/DAY(EOMONTH(F50,0)),2),J50="일",DATEDIF(E50,F50,"D")+1),"")</f>
        <v/>
      </c>
      <c r="M50" s="492" t="s">
        <v>539</v>
      </c>
      <c r="N50" s="130">
        <f t="shared" ca="1" si="18"/>
        <v>0</v>
      </c>
      <c r="O50" s="278">
        <f t="shared" ca="1" si="19"/>
        <v>0</v>
      </c>
      <c r="P50" s="375" t="str">
        <f t="shared" ca="1" si="0"/>
        <v/>
      </c>
      <c r="Q50" s="382" t="str">
        <f>IFERROR(SUMIF([1]지출내역_LMT!$E:$E,B50,[1]지출내역_LMT!$N:$N),"")</f>
        <v/>
      </c>
      <c r="R50" s="383" t="str">
        <f t="shared" ca="1" si="17"/>
        <v/>
      </c>
    </row>
    <row r="51" spans="1:18">
      <c r="A51" s="262" t="str">
        <f ca="1">IFERROR(_xludf.XLOOKUP(B51,[1]예산코드!D:D,[1]예산코드!$A:$A),"")</f>
        <v/>
      </c>
      <c r="B51" s="291" t="s">
        <v>827</v>
      </c>
      <c r="C51" s="33" t="s">
        <v>712</v>
      </c>
      <c r="D51" s="33" t="s">
        <v>712</v>
      </c>
      <c r="E51" s="489">
        <v>45714</v>
      </c>
      <c r="F51" s="489">
        <v>45721</v>
      </c>
      <c r="G51" s="790" t="s">
        <v>1095</v>
      </c>
      <c r="H51" s="791"/>
      <c r="I51" s="792"/>
      <c r="J51" s="490" t="s">
        <v>686</v>
      </c>
      <c r="K51" s="488">
        <v>220000</v>
      </c>
      <c r="L51" s="491" t="str">
        <f t="array" aca="1" ref="L51" ca="1">IFERROR(_xludf.IFS(J51="월",ROUND(DATEDIF(E51,F51,"m")+DATEDIF(E51,F51,"md")/DAY(EOMONTH(F51,0)),2),J51="일",DATEDIF(E51,F51,"D")+1),"")</f>
        <v/>
      </c>
      <c r="M51" s="487" t="s">
        <v>539</v>
      </c>
      <c r="N51" s="130">
        <f t="shared" ca="1" si="18"/>
        <v>220000</v>
      </c>
      <c r="O51" s="278">
        <f t="shared" ca="1" si="19"/>
        <v>220000</v>
      </c>
      <c r="P51" s="375" t="str">
        <f t="shared" ca="1" si="0"/>
        <v/>
      </c>
      <c r="Q51" s="382" t="str">
        <f>IFERROR(SUMIF([1]지출내역_LMT!$E:$E,B51,[1]지출내역_LMT!$N:$N),"")</f>
        <v/>
      </c>
      <c r="R51" s="383" t="str">
        <f t="shared" ca="1" si="17"/>
        <v/>
      </c>
    </row>
    <row r="52" spans="1:18">
      <c r="A52" s="262" t="str">
        <f ca="1">IFERROR(_xludf.XLOOKUP(B52,[1]예산코드!D:D,[1]예산코드!$A:$A),"")</f>
        <v/>
      </c>
      <c r="B52" s="291" t="s">
        <v>911</v>
      </c>
      <c r="C52" s="33" t="s">
        <v>678</v>
      </c>
      <c r="D52" s="33" t="s">
        <v>678</v>
      </c>
      <c r="E52" s="489">
        <v>45715</v>
      </c>
      <c r="F52" s="489">
        <v>45721</v>
      </c>
      <c r="G52" s="790" t="s">
        <v>1095</v>
      </c>
      <c r="H52" s="791"/>
      <c r="I52" s="792"/>
      <c r="J52" s="490" t="s">
        <v>686</v>
      </c>
      <c r="K52" s="488">
        <v>220000</v>
      </c>
      <c r="L52" s="491" t="str">
        <f t="array" aca="1" ref="L52" ca="1">IFERROR(_xludf.IFS(J52="월",ROUND(DATEDIF(E52,F52,"m")+DATEDIF(E52,F52,"md")/DAY(EOMONTH(F52,0)),2),J52="일",DATEDIF(E52,F52,"D")+1),"")</f>
        <v/>
      </c>
      <c r="M52" s="487" t="s">
        <v>539</v>
      </c>
      <c r="N52" s="130">
        <f t="shared" ca="1" si="18"/>
        <v>220000</v>
      </c>
      <c r="O52" s="278">
        <f t="shared" ca="1" si="19"/>
        <v>220000</v>
      </c>
      <c r="P52" s="375" t="str">
        <f t="shared" ca="1" si="0"/>
        <v/>
      </c>
      <c r="Q52" s="382" t="str">
        <f>IFERROR(SUMIF([1]지출내역_LMT!$E:$E,B52,[1]지출내역_LMT!$N:$N),"")</f>
        <v/>
      </c>
      <c r="R52" s="383" t="str">
        <f t="shared" ca="1" si="17"/>
        <v/>
      </c>
    </row>
    <row r="53" spans="1:18">
      <c r="A53" s="262" t="str">
        <f ca="1">IFERROR(_xludf.XLOOKUP(B53,[1]예산코드!D:D,[1]예산코드!$A:$A),"")</f>
        <v/>
      </c>
      <c r="B53" s="291" t="s">
        <v>918</v>
      </c>
      <c r="C53" s="33" t="s">
        <v>692</v>
      </c>
      <c r="D53" s="33" t="s">
        <v>692</v>
      </c>
      <c r="E53" s="489">
        <v>45715</v>
      </c>
      <c r="F53" s="489">
        <v>45721</v>
      </c>
      <c r="G53" s="790" t="s">
        <v>1095</v>
      </c>
      <c r="H53" s="791"/>
      <c r="I53" s="792"/>
      <c r="J53" s="490" t="s">
        <v>686</v>
      </c>
      <c r="K53" s="488">
        <v>220000</v>
      </c>
      <c r="L53" s="491" t="str">
        <f t="array" aca="1" ref="L53" ca="1">IFERROR(_xludf.IFS(J53="월",ROUND(DATEDIF(E53,F53,"m")+DATEDIF(E53,F53,"md")/DAY(EOMONTH(F53,0)),2),J53="일",DATEDIF(E53,F53,"D")+1),"")</f>
        <v/>
      </c>
      <c r="M53" s="487" t="s">
        <v>539</v>
      </c>
      <c r="N53" s="130">
        <f t="shared" ca="1" si="18"/>
        <v>220000</v>
      </c>
      <c r="O53" s="278">
        <f t="shared" ca="1" si="19"/>
        <v>220000</v>
      </c>
      <c r="P53" s="375" t="str">
        <f t="shared" ca="1" si="0"/>
        <v/>
      </c>
      <c r="Q53" s="382" t="str">
        <f>IFERROR(SUMIF([1]지출내역_LMT!$E:$E,B53,[1]지출내역_LMT!$N:$N),"")</f>
        <v/>
      </c>
      <c r="R53" s="383" t="str">
        <f t="shared" ca="1" si="17"/>
        <v/>
      </c>
    </row>
    <row r="54" spans="1:18">
      <c r="A54" s="262" t="str">
        <f ca="1">IFERROR(_xludf.XLOOKUP(B54,[1]예산코드!D:D,[1]예산코드!$A:$A),"")</f>
        <v/>
      </c>
      <c r="B54" s="291" t="s">
        <v>1055</v>
      </c>
      <c r="C54" s="33" t="s">
        <v>700</v>
      </c>
      <c r="D54" s="33" t="s">
        <v>700</v>
      </c>
      <c r="E54" s="489">
        <v>45716</v>
      </c>
      <c r="F54" s="489">
        <v>45721</v>
      </c>
      <c r="G54" s="790" t="s">
        <v>1095</v>
      </c>
      <c r="H54" s="791"/>
      <c r="I54" s="792"/>
      <c r="J54" s="490" t="s">
        <v>686</v>
      </c>
      <c r="K54" s="488">
        <v>220000</v>
      </c>
      <c r="L54" s="491" t="str">
        <f t="array" aca="1" ref="L54" ca="1">IFERROR(_xludf.IFS(J54="월",ROUND(DATEDIF(E54,F54,"m")+DATEDIF(E54,F54,"md")/DAY(EOMONTH(F54,0)),2),J54="일",DATEDIF(E54,F54,"D")+1),"")</f>
        <v/>
      </c>
      <c r="M54" s="487" t="s">
        <v>539</v>
      </c>
      <c r="N54" s="130">
        <f t="shared" ca="1" si="18"/>
        <v>220000</v>
      </c>
      <c r="O54" s="278">
        <f t="shared" ca="1" si="19"/>
        <v>220000</v>
      </c>
      <c r="P54" s="375" t="str">
        <f t="shared" ca="1" si="0"/>
        <v/>
      </c>
      <c r="Q54" s="382" t="str">
        <f>IFERROR(SUMIF([1]지출내역_LMT!$E:$E,B54,[1]지출내역_LMT!$N:$N),"")</f>
        <v/>
      </c>
      <c r="R54" s="383" t="str">
        <f t="shared" ca="1" si="17"/>
        <v/>
      </c>
    </row>
    <row r="55" spans="1:18">
      <c r="A55" s="262" t="str">
        <f ca="1">IFERROR(_xludf.XLOOKUP(B55,[1]예산코드!D:D,[1]예산코드!$A:$A),"")</f>
        <v/>
      </c>
      <c r="B55" s="291" t="s">
        <v>1025</v>
      </c>
      <c r="C55" s="33" t="s">
        <v>713</v>
      </c>
      <c r="D55" s="33" t="s">
        <v>713</v>
      </c>
      <c r="E55" s="489">
        <v>45716</v>
      </c>
      <c r="F55" s="489">
        <v>45721</v>
      </c>
      <c r="G55" s="790" t="s">
        <v>1243</v>
      </c>
      <c r="H55" s="791"/>
      <c r="I55" s="792"/>
      <c r="J55" s="490" t="s">
        <v>686</v>
      </c>
      <c r="K55" s="488">
        <v>220000</v>
      </c>
      <c r="L55" s="491" t="str">
        <f t="array" aca="1" ref="L55" ca="1">IFERROR(_xludf.IFS(J55="월",ROUND(DATEDIF(E55,F55,"m")+DATEDIF(E55,F55,"md")/DAY(EOMONTH(F55,0)),2),J55="일",DATEDIF(E55,F55,"D")+1),"")</f>
        <v/>
      </c>
      <c r="M55" s="487" t="s">
        <v>539</v>
      </c>
      <c r="N55" s="130">
        <f t="shared" ca="1" si="18"/>
        <v>220000</v>
      </c>
      <c r="O55" s="278">
        <f t="shared" ca="1" si="19"/>
        <v>220000</v>
      </c>
      <c r="P55" s="375" t="str">
        <f t="shared" ca="1" si="0"/>
        <v/>
      </c>
      <c r="Q55" s="382" t="str">
        <f>IFERROR(SUMIF([1]지출내역_LMT!$E:$E,B55,[1]지출내역_LMT!$N:$N),"")</f>
        <v/>
      </c>
      <c r="R55" s="383" t="str">
        <f t="shared" ca="1" si="17"/>
        <v/>
      </c>
    </row>
    <row r="56" spans="1:18">
      <c r="A56" s="262" t="str">
        <f ca="1">IFERROR(_xludf.XLOOKUP(B56,[1]예산코드!D:D,[1]예산코드!$A:$A),"")</f>
        <v/>
      </c>
      <c r="B56" s="291" t="s">
        <v>1063</v>
      </c>
      <c r="C56" s="33" t="s">
        <v>733</v>
      </c>
      <c r="D56" s="416" t="s">
        <v>733</v>
      </c>
      <c r="E56" s="415">
        <v>45716</v>
      </c>
      <c r="F56" s="415">
        <v>45721</v>
      </c>
      <c r="G56" s="589" t="s">
        <v>643</v>
      </c>
      <c r="H56" s="590"/>
      <c r="I56" s="591"/>
      <c r="J56" s="39" t="s">
        <v>686</v>
      </c>
      <c r="K56" s="417">
        <v>220000</v>
      </c>
      <c r="L56" s="491" t="str">
        <f t="array" aca="1" ref="L56" ca="1">IFERROR(_xludf.IFS(J56="월",ROUND(DATEDIF(E56,F56,"m")+DATEDIF(E56,F56,"md")/DAY(EOMONTH(F56,0)),2),J56="일",DATEDIF(E56,F56,"D")+1),"")</f>
        <v/>
      </c>
      <c r="M56" s="425" t="s">
        <v>539</v>
      </c>
      <c r="N56" s="130">
        <f t="shared" ca="1" si="18"/>
        <v>220000</v>
      </c>
      <c r="O56" s="278">
        <f t="shared" ca="1" si="19"/>
        <v>220000</v>
      </c>
      <c r="P56" s="375" t="str">
        <f t="shared" ca="1" si="0"/>
        <v/>
      </c>
      <c r="Q56" s="382" t="str">
        <f>IFERROR(SUMIF([1]지출내역_LMT!$E:$E,B56,[1]지출내역_LMT!$N:$N),"")</f>
        <v/>
      </c>
      <c r="R56" s="383" t="str">
        <f t="shared" ca="1" si="17"/>
        <v/>
      </c>
    </row>
    <row r="57" spans="1:18">
      <c r="A57" s="438" t="str">
        <f ca="1">IFERROR(_xludf.XLOOKUP(B57,[1]예산코드!D:D,[1]예산코드!$A:$A),"")</f>
        <v/>
      </c>
      <c r="B57" s="439" t="s">
        <v>1043</v>
      </c>
      <c r="C57" s="33"/>
      <c r="D57" s="416"/>
      <c r="E57" s="415"/>
      <c r="F57" s="415"/>
      <c r="G57" s="589"/>
      <c r="H57" s="590"/>
      <c r="I57" s="591"/>
      <c r="J57" s="39"/>
      <c r="K57" s="417"/>
      <c r="L57" s="486" t="str">
        <f t="array" aca="1" ref="L57" ca="1">IFERROR(_xludf.IFS(J57="월",ROUND(DATEDIF(E57,F57,"m")+DATEDIF(E57,F57,"md")/DAY(EOMONTH(F57,0)),2),J57="일",DATEDIF(E57,F57,"D")+1),"")</f>
        <v/>
      </c>
      <c r="M57" s="487" t="s">
        <v>539</v>
      </c>
      <c r="N57" s="130">
        <f t="shared" ca="1" si="18"/>
        <v>0</v>
      </c>
      <c r="O57" s="130">
        <f t="shared" ca="1" si="19"/>
        <v>0</v>
      </c>
      <c r="P57" s="440" t="str">
        <f t="shared" ca="1" si="0"/>
        <v/>
      </c>
      <c r="Q57" s="382" t="str">
        <f>IFERROR(SUMIF([1]지출내역_LMT!$E:$E,B57,[1]지출내역_LMT!$N:$N),"")</f>
        <v/>
      </c>
      <c r="R57" s="441" t="str">
        <f t="shared" ca="1" si="17"/>
        <v/>
      </c>
    </row>
    <row r="58" spans="1:18">
      <c r="A58" s="262" t="str">
        <f ca="1">IFERROR(_xludf.XLOOKUP(B58,[1]예산코드!D:D,[1]예산코드!$A:$A),"")</f>
        <v/>
      </c>
      <c r="B58" s="291" t="s">
        <v>928</v>
      </c>
      <c r="C58" s="33"/>
      <c r="D58" s="33"/>
      <c r="E58" s="65"/>
      <c r="F58" s="65"/>
      <c r="G58" s="781" t="s">
        <v>2059</v>
      </c>
      <c r="H58" s="782"/>
      <c r="I58" s="783"/>
      <c r="J58" s="39" t="s">
        <v>659</v>
      </c>
      <c r="K58" s="130">
        <v>200000</v>
      </c>
      <c r="L58" s="486" t="str">
        <f t="array" aca="1" ref="L58" ca="1">IFERROR(_xludf.IFS(J58="월",ROUND(DATEDIF(E58,F58,"m")+DATEDIF(E58,F58,"md")/DAY(EOMONTH(F58,0)),2),J58="일",DATEDIF(E58,F58,"D")+1),"")</f>
        <v/>
      </c>
      <c r="M58" s="425">
        <v>40</v>
      </c>
      <c r="N58" s="130">
        <f t="shared" ca="1" si="18"/>
        <v>8000000</v>
      </c>
      <c r="O58" s="278">
        <f t="shared" ca="1" si="19"/>
        <v>8000000</v>
      </c>
      <c r="P58" s="375" t="str">
        <f t="shared" ca="1" si="0"/>
        <v/>
      </c>
      <c r="Q58" s="382" t="str">
        <f>IFERROR(SUMIF([1]지출내역_LMT!$E:$E,B58,[1]지출내역_LMT!$N:$N),"")</f>
        <v/>
      </c>
      <c r="R58" s="383" t="str">
        <f t="shared" ca="1" si="17"/>
        <v/>
      </c>
    </row>
    <row r="59" spans="1:18">
      <c r="A59" s="289" t="s">
        <v>664</v>
      </c>
      <c r="B59" s="276"/>
      <c r="C59" s="34"/>
      <c r="D59" s="34"/>
      <c r="E59" s="34"/>
      <c r="F59" s="34"/>
      <c r="G59" s="784"/>
      <c r="H59" s="785"/>
      <c r="I59" s="786"/>
      <c r="J59" s="40"/>
      <c r="K59" s="277"/>
      <c r="L59" s="474" t="str">
        <f t="array" aca="1" ref="L59" ca="1">IFERROR(_xludf.IFS(J59="월",ROUND(DATEDIF(E59,F59,"m")+DATEDIF(E59,F59,"md")/DAY(EOMONTH(F59,0)),2),J59="일",DATEDIF(E59,F59,"D")+1),"")</f>
        <v/>
      </c>
      <c r="M59" s="424" t="s">
        <v>539</v>
      </c>
      <c r="N59" s="277">
        <f t="shared" ca="1" si="18"/>
        <v>0</v>
      </c>
      <c r="O59" s="277">
        <f ca="1">SUM(O60:O62)</f>
        <v>4500000</v>
      </c>
      <c r="P59" s="374" t="str">
        <f t="shared" ca="1" si="0"/>
        <v/>
      </c>
      <c r="Q59" s="380">
        <f>SUM(Q60:Q62)</f>
        <v>0</v>
      </c>
      <c r="R59" s="381">
        <f ca="1">SUM(R60:R62)</f>
        <v>0</v>
      </c>
    </row>
    <row r="60" spans="1:18">
      <c r="A60" s="262" t="str">
        <f ca="1">IFERROR(_xludf.XLOOKUP(B60,[1]예산코드!D:D,[1]예산코드!$A:$A),"")</f>
        <v/>
      </c>
      <c r="B60" s="291" t="s">
        <v>882</v>
      </c>
      <c r="C60" s="33"/>
      <c r="D60" s="33"/>
      <c r="E60" s="65"/>
      <c r="F60" s="65"/>
      <c r="G60" s="781"/>
      <c r="H60" s="782"/>
      <c r="I60" s="783"/>
      <c r="J60" s="39"/>
      <c r="K60" s="130"/>
      <c r="L60" s="475" t="str">
        <f t="array" aca="1" ref="L60" ca="1">IFERROR(_xludf.IFS(J60="월",ROUND(DATEDIF(E60,F60,"m")+DATEDIF(E60,F60,"md")/DAY(EOMONTH(F60,0)),2),J60="일",DATEDIF(E60,F60,"D")+1),"")</f>
        <v/>
      </c>
      <c r="M60" s="425" t="s">
        <v>539</v>
      </c>
      <c r="N60" s="130">
        <f t="shared" ca="1" si="18"/>
        <v>0</v>
      </c>
      <c r="O60" s="278">
        <f t="shared" ref="O60:O62" ca="1" si="20">SUM(N60)</f>
        <v>0</v>
      </c>
      <c r="P60" s="375" t="str">
        <f t="shared" ca="1" si="0"/>
        <v/>
      </c>
      <c r="Q60" s="382" t="str">
        <f>IFERROR(SUMIF([1]지출내역_LMT!$E:$E,B60,[1]지출내역_LMT!$N:$N),"")</f>
        <v/>
      </c>
      <c r="R60" s="383" t="str">
        <f t="shared" ref="R60:R62" ca="1" si="21">IFERROR(O60-Q60,"")</f>
        <v/>
      </c>
    </row>
    <row r="61" spans="1:18">
      <c r="A61" s="262" t="str">
        <f ca="1">IFERROR(_xludf.XLOOKUP(B61,[1]예산코드!D:D,[1]예산코드!$A:$A),"")</f>
        <v/>
      </c>
      <c r="B61" s="291" t="s">
        <v>856</v>
      </c>
      <c r="C61" s="33" t="s">
        <v>675</v>
      </c>
      <c r="D61" s="33" t="s">
        <v>660</v>
      </c>
      <c r="E61" s="415">
        <v>45694</v>
      </c>
      <c r="F61" s="415">
        <v>45753</v>
      </c>
      <c r="G61" s="781" t="s">
        <v>1276</v>
      </c>
      <c r="H61" s="782"/>
      <c r="I61" s="783"/>
      <c r="J61" s="39" t="s">
        <v>668</v>
      </c>
      <c r="K61" s="130">
        <v>4500000</v>
      </c>
      <c r="L61" s="475" t="str">
        <f t="array" aca="1" ref="L61" ca="1">IFERROR(_xludf.IFS(J61="월",ROUND(DATEDIF(E61,F61,"m")+DATEDIF(E61,F61,"md")/DAY(EOMONTH(F61,0)),2),J61="일",DATEDIF(E61,F61,"D")+1),"")</f>
        <v/>
      </c>
      <c r="M61" s="425" t="s">
        <v>539</v>
      </c>
      <c r="N61" s="130">
        <f t="shared" ca="1" si="18"/>
        <v>4500000</v>
      </c>
      <c r="O61" s="278">
        <f t="shared" ca="1" si="20"/>
        <v>4500000</v>
      </c>
      <c r="P61" s="375" t="str">
        <f t="shared" ca="1" si="0"/>
        <v/>
      </c>
      <c r="Q61" s="382" t="str">
        <f>IFERROR(SUMIF([1]지출내역_LMT!$E:$E,B61,[1]지출내역_LMT!$N:$N),"")</f>
        <v/>
      </c>
      <c r="R61" s="383" t="str">
        <f t="shared" ca="1" si="21"/>
        <v/>
      </c>
    </row>
    <row r="62" spans="1:18">
      <c r="A62" s="262" t="str">
        <f ca="1">IFERROR(_xludf.XLOOKUP(B62,[1]예산코드!D:D,[1]예산코드!$A:$A),"")</f>
        <v/>
      </c>
      <c r="B62" s="291" t="s">
        <v>927</v>
      </c>
      <c r="C62" s="33"/>
      <c r="D62" s="33"/>
      <c r="E62" s="65"/>
      <c r="F62" s="65"/>
      <c r="G62" s="781"/>
      <c r="H62" s="782"/>
      <c r="I62" s="783"/>
      <c r="J62" s="39"/>
      <c r="K62" s="130"/>
      <c r="L62" s="475" t="str">
        <f t="array" aca="1" ref="L62" ca="1">IFERROR(_xludf.IFS(J62="월",ROUND(DATEDIF(E62,F62,"m")+DATEDIF(E62,F62,"md")/DAY(EOMONTH(F62,0)),2),J62="일",DATEDIF(E62,F62,"D")+1),"")</f>
        <v/>
      </c>
      <c r="M62" s="425" t="s">
        <v>539</v>
      </c>
      <c r="N62" s="130">
        <f t="shared" ca="1" si="18"/>
        <v>0</v>
      </c>
      <c r="O62" s="278">
        <f t="shared" ca="1" si="20"/>
        <v>0</v>
      </c>
      <c r="P62" s="375" t="str">
        <f t="shared" ca="1" si="0"/>
        <v/>
      </c>
      <c r="Q62" s="382" t="str">
        <f>IFERROR(SUMIF([1]지출내역_LMT!$E:$E,B62,[1]지출내역_LMT!$N:$N),"")</f>
        <v/>
      </c>
      <c r="R62" s="383" t="str">
        <f t="shared" ca="1" si="21"/>
        <v/>
      </c>
    </row>
    <row r="63" spans="1:18">
      <c r="A63" s="289" t="s">
        <v>665</v>
      </c>
      <c r="B63" s="276"/>
      <c r="C63" s="34"/>
      <c r="D63" s="34"/>
      <c r="E63" s="34"/>
      <c r="F63" s="34"/>
      <c r="G63" s="784"/>
      <c r="H63" s="785"/>
      <c r="I63" s="786"/>
      <c r="J63" s="40"/>
      <c r="K63" s="277"/>
      <c r="L63" s="474" t="str">
        <f t="array" aca="1" ref="L63" ca="1">IFERROR(_xludf.IFS(J63="월",ROUND(DATEDIF(E63,F63,"m")+DATEDIF(E63,F63,"md")/DAY(EOMONTH(F63,0)),2),J63="일",DATEDIF(E63,F63,"D")+1),"")</f>
        <v/>
      </c>
      <c r="M63" s="424" t="s">
        <v>539</v>
      </c>
      <c r="N63" s="277">
        <f t="shared" ca="1" si="18"/>
        <v>0</v>
      </c>
      <c r="O63" s="277">
        <f ca="1">SUM(O64:O68)</f>
        <v>250000</v>
      </c>
      <c r="P63" s="374" t="str">
        <f t="shared" ca="1" si="0"/>
        <v/>
      </c>
      <c r="Q63" s="380">
        <f>SUM(Q64:Q68)</f>
        <v>0</v>
      </c>
      <c r="R63" s="381">
        <f ca="1">SUM(R64:R68)</f>
        <v>0</v>
      </c>
    </row>
    <row r="64" spans="1:18">
      <c r="A64" s="262" t="str">
        <f ca="1">IFERROR(_xludf.XLOOKUP(B64,[1]예산코드!D:D,[1]예산코드!$A:$A),"")</f>
        <v/>
      </c>
      <c r="B64" s="291" t="s">
        <v>890</v>
      </c>
      <c r="C64" s="33" t="s">
        <v>703</v>
      </c>
      <c r="D64" s="33" t="s">
        <v>703</v>
      </c>
      <c r="E64" s="415">
        <v>45714</v>
      </c>
      <c r="F64" s="415">
        <v>45721</v>
      </c>
      <c r="G64" s="781" t="s">
        <v>989</v>
      </c>
      <c r="H64" s="782"/>
      <c r="I64" s="783"/>
      <c r="J64" s="39" t="s">
        <v>686</v>
      </c>
      <c r="K64" s="130">
        <v>250000</v>
      </c>
      <c r="L64" s="475" t="str">
        <f t="array" aca="1" ref="L64" ca="1">IFERROR(_xludf.IFS(J64="월",ROUND(DATEDIF(E64,F64,"m")+DATEDIF(E64,F64,"md")/DAY(EOMONTH(F64,0)),2),J64="일",DATEDIF(E64,F64,"D")+1),"")</f>
        <v/>
      </c>
      <c r="M64" s="425" t="s">
        <v>539</v>
      </c>
      <c r="N64" s="130">
        <f t="shared" ca="1" si="18"/>
        <v>250000</v>
      </c>
      <c r="O64" s="278">
        <f t="shared" ref="O64:O68" ca="1" si="22">SUM(N64)</f>
        <v>250000</v>
      </c>
      <c r="P64" s="375" t="str">
        <f t="shared" ca="1" si="0"/>
        <v/>
      </c>
      <c r="Q64" s="382" t="str">
        <f>IFERROR(SUMIF([1]지출내역_LMT!$E:$E,B64,[1]지출내역_LMT!$N:$N),"")</f>
        <v/>
      </c>
      <c r="R64" s="383" t="str">
        <f t="shared" ref="R64:R68" ca="1" si="23">IFERROR(O64-Q64,"")</f>
        <v/>
      </c>
    </row>
    <row r="65" spans="1:18">
      <c r="A65" s="262" t="str">
        <f ca="1">IFERROR(_xludf.XLOOKUP(B65,[1]예산코드!D:D,[1]예산코드!$A:$A),"")</f>
        <v/>
      </c>
      <c r="B65" s="291" t="s">
        <v>1362</v>
      </c>
      <c r="C65" s="33"/>
      <c r="D65" s="33"/>
      <c r="E65" s="65"/>
      <c r="F65" s="65"/>
      <c r="G65" s="781"/>
      <c r="H65" s="782"/>
      <c r="I65" s="783"/>
      <c r="J65" s="39"/>
      <c r="K65" s="130"/>
      <c r="L65" s="475" t="str">
        <f t="array" aca="1" ref="L65" ca="1">IFERROR(_xludf.IFS(J65="월",ROUND(DATEDIF(E65,F65,"m")+DATEDIF(E65,F65,"md")/DAY(EOMONTH(F65,0)),2),J65="일",DATEDIF(E65,F65,"D")+1),"")</f>
        <v/>
      </c>
      <c r="M65" s="425" t="s">
        <v>539</v>
      </c>
      <c r="N65" s="130">
        <f t="shared" ca="1" si="18"/>
        <v>0</v>
      </c>
      <c r="O65" s="278">
        <f t="shared" ca="1" si="22"/>
        <v>0</v>
      </c>
      <c r="P65" s="375" t="str">
        <f t="shared" ca="1" si="0"/>
        <v/>
      </c>
      <c r="Q65" s="382" t="str">
        <f>IFERROR(SUMIF([1]지출내역_LMT!$E:$E,B65,[1]지출내역_LMT!$N:$N),"")</f>
        <v/>
      </c>
      <c r="R65" s="383" t="str">
        <f t="shared" ca="1" si="23"/>
        <v/>
      </c>
    </row>
    <row r="66" spans="1:18">
      <c r="A66" s="262" t="str">
        <f ca="1">IFERROR(_xludf.XLOOKUP(B66,[1]예산코드!D:D,[1]예산코드!$A:$A),"")</f>
        <v/>
      </c>
      <c r="B66" s="291" t="s">
        <v>1320</v>
      </c>
      <c r="C66" s="33"/>
      <c r="D66" s="33"/>
      <c r="E66" s="65"/>
      <c r="F66" s="65"/>
      <c r="G66" s="781"/>
      <c r="H66" s="782"/>
      <c r="I66" s="783"/>
      <c r="J66" s="39"/>
      <c r="K66" s="130"/>
      <c r="L66" s="475" t="str">
        <f t="array" aca="1" ref="L66" ca="1">IFERROR(_xludf.IFS(J66="월",ROUND(DATEDIF(E66,F66,"m")+DATEDIF(E66,F66,"md")/DAY(EOMONTH(F66,0)),2),J66="일",DATEDIF(E66,F66,"D")+1),"")</f>
        <v/>
      </c>
      <c r="M66" s="425" t="s">
        <v>539</v>
      </c>
      <c r="N66" s="130">
        <f t="shared" ca="1" si="18"/>
        <v>0</v>
      </c>
      <c r="O66" s="278">
        <f t="shared" ca="1" si="22"/>
        <v>0</v>
      </c>
      <c r="P66" s="375" t="str">
        <f t="shared" ca="1" si="0"/>
        <v/>
      </c>
      <c r="Q66" s="382" t="str">
        <f>IFERROR(SUMIF([1]지출내역_LMT!$E:$E,B66,[1]지출내역_LMT!$N:$N),"")</f>
        <v/>
      </c>
      <c r="R66" s="383" t="str">
        <f t="shared" ca="1" si="23"/>
        <v/>
      </c>
    </row>
    <row r="67" spans="1:18">
      <c r="A67" s="262" t="str">
        <f ca="1">IFERROR(_xludf.XLOOKUP(B67,[1]예산코드!D:D,[1]예산코드!$A:$A),"")</f>
        <v/>
      </c>
      <c r="B67" s="291" t="s">
        <v>900</v>
      </c>
      <c r="C67" s="33"/>
      <c r="D67" s="33"/>
      <c r="E67" s="580"/>
      <c r="F67" s="580"/>
      <c r="G67" s="787"/>
      <c r="H67" s="788"/>
      <c r="I67" s="789"/>
      <c r="J67" s="581"/>
      <c r="K67" s="555"/>
      <c r="L67" s="582"/>
      <c r="M67" s="554"/>
      <c r="N67" s="130">
        <f t="shared" si="18"/>
        <v>0</v>
      </c>
      <c r="O67" s="278">
        <f t="shared" si="22"/>
        <v>0</v>
      </c>
      <c r="P67" s="375" t="str">
        <f t="shared" ca="1" si="0"/>
        <v/>
      </c>
      <c r="Q67" s="382" t="str">
        <f>IFERROR(SUMIF([1]지출내역_LMT!$E:$E,B67,[1]지출내역_LMT!$N:$N),"")</f>
        <v/>
      </c>
      <c r="R67" s="383" t="str">
        <f t="shared" si="23"/>
        <v/>
      </c>
    </row>
    <row r="68" spans="1:18">
      <c r="A68" s="262" t="str">
        <f ca="1">IFERROR(_xludf.XLOOKUP(B68,[1]예산코드!D:D,[1]예산코드!$A:$A),"")</f>
        <v/>
      </c>
      <c r="B68" s="291" t="s">
        <v>866</v>
      </c>
      <c r="C68" s="33"/>
      <c r="D68" s="33"/>
      <c r="E68" s="65"/>
      <c r="F68" s="65"/>
      <c r="G68" s="781"/>
      <c r="H68" s="782"/>
      <c r="I68" s="783"/>
      <c r="J68" s="39"/>
      <c r="K68" s="130"/>
      <c r="L68" s="475" t="str">
        <f t="array" aca="1" ref="L68" ca="1">IFERROR(_xludf.IFS(J68="월",ROUND(DATEDIF(E68,F68,"m")+DATEDIF(E68,F68,"md")/DAY(EOMONTH(F68,0)),2),J68="일",DATEDIF(E68,F68,"D")+1),"")</f>
        <v/>
      </c>
      <c r="M68" s="425" t="s">
        <v>539</v>
      </c>
      <c r="N68" s="130">
        <f t="shared" ca="1" si="18"/>
        <v>0</v>
      </c>
      <c r="O68" s="278">
        <f t="shared" ca="1" si="22"/>
        <v>0</v>
      </c>
      <c r="P68" s="375" t="str">
        <f t="shared" ca="1" si="0"/>
        <v/>
      </c>
      <c r="Q68" s="382" t="str">
        <f>IFERROR(SUMIF([1]지출내역_LMT!$E:$E,B68,[1]지출내역_LMT!$N:$N),"")</f>
        <v/>
      </c>
      <c r="R68" s="383" t="str">
        <f t="shared" ca="1" si="23"/>
        <v/>
      </c>
    </row>
    <row r="69" spans="1:18">
      <c r="A69" s="289" t="s">
        <v>1361</v>
      </c>
      <c r="B69" s="276"/>
      <c r="C69" s="34"/>
      <c r="D69" s="34"/>
      <c r="E69" s="34"/>
      <c r="F69" s="34"/>
      <c r="G69" s="784"/>
      <c r="H69" s="785"/>
      <c r="I69" s="786"/>
      <c r="J69" s="40"/>
      <c r="K69" s="277"/>
      <c r="L69" s="474" t="str">
        <f t="array" aca="1" ref="L69" ca="1">IFERROR(_xludf.IFS(J69="월",ROUND(DATEDIF(E69,F69,"m")+DATEDIF(E69,F69,"md")/DAY(EOMONTH(F69,0)),2),J69="일",DATEDIF(E69,F69,"D")+1),"")</f>
        <v/>
      </c>
      <c r="M69" s="424" t="s">
        <v>539</v>
      </c>
      <c r="N69" s="277">
        <f t="shared" ca="1" si="18"/>
        <v>0</v>
      </c>
      <c r="O69" s="277">
        <f ca="1">SUM(O70:O70)</f>
        <v>0</v>
      </c>
      <c r="P69" s="374" t="str">
        <f t="shared" ca="1" si="0"/>
        <v/>
      </c>
      <c r="Q69" s="380">
        <f>SUM(Q70:Q70)</f>
        <v>0</v>
      </c>
      <c r="R69" s="381">
        <f ca="1">SUM(R70:R70)</f>
        <v>0</v>
      </c>
    </row>
    <row r="70" spans="1:18">
      <c r="A70" s="262" t="str">
        <f ca="1">IFERROR(_xludf.XLOOKUP(B70,[1]예산코드!D:D,[1]예산코드!$A:$A),"")</f>
        <v/>
      </c>
      <c r="B70" s="291" t="s">
        <v>909</v>
      </c>
      <c r="C70" s="33"/>
      <c r="D70" s="33"/>
      <c r="E70" s="65"/>
      <c r="F70" s="65"/>
      <c r="G70" s="781"/>
      <c r="H70" s="782"/>
      <c r="I70" s="783"/>
      <c r="J70" s="39"/>
      <c r="K70" s="130"/>
      <c r="L70" s="475" t="str">
        <f t="array" aca="1" ref="L70" ca="1">IFERROR(_xludf.IFS(J70="월",ROUND(DATEDIF(E70,F70,"m")+DATEDIF(E70,F70,"md")/DAY(EOMONTH(F70,0)),2),J70="일",DATEDIF(E70,F70,"D")+1),"")</f>
        <v/>
      </c>
      <c r="M70" s="425" t="s">
        <v>539</v>
      </c>
      <c r="N70" s="130">
        <f t="shared" ca="1" si="18"/>
        <v>0</v>
      </c>
      <c r="O70" s="278">
        <f ca="1">SUM(N70)</f>
        <v>0</v>
      </c>
      <c r="P70" s="375" t="str">
        <f t="shared" ca="1" si="0"/>
        <v/>
      </c>
      <c r="Q70" s="382" t="str">
        <f>IFERROR(SUMIF([1]지출내역_LMT!$E:$E,B70,[1]지출내역_LMT!$N:$N),"")</f>
        <v/>
      </c>
      <c r="R70" s="383" t="str">
        <f ca="1">IFERROR(O70-Q70,"")</f>
        <v/>
      </c>
    </row>
    <row r="71" spans="1:18">
      <c r="A71" s="289" t="s">
        <v>977</v>
      </c>
      <c r="B71" s="276"/>
      <c r="C71" s="34"/>
      <c r="D71" s="34"/>
      <c r="E71" s="34"/>
      <c r="F71" s="34"/>
      <c r="G71" s="784"/>
      <c r="H71" s="785"/>
      <c r="I71" s="786"/>
      <c r="J71" s="40"/>
      <c r="K71" s="277"/>
      <c r="L71" s="474" t="str">
        <f t="array" aca="1" ref="L71" ca="1">IFERROR(_xludf.IFS(J71="월",ROUND(DATEDIF(E71,F71,"m")+DATEDIF(E71,F71,"md")/DAY(EOMONTH(F71,0)),2),J71="일",DATEDIF(E71,F71,"D")+1),"")</f>
        <v/>
      </c>
      <c r="M71" s="424" t="s">
        <v>539</v>
      </c>
      <c r="N71" s="277">
        <f t="shared" ca="1" si="18"/>
        <v>0</v>
      </c>
      <c r="O71" s="277">
        <f ca="1">SUM(O72:O73)</f>
        <v>0</v>
      </c>
      <c r="P71" s="374" t="str">
        <f t="shared" ca="1" si="0"/>
        <v/>
      </c>
      <c r="Q71" s="380">
        <f>SUM(Q72:Q73)</f>
        <v>0</v>
      </c>
      <c r="R71" s="381">
        <f ca="1">SUM(R72:R73)</f>
        <v>0</v>
      </c>
    </row>
    <row r="72" spans="1:18">
      <c r="A72" s="262" t="str">
        <f ca="1">IFERROR(_xludf.XLOOKUP(B72,[1]예산코드!D:D,[1]예산코드!$A:$A),"")</f>
        <v/>
      </c>
      <c r="B72" s="291" t="s">
        <v>341</v>
      </c>
      <c r="C72" s="33"/>
      <c r="D72" s="33"/>
      <c r="E72" s="65"/>
      <c r="F72" s="65"/>
      <c r="G72" s="781"/>
      <c r="H72" s="782"/>
      <c r="I72" s="783"/>
      <c r="J72" s="39"/>
      <c r="K72" s="130"/>
      <c r="L72" s="475" t="str">
        <f t="array" aca="1" ref="L72" ca="1">IFERROR(_xludf.IFS(J72="월",ROUND(DATEDIF(E72,F72,"m")+DATEDIF(E72,F72,"md")/DAY(EOMONTH(F72,0)),2),J72="일",DATEDIF(E72,F72,"D")+1),"")</f>
        <v/>
      </c>
      <c r="M72" s="425" t="s">
        <v>539</v>
      </c>
      <c r="N72" s="130">
        <f t="shared" ca="1" si="18"/>
        <v>0</v>
      </c>
      <c r="O72" s="278">
        <f t="shared" ref="O72:O73" ca="1" si="24">SUM(N72)</f>
        <v>0</v>
      </c>
      <c r="P72" s="375" t="str">
        <f t="shared" ca="1" si="0"/>
        <v/>
      </c>
      <c r="Q72" s="382" t="str">
        <f>IFERROR(SUMIF([1]지출내역_LMT!$E:$E,B72,[1]지출내역_LMT!$N:$N),"")</f>
        <v/>
      </c>
      <c r="R72" s="383" t="str">
        <f t="shared" ref="R72:R73" ca="1" si="25">IFERROR(O72-Q72,"")</f>
        <v/>
      </c>
    </row>
    <row r="73" spans="1:18">
      <c r="A73" s="262" t="str">
        <f ca="1">IFERROR(_xludf.XLOOKUP(B73,[1]예산코드!D:D,[1]예산코드!$A:$A),"")</f>
        <v/>
      </c>
      <c r="B73" s="291" t="s">
        <v>884</v>
      </c>
      <c r="C73" s="33"/>
      <c r="D73" s="33"/>
      <c r="E73" s="65"/>
      <c r="F73" s="65"/>
      <c r="G73" s="781"/>
      <c r="H73" s="782"/>
      <c r="I73" s="783"/>
      <c r="J73" s="39"/>
      <c r="K73" s="130"/>
      <c r="L73" s="475" t="str">
        <f t="array" aca="1" ref="L73" ca="1">IFERROR(_xludf.IFS(J73="월",ROUND(DATEDIF(E73,F73,"m")+DATEDIF(E73,F73,"md")/DAY(EOMONTH(F73,0)),2),J73="일",DATEDIF(E73,F73,"D")+1),"")</f>
        <v/>
      </c>
      <c r="M73" s="425" t="s">
        <v>539</v>
      </c>
      <c r="N73" s="130">
        <f t="shared" ca="1" si="18"/>
        <v>0</v>
      </c>
      <c r="O73" s="278">
        <f t="shared" ca="1" si="24"/>
        <v>0</v>
      </c>
      <c r="P73" s="375" t="str">
        <f t="shared" ref="P73:P103" ca="1" si="26">IFERROR(O73/$O$6,"")</f>
        <v/>
      </c>
      <c r="Q73" s="382" t="str">
        <f>IFERROR(SUMIF([1]지출내역_LMT!$E:$E,B73,[1]지출내역_LMT!$N:$N),"")</f>
        <v/>
      </c>
      <c r="R73" s="383" t="str">
        <f t="shared" ca="1" si="25"/>
        <v/>
      </c>
    </row>
    <row r="74" spans="1:18">
      <c r="A74" s="289" t="s">
        <v>924</v>
      </c>
      <c r="B74" s="276"/>
      <c r="C74" s="34"/>
      <c r="D74" s="34"/>
      <c r="E74" s="34"/>
      <c r="F74" s="34"/>
      <c r="G74" s="784"/>
      <c r="H74" s="785"/>
      <c r="I74" s="786"/>
      <c r="J74" s="40"/>
      <c r="K74" s="277"/>
      <c r="L74" s="474" t="str">
        <f t="array" aca="1" ref="L74" ca="1">IFERROR(_xludf.IFS(J74="월",ROUND(DATEDIF(E74,F74,"m")+DATEDIF(E74,F74,"md")/DAY(EOMONTH(F74,0)),2),J74="일",DATEDIF(E74,F74,"D")+1),"")</f>
        <v/>
      </c>
      <c r="M74" s="424" t="s">
        <v>539</v>
      </c>
      <c r="N74" s="277">
        <f t="shared" ca="1" si="18"/>
        <v>0</v>
      </c>
      <c r="O74" s="277">
        <f ca="1">SUM(O75:O91)</f>
        <v>97029873</v>
      </c>
      <c r="P74" s="374" t="str">
        <f t="shared" ca="1" si="26"/>
        <v/>
      </c>
      <c r="Q74" s="380">
        <f>SUM(Q75:Q91)</f>
        <v>0</v>
      </c>
      <c r="R74" s="381">
        <f ca="1">SUM(R75:R91)</f>
        <v>0</v>
      </c>
    </row>
    <row r="75" spans="1:18">
      <c r="A75" s="262" t="str">
        <f ca="1">IFERROR(_xludf.XLOOKUP(B75,[1]예산코드!D:D,[1]예산코드!$A:$A),"")</f>
        <v/>
      </c>
      <c r="B75" s="291" t="s">
        <v>869</v>
      </c>
      <c r="C75" s="33"/>
      <c r="D75" s="33"/>
      <c r="E75" s="65"/>
      <c r="F75" s="65"/>
      <c r="G75" s="781" t="s">
        <v>40</v>
      </c>
      <c r="H75" s="782"/>
      <c r="I75" s="783"/>
      <c r="J75" s="39" t="s">
        <v>686</v>
      </c>
      <c r="K75" s="130">
        <v>55000</v>
      </c>
      <c r="L75" s="475">
        <v>20</v>
      </c>
      <c r="M75" s="425">
        <v>4</v>
      </c>
      <c r="N75" s="130">
        <f t="shared" si="18"/>
        <v>4400000</v>
      </c>
      <c r="O75" s="278">
        <f t="shared" ref="O75:O91" si="27">SUM(N75)</f>
        <v>4400000</v>
      </c>
      <c r="P75" s="375" t="str">
        <f t="shared" ca="1" si="26"/>
        <v/>
      </c>
      <c r="Q75" s="382" t="str">
        <f>IFERROR(SUMIF([1]지출내역_LMT!$E:$E,B75,[1]지출내역_LMT!$N:$N),"")</f>
        <v/>
      </c>
      <c r="R75" s="383" t="str">
        <f t="shared" ref="R75:R91" si="28">IFERROR(O75-Q75,"")</f>
        <v/>
      </c>
    </row>
    <row r="76" spans="1:18">
      <c r="A76" s="262" t="str">
        <f ca="1">IFERROR(_xludf.XLOOKUP(B76,[1]예산코드!D:D,[1]예산코드!$A:$A),"")</f>
        <v/>
      </c>
      <c r="B76" s="291" t="s">
        <v>859</v>
      </c>
      <c r="C76" s="33"/>
      <c r="D76" s="33"/>
      <c r="E76" s="65"/>
      <c r="F76" s="65"/>
      <c r="G76" s="781" t="s">
        <v>158</v>
      </c>
      <c r="H76" s="782"/>
      <c r="I76" s="783"/>
      <c r="J76" s="39" t="s">
        <v>668</v>
      </c>
      <c r="K76" s="130">
        <v>500000</v>
      </c>
      <c r="L76" s="475">
        <v>1</v>
      </c>
      <c r="M76" s="425">
        <v>4</v>
      </c>
      <c r="N76" s="130">
        <f t="shared" si="18"/>
        <v>2000000</v>
      </c>
      <c r="O76" s="278">
        <f t="shared" si="27"/>
        <v>2000000</v>
      </c>
      <c r="P76" s="375" t="str">
        <f t="shared" ca="1" si="26"/>
        <v/>
      </c>
      <c r="Q76" s="382" t="str">
        <f>IFERROR(SUMIF([1]지출내역_LMT!$E:$E,B76,[1]지출내역_LMT!$N:$N),"")</f>
        <v/>
      </c>
      <c r="R76" s="383" t="str">
        <f t="shared" si="28"/>
        <v/>
      </c>
    </row>
    <row r="77" spans="1:18">
      <c r="A77" s="262" t="str">
        <f ca="1">IFERROR(_xludf.XLOOKUP(B77,[1]예산코드!D:D,[1]예산코드!$A:$A),"")</f>
        <v/>
      </c>
      <c r="B77" s="291" t="s">
        <v>1134</v>
      </c>
      <c r="C77" s="33"/>
      <c r="D77" s="33"/>
      <c r="E77" s="65"/>
      <c r="F77" s="65"/>
      <c r="G77" s="781" t="s">
        <v>361</v>
      </c>
      <c r="H77" s="782"/>
      <c r="I77" s="783"/>
      <c r="J77" s="39" t="s">
        <v>686</v>
      </c>
      <c r="K77" s="130">
        <v>80000</v>
      </c>
      <c r="L77" s="475">
        <v>20</v>
      </c>
      <c r="M77" s="425">
        <v>2</v>
      </c>
      <c r="N77" s="130">
        <f t="shared" si="18"/>
        <v>3200000</v>
      </c>
      <c r="O77" s="278">
        <f t="shared" si="27"/>
        <v>3200000</v>
      </c>
      <c r="P77" s="375" t="str">
        <f t="shared" ca="1" si="26"/>
        <v/>
      </c>
      <c r="Q77" s="382" t="str">
        <f>IFERROR(SUMIF([1]지출내역_LMT!$E:$E,B77,[1]지출내역_LMT!$N:$N),"")</f>
        <v/>
      </c>
      <c r="R77" s="383" t="str">
        <f t="shared" si="28"/>
        <v/>
      </c>
    </row>
    <row r="78" spans="1:18">
      <c r="A78" s="262" t="str">
        <f ca="1">IFERROR(_xludf.XLOOKUP(B78,[1]예산코드!D:D,[1]예산코드!$A:$A),"")</f>
        <v/>
      </c>
      <c r="B78" s="291" t="s">
        <v>1140</v>
      </c>
      <c r="C78" s="33"/>
      <c r="D78" s="33"/>
      <c r="E78" s="65"/>
      <c r="F78" s="65"/>
      <c r="G78" s="781" t="s">
        <v>784</v>
      </c>
      <c r="H78" s="782"/>
      <c r="I78" s="783"/>
      <c r="J78" s="39" t="s">
        <v>296</v>
      </c>
      <c r="K78" s="130">
        <v>500000</v>
      </c>
      <c r="L78" s="475" t="str">
        <f t="array" aca="1" ref="L78" ca="1">IFERROR(_xludf.IFS(J78="월",ROUND(DATEDIF(E78,F78,"m")+DATEDIF(E78,F78,"md")/DAY(EOMONTH(F78,0)),2),J78="일",DATEDIF(E78,F78,"D")+1),"")</f>
        <v/>
      </c>
      <c r="M78" s="425" t="s">
        <v>539</v>
      </c>
      <c r="N78" s="130">
        <f t="shared" ca="1" si="18"/>
        <v>500000</v>
      </c>
      <c r="O78" s="278">
        <f t="shared" ca="1" si="27"/>
        <v>500000</v>
      </c>
      <c r="P78" s="375" t="str">
        <f t="shared" ca="1" si="26"/>
        <v/>
      </c>
      <c r="Q78" s="382" t="str">
        <f>IFERROR(SUMIF([1]지출내역_LMT!$E:$E,B78,[1]지출내역_LMT!$N:$N),"")</f>
        <v/>
      </c>
      <c r="R78" s="383" t="str">
        <f t="shared" ca="1" si="28"/>
        <v/>
      </c>
    </row>
    <row r="79" spans="1:18">
      <c r="A79" s="262" t="str">
        <f ca="1">IFERROR(_xludf.XLOOKUP(B79,[1]예산코드!D:D,[1]예산코드!$A:$A),"")</f>
        <v/>
      </c>
      <c r="B79" s="291" t="s">
        <v>876</v>
      </c>
      <c r="C79" s="33"/>
      <c r="D79" s="33"/>
      <c r="E79" s="65"/>
      <c r="F79" s="65"/>
      <c r="G79" s="787" t="s">
        <v>1780</v>
      </c>
      <c r="H79" s="788"/>
      <c r="I79" s="789"/>
      <c r="J79" s="39" t="s">
        <v>296</v>
      </c>
      <c r="K79" s="130">
        <v>35713849</v>
      </c>
      <c r="L79" s="475" t="str">
        <f t="array" aca="1" ref="L79" ca="1">IFERROR(_xludf.IFS(J79="월",ROUND(DATEDIF(E79,F79,"m")+DATEDIF(E79,F79,"md")/DAY(EOMONTH(F79,0)),2),J79="일",DATEDIF(E79,F79,"D")+1),"")</f>
        <v/>
      </c>
      <c r="M79" s="425"/>
      <c r="N79" s="130">
        <f t="shared" ca="1" si="18"/>
        <v>35713849</v>
      </c>
      <c r="O79" s="278">
        <f t="shared" ca="1" si="27"/>
        <v>35713849</v>
      </c>
      <c r="P79" s="375" t="str">
        <f t="shared" ca="1" si="26"/>
        <v/>
      </c>
      <c r="Q79" s="382" t="str">
        <f>IFERROR(SUMIF([1]지출내역_LMT!$E:$E,B79,[1]지출내역_LMT!$N:$N),"")</f>
        <v/>
      </c>
      <c r="R79" s="383" t="str">
        <f t="shared" ca="1" si="28"/>
        <v/>
      </c>
    </row>
    <row r="80" spans="1:18">
      <c r="A80" s="262" t="str">
        <f ca="1">IFERROR(_xludf.XLOOKUP(B80,[1]예산코드!D:D,[1]예산코드!$A:$A),"")</f>
        <v/>
      </c>
      <c r="B80" s="291" t="s">
        <v>1135</v>
      </c>
      <c r="C80" s="33"/>
      <c r="D80" s="33"/>
      <c r="E80" s="65"/>
      <c r="F80" s="65"/>
      <c r="G80" s="781" t="s">
        <v>353</v>
      </c>
      <c r="H80" s="782"/>
      <c r="I80" s="783"/>
      <c r="J80" s="39" t="s">
        <v>296</v>
      </c>
      <c r="K80" s="130">
        <v>20000000</v>
      </c>
      <c r="L80" s="475" t="str">
        <f t="array" aca="1" ref="L80" ca="1">IFERROR(_xludf.IFS(J80="월",ROUND(DATEDIF(E80,F80,"m")+DATEDIF(E80,F80,"md")/DAY(EOMONTH(F80,0)),2),J80="일",DATEDIF(E80,F80,"D")+1),"")</f>
        <v/>
      </c>
      <c r="M80" s="425"/>
      <c r="N80" s="130">
        <f t="shared" ca="1" si="18"/>
        <v>20000000</v>
      </c>
      <c r="O80" s="278">
        <f t="shared" ca="1" si="27"/>
        <v>20000000</v>
      </c>
      <c r="P80" s="375" t="str">
        <f t="shared" ca="1" si="26"/>
        <v/>
      </c>
      <c r="Q80" s="382" t="str">
        <f>IFERROR(SUMIF([1]지출내역_LMT!$E:$E,B80,[1]지출내역_LMT!$N:$N),"")</f>
        <v/>
      </c>
      <c r="R80" s="383" t="str">
        <f t="shared" ca="1" si="28"/>
        <v/>
      </c>
    </row>
    <row r="81" spans="1:19">
      <c r="A81" s="442" t="str">
        <f ca="1">IFERROR(_xludf.XLOOKUP(B81,[1]예산코드!D:D,[1]예산코드!$A:$A),"")</f>
        <v/>
      </c>
      <c r="B81" s="443" t="s">
        <v>153</v>
      </c>
      <c r="C81" s="33"/>
      <c r="D81" s="33"/>
      <c r="E81" s="65"/>
      <c r="F81" s="65"/>
      <c r="G81" s="781" t="s">
        <v>331</v>
      </c>
      <c r="H81" s="782"/>
      <c r="I81" s="783"/>
      <c r="J81" s="39" t="s">
        <v>296</v>
      </c>
      <c r="K81" s="130">
        <v>5000000</v>
      </c>
      <c r="L81" s="475" t="str">
        <f t="array" aca="1" ref="L81" ca="1">IFERROR(_xludf.IFS(J81="월",ROUND(DATEDIF(E81,F81,"m")+DATEDIF(E81,F81,"md")/DAY(EOMONTH(F81,0)),2),J81="일",DATEDIF(E81,F81,"D")+1),"")</f>
        <v/>
      </c>
      <c r="M81" s="425"/>
      <c r="N81" s="130">
        <f t="shared" ca="1" si="18"/>
        <v>5000000</v>
      </c>
      <c r="O81" s="278">
        <f t="shared" ca="1" si="27"/>
        <v>5000000</v>
      </c>
      <c r="P81" s="375" t="str">
        <f t="shared" ca="1" si="26"/>
        <v/>
      </c>
      <c r="Q81" s="382" t="str">
        <f>IFERROR(SUMIF([1]지출내역_LMT!$E:$E,B81,[1]지출내역_LMT!$N:$N),"")</f>
        <v/>
      </c>
      <c r="R81" s="441" t="str">
        <f t="shared" ca="1" si="28"/>
        <v/>
      </c>
    </row>
    <row r="82" spans="1:19">
      <c r="A82" s="262" t="str">
        <f ca="1">IFERROR(_xludf.XLOOKUP(B82,[1]예산코드!D:D,[1]예산코드!$A:$A),"")</f>
        <v/>
      </c>
      <c r="B82" s="291" t="s">
        <v>137</v>
      </c>
      <c r="C82" s="33"/>
      <c r="D82" s="33"/>
      <c r="E82" s="65"/>
      <c r="F82" s="65"/>
      <c r="G82" s="781"/>
      <c r="H82" s="782"/>
      <c r="I82" s="783"/>
      <c r="J82" s="39"/>
      <c r="K82" s="130"/>
      <c r="L82" s="475" t="str">
        <f t="array" aca="1" ref="L82" ca="1">IFERROR(_xludf.IFS(J82="월",ROUND(DATEDIF(E82,F82,"m")+DATEDIF(E82,F82,"md")/DAY(EOMONTH(F82,0)),2),J82="일",DATEDIF(E82,F82,"D")+1),"")</f>
        <v/>
      </c>
      <c r="M82" s="425" t="s">
        <v>539</v>
      </c>
      <c r="N82" s="130">
        <f t="shared" ca="1" si="18"/>
        <v>0</v>
      </c>
      <c r="O82" s="278">
        <f t="shared" ca="1" si="27"/>
        <v>0</v>
      </c>
      <c r="P82" s="375" t="str">
        <f t="shared" ca="1" si="26"/>
        <v/>
      </c>
      <c r="Q82" s="382" t="str">
        <f>IFERROR(SUMIF([1]지출내역_LMT!$E:$E,B82,[1]지출내역_LMT!$N:$N),"")</f>
        <v/>
      </c>
      <c r="R82" s="383" t="str">
        <f t="shared" ca="1" si="28"/>
        <v/>
      </c>
      <c r="S82" s="421"/>
    </row>
    <row r="83" spans="1:19">
      <c r="A83" s="262" t="str">
        <f ca="1">IFERROR(_xludf.XLOOKUP(B83,[1]예산코드!D:D,[1]예산코드!$A:$A),"")</f>
        <v/>
      </c>
      <c r="B83" s="291" t="s">
        <v>344</v>
      </c>
      <c r="C83" s="33"/>
      <c r="D83" s="33"/>
      <c r="E83" s="65"/>
      <c r="F83" s="65"/>
      <c r="G83" s="781" t="s">
        <v>149</v>
      </c>
      <c r="H83" s="782"/>
      <c r="I83" s="783"/>
      <c r="J83" s="39" t="s">
        <v>296</v>
      </c>
      <c r="K83" s="130">
        <v>1000000</v>
      </c>
      <c r="L83" s="475" t="str">
        <f t="array" aca="1" ref="L83" ca="1">IFERROR(_xludf.IFS(J83="월",ROUND(DATEDIF(E83,F83,"m")+DATEDIF(E83,F83,"md")/DAY(EOMONTH(F83,0)),2),J83="일",DATEDIF(E83,F83,"D")+1),"")</f>
        <v/>
      </c>
      <c r="M83" s="425" t="s">
        <v>539</v>
      </c>
      <c r="N83" s="130">
        <f t="shared" ca="1" si="18"/>
        <v>1000000</v>
      </c>
      <c r="O83" s="278">
        <f t="shared" ca="1" si="27"/>
        <v>1000000</v>
      </c>
      <c r="P83" s="375" t="str">
        <f t="shared" ca="1" si="26"/>
        <v/>
      </c>
      <c r="Q83" s="382" t="str">
        <f>IFERROR(SUMIF([1]지출내역_LMT!$E:$E,B83,[1]지출내역_LMT!$N:$N),"")</f>
        <v/>
      </c>
      <c r="R83" s="383" t="str">
        <f t="shared" ca="1" si="28"/>
        <v/>
      </c>
      <c r="S83" s="421"/>
    </row>
    <row r="84" spans="1:19">
      <c r="A84" s="262" t="str">
        <f ca="1">IFERROR(_xludf.XLOOKUP(B84,[1]예산코드!D:D,[1]예산코드!$A:$A),"")</f>
        <v/>
      </c>
      <c r="B84" s="291" t="s">
        <v>135</v>
      </c>
      <c r="C84" s="33"/>
      <c r="D84" s="33"/>
      <c r="E84" s="65"/>
      <c r="F84" s="65"/>
      <c r="G84" s="781" t="s">
        <v>1985</v>
      </c>
      <c r="H84" s="782"/>
      <c r="I84" s="783"/>
      <c r="J84" s="39" t="s">
        <v>296</v>
      </c>
      <c r="K84" s="130">
        <v>1000000</v>
      </c>
      <c r="L84" s="475" t="str">
        <f t="array" aca="1" ref="L84" ca="1">IFERROR(_xludf.IFS(J84="월",ROUND(DATEDIF(E84,F84,"m")+DATEDIF(E84,F84,"md")/DAY(EOMONTH(F84,0)),2),J84="일",DATEDIF(E84,F84,"D")+1),"")</f>
        <v/>
      </c>
      <c r="M84" s="425" t="s">
        <v>539</v>
      </c>
      <c r="N84" s="130">
        <f t="shared" ca="1" si="18"/>
        <v>1000000</v>
      </c>
      <c r="O84" s="278">
        <f t="shared" ca="1" si="27"/>
        <v>1000000</v>
      </c>
      <c r="P84" s="375" t="str">
        <f t="shared" ca="1" si="26"/>
        <v/>
      </c>
      <c r="Q84" s="382" t="str">
        <f>IFERROR(SUMIF([1]지출내역_LMT!$E:$E,B84,[1]지출내역_LMT!$N:$N),"")</f>
        <v/>
      </c>
      <c r="R84" s="383" t="str">
        <f t="shared" ca="1" si="28"/>
        <v/>
      </c>
      <c r="S84" s="421"/>
    </row>
    <row r="85" spans="1:19">
      <c r="A85" s="262" t="str">
        <f ca="1">IFERROR(_xludf.XLOOKUP(B85,[1]예산코드!D:D,[1]예산코드!$A:$A),"")</f>
        <v/>
      </c>
      <c r="B85" s="291" t="s">
        <v>136</v>
      </c>
      <c r="C85" s="33"/>
      <c r="D85" s="33"/>
      <c r="E85" s="65"/>
      <c r="F85" s="65"/>
      <c r="G85" s="787" t="s">
        <v>318</v>
      </c>
      <c r="H85" s="788"/>
      <c r="I85" s="789"/>
      <c r="J85" s="39" t="s">
        <v>296</v>
      </c>
      <c r="K85" s="130">
        <v>12716024</v>
      </c>
      <c r="L85" s="475" t="str">
        <f t="array" aca="1" ref="L85" ca="1">IFERROR(_xludf.IFS(J85="월",ROUND(DATEDIF(E85,F85,"m")+DATEDIF(E85,F85,"md")/DAY(EOMONTH(F85,0)),2),J85="일",DATEDIF(E85,F85,"D")+1),"")</f>
        <v/>
      </c>
      <c r="M85" s="425" t="s">
        <v>539</v>
      </c>
      <c r="N85" s="130">
        <f t="shared" ca="1" si="18"/>
        <v>12716024</v>
      </c>
      <c r="O85" s="278">
        <f t="shared" ca="1" si="27"/>
        <v>12716024</v>
      </c>
      <c r="P85" s="375" t="str">
        <f t="shared" ca="1" si="26"/>
        <v/>
      </c>
      <c r="Q85" s="382" t="str">
        <f>IFERROR(SUMIF([1]지출내역_LMT!$E:$E,B85,[1]지출내역_LMT!$N:$N),"")</f>
        <v/>
      </c>
      <c r="R85" s="383" t="str">
        <f t="shared" ca="1" si="28"/>
        <v/>
      </c>
      <c r="S85" s="421"/>
    </row>
    <row r="86" spans="1:19">
      <c r="A86" s="262" t="str">
        <f ca="1">IFERROR(_xludf.XLOOKUP(B86,[1]예산코드!D:D,[1]예산코드!$A:$A),"")</f>
        <v/>
      </c>
      <c r="B86" s="291" t="s">
        <v>342</v>
      </c>
      <c r="C86" s="33"/>
      <c r="D86" s="33"/>
      <c r="E86" s="65"/>
      <c r="F86" s="65"/>
      <c r="G86" s="781"/>
      <c r="H86" s="782"/>
      <c r="I86" s="783"/>
      <c r="J86" s="39"/>
      <c r="K86" s="130"/>
      <c r="L86" s="475" t="str">
        <f t="array" aca="1" ref="L86" ca="1">IFERROR(_xludf.IFS(J86="월",ROUND(DATEDIF(E86,F86,"m")+DATEDIF(E86,F86,"md")/DAY(EOMONTH(F86,0)),2),J86="일",DATEDIF(E86,F86,"D")+1),"")</f>
        <v/>
      </c>
      <c r="M86" s="425" t="s">
        <v>539</v>
      </c>
      <c r="N86" s="130">
        <f t="shared" ca="1" si="18"/>
        <v>0</v>
      </c>
      <c r="O86" s="278">
        <f t="shared" ca="1" si="27"/>
        <v>0</v>
      </c>
      <c r="P86" s="375" t="str">
        <f t="shared" ca="1" si="26"/>
        <v/>
      </c>
      <c r="Q86" s="382" t="str">
        <f>IFERROR(SUMIF([1]지출내역_LMT!$E:$E,B86,[1]지출내역_LMT!$N:$N),"")</f>
        <v/>
      </c>
      <c r="R86" s="383" t="str">
        <f t="shared" ca="1" si="28"/>
        <v/>
      </c>
      <c r="S86" s="421"/>
    </row>
    <row r="87" spans="1:19">
      <c r="A87" s="262" t="str">
        <f ca="1">IFERROR(_xludf.XLOOKUP(B87,[1]예산코드!D:D,[1]예산코드!$A:$A),"")</f>
        <v/>
      </c>
      <c r="B87" s="291" t="s">
        <v>251</v>
      </c>
      <c r="C87" s="33"/>
      <c r="D87" s="33"/>
      <c r="E87" s="65"/>
      <c r="F87" s="65"/>
      <c r="G87" s="781"/>
      <c r="H87" s="782"/>
      <c r="I87" s="783"/>
      <c r="J87" s="39"/>
      <c r="K87" s="130"/>
      <c r="L87" s="475" t="str">
        <f t="array" aca="1" ref="L87" ca="1">IFERROR(_xludf.IFS(J87="월",ROUND(DATEDIF(E87,F87,"m")+DATEDIF(E87,F87,"md")/DAY(EOMONTH(F87,0)),2),J87="일",DATEDIF(E87,F87,"D")+1),"")</f>
        <v/>
      </c>
      <c r="M87" s="425" t="s">
        <v>539</v>
      </c>
      <c r="N87" s="130">
        <f t="shared" ca="1" si="18"/>
        <v>0</v>
      </c>
      <c r="O87" s="278">
        <f t="shared" ca="1" si="27"/>
        <v>0</v>
      </c>
      <c r="P87" s="375" t="str">
        <f t="shared" ca="1" si="26"/>
        <v/>
      </c>
      <c r="Q87" s="382" t="str">
        <f>IFERROR(SUMIF([1]지출내역_LMT!$E:$E,B87,[1]지출내역_LMT!$N:$N),"")</f>
        <v/>
      </c>
      <c r="R87" s="383" t="str">
        <f t="shared" ca="1" si="28"/>
        <v/>
      </c>
    </row>
    <row r="88" spans="1:19">
      <c r="A88" s="262" t="str">
        <f ca="1">IFERROR(_xludf.XLOOKUP(B88,[1]예산코드!D:D,[1]예산코드!$A:$A),"")</f>
        <v/>
      </c>
      <c r="B88" s="291" t="s">
        <v>243</v>
      </c>
      <c r="C88" s="33"/>
      <c r="D88" s="33"/>
      <c r="E88" s="65"/>
      <c r="F88" s="65"/>
      <c r="G88" s="781"/>
      <c r="H88" s="782"/>
      <c r="I88" s="783"/>
      <c r="J88" s="39"/>
      <c r="K88" s="130"/>
      <c r="L88" s="475" t="str">
        <f t="array" aca="1" ref="L88" ca="1">IFERROR(_xludf.IFS(J88="월",ROUND(DATEDIF(E88,F88,"m")+DATEDIF(E88,F88,"md")/DAY(EOMONTH(F88,0)),2),J88="일",DATEDIF(E88,F88,"D")+1),"")</f>
        <v/>
      </c>
      <c r="M88" s="425" t="s">
        <v>539</v>
      </c>
      <c r="N88" s="130">
        <f t="shared" ca="1" si="18"/>
        <v>0</v>
      </c>
      <c r="O88" s="278">
        <f t="shared" ca="1" si="27"/>
        <v>0</v>
      </c>
      <c r="P88" s="375" t="str">
        <f t="shared" ca="1" si="26"/>
        <v/>
      </c>
      <c r="Q88" s="382" t="str">
        <f>IFERROR(SUMIF([1]지출내역_LMT!$E:$E,B88,[1]지출내역_LMT!$N:$N),"")</f>
        <v/>
      </c>
      <c r="R88" s="383" t="str">
        <f t="shared" ca="1" si="28"/>
        <v/>
      </c>
      <c r="S88" s="421"/>
    </row>
    <row r="89" spans="1:19">
      <c r="A89" s="262" t="str">
        <f ca="1">IFERROR(_xludf.XLOOKUP(B89,[1]예산코드!D:D,[1]예산코드!$A:$A),"")</f>
        <v/>
      </c>
      <c r="B89" s="291" t="s">
        <v>871</v>
      </c>
      <c r="C89" s="33"/>
      <c r="D89" s="33"/>
      <c r="E89" s="65"/>
      <c r="F89" s="65"/>
      <c r="G89" s="781" t="s">
        <v>784</v>
      </c>
      <c r="H89" s="782"/>
      <c r="I89" s="783"/>
      <c r="J89" s="39" t="s">
        <v>296</v>
      </c>
      <c r="K89" s="130">
        <v>1000000</v>
      </c>
      <c r="L89" s="475" t="str">
        <f t="array" aca="1" ref="L89" ca="1">IFERROR(_xludf.IFS(J89="월",ROUND(DATEDIF(E89,F89,"m")+DATEDIF(E89,F89,"md")/DAY(EOMONTH(F89,0)),2),J89="일",DATEDIF(E89,F89,"D")+1),"")</f>
        <v/>
      </c>
      <c r="M89" s="425" t="s">
        <v>539</v>
      </c>
      <c r="N89" s="130">
        <f t="shared" ca="1" si="18"/>
        <v>1000000</v>
      </c>
      <c r="O89" s="278">
        <f t="shared" ca="1" si="27"/>
        <v>1000000</v>
      </c>
      <c r="P89" s="375" t="str">
        <f t="shared" ca="1" si="26"/>
        <v/>
      </c>
      <c r="Q89" s="382" t="str">
        <f>IFERROR(SUMIF([1]지출내역_LMT!$E:$E,B89,[1]지출내역_LMT!$N:$N),"")</f>
        <v/>
      </c>
      <c r="R89" s="383" t="str">
        <f t="shared" ca="1" si="28"/>
        <v/>
      </c>
    </row>
    <row r="90" spans="1:19">
      <c r="A90" s="262" t="str">
        <f ca="1">IFERROR(_xludf.XLOOKUP(B90,[1]예산코드!D:D,[1]예산코드!$A:$A),"")</f>
        <v/>
      </c>
      <c r="B90" s="291" t="s">
        <v>1302</v>
      </c>
      <c r="C90" s="33"/>
      <c r="D90" s="33"/>
      <c r="E90" s="65"/>
      <c r="F90" s="65"/>
      <c r="G90" s="781" t="s">
        <v>2011</v>
      </c>
      <c r="H90" s="782"/>
      <c r="I90" s="783"/>
      <c r="J90" s="39" t="s">
        <v>296</v>
      </c>
      <c r="K90" s="130">
        <v>500000</v>
      </c>
      <c r="L90" s="475" t="str">
        <f t="array" aca="1" ref="L90" ca="1">IFERROR(_xludf.IFS(J90="월",ROUND(DATEDIF(E90,F90,"m")+DATEDIF(E90,F90,"md")/DAY(EOMONTH(F90,0)),2),J90="일",DATEDIF(E90,F90,"D")+1),"")</f>
        <v/>
      </c>
      <c r="M90" s="425" t="s">
        <v>539</v>
      </c>
      <c r="N90" s="130">
        <f t="shared" ca="1" si="18"/>
        <v>500000</v>
      </c>
      <c r="O90" s="278">
        <f t="shared" ca="1" si="27"/>
        <v>500000</v>
      </c>
      <c r="P90" s="375" t="str">
        <f t="shared" ca="1" si="26"/>
        <v/>
      </c>
      <c r="Q90" s="382" t="str">
        <f>IFERROR(SUMIF([1]지출내역_LMT!$E:$E,B90,[1]지출내역_LMT!$N:$N),"")</f>
        <v/>
      </c>
      <c r="R90" s="383" t="str">
        <f t="shared" ca="1" si="28"/>
        <v/>
      </c>
    </row>
    <row r="91" spans="1:19">
      <c r="A91" s="262" t="str">
        <f ca="1">IFERROR(_xludf.XLOOKUP(B91,[1]예산코드!D:D,[1]예산코드!$A:$A),"")</f>
        <v/>
      </c>
      <c r="B91" s="291" t="s">
        <v>1351</v>
      </c>
      <c r="C91" s="33"/>
      <c r="D91" s="33"/>
      <c r="E91" s="65"/>
      <c r="F91" s="65"/>
      <c r="G91" s="781" t="s">
        <v>1538</v>
      </c>
      <c r="H91" s="782"/>
      <c r="I91" s="783"/>
      <c r="J91" s="39" t="s">
        <v>296</v>
      </c>
      <c r="K91" s="130">
        <v>10000000</v>
      </c>
      <c r="L91" s="475" t="str">
        <f t="array" aca="1" ref="L91" ca="1">IFERROR(_xludf.IFS(J91="월",ROUND(DATEDIF(E91,F91,"m")+DATEDIF(E91,F91,"md")/DAY(EOMONTH(F91,0)),2),J91="일",DATEDIF(E91,F91,"D")+1),"")</f>
        <v/>
      </c>
      <c r="M91" s="425" t="s">
        <v>539</v>
      </c>
      <c r="N91" s="130">
        <f t="shared" ca="1" si="18"/>
        <v>10000000</v>
      </c>
      <c r="O91" s="278">
        <f t="shared" ca="1" si="27"/>
        <v>10000000</v>
      </c>
      <c r="P91" s="375" t="str">
        <f t="shared" ca="1" si="26"/>
        <v/>
      </c>
      <c r="Q91" s="382" t="str">
        <f>IFERROR(SUMIF([1]지출내역_LMT!$E:$E,B91,[1]지출내역_LMT!$N:$N),"")</f>
        <v/>
      </c>
      <c r="R91" s="383" t="str">
        <f t="shared" ca="1" si="28"/>
        <v/>
      </c>
    </row>
    <row r="92" spans="1:19">
      <c r="A92" s="289" t="s">
        <v>991</v>
      </c>
      <c r="B92" s="276"/>
      <c r="C92" s="34"/>
      <c r="D92" s="34"/>
      <c r="E92" s="34"/>
      <c r="F92" s="34"/>
      <c r="G92" s="784"/>
      <c r="H92" s="785"/>
      <c r="I92" s="786"/>
      <c r="J92" s="40"/>
      <c r="K92" s="277"/>
      <c r="L92" s="474" t="str">
        <f t="array" aca="1" ref="L92" ca="1">IFERROR(_xludf.IFS(J92="월",ROUND(DATEDIF(E92,F92,"m")+DATEDIF(E92,F92,"md")/DAY(EOMONTH(F92,0)),2),J92="일",DATEDIF(E92,F92,"D")+1),"")</f>
        <v/>
      </c>
      <c r="M92" s="424" t="s">
        <v>539</v>
      </c>
      <c r="N92" s="277">
        <f t="shared" ca="1" si="18"/>
        <v>0</v>
      </c>
      <c r="O92" s="277">
        <f ca="1">SUM(O93:O95)</f>
        <v>0</v>
      </c>
      <c r="P92" s="374" t="str">
        <f t="shared" ca="1" si="26"/>
        <v/>
      </c>
      <c r="Q92" s="380">
        <f>SUM(Q93:Q95)</f>
        <v>0</v>
      </c>
      <c r="R92" s="381">
        <f ca="1">SUM(R93:R95)</f>
        <v>0</v>
      </c>
    </row>
    <row r="93" spans="1:19">
      <c r="A93" s="262" t="str">
        <f ca="1">IFERROR(_xludf.XLOOKUP(B93,[1]예산코드!D:D,[1]예산코드!$A:$A),"")</f>
        <v/>
      </c>
      <c r="B93" s="291" t="s">
        <v>982</v>
      </c>
      <c r="C93" s="33"/>
      <c r="D93" s="33"/>
      <c r="E93" s="65"/>
      <c r="F93" s="65"/>
      <c r="G93" s="781"/>
      <c r="H93" s="782"/>
      <c r="I93" s="783"/>
      <c r="J93" s="39"/>
      <c r="K93" s="130"/>
      <c r="L93" s="475" t="str">
        <f t="array" aca="1" ref="L93" ca="1">IFERROR(_xludf.IFS(J93="월",ROUND(DATEDIF(E93,F93,"m")+DATEDIF(E93,F93,"md")/DAY(EOMONTH(F93,0)),2),J93="일",DATEDIF(E93,F93,"D")+1),"")</f>
        <v/>
      </c>
      <c r="M93" s="425" t="s">
        <v>539</v>
      </c>
      <c r="N93" s="130">
        <f t="shared" ca="1" si="18"/>
        <v>0</v>
      </c>
      <c r="O93" s="278">
        <f t="shared" ref="O93:O95" ca="1" si="29">SUM(N93)</f>
        <v>0</v>
      </c>
      <c r="P93" s="375" t="str">
        <f t="shared" ca="1" si="26"/>
        <v/>
      </c>
      <c r="Q93" s="382" t="str">
        <f>IFERROR(SUMIF([1]지출내역_LMT!$E:$E,B93,[1]지출내역_LMT!$N:$N),"")</f>
        <v/>
      </c>
      <c r="R93" s="383" t="str">
        <f t="shared" ref="R93:R95" ca="1" si="30">IFERROR(O93-Q93,"")</f>
        <v/>
      </c>
    </row>
    <row r="94" spans="1:19">
      <c r="A94" s="262" t="str">
        <f ca="1">IFERROR(_xludf.XLOOKUP(B94,[1]예산코드!D:D,[1]예산코드!$A:$A),"")</f>
        <v/>
      </c>
      <c r="B94" s="291" t="s">
        <v>963</v>
      </c>
      <c r="C94" s="33"/>
      <c r="D94" s="33"/>
      <c r="E94" s="65"/>
      <c r="F94" s="65"/>
      <c r="G94" s="781"/>
      <c r="H94" s="782"/>
      <c r="I94" s="783"/>
      <c r="J94" s="39"/>
      <c r="K94" s="130"/>
      <c r="L94" s="475" t="str">
        <f t="array" aca="1" ref="L94" ca="1">IFERROR(_xludf.IFS(J94="월",ROUND(DATEDIF(E94,F94,"m")+DATEDIF(E94,F94,"md")/DAY(EOMONTH(F94,0)),2),J94="일",DATEDIF(E94,F94,"D")+1),"")</f>
        <v/>
      </c>
      <c r="M94" s="425" t="s">
        <v>539</v>
      </c>
      <c r="N94" s="130">
        <f t="shared" ca="1" si="18"/>
        <v>0</v>
      </c>
      <c r="O94" s="278">
        <f t="shared" ca="1" si="29"/>
        <v>0</v>
      </c>
      <c r="P94" s="375" t="str">
        <f t="shared" ca="1" si="26"/>
        <v/>
      </c>
      <c r="Q94" s="382" t="str">
        <f>IFERROR(SUMIF([1]지출내역_LMT!$E:$E,B94,[1]지출내역_LMT!$N:$N),"")</f>
        <v/>
      </c>
      <c r="R94" s="383" t="str">
        <f t="shared" ca="1" si="30"/>
        <v/>
      </c>
    </row>
    <row r="95" spans="1:19">
      <c r="A95" s="262" t="str">
        <f ca="1">IFERROR(_xludf.XLOOKUP(B95,[1]예산코드!D:D,[1]예산코드!$A:$A),"")</f>
        <v/>
      </c>
      <c r="B95" s="291" t="s">
        <v>949</v>
      </c>
      <c r="C95" s="33"/>
      <c r="D95" s="33"/>
      <c r="E95" s="415"/>
      <c r="F95" s="415"/>
      <c r="G95" s="772"/>
      <c r="H95" s="773"/>
      <c r="I95" s="774"/>
      <c r="J95" s="39"/>
      <c r="K95" s="130"/>
      <c r="L95" s="475"/>
      <c r="M95" s="425"/>
      <c r="N95" s="130">
        <f t="shared" si="18"/>
        <v>0</v>
      </c>
      <c r="O95" s="278">
        <f t="shared" si="29"/>
        <v>0</v>
      </c>
      <c r="P95" s="375" t="str">
        <f t="shared" ca="1" si="26"/>
        <v/>
      </c>
      <c r="Q95" s="382" t="str">
        <f>IFERROR(SUMIF([1]지출내역_LMT!$E:$E,B95,[1]지출내역_LMT!$N:$N),"")</f>
        <v/>
      </c>
      <c r="R95" s="383" t="str">
        <f t="shared" si="30"/>
        <v/>
      </c>
    </row>
    <row r="96" spans="1:19">
      <c r="A96" s="288" t="s">
        <v>210</v>
      </c>
      <c r="B96" s="284"/>
      <c r="C96" s="285"/>
      <c r="D96" s="285"/>
      <c r="E96" s="285"/>
      <c r="F96" s="285"/>
      <c r="G96" s="411"/>
      <c r="H96" s="411"/>
      <c r="I96" s="411"/>
      <c r="J96" s="286"/>
      <c r="K96" s="323"/>
      <c r="L96" s="473" t="str">
        <f t="array" aca="1" ref="L96" ca="1">IFERROR(_xludf.IFS(J96="월",ROUND(DATEDIF(E96,F96,"m")+DATEDIF(E96,F96,"md")/DAY(EOMONTH(F96,0)),2),J96="일",DATEDIF(E96,F96,"D")+1),"")</f>
        <v/>
      </c>
      <c r="M96" s="423" t="s">
        <v>539</v>
      </c>
      <c r="N96" s="287">
        <f t="shared" ca="1" si="18"/>
        <v>0</v>
      </c>
      <c r="O96" s="287">
        <f ca="1">SUM(O97,O100,O119,O125,O130,O141,O148,O161,O169,O178,O185,O191,O195,O203,O217,O223,O232,O238,O248,O258,O262,O271,O299,O312,O350,O357,O362,O368)</f>
        <v>635500948</v>
      </c>
      <c r="P96" s="373" t="str">
        <f t="shared" ca="1" si="26"/>
        <v/>
      </c>
      <c r="Q96" s="378">
        <f>SUM(Q97,Q100,Q119,Q125,Q130,Q141,Q148,Q161,Q169,Q178,Q185,Q191,Q195,Q203,Q217,Q223,Q232,Q238,Q248,Q258,Q262,Q271,Q299,Q312,Q350,Q357,Q362,Q368)</f>
        <v>0</v>
      </c>
      <c r="R96" s="379">
        <f ca="1">SUM(R97,R100,R119,R125,R130,R141,R148,R161,R169,R178,R185,R191,R195,R203,R217,R223,R232,R238,R248,R258,R262,R271,R299,R312,R350,R357,R362,R368)</f>
        <v>0</v>
      </c>
    </row>
    <row r="97" spans="1:18">
      <c r="A97" s="289" t="s">
        <v>913</v>
      </c>
      <c r="B97" s="276"/>
      <c r="C97" s="34"/>
      <c r="D97" s="34"/>
      <c r="E97" s="34"/>
      <c r="F97" s="34"/>
      <c r="G97" s="784"/>
      <c r="H97" s="785"/>
      <c r="I97" s="786"/>
      <c r="J97" s="40"/>
      <c r="K97" s="277"/>
      <c r="L97" s="474" t="str">
        <f t="array" aca="1" ref="L97" ca="1">IFERROR(_xludf.IFS(J97="월",ROUND(DATEDIF(E97,F97,"m")+DATEDIF(E97,F97,"md")/DAY(EOMONTH(F97,0)),2),J97="일",DATEDIF(E97,F97,"D")+1),"")</f>
        <v/>
      </c>
      <c r="M97" s="424" t="s">
        <v>539</v>
      </c>
      <c r="N97" s="277">
        <f t="shared" ca="1" si="18"/>
        <v>0</v>
      </c>
      <c r="O97" s="277">
        <f ca="1">SUM(O98:O99)</f>
        <v>0</v>
      </c>
      <c r="P97" s="374" t="str">
        <f t="shared" ca="1" si="26"/>
        <v/>
      </c>
      <c r="Q97" s="380">
        <f>SUM(Q98:Q99)</f>
        <v>0</v>
      </c>
      <c r="R97" s="381">
        <f ca="1">SUM(R98:R99)</f>
        <v>0</v>
      </c>
    </row>
    <row r="98" spans="1:18">
      <c r="A98" s="262" t="str">
        <f ca="1">IFERROR(_xludf.XLOOKUP(B98,[1]예산코드!D:D,[1]예산코드!$A:$A),"")</f>
        <v/>
      </c>
      <c r="B98" s="291" t="s">
        <v>291</v>
      </c>
      <c r="C98" s="33"/>
      <c r="D98" s="33"/>
      <c r="E98" s="65"/>
      <c r="F98" s="65"/>
      <c r="G98" s="781"/>
      <c r="H98" s="782"/>
      <c r="I98" s="783"/>
      <c r="J98" s="39"/>
      <c r="K98" s="130"/>
      <c r="L98" s="475" t="str">
        <f t="array" aca="1" ref="L98" ca="1">IFERROR(_xludf.IFS(J98="월",ROUND(DATEDIF(E98,F98,"m")+DATEDIF(E98,F98,"md")/DAY(EOMONTH(F98,0)),2),J98="일",DATEDIF(E98,F98,"D")+1),"")</f>
        <v/>
      </c>
      <c r="M98" s="425" t="s">
        <v>539</v>
      </c>
      <c r="N98" s="130">
        <f t="shared" ca="1" si="18"/>
        <v>0</v>
      </c>
      <c r="O98" s="278">
        <f t="shared" ref="O98:O99" ca="1" si="31">SUM(N98)</f>
        <v>0</v>
      </c>
      <c r="P98" s="375" t="str">
        <f t="shared" ca="1" si="26"/>
        <v/>
      </c>
      <c r="Q98" s="382" t="str">
        <f>IFERROR(SUMIF([1]지출내역_LMT!$E:$E,B98,[1]지출내역_LMT!$N:$N),"")</f>
        <v/>
      </c>
      <c r="R98" s="383" t="str">
        <f t="shared" ref="R98:R99" ca="1" si="32">IFERROR(O98-Q98,"")</f>
        <v/>
      </c>
    </row>
    <row r="99" spans="1:18">
      <c r="A99" s="262" t="str">
        <f ca="1">IFERROR(_xludf.XLOOKUP(B99,[1]예산코드!D:D,[1]예산코드!$A:$A),"")</f>
        <v/>
      </c>
      <c r="B99" s="291" t="s">
        <v>347</v>
      </c>
      <c r="C99" s="33"/>
      <c r="D99" s="33"/>
      <c r="E99" s="65"/>
      <c r="F99" s="65"/>
      <c r="G99" s="781"/>
      <c r="H99" s="782"/>
      <c r="I99" s="783"/>
      <c r="J99" s="39"/>
      <c r="K99" s="130"/>
      <c r="L99" s="475" t="str">
        <f t="array" aca="1" ref="L99" ca="1">IFERROR(_xludf.IFS(J99="월",ROUND(DATEDIF(E99,F99,"m")+DATEDIF(E99,F99,"md")/DAY(EOMONTH(F99,0)),2),J99="일",DATEDIF(E99,F99,"D")+1),"")</f>
        <v/>
      </c>
      <c r="M99" s="425" t="s">
        <v>539</v>
      </c>
      <c r="N99" s="130">
        <f t="shared" ca="1" si="18"/>
        <v>0</v>
      </c>
      <c r="O99" s="278">
        <f t="shared" ca="1" si="31"/>
        <v>0</v>
      </c>
      <c r="P99" s="375" t="str">
        <f t="shared" ca="1" si="26"/>
        <v/>
      </c>
      <c r="Q99" s="382" t="str">
        <f>IFERROR(SUMIF([1]지출내역_LMT!$E:$E,B99,[1]지출내역_LMT!$N:$N),"")</f>
        <v/>
      </c>
      <c r="R99" s="383" t="str">
        <f t="shared" ca="1" si="32"/>
        <v/>
      </c>
    </row>
    <row r="100" spans="1:18">
      <c r="A100" s="289" t="s">
        <v>556</v>
      </c>
      <c r="B100" s="276"/>
      <c r="C100" s="34"/>
      <c r="D100" s="34"/>
      <c r="E100" s="34"/>
      <c r="F100" s="34"/>
      <c r="G100" s="784"/>
      <c r="H100" s="785"/>
      <c r="I100" s="786"/>
      <c r="J100" s="40"/>
      <c r="K100" s="277"/>
      <c r="L100" s="474" t="str">
        <f t="array" aca="1" ref="L100" ca="1">IFERROR(_xludf.IFS(J100="월",ROUND(DATEDIF(E100,F100,"m")+DATEDIF(E100,F100,"md")/DAY(EOMONTH(F100,0)),2),J100="일",DATEDIF(E100,F100,"D")+1),"")</f>
        <v/>
      </c>
      <c r="M100" s="424" t="s">
        <v>539</v>
      </c>
      <c r="N100" s="277">
        <f t="shared" ca="1" si="18"/>
        <v>0</v>
      </c>
      <c r="O100" s="277">
        <f ca="1">SUM(O101:O118)</f>
        <v>23555000</v>
      </c>
      <c r="P100" s="374" t="str">
        <f t="shared" ca="1" si="26"/>
        <v/>
      </c>
      <c r="Q100" s="380">
        <f>SUM(Q101:Q118)</f>
        <v>0</v>
      </c>
      <c r="R100" s="381">
        <f ca="1">SUM(R101:R118)</f>
        <v>0</v>
      </c>
    </row>
    <row r="101" spans="1:18">
      <c r="A101" s="262" t="str">
        <f ca="1">IFERROR(_xludf.XLOOKUP(B101,[1]예산코드!D:D,[1]예산코드!$A:$A),"")</f>
        <v/>
      </c>
      <c r="B101" s="291" t="s">
        <v>786</v>
      </c>
      <c r="C101" s="33"/>
      <c r="D101" s="33" t="s">
        <v>620</v>
      </c>
      <c r="E101" s="65"/>
      <c r="F101" s="65"/>
      <c r="G101" s="781" t="s">
        <v>314</v>
      </c>
      <c r="H101" s="782"/>
      <c r="I101" s="783"/>
      <c r="J101" s="39" t="s">
        <v>642</v>
      </c>
      <c r="K101" s="130">
        <v>10000000</v>
      </c>
      <c r="L101" s="475" t="str">
        <f t="array" aca="1" ref="L101" ca="1">IFERROR(_xludf.IFS(J101="월",ROUND(DATEDIF(E101,F101,"m")+DATEDIF(E101,F101,"md")/DAY(EOMONTH(F101,0)),2),J101="일",DATEDIF(E101,F101,"D")+1),"")</f>
        <v/>
      </c>
      <c r="M101" s="425" t="s">
        <v>539</v>
      </c>
      <c r="N101" s="130">
        <f t="shared" ca="1" si="18"/>
        <v>10000000</v>
      </c>
      <c r="O101" s="278">
        <f t="shared" ref="O101:O102" ca="1" si="33">SUM(N101)</f>
        <v>10000000</v>
      </c>
      <c r="P101" s="375" t="str">
        <f t="shared" ca="1" si="26"/>
        <v/>
      </c>
      <c r="Q101" s="382" t="str">
        <f>IFERROR(SUMIF([1]지출내역_LMT!$E:$E,B101,[1]지출내역_LMT!$N:$N),"")</f>
        <v/>
      </c>
      <c r="R101" s="383" t="str">
        <f t="shared" ref="R101:R103" ca="1" si="34">IFERROR(O101-Q101,"")</f>
        <v/>
      </c>
    </row>
    <row r="102" spans="1:18">
      <c r="A102" s="262" t="str">
        <f ca="1">IFERROR(_xludf.XLOOKUP(B102,[1]예산코드!D:D,[1]예산코드!$A:$A),"")</f>
        <v/>
      </c>
      <c r="B102" s="291" t="s">
        <v>775</v>
      </c>
      <c r="C102" s="33"/>
      <c r="D102" s="33"/>
      <c r="E102" s="65"/>
      <c r="F102" s="65"/>
      <c r="G102" s="772"/>
      <c r="H102" s="773"/>
      <c r="I102" s="774"/>
      <c r="J102" s="39"/>
      <c r="K102" s="130"/>
      <c r="L102" s="475" t="str">
        <f t="array" aca="1" ref="L102" ca="1">IFERROR(_xludf.IFS(J102="월",ROUND(DATEDIF(E102,F102,"m")+DATEDIF(E102,F102,"md")/DAY(EOMONTH(F102,0)),2),J102="일",DATEDIF(E102,F102,"D")+1),"")</f>
        <v/>
      </c>
      <c r="M102" s="425" t="s">
        <v>539</v>
      </c>
      <c r="N102" s="130">
        <f t="shared" ca="1" si="18"/>
        <v>0</v>
      </c>
      <c r="O102" s="278">
        <f t="shared" ca="1" si="33"/>
        <v>0</v>
      </c>
      <c r="P102" s="375" t="str">
        <f t="shared" ca="1" si="26"/>
        <v/>
      </c>
      <c r="Q102" s="382" t="str">
        <f>IFERROR(SUMIF([1]지출내역_LMT!$E:$E,B102,[1]지출내역_LMT!$N:$N),"")</f>
        <v/>
      </c>
      <c r="R102" s="383" t="str">
        <f t="shared" ca="1" si="34"/>
        <v/>
      </c>
    </row>
    <row r="103" spans="1:18">
      <c r="A103" s="293" t="str">
        <f ca="1">IFERROR(_xludf.XLOOKUP(B103,[1]예산코드!D:D,[1]예산코드!$A:$A),"")</f>
        <v/>
      </c>
      <c r="B103" s="450" t="s">
        <v>736</v>
      </c>
      <c r="C103" s="451"/>
      <c r="D103" s="451"/>
      <c r="E103" s="452" t="s">
        <v>494</v>
      </c>
      <c r="F103" s="452" t="s">
        <v>514</v>
      </c>
      <c r="G103" s="829" t="s">
        <v>531</v>
      </c>
      <c r="H103" s="830"/>
      <c r="I103" s="831"/>
      <c r="J103" s="454"/>
      <c r="K103" s="455"/>
      <c r="L103" s="476" t="str">
        <f t="array" aca="1" ref="L103" ca="1">IFERROR(_xludf.IFS(J103="월",ROUND(DATEDIF(E103,F103,"m")+DATEDIF(E103,F103,"md")/DAY(EOMONTH(F103,0)),2),J103="일",DATEDIF(E103,F103,"D")+1),"")</f>
        <v/>
      </c>
      <c r="M103" s="456" t="s">
        <v>539</v>
      </c>
      <c r="N103" s="300">
        <f t="shared" ca="1" si="18"/>
        <v>0</v>
      </c>
      <c r="O103" s="301">
        <f>SUM(N104:N107)</f>
        <v>10500000</v>
      </c>
      <c r="P103" s="377" t="str">
        <f t="shared" ca="1" si="26"/>
        <v/>
      </c>
      <c r="Q103" s="384" t="str">
        <f>IFERROR(SUMIF([1]지출내역_LMT!$E:$E,B103,[1]지출내역_LMT!$N:$N),"")</f>
        <v/>
      </c>
      <c r="R103" s="385" t="str">
        <f t="shared" si="34"/>
        <v/>
      </c>
    </row>
    <row r="104" spans="1:18">
      <c r="A104" s="297"/>
      <c r="B104" s="302" t="s">
        <v>688</v>
      </c>
      <c r="C104" s="303"/>
      <c r="D104" s="303"/>
      <c r="E104" s="304"/>
      <c r="F104" s="304"/>
      <c r="G104" s="832"/>
      <c r="H104" s="833"/>
      <c r="I104" s="834"/>
      <c r="J104" s="305" t="s">
        <v>659</v>
      </c>
      <c r="K104" s="324">
        <v>100000</v>
      </c>
      <c r="L104" s="477">
        <v>1</v>
      </c>
      <c r="M104" s="426">
        <v>50</v>
      </c>
      <c r="N104" s="306">
        <f t="shared" si="18"/>
        <v>5000000</v>
      </c>
      <c r="O104" s="403"/>
      <c r="P104" s="370"/>
      <c r="Q104" s="386"/>
      <c r="R104" s="294"/>
    </row>
    <row r="105" spans="1:18">
      <c r="A105" s="298"/>
      <c r="B105" s="307" t="s">
        <v>1273</v>
      </c>
      <c r="C105" s="308"/>
      <c r="D105" s="308"/>
      <c r="E105" s="309"/>
      <c r="F105" s="309"/>
      <c r="G105" s="835"/>
      <c r="H105" s="836"/>
      <c r="I105" s="837"/>
      <c r="J105" s="310" t="s">
        <v>642</v>
      </c>
      <c r="K105" s="325">
        <v>500000</v>
      </c>
      <c r="L105" s="478">
        <v>1</v>
      </c>
      <c r="M105" s="427">
        <v>1</v>
      </c>
      <c r="N105" s="311">
        <f t="shared" ref="N105:N106" si="35">IFERROR(K105*IF(L105&lt;&gt;"",L105,1)*IF(M105&lt;&gt;"",M105,1),"")</f>
        <v>500000</v>
      </c>
      <c r="O105" s="404"/>
      <c r="P105" s="371"/>
      <c r="Q105" s="387"/>
      <c r="R105" s="295"/>
    </row>
    <row r="106" spans="1:18">
      <c r="A106" s="298"/>
      <c r="B106" s="307" t="s">
        <v>1648</v>
      </c>
      <c r="C106" s="308"/>
      <c r="D106" s="308"/>
      <c r="E106" s="309"/>
      <c r="F106" s="309"/>
      <c r="G106" s="835"/>
      <c r="H106" s="836"/>
      <c r="I106" s="837"/>
      <c r="J106" s="310" t="s">
        <v>642</v>
      </c>
      <c r="K106" s="325">
        <v>2500000</v>
      </c>
      <c r="L106" s="478">
        <v>1</v>
      </c>
      <c r="M106" s="427">
        <v>2</v>
      </c>
      <c r="N106" s="311">
        <f t="shared" si="35"/>
        <v>5000000</v>
      </c>
      <c r="O106" s="404"/>
      <c r="P106" s="371"/>
      <c r="Q106" s="387"/>
      <c r="R106" s="295"/>
    </row>
    <row r="107" spans="1:18">
      <c r="A107" s="299"/>
      <c r="B107" s="606"/>
      <c r="C107" s="607"/>
      <c r="D107" s="607"/>
      <c r="E107" s="608"/>
      <c r="F107" s="608"/>
      <c r="G107" s="823"/>
      <c r="H107" s="824"/>
      <c r="I107" s="825"/>
      <c r="J107" s="609"/>
      <c r="K107" s="610"/>
      <c r="L107" s="611"/>
      <c r="M107" s="612"/>
      <c r="N107" s="613"/>
      <c r="O107" s="405"/>
      <c r="P107" s="372"/>
      <c r="Q107" s="388"/>
      <c r="R107" s="296"/>
    </row>
    <row r="108" spans="1:18">
      <c r="A108" s="262" t="str">
        <f ca="1">IFERROR(_xludf.XLOOKUP(B108,[1]예산코드!D:D,[1]예산코드!$A:$A),"")</f>
        <v/>
      </c>
      <c r="B108" s="450" t="s">
        <v>1374</v>
      </c>
      <c r="C108" s="451"/>
      <c r="D108" s="451"/>
      <c r="E108" s="452" t="s">
        <v>496</v>
      </c>
      <c r="F108" s="452" t="s">
        <v>656</v>
      </c>
      <c r="G108" s="451" t="s">
        <v>590</v>
      </c>
      <c r="H108" s="451" t="s">
        <v>621</v>
      </c>
      <c r="I108" s="451" t="s">
        <v>572</v>
      </c>
      <c r="J108" s="454"/>
      <c r="K108" s="455"/>
      <c r="L108" s="476" t="str">
        <f t="array" aca="1" ref="L108" ca="1">IFERROR(_xludf.IFS(J108="월",ROUND(DATEDIF(E108,F108,"m")+DATEDIF(E108,F108,"md")/DAY(EOMONTH(F108,0)),2),J108="일",DATEDIF(E108,F108,"D")+1),"")</f>
        <v/>
      </c>
      <c r="M108" s="456" t="s">
        <v>539</v>
      </c>
      <c r="N108" s="300">
        <f t="shared" ca="1" si="18"/>
        <v>0</v>
      </c>
      <c r="O108" s="301">
        <f ca="1">SUM(N109:N115)</f>
        <v>3055000</v>
      </c>
      <c r="P108" s="377" t="str">
        <f ca="1">IFERROR(O108/$O$6,"")</f>
        <v/>
      </c>
      <c r="Q108" s="384" t="str">
        <f>IFERROR(SUMIF([1]지출내역_LMT!$E:$E,B108,[1]지출내역_LMT!$N:$N),"")</f>
        <v/>
      </c>
      <c r="R108" s="385" t="str">
        <f ca="1">IFERROR(O108-Q108,"")</f>
        <v/>
      </c>
    </row>
    <row r="109" spans="1:18">
      <c r="A109" s="297"/>
      <c r="B109" s="302" t="s">
        <v>630</v>
      </c>
      <c r="C109" s="303"/>
      <c r="D109" s="303"/>
      <c r="E109" s="324">
        <v>107200</v>
      </c>
      <c r="F109" s="324"/>
      <c r="G109" s="418">
        <v>15000</v>
      </c>
      <c r="H109" s="418"/>
      <c r="I109" s="418"/>
      <c r="J109" s="305" t="s">
        <v>659</v>
      </c>
      <c r="K109" s="324">
        <f>SUM(E109:I109)</f>
        <v>122200</v>
      </c>
      <c r="L109" s="477">
        <v>1</v>
      </c>
      <c r="M109" s="426">
        <v>10</v>
      </c>
      <c r="N109" s="306">
        <f t="shared" si="18"/>
        <v>1222000</v>
      </c>
      <c r="O109" s="403"/>
      <c r="P109" s="370"/>
      <c r="Q109" s="386"/>
      <c r="R109" s="294"/>
    </row>
    <row r="110" spans="1:18">
      <c r="A110" s="298"/>
      <c r="B110" s="307" t="s">
        <v>654</v>
      </c>
      <c r="C110" s="308"/>
      <c r="D110" s="308"/>
      <c r="E110" s="324">
        <v>107200</v>
      </c>
      <c r="F110" s="325"/>
      <c r="G110" s="419">
        <v>15000</v>
      </c>
      <c r="H110" s="419"/>
      <c r="I110" s="419"/>
      <c r="J110" s="310" t="s">
        <v>659</v>
      </c>
      <c r="K110" s="324">
        <f>SUM(E110:I110)</f>
        <v>122200</v>
      </c>
      <c r="L110" s="478">
        <v>1</v>
      </c>
      <c r="M110" s="427">
        <v>15</v>
      </c>
      <c r="N110" s="311">
        <f t="shared" si="18"/>
        <v>1833000</v>
      </c>
      <c r="O110" s="404"/>
      <c r="P110" s="371"/>
      <c r="Q110" s="387"/>
      <c r="R110" s="295"/>
    </row>
    <row r="111" spans="1:18">
      <c r="A111" s="298"/>
      <c r="B111" s="307"/>
      <c r="C111" s="308"/>
      <c r="D111" s="308"/>
      <c r="E111" s="324"/>
      <c r="F111" s="325"/>
      <c r="G111" s="419"/>
      <c r="H111" s="419"/>
      <c r="I111" s="419"/>
      <c r="J111" s="310"/>
      <c r="K111" s="325"/>
      <c r="L111" s="478"/>
      <c r="M111" s="427"/>
      <c r="N111" s="311">
        <f t="shared" si="18"/>
        <v>0</v>
      </c>
      <c r="O111" s="404"/>
      <c r="P111" s="371"/>
      <c r="Q111" s="387"/>
      <c r="R111" s="295"/>
    </row>
    <row r="112" spans="1:18">
      <c r="A112" s="298"/>
      <c r="B112" s="307"/>
      <c r="C112" s="308"/>
      <c r="D112" s="308"/>
      <c r="E112" s="324"/>
      <c r="F112" s="325"/>
      <c r="G112" s="419"/>
      <c r="H112" s="419"/>
      <c r="I112" s="419"/>
      <c r="J112" s="310"/>
      <c r="K112" s="325"/>
      <c r="L112" s="478"/>
      <c r="M112" s="427"/>
      <c r="N112" s="311">
        <f t="shared" si="18"/>
        <v>0</v>
      </c>
      <c r="O112" s="404"/>
      <c r="P112" s="371"/>
      <c r="Q112" s="387"/>
      <c r="R112" s="295"/>
    </row>
    <row r="113" spans="1:18">
      <c r="A113" s="298"/>
      <c r="B113" s="307"/>
      <c r="C113" s="308"/>
      <c r="D113" s="308"/>
      <c r="E113" s="324"/>
      <c r="F113" s="325"/>
      <c r="G113" s="419"/>
      <c r="H113" s="419"/>
      <c r="I113" s="419"/>
      <c r="J113" s="310"/>
      <c r="K113" s="325"/>
      <c r="L113" s="478"/>
      <c r="M113" s="427"/>
      <c r="N113" s="311">
        <f t="shared" ref="N113:N176" si="36">IFERROR(K113*IF(L113&lt;&gt;"",L113,1)*IF(M113&lt;&gt;"",M113,1),"")</f>
        <v>0</v>
      </c>
      <c r="O113" s="404"/>
      <c r="P113" s="371"/>
      <c r="Q113" s="387"/>
      <c r="R113" s="295"/>
    </row>
    <row r="114" spans="1:18">
      <c r="A114" s="298"/>
      <c r="B114" s="307"/>
      <c r="C114" s="308"/>
      <c r="D114" s="308"/>
      <c r="E114" s="324"/>
      <c r="F114" s="325"/>
      <c r="G114" s="419"/>
      <c r="H114" s="419"/>
      <c r="I114" s="419"/>
      <c r="J114" s="310"/>
      <c r="K114" s="325"/>
      <c r="L114" s="478">
        <v>0</v>
      </c>
      <c r="M114" s="427" t="s">
        <v>539</v>
      </c>
      <c r="N114" s="311">
        <f t="shared" si="36"/>
        <v>0</v>
      </c>
      <c r="O114" s="404"/>
      <c r="P114" s="371"/>
      <c r="Q114" s="387"/>
      <c r="R114" s="295"/>
    </row>
    <row r="115" spans="1:18">
      <c r="A115" s="299"/>
      <c r="B115" s="312"/>
      <c r="C115" s="313"/>
      <c r="D115" s="313"/>
      <c r="E115" s="326"/>
      <c r="F115" s="326"/>
      <c r="G115" s="420"/>
      <c r="H115" s="420"/>
      <c r="I115" s="420"/>
      <c r="J115" s="315"/>
      <c r="K115" s="326"/>
      <c r="L115" s="479" t="str">
        <f t="array" aca="1" ref="L115" ca="1">IFERROR(_xludf.IFS(J115="월",ROUND(DATEDIF(E115,F115,"m")+DATEDIF(E115,F115,"md")/DAY(EOMONTH(F115,0)),2),J115="일",DATEDIF(E115,F115,"D")+1),"")</f>
        <v/>
      </c>
      <c r="M115" s="428" t="s">
        <v>539</v>
      </c>
      <c r="N115" s="316">
        <f t="shared" ca="1" si="36"/>
        <v>0</v>
      </c>
      <c r="O115" s="405"/>
      <c r="P115" s="372"/>
      <c r="Q115" s="388"/>
      <c r="R115" s="296"/>
    </row>
    <row r="116" spans="1:18">
      <c r="A116" s="262" t="str">
        <f ca="1">IFERROR(_xludf.XLOOKUP(B116,[1]예산코드!D:D,[1]예산코드!$A:$A),"")</f>
        <v/>
      </c>
      <c r="B116" s="291" t="s">
        <v>1345</v>
      </c>
      <c r="C116" s="33"/>
      <c r="D116" s="33"/>
      <c r="E116" s="65"/>
      <c r="F116" s="65"/>
      <c r="G116" s="826"/>
      <c r="H116" s="827"/>
      <c r="I116" s="828"/>
      <c r="J116" s="39"/>
      <c r="K116" s="130"/>
      <c r="L116" s="475" t="str">
        <f t="array" aca="1" ref="L116" ca="1">IFERROR(_xludf.IFS(J116="월",ROUND(DATEDIF(E116,F116,"m")+DATEDIF(E116,F116,"md")/DAY(EOMONTH(F116,0)),2),J116="일",DATEDIF(E116,F116,"D")+1),"")</f>
        <v/>
      </c>
      <c r="M116" s="425" t="s">
        <v>539</v>
      </c>
      <c r="N116" s="130">
        <f t="shared" ca="1" si="36"/>
        <v>0</v>
      </c>
      <c r="O116" s="278">
        <f ca="1">SUM(N116)</f>
        <v>0</v>
      </c>
      <c r="P116" s="375" t="str">
        <f ca="1">IFERROR(O116/$O$6,"")</f>
        <v/>
      </c>
      <c r="Q116" s="382" t="str">
        <f>IFERROR(SUMIF([1]지출내역_LMT!$E:$E,B116,[1]지출내역_LMT!$N:$N),"")</f>
        <v/>
      </c>
      <c r="R116" s="383" t="str">
        <f t="shared" ref="R116:R117" ca="1" si="37">IFERROR(O116-Q116,"")</f>
        <v/>
      </c>
    </row>
    <row r="117" spans="1:18">
      <c r="A117" s="262" t="str">
        <f ca="1">IFERROR(_xludf.XLOOKUP(B117,[1]예산코드!D:D,[1]예산코드!$A:$A),"")</f>
        <v/>
      </c>
      <c r="B117" s="450" t="s">
        <v>752</v>
      </c>
      <c r="C117" s="451"/>
      <c r="D117" s="451"/>
      <c r="E117" s="452" t="s">
        <v>494</v>
      </c>
      <c r="F117" s="452" t="s">
        <v>514</v>
      </c>
      <c r="G117" s="829" t="s">
        <v>531</v>
      </c>
      <c r="H117" s="830"/>
      <c r="I117" s="831"/>
      <c r="J117" s="454"/>
      <c r="K117" s="455"/>
      <c r="L117" s="476" t="str">
        <f t="array" aca="1" ref="L117" ca="1">IFERROR(_xludf.IFS(J117="월",ROUND(DATEDIF(E117,F117,"m")+DATEDIF(E117,F117,"md")/DAY(EOMONTH(F117,0)),2),J117="일",DATEDIF(E117,F117,"D")+1),"")</f>
        <v/>
      </c>
      <c r="M117" s="456" t="s">
        <v>539</v>
      </c>
      <c r="N117" s="300">
        <f t="shared" ca="1" si="36"/>
        <v>0</v>
      </c>
      <c r="O117" s="301">
        <f ca="1">SUM(N118:N118)</f>
        <v>0</v>
      </c>
      <c r="P117" s="377" t="str">
        <f ca="1">IFERROR(O117/$O$6,"")</f>
        <v/>
      </c>
      <c r="Q117" s="384" t="str">
        <f>IFERROR(SUMIF([1]지출내역_LMT!$E:$E,B117,[1]지출내역_LMT!$N:$N),"")</f>
        <v/>
      </c>
      <c r="R117" s="385" t="str">
        <f t="shared" ca="1" si="37"/>
        <v/>
      </c>
    </row>
    <row r="118" spans="1:18">
      <c r="A118" s="297"/>
      <c r="B118" s="302"/>
      <c r="C118" s="303"/>
      <c r="D118" s="317"/>
      <c r="E118" s="304"/>
      <c r="F118" s="304"/>
      <c r="G118" s="832"/>
      <c r="H118" s="833"/>
      <c r="I118" s="834"/>
      <c r="J118" s="305"/>
      <c r="K118" s="324"/>
      <c r="L118" s="477" t="str">
        <f t="array" aca="1" ref="L118" ca="1">IFERROR(_xludf.IFS(J118="월",ROUND(DATEDIF(E118,F118,"m")+DATEDIF(E118,F118,"md")/DAY(EOMONTH(F118,0)),2),J118="일",DATEDIF(E118,F118,"D")+1),"")</f>
        <v/>
      </c>
      <c r="M118" s="426" t="s">
        <v>539</v>
      </c>
      <c r="N118" s="306">
        <f t="shared" ca="1" si="36"/>
        <v>0</v>
      </c>
      <c r="O118" s="403"/>
      <c r="P118" s="370"/>
      <c r="Q118" s="386" t="str">
        <f>IFERROR(SUMIF([1]지출내역_LMT!$E:$E,B118,[1]지출내역_LMT!$N:$N),"")</f>
        <v/>
      </c>
      <c r="R118" s="294"/>
    </row>
    <row r="119" spans="1:18">
      <c r="A119" s="289" t="s">
        <v>598</v>
      </c>
      <c r="B119" s="276"/>
      <c r="C119" s="34"/>
      <c r="D119" s="34"/>
      <c r="E119" s="34"/>
      <c r="F119" s="34"/>
      <c r="G119" s="784"/>
      <c r="H119" s="785"/>
      <c r="I119" s="786"/>
      <c r="J119" s="40"/>
      <c r="K119" s="277"/>
      <c r="L119" s="474" t="str">
        <f t="array" aca="1" ref="L119" ca="1">IFERROR(_xludf.IFS(J119="월",ROUND(DATEDIF(E119,F119,"m")+DATEDIF(E119,F119,"md")/DAY(EOMONTH(F119,0)),2),J119="일",DATEDIF(E119,F119,"D")+1),"")</f>
        <v/>
      </c>
      <c r="M119" s="424" t="s">
        <v>539</v>
      </c>
      <c r="N119" s="277">
        <f t="shared" ca="1" si="36"/>
        <v>0</v>
      </c>
      <c r="O119" s="277">
        <f ca="1">SUM(O120:O124)</f>
        <v>0</v>
      </c>
      <c r="P119" s="374" t="str">
        <f t="shared" ref="P119:P182" ca="1" si="38">IFERROR(O119/$O$6,"")</f>
        <v/>
      </c>
      <c r="Q119" s="380">
        <f>SUM(Q120:Q124)</f>
        <v>0</v>
      </c>
      <c r="R119" s="381">
        <f ca="1">SUM(R120:R124)</f>
        <v>0</v>
      </c>
    </row>
    <row r="120" spans="1:18">
      <c r="A120" s="262" t="str">
        <f ca="1">IFERROR(_xludf.XLOOKUP(B120,[1]예산코드!D:D,[1]예산코드!$A:$A),"")</f>
        <v/>
      </c>
      <c r="B120" s="291" t="s">
        <v>1368</v>
      </c>
      <c r="C120" s="33"/>
      <c r="D120" s="33"/>
      <c r="E120" s="65"/>
      <c r="F120" s="65"/>
      <c r="G120" s="781"/>
      <c r="H120" s="782"/>
      <c r="I120" s="783"/>
      <c r="J120" s="39"/>
      <c r="K120" s="130"/>
      <c r="L120" s="475" t="str">
        <f t="array" aca="1" ref="L120" ca="1">IFERROR(_xludf.IFS(J120="월",ROUND(DATEDIF(E120,F120,"m")+DATEDIF(E120,F120,"md")/DAY(EOMONTH(F120,0)),2),J120="일",DATEDIF(E120,F120,"D")+1),"")</f>
        <v/>
      </c>
      <c r="M120" s="425" t="s">
        <v>539</v>
      </c>
      <c r="N120" s="130">
        <f t="shared" ca="1" si="36"/>
        <v>0</v>
      </c>
      <c r="O120" s="278">
        <f t="shared" ref="O120:O124" ca="1" si="39">SUM(N120)</f>
        <v>0</v>
      </c>
      <c r="P120" s="375" t="str">
        <f t="shared" ca="1" si="38"/>
        <v/>
      </c>
      <c r="Q120" s="382" t="str">
        <f>IFERROR(SUMIF([1]지출내역_LMT!$E:$E,B120,[1]지출내역_LMT!$N:$N),"")</f>
        <v/>
      </c>
      <c r="R120" s="383" t="str">
        <f t="shared" ref="R120:R124" ca="1" si="40">IFERROR(O120-Q120,"")</f>
        <v/>
      </c>
    </row>
    <row r="121" spans="1:18">
      <c r="A121" s="262" t="str">
        <f ca="1">IFERROR(_xludf.XLOOKUP(B121,[1]예산코드!D:D,[1]예산코드!$A:$A),"")</f>
        <v/>
      </c>
      <c r="B121" s="291" t="s">
        <v>1430</v>
      </c>
      <c r="C121" s="33"/>
      <c r="D121" s="33"/>
      <c r="E121" s="65"/>
      <c r="F121" s="65"/>
      <c r="G121" s="781"/>
      <c r="H121" s="782"/>
      <c r="I121" s="783"/>
      <c r="J121" s="39"/>
      <c r="K121" s="130"/>
      <c r="L121" s="475"/>
      <c r="M121" s="487"/>
      <c r="N121" s="130">
        <f t="shared" si="36"/>
        <v>0</v>
      </c>
      <c r="O121" s="278">
        <f t="shared" si="39"/>
        <v>0</v>
      </c>
      <c r="P121" s="375" t="str">
        <f t="shared" ca="1" si="38"/>
        <v/>
      </c>
      <c r="Q121" s="382" t="str">
        <f>IFERROR(SUMIF([1]지출내역_LMT!$E:$E,B121,[1]지출내역_LMT!$N:$N),"")</f>
        <v/>
      </c>
      <c r="R121" s="383" t="str">
        <f t="shared" si="40"/>
        <v/>
      </c>
    </row>
    <row r="122" spans="1:18">
      <c r="A122" s="262" t="str">
        <f ca="1">IFERROR(_xludf.XLOOKUP(B122,[1]예산코드!D:D,[1]예산코드!$A:$A),"")</f>
        <v/>
      </c>
      <c r="B122" s="291" t="s">
        <v>1373</v>
      </c>
      <c r="C122" s="33"/>
      <c r="D122" s="33"/>
      <c r="E122" s="65"/>
      <c r="F122" s="65"/>
      <c r="G122" s="781"/>
      <c r="H122" s="782"/>
      <c r="I122" s="783"/>
      <c r="J122" s="39"/>
      <c r="K122" s="130"/>
      <c r="L122" s="475"/>
      <c r="M122" s="425"/>
      <c r="N122" s="130">
        <f t="shared" si="36"/>
        <v>0</v>
      </c>
      <c r="O122" s="278">
        <f t="shared" si="39"/>
        <v>0</v>
      </c>
      <c r="P122" s="375" t="str">
        <f t="shared" ca="1" si="38"/>
        <v/>
      </c>
      <c r="Q122" s="382" t="str">
        <f>IFERROR(SUMIF([1]지출내역_LMT!$E:$E,B122,[1]지출내역_LMT!$N:$N),"")</f>
        <v/>
      </c>
      <c r="R122" s="383" t="str">
        <f t="shared" si="40"/>
        <v/>
      </c>
    </row>
    <row r="123" spans="1:18">
      <c r="A123" s="262" t="str">
        <f ca="1">IFERROR(_xludf.XLOOKUP(B123,[1]예산코드!D:D,[1]예산코드!$A:$A),"")</f>
        <v/>
      </c>
      <c r="B123" s="291" t="s">
        <v>1370</v>
      </c>
      <c r="C123" s="33"/>
      <c r="D123" s="33"/>
      <c r="E123" s="65"/>
      <c r="F123" s="65"/>
      <c r="G123" s="781"/>
      <c r="H123" s="782"/>
      <c r="I123" s="783"/>
      <c r="J123" s="39"/>
      <c r="K123" s="130"/>
      <c r="L123" s="475" t="str">
        <f t="array" aca="1" ref="L123" ca="1">IFERROR(_xludf.IFS(J123="월",ROUND(DATEDIF(E123,F123,"m")+DATEDIF(E123,F123,"md")/DAY(EOMONTH(F123,0)),2),J123="일",DATEDIF(E123,F123,"D")+1),"")</f>
        <v/>
      </c>
      <c r="M123" s="425" t="s">
        <v>539</v>
      </c>
      <c r="N123" s="130">
        <f t="shared" ca="1" si="36"/>
        <v>0</v>
      </c>
      <c r="O123" s="278">
        <f t="shared" ca="1" si="39"/>
        <v>0</v>
      </c>
      <c r="P123" s="375" t="str">
        <f t="shared" ca="1" si="38"/>
        <v/>
      </c>
      <c r="Q123" s="382" t="str">
        <f>IFERROR(SUMIF([1]지출내역_LMT!$E:$E,B123,[1]지출내역_LMT!$N:$N),"")</f>
        <v/>
      </c>
      <c r="R123" s="383" t="str">
        <f t="shared" ca="1" si="40"/>
        <v/>
      </c>
    </row>
    <row r="124" spans="1:18">
      <c r="A124" s="262" t="str">
        <f ca="1">IFERROR(_xludf.XLOOKUP(B124,[1]예산코드!D:D,[1]예산코드!$A:$A),"")</f>
        <v/>
      </c>
      <c r="B124" s="291" t="s">
        <v>935</v>
      </c>
      <c r="C124" s="33"/>
      <c r="D124" s="33"/>
      <c r="E124" s="65"/>
      <c r="F124" s="65"/>
      <c r="G124" s="781"/>
      <c r="H124" s="782"/>
      <c r="I124" s="783"/>
      <c r="J124" s="39"/>
      <c r="K124" s="130"/>
      <c r="L124" s="475" t="str">
        <f t="array" aca="1" ref="L124" ca="1">IFERROR(_xludf.IFS(J124="월",ROUND(DATEDIF(E124,F124,"m")+DATEDIF(E124,F124,"md")/DAY(EOMONTH(F124,0)),2),J124="일",DATEDIF(E124,F124,"D")+1),"")</f>
        <v/>
      </c>
      <c r="M124" s="425" t="s">
        <v>539</v>
      </c>
      <c r="N124" s="130">
        <f t="shared" ca="1" si="36"/>
        <v>0</v>
      </c>
      <c r="O124" s="278">
        <f t="shared" ca="1" si="39"/>
        <v>0</v>
      </c>
      <c r="P124" s="375" t="str">
        <f t="shared" ca="1" si="38"/>
        <v/>
      </c>
      <c r="Q124" s="382" t="str">
        <f>IFERROR(SUMIF([1]지출내역_LMT!$E:$E,B124,[1]지출내역_LMT!$N:$N),"")</f>
        <v/>
      </c>
      <c r="R124" s="383" t="str">
        <f t="shared" ca="1" si="40"/>
        <v/>
      </c>
    </row>
    <row r="125" spans="1:18">
      <c r="A125" s="289" t="s">
        <v>891</v>
      </c>
      <c r="B125" s="276"/>
      <c r="C125" s="34"/>
      <c r="D125" s="34"/>
      <c r="E125" s="34"/>
      <c r="F125" s="34"/>
      <c r="G125" s="784"/>
      <c r="H125" s="785"/>
      <c r="I125" s="786"/>
      <c r="J125" s="40"/>
      <c r="K125" s="277"/>
      <c r="L125" s="474" t="str">
        <f t="array" aca="1" ref="L125" ca="1">IFERROR(_xludf.IFS(J125="월",ROUND(DATEDIF(E125,F125,"m")+DATEDIF(E125,F125,"md")/DAY(EOMONTH(F125,0)),2),J125="일",DATEDIF(E125,F125,"D")+1),"")</f>
        <v/>
      </c>
      <c r="M125" s="424" t="s">
        <v>539</v>
      </c>
      <c r="N125" s="277">
        <f t="shared" ca="1" si="36"/>
        <v>0</v>
      </c>
      <c r="O125" s="277">
        <f ca="1">SUM(O126:O129)</f>
        <v>823900</v>
      </c>
      <c r="P125" s="374" t="str">
        <f t="shared" ca="1" si="38"/>
        <v/>
      </c>
      <c r="Q125" s="380">
        <f>SUM(Q126:Q129)</f>
        <v>0</v>
      </c>
      <c r="R125" s="381">
        <f ca="1">SUM(R126:R129)</f>
        <v>0</v>
      </c>
    </row>
    <row r="126" spans="1:18">
      <c r="A126" s="262" t="str">
        <f ca="1">IFERROR(_xludf.XLOOKUP(B126,[1]예산코드!D:D,[1]예산코드!$A:$A),"")</f>
        <v/>
      </c>
      <c r="B126" s="279" t="s">
        <v>1395</v>
      </c>
      <c r="C126" s="33"/>
      <c r="D126" s="33"/>
      <c r="E126" s="65"/>
      <c r="F126" s="65"/>
      <c r="G126" s="781" t="s">
        <v>222</v>
      </c>
      <c r="H126" s="782"/>
      <c r="I126" s="783"/>
      <c r="J126" s="39" t="s">
        <v>296</v>
      </c>
      <c r="K126" s="130">
        <v>823900</v>
      </c>
      <c r="L126" s="475" t="str">
        <f t="array" aca="1" ref="L126" ca="1">IFERROR(_xludf.IFS(J126="월",ROUND(DATEDIF(E126,F126,"m")+DATEDIF(E126,F126,"md")/DAY(EOMONTH(F126,0)),2),J126="일",DATEDIF(E126,F126,"D")+1),"")</f>
        <v/>
      </c>
      <c r="M126" s="425"/>
      <c r="N126" s="130">
        <f t="shared" ca="1" si="36"/>
        <v>823900</v>
      </c>
      <c r="O126" s="278">
        <f t="shared" ref="O126:O129" ca="1" si="41">SUM(N126)</f>
        <v>823900</v>
      </c>
      <c r="P126" s="375" t="str">
        <f t="shared" ca="1" si="38"/>
        <v/>
      </c>
      <c r="Q126" s="382" t="str">
        <f>IFERROR(SUMIF([1]지출내역_LMT!$E:$E,B126,[1]지출내역_LMT!$N:$N),"")</f>
        <v/>
      </c>
      <c r="R126" s="383" t="str">
        <f t="shared" ref="R126:R129" ca="1" si="42">IFERROR(O126-Q126,"")</f>
        <v/>
      </c>
    </row>
    <row r="127" spans="1:18">
      <c r="A127" s="262" t="str">
        <f ca="1">IFERROR(_xludf.XLOOKUP(B127,[1]예산코드!D:D,[1]예산코드!$A:$A),"")</f>
        <v/>
      </c>
      <c r="B127" s="279" t="s">
        <v>1409</v>
      </c>
      <c r="C127" s="33"/>
      <c r="D127" s="33"/>
      <c r="E127" s="65"/>
      <c r="F127" s="65"/>
      <c r="G127" s="781"/>
      <c r="H127" s="782"/>
      <c r="I127" s="783"/>
      <c r="J127" s="39"/>
      <c r="K127" s="130"/>
      <c r="L127" s="475" t="str">
        <f t="array" aca="1" ref="L127" ca="1">IFERROR(_xludf.IFS(J127="월",ROUND(DATEDIF(E127,F127,"m")+DATEDIF(E127,F127,"md")/DAY(EOMONTH(F127,0)),2),J127="일",DATEDIF(E127,F127,"D")+1),"")</f>
        <v/>
      </c>
      <c r="M127" s="425" t="s">
        <v>539</v>
      </c>
      <c r="N127" s="130">
        <f t="shared" ca="1" si="36"/>
        <v>0</v>
      </c>
      <c r="O127" s="278">
        <f t="shared" ca="1" si="41"/>
        <v>0</v>
      </c>
      <c r="P127" s="375" t="str">
        <f t="shared" ca="1" si="38"/>
        <v/>
      </c>
      <c r="Q127" s="382" t="str">
        <f>IFERROR(SUMIF([1]지출내역_LMT!$E:$E,B127,[1]지출내역_LMT!$N:$N),"")</f>
        <v/>
      </c>
      <c r="R127" s="383" t="str">
        <f t="shared" ca="1" si="42"/>
        <v/>
      </c>
    </row>
    <row r="128" spans="1:18">
      <c r="A128" s="262" t="str">
        <f ca="1">IFERROR(_xludf.XLOOKUP(B128,[1]예산코드!D:D,[1]예산코드!$A:$A),"")</f>
        <v/>
      </c>
      <c r="B128" s="279" t="s">
        <v>1415</v>
      </c>
      <c r="C128" s="33"/>
      <c r="D128" s="33"/>
      <c r="E128" s="65"/>
      <c r="F128" s="65"/>
      <c r="G128" s="781"/>
      <c r="H128" s="782"/>
      <c r="I128" s="783"/>
      <c r="J128" s="39"/>
      <c r="K128" s="130"/>
      <c r="L128" s="475" t="str">
        <f t="array" aca="1" ref="L128" ca="1">IFERROR(_xludf.IFS(J128="월",ROUND(DATEDIF(E128,F128,"m")+DATEDIF(E128,F128,"md")/DAY(EOMONTH(F128,0)),2),J128="일",DATEDIF(E128,F128,"D")+1),"")</f>
        <v/>
      </c>
      <c r="M128" s="425" t="s">
        <v>539</v>
      </c>
      <c r="N128" s="130">
        <f t="shared" ca="1" si="36"/>
        <v>0</v>
      </c>
      <c r="O128" s="278">
        <f t="shared" ca="1" si="41"/>
        <v>0</v>
      </c>
      <c r="P128" s="375" t="str">
        <f t="shared" ca="1" si="38"/>
        <v/>
      </c>
      <c r="Q128" s="382" t="str">
        <f>IFERROR(SUMIF([1]지출내역_LMT!$E:$E,B128,[1]지출내역_LMT!$N:$N),"")</f>
        <v/>
      </c>
      <c r="R128" s="383" t="str">
        <f t="shared" ca="1" si="42"/>
        <v/>
      </c>
    </row>
    <row r="129" spans="1:18">
      <c r="A129" s="262" t="str">
        <f ca="1">IFERROR(_xludf.XLOOKUP(B129,[1]예산코드!D:D,[1]예산코드!$A:$A),"")</f>
        <v/>
      </c>
      <c r="B129" s="279" t="s">
        <v>925</v>
      </c>
      <c r="C129" s="33"/>
      <c r="D129" s="33"/>
      <c r="E129" s="65"/>
      <c r="F129" s="65"/>
      <c r="G129" s="781"/>
      <c r="H129" s="782"/>
      <c r="I129" s="783"/>
      <c r="J129" s="39"/>
      <c r="K129" s="130"/>
      <c r="L129" s="475" t="str">
        <f t="array" aca="1" ref="L129" ca="1">IFERROR(_xludf.IFS(J129="월",ROUND(DATEDIF(E129,F129,"m")+DATEDIF(E129,F129,"md")/DAY(EOMONTH(F129,0)),2),J129="일",DATEDIF(E129,F129,"D")+1),"")</f>
        <v/>
      </c>
      <c r="M129" s="425" t="s">
        <v>539</v>
      </c>
      <c r="N129" s="130">
        <f t="shared" ca="1" si="36"/>
        <v>0</v>
      </c>
      <c r="O129" s="278">
        <f t="shared" ca="1" si="41"/>
        <v>0</v>
      </c>
      <c r="P129" s="375" t="str">
        <f t="shared" ca="1" si="38"/>
        <v/>
      </c>
      <c r="Q129" s="382" t="str">
        <f>IFERROR(SUMIF([1]지출내역_LMT!$E:$E,B129,[1]지출내역_LMT!$N:$N),"")</f>
        <v/>
      </c>
      <c r="R129" s="383" t="str">
        <f t="shared" ca="1" si="42"/>
        <v/>
      </c>
    </row>
    <row r="130" spans="1:18">
      <c r="A130" s="289" t="s">
        <v>574</v>
      </c>
      <c r="B130" s="276"/>
      <c r="C130" s="34"/>
      <c r="D130" s="34"/>
      <c r="E130" s="34"/>
      <c r="F130" s="34"/>
      <c r="G130" s="784"/>
      <c r="H130" s="785"/>
      <c r="I130" s="786"/>
      <c r="J130" s="40"/>
      <c r="K130" s="277"/>
      <c r="L130" s="474" t="str">
        <f t="array" aca="1" ref="L130" ca="1">IFERROR(_xludf.IFS(J130="월",ROUND(DATEDIF(E130,F130,"m")+DATEDIF(E130,F130,"md")/DAY(EOMONTH(F130,0)),2),J130="일",DATEDIF(E130,F130,"D")+1),"")</f>
        <v/>
      </c>
      <c r="M130" s="424" t="s">
        <v>539</v>
      </c>
      <c r="N130" s="277">
        <f t="shared" ca="1" si="36"/>
        <v>0</v>
      </c>
      <c r="O130" s="277">
        <f>SUM(O131:O140)</f>
        <v>0</v>
      </c>
      <c r="P130" s="374" t="str">
        <f t="shared" ca="1" si="38"/>
        <v/>
      </c>
      <c r="Q130" s="380">
        <f>SUM(Q131:Q140)</f>
        <v>0</v>
      </c>
      <c r="R130" s="381">
        <f>SUM(R131:R140)</f>
        <v>0</v>
      </c>
    </row>
    <row r="131" spans="1:18">
      <c r="A131" s="262" t="str">
        <f ca="1">IFERROR(_xludf.XLOOKUP(B131,[1]예산코드!D:D,[1]예산코드!$A:$A),"")</f>
        <v/>
      </c>
      <c r="B131" s="279" t="s">
        <v>858</v>
      </c>
      <c r="C131" s="33"/>
      <c r="D131" s="33"/>
      <c r="E131" s="65"/>
      <c r="F131" s="65"/>
      <c r="G131" s="781"/>
      <c r="H131" s="782"/>
      <c r="I131" s="783"/>
      <c r="J131" s="39"/>
      <c r="K131" s="417"/>
      <c r="L131" s="475"/>
      <c r="M131" s="425" t="s">
        <v>539</v>
      </c>
      <c r="N131" s="130">
        <f t="shared" si="36"/>
        <v>0</v>
      </c>
      <c r="O131" s="278">
        <f t="shared" ref="O131:O140" si="43">SUM(N131)</f>
        <v>0</v>
      </c>
      <c r="P131" s="375" t="str">
        <f t="shared" ca="1" si="38"/>
        <v/>
      </c>
      <c r="Q131" s="382" t="str">
        <f>IFERROR(SUMIF([1]지출내역_LMT!$E:$E,B131,[1]지출내역_LMT!$N:$N),"")</f>
        <v/>
      </c>
      <c r="R131" s="383" t="str">
        <f t="shared" ref="R131:R140" si="44">IFERROR(O131-Q131,"")</f>
        <v/>
      </c>
    </row>
    <row r="132" spans="1:18">
      <c r="A132" s="262" t="str">
        <f ca="1">IFERROR(_xludf.XLOOKUP(B132,[1]예산코드!D:D,[1]예산코드!$A:$A),"")</f>
        <v/>
      </c>
      <c r="B132" s="279" t="s">
        <v>936</v>
      </c>
      <c r="C132" s="33"/>
      <c r="D132" s="33"/>
      <c r="E132" s="65"/>
      <c r="F132" s="65"/>
      <c r="G132" s="781"/>
      <c r="H132" s="782"/>
      <c r="I132" s="783"/>
      <c r="J132" s="39"/>
      <c r="K132" s="417"/>
      <c r="L132" s="475"/>
      <c r="M132" s="425" t="s">
        <v>539</v>
      </c>
      <c r="N132" s="130">
        <f t="shared" si="36"/>
        <v>0</v>
      </c>
      <c r="O132" s="278">
        <f t="shared" si="43"/>
        <v>0</v>
      </c>
      <c r="P132" s="375" t="str">
        <f t="shared" ca="1" si="38"/>
        <v/>
      </c>
      <c r="Q132" s="382" t="str">
        <f>IFERROR(SUMIF([1]지출내역_LMT!$E:$E,B132,[1]지출내역_LMT!$N:$N),"")</f>
        <v/>
      </c>
      <c r="R132" s="383" t="str">
        <f t="shared" si="44"/>
        <v/>
      </c>
    </row>
    <row r="133" spans="1:18">
      <c r="A133" s="262" t="str">
        <f ca="1">IFERROR(_xludf.XLOOKUP(B133,[1]예산코드!D:D,[1]예산코드!$A:$A),"")</f>
        <v/>
      </c>
      <c r="B133" s="279" t="s">
        <v>937</v>
      </c>
      <c r="C133" s="33"/>
      <c r="D133" s="33"/>
      <c r="E133" s="65"/>
      <c r="F133" s="65"/>
      <c r="G133" s="781"/>
      <c r="H133" s="782"/>
      <c r="I133" s="783"/>
      <c r="J133" s="39"/>
      <c r="K133" s="417"/>
      <c r="L133" s="475"/>
      <c r="M133" s="425" t="s">
        <v>539</v>
      </c>
      <c r="N133" s="130">
        <f t="shared" si="36"/>
        <v>0</v>
      </c>
      <c r="O133" s="278">
        <f t="shared" si="43"/>
        <v>0</v>
      </c>
      <c r="P133" s="375" t="str">
        <f t="shared" ca="1" si="38"/>
        <v/>
      </c>
      <c r="Q133" s="382" t="str">
        <f>IFERROR(SUMIF([1]지출내역_LMT!$E:$E,B133,[1]지출내역_LMT!$N:$N),"")</f>
        <v/>
      </c>
      <c r="R133" s="383" t="str">
        <f t="shared" si="44"/>
        <v/>
      </c>
    </row>
    <row r="134" spans="1:18">
      <c r="A134" s="262" t="str">
        <f ca="1">IFERROR(_xludf.XLOOKUP(B134,[1]예산코드!D:D,[1]예산코드!$A:$A),"")</f>
        <v/>
      </c>
      <c r="B134" s="279" t="s">
        <v>910</v>
      </c>
      <c r="C134" s="33"/>
      <c r="D134" s="33"/>
      <c r="E134" s="65"/>
      <c r="F134" s="65"/>
      <c r="G134" s="781"/>
      <c r="H134" s="782"/>
      <c r="I134" s="783"/>
      <c r="J134" s="39"/>
      <c r="K134" s="417"/>
      <c r="L134" s="475"/>
      <c r="M134" s="425" t="s">
        <v>539</v>
      </c>
      <c r="N134" s="130">
        <f t="shared" si="36"/>
        <v>0</v>
      </c>
      <c r="O134" s="278">
        <f t="shared" si="43"/>
        <v>0</v>
      </c>
      <c r="P134" s="375" t="str">
        <f t="shared" ca="1" si="38"/>
        <v/>
      </c>
      <c r="Q134" s="382" t="str">
        <f>IFERROR(SUMIF([1]지출내역_LMT!$E:$E,B134,[1]지출내역_LMT!$N:$N),"")</f>
        <v/>
      </c>
      <c r="R134" s="383" t="str">
        <f t="shared" si="44"/>
        <v/>
      </c>
    </row>
    <row r="135" spans="1:18">
      <c r="A135" s="262" t="str">
        <f ca="1">IFERROR(_xludf.XLOOKUP(B135,[1]예산코드!D:D,[1]예산코드!$A:$A),"")</f>
        <v/>
      </c>
      <c r="B135" s="279" t="s">
        <v>946</v>
      </c>
      <c r="C135" s="33"/>
      <c r="D135" s="33"/>
      <c r="E135" s="65"/>
      <c r="F135" s="65"/>
      <c r="G135" s="781"/>
      <c r="H135" s="782"/>
      <c r="I135" s="783"/>
      <c r="J135" s="39"/>
      <c r="K135" s="130"/>
      <c r="L135" s="475"/>
      <c r="M135" s="425" t="s">
        <v>539</v>
      </c>
      <c r="N135" s="130">
        <f t="shared" si="36"/>
        <v>0</v>
      </c>
      <c r="O135" s="278">
        <f t="shared" si="43"/>
        <v>0</v>
      </c>
      <c r="P135" s="375" t="str">
        <f t="shared" ca="1" si="38"/>
        <v/>
      </c>
      <c r="Q135" s="382" t="str">
        <f>IFERROR(SUMIF([1]지출내역_LMT!$E:$E,B135,[1]지출내역_LMT!$N:$N),"")</f>
        <v/>
      </c>
      <c r="R135" s="383" t="str">
        <f t="shared" si="44"/>
        <v/>
      </c>
    </row>
    <row r="136" spans="1:18">
      <c r="A136" s="262" t="str">
        <f ca="1">IFERROR(_xludf.XLOOKUP(B136,[1]예산코드!D:D,[1]예산코드!$A:$A),"")</f>
        <v/>
      </c>
      <c r="B136" s="279" t="s">
        <v>1411</v>
      </c>
      <c r="C136" s="33"/>
      <c r="D136" s="33"/>
      <c r="E136" s="65"/>
      <c r="F136" s="65"/>
      <c r="G136" s="781"/>
      <c r="H136" s="782"/>
      <c r="I136" s="783"/>
      <c r="J136" s="39"/>
      <c r="K136" s="130"/>
      <c r="L136" s="475"/>
      <c r="M136" s="425" t="s">
        <v>539</v>
      </c>
      <c r="N136" s="130">
        <f t="shared" si="36"/>
        <v>0</v>
      </c>
      <c r="O136" s="278">
        <f t="shared" si="43"/>
        <v>0</v>
      </c>
      <c r="P136" s="375" t="str">
        <f t="shared" ca="1" si="38"/>
        <v/>
      </c>
      <c r="Q136" s="382" t="str">
        <f>IFERROR(SUMIF([1]지출내역_LMT!$E:$E,B136,[1]지출내역_LMT!$N:$N),"")</f>
        <v/>
      </c>
      <c r="R136" s="383" t="str">
        <f t="shared" si="44"/>
        <v/>
      </c>
    </row>
    <row r="137" spans="1:18">
      <c r="A137" s="262" t="str">
        <f ca="1">IFERROR(_xludf.XLOOKUP(B137,[1]예산코드!D:D,[1]예산코드!$A:$A),"")</f>
        <v/>
      </c>
      <c r="B137" s="279" t="s">
        <v>1344</v>
      </c>
      <c r="C137" s="33"/>
      <c r="D137" s="33"/>
      <c r="E137" s="65"/>
      <c r="F137" s="65"/>
      <c r="G137" s="781"/>
      <c r="H137" s="782"/>
      <c r="I137" s="783"/>
      <c r="J137" s="39"/>
      <c r="K137" s="130"/>
      <c r="L137" s="475"/>
      <c r="M137" s="425" t="s">
        <v>539</v>
      </c>
      <c r="N137" s="130">
        <f t="shared" si="36"/>
        <v>0</v>
      </c>
      <c r="O137" s="278">
        <f t="shared" si="43"/>
        <v>0</v>
      </c>
      <c r="P137" s="375" t="str">
        <f t="shared" ca="1" si="38"/>
        <v/>
      </c>
      <c r="Q137" s="382" t="str">
        <f>IFERROR(SUMIF([1]지출내역_LMT!$E:$E,B137,[1]지출내역_LMT!$N:$N),"")</f>
        <v/>
      </c>
      <c r="R137" s="383" t="str">
        <f t="shared" si="44"/>
        <v/>
      </c>
    </row>
    <row r="138" spans="1:18">
      <c r="A138" s="262" t="str">
        <f ca="1">IFERROR(_xludf.XLOOKUP(B138,[1]예산코드!D:D,[1]예산코드!$A:$A),"")</f>
        <v/>
      </c>
      <c r="B138" s="279" t="s">
        <v>1429</v>
      </c>
      <c r="C138" s="33"/>
      <c r="D138" s="33"/>
      <c r="E138" s="65"/>
      <c r="F138" s="65"/>
      <c r="G138" s="781"/>
      <c r="H138" s="782"/>
      <c r="I138" s="783"/>
      <c r="J138" s="39"/>
      <c r="K138" s="130"/>
      <c r="L138" s="475"/>
      <c r="M138" s="425" t="s">
        <v>539</v>
      </c>
      <c r="N138" s="130">
        <f t="shared" si="36"/>
        <v>0</v>
      </c>
      <c r="O138" s="278">
        <f t="shared" si="43"/>
        <v>0</v>
      </c>
      <c r="P138" s="375" t="str">
        <f t="shared" ca="1" si="38"/>
        <v/>
      </c>
      <c r="Q138" s="382" t="str">
        <f>IFERROR(SUMIF([1]지출내역_LMT!$E:$E,B138,[1]지출내역_LMT!$N:$N),"")</f>
        <v/>
      </c>
      <c r="R138" s="383" t="str">
        <f t="shared" si="44"/>
        <v/>
      </c>
    </row>
    <row r="139" spans="1:18">
      <c r="A139" s="262" t="str">
        <f ca="1">IFERROR(_xludf.XLOOKUP(B139,[1]예산코드!D:D,[1]예산코드!$A:$A),"")</f>
        <v/>
      </c>
      <c r="B139" s="279" t="s">
        <v>743</v>
      </c>
      <c r="C139" s="33"/>
      <c r="D139" s="33"/>
      <c r="E139" s="65"/>
      <c r="F139" s="65"/>
      <c r="G139" s="781"/>
      <c r="H139" s="782"/>
      <c r="I139" s="783"/>
      <c r="J139" s="39"/>
      <c r="K139" s="130"/>
      <c r="L139" s="475"/>
      <c r="M139" s="425" t="s">
        <v>539</v>
      </c>
      <c r="N139" s="130">
        <f t="shared" si="36"/>
        <v>0</v>
      </c>
      <c r="O139" s="278">
        <f t="shared" si="43"/>
        <v>0</v>
      </c>
      <c r="P139" s="375" t="str">
        <f t="shared" ca="1" si="38"/>
        <v/>
      </c>
      <c r="Q139" s="382" t="str">
        <f>IFERROR(SUMIF([1]지출내역_LMT!$E:$E,B139,[1]지출내역_LMT!$N:$N),"")</f>
        <v/>
      </c>
      <c r="R139" s="383" t="str">
        <f t="shared" si="44"/>
        <v/>
      </c>
    </row>
    <row r="140" spans="1:18">
      <c r="A140" s="262" t="str">
        <f ca="1">IFERROR(_xludf.XLOOKUP(B140,[1]예산코드!D:D,[1]예산코드!$A:$A),"")</f>
        <v/>
      </c>
      <c r="B140" s="279" t="s">
        <v>1069</v>
      </c>
      <c r="C140" s="33"/>
      <c r="D140" s="33"/>
      <c r="E140" s="65"/>
      <c r="F140" s="65"/>
      <c r="G140" s="781"/>
      <c r="H140" s="782"/>
      <c r="I140" s="783"/>
      <c r="J140" s="39"/>
      <c r="K140" s="130"/>
      <c r="L140" s="475"/>
      <c r="M140" s="425" t="s">
        <v>539</v>
      </c>
      <c r="N140" s="130">
        <f t="shared" si="36"/>
        <v>0</v>
      </c>
      <c r="O140" s="278">
        <f t="shared" si="43"/>
        <v>0</v>
      </c>
      <c r="P140" s="375" t="str">
        <f t="shared" ca="1" si="38"/>
        <v/>
      </c>
      <c r="Q140" s="382" t="str">
        <f>IFERROR(SUMIF([1]지출내역_LMT!$E:$E,B140,[1]지출내역_LMT!$N:$N),"")</f>
        <v/>
      </c>
      <c r="R140" s="383" t="str">
        <f t="shared" si="44"/>
        <v/>
      </c>
    </row>
    <row r="141" spans="1:18">
      <c r="A141" s="289" t="s">
        <v>1376</v>
      </c>
      <c r="B141" s="276"/>
      <c r="C141" s="34"/>
      <c r="D141" s="34"/>
      <c r="E141" s="34"/>
      <c r="F141" s="34"/>
      <c r="G141" s="784"/>
      <c r="H141" s="785"/>
      <c r="I141" s="786"/>
      <c r="J141" s="40"/>
      <c r="K141" s="277"/>
      <c r="L141" s="474" t="str">
        <f t="array" aca="1" ref="L141" ca="1">IFERROR(_xludf.IFS(J141="월",ROUND(DATEDIF(E141,F141,"m")+DATEDIF(E141,F141,"md")/DAY(EOMONTH(F141,0)),2),J141="일",DATEDIF(E141,F141,"D")+1),"")</f>
        <v/>
      </c>
      <c r="M141" s="424" t="s">
        <v>539</v>
      </c>
      <c r="N141" s="277">
        <f t="shared" ca="1" si="36"/>
        <v>0</v>
      </c>
      <c r="O141" s="277">
        <f ca="1">SUM(O142:O147)</f>
        <v>16590908</v>
      </c>
      <c r="P141" s="374" t="str">
        <f t="shared" ca="1" si="38"/>
        <v/>
      </c>
      <c r="Q141" s="380">
        <f>SUM(Q142:Q147)</f>
        <v>0</v>
      </c>
      <c r="R141" s="381">
        <f ca="1">SUM(R142:R147)</f>
        <v>0</v>
      </c>
    </row>
    <row r="142" spans="1:18">
      <c r="A142" s="262" t="str">
        <f ca="1">IFERROR(_xludf.XLOOKUP(B142,[1]예산코드!D:D,[1]예산코드!$A:$A),"")</f>
        <v/>
      </c>
      <c r="B142" s="279" t="s">
        <v>1001</v>
      </c>
      <c r="C142" s="33"/>
      <c r="D142" s="33"/>
      <c r="E142" s="65"/>
      <c r="F142" s="65"/>
      <c r="G142" s="781"/>
      <c r="H142" s="782"/>
      <c r="I142" s="783"/>
      <c r="J142" s="39"/>
      <c r="K142" s="130"/>
      <c r="L142" s="475" t="str">
        <f t="array" aca="1" ref="L142" ca="1">IFERROR(_xludf.IFS(J142="월",ROUND(DATEDIF(E142,F142,"m")+DATEDIF(E142,F142,"md")/DAY(EOMONTH(F142,0)),2),J142="일",DATEDIF(E142,F142,"D")+1),"")</f>
        <v/>
      </c>
      <c r="M142" s="425" t="s">
        <v>539</v>
      </c>
      <c r="N142" s="130">
        <f t="shared" ca="1" si="36"/>
        <v>0</v>
      </c>
      <c r="O142" s="278">
        <f t="shared" ref="O142:O147" ca="1" si="45">SUM(N142)</f>
        <v>0</v>
      </c>
      <c r="P142" s="375" t="str">
        <f t="shared" ca="1" si="38"/>
        <v/>
      </c>
      <c r="Q142" s="382" t="str">
        <f>IFERROR(SUMIF([1]지출내역_LMT!$E:$E,B142,[1]지출내역_LMT!$N:$N),"")</f>
        <v/>
      </c>
      <c r="R142" s="383" t="str">
        <f t="shared" ref="R142:R147" ca="1" si="46">IFERROR(O142-Q142,"")</f>
        <v/>
      </c>
    </row>
    <row r="143" spans="1:18">
      <c r="A143" s="262" t="str">
        <f ca="1">IFERROR(_xludf.XLOOKUP(B143,[1]예산코드!D:D,[1]예산코드!$A:$A),"")</f>
        <v/>
      </c>
      <c r="B143" s="279" t="s">
        <v>930</v>
      </c>
      <c r="C143" s="33" t="s">
        <v>1663</v>
      </c>
      <c r="D143" s="33"/>
      <c r="E143" s="65"/>
      <c r="F143" s="65"/>
      <c r="G143" s="781" t="s">
        <v>101</v>
      </c>
      <c r="H143" s="782"/>
      <c r="I143" s="783"/>
      <c r="J143" s="39"/>
      <c r="K143" s="130">
        <v>7500000</v>
      </c>
      <c r="L143" s="475" t="str">
        <f t="array" aca="1" ref="L143" ca="1">IFERROR(_xludf.IFS(J143="월",ROUND(DATEDIF(E143,F143,"m")+DATEDIF(E143,F143,"md")/DAY(EOMONTH(F143,0)),2),J143="일",DATEDIF(E143,F143,"D")+1),"")</f>
        <v/>
      </c>
      <c r="M143" s="425" t="s">
        <v>539</v>
      </c>
      <c r="N143" s="130">
        <f t="shared" ca="1" si="36"/>
        <v>7500000</v>
      </c>
      <c r="O143" s="278">
        <f t="shared" ca="1" si="45"/>
        <v>7500000</v>
      </c>
      <c r="P143" s="375" t="str">
        <f t="shared" ca="1" si="38"/>
        <v/>
      </c>
      <c r="Q143" s="382" t="str">
        <f>IFERROR(SUMIF([1]지출내역_LMT!$E:$E,B143,[1]지출내역_LMT!$N:$N),"")</f>
        <v/>
      </c>
      <c r="R143" s="383" t="str">
        <f t="shared" ca="1" si="46"/>
        <v/>
      </c>
    </row>
    <row r="144" spans="1:18">
      <c r="A144" s="262" t="str">
        <f ca="1">IFERROR(_xludf.XLOOKUP(B144,[1]예산코드!D:D,[1]예산코드!$A:$A),"")</f>
        <v/>
      </c>
      <c r="B144" s="279" t="s">
        <v>578</v>
      </c>
      <c r="C144" s="33"/>
      <c r="D144" s="33"/>
      <c r="E144" s="65"/>
      <c r="F144" s="65"/>
      <c r="G144" s="781"/>
      <c r="H144" s="782"/>
      <c r="I144" s="783"/>
      <c r="J144" s="39"/>
      <c r="K144" s="130"/>
      <c r="L144" s="475" t="str">
        <f t="array" aca="1" ref="L144" ca="1">IFERROR(_xludf.IFS(J144="월",ROUND(DATEDIF(E144,F144,"m")+DATEDIF(E144,F144,"md")/DAY(EOMONTH(F144,0)),2),J144="일",DATEDIF(E144,F144,"D")+1),"")</f>
        <v/>
      </c>
      <c r="M144" s="425" t="s">
        <v>539</v>
      </c>
      <c r="N144" s="130">
        <f t="shared" ca="1" si="36"/>
        <v>0</v>
      </c>
      <c r="O144" s="278">
        <f t="shared" ca="1" si="45"/>
        <v>0</v>
      </c>
      <c r="P144" s="375" t="str">
        <f t="shared" ca="1" si="38"/>
        <v/>
      </c>
      <c r="Q144" s="382" t="str">
        <f>IFERROR(SUMIF([1]지출내역_LMT!$E:$E,B144,[1]지출내역_LMT!$N:$N),"")</f>
        <v/>
      </c>
      <c r="R144" s="383" t="str">
        <f t="shared" ca="1" si="46"/>
        <v/>
      </c>
    </row>
    <row r="145" spans="1:19">
      <c r="A145" s="262" t="str">
        <f ca="1">IFERROR(_xludf.XLOOKUP(B145,[1]예산코드!D:D,[1]예산코드!$A:$A),"")</f>
        <v/>
      </c>
      <c r="B145" s="279" t="s">
        <v>577</v>
      </c>
      <c r="C145" s="33"/>
      <c r="D145" s="33"/>
      <c r="E145" s="65"/>
      <c r="F145" s="65"/>
      <c r="G145" s="781"/>
      <c r="H145" s="782"/>
      <c r="I145" s="783"/>
      <c r="J145" s="39"/>
      <c r="K145" s="130"/>
      <c r="L145" s="475" t="str">
        <f t="array" aca="1" ref="L145" ca="1">IFERROR(_xludf.IFS(J145="월",ROUND(DATEDIF(E145,F145,"m")+DATEDIF(E145,F145,"md")/DAY(EOMONTH(F145,0)),2),J145="일",DATEDIF(E145,F145,"D")+1),"")</f>
        <v/>
      </c>
      <c r="M145" s="425" t="s">
        <v>539</v>
      </c>
      <c r="N145" s="130">
        <f t="shared" ca="1" si="36"/>
        <v>0</v>
      </c>
      <c r="O145" s="278">
        <f t="shared" ca="1" si="45"/>
        <v>0</v>
      </c>
      <c r="P145" s="375" t="str">
        <f t="shared" ca="1" si="38"/>
        <v/>
      </c>
      <c r="Q145" s="382" t="str">
        <f>IFERROR(SUMIF([1]지출내역_LMT!$E:$E,B145,[1]지출내역_LMT!$N:$N),"")</f>
        <v/>
      </c>
      <c r="R145" s="383" t="str">
        <f t="shared" ca="1" si="46"/>
        <v/>
      </c>
    </row>
    <row r="146" spans="1:19">
      <c r="A146" s="262" t="str">
        <f ca="1">IFERROR(_xludf.XLOOKUP(B146,[1]예산코드!D:D,[1]예산코드!$A:$A),"")</f>
        <v/>
      </c>
      <c r="B146" s="279" t="s">
        <v>634</v>
      </c>
      <c r="C146" s="33"/>
      <c r="D146" s="33"/>
      <c r="E146" s="65"/>
      <c r="F146" s="65"/>
      <c r="G146" s="781">
        <v>0</v>
      </c>
      <c r="H146" s="782"/>
      <c r="I146" s="783"/>
      <c r="J146" s="39" t="s">
        <v>642</v>
      </c>
      <c r="K146" s="130">
        <v>2272727</v>
      </c>
      <c r="L146" s="475">
        <v>4</v>
      </c>
      <c r="M146" s="425" t="s">
        <v>539</v>
      </c>
      <c r="N146" s="130">
        <f t="shared" si="36"/>
        <v>9090908</v>
      </c>
      <c r="O146" s="278">
        <f t="shared" si="45"/>
        <v>9090908</v>
      </c>
      <c r="P146" s="375" t="str">
        <f t="shared" ca="1" si="38"/>
        <v/>
      </c>
      <c r="Q146" s="382" t="str">
        <f>IFERROR(SUMIF([1]지출내역_LMT!$E:$E,B146,[1]지출내역_LMT!$N:$N),"")</f>
        <v/>
      </c>
      <c r="R146" s="383" t="str">
        <f t="shared" si="46"/>
        <v/>
      </c>
    </row>
    <row r="147" spans="1:19">
      <c r="A147" s="262" t="str">
        <f ca="1">IFERROR(_xludf.XLOOKUP(B147,[1]예산코드!D:D,[1]예산코드!$A:$A),"")</f>
        <v/>
      </c>
      <c r="B147" s="279" t="s">
        <v>945</v>
      </c>
      <c r="C147" s="33"/>
      <c r="D147" s="33"/>
      <c r="E147" s="65"/>
      <c r="F147" s="65"/>
      <c r="G147" s="781"/>
      <c r="H147" s="782"/>
      <c r="I147" s="783"/>
      <c r="J147" s="39"/>
      <c r="K147" s="130"/>
      <c r="L147" s="475" t="str">
        <f t="array" aca="1" ref="L147" ca="1">IFERROR(_xludf.IFS(J147="월",ROUND(DATEDIF(E147,F147,"m")+DATEDIF(E147,F147,"md")/DAY(EOMONTH(F147,0)),2),J147="일",DATEDIF(E147,F147,"D")+1),"")</f>
        <v/>
      </c>
      <c r="M147" s="425" t="s">
        <v>539</v>
      </c>
      <c r="N147" s="130">
        <f t="shared" ca="1" si="36"/>
        <v>0</v>
      </c>
      <c r="O147" s="278">
        <f t="shared" ca="1" si="45"/>
        <v>0</v>
      </c>
      <c r="P147" s="375" t="str">
        <f t="shared" ca="1" si="38"/>
        <v/>
      </c>
      <c r="Q147" s="382" t="str">
        <f>IFERROR(SUMIF([1]지출내역_LMT!$E:$E,B147,[1]지출내역_LMT!$N:$N),"")</f>
        <v/>
      </c>
      <c r="R147" s="383" t="str">
        <f t="shared" ca="1" si="46"/>
        <v/>
      </c>
    </row>
    <row r="148" spans="1:19">
      <c r="A148" s="289" t="s">
        <v>545</v>
      </c>
      <c r="B148" s="276"/>
      <c r="C148" s="34"/>
      <c r="D148" s="34"/>
      <c r="E148" s="34"/>
      <c r="F148" s="34"/>
      <c r="G148" s="784"/>
      <c r="H148" s="785"/>
      <c r="I148" s="786"/>
      <c r="J148" s="40"/>
      <c r="K148" s="277"/>
      <c r="L148" s="474" t="str">
        <f t="array" aca="1" ref="L148" ca="1">IFERROR(_xludf.IFS(J148="월",ROUND(DATEDIF(E148,F148,"m")+DATEDIF(E148,F148,"md")/DAY(EOMONTH(F148,0)),2),J148="일",DATEDIF(E148,F148,"D")+1),"")</f>
        <v/>
      </c>
      <c r="M148" s="424" t="s">
        <v>539</v>
      </c>
      <c r="N148" s="277">
        <f t="shared" ca="1" si="36"/>
        <v>0</v>
      </c>
      <c r="O148" s="277">
        <f ca="1">SUM(O149:O160)</f>
        <v>34237600</v>
      </c>
      <c r="P148" s="374" t="str">
        <f t="shared" ca="1" si="38"/>
        <v/>
      </c>
      <c r="Q148" s="380">
        <f>SUM(Q149:Q160)</f>
        <v>0</v>
      </c>
      <c r="R148" s="381">
        <f ca="1">SUM(R149:R160)</f>
        <v>0</v>
      </c>
    </row>
    <row r="149" spans="1:19">
      <c r="A149" s="262" t="str">
        <f ca="1">IFERROR(_xludf.XLOOKUP(B149,[1]예산코드!D:D,[1]예산코드!$A:$A),"")</f>
        <v/>
      </c>
      <c r="B149" s="291" t="s">
        <v>1355</v>
      </c>
      <c r="C149" s="33" t="s">
        <v>1301</v>
      </c>
      <c r="D149" s="33" t="s">
        <v>606</v>
      </c>
      <c r="E149" s="65"/>
      <c r="F149" s="65"/>
      <c r="G149" s="781" t="s">
        <v>1592</v>
      </c>
      <c r="H149" s="782"/>
      <c r="I149" s="783"/>
      <c r="J149" s="39" t="s">
        <v>296</v>
      </c>
      <c r="K149" s="130">
        <v>30237600</v>
      </c>
      <c r="L149" s="475" t="str">
        <f t="array" aca="1" ref="L149" ca="1">IFERROR(_xludf.IFS(J149="월",ROUND(DATEDIF(E149,F149,"m")+DATEDIF(E149,F149,"md")/DAY(EOMONTH(F149,0)),2),J149="일",DATEDIF(E149,F149,"D")+1),"")</f>
        <v/>
      </c>
      <c r="M149" s="425"/>
      <c r="N149" s="130">
        <f t="shared" ca="1" si="36"/>
        <v>30237600</v>
      </c>
      <c r="O149" s="278">
        <f t="shared" ref="O149:O160" ca="1" si="47">SUM(N149)</f>
        <v>30237600</v>
      </c>
      <c r="P149" s="375" t="str">
        <f t="shared" ca="1" si="38"/>
        <v/>
      </c>
      <c r="Q149" s="382" t="str">
        <f>IFERROR(SUMIF([1]지출내역_LMT!$E:$E,B149,[1]지출내역_LMT!$N:$N),"")</f>
        <v/>
      </c>
      <c r="R149" s="383" t="str">
        <f t="shared" ref="R149:R160" ca="1" si="48">IFERROR(O149-Q149,"")</f>
        <v/>
      </c>
      <c r="S149" s="583" t="s">
        <v>1649</v>
      </c>
    </row>
    <row r="150" spans="1:19">
      <c r="A150" s="262" t="str">
        <f ca="1">IFERROR(_xludf.XLOOKUP(B150,[1]예산코드!D:D,[1]예산코드!$A:$A),"")</f>
        <v/>
      </c>
      <c r="B150" s="291" t="s">
        <v>1340</v>
      </c>
      <c r="C150" s="33"/>
      <c r="D150" s="33"/>
      <c r="E150" s="65"/>
      <c r="F150" s="65"/>
      <c r="G150" s="781"/>
      <c r="H150" s="782"/>
      <c r="I150" s="783"/>
      <c r="J150" s="39"/>
      <c r="K150" s="130"/>
      <c r="L150" s="475"/>
      <c r="M150" s="425"/>
      <c r="N150" s="130">
        <f t="shared" si="36"/>
        <v>0</v>
      </c>
      <c r="O150" s="278">
        <f t="shared" si="47"/>
        <v>0</v>
      </c>
      <c r="P150" s="375" t="str">
        <f t="shared" ca="1" si="38"/>
        <v/>
      </c>
      <c r="Q150" s="382" t="str">
        <f>IFERROR(SUMIF([1]지출내역_LMT!$E:$E,B150,[1]지출내역_LMT!$N:$N),"")</f>
        <v/>
      </c>
      <c r="R150" s="383" t="str">
        <f t="shared" si="48"/>
        <v/>
      </c>
    </row>
    <row r="151" spans="1:19">
      <c r="A151" s="262" t="str">
        <f ca="1">IFERROR(_xludf.XLOOKUP(B151,[1]예산코드!D:D,[1]예산코드!$A:$A),"")</f>
        <v/>
      </c>
      <c r="B151" s="291" t="s">
        <v>1359</v>
      </c>
      <c r="C151" s="33"/>
      <c r="D151" s="33"/>
      <c r="E151" s="65"/>
      <c r="F151" s="65"/>
      <c r="G151" s="781"/>
      <c r="H151" s="782"/>
      <c r="I151" s="783"/>
      <c r="J151" s="39"/>
      <c r="K151" s="130"/>
      <c r="L151" s="475"/>
      <c r="M151" s="425"/>
      <c r="N151" s="130">
        <f t="shared" si="36"/>
        <v>0</v>
      </c>
      <c r="O151" s="278">
        <f t="shared" si="47"/>
        <v>0</v>
      </c>
      <c r="P151" s="375" t="str">
        <f t="shared" ca="1" si="38"/>
        <v/>
      </c>
      <c r="Q151" s="382" t="str">
        <f>IFERROR(SUMIF([1]지출내역_LMT!$E:$E,B151,[1]지출내역_LMT!$N:$N),"")</f>
        <v/>
      </c>
      <c r="R151" s="383" t="str">
        <f t="shared" si="48"/>
        <v/>
      </c>
    </row>
    <row r="152" spans="1:19">
      <c r="A152" s="262" t="str">
        <f ca="1">IFERROR(_xludf.XLOOKUP(B152,[1]예산코드!D:D,[1]예산코드!$A:$A),"")</f>
        <v/>
      </c>
      <c r="B152" s="291" t="s">
        <v>1372</v>
      </c>
      <c r="C152" s="33"/>
      <c r="D152" s="33"/>
      <c r="E152" s="65"/>
      <c r="F152" s="65"/>
      <c r="G152" s="781"/>
      <c r="H152" s="782"/>
      <c r="I152" s="783"/>
      <c r="J152" s="39"/>
      <c r="K152" s="130"/>
      <c r="L152" s="475"/>
      <c r="M152" s="425"/>
      <c r="N152" s="130">
        <f t="shared" si="36"/>
        <v>0</v>
      </c>
      <c r="O152" s="278">
        <f t="shared" si="47"/>
        <v>0</v>
      </c>
      <c r="P152" s="375" t="str">
        <f t="shared" ca="1" si="38"/>
        <v/>
      </c>
      <c r="Q152" s="382" t="str">
        <f>IFERROR(SUMIF([1]지출내역_LMT!$E:$E,B152,[1]지출내역_LMT!$N:$N),"")</f>
        <v/>
      </c>
      <c r="R152" s="383" t="str">
        <f t="shared" si="48"/>
        <v/>
      </c>
    </row>
    <row r="153" spans="1:19">
      <c r="A153" s="262" t="str">
        <f ca="1">IFERROR(_xludf.XLOOKUP(B153,[1]예산코드!D:D,[1]예산코드!$A:$A),"")</f>
        <v/>
      </c>
      <c r="B153" s="291" t="s">
        <v>1367</v>
      </c>
      <c r="C153" s="33"/>
      <c r="D153" s="33"/>
      <c r="E153" s="65"/>
      <c r="F153" s="65"/>
      <c r="G153" s="781"/>
      <c r="H153" s="782"/>
      <c r="I153" s="783"/>
      <c r="J153" s="39"/>
      <c r="K153" s="130"/>
      <c r="L153" s="475"/>
      <c r="M153" s="425"/>
      <c r="N153" s="130">
        <f t="shared" si="36"/>
        <v>0</v>
      </c>
      <c r="O153" s="278">
        <f t="shared" si="47"/>
        <v>0</v>
      </c>
      <c r="P153" s="375" t="str">
        <f t="shared" ca="1" si="38"/>
        <v/>
      </c>
      <c r="Q153" s="382" t="str">
        <f>IFERROR(SUMIF([1]지출내역_LMT!$E:$E,B153,[1]지출내역_LMT!$N:$N),"")</f>
        <v/>
      </c>
      <c r="R153" s="383" t="str">
        <f t="shared" si="48"/>
        <v/>
      </c>
    </row>
    <row r="154" spans="1:19">
      <c r="A154" s="262" t="str">
        <f ca="1">IFERROR(_xludf.XLOOKUP(B154,[1]예산코드!D:D,[1]예산코드!$A:$A),"")</f>
        <v/>
      </c>
      <c r="B154" s="291" t="s">
        <v>1387</v>
      </c>
      <c r="C154" s="33"/>
      <c r="D154" s="33"/>
      <c r="E154" s="65"/>
      <c r="F154" s="65"/>
      <c r="G154" s="781"/>
      <c r="H154" s="782"/>
      <c r="I154" s="783"/>
      <c r="J154" s="39"/>
      <c r="K154" s="130"/>
      <c r="L154" s="475"/>
      <c r="M154" s="425"/>
      <c r="N154" s="130">
        <f t="shared" si="36"/>
        <v>0</v>
      </c>
      <c r="O154" s="278">
        <f t="shared" si="47"/>
        <v>0</v>
      </c>
      <c r="P154" s="375" t="str">
        <f t="shared" ca="1" si="38"/>
        <v/>
      </c>
      <c r="Q154" s="382" t="str">
        <f>IFERROR(SUMIF([1]지출내역_LMT!$E:$E,B154,[1]지출내역_LMT!$N:$N),"")</f>
        <v/>
      </c>
      <c r="R154" s="383" t="str">
        <f t="shared" si="48"/>
        <v/>
      </c>
    </row>
    <row r="155" spans="1:19">
      <c r="A155" s="262" t="str">
        <f ca="1">IFERROR(_xludf.XLOOKUP(B155,[1]예산코드!D:D,[1]예산코드!$A:$A),"")</f>
        <v/>
      </c>
      <c r="B155" s="291" t="s">
        <v>1379</v>
      </c>
      <c r="C155" s="33"/>
      <c r="D155" s="33"/>
      <c r="E155" s="65"/>
      <c r="F155" s="65"/>
      <c r="G155" s="781"/>
      <c r="H155" s="782"/>
      <c r="I155" s="783"/>
      <c r="J155" s="39"/>
      <c r="K155" s="130"/>
      <c r="L155" s="475"/>
      <c r="M155" s="425"/>
      <c r="N155" s="130">
        <f t="shared" si="36"/>
        <v>0</v>
      </c>
      <c r="O155" s="278">
        <f t="shared" si="47"/>
        <v>0</v>
      </c>
      <c r="P155" s="375" t="str">
        <f t="shared" ca="1" si="38"/>
        <v/>
      </c>
      <c r="Q155" s="382" t="str">
        <f>IFERROR(SUMIF([1]지출내역_LMT!$E:$E,B155,[1]지출내역_LMT!$N:$N),"")</f>
        <v/>
      </c>
      <c r="R155" s="383" t="str">
        <f t="shared" si="48"/>
        <v/>
      </c>
    </row>
    <row r="156" spans="1:19">
      <c r="A156" s="262" t="str">
        <f ca="1">IFERROR(_xludf.XLOOKUP(B156,[1]예산코드!D:D,[1]예산코드!$A:$A),"")</f>
        <v/>
      </c>
      <c r="B156" s="291" t="s">
        <v>1398</v>
      </c>
      <c r="C156" s="33"/>
      <c r="D156" s="33"/>
      <c r="E156" s="65"/>
      <c r="F156" s="65"/>
      <c r="G156" s="781"/>
      <c r="H156" s="782"/>
      <c r="I156" s="783"/>
      <c r="J156" s="39"/>
      <c r="K156" s="130"/>
      <c r="L156" s="475"/>
      <c r="M156" s="425"/>
      <c r="N156" s="130">
        <f t="shared" si="36"/>
        <v>0</v>
      </c>
      <c r="O156" s="278">
        <f t="shared" si="47"/>
        <v>0</v>
      </c>
      <c r="P156" s="375" t="str">
        <f t="shared" ca="1" si="38"/>
        <v/>
      </c>
      <c r="Q156" s="382" t="str">
        <f>IFERROR(SUMIF([1]지출내역_LMT!$E:$E,B156,[1]지출내역_LMT!$N:$N),"")</f>
        <v/>
      </c>
      <c r="R156" s="383" t="str">
        <f t="shared" si="48"/>
        <v/>
      </c>
    </row>
    <row r="157" spans="1:19">
      <c r="A157" s="262" t="str">
        <f ca="1">IFERROR(_xludf.XLOOKUP(B157,[1]예산코드!D:D,[1]예산코드!$A:$A),"")</f>
        <v/>
      </c>
      <c r="B157" s="291" t="s">
        <v>1406</v>
      </c>
      <c r="C157" s="33"/>
      <c r="D157" s="33"/>
      <c r="E157" s="65"/>
      <c r="F157" s="65"/>
      <c r="G157" s="781"/>
      <c r="H157" s="782"/>
      <c r="I157" s="783"/>
      <c r="J157" s="39"/>
      <c r="K157" s="130"/>
      <c r="L157" s="475"/>
      <c r="M157" s="425" t="s">
        <v>539</v>
      </c>
      <c r="N157" s="130">
        <f t="shared" si="36"/>
        <v>0</v>
      </c>
      <c r="O157" s="278">
        <f t="shared" si="47"/>
        <v>0</v>
      </c>
      <c r="P157" s="375" t="str">
        <f t="shared" ca="1" si="38"/>
        <v/>
      </c>
      <c r="Q157" s="382" t="str">
        <f>IFERROR(SUMIF([1]지출내역_LMT!$E:$E,B157,[1]지출내역_LMT!$N:$N),"")</f>
        <v/>
      </c>
      <c r="R157" s="383" t="str">
        <f t="shared" si="48"/>
        <v/>
      </c>
    </row>
    <row r="158" spans="1:19">
      <c r="A158" s="262" t="str">
        <f ca="1">IFERROR(_xludf.XLOOKUP(B158,[1]예산코드!D:D,[1]예산코드!$A:$A),"")</f>
        <v/>
      </c>
      <c r="B158" s="291" t="s">
        <v>824</v>
      </c>
      <c r="C158" s="33"/>
      <c r="D158" s="33"/>
      <c r="E158" s="65"/>
      <c r="F158" s="65"/>
      <c r="G158" s="781"/>
      <c r="H158" s="782"/>
      <c r="I158" s="783"/>
      <c r="J158" s="39"/>
      <c r="K158" s="130" t="s">
        <v>573</v>
      </c>
      <c r="L158" s="475" t="str">
        <f t="array" aca="1" ref="L158" ca="1">IFERROR(_xludf.IFS(J158="월",ROUND(DATEDIF(E158,F158,"m")+DATEDIF(E158,F158,"md")/DAY(EOMONTH(F158,0)),2),J158="일",DATEDIF(E158,F158,"D")+1),"")</f>
        <v/>
      </c>
      <c r="M158" s="425" t="s">
        <v>539</v>
      </c>
      <c r="N158" s="130" t="str">
        <f t="shared" ca="1" si="36"/>
        <v/>
      </c>
      <c r="O158" s="278">
        <f t="shared" ca="1" si="47"/>
        <v>0</v>
      </c>
      <c r="P158" s="375" t="str">
        <f t="shared" ca="1" si="38"/>
        <v/>
      </c>
      <c r="Q158" s="382" t="str">
        <f>IFERROR(SUMIF([1]지출내역_LMT!$E:$E,B158,[1]지출내역_LMT!$N:$N),"")</f>
        <v/>
      </c>
      <c r="R158" s="383" t="str">
        <f t="shared" ca="1" si="48"/>
        <v/>
      </c>
    </row>
    <row r="159" spans="1:19">
      <c r="A159" s="262" t="str">
        <f ca="1">IFERROR(_xludf.XLOOKUP(B159,[1]예산코드!D:D,[1]예산코드!$A:$A),"")</f>
        <v/>
      </c>
      <c r="B159" s="291" t="s">
        <v>799</v>
      </c>
      <c r="C159" s="33"/>
      <c r="D159" s="33"/>
      <c r="E159" s="65"/>
      <c r="F159" s="65"/>
      <c r="G159" s="781"/>
      <c r="H159" s="782"/>
      <c r="I159" s="783"/>
      <c r="J159" s="39"/>
      <c r="K159" s="130"/>
      <c r="L159" s="475" t="str">
        <f t="array" aca="1" ref="L159" ca="1">IFERROR(_xludf.IFS(J159="월",ROUND(DATEDIF(E159,F159,"m")+DATEDIF(E159,F159,"md")/DAY(EOMONTH(F159,0)),2),J159="일",DATEDIF(E159,F159,"D")+1),"")</f>
        <v/>
      </c>
      <c r="M159" s="425" t="s">
        <v>539</v>
      </c>
      <c r="N159" s="130">
        <f t="shared" ca="1" si="36"/>
        <v>0</v>
      </c>
      <c r="O159" s="278">
        <f t="shared" ca="1" si="47"/>
        <v>0</v>
      </c>
      <c r="P159" s="375" t="str">
        <f t="shared" ca="1" si="38"/>
        <v/>
      </c>
      <c r="Q159" s="382" t="str">
        <f>IFERROR(SUMIF([1]지출내역_LMT!$E:$E,B159,[1]지출내역_LMT!$N:$N),"")</f>
        <v/>
      </c>
      <c r="R159" s="383" t="str">
        <f t="shared" ca="1" si="48"/>
        <v/>
      </c>
    </row>
    <row r="160" spans="1:19">
      <c r="A160" s="262" t="str">
        <f ca="1">IFERROR(_xludf.XLOOKUP(B160,[1]예산코드!D:D,[1]예산코드!$A:$A),"")</f>
        <v/>
      </c>
      <c r="B160" s="1" t="s">
        <v>1008</v>
      </c>
      <c r="C160" s="33"/>
      <c r="D160" s="33"/>
      <c r="E160" s="65"/>
      <c r="F160" s="65"/>
      <c r="G160" s="781" t="s">
        <v>1982</v>
      </c>
      <c r="H160" s="782"/>
      <c r="I160" s="783"/>
      <c r="J160" s="39" t="s">
        <v>659</v>
      </c>
      <c r="K160" s="130">
        <v>400000</v>
      </c>
      <c r="L160" s="475" t="str">
        <f t="array" aca="1" ref="L160" ca="1">IFERROR(_xludf.IFS(J160="월",ROUND(DATEDIF(E160,F160,"m")+DATEDIF(E160,F160,"md")/DAY(EOMONTH(F160,0)),2),J160="일",DATEDIF(E160,F160,"D")+1),"")</f>
        <v/>
      </c>
      <c r="M160" s="425">
        <v>10</v>
      </c>
      <c r="N160" s="130">
        <f t="shared" ca="1" si="36"/>
        <v>4000000</v>
      </c>
      <c r="O160" s="278">
        <f t="shared" ca="1" si="47"/>
        <v>4000000</v>
      </c>
      <c r="P160" s="375" t="str">
        <f t="shared" ca="1" si="38"/>
        <v/>
      </c>
      <c r="Q160" s="382" t="str">
        <f>IFERROR(SUMIF([1]지출내역_LMT!$E:$E,B160,[1]지출내역_LMT!$N:$N),"")</f>
        <v/>
      </c>
      <c r="R160" s="383" t="str">
        <f t="shared" ca="1" si="48"/>
        <v/>
      </c>
    </row>
    <row r="161" spans="1:18">
      <c r="A161" s="289" t="s">
        <v>940</v>
      </c>
      <c r="B161" s="276"/>
      <c r="C161" s="34"/>
      <c r="D161" s="34"/>
      <c r="E161" s="34"/>
      <c r="F161" s="34"/>
      <c r="G161" s="784"/>
      <c r="H161" s="785"/>
      <c r="I161" s="786"/>
      <c r="J161" s="40"/>
      <c r="K161" s="277"/>
      <c r="L161" s="474" t="str">
        <f t="array" aca="1" ref="L161" ca="1">IFERROR(_xludf.IFS(J161="월",ROUND(DATEDIF(E161,F161,"m")+DATEDIF(E161,F161,"md")/DAY(EOMONTH(F161,0)),2),J161="일",DATEDIF(E161,F161,"D")+1),"")</f>
        <v/>
      </c>
      <c r="M161" s="424" t="s">
        <v>539</v>
      </c>
      <c r="N161" s="277">
        <f t="shared" ca="1" si="36"/>
        <v>0</v>
      </c>
      <c r="O161" s="277">
        <f ca="1">SUM(O162:O168)</f>
        <v>0</v>
      </c>
      <c r="P161" s="374" t="str">
        <f t="shared" ca="1" si="38"/>
        <v/>
      </c>
      <c r="Q161" s="380">
        <f>SUM(Q162:Q168)</f>
        <v>0</v>
      </c>
      <c r="R161" s="381">
        <f ca="1">SUM(R162:R168)</f>
        <v>0</v>
      </c>
    </row>
    <row r="162" spans="1:18">
      <c r="A162" s="262" t="str">
        <f ca="1">IFERROR(_xludf.XLOOKUP(B162,[1]예산코드!D:D,[1]예산코드!$A:$A),"")</f>
        <v/>
      </c>
      <c r="B162" s="291" t="s">
        <v>1396</v>
      </c>
      <c r="C162" s="33"/>
      <c r="D162" s="33"/>
      <c r="E162" s="65"/>
      <c r="F162" s="65"/>
      <c r="G162" s="781"/>
      <c r="H162" s="782"/>
      <c r="I162" s="783"/>
      <c r="J162" s="39"/>
      <c r="K162" s="130"/>
      <c r="L162" s="475" t="str">
        <f t="array" aca="1" ref="L162" ca="1">IFERROR(_xludf.IFS(J162="월",ROUND(DATEDIF(E162,F162,"m")+DATEDIF(E162,F162,"md")/DAY(EOMONTH(F162,0)),2),J162="일",DATEDIF(E162,F162,"D")+1),"")</f>
        <v/>
      </c>
      <c r="M162" s="425"/>
      <c r="N162" s="130">
        <f t="shared" ca="1" si="36"/>
        <v>0</v>
      </c>
      <c r="O162" s="278">
        <f t="shared" ref="O162:O168" ca="1" si="49">SUM(N162)</f>
        <v>0</v>
      </c>
      <c r="P162" s="375" t="str">
        <f t="shared" ca="1" si="38"/>
        <v/>
      </c>
      <c r="Q162" s="382" t="str">
        <f>IFERROR(SUMIF([1]지출내역_LMT!$E:$E,B162,[1]지출내역_LMT!$N:$N),"")</f>
        <v/>
      </c>
      <c r="R162" s="383" t="str">
        <f t="shared" ref="R162:R168" ca="1" si="50">IFERROR(O162-Q162,"")</f>
        <v/>
      </c>
    </row>
    <row r="163" spans="1:18">
      <c r="A163" s="262" t="str">
        <f ca="1">IFERROR(_xludf.XLOOKUP(B163,[1]예산코드!D:D,[1]예산코드!$A:$A),"")</f>
        <v/>
      </c>
      <c r="B163" s="291" t="s">
        <v>1418</v>
      </c>
      <c r="C163" s="33"/>
      <c r="D163" s="33"/>
      <c r="E163" s="65"/>
      <c r="F163" s="65"/>
      <c r="G163" s="781"/>
      <c r="H163" s="782"/>
      <c r="I163" s="783"/>
      <c r="J163" s="39"/>
      <c r="K163" s="130"/>
      <c r="L163" s="475" t="str">
        <f t="array" aca="1" ref="L163" ca="1">IFERROR(_xludf.IFS(J163="월",ROUND(DATEDIF(E163,F163,"m")+DATEDIF(E163,F163,"md")/DAY(EOMONTH(F163,0)),2),J163="일",DATEDIF(E163,F163,"D")+1),"")</f>
        <v/>
      </c>
      <c r="M163" s="425"/>
      <c r="N163" s="130">
        <f t="shared" ca="1" si="36"/>
        <v>0</v>
      </c>
      <c r="O163" s="278">
        <f t="shared" ca="1" si="49"/>
        <v>0</v>
      </c>
      <c r="P163" s="375" t="str">
        <f t="shared" ca="1" si="38"/>
        <v/>
      </c>
      <c r="Q163" s="382" t="str">
        <f>IFERROR(SUMIF([1]지출내역_LMT!$E:$E,B163,[1]지출내역_LMT!$N:$N),"")</f>
        <v/>
      </c>
      <c r="R163" s="383" t="str">
        <f t="shared" ca="1" si="50"/>
        <v/>
      </c>
    </row>
    <row r="164" spans="1:18">
      <c r="A164" s="262" t="str">
        <f ca="1">IFERROR(_xludf.XLOOKUP(B164,[1]예산코드!D:D,[1]예산코드!$A:$A),"")</f>
        <v/>
      </c>
      <c r="B164" s="291" t="s">
        <v>1423</v>
      </c>
      <c r="C164" s="33"/>
      <c r="D164" s="33"/>
      <c r="E164" s="65"/>
      <c r="F164" s="65"/>
      <c r="G164" s="781"/>
      <c r="H164" s="782"/>
      <c r="I164" s="783"/>
      <c r="J164" s="39"/>
      <c r="K164" s="130"/>
      <c r="L164" s="475"/>
      <c r="M164" s="425"/>
      <c r="N164" s="130">
        <f t="shared" si="36"/>
        <v>0</v>
      </c>
      <c r="O164" s="278">
        <f t="shared" si="49"/>
        <v>0</v>
      </c>
      <c r="P164" s="375" t="str">
        <f t="shared" ca="1" si="38"/>
        <v/>
      </c>
      <c r="Q164" s="382" t="str">
        <f>IFERROR(SUMIF([1]지출내역_LMT!$E:$E,B164,[1]지출내역_LMT!$N:$N),"")</f>
        <v/>
      </c>
      <c r="R164" s="383" t="str">
        <f t="shared" si="50"/>
        <v/>
      </c>
    </row>
    <row r="165" spans="1:18">
      <c r="A165" s="262" t="str">
        <f ca="1">IFERROR(_xludf.XLOOKUP(B165,[1]예산코드!D:D,[1]예산코드!$A:$A),"")</f>
        <v/>
      </c>
      <c r="B165" s="291" t="s">
        <v>1427</v>
      </c>
      <c r="C165" s="33"/>
      <c r="D165" s="33"/>
      <c r="E165" s="65"/>
      <c r="F165" s="65"/>
      <c r="G165" s="781"/>
      <c r="H165" s="782"/>
      <c r="I165" s="783"/>
      <c r="J165" s="39"/>
      <c r="K165" s="130"/>
      <c r="L165" s="475" t="str">
        <f t="array" aca="1" ref="L165" ca="1">IFERROR(_xludf.IFS(J165="월",ROUND(DATEDIF(E165,F165,"m")+DATEDIF(E165,F165,"md")/DAY(EOMONTH(F165,0)),2),J165="일",DATEDIF(E165,F165,"D")+1),"")</f>
        <v/>
      </c>
      <c r="M165" s="425"/>
      <c r="N165" s="130">
        <f t="shared" ca="1" si="36"/>
        <v>0</v>
      </c>
      <c r="O165" s="278">
        <f t="shared" ca="1" si="49"/>
        <v>0</v>
      </c>
      <c r="P165" s="375" t="str">
        <f t="shared" ca="1" si="38"/>
        <v/>
      </c>
      <c r="Q165" s="382" t="str">
        <f>IFERROR(SUMIF([1]지출내역_LMT!$E:$E,B165,[1]지출내역_LMT!$N:$N),"")</f>
        <v/>
      </c>
      <c r="R165" s="383" t="str">
        <f t="shared" ca="1" si="50"/>
        <v/>
      </c>
    </row>
    <row r="166" spans="1:18">
      <c r="A166" s="262" t="str">
        <f ca="1">IFERROR(_xludf.XLOOKUP(B166,[1]예산코드!D:D,[1]예산코드!$A:$A),"")</f>
        <v/>
      </c>
      <c r="B166" s="291" t="s">
        <v>807</v>
      </c>
      <c r="C166" s="33"/>
      <c r="D166" s="33"/>
      <c r="E166" s="65"/>
      <c r="F166" s="65"/>
      <c r="G166" s="781"/>
      <c r="H166" s="782"/>
      <c r="I166" s="783"/>
      <c r="J166" s="39"/>
      <c r="K166" s="130"/>
      <c r="L166" s="475" t="str">
        <f t="array" aca="1" ref="L166" ca="1">IFERROR(_xludf.IFS(J166="월",ROUND(DATEDIF(E166,F166,"m")+DATEDIF(E166,F166,"md")/DAY(EOMONTH(F166,0)),2),J166="일",DATEDIF(E166,F166,"D")+1),"")</f>
        <v/>
      </c>
      <c r="M166" s="425"/>
      <c r="N166" s="130">
        <f t="shared" ca="1" si="36"/>
        <v>0</v>
      </c>
      <c r="O166" s="278">
        <f t="shared" ca="1" si="49"/>
        <v>0</v>
      </c>
      <c r="P166" s="375" t="str">
        <f t="shared" ca="1" si="38"/>
        <v/>
      </c>
      <c r="Q166" s="382" t="str">
        <f>IFERROR(SUMIF([1]지출내역_LMT!$E:$E,B166,[1]지출내역_LMT!$N:$N),"")</f>
        <v/>
      </c>
      <c r="R166" s="383" t="str">
        <f t="shared" ca="1" si="50"/>
        <v/>
      </c>
    </row>
    <row r="167" spans="1:18">
      <c r="A167" s="262" t="str">
        <f ca="1">IFERROR(_xludf.XLOOKUP(B167,[1]예산코드!D:D,[1]예산코드!$A:$A),"")</f>
        <v/>
      </c>
      <c r="B167" s="291" t="s">
        <v>922</v>
      </c>
      <c r="C167" s="33"/>
      <c r="D167" s="33"/>
      <c r="E167" s="65"/>
      <c r="F167" s="65"/>
      <c r="G167" s="781"/>
      <c r="H167" s="782"/>
      <c r="I167" s="783"/>
      <c r="J167" s="39"/>
      <c r="K167" s="130"/>
      <c r="L167" s="475"/>
      <c r="M167" s="425"/>
      <c r="N167" s="130">
        <f t="shared" si="36"/>
        <v>0</v>
      </c>
      <c r="O167" s="278">
        <f t="shared" si="49"/>
        <v>0</v>
      </c>
      <c r="P167" s="375" t="str">
        <f t="shared" ca="1" si="38"/>
        <v/>
      </c>
      <c r="Q167" s="382" t="str">
        <f>IFERROR(SUMIF([1]지출내역_LMT!$E:$E,B167,[1]지출내역_LMT!$N:$N),"")</f>
        <v/>
      </c>
      <c r="R167" s="383" t="str">
        <f t="shared" si="50"/>
        <v/>
      </c>
    </row>
    <row r="168" spans="1:18">
      <c r="A168" s="262" t="str">
        <f ca="1">IFERROR(_xludf.XLOOKUP(B168,[1]예산코드!D:D,[1]예산코드!$A:$A),"")</f>
        <v/>
      </c>
      <c r="B168" s="291" t="s">
        <v>947</v>
      </c>
      <c r="C168" s="33"/>
      <c r="D168" s="33"/>
      <c r="E168" s="65"/>
      <c r="F168" s="65"/>
      <c r="G168" s="781"/>
      <c r="H168" s="782"/>
      <c r="I168" s="783"/>
      <c r="J168" s="39"/>
      <c r="K168" s="130"/>
      <c r="L168" s="475"/>
      <c r="M168" s="425"/>
      <c r="N168" s="130">
        <f t="shared" si="36"/>
        <v>0</v>
      </c>
      <c r="O168" s="278">
        <f t="shared" si="49"/>
        <v>0</v>
      </c>
      <c r="P168" s="375" t="str">
        <f t="shared" ca="1" si="38"/>
        <v/>
      </c>
      <c r="Q168" s="382" t="str">
        <f>IFERROR(SUMIF([1]지출내역_LMT!$E:$E,B168,[1]지출내역_LMT!$N:$N),"")</f>
        <v/>
      </c>
      <c r="R168" s="383" t="str">
        <f t="shared" si="50"/>
        <v/>
      </c>
    </row>
    <row r="169" spans="1:18">
      <c r="A169" s="289" t="s">
        <v>603</v>
      </c>
      <c r="B169" s="276"/>
      <c r="C169" s="34"/>
      <c r="D169" s="34"/>
      <c r="E169" s="34"/>
      <c r="F169" s="34"/>
      <c r="G169" s="784"/>
      <c r="H169" s="785"/>
      <c r="I169" s="786"/>
      <c r="J169" s="40"/>
      <c r="K169" s="277"/>
      <c r="L169" s="474" t="str">
        <f t="array" aca="1" ref="L169" ca="1">IFERROR(_xludf.IFS(J169="월",ROUND(DATEDIF(E169,F169,"m")+DATEDIF(E169,F169,"md")/DAY(EOMONTH(F169,0)),2),J169="일",DATEDIF(E169,F169,"D")+1),"")</f>
        <v/>
      </c>
      <c r="M169" s="424" t="s">
        <v>539</v>
      </c>
      <c r="N169" s="277">
        <f t="shared" ca="1" si="36"/>
        <v>0</v>
      </c>
      <c r="O169" s="277">
        <f ca="1">SUM(O170:O177)</f>
        <v>9900000</v>
      </c>
      <c r="P169" s="374" t="str">
        <f t="shared" ca="1" si="38"/>
        <v/>
      </c>
      <c r="Q169" s="380">
        <f>SUM(Q170:Q177)</f>
        <v>0</v>
      </c>
      <c r="R169" s="381">
        <f ca="1">SUM(R170:R177)</f>
        <v>0</v>
      </c>
    </row>
    <row r="170" spans="1:18">
      <c r="A170" s="262" t="str">
        <f ca="1">IFERROR(_xludf.XLOOKUP(B170,[1]예산코드!D:D,[1]예산코드!$A:$A),"")</f>
        <v/>
      </c>
      <c r="B170" s="291" t="s">
        <v>996</v>
      </c>
      <c r="C170" s="33" t="s">
        <v>735</v>
      </c>
      <c r="D170" s="33" t="s">
        <v>702</v>
      </c>
      <c r="E170" s="65"/>
      <c r="F170" s="65"/>
      <c r="G170" s="781" t="s">
        <v>679</v>
      </c>
      <c r="H170" s="782"/>
      <c r="I170" s="783"/>
      <c r="J170" s="39" t="s">
        <v>296</v>
      </c>
      <c r="K170" s="130">
        <v>9900000</v>
      </c>
      <c r="L170" s="475"/>
      <c r="M170" s="425"/>
      <c r="N170" s="130">
        <f t="shared" si="36"/>
        <v>9900000</v>
      </c>
      <c r="O170" s="278">
        <f t="shared" ref="O170:O177" si="51">SUM(N170)</f>
        <v>9900000</v>
      </c>
      <c r="P170" s="375" t="str">
        <f t="shared" ca="1" si="38"/>
        <v/>
      </c>
      <c r="Q170" s="382" t="str">
        <f>IFERROR(SUMIF([1]지출내역_LMT!$E:$E,B170,[1]지출내역_LMT!$N:$N),"")</f>
        <v/>
      </c>
      <c r="R170" s="383" t="str">
        <f t="shared" ref="R170:R177" si="52">IFERROR(O170-Q170,"")</f>
        <v/>
      </c>
    </row>
    <row r="171" spans="1:18">
      <c r="A171" s="262" t="str">
        <f ca="1">IFERROR(_xludf.XLOOKUP(B171,[1]예산코드!D:D,[1]예산코드!$A:$A),"")</f>
        <v/>
      </c>
      <c r="B171" s="291" t="s">
        <v>950</v>
      </c>
      <c r="C171" s="33"/>
      <c r="D171" s="33"/>
      <c r="E171" s="65"/>
      <c r="F171" s="65"/>
      <c r="G171" s="781"/>
      <c r="H171" s="782"/>
      <c r="I171" s="783"/>
      <c r="J171" s="39"/>
      <c r="K171" s="130"/>
      <c r="L171" s="475"/>
      <c r="M171" s="425"/>
      <c r="N171" s="130">
        <f t="shared" si="36"/>
        <v>0</v>
      </c>
      <c r="O171" s="278">
        <f t="shared" si="51"/>
        <v>0</v>
      </c>
      <c r="P171" s="375" t="str">
        <f t="shared" ca="1" si="38"/>
        <v/>
      </c>
      <c r="Q171" s="382" t="str">
        <f>IFERROR(SUMIF([1]지출내역_LMT!$E:$E,B171,[1]지출내역_LMT!$N:$N),"")</f>
        <v/>
      </c>
      <c r="R171" s="383" t="str">
        <f t="shared" si="52"/>
        <v/>
      </c>
    </row>
    <row r="172" spans="1:18">
      <c r="A172" s="262" t="str">
        <f ca="1">IFERROR(_xludf.XLOOKUP(B172,[1]예산코드!D:D,[1]예산코드!$A:$A),"")</f>
        <v/>
      </c>
      <c r="B172" s="291" t="s">
        <v>939</v>
      </c>
      <c r="C172" s="33"/>
      <c r="D172" s="33"/>
      <c r="E172" s="65"/>
      <c r="F172" s="65"/>
      <c r="G172" s="781"/>
      <c r="H172" s="782"/>
      <c r="I172" s="783"/>
      <c r="J172" s="39"/>
      <c r="K172" s="130"/>
      <c r="L172" s="475"/>
      <c r="M172" s="425"/>
      <c r="N172" s="130">
        <f t="shared" si="36"/>
        <v>0</v>
      </c>
      <c r="O172" s="278">
        <f t="shared" si="51"/>
        <v>0</v>
      </c>
      <c r="P172" s="375" t="str">
        <f t="shared" ca="1" si="38"/>
        <v/>
      </c>
      <c r="Q172" s="382" t="str">
        <f>IFERROR(SUMIF([1]지출내역_LMT!$E:$E,B172,[1]지출내역_LMT!$N:$N),"")</f>
        <v/>
      </c>
      <c r="R172" s="383" t="str">
        <f t="shared" si="52"/>
        <v/>
      </c>
    </row>
    <row r="173" spans="1:18">
      <c r="A173" s="262" t="str">
        <f ca="1">IFERROR(_xludf.XLOOKUP(B173,[1]예산코드!D:D,[1]예산코드!$A:$A),"")</f>
        <v/>
      </c>
      <c r="B173" s="291" t="s">
        <v>1005</v>
      </c>
      <c r="C173" s="33"/>
      <c r="D173" s="33"/>
      <c r="E173" s="65"/>
      <c r="F173" s="65"/>
      <c r="G173" s="781"/>
      <c r="H173" s="782"/>
      <c r="I173" s="783"/>
      <c r="J173" s="39"/>
      <c r="K173" s="130"/>
      <c r="L173" s="475" t="str">
        <f t="array" aca="1" ref="L173" ca="1">IFERROR(_xludf.IFS(J173="월",ROUND(DATEDIF(E173,F173,"m")+DATEDIF(E173,F173,"md")/DAY(EOMONTH(F173,0)),2),J173="일",DATEDIF(E173,F173,"D")+1),"")</f>
        <v/>
      </c>
      <c r="M173" s="425" t="s">
        <v>539</v>
      </c>
      <c r="N173" s="130">
        <f t="shared" ca="1" si="36"/>
        <v>0</v>
      </c>
      <c r="O173" s="278">
        <f t="shared" ca="1" si="51"/>
        <v>0</v>
      </c>
      <c r="P173" s="375" t="str">
        <f t="shared" ca="1" si="38"/>
        <v/>
      </c>
      <c r="Q173" s="382" t="str">
        <f>IFERROR(SUMIF([1]지출내역_LMT!$E:$E,B173,[1]지출내역_LMT!$N:$N),"")</f>
        <v/>
      </c>
      <c r="R173" s="383" t="str">
        <f t="shared" ca="1" si="52"/>
        <v/>
      </c>
    </row>
    <row r="174" spans="1:18">
      <c r="A174" s="262" t="str">
        <f ca="1">IFERROR(_xludf.XLOOKUP(B174,[1]예산코드!D:D,[1]예산코드!$A:$A),"")</f>
        <v/>
      </c>
      <c r="B174" s="291" t="s">
        <v>588</v>
      </c>
      <c r="C174" s="33"/>
      <c r="D174" s="33"/>
      <c r="E174" s="65"/>
      <c r="F174" s="65"/>
      <c r="G174" s="781"/>
      <c r="H174" s="782"/>
      <c r="I174" s="783"/>
      <c r="J174" s="39"/>
      <c r="K174" s="130"/>
      <c r="L174" s="475" t="str">
        <f t="array" aca="1" ref="L174" ca="1">IFERROR(_xludf.IFS(J174="월",ROUND(DATEDIF(E174,F174,"m")+DATEDIF(E174,F174,"md")/DAY(EOMONTH(F174,0)),2),J174="일",DATEDIF(E174,F174,"D")+1),"")</f>
        <v/>
      </c>
      <c r="M174" s="425" t="s">
        <v>539</v>
      </c>
      <c r="N174" s="130">
        <f t="shared" ca="1" si="36"/>
        <v>0</v>
      </c>
      <c r="O174" s="278">
        <f t="shared" ca="1" si="51"/>
        <v>0</v>
      </c>
      <c r="P174" s="375" t="str">
        <f t="shared" ca="1" si="38"/>
        <v/>
      </c>
      <c r="Q174" s="382" t="str">
        <f>IFERROR(SUMIF([1]지출내역_LMT!$E:$E,B174,[1]지출내역_LMT!$N:$N),"")</f>
        <v/>
      </c>
      <c r="R174" s="383" t="str">
        <f t="shared" ca="1" si="52"/>
        <v/>
      </c>
    </row>
    <row r="175" spans="1:18">
      <c r="A175" s="262" t="str">
        <f ca="1">IFERROR(_xludf.XLOOKUP(B175,[1]예산코드!D:D,[1]예산코드!$A:$A),"")</f>
        <v/>
      </c>
      <c r="B175" s="291" t="s">
        <v>956</v>
      </c>
      <c r="C175" s="33"/>
      <c r="D175" s="33"/>
      <c r="E175" s="65"/>
      <c r="F175" s="65"/>
      <c r="G175" s="787"/>
      <c r="H175" s="788"/>
      <c r="I175" s="789"/>
      <c r="J175" s="39"/>
      <c r="K175" s="130"/>
      <c r="L175" s="475" t="str">
        <f t="array" aca="1" ref="L175" ca="1">IFERROR(_xludf.IFS(J175="월",ROUND(DATEDIF(E175,F175,"m")+DATEDIF(E175,F175,"md")/DAY(EOMONTH(F175,0)),2),J175="일",DATEDIF(E175,F175,"D")+1),"")</f>
        <v/>
      </c>
      <c r="M175" s="425" t="s">
        <v>539</v>
      </c>
      <c r="N175" s="130">
        <f t="shared" ca="1" si="36"/>
        <v>0</v>
      </c>
      <c r="O175" s="278">
        <f t="shared" ca="1" si="51"/>
        <v>0</v>
      </c>
      <c r="P175" s="375" t="str">
        <f t="shared" ca="1" si="38"/>
        <v/>
      </c>
      <c r="Q175" s="382" t="str">
        <f>IFERROR(SUMIF([1]지출내역_LMT!$E:$E,B175,[1]지출내역_LMT!$N:$N),"")</f>
        <v/>
      </c>
      <c r="R175" s="383" t="str">
        <f t="shared" ca="1" si="52"/>
        <v/>
      </c>
    </row>
    <row r="176" spans="1:18">
      <c r="A176" s="262" t="str">
        <f ca="1">IFERROR(_xludf.XLOOKUP(B176,[1]예산코드!D:D,[1]예산코드!$A:$A),"")</f>
        <v/>
      </c>
      <c r="B176" s="291" t="s">
        <v>955</v>
      </c>
      <c r="C176" s="33"/>
      <c r="D176" s="33"/>
      <c r="E176" s="65"/>
      <c r="F176" s="65"/>
      <c r="G176" s="781"/>
      <c r="H176" s="782"/>
      <c r="I176" s="783"/>
      <c r="J176" s="39"/>
      <c r="K176" s="130"/>
      <c r="L176" s="475" t="str">
        <f t="array" aca="1" ref="L176" ca="1">IFERROR(_xludf.IFS(J176="월",ROUND(DATEDIF(E176,F176,"m")+DATEDIF(E176,F176,"md")/DAY(EOMONTH(F176,0)),2),J176="일",DATEDIF(E176,F176,"D")+1),"")</f>
        <v/>
      </c>
      <c r="M176" s="425" t="s">
        <v>539</v>
      </c>
      <c r="N176" s="130">
        <f t="shared" ca="1" si="36"/>
        <v>0</v>
      </c>
      <c r="O176" s="278">
        <f t="shared" ca="1" si="51"/>
        <v>0</v>
      </c>
      <c r="P176" s="375" t="str">
        <f t="shared" ca="1" si="38"/>
        <v/>
      </c>
      <c r="Q176" s="382" t="str">
        <f>IFERROR(SUMIF([1]지출내역_LMT!$E:$E,B176,[1]지출내역_LMT!$N:$N),"")</f>
        <v/>
      </c>
      <c r="R176" s="383" t="str">
        <f t="shared" ca="1" si="52"/>
        <v/>
      </c>
    </row>
    <row r="177" spans="1:18">
      <c r="A177" s="262" t="str">
        <f ca="1">IFERROR(_xludf.XLOOKUP(B177,[1]예산코드!D:D,[1]예산코드!$A:$A),"")</f>
        <v/>
      </c>
      <c r="B177" s="291" t="s">
        <v>941</v>
      </c>
      <c r="C177" s="33"/>
      <c r="D177" s="33"/>
      <c r="E177" s="65"/>
      <c r="F177" s="65"/>
      <c r="G177" s="781"/>
      <c r="H177" s="782"/>
      <c r="I177" s="783"/>
      <c r="J177" s="39"/>
      <c r="K177" s="130"/>
      <c r="L177" s="475" t="str">
        <f t="array" aca="1" ref="L177" ca="1">IFERROR(_xludf.IFS(J177="월",ROUND(DATEDIF(E177,F177,"m")+DATEDIF(E177,F177,"md")/DAY(EOMONTH(F177,0)),2),J177="일",DATEDIF(E177,F177,"D")+1),"")</f>
        <v/>
      </c>
      <c r="M177" s="425" t="s">
        <v>539</v>
      </c>
      <c r="N177" s="130">
        <f t="shared" ref="N177:N240" ca="1" si="53">IFERROR(K177*IF(L177&lt;&gt;"",L177,1)*IF(M177&lt;&gt;"",M177,1),"")</f>
        <v>0</v>
      </c>
      <c r="O177" s="278">
        <f t="shared" ca="1" si="51"/>
        <v>0</v>
      </c>
      <c r="P177" s="375" t="str">
        <f t="shared" ca="1" si="38"/>
        <v/>
      </c>
      <c r="Q177" s="382" t="str">
        <f>IFERROR(SUMIF([1]지출내역_LMT!$E:$E,B177,[1]지출내역_LMT!$N:$N),"")</f>
        <v/>
      </c>
      <c r="R177" s="383" t="str">
        <f t="shared" ca="1" si="52"/>
        <v/>
      </c>
    </row>
    <row r="178" spans="1:18">
      <c r="A178" s="289" t="s">
        <v>823</v>
      </c>
      <c r="B178" s="276"/>
      <c r="C178" s="34"/>
      <c r="D178" s="34"/>
      <c r="E178" s="34"/>
      <c r="F178" s="34"/>
      <c r="G178" s="784"/>
      <c r="H178" s="785"/>
      <c r="I178" s="786"/>
      <c r="J178" s="40"/>
      <c r="K178" s="277"/>
      <c r="L178" s="474" t="str">
        <f t="array" aca="1" ref="L178" ca="1">IFERROR(_xludf.IFS(J178="월",ROUND(DATEDIF(E178,F178,"m")+DATEDIF(E178,F178,"md")/DAY(EOMONTH(F178,0)),2),J178="일",DATEDIF(E178,F178,"D")+1),"")</f>
        <v/>
      </c>
      <c r="M178" s="424" t="s">
        <v>539</v>
      </c>
      <c r="N178" s="277">
        <f t="shared" ca="1" si="53"/>
        <v>0</v>
      </c>
      <c r="O178" s="277">
        <f ca="1">SUM(O179:O184)</f>
        <v>0</v>
      </c>
      <c r="P178" s="374" t="str">
        <f t="shared" ca="1" si="38"/>
        <v/>
      </c>
      <c r="Q178" s="380">
        <f>SUM(Q179:Q184)</f>
        <v>0</v>
      </c>
      <c r="R178" s="381">
        <f ca="1">SUM(R179:R184)</f>
        <v>0</v>
      </c>
    </row>
    <row r="179" spans="1:18">
      <c r="A179" s="262" t="str">
        <f ca="1">IFERROR(_xludf.XLOOKUP(B179,[1]예산코드!D:D,[1]예산코드!$A:$A),"")</f>
        <v/>
      </c>
      <c r="B179" s="291" t="s">
        <v>967</v>
      </c>
      <c r="C179" s="33"/>
      <c r="D179" s="33"/>
      <c r="E179" s="65"/>
      <c r="F179" s="65"/>
      <c r="G179" s="781"/>
      <c r="H179" s="782"/>
      <c r="I179" s="783"/>
      <c r="J179" s="39"/>
      <c r="K179" s="130"/>
      <c r="L179" s="475" t="str">
        <f t="array" aca="1" ref="L179" ca="1">IFERROR(_xludf.IFS(J179="월",ROUND(DATEDIF(E179,F179,"m")+DATEDIF(E179,F179,"md")/DAY(EOMONTH(F179,0)),2),J179="일",DATEDIF(E179,F179,"D")+1),"")</f>
        <v/>
      </c>
      <c r="M179" s="425" t="s">
        <v>539</v>
      </c>
      <c r="N179" s="130">
        <f t="shared" ca="1" si="53"/>
        <v>0</v>
      </c>
      <c r="O179" s="278">
        <f t="shared" ref="O179:O184" ca="1" si="54">SUM(N179)</f>
        <v>0</v>
      </c>
      <c r="P179" s="375" t="str">
        <f t="shared" ca="1" si="38"/>
        <v/>
      </c>
      <c r="Q179" s="382" t="str">
        <f>IFERROR(SUMIF([1]지출내역_LMT!$E:$E,B179,[1]지출내역_LMT!$N:$N),"")</f>
        <v/>
      </c>
      <c r="R179" s="383" t="str">
        <f t="shared" ref="R179:R184" ca="1" si="55">IFERROR(O179-Q179,"")</f>
        <v/>
      </c>
    </row>
    <row r="180" spans="1:18">
      <c r="A180" s="262" t="str">
        <f ca="1">IFERROR(_xludf.XLOOKUP(B180,[1]예산코드!D:D,[1]예산코드!$A:$A),"")</f>
        <v/>
      </c>
      <c r="B180" s="291" t="s">
        <v>1150</v>
      </c>
      <c r="C180" s="33"/>
      <c r="D180" s="33"/>
      <c r="E180" s="65"/>
      <c r="F180" s="65"/>
      <c r="G180" s="781"/>
      <c r="H180" s="782"/>
      <c r="I180" s="783"/>
      <c r="J180" s="39"/>
      <c r="K180" s="130"/>
      <c r="L180" s="475" t="str">
        <f t="array" aca="1" ref="L180" ca="1">IFERROR(_xludf.IFS(J180="월",ROUND(DATEDIF(E180,F180,"m")+DATEDIF(E180,F180,"md")/DAY(EOMONTH(F180,0)),2),J180="일",DATEDIF(E180,F180,"D")+1),"")</f>
        <v/>
      </c>
      <c r="M180" s="425" t="s">
        <v>539</v>
      </c>
      <c r="N180" s="130">
        <f t="shared" ca="1" si="53"/>
        <v>0</v>
      </c>
      <c r="O180" s="278">
        <f t="shared" ca="1" si="54"/>
        <v>0</v>
      </c>
      <c r="P180" s="375" t="str">
        <f t="shared" ca="1" si="38"/>
        <v/>
      </c>
      <c r="Q180" s="382" t="str">
        <f>IFERROR(SUMIF([1]지출내역_LMT!$E:$E,B180,[1]지출내역_LMT!$N:$N),"")</f>
        <v/>
      </c>
      <c r="R180" s="383" t="str">
        <f t="shared" ca="1" si="55"/>
        <v/>
      </c>
    </row>
    <row r="181" spans="1:18">
      <c r="A181" s="262" t="str">
        <f ca="1">IFERROR(_xludf.XLOOKUP(B181,[1]예산코드!D:D,[1]예산코드!$A:$A),"")</f>
        <v/>
      </c>
      <c r="B181" s="291" t="s">
        <v>931</v>
      </c>
      <c r="C181" s="33"/>
      <c r="D181" s="33"/>
      <c r="E181" s="65"/>
      <c r="F181" s="65"/>
      <c r="G181" s="781"/>
      <c r="H181" s="782"/>
      <c r="I181" s="783"/>
      <c r="J181" s="39"/>
      <c r="K181" s="130"/>
      <c r="L181" s="475" t="str">
        <f t="array" aca="1" ref="L181" ca="1">IFERROR(_xludf.IFS(J181="월",ROUND(DATEDIF(E181,F181,"m")+DATEDIF(E181,F181,"md")/DAY(EOMONTH(F181,0)),2),J181="일",DATEDIF(E181,F181,"D")+1),"")</f>
        <v/>
      </c>
      <c r="M181" s="425" t="s">
        <v>539</v>
      </c>
      <c r="N181" s="130">
        <f t="shared" ca="1" si="53"/>
        <v>0</v>
      </c>
      <c r="O181" s="278">
        <f t="shared" ca="1" si="54"/>
        <v>0</v>
      </c>
      <c r="P181" s="375" t="str">
        <f t="shared" ca="1" si="38"/>
        <v/>
      </c>
      <c r="Q181" s="382" t="str">
        <f>IFERROR(SUMIF([1]지출내역_LMT!$E:$E,B181,[1]지출내역_LMT!$N:$N),"")</f>
        <v/>
      </c>
      <c r="R181" s="383" t="str">
        <f t="shared" ca="1" si="55"/>
        <v/>
      </c>
    </row>
    <row r="182" spans="1:18">
      <c r="A182" s="262" t="str">
        <f ca="1">IFERROR(_xludf.XLOOKUP(B182,[1]예산코드!D:D,[1]예산코드!$A:$A),"")</f>
        <v/>
      </c>
      <c r="B182" s="291" t="s">
        <v>298</v>
      </c>
      <c r="C182" s="33"/>
      <c r="D182" s="33"/>
      <c r="E182" s="65"/>
      <c r="F182" s="65"/>
      <c r="G182" s="781"/>
      <c r="H182" s="782"/>
      <c r="I182" s="783"/>
      <c r="J182" s="39"/>
      <c r="K182" s="130"/>
      <c r="L182" s="475" t="str">
        <f t="array" aca="1" ref="L182" ca="1">IFERROR(_xludf.IFS(J182="월",ROUND(DATEDIF(E182,F182,"m")+DATEDIF(E182,F182,"md")/DAY(EOMONTH(F182,0)),2),J182="일",DATEDIF(E182,F182,"D")+1),"")</f>
        <v/>
      </c>
      <c r="M182" s="425" t="s">
        <v>539</v>
      </c>
      <c r="N182" s="130">
        <f t="shared" ca="1" si="53"/>
        <v>0</v>
      </c>
      <c r="O182" s="278">
        <f t="shared" ca="1" si="54"/>
        <v>0</v>
      </c>
      <c r="P182" s="375" t="str">
        <f t="shared" ca="1" si="38"/>
        <v/>
      </c>
      <c r="Q182" s="382" t="str">
        <f>IFERROR(SUMIF([1]지출내역_LMT!$E:$E,B182,[1]지출내역_LMT!$N:$N),"")</f>
        <v/>
      </c>
      <c r="R182" s="383" t="str">
        <f t="shared" ca="1" si="55"/>
        <v/>
      </c>
    </row>
    <row r="183" spans="1:18">
      <c r="A183" s="262" t="str">
        <f ca="1">IFERROR(_xludf.XLOOKUP(B183,[1]예산코드!D:D,[1]예산코드!$A:$A),"")</f>
        <v/>
      </c>
      <c r="B183" s="291" t="s">
        <v>916</v>
      </c>
      <c r="C183" s="33"/>
      <c r="D183" s="33"/>
      <c r="E183" s="65"/>
      <c r="F183" s="65"/>
      <c r="G183" s="781"/>
      <c r="H183" s="782"/>
      <c r="I183" s="783"/>
      <c r="J183" s="39"/>
      <c r="K183" s="130"/>
      <c r="L183" s="475" t="str">
        <f t="array" aca="1" ref="L183" ca="1">IFERROR(_xludf.IFS(J183="월",ROUND(DATEDIF(E183,F183,"m")+DATEDIF(E183,F183,"md")/DAY(EOMONTH(F183,0)),2),J183="일",DATEDIF(E183,F183,"D")+1),"")</f>
        <v/>
      </c>
      <c r="M183" s="425" t="s">
        <v>539</v>
      </c>
      <c r="N183" s="130">
        <f t="shared" ca="1" si="53"/>
        <v>0</v>
      </c>
      <c r="O183" s="278">
        <f t="shared" ca="1" si="54"/>
        <v>0</v>
      </c>
      <c r="P183" s="375" t="str">
        <f t="shared" ref="P183:P206" ca="1" si="56">IFERROR(O183/$O$6,"")</f>
        <v/>
      </c>
      <c r="Q183" s="382" t="str">
        <f>IFERROR(SUMIF([1]지출내역_LMT!$E:$E,B183,[1]지출내역_LMT!$N:$N),"")</f>
        <v/>
      </c>
      <c r="R183" s="383" t="str">
        <f t="shared" ca="1" si="55"/>
        <v/>
      </c>
    </row>
    <row r="184" spans="1:18">
      <c r="A184" s="262" t="str">
        <f ca="1">IFERROR(_xludf.XLOOKUP(B184,[1]예산코드!D:D,[1]예산코드!$A:$A),"")</f>
        <v/>
      </c>
      <c r="B184" s="291" t="s">
        <v>288</v>
      </c>
      <c r="C184" s="33"/>
      <c r="D184" s="33"/>
      <c r="E184" s="65"/>
      <c r="F184" s="65"/>
      <c r="G184" s="781"/>
      <c r="H184" s="782"/>
      <c r="I184" s="783"/>
      <c r="J184" s="39"/>
      <c r="K184" s="130"/>
      <c r="L184" s="475" t="str">
        <f t="array" aca="1" ref="L184" ca="1">IFERROR(_xludf.IFS(J184="월",ROUND(DATEDIF(E184,F184,"m")+DATEDIF(E184,F184,"md")/DAY(EOMONTH(F184,0)),2),J184="일",DATEDIF(E184,F184,"D")+1),"")</f>
        <v/>
      </c>
      <c r="M184" s="425" t="s">
        <v>539</v>
      </c>
      <c r="N184" s="130">
        <f t="shared" ca="1" si="53"/>
        <v>0</v>
      </c>
      <c r="O184" s="278">
        <f t="shared" ca="1" si="54"/>
        <v>0</v>
      </c>
      <c r="P184" s="375" t="str">
        <f t="shared" ca="1" si="56"/>
        <v/>
      </c>
      <c r="Q184" s="382" t="str">
        <f>IFERROR(SUMIF([1]지출내역_LMT!$E:$E,B184,[1]지출내역_LMT!$N:$N),"")</f>
        <v/>
      </c>
      <c r="R184" s="383" t="str">
        <f t="shared" ca="1" si="55"/>
        <v/>
      </c>
    </row>
    <row r="185" spans="1:18">
      <c r="A185" s="289" t="s">
        <v>616</v>
      </c>
      <c r="B185" s="276"/>
      <c r="C185" s="34"/>
      <c r="D185" s="34"/>
      <c r="E185" s="34"/>
      <c r="F185" s="34"/>
      <c r="G185" s="784"/>
      <c r="H185" s="785"/>
      <c r="I185" s="786"/>
      <c r="J185" s="40"/>
      <c r="K185" s="277"/>
      <c r="L185" s="474" t="str">
        <f t="array" aca="1" ref="L185" ca="1">IFERROR(_xludf.IFS(J185="월",ROUND(DATEDIF(E185,F185,"m")+DATEDIF(E185,F185,"md")/DAY(EOMONTH(F185,0)),2),J185="일",DATEDIF(E185,F185,"D")+1),"")</f>
        <v/>
      </c>
      <c r="M185" s="424" t="s">
        <v>539</v>
      </c>
      <c r="N185" s="277">
        <f t="shared" ca="1" si="53"/>
        <v>0</v>
      </c>
      <c r="O185" s="277">
        <f ca="1">SUM(O186:O190)</f>
        <v>0</v>
      </c>
      <c r="P185" s="374" t="str">
        <f t="shared" ca="1" si="56"/>
        <v/>
      </c>
      <c r="Q185" s="380">
        <f>SUM(Q186:Q190)</f>
        <v>0</v>
      </c>
      <c r="R185" s="381">
        <f ca="1">SUM(R186:R190)</f>
        <v>0</v>
      </c>
    </row>
    <row r="186" spans="1:18">
      <c r="A186" s="262" t="str">
        <f ca="1">IFERROR(_xludf.XLOOKUP(B186,[1]예산코드!D:D,[1]예산코드!$A:$A),"")</f>
        <v/>
      </c>
      <c r="B186" s="291" t="s">
        <v>857</v>
      </c>
      <c r="C186" s="33"/>
      <c r="D186" s="33"/>
      <c r="E186" s="65"/>
      <c r="F186" s="65"/>
      <c r="G186" s="781"/>
      <c r="H186" s="782"/>
      <c r="I186" s="783"/>
      <c r="J186" s="39"/>
      <c r="K186" s="130"/>
      <c r="L186" s="475" t="str">
        <f t="array" aca="1" ref="L186" ca="1">IFERROR(_xludf.IFS(J186="월",ROUND(DATEDIF(E186,F186,"m")+DATEDIF(E186,F186,"md")/DAY(EOMONTH(F186,0)),2),J186="일",DATEDIF(E186,F186,"D")+1),"")</f>
        <v/>
      </c>
      <c r="M186" s="425" t="s">
        <v>539</v>
      </c>
      <c r="N186" s="130">
        <f t="shared" ca="1" si="53"/>
        <v>0</v>
      </c>
      <c r="O186" s="278">
        <f t="shared" ref="O186:O190" ca="1" si="57">SUM(N186)</f>
        <v>0</v>
      </c>
      <c r="P186" s="375" t="str">
        <f t="shared" ca="1" si="56"/>
        <v/>
      </c>
      <c r="Q186" s="382" t="str">
        <f>IFERROR(SUMIF([1]지출내역_LMT!$E:$E,B186,[1]지출내역_LMT!$N:$N),"")</f>
        <v/>
      </c>
      <c r="R186" s="383" t="str">
        <f t="shared" ref="R186:R190" ca="1" si="58">IFERROR(O186-Q186,"")</f>
        <v/>
      </c>
    </row>
    <row r="187" spans="1:18">
      <c r="A187" s="262" t="str">
        <f ca="1">IFERROR(_xludf.XLOOKUP(B187,[1]예산코드!D:D,[1]예산코드!$A:$A),"")</f>
        <v/>
      </c>
      <c r="B187" s="291" t="s">
        <v>901</v>
      </c>
      <c r="C187" s="33"/>
      <c r="D187" s="33"/>
      <c r="E187" s="65"/>
      <c r="F187" s="65"/>
      <c r="G187" s="781"/>
      <c r="H187" s="782"/>
      <c r="I187" s="783"/>
      <c r="J187" s="39"/>
      <c r="K187" s="130"/>
      <c r="L187" s="475" t="str">
        <f t="array" aca="1" ref="L187" ca="1">IFERROR(_xludf.IFS(J187="월",ROUND(DATEDIF(E187,F187,"m")+DATEDIF(E187,F187,"md")/DAY(EOMONTH(F187,0)),2),J187="일",DATEDIF(E187,F187,"D")+1),"")</f>
        <v/>
      </c>
      <c r="M187" s="425" t="s">
        <v>539</v>
      </c>
      <c r="N187" s="130">
        <f t="shared" ca="1" si="53"/>
        <v>0</v>
      </c>
      <c r="O187" s="278">
        <f t="shared" ca="1" si="57"/>
        <v>0</v>
      </c>
      <c r="P187" s="375" t="str">
        <f t="shared" ca="1" si="56"/>
        <v/>
      </c>
      <c r="Q187" s="382" t="str">
        <f>IFERROR(SUMIF([1]지출내역_LMT!$E:$E,B187,[1]지출내역_LMT!$N:$N),"")</f>
        <v/>
      </c>
      <c r="R187" s="383" t="str">
        <f t="shared" ca="1" si="58"/>
        <v/>
      </c>
    </row>
    <row r="188" spans="1:18">
      <c r="A188" s="262" t="str">
        <f ca="1">IFERROR(_xludf.XLOOKUP(B188,[1]예산코드!D:D,[1]예산코드!$A:$A),"")</f>
        <v/>
      </c>
      <c r="B188" s="291" t="s">
        <v>864</v>
      </c>
      <c r="C188" s="33"/>
      <c r="D188" s="33"/>
      <c r="E188" s="65"/>
      <c r="F188" s="65"/>
      <c r="G188" s="781"/>
      <c r="H188" s="782"/>
      <c r="I188" s="783"/>
      <c r="J188" s="39"/>
      <c r="K188" s="130"/>
      <c r="L188" s="475" t="str">
        <f t="array" aca="1" ref="L188" ca="1">IFERROR(_xludf.IFS(J188="월",ROUND(DATEDIF(E188,F188,"m")+DATEDIF(E188,F188,"md")/DAY(EOMONTH(F188,0)),2),J188="일",DATEDIF(E188,F188,"D")+1),"")</f>
        <v/>
      </c>
      <c r="M188" s="425" t="s">
        <v>539</v>
      </c>
      <c r="N188" s="130">
        <f t="shared" ca="1" si="53"/>
        <v>0</v>
      </c>
      <c r="O188" s="278">
        <f t="shared" ca="1" si="57"/>
        <v>0</v>
      </c>
      <c r="P188" s="375" t="str">
        <f t="shared" ca="1" si="56"/>
        <v/>
      </c>
      <c r="Q188" s="382" t="str">
        <f>IFERROR(SUMIF([1]지출내역_LMT!$E:$E,B188,[1]지출내역_LMT!$N:$N),"")</f>
        <v/>
      </c>
      <c r="R188" s="383" t="str">
        <f t="shared" ca="1" si="58"/>
        <v/>
      </c>
    </row>
    <row r="189" spans="1:18">
      <c r="A189" s="262" t="str">
        <f ca="1">IFERROR(_xludf.XLOOKUP(B189,[1]예산코드!D:D,[1]예산코드!$A:$A),"")</f>
        <v/>
      </c>
      <c r="B189" s="291" t="s">
        <v>903</v>
      </c>
      <c r="C189" s="33"/>
      <c r="D189" s="33"/>
      <c r="E189" s="65"/>
      <c r="F189" s="65"/>
      <c r="G189" s="781"/>
      <c r="H189" s="782"/>
      <c r="I189" s="783"/>
      <c r="J189" s="39"/>
      <c r="K189" s="130"/>
      <c r="L189" s="475" t="str">
        <f t="array" aca="1" ref="L189" ca="1">IFERROR(_xludf.IFS(J189="월",ROUND(DATEDIF(E189,F189,"m")+DATEDIF(E189,F189,"md")/DAY(EOMONTH(F189,0)),2),J189="일",DATEDIF(E189,F189,"D")+1),"")</f>
        <v/>
      </c>
      <c r="M189" s="425" t="s">
        <v>539</v>
      </c>
      <c r="N189" s="130">
        <f t="shared" ca="1" si="53"/>
        <v>0</v>
      </c>
      <c r="O189" s="278">
        <f t="shared" ca="1" si="57"/>
        <v>0</v>
      </c>
      <c r="P189" s="375" t="str">
        <f t="shared" ca="1" si="56"/>
        <v/>
      </c>
      <c r="Q189" s="382" t="str">
        <f>IFERROR(SUMIF([1]지출내역_LMT!$E:$E,B189,[1]지출내역_LMT!$N:$N),"")</f>
        <v/>
      </c>
      <c r="R189" s="383" t="str">
        <f t="shared" ca="1" si="58"/>
        <v/>
      </c>
    </row>
    <row r="190" spans="1:18">
      <c r="A190" s="262" t="str">
        <f ca="1">IFERROR(_xludf.XLOOKUP(B190,[1]예산코드!D:D,[1]예산코드!$A:$A),"")</f>
        <v/>
      </c>
      <c r="B190" s="291" t="s">
        <v>833</v>
      </c>
      <c r="C190" s="33"/>
      <c r="D190" s="33"/>
      <c r="E190" s="65"/>
      <c r="F190" s="65"/>
      <c r="G190" s="781"/>
      <c r="H190" s="782"/>
      <c r="I190" s="783"/>
      <c r="J190" s="39"/>
      <c r="K190" s="130"/>
      <c r="L190" s="475" t="str">
        <f t="array" aca="1" ref="L190" ca="1">IFERROR(_xludf.IFS(J190="월",ROUND(DATEDIF(E190,F190,"m")+DATEDIF(E190,F190,"md")/DAY(EOMONTH(F190,0)),2),J190="일",DATEDIF(E190,F190,"D")+1),"")</f>
        <v/>
      </c>
      <c r="M190" s="425" t="s">
        <v>539</v>
      </c>
      <c r="N190" s="130">
        <f t="shared" ca="1" si="53"/>
        <v>0</v>
      </c>
      <c r="O190" s="278">
        <f t="shared" ca="1" si="57"/>
        <v>0</v>
      </c>
      <c r="P190" s="375" t="str">
        <f t="shared" ca="1" si="56"/>
        <v/>
      </c>
      <c r="Q190" s="382" t="str">
        <f>IFERROR(SUMIF([1]지출내역_LMT!$E:$E,B190,[1]지출내역_LMT!$N:$N),"")</f>
        <v/>
      </c>
      <c r="R190" s="383" t="str">
        <f t="shared" ca="1" si="58"/>
        <v/>
      </c>
    </row>
    <row r="191" spans="1:18">
      <c r="A191" s="289" t="s">
        <v>1389</v>
      </c>
      <c r="B191" s="276"/>
      <c r="C191" s="34"/>
      <c r="D191" s="34"/>
      <c r="E191" s="34"/>
      <c r="F191" s="34"/>
      <c r="G191" s="784"/>
      <c r="H191" s="785"/>
      <c r="I191" s="786"/>
      <c r="J191" s="40"/>
      <c r="K191" s="277"/>
      <c r="L191" s="474" t="str">
        <f t="array" aca="1" ref="L191" ca="1">IFERROR(_xludf.IFS(J191="월",ROUND(DATEDIF(E191,F191,"m")+DATEDIF(E191,F191,"md")/DAY(EOMONTH(F191,0)),2),J191="일",DATEDIF(E191,F191,"D")+1),"")</f>
        <v/>
      </c>
      <c r="M191" s="424" t="s">
        <v>539</v>
      </c>
      <c r="N191" s="277">
        <f t="shared" ca="1" si="53"/>
        <v>0</v>
      </c>
      <c r="O191" s="277">
        <f ca="1">SUM(O192:O194)</f>
        <v>0</v>
      </c>
      <c r="P191" s="374" t="str">
        <f t="shared" ca="1" si="56"/>
        <v/>
      </c>
      <c r="Q191" s="380">
        <f>SUM(Q192:Q194)</f>
        <v>0</v>
      </c>
      <c r="R191" s="381">
        <f ca="1">SUM(R192:R194)</f>
        <v>0</v>
      </c>
    </row>
    <row r="192" spans="1:18">
      <c r="A192" s="262" t="str">
        <f ca="1">IFERROR(_xludf.XLOOKUP(B192,[1]예산코드!D:D,[1]예산코드!$A:$A),"")</f>
        <v/>
      </c>
      <c r="B192" s="291" t="s">
        <v>999</v>
      </c>
      <c r="C192" s="33"/>
      <c r="D192" s="33"/>
      <c r="E192" s="65"/>
      <c r="F192" s="65"/>
      <c r="G192" s="781"/>
      <c r="H192" s="782"/>
      <c r="I192" s="783"/>
      <c r="J192" s="39"/>
      <c r="K192" s="130"/>
      <c r="L192" s="475" t="str">
        <f t="array" aca="1" ref="L192" ca="1">IFERROR(_xludf.IFS(J192="월",ROUND(DATEDIF(E192,F192,"m")+DATEDIF(E192,F192,"md")/DAY(EOMONTH(F192,0)),2),J192="일",DATEDIF(E192,F192,"D")+1),"")</f>
        <v/>
      </c>
      <c r="M192" s="425" t="s">
        <v>539</v>
      </c>
      <c r="N192" s="130">
        <f t="shared" ca="1" si="53"/>
        <v>0</v>
      </c>
      <c r="O192" s="278">
        <f t="shared" ref="O192:O194" ca="1" si="59">SUM(N192)</f>
        <v>0</v>
      </c>
      <c r="P192" s="375" t="str">
        <f t="shared" ca="1" si="56"/>
        <v/>
      </c>
      <c r="Q192" s="382" t="str">
        <f>IFERROR(SUMIF([1]지출내역_LMT!$E:$E,B192,[1]지출내역_LMT!$N:$N),"")</f>
        <v/>
      </c>
      <c r="R192" s="383" t="str">
        <f t="shared" ref="R192:R194" ca="1" si="60">IFERROR(O192-Q192,"")</f>
        <v/>
      </c>
    </row>
    <row r="193" spans="1:18">
      <c r="A193" s="262" t="str">
        <f ca="1">IFERROR(_xludf.XLOOKUP(B193,[1]예산코드!D:D,[1]예산코드!$A:$A),"")</f>
        <v/>
      </c>
      <c r="B193" s="291" t="s">
        <v>1004</v>
      </c>
      <c r="C193" s="33"/>
      <c r="D193" s="33"/>
      <c r="E193" s="65"/>
      <c r="F193" s="65"/>
      <c r="G193" s="781"/>
      <c r="H193" s="782"/>
      <c r="I193" s="783"/>
      <c r="J193" s="39"/>
      <c r="K193" s="130"/>
      <c r="L193" s="475" t="str">
        <f t="array" aca="1" ref="L193" ca="1">IFERROR(_xludf.IFS(J193="월",ROUND(DATEDIF(E193,F193,"m")+DATEDIF(E193,F193,"md")/DAY(EOMONTH(F193,0)),2),J193="일",DATEDIF(E193,F193,"D")+1),"")</f>
        <v/>
      </c>
      <c r="M193" s="425" t="s">
        <v>539</v>
      </c>
      <c r="N193" s="130">
        <f t="shared" ca="1" si="53"/>
        <v>0</v>
      </c>
      <c r="O193" s="278">
        <f t="shared" ca="1" si="59"/>
        <v>0</v>
      </c>
      <c r="P193" s="375" t="str">
        <f t="shared" ca="1" si="56"/>
        <v/>
      </c>
      <c r="Q193" s="382" t="str">
        <f>IFERROR(SUMIF([1]지출내역_LMT!$E:$E,B193,[1]지출내역_LMT!$N:$N),"")</f>
        <v/>
      </c>
      <c r="R193" s="383" t="str">
        <f t="shared" ca="1" si="60"/>
        <v/>
      </c>
    </row>
    <row r="194" spans="1:18">
      <c r="A194" s="262" t="str">
        <f ca="1">IFERROR(_xludf.XLOOKUP(B194,[1]예산코드!D:D,[1]예산코드!$A:$A),"")</f>
        <v/>
      </c>
      <c r="B194" s="291" t="s">
        <v>301</v>
      </c>
      <c r="C194" s="33"/>
      <c r="D194" s="33"/>
      <c r="E194" s="65"/>
      <c r="F194" s="65"/>
      <c r="G194" s="781"/>
      <c r="H194" s="782"/>
      <c r="I194" s="783"/>
      <c r="J194" s="39"/>
      <c r="K194" s="130"/>
      <c r="L194" s="475" t="str">
        <f t="array" aca="1" ref="L194" ca="1">IFERROR(_xludf.IFS(J194="월",ROUND(DATEDIF(E194,F194,"m")+DATEDIF(E194,F194,"md")/DAY(EOMONTH(F194,0)),2),J194="일",DATEDIF(E194,F194,"D")+1),"")</f>
        <v/>
      </c>
      <c r="M194" s="425" t="s">
        <v>539</v>
      </c>
      <c r="N194" s="130">
        <f t="shared" ca="1" si="53"/>
        <v>0</v>
      </c>
      <c r="O194" s="278">
        <f t="shared" ca="1" si="59"/>
        <v>0</v>
      </c>
      <c r="P194" s="375" t="str">
        <f t="shared" ca="1" si="56"/>
        <v/>
      </c>
      <c r="Q194" s="382" t="str">
        <f>IFERROR(SUMIF([1]지출내역_LMT!$E:$E,B194,[1]지출내역_LMT!$N:$N),"")</f>
        <v/>
      </c>
      <c r="R194" s="383" t="str">
        <f t="shared" ca="1" si="60"/>
        <v/>
      </c>
    </row>
    <row r="195" spans="1:18">
      <c r="A195" s="289" t="s">
        <v>624</v>
      </c>
      <c r="B195" s="276"/>
      <c r="C195" s="34"/>
      <c r="D195" s="34"/>
      <c r="E195" s="34"/>
      <c r="F195" s="34"/>
      <c r="G195" s="784"/>
      <c r="H195" s="785"/>
      <c r="I195" s="786"/>
      <c r="J195" s="40"/>
      <c r="K195" s="277"/>
      <c r="L195" s="474" t="str">
        <f t="array" aca="1" ref="L195" ca="1">IFERROR(_xludf.IFS(J195="월",ROUND(DATEDIF(E195,F195,"m")+DATEDIF(E195,F195,"md")/DAY(EOMONTH(F195,0)),2),J195="일",DATEDIF(E195,F195,"D")+1),"")</f>
        <v/>
      </c>
      <c r="M195" s="424" t="s">
        <v>539</v>
      </c>
      <c r="N195" s="277">
        <f t="shared" ca="1" si="53"/>
        <v>0</v>
      </c>
      <c r="O195" s="277">
        <f ca="1">SUM(O196:O202)</f>
        <v>127750000</v>
      </c>
      <c r="P195" s="374" t="str">
        <f t="shared" ca="1" si="56"/>
        <v/>
      </c>
      <c r="Q195" s="380">
        <f>SUM(Q196:Q202)</f>
        <v>0</v>
      </c>
      <c r="R195" s="381">
        <f ca="1">SUM(R196:R202)</f>
        <v>0</v>
      </c>
    </row>
    <row r="196" spans="1:18">
      <c r="A196" s="262" t="str">
        <f ca="1">IFERROR(_xludf.XLOOKUP(B196,[1]예산코드!D:D,[1]예산코드!$A:$A),"")</f>
        <v/>
      </c>
      <c r="B196" s="291" t="s">
        <v>1421</v>
      </c>
      <c r="C196" s="33" t="s">
        <v>1088</v>
      </c>
      <c r="D196" s="33" t="s">
        <v>637</v>
      </c>
      <c r="E196" s="65"/>
      <c r="F196" s="65"/>
      <c r="G196" s="781" t="s">
        <v>1245</v>
      </c>
      <c r="H196" s="782"/>
      <c r="I196" s="783"/>
      <c r="J196" s="39" t="s">
        <v>296</v>
      </c>
      <c r="K196" s="130">
        <v>125000000</v>
      </c>
      <c r="L196" s="475" t="str">
        <f t="array" aca="1" ref="L196" ca="1">IFERROR(_xludf.IFS(J196="월",ROUND(DATEDIF(E196,F196,"m")+DATEDIF(E196,F196,"md")/DAY(EOMONTH(F196,0)),2),J196="일",DATEDIF(E196,F196,"D")+1),"")</f>
        <v/>
      </c>
      <c r="M196" s="425"/>
      <c r="N196" s="130">
        <f t="shared" ca="1" si="53"/>
        <v>125000000</v>
      </c>
      <c r="O196" s="278">
        <f t="shared" ref="O196:O202" ca="1" si="61">SUM(N196)</f>
        <v>125000000</v>
      </c>
      <c r="P196" s="375" t="str">
        <f t="shared" ca="1" si="56"/>
        <v/>
      </c>
      <c r="Q196" s="382" t="str">
        <f>IFERROR(SUMIF([1]지출내역_LMT!$E:$E,B196,[1]지출내역_LMT!$N:$N),"")</f>
        <v/>
      </c>
      <c r="R196" s="383" t="str">
        <f t="shared" ref="R196:R202" ca="1" si="62">IFERROR(O196-Q196,"")</f>
        <v/>
      </c>
    </row>
    <row r="197" spans="1:18">
      <c r="A197" s="262" t="str">
        <f ca="1">IFERROR(_xludf.XLOOKUP(B197,[1]예산코드!D:D,[1]예산코드!$A:$A),"")</f>
        <v/>
      </c>
      <c r="B197" s="291" t="s">
        <v>1384</v>
      </c>
      <c r="C197" s="33"/>
      <c r="D197" s="33"/>
      <c r="E197" s="65"/>
      <c r="F197" s="65"/>
      <c r="G197" s="781" t="s">
        <v>1968</v>
      </c>
      <c r="H197" s="782"/>
      <c r="I197" s="783"/>
      <c r="J197" s="39" t="s">
        <v>296</v>
      </c>
      <c r="K197" s="130">
        <v>2750000</v>
      </c>
      <c r="L197" s="475" t="str">
        <f t="array" aca="1" ref="L197" ca="1">IFERROR(_xludf.IFS(J197="월",ROUND(DATEDIF(E197,F197,"m")+DATEDIF(E197,F197,"md")/DAY(EOMONTH(F197,0)),2),J197="일",DATEDIF(E197,F197,"D")+1),"")</f>
        <v/>
      </c>
      <c r="M197" s="425" t="s">
        <v>539</v>
      </c>
      <c r="N197" s="130">
        <f t="shared" ca="1" si="53"/>
        <v>2750000</v>
      </c>
      <c r="O197" s="278">
        <f t="shared" ca="1" si="61"/>
        <v>2750000</v>
      </c>
      <c r="P197" s="375" t="str">
        <f t="shared" ca="1" si="56"/>
        <v/>
      </c>
      <c r="Q197" s="382" t="str">
        <f>IFERROR(SUMIF([1]지출내역_LMT!$E:$E,B197,[1]지출내역_LMT!$N:$N),"")</f>
        <v/>
      </c>
      <c r="R197" s="383" t="str">
        <f t="shared" ca="1" si="62"/>
        <v/>
      </c>
    </row>
    <row r="198" spans="1:18">
      <c r="A198" s="262" t="str">
        <f ca="1">IFERROR(_xludf.XLOOKUP(B198,[1]예산코드!D:D,[1]예산코드!$A:$A),"")</f>
        <v/>
      </c>
      <c r="B198" s="291" t="s">
        <v>1403</v>
      </c>
      <c r="C198" s="33"/>
      <c r="D198" s="33"/>
      <c r="E198" s="65"/>
      <c r="F198" s="65"/>
      <c r="G198" s="838"/>
      <c r="H198" s="782"/>
      <c r="I198" s="783"/>
      <c r="J198" s="39"/>
      <c r="K198" s="130"/>
      <c r="L198" s="475" t="str">
        <f t="array" aca="1" ref="L198" ca="1">IFERROR(_xludf.IFS(J198="월",ROUND(DATEDIF(E198,F198,"m")+DATEDIF(E198,F198,"md")/DAY(EOMONTH(F198,0)),2),J198="일",DATEDIF(E198,F198,"D")+1),"")</f>
        <v/>
      </c>
      <c r="M198" s="425" t="s">
        <v>539</v>
      </c>
      <c r="N198" s="130">
        <f t="shared" ca="1" si="53"/>
        <v>0</v>
      </c>
      <c r="O198" s="278">
        <f t="shared" ca="1" si="61"/>
        <v>0</v>
      </c>
      <c r="P198" s="375" t="str">
        <f t="shared" ca="1" si="56"/>
        <v/>
      </c>
      <c r="Q198" s="382" t="str">
        <f>IFERROR(SUMIF([1]지출내역_LMT!$E:$E,B198,[1]지출내역_LMT!$N:$N),"")</f>
        <v/>
      </c>
      <c r="R198" s="383" t="str">
        <f t="shared" ca="1" si="62"/>
        <v/>
      </c>
    </row>
    <row r="199" spans="1:18">
      <c r="A199" s="262" t="str">
        <f ca="1">IFERROR(_xludf.XLOOKUP(B199,[1]예산코드!D:D,[1]예산코드!$A:$A),"")</f>
        <v/>
      </c>
      <c r="B199" s="291" t="s">
        <v>1412</v>
      </c>
      <c r="C199" s="33"/>
      <c r="D199" s="33"/>
      <c r="E199" s="65"/>
      <c r="F199" s="65"/>
      <c r="G199" s="781"/>
      <c r="H199" s="782"/>
      <c r="I199" s="783"/>
      <c r="J199" s="39"/>
      <c r="K199" s="130"/>
      <c r="L199" s="475" t="str">
        <f t="array" aca="1" ref="L199" ca="1">IFERROR(_xludf.IFS(J199="월",ROUND(DATEDIF(E199,F199,"m")+DATEDIF(E199,F199,"md")/DAY(EOMONTH(F199,0)),2),J199="일",DATEDIF(E199,F199,"D")+1),"")</f>
        <v/>
      </c>
      <c r="M199" s="425" t="s">
        <v>539</v>
      </c>
      <c r="N199" s="130">
        <f t="shared" ca="1" si="53"/>
        <v>0</v>
      </c>
      <c r="O199" s="278">
        <f t="shared" ca="1" si="61"/>
        <v>0</v>
      </c>
      <c r="P199" s="375" t="str">
        <f t="shared" ca="1" si="56"/>
        <v/>
      </c>
      <c r="Q199" s="382" t="str">
        <f>IFERROR(SUMIF([1]지출내역_LMT!$E:$E,B199,[1]지출내역_LMT!$N:$N),"")</f>
        <v/>
      </c>
      <c r="R199" s="383" t="str">
        <f t="shared" ca="1" si="62"/>
        <v/>
      </c>
    </row>
    <row r="200" spans="1:18">
      <c r="A200" s="262" t="str">
        <f ca="1">IFERROR(_xludf.XLOOKUP(B200,[1]예산코드!D:D,[1]예산코드!$A:$A),"")</f>
        <v/>
      </c>
      <c r="B200" s="291" t="s">
        <v>810</v>
      </c>
      <c r="C200" s="33"/>
      <c r="D200" s="33"/>
      <c r="E200" s="65"/>
      <c r="F200" s="65"/>
      <c r="G200" s="781"/>
      <c r="H200" s="782"/>
      <c r="I200" s="783"/>
      <c r="J200" s="39"/>
      <c r="K200" s="130"/>
      <c r="L200" s="475" t="str">
        <f t="array" aca="1" ref="L200" ca="1">IFERROR(_xludf.IFS(J200="월",ROUND(DATEDIF(E200,F200,"m")+DATEDIF(E200,F200,"md")/DAY(EOMONTH(F200,0)),2),J200="일",DATEDIF(E200,F200,"D")+1),"")</f>
        <v/>
      </c>
      <c r="M200" s="425" t="s">
        <v>539</v>
      </c>
      <c r="N200" s="130">
        <f t="shared" ca="1" si="53"/>
        <v>0</v>
      </c>
      <c r="O200" s="278">
        <f t="shared" ca="1" si="61"/>
        <v>0</v>
      </c>
      <c r="P200" s="375" t="str">
        <f t="shared" ca="1" si="56"/>
        <v/>
      </c>
      <c r="Q200" s="382" t="str">
        <f>IFERROR(SUMIF([1]지출내역_LMT!$E:$E,B200,[1]지출내역_LMT!$N:$N),"")</f>
        <v/>
      </c>
      <c r="R200" s="383" t="str">
        <f t="shared" ca="1" si="62"/>
        <v/>
      </c>
    </row>
    <row r="201" spans="1:18">
      <c r="A201" s="262" t="str">
        <f ca="1">IFERROR(_xludf.XLOOKUP(B201,[1]예산코드!D:D,[1]예산코드!$A:$A),"")</f>
        <v/>
      </c>
      <c r="B201" s="291" t="s">
        <v>1414</v>
      </c>
      <c r="C201" s="33"/>
      <c r="D201" s="33"/>
      <c r="E201" s="65"/>
      <c r="F201" s="65"/>
      <c r="G201" s="781"/>
      <c r="H201" s="782"/>
      <c r="I201" s="783"/>
      <c r="J201" s="39"/>
      <c r="K201" s="130"/>
      <c r="L201" s="475" t="str">
        <f t="array" aca="1" ref="L201" ca="1">IFERROR(_xludf.IFS(J201="월",ROUND(DATEDIF(E201,F201,"m")+DATEDIF(E201,F201,"md")/DAY(EOMONTH(F201,0)),2),J201="일",DATEDIF(E201,F201,"D")+1),"")</f>
        <v/>
      </c>
      <c r="M201" s="425" t="s">
        <v>539</v>
      </c>
      <c r="N201" s="130">
        <f t="shared" ca="1" si="53"/>
        <v>0</v>
      </c>
      <c r="O201" s="278">
        <f t="shared" ca="1" si="61"/>
        <v>0</v>
      </c>
      <c r="P201" s="375" t="str">
        <f t="shared" ca="1" si="56"/>
        <v/>
      </c>
      <c r="Q201" s="382" t="str">
        <f>IFERROR(SUMIF([1]지출내역_LMT!$E:$E,B201,[1]지출내역_LMT!$N:$N),"")</f>
        <v/>
      </c>
      <c r="R201" s="383" t="str">
        <f t="shared" ca="1" si="62"/>
        <v/>
      </c>
    </row>
    <row r="202" spans="1:18">
      <c r="A202" s="262" t="str">
        <f ca="1">IFERROR(_xludf.XLOOKUP(B202,[1]예산코드!D:D,[1]예산코드!$A:$A),"")</f>
        <v/>
      </c>
      <c r="B202" s="291" t="s">
        <v>994</v>
      </c>
      <c r="C202" s="33"/>
      <c r="D202" s="33"/>
      <c r="E202" s="65"/>
      <c r="F202" s="65"/>
      <c r="G202" s="781"/>
      <c r="H202" s="782"/>
      <c r="I202" s="783"/>
      <c r="J202" s="39"/>
      <c r="K202" s="130"/>
      <c r="L202" s="475"/>
      <c r="M202" s="425"/>
      <c r="N202" s="130">
        <f t="shared" si="53"/>
        <v>0</v>
      </c>
      <c r="O202" s="278">
        <f t="shared" si="61"/>
        <v>0</v>
      </c>
      <c r="P202" s="375" t="str">
        <f t="shared" ca="1" si="56"/>
        <v/>
      </c>
      <c r="Q202" s="382" t="str">
        <f>IFERROR(SUMIF([1]지출내역_LMT!$E:$E,B202,[1]지출내역_LMT!$N:$N),"")</f>
        <v/>
      </c>
      <c r="R202" s="383" t="str">
        <f t="shared" si="62"/>
        <v/>
      </c>
    </row>
    <row r="203" spans="1:18">
      <c r="A203" s="289" t="s">
        <v>617</v>
      </c>
      <c r="B203" s="276"/>
      <c r="C203" s="34"/>
      <c r="D203" s="34"/>
      <c r="E203" s="34"/>
      <c r="F203" s="34"/>
      <c r="G203" s="784"/>
      <c r="H203" s="785"/>
      <c r="I203" s="786"/>
      <c r="J203" s="40"/>
      <c r="K203" s="277"/>
      <c r="L203" s="474" t="str">
        <f t="array" aca="1" ref="L203" ca="1">IFERROR(_xludf.IFS(J203="월",ROUND(DATEDIF(E203,F203,"m")+DATEDIF(E203,F203,"md")/DAY(EOMONTH(F203,0)),2),J203="일",DATEDIF(E203,F203,"D")+1),"")</f>
        <v/>
      </c>
      <c r="M203" s="424" t="s">
        <v>539</v>
      </c>
      <c r="N203" s="277">
        <f t="shared" ca="1" si="53"/>
        <v>0</v>
      </c>
      <c r="O203" s="277">
        <f ca="1">SUM(O204:O216)</f>
        <v>8500000</v>
      </c>
      <c r="P203" s="374" t="str">
        <f t="shared" ca="1" si="56"/>
        <v/>
      </c>
      <c r="Q203" s="380">
        <f>SUM(Q204:Q216)</f>
        <v>0</v>
      </c>
      <c r="R203" s="381">
        <f ca="1">SUM(R204:R216)</f>
        <v>0</v>
      </c>
    </row>
    <row r="204" spans="1:18">
      <c r="A204" s="262" t="str">
        <f ca="1">IFERROR(_xludf.XLOOKUP(B204,[1]예산코드!D:D,[1]예산코드!$A:$A),"")</f>
        <v/>
      </c>
      <c r="B204" s="291" t="s">
        <v>809</v>
      </c>
      <c r="C204" s="33"/>
      <c r="D204" s="33"/>
      <c r="E204" s="65"/>
      <c r="F204" s="65"/>
      <c r="G204" s="781"/>
      <c r="H204" s="782"/>
      <c r="I204" s="783"/>
      <c r="J204" s="39"/>
      <c r="K204" s="130"/>
      <c r="L204" s="475" t="str">
        <f t="array" aca="1" ref="L204" ca="1">IFERROR(_xludf.IFS(J204="월",ROUND(DATEDIF(E204,F204,"m")+DATEDIF(E204,F204,"md")/DAY(EOMONTH(F204,0)),2),J204="일",DATEDIF(E204,F204,"D")+1),"")</f>
        <v/>
      </c>
      <c r="M204" s="425" t="s">
        <v>539</v>
      </c>
      <c r="N204" s="130">
        <f t="shared" ca="1" si="53"/>
        <v>0</v>
      </c>
      <c r="O204" s="278">
        <f t="shared" ref="O204:O205" ca="1" si="63">SUM(N204)</f>
        <v>0</v>
      </c>
      <c r="P204" s="375" t="str">
        <f t="shared" ca="1" si="56"/>
        <v/>
      </c>
      <c r="Q204" s="382" t="str">
        <f>IFERROR(SUMIF([1]지출내역_LMT!$E:$E,B204,[1]지출내역_LMT!$N:$N),"")</f>
        <v/>
      </c>
      <c r="R204" s="383" t="str">
        <f t="shared" ref="R204:R206" ca="1" si="64">IFERROR(O204-Q204,"")</f>
        <v/>
      </c>
    </row>
    <row r="205" spans="1:18">
      <c r="A205" s="262" t="str">
        <f ca="1">IFERROR(_xludf.XLOOKUP(B205,[1]예산코드!D:D,[1]예산코드!$A:$A),"")</f>
        <v/>
      </c>
      <c r="B205" s="291" t="s">
        <v>818</v>
      </c>
      <c r="C205" s="33"/>
      <c r="D205" s="33"/>
      <c r="E205" s="65"/>
      <c r="F205" s="65"/>
      <c r="G205" s="772"/>
      <c r="H205" s="773"/>
      <c r="I205" s="774"/>
      <c r="J205" s="39"/>
      <c r="K205" s="130"/>
      <c r="L205" s="475" t="str">
        <f t="array" aca="1" ref="L205" ca="1">IFERROR(_xludf.IFS(J205="월",ROUND(DATEDIF(E205,F205,"m")+DATEDIF(E205,F205,"md")/DAY(EOMONTH(F205,0)),2),J205="일",DATEDIF(E205,F205,"D")+1),"")</f>
        <v/>
      </c>
      <c r="M205" s="425" t="s">
        <v>539</v>
      </c>
      <c r="N205" s="130">
        <f t="shared" ca="1" si="53"/>
        <v>0</v>
      </c>
      <c r="O205" s="278">
        <f t="shared" ca="1" si="63"/>
        <v>0</v>
      </c>
      <c r="P205" s="375" t="str">
        <f t="shared" ca="1" si="56"/>
        <v/>
      </c>
      <c r="Q205" s="382" t="str">
        <f>IFERROR(SUMIF([1]지출내역_LMT!$E:$E,B205,[1]지출내역_LMT!$N:$N),"")</f>
        <v/>
      </c>
      <c r="R205" s="383" t="str">
        <f t="shared" ca="1" si="64"/>
        <v/>
      </c>
    </row>
    <row r="206" spans="1:18">
      <c r="A206" s="262" t="str">
        <f ca="1">IFERROR(_xludf.XLOOKUP(B206,[1]예산코드!D:D,[1]예산코드!$A:$A),"")</f>
        <v/>
      </c>
      <c r="B206" s="450" t="s">
        <v>289</v>
      </c>
      <c r="C206" s="451"/>
      <c r="D206" s="451"/>
      <c r="E206" s="841" t="s">
        <v>494</v>
      </c>
      <c r="F206" s="842"/>
      <c r="G206" s="829" t="s">
        <v>1044</v>
      </c>
      <c r="H206" s="830"/>
      <c r="I206" s="831"/>
      <c r="J206" s="454"/>
      <c r="K206" s="455"/>
      <c r="L206" s="476" t="str">
        <f t="array" aca="1" ref="L206" ca="1">IFERROR(_xludf.IFS(J206="월",ROUND(DATEDIF(E206,F206,"m")+DATEDIF(E206,F206,"md")/DAY(EOMONTH(F206,0)),2),J206="일",DATEDIF(E206,F206,"D")+1),"")</f>
        <v/>
      </c>
      <c r="M206" s="456" t="s">
        <v>539</v>
      </c>
      <c r="N206" s="300">
        <f t="shared" ca="1" si="53"/>
        <v>0</v>
      </c>
      <c r="O206" s="301">
        <f ca="1">SUM(N207:N208)</f>
        <v>0</v>
      </c>
      <c r="P206" s="377" t="str">
        <f t="shared" ca="1" si="56"/>
        <v/>
      </c>
      <c r="Q206" s="384" t="str">
        <f>IFERROR(SUMIF([1]지출내역_LMT!$E:$E,B206,[1]지출내역_LMT!$N:$N),"")</f>
        <v/>
      </c>
      <c r="R206" s="385" t="str">
        <f t="shared" ca="1" si="64"/>
        <v/>
      </c>
    </row>
    <row r="207" spans="1:18">
      <c r="A207" s="297"/>
      <c r="B207" s="302" t="s">
        <v>669</v>
      </c>
      <c r="C207" s="303"/>
      <c r="D207" s="303"/>
      <c r="E207" s="839"/>
      <c r="F207" s="840"/>
      <c r="G207" s="832"/>
      <c r="H207" s="833"/>
      <c r="I207" s="834"/>
      <c r="J207" s="305"/>
      <c r="K207" s="324"/>
      <c r="L207" s="477" t="str">
        <f t="array" aca="1" ref="L207" ca="1">IFERROR(_xludf.IFS(J207="월",ROUND(DATEDIF(E207,F207,"m")+DATEDIF(E207,F207,"md")/DAY(EOMONTH(F207,0)),2),J207="일",DATEDIF(E207,F207,"D")+1),"")</f>
        <v/>
      </c>
      <c r="M207" s="426"/>
      <c r="N207" s="306">
        <f t="shared" ca="1" si="53"/>
        <v>0</v>
      </c>
      <c r="O207" s="403"/>
      <c r="P207" s="370"/>
      <c r="Q207" s="386"/>
      <c r="R207" s="294"/>
    </row>
    <row r="208" spans="1:18">
      <c r="A208" s="299"/>
      <c r="B208" s="312"/>
      <c r="C208" s="313"/>
      <c r="D208" s="313"/>
      <c r="E208" s="843"/>
      <c r="F208" s="844"/>
      <c r="G208" s="779"/>
      <c r="H208" s="845"/>
      <c r="I208" s="780"/>
      <c r="J208" s="315"/>
      <c r="K208" s="326"/>
      <c r="L208" s="479" t="str">
        <f t="array" aca="1" ref="L208" ca="1">IFERROR(_xludf.IFS(J208="월",ROUND(DATEDIF(E208,F208,"m")+DATEDIF(E208,F208,"md")/DAY(EOMONTH(F208,0)),2),J208="일",DATEDIF(E208,F208,"D")+1),"")</f>
        <v/>
      </c>
      <c r="M208" s="428" t="s">
        <v>539</v>
      </c>
      <c r="N208" s="316">
        <f t="shared" ca="1" si="53"/>
        <v>0</v>
      </c>
      <c r="O208" s="405"/>
      <c r="P208" s="372"/>
      <c r="Q208" s="388"/>
      <c r="R208" s="296"/>
    </row>
    <row r="209" spans="1:18">
      <c r="A209" s="262" t="str">
        <f ca="1">IFERROR(_xludf.XLOOKUP(B209,[1]예산코드!D:D,[1]예산코드!$A:$A),"")</f>
        <v/>
      </c>
      <c r="B209" s="450" t="s">
        <v>1026</v>
      </c>
      <c r="C209" s="451"/>
      <c r="D209" s="451"/>
      <c r="E209" s="841" t="s">
        <v>494</v>
      </c>
      <c r="F209" s="842"/>
      <c r="G209" s="829" t="s">
        <v>1044</v>
      </c>
      <c r="H209" s="830"/>
      <c r="I209" s="831"/>
      <c r="J209" s="454"/>
      <c r="K209" s="455"/>
      <c r="L209" s="476" t="str">
        <f t="array" aca="1" ref="L209" ca="1">IFERROR(_xludf.IFS(J209="월",ROUND(DATEDIF(E209,F209,"m")+DATEDIF(E209,F209,"md")/DAY(EOMONTH(F209,0)),2),J209="일",DATEDIF(E209,F209,"D")+1),"")</f>
        <v/>
      </c>
      <c r="M209" s="456" t="s">
        <v>539</v>
      </c>
      <c r="N209" s="300">
        <f t="shared" ca="1" si="53"/>
        <v>0</v>
      </c>
      <c r="O209" s="301">
        <f ca="1">SUM(N210:N211)</f>
        <v>6500000</v>
      </c>
      <c r="P209" s="377" t="str">
        <f ca="1">IFERROR(O209/$O$6,"")</f>
        <v/>
      </c>
      <c r="Q209" s="384" t="str">
        <f>IFERROR(SUMIF([1]지출내역_LMT!$E:$E,B209,[1]지출내역_LMT!$N:$N),"")</f>
        <v/>
      </c>
      <c r="R209" s="385" t="str">
        <f ca="1">IFERROR(O209-Q209,"")</f>
        <v/>
      </c>
    </row>
    <row r="210" spans="1:18">
      <c r="A210" s="297"/>
      <c r="B210" s="302"/>
      <c r="C210" s="303"/>
      <c r="D210" s="303"/>
      <c r="E210" s="839" t="s">
        <v>1242</v>
      </c>
      <c r="F210" s="840"/>
      <c r="G210" s="832" t="s">
        <v>1259</v>
      </c>
      <c r="H210" s="833"/>
      <c r="I210" s="834"/>
      <c r="J210" s="305" t="s">
        <v>296</v>
      </c>
      <c r="K210" s="324">
        <v>6500000</v>
      </c>
      <c r="L210" s="477" t="str">
        <f t="array" aca="1" ref="L210" ca="1">IFERROR(_xludf.IFS(J210="월",ROUND(DATEDIF(E210,F210,"m")+DATEDIF(E210,F210,"md")/DAY(EOMONTH(F210,0)),2),J210="일",DATEDIF(E210,F210,"D")+1),"")</f>
        <v/>
      </c>
      <c r="M210" s="426" t="s">
        <v>539</v>
      </c>
      <c r="N210" s="306">
        <f t="shared" ca="1" si="53"/>
        <v>6500000</v>
      </c>
      <c r="O210" s="403"/>
      <c r="P210" s="370"/>
      <c r="Q210" s="386"/>
      <c r="R210" s="294"/>
    </row>
    <row r="211" spans="1:18">
      <c r="A211" s="299"/>
      <c r="B211" s="312"/>
      <c r="C211" s="313"/>
      <c r="D211" s="313"/>
      <c r="E211" s="843"/>
      <c r="F211" s="844"/>
      <c r="G211" s="779"/>
      <c r="H211" s="845"/>
      <c r="I211" s="780"/>
      <c r="J211" s="315"/>
      <c r="K211" s="326"/>
      <c r="L211" s="479" t="str">
        <f t="array" aca="1" ref="L211" ca="1">IFERROR(_xludf.IFS(J211="월",ROUND(DATEDIF(E211,F211,"m")+DATEDIF(E211,F211,"md")/DAY(EOMONTH(F211,0)),2),J211="일",DATEDIF(E211,F211,"D")+1),"")</f>
        <v/>
      </c>
      <c r="M211" s="428" t="s">
        <v>539</v>
      </c>
      <c r="N211" s="316">
        <f t="shared" ca="1" si="53"/>
        <v>0</v>
      </c>
      <c r="O211" s="405"/>
      <c r="P211" s="372"/>
      <c r="Q211" s="388"/>
      <c r="R211" s="296"/>
    </row>
    <row r="212" spans="1:18">
      <c r="A212" s="262" t="str">
        <f ca="1">IFERROR(_xludf.XLOOKUP(B212,[1]예산코드!D:D,[1]예산코드!$A:$A),"")</f>
        <v/>
      </c>
      <c r="B212" s="450" t="s">
        <v>976</v>
      </c>
      <c r="C212" s="451"/>
      <c r="D212" s="451"/>
      <c r="E212" s="841" t="s">
        <v>494</v>
      </c>
      <c r="F212" s="842"/>
      <c r="G212" s="829" t="s">
        <v>1044</v>
      </c>
      <c r="H212" s="830"/>
      <c r="I212" s="831"/>
      <c r="J212" s="454"/>
      <c r="K212" s="455"/>
      <c r="L212" s="476" t="str">
        <f t="array" aca="1" ref="L212" ca="1">IFERROR(_xludf.IFS(J212="월",ROUND(DATEDIF(E212,F212,"m")+DATEDIF(E212,F212,"md")/DAY(EOMONTH(F212,0)),2),J212="일",DATEDIF(E212,F212,"D")+1),"")</f>
        <v/>
      </c>
      <c r="M212" s="456" t="s">
        <v>539</v>
      </c>
      <c r="N212" s="300">
        <f t="shared" ca="1" si="53"/>
        <v>0</v>
      </c>
      <c r="O212" s="301">
        <f ca="1">SUM(N213:N214)</f>
        <v>2000000</v>
      </c>
      <c r="P212" s="377" t="str">
        <f ca="1">IFERROR(O212/$O$6,"")</f>
        <v/>
      </c>
      <c r="Q212" s="384" t="str">
        <f>IFERROR(SUMIF([1]지출내역_LMT!$E:$E,B212,[1]지출내역_LMT!$N:$N),"")</f>
        <v/>
      </c>
      <c r="R212" s="385" t="str">
        <f ca="1">IFERROR(O212-Q212,"")</f>
        <v/>
      </c>
    </row>
    <row r="213" spans="1:18">
      <c r="A213" s="297"/>
      <c r="B213" s="302" t="s">
        <v>1035</v>
      </c>
      <c r="C213" s="303"/>
      <c r="D213" s="303"/>
      <c r="E213" s="839" t="s">
        <v>652</v>
      </c>
      <c r="F213" s="840"/>
      <c r="G213" s="832"/>
      <c r="H213" s="833"/>
      <c r="I213" s="834"/>
      <c r="J213" s="305" t="s">
        <v>610</v>
      </c>
      <c r="K213" s="324">
        <v>2000000</v>
      </c>
      <c r="L213" s="477"/>
      <c r="M213" s="426">
        <v>1</v>
      </c>
      <c r="N213" s="306">
        <f t="shared" si="53"/>
        <v>2000000</v>
      </c>
      <c r="O213" s="403"/>
      <c r="P213" s="370"/>
      <c r="Q213" s="386"/>
      <c r="R213" s="294"/>
    </row>
    <row r="214" spans="1:18">
      <c r="A214" s="299"/>
      <c r="B214" s="312"/>
      <c r="C214" s="313"/>
      <c r="D214" s="313"/>
      <c r="E214" s="843"/>
      <c r="F214" s="844"/>
      <c r="G214" s="779"/>
      <c r="H214" s="845"/>
      <c r="I214" s="780"/>
      <c r="J214" s="315"/>
      <c r="K214" s="326"/>
      <c r="L214" s="479" t="str">
        <f t="array" aca="1" ref="L214" ca="1">IFERROR(_xludf.IFS(J214="월",ROUND(DATEDIF(E214,F214,"m")+DATEDIF(E214,F214,"md")/DAY(EOMONTH(F214,0)),2),J214="일",DATEDIF(E214,F214,"D")+1),"")</f>
        <v/>
      </c>
      <c r="M214" s="428" t="s">
        <v>539</v>
      </c>
      <c r="N214" s="316">
        <f t="shared" ca="1" si="53"/>
        <v>0</v>
      </c>
      <c r="O214" s="405"/>
      <c r="P214" s="372"/>
      <c r="Q214" s="388"/>
      <c r="R214" s="296"/>
    </row>
    <row r="215" spans="1:18">
      <c r="A215" s="262" t="str">
        <f ca="1">IFERROR(_xludf.XLOOKUP(B215,[1]예산코드!D:D,[1]예산코드!$A:$A),"")</f>
        <v/>
      </c>
      <c r="B215" s="291" t="s">
        <v>1375</v>
      </c>
      <c r="C215" s="32"/>
      <c r="D215" s="32"/>
      <c r="E215" s="182"/>
      <c r="F215" s="182"/>
      <c r="G215" s="846"/>
      <c r="H215" s="847"/>
      <c r="I215" s="848"/>
      <c r="J215" s="39"/>
      <c r="K215" s="130"/>
      <c r="L215" s="475" t="str">
        <f t="array" aca="1" ref="L215" ca="1">IFERROR(_xludf.IFS(J215="월",ROUND(DATEDIF(E215,F215,"m")+DATEDIF(E215,F215,"md")/DAY(EOMONTH(F215,0)),2),J215="일",DATEDIF(E215,F215,"D")+1),"")</f>
        <v/>
      </c>
      <c r="M215" s="425" t="s">
        <v>539</v>
      </c>
      <c r="N215" s="130">
        <f t="shared" ca="1" si="53"/>
        <v>0</v>
      </c>
      <c r="O215" s="278">
        <f t="shared" ref="O215:O216" ca="1" si="65">SUM(N215)</f>
        <v>0</v>
      </c>
      <c r="P215" s="375" t="str">
        <f ca="1">IFERROR(O215/$O$6,"")</f>
        <v/>
      </c>
      <c r="Q215" s="382" t="str">
        <f>IFERROR(SUMIF([1]지출내역_LMT!$E:$E,B215,[1]지출내역_LMT!$N:$N),"")</f>
        <v/>
      </c>
      <c r="R215" s="383" t="str">
        <f t="shared" ref="R215:R216" ca="1" si="66">IFERROR(O215-Q215,"")</f>
        <v/>
      </c>
    </row>
    <row r="216" spans="1:18">
      <c r="A216" s="262" t="str">
        <f ca="1">IFERROR(_xludf.XLOOKUP(B216,[1]예산코드!D:D,[1]예산코드!$A:$A),"")</f>
        <v/>
      </c>
      <c r="B216" s="291" t="s">
        <v>1391</v>
      </c>
      <c r="C216" s="33"/>
      <c r="D216" s="33"/>
      <c r="E216" s="65"/>
      <c r="F216" s="65"/>
      <c r="G216" s="781"/>
      <c r="H216" s="782"/>
      <c r="I216" s="783"/>
      <c r="J216" s="39"/>
      <c r="K216" s="130"/>
      <c r="L216" s="475" t="str">
        <f t="array" aca="1" ref="L216" ca="1">IFERROR(_xludf.IFS(J216="월",ROUND(DATEDIF(E216,F216,"m")+DATEDIF(E216,F216,"md")/DAY(EOMONTH(F216,0)),2),J216="일",DATEDIF(E216,F216,"D")+1),"")</f>
        <v/>
      </c>
      <c r="M216" s="425" t="s">
        <v>539</v>
      </c>
      <c r="N216" s="130">
        <f t="shared" ca="1" si="53"/>
        <v>0</v>
      </c>
      <c r="O216" s="278">
        <f t="shared" ca="1" si="65"/>
        <v>0</v>
      </c>
      <c r="P216" s="375" t="str">
        <f ca="1">IFERROR(O216/$O$6,"")</f>
        <v/>
      </c>
      <c r="Q216" s="382" t="str">
        <f>IFERROR(SUMIF([1]지출내역_LMT!$E:$E,B216,[1]지출내역_LMT!$N:$N),"")</f>
        <v/>
      </c>
      <c r="R216" s="383" t="str">
        <f t="shared" ca="1" si="66"/>
        <v/>
      </c>
    </row>
    <row r="217" spans="1:18">
      <c r="A217" s="289" t="s">
        <v>583</v>
      </c>
      <c r="B217" s="276"/>
      <c r="C217" s="34"/>
      <c r="D217" s="34"/>
      <c r="E217" s="34"/>
      <c r="F217" s="34"/>
      <c r="G217" s="849"/>
      <c r="H217" s="850"/>
      <c r="I217" s="851"/>
      <c r="J217" s="40"/>
      <c r="K217" s="277"/>
      <c r="L217" s="474" t="str">
        <f t="array" aca="1" ref="L217" ca="1">IFERROR(_xludf.IFS(J217="월",ROUND(DATEDIF(E217,F217,"m")+DATEDIF(E217,F217,"md")/DAY(EOMONTH(F217,0)),2),J217="일",DATEDIF(E217,F217,"D")+1),"")</f>
        <v/>
      </c>
      <c r="M217" s="424" t="s">
        <v>539</v>
      </c>
      <c r="N217" s="277">
        <f t="shared" ca="1" si="53"/>
        <v>0</v>
      </c>
      <c r="O217" s="277">
        <f ca="1">SUM(O218:O222)</f>
        <v>0</v>
      </c>
      <c r="P217" s="374" t="str">
        <f ca="1">IFERROR(O217/$O$6,"")</f>
        <v/>
      </c>
      <c r="Q217" s="380">
        <f>SUM(Q218:Q222)</f>
        <v>0</v>
      </c>
      <c r="R217" s="381">
        <f ca="1">SUM(R218:R222)</f>
        <v>0</v>
      </c>
    </row>
    <row r="218" spans="1:18">
      <c r="A218" s="262" t="str">
        <f ca="1">IFERROR(_xludf.XLOOKUP(B218,[1]예산코드!D:D,[1]예산코드!$A:$A),"")</f>
        <v/>
      </c>
      <c r="B218" s="450" t="s">
        <v>964</v>
      </c>
      <c r="C218" s="451"/>
      <c r="D218" s="451"/>
      <c r="E218" s="841" t="s">
        <v>494</v>
      </c>
      <c r="F218" s="842"/>
      <c r="G218" s="829" t="s">
        <v>1044</v>
      </c>
      <c r="H218" s="830"/>
      <c r="I218" s="831"/>
      <c r="J218" s="454"/>
      <c r="K218" s="455"/>
      <c r="L218" s="476" t="str">
        <f t="array" aca="1" ref="L218" ca="1">IFERROR(_xludf.IFS(J218="월",ROUND(DATEDIF(E218,F218,"m")+DATEDIF(E218,F218,"md")/DAY(EOMONTH(F218,0)),2),J218="일",DATEDIF(E218,F218,"D")+1),"")</f>
        <v/>
      </c>
      <c r="M218" s="456" t="s">
        <v>539</v>
      </c>
      <c r="N218" s="300">
        <f t="shared" ca="1" si="53"/>
        <v>0</v>
      </c>
      <c r="O218" s="301">
        <f ca="1">SUM(N219:N220)</f>
        <v>0</v>
      </c>
      <c r="P218" s="377" t="str">
        <f ca="1">IFERROR(O218/$O$6,"")</f>
        <v/>
      </c>
      <c r="Q218" s="384" t="str">
        <f>IFERROR(SUMIF([1]지출내역_LMT!$E:$E,B218,[1]지출내역_LMT!$N:$N),"")</f>
        <v/>
      </c>
      <c r="R218" s="385" t="str">
        <f ca="1">IFERROR(O218-Q218,"")</f>
        <v/>
      </c>
    </row>
    <row r="219" spans="1:18">
      <c r="A219" s="297"/>
      <c r="B219" s="302"/>
      <c r="C219" s="303"/>
      <c r="D219" s="303"/>
      <c r="E219" s="839"/>
      <c r="F219" s="840"/>
      <c r="G219" s="832"/>
      <c r="H219" s="833"/>
      <c r="I219" s="834"/>
      <c r="J219" s="305"/>
      <c r="K219" s="324"/>
      <c r="L219" s="477" t="str">
        <f t="array" aca="1" ref="L219" ca="1">IFERROR(_xludf.IFS(J219="월",ROUND(DATEDIF(E219,F219,"m")+DATEDIF(E219,F219,"md")/DAY(EOMONTH(F219,0)),2),J219="일",DATEDIF(E219,F219,"D")+1),"")</f>
        <v/>
      </c>
      <c r="M219" s="426" t="s">
        <v>539</v>
      </c>
      <c r="N219" s="306">
        <f t="shared" ca="1" si="53"/>
        <v>0</v>
      </c>
      <c r="O219" s="403"/>
      <c r="P219" s="370"/>
      <c r="Q219" s="386"/>
      <c r="R219" s="294"/>
    </row>
    <row r="220" spans="1:18">
      <c r="A220" s="299"/>
      <c r="B220" s="312"/>
      <c r="C220" s="313"/>
      <c r="D220" s="313"/>
      <c r="E220" s="843"/>
      <c r="F220" s="844"/>
      <c r="G220" s="779"/>
      <c r="H220" s="845"/>
      <c r="I220" s="780"/>
      <c r="J220" s="315"/>
      <c r="K220" s="326"/>
      <c r="L220" s="479" t="str">
        <f t="array" aca="1" ref="L220" ca="1">IFERROR(_xludf.IFS(J220="월",ROUND(DATEDIF(E220,F220,"m")+DATEDIF(E220,F220,"md")/DAY(EOMONTH(F220,0)),2),J220="일",DATEDIF(E220,F220,"D")+1),"")</f>
        <v/>
      </c>
      <c r="M220" s="428" t="s">
        <v>539</v>
      </c>
      <c r="N220" s="316">
        <f t="shared" ca="1" si="53"/>
        <v>0</v>
      </c>
      <c r="O220" s="405"/>
      <c r="P220" s="372"/>
      <c r="Q220" s="388"/>
      <c r="R220" s="296"/>
    </row>
    <row r="221" spans="1:18">
      <c r="A221" s="262" t="str">
        <f ca="1">IFERROR(_xludf.XLOOKUP(B221,[1]예산코드!D:D,[1]예산코드!$A:$A),"")</f>
        <v/>
      </c>
      <c r="B221" s="291" t="s">
        <v>993</v>
      </c>
      <c r="C221" s="33"/>
      <c r="D221" s="33"/>
      <c r="E221" s="65"/>
      <c r="F221" s="65"/>
      <c r="G221" s="846"/>
      <c r="H221" s="847"/>
      <c r="I221" s="848"/>
      <c r="J221" s="39"/>
      <c r="K221" s="130"/>
      <c r="L221" s="475" t="str">
        <f t="array" aca="1" ref="L221" ca="1">IFERROR(_xludf.IFS(J221="월",ROUND(DATEDIF(E221,F221,"m")+DATEDIF(E221,F221,"md")/DAY(EOMONTH(F221,0)),2),J221="일",DATEDIF(E221,F221,"D")+1),"")</f>
        <v/>
      </c>
      <c r="M221" s="425" t="s">
        <v>539</v>
      </c>
      <c r="N221" s="130">
        <f t="shared" ca="1" si="53"/>
        <v>0</v>
      </c>
      <c r="O221" s="278">
        <f t="shared" ref="O221:O222" ca="1" si="67">SUM(N221)</f>
        <v>0</v>
      </c>
      <c r="P221" s="375" t="str">
        <f t="shared" ref="P221:P252" ca="1" si="68">IFERROR(O221/$O$6,"")</f>
        <v/>
      </c>
      <c r="Q221" s="382" t="str">
        <f>IFERROR(SUMIF([1]지출내역_LMT!$E:$E,B221,[1]지출내역_LMT!$N:$N),"")</f>
        <v/>
      </c>
      <c r="R221" s="383" t="str">
        <f t="shared" ref="R221:R222" ca="1" si="69">IFERROR(O221-Q221,"")</f>
        <v/>
      </c>
    </row>
    <row r="222" spans="1:18">
      <c r="A222" s="262" t="str">
        <f ca="1">IFERROR(_xludf.XLOOKUP(B222,[1]예산코드!D:D,[1]예산코드!$A:$A),"")</f>
        <v/>
      </c>
      <c r="B222" s="291" t="s">
        <v>825</v>
      </c>
      <c r="C222" s="33"/>
      <c r="D222" s="33"/>
      <c r="E222" s="65"/>
      <c r="F222" s="65"/>
      <c r="G222" s="781"/>
      <c r="H222" s="782"/>
      <c r="I222" s="783"/>
      <c r="J222" s="39"/>
      <c r="K222" s="130"/>
      <c r="L222" s="475" t="str">
        <f t="array" aca="1" ref="L222" ca="1">IFERROR(_xludf.IFS(J222="월",ROUND(DATEDIF(E222,F222,"m")+DATEDIF(E222,F222,"md")/DAY(EOMONTH(F222,0)),2),J222="일",DATEDIF(E222,F222,"D")+1),"")</f>
        <v/>
      </c>
      <c r="M222" s="425" t="s">
        <v>539</v>
      </c>
      <c r="N222" s="130">
        <f t="shared" ca="1" si="53"/>
        <v>0</v>
      </c>
      <c r="O222" s="278">
        <f t="shared" ca="1" si="67"/>
        <v>0</v>
      </c>
      <c r="P222" s="375" t="str">
        <f t="shared" ca="1" si="68"/>
        <v/>
      </c>
      <c r="Q222" s="382" t="str">
        <f>IFERROR(SUMIF([1]지출내역_LMT!$E:$E,B222,[1]지출내역_LMT!$N:$N),"")</f>
        <v/>
      </c>
      <c r="R222" s="383" t="str">
        <f t="shared" ca="1" si="69"/>
        <v/>
      </c>
    </row>
    <row r="223" spans="1:18">
      <c r="A223" s="289" t="s">
        <v>602</v>
      </c>
      <c r="B223" s="276"/>
      <c r="C223" s="34"/>
      <c r="D223" s="34"/>
      <c r="E223" s="34"/>
      <c r="F223" s="34"/>
      <c r="G223" s="784"/>
      <c r="H223" s="785"/>
      <c r="I223" s="786"/>
      <c r="J223" s="40"/>
      <c r="K223" s="277"/>
      <c r="L223" s="474" t="str">
        <f t="array" aca="1" ref="L223" ca="1">IFERROR(_xludf.IFS(J223="월",ROUND(DATEDIF(E223,F223,"m")+DATEDIF(E223,F223,"md")/DAY(EOMONTH(F223,0)),2),J223="일",DATEDIF(E223,F223,"D")+1),"")</f>
        <v/>
      </c>
      <c r="M223" s="424" t="s">
        <v>539</v>
      </c>
      <c r="N223" s="277">
        <f t="shared" ca="1" si="53"/>
        <v>0</v>
      </c>
      <c r="O223" s="277">
        <f ca="1">SUM(O224:O231)</f>
        <v>6000000</v>
      </c>
      <c r="P223" s="374" t="str">
        <f t="shared" ca="1" si="68"/>
        <v/>
      </c>
      <c r="Q223" s="380">
        <f>SUM(Q224:Q231)</f>
        <v>0</v>
      </c>
      <c r="R223" s="381">
        <f ca="1">SUM(R224:R231)</f>
        <v>0</v>
      </c>
    </row>
    <row r="224" spans="1:18">
      <c r="A224" s="262" t="str">
        <f ca="1">IFERROR(_xludf.XLOOKUP(B224,[1]예산코드!D:D,[1]예산코드!$A:$A),"")</f>
        <v/>
      </c>
      <c r="B224" s="291" t="s">
        <v>1401</v>
      </c>
      <c r="C224" s="33"/>
      <c r="D224" s="33"/>
      <c r="E224" s="65"/>
      <c r="F224" s="65"/>
      <c r="G224" s="781" t="s">
        <v>1330</v>
      </c>
      <c r="H224" s="782"/>
      <c r="I224" s="783"/>
      <c r="J224" s="39" t="s">
        <v>296</v>
      </c>
      <c r="K224" s="130">
        <v>6000000</v>
      </c>
      <c r="L224" s="475" t="str">
        <f t="array" aca="1" ref="L224" ca="1">IFERROR(_xludf.IFS(J224="월",ROUND(DATEDIF(E224,F224,"m")+DATEDIF(E224,F224,"md")/DAY(EOMONTH(F224,0)),2),J224="일",DATEDIF(E224,F224,"D")+1),"")</f>
        <v/>
      </c>
      <c r="M224" s="425"/>
      <c r="N224" s="130">
        <f t="shared" ca="1" si="53"/>
        <v>6000000</v>
      </c>
      <c r="O224" s="278">
        <f t="shared" ref="O224:O231" ca="1" si="70">SUM(N224)</f>
        <v>6000000</v>
      </c>
      <c r="P224" s="375" t="str">
        <f t="shared" ca="1" si="68"/>
        <v/>
      </c>
      <c r="Q224" s="382" t="str">
        <f>IFERROR(SUMIF([1]지출내역_LMT!$E:$E,B224,[1]지출내역_LMT!$N:$N),"")</f>
        <v/>
      </c>
      <c r="R224" s="383" t="str">
        <f t="shared" ref="R224:R231" ca="1" si="71">IFERROR(O224-Q224,"")</f>
        <v/>
      </c>
    </row>
    <row r="225" spans="1:18">
      <c r="A225" s="262" t="str">
        <f ca="1">IFERROR(_xludf.XLOOKUP(B225,[1]예산코드!D:D,[1]예산코드!$A:$A),"")</f>
        <v/>
      </c>
      <c r="B225" s="291" t="s">
        <v>1432</v>
      </c>
      <c r="C225" s="33"/>
      <c r="D225" s="33"/>
      <c r="E225" s="65"/>
      <c r="F225" s="65"/>
      <c r="G225" s="781"/>
      <c r="H225" s="782"/>
      <c r="I225" s="783"/>
      <c r="J225" s="39"/>
      <c r="K225" s="130"/>
      <c r="L225" s="475"/>
      <c r="M225" s="425" t="s">
        <v>539</v>
      </c>
      <c r="N225" s="130">
        <f t="shared" si="53"/>
        <v>0</v>
      </c>
      <c r="O225" s="278">
        <f t="shared" si="70"/>
        <v>0</v>
      </c>
      <c r="P225" s="375" t="str">
        <f t="shared" ca="1" si="68"/>
        <v/>
      </c>
      <c r="Q225" s="382" t="str">
        <f>IFERROR(SUMIF([1]지출내역_LMT!$E:$E,B225,[1]지출내역_LMT!$N:$N),"")</f>
        <v/>
      </c>
      <c r="R225" s="383" t="str">
        <f t="shared" si="71"/>
        <v/>
      </c>
    </row>
    <row r="226" spans="1:18">
      <c r="A226" s="262" t="str">
        <f ca="1">IFERROR(_xludf.XLOOKUP(B226,[1]예산코드!D:D,[1]예산코드!$A:$A),"")</f>
        <v/>
      </c>
      <c r="B226" s="291" t="s">
        <v>1388</v>
      </c>
      <c r="C226" s="33"/>
      <c r="D226" s="33"/>
      <c r="E226" s="65"/>
      <c r="F226" s="65"/>
      <c r="G226" s="781"/>
      <c r="H226" s="782"/>
      <c r="I226" s="783"/>
      <c r="J226" s="39"/>
      <c r="K226" s="130"/>
      <c r="L226" s="475" t="str">
        <f t="array" aca="1" ref="L226" ca="1">IFERROR(_xludf.IFS(J226="월",ROUND(DATEDIF(E226,F226,"m")+DATEDIF(E226,F226,"md")/DAY(EOMONTH(F226,0)),2),J226="일",DATEDIF(E226,F226,"D")+1),"")</f>
        <v/>
      </c>
      <c r="M226" s="425" t="s">
        <v>539</v>
      </c>
      <c r="N226" s="130">
        <f t="shared" ca="1" si="53"/>
        <v>0</v>
      </c>
      <c r="O226" s="278">
        <f t="shared" ca="1" si="70"/>
        <v>0</v>
      </c>
      <c r="P226" s="375" t="str">
        <f t="shared" ca="1" si="68"/>
        <v/>
      </c>
      <c r="Q226" s="382" t="str">
        <f>IFERROR(SUMIF([1]지출내역_LMT!$E:$E,B226,[1]지출내역_LMT!$N:$N),"")</f>
        <v/>
      </c>
      <c r="R226" s="383" t="str">
        <f t="shared" ca="1" si="71"/>
        <v/>
      </c>
    </row>
    <row r="227" spans="1:18">
      <c r="A227" s="262" t="str">
        <f ca="1">IFERROR(_xludf.XLOOKUP(B227,[1]예산코드!D:D,[1]예산코드!$A:$A),"")</f>
        <v/>
      </c>
      <c r="B227" s="291" t="s">
        <v>747</v>
      </c>
      <c r="C227" s="33"/>
      <c r="D227" s="33"/>
      <c r="E227" s="65"/>
      <c r="F227" s="65"/>
      <c r="G227" s="781"/>
      <c r="H227" s="782"/>
      <c r="I227" s="783"/>
      <c r="J227" s="39"/>
      <c r="K227" s="130"/>
      <c r="L227" s="475" t="str">
        <f t="array" aca="1" ref="L227" ca="1">IFERROR(_xludf.IFS(J227="월",ROUND(DATEDIF(E227,F227,"m")+DATEDIF(E227,F227,"md")/DAY(EOMONTH(F227,0)),2),J227="일",DATEDIF(E227,F227,"D")+1),"")</f>
        <v/>
      </c>
      <c r="M227" s="425"/>
      <c r="N227" s="130">
        <f t="shared" ca="1" si="53"/>
        <v>0</v>
      </c>
      <c r="O227" s="278">
        <f t="shared" ca="1" si="70"/>
        <v>0</v>
      </c>
      <c r="P227" s="375" t="str">
        <f t="shared" ca="1" si="68"/>
        <v/>
      </c>
      <c r="Q227" s="382" t="str">
        <f>IFERROR(SUMIF([1]지출내역_LMT!$E:$E,B227,[1]지출내역_LMT!$N:$N),"")</f>
        <v/>
      </c>
      <c r="R227" s="383" t="str">
        <f t="shared" ca="1" si="71"/>
        <v/>
      </c>
    </row>
    <row r="228" spans="1:18">
      <c r="A228" s="262" t="str">
        <f ca="1">IFERROR(_xludf.XLOOKUP(B228,[1]예산코드!D:D,[1]예산코드!$A:$A),"")</f>
        <v/>
      </c>
      <c r="B228" s="291" t="s">
        <v>1433</v>
      </c>
      <c r="C228" s="33"/>
      <c r="D228" s="33"/>
      <c r="E228" s="65"/>
      <c r="F228" s="65"/>
      <c r="G228" s="781"/>
      <c r="H228" s="782"/>
      <c r="I228" s="783"/>
      <c r="J228" s="39"/>
      <c r="K228" s="130"/>
      <c r="L228" s="475" t="str">
        <f t="array" aca="1" ref="L228" ca="1">IFERROR(_xludf.IFS(J228="월",ROUND(DATEDIF(E228,F228,"m")+DATEDIF(E228,F228,"md")/DAY(EOMONTH(F228,0)),2),J228="일",DATEDIF(E228,F228,"D")+1),"")</f>
        <v/>
      </c>
      <c r="M228" s="425" t="s">
        <v>539</v>
      </c>
      <c r="N228" s="130">
        <f t="shared" ca="1" si="53"/>
        <v>0</v>
      </c>
      <c r="O228" s="278">
        <f t="shared" ca="1" si="70"/>
        <v>0</v>
      </c>
      <c r="P228" s="375" t="str">
        <f t="shared" ca="1" si="68"/>
        <v/>
      </c>
      <c r="Q228" s="382" t="str">
        <f>IFERROR(SUMIF([1]지출내역_LMT!$E:$E,B228,[1]지출내역_LMT!$N:$N),"")</f>
        <v/>
      </c>
      <c r="R228" s="383" t="str">
        <f t="shared" ca="1" si="71"/>
        <v/>
      </c>
    </row>
    <row r="229" spans="1:18">
      <c r="A229" s="262" t="str">
        <f ca="1">IFERROR(_xludf.XLOOKUP(B229,[1]예산코드!D:D,[1]예산코드!$A:$A),"")</f>
        <v/>
      </c>
      <c r="B229" s="291" t="s">
        <v>1424</v>
      </c>
      <c r="C229" s="33"/>
      <c r="D229" s="33"/>
      <c r="E229" s="65"/>
      <c r="F229" s="65"/>
      <c r="G229" s="781"/>
      <c r="H229" s="782"/>
      <c r="I229" s="783"/>
      <c r="J229" s="39"/>
      <c r="K229" s="130"/>
      <c r="L229" s="475" t="str">
        <f t="array" aca="1" ref="L229" ca="1">IFERROR(_xludf.IFS(J229="월",ROUND(DATEDIF(E229,F229,"m")+DATEDIF(E229,F229,"md")/DAY(EOMONTH(F229,0)),2),J229="일",DATEDIF(E229,F229,"D")+1),"")</f>
        <v/>
      </c>
      <c r="M229" s="425" t="s">
        <v>539</v>
      </c>
      <c r="N229" s="130">
        <f t="shared" ca="1" si="53"/>
        <v>0</v>
      </c>
      <c r="O229" s="278">
        <f t="shared" ca="1" si="70"/>
        <v>0</v>
      </c>
      <c r="P229" s="375" t="str">
        <f t="shared" ca="1" si="68"/>
        <v/>
      </c>
      <c r="Q229" s="382" t="str">
        <f>IFERROR(SUMIF([1]지출내역_LMT!$E:$E,B229,[1]지출내역_LMT!$N:$N),"")</f>
        <v/>
      </c>
      <c r="R229" s="383" t="str">
        <f t="shared" ca="1" si="71"/>
        <v/>
      </c>
    </row>
    <row r="230" spans="1:18">
      <c r="A230" s="262" t="str">
        <f ca="1">IFERROR(_xludf.XLOOKUP(B230,[1]예산코드!D:D,[1]예산코드!$A:$A),"")</f>
        <v/>
      </c>
      <c r="B230" s="291" t="s">
        <v>1399</v>
      </c>
      <c r="C230" s="33"/>
      <c r="D230" s="33"/>
      <c r="E230" s="65"/>
      <c r="F230" s="65"/>
      <c r="G230" s="781"/>
      <c r="H230" s="782"/>
      <c r="I230" s="783"/>
      <c r="J230" s="39"/>
      <c r="K230" s="130"/>
      <c r="L230" s="475" t="str">
        <f t="array" aca="1" ref="L230" ca="1">IFERROR(_xludf.IFS(J230="월",ROUND(DATEDIF(E230,F230,"m")+DATEDIF(E230,F230,"md")/DAY(EOMONTH(F230,0)),2),J230="일",DATEDIF(E230,F230,"D")+1),"")</f>
        <v/>
      </c>
      <c r="M230" s="425" t="s">
        <v>539</v>
      </c>
      <c r="N230" s="130">
        <f t="shared" ca="1" si="53"/>
        <v>0</v>
      </c>
      <c r="O230" s="278">
        <f t="shared" ca="1" si="70"/>
        <v>0</v>
      </c>
      <c r="P230" s="375" t="str">
        <f t="shared" ca="1" si="68"/>
        <v/>
      </c>
      <c r="Q230" s="382" t="str">
        <f>IFERROR(SUMIF([1]지출내역_LMT!$E:$E,B230,[1]지출내역_LMT!$N:$N),"")</f>
        <v/>
      </c>
      <c r="R230" s="383" t="str">
        <f t="shared" ca="1" si="71"/>
        <v/>
      </c>
    </row>
    <row r="231" spans="1:18">
      <c r="A231" s="262" t="str">
        <f ca="1">IFERROR(_xludf.XLOOKUP(B231,[1]예산코드!D:D,[1]예산코드!$A:$A),"")</f>
        <v/>
      </c>
      <c r="B231" s="291" t="s">
        <v>1413</v>
      </c>
      <c r="C231" s="33"/>
      <c r="D231" s="33"/>
      <c r="E231" s="65"/>
      <c r="F231" s="65"/>
      <c r="G231" s="781"/>
      <c r="H231" s="782"/>
      <c r="I231" s="783"/>
      <c r="J231" s="39"/>
      <c r="K231" s="130"/>
      <c r="L231" s="475" t="str">
        <f t="array" aca="1" ref="L231" ca="1">IFERROR(_xludf.IFS(J231="월",ROUND(DATEDIF(E231,F231,"m")+DATEDIF(E231,F231,"md")/DAY(EOMONTH(F231,0)),2),J231="일",DATEDIF(E231,F231,"D")+1),"")</f>
        <v/>
      </c>
      <c r="M231" s="425" t="s">
        <v>539</v>
      </c>
      <c r="N231" s="130">
        <f t="shared" ca="1" si="53"/>
        <v>0</v>
      </c>
      <c r="O231" s="278">
        <f t="shared" ca="1" si="70"/>
        <v>0</v>
      </c>
      <c r="P231" s="375" t="str">
        <f t="shared" ca="1" si="68"/>
        <v/>
      </c>
      <c r="Q231" s="382" t="str">
        <f>IFERROR(SUMIF([1]지출내역_LMT!$E:$E,B231,[1]지출내역_LMT!$N:$N),"")</f>
        <v/>
      </c>
      <c r="R231" s="383" t="str">
        <f t="shared" ca="1" si="71"/>
        <v/>
      </c>
    </row>
    <row r="232" spans="1:18">
      <c r="A232" s="289" t="s">
        <v>973</v>
      </c>
      <c r="B232" s="276"/>
      <c r="C232" s="34"/>
      <c r="D232" s="34"/>
      <c r="E232" s="34"/>
      <c r="F232" s="34"/>
      <c r="G232" s="784"/>
      <c r="H232" s="785"/>
      <c r="I232" s="786"/>
      <c r="J232" s="40"/>
      <c r="K232" s="277"/>
      <c r="L232" s="474" t="str">
        <f t="array" aca="1" ref="L232" ca="1">IFERROR(_xludf.IFS(J232="월",ROUND(DATEDIF(E232,F232,"m")+DATEDIF(E232,F232,"md")/DAY(EOMONTH(F232,0)),2),J232="일",DATEDIF(E232,F232,"D")+1),"")</f>
        <v/>
      </c>
      <c r="M232" s="424" t="s">
        <v>539</v>
      </c>
      <c r="N232" s="277">
        <f t="shared" ca="1" si="53"/>
        <v>0</v>
      </c>
      <c r="O232" s="277">
        <f ca="1">SUM(O233:O237)</f>
        <v>7800000</v>
      </c>
      <c r="P232" s="374" t="str">
        <f t="shared" ca="1" si="68"/>
        <v/>
      </c>
      <c r="Q232" s="380">
        <f>SUM(Q233:Q237)</f>
        <v>0</v>
      </c>
      <c r="R232" s="381">
        <f ca="1">SUM(R233:R237)</f>
        <v>0</v>
      </c>
    </row>
    <row r="233" spans="1:18">
      <c r="A233" s="262" t="str">
        <f ca="1">IFERROR(_xludf.XLOOKUP(B233,[1]예산코드!D:D,[1]예산코드!$A:$A),"")</f>
        <v/>
      </c>
      <c r="B233" s="291" t="s">
        <v>1118</v>
      </c>
      <c r="C233" s="33" t="s">
        <v>1309</v>
      </c>
      <c r="D233" s="33"/>
      <c r="E233" s="65"/>
      <c r="F233" s="65"/>
      <c r="G233" s="781" t="s">
        <v>1309</v>
      </c>
      <c r="H233" s="782"/>
      <c r="I233" s="783"/>
      <c r="J233" s="39" t="s">
        <v>296</v>
      </c>
      <c r="K233" s="130">
        <v>7800000</v>
      </c>
      <c r="L233" s="475" t="str">
        <f t="array" aca="1" ref="L233" ca="1">IFERROR(_xludf.IFS(J233="월",ROUND(DATEDIF(E233,F233,"m")+DATEDIF(E233,F233,"md")/DAY(EOMONTH(F233,0)),2),J233="일",DATEDIF(E233,F233,"D")+1),"")</f>
        <v/>
      </c>
      <c r="M233" s="425"/>
      <c r="N233" s="130">
        <f t="shared" ca="1" si="53"/>
        <v>7800000</v>
      </c>
      <c r="O233" s="278">
        <f t="shared" ref="O233:O237" ca="1" si="72">SUM(N233)</f>
        <v>7800000</v>
      </c>
      <c r="P233" s="375" t="str">
        <f t="shared" ca="1" si="68"/>
        <v/>
      </c>
      <c r="Q233" s="382" t="str">
        <f>IFERROR(SUMIF([1]지출내역_LMT!$E:$E,B233,[1]지출내역_LMT!$N:$N),"")</f>
        <v/>
      </c>
      <c r="R233" s="383" t="str">
        <f t="shared" ref="R233:R237" ca="1" si="73">IFERROR(O233-Q233,"")</f>
        <v/>
      </c>
    </row>
    <row r="234" spans="1:18">
      <c r="A234" s="262" t="str">
        <f ca="1">IFERROR(_xludf.XLOOKUP(B234,[1]예산코드!D:D,[1]예산코드!$A:$A),"")</f>
        <v/>
      </c>
      <c r="B234" s="291" t="s">
        <v>1193</v>
      </c>
      <c r="C234" s="33"/>
      <c r="D234" s="33"/>
      <c r="E234" s="65"/>
      <c r="F234" s="65"/>
      <c r="G234" s="781"/>
      <c r="H234" s="782"/>
      <c r="I234" s="783"/>
      <c r="J234" s="39"/>
      <c r="K234" s="130"/>
      <c r="L234" s="475" t="str">
        <f t="array" aca="1" ref="L234" ca="1">IFERROR(_xludf.IFS(J234="월",ROUND(DATEDIF(E234,F234,"m")+DATEDIF(E234,F234,"md")/DAY(EOMONTH(F234,0)),2),J234="일",DATEDIF(E234,F234,"D")+1),"")</f>
        <v/>
      </c>
      <c r="M234" s="425" t="s">
        <v>539</v>
      </c>
      <c r="N234" s="130">
        <f t="shared" ca="1" si="53"/>
        <v>0</v>
      </c>
      <c r="O234" s="278">
        <f t="shared" ca="1" si="72"/>
        <v>0</v>
      </c>
      <c r="P234" s="375" t="str">
        <f t="shared" ca="1" si="68"/>
        <v/>
      </c>
      <c r="Q234" s="382" t="str">
        <f>IFERROR(SUMIF([1]지출내역_LMT!$E:$E,B234,[1]지출내역_LMT!$N:$N),"")</f>
        <v/>
      </c>
      <c r="R234" s="383" t="str">
        <f t="shared" ca="1" si="73"/>
        <v/>
      </c>
    </row>
    <row r="235" spans="1:18">
      <c r="A235" s="262" t="str">
        <f ca="1">IFERROR(_xludf.XLOOKUP(B235,[1]예산코드!D:D,[1]예산코드!$A:$A),"")</f>
        <v/>
      </c>
      <c r="B235" s="291" t="s">
        <v>805</v>
      </c>
      <c r="C235" s="33"/>
      <c r="D235" s="33"/>
      <c r="E235" s="65"/>
      <c r="F235" s="65"/>
      <c r="G235" s="781"/>
      <c r="H235" s="782"/>
      <c r="I235" s="783"/>
      <c r="J235" s="39"/>
      <c r="K235" s="130"/>
      <c r="L235" s="475" t="str">
        <f t="array" aca="1" ref="L235" ca="1">IFERROR(_xludf.IFS(J235="월",ROUND(DATEDIF(E235,F235,"m")+DATEDIF(E235,F235,"md")/DAY(EOMONTH(F235,0)),2),J235="일",DATEDIF(E235,F235,"D")+1),"")</f>
        <v/>
      </c>
      <c r="M235" s="425" t="s">
        <v>539</v>
      </c>
      <c r="N235" s="130">
        <f t="shared" ca="1" si="53"/>
        <v>0</v>
      </c>
      <c r="O235" s="278">
        <f t="shared" ca="1" si="72"/>
        <v>0</v>
      </c>
      <c r="P235" s="375" t="str">
        <f t="shared" ca="1" si="68"/>
        <v/>
      </c>
      <c r="Q235" s="382" t="str">
        <f>IFERROR(SUMIF([1]지출내역_LMT!$E:$E,B235,[1]지출내역_LMT!$N:$N),"")</f>
        <v/>
      </c>
      <c r="R235" s="383" t="str">
        <f t="shared" ca="1" si="73"/>
        <v/>
      </c>
    </row>
    <row r="236" spans="1:18">
      <c r="A236" s="262" t="str">
        <f ca="1">IFERROR(_xludf.XLOOKUP(B236,[1]예산코드!D:D,[1]예산코드!$A:$A),"")</f>
        <v/>
      </c>
      <c r="B236" s="291" t="s">
        <v>1404</v>
      </c>
      <c r="C236" s="33"/>
      <c r="D236" s="33"/>
      <c r="E236" s="65"/>
      <c r="F236" s="65"/>
      <c r="G236" s="781"/>
      <c r="H236" s="782"/>
      <c r="I236" s="783"/>
      <c r="J236" s="39"/>
      <c r="K236" s="130"/>
      <c r="L236" s="475" t="str">
        <f t="array" aca="1" ref="L236" ca="1">IFERROR(_xludf.IFS(J236="월",ROUND(DATEDIF(E236,F236,"m")+DATEDIF(E236,F236,"md")/DAY(EOMONTH(F236,0)),2),J236="일",DATEDIF(E236,F236,"D")+1),"")</f>
        <v/>
      </c>
      <c r="M236" s="425"/>
      <c r="N236" s="130">
        <f t="shared" ca="1" si="53"/>
        <v>0</v>
      </c>
      <c r="O236" s="278">
        <f t="shared" ca="1" si="72"/>
        <v>0</v>
      </c>
      <c r="P236" s="375" t="str">
        <f t="shared" ca="1" si="68"/>
        <v/>
      </c>
      <c r="Q236" s="382" t="str">
        <f>IFERROR(SUMIF([1]지출내역_LMT!$E:$E,B236,[1]지출내역_LMT!$N:$N),"")</f>
        <v/>
      </c>
      <c r="R236" s="383" t="str">
        <f t="shared" ca="1" si="73"/>
        <v/>
      </c>
    </row>
    <row r="237" spans="1:18">
      <c r="A237" s="262" t="str">
        <f ca="1">IFERROR(_xludf.XLOOKUP(B237,[1]예산코드!D:D,[1]예산코드!$A:$A),"")</f>
        <v/>
      </c>
      <c r="B237" s="291" t="s">
        <v>1188</v>
      </c>
      <c r="C237" s="33"/>
      <c r="D237" s="33"/>
      <c r="E237" s="65"/>
      <c r="F237" s="65"/>
      <c r="G237" s="781"/>
      <c r="H237" s="782"/>
      <c r="I237" s="783"/>
      <c r="J237" s="39"/>
      <c r="K237" s="130"/>
      <c r="L237" s="475" t="str">
        <f t="array" aca="1" ref="L237" ca="1">IFERROR(_xludf.IFS(J237="월",ROUND(DATEDIF(E237,F237,"m")+DATEDIF(E237,F237,"md")/DAY(EOMONTH(F237,0)),2),J237="일",DATEDIF(E237,F237,"D")+1),"")</f>
        <v/>
      </c>
      <c r="M237" s="425" t="s">
        <v>539</v>
      </c>
      <c r="N237" s="130">
        <f t="shared" ca="1" si="53"/>
        <v>0</v>
      </c>
      <c r="O237" s="278">
        <f t="shared" ca="1" si="72"/>
        <v>0</v>
      </c>
      <c r="P237" s="375" t="str">
        <f t="shared" ca="1" si="68"/>
        <v/>
      </c>
      <c r="Q237" s="382" t="str">
        <f>IFERROR(SUMIF([1]지출내역_LMT!$E:$E,B237,[1]지출내역_LMT!$N:$N),"")</f>
        <v/>
      </c>
      <c r="R237" s="383" t="str">
        <f t="shared" ca="1" si="73"/>
        <v/>
      </c>
    </row>
    <row r="238" spans="1:18">
      <c r="A238" s="289" t="s">
        <v>815</v>
      </c>
      <c r="B238" s="276"/>
      <c r="C238" s="34"/>
      <c r="D238" s="34"/>
      <c r="E238" s="34"/>
      <c r="F238" s="34"/>
      <c r="G238" s="784"/>
      <c r="H238" s="785"/>
      <c r="I238" s="786"/>
      <c r="J238" s="40"/>
      <c r="K238" s="277"/>
      <c r="L238" s="474" t="str">
        <f t="array" aca="1" ref="L238" ca="1">IFERROR(_xludf.IFS(J238="월",ROUND(DATEDIF(E238,F238,"m")+DATEDIF(E238,F238,"md")/DAY(EOMONTH(F238,0)),2),J238="일",DATEDIF(E238,F238,"D")+1),"")</f>
        <v/>
      </c>
      <c r="M238" s="424" t="s">
        <v>539</v>
      </c>
      <c r="N238" s="277">
        <f t="shared" ca="1" si="53"/>
        <v>0</v>
      </c>
      <c r="O238" s="277">
        <f ca="1">SUM(O239:O247)</f>
        <v>25702360</v>
      </c>
      <c r="P238" s="374" t="str">
        <f t="shared" ca="1" si="68"/>
        <v/>
      </c>
      <c r="Q238" s="380">
        <f>SUM(Q239:Q247)</f>
        <v>0</v>
      </c>
      <c r="R238" s="381">
        <f ca="1">SUM(R239:R247)</f>
        <v>0</v>
      </c>
    </row>
    <row r="239" spans="1:18">
      <c r="A239" s="262" t="str">
        <f ca="1">IFERROR(_xludf.XLOOKUP(B239,[1]예산코드!D:D,[1]예산코드!$A:$A),"")</f>
        <v/>
      </c>
      <c r="B239" s="291" t="s">
        <v>803</v>
      </c>
      <c r="C239" s="33" t="s">
        <v>1288</v>
      </c>
      <c r="D239" s="33"/>
      <c r="E239" s="65"/>
      <c r="F239" s="65"/>
      <c r="G239" s="781" t="s">
        <v>1288</v>
      </c>
      <c r="H239" s="782"/>
      <c r="I239" s="783"/>
      <c r="J239" s="39" t="s">
        <v>296</v>
      </c>
      <c r="K239" s="555">
        <v>20000000</v>
      </c>
      <c r="L239" s="475" t="str">
        <f t="array" aca="1" ref="L239" ca="1">IFERROR(_xludf.IFS(J239="월",ROUND(DATEDIF(E239,F239,"m")+DATEDIF(E239,F239,"md")/DAY(EOMONTH(F239,0)),2),J239="일",DATEDIF(E239,F239,"D")+1),"")</f>
        <v/>
      </c>
      <c r="M239" s="425" t="s">
        <v>539</v>
      </c>
      <c r="N239" s="130">
        <f t="shared" ca="1" si="53"/>
        <v>20000000</v>
      </c>
      <c r="O239" s="278">
        <f t="shared" ref="O239:O247" ca="1" si="74">SUM(N239)</f>
        <v>20000000</v>
      </c>
      <c r="P239" s="375" t="str">
        <f t="shared" ca="1" si="68"/>
        <v/>
      </c>
      <c r="Q239" s="382" t="str">
        <f>IFERROR(SUMIF([1]지출내역_LMT!$E:$E,B239,[1]지출내역_LMT!$N:$N),"")</f>
        <v/>
      </c>
      <c r="R239" s="383" t="str">
        <f t="shared" ref="R239:R247" ca="1" si="75">IFERROR(O239-Q239,"")</f>
        <v/>
      </c>
    </row>
    <row r="240" spans="1:18">
      <c r="A240" s="262" t="str">
        <f ca="1">IFERROR(_xludf.XLOOKUP(B240,[1]예산코드!D:D,[1]예산코드!$A:$A),"")</f>
        <v/>
      </c>
      <c r="B240" s="291" t="s">
        <v>801</v>
      </c>
      <c r="C240" s="33"/>
      <c r="D240" s="33"/>
      <c r="E240" s="65"/>
      <c r="F240" s="65"/>
      <c r="G240" s="781"/>
      <c r="H240" s="782"/>
      <c r="I240" s="783"/>
      <c r="J240" s="39"/>
      <c r="K240" s="130"/>
      <c r="L240" s="475" t="str">
        <f t="array" aca="1" ref="L240" ca="1">IFERROR(_xludf.IFS(J240="월",ROUND(DATEDIF(E240,F240,"m")+DATEDIF(E240,F240,"md")/DAY(EOMONTH(F240,0)),2),J240="일",DATEDIF(E240,F240,"D")+1),"")</f>
        <v/>
      </c>
      <c r="M240" s="425" t="s">
        <v>539</v>
      </c>
      <c r="N240" s="130">
        <f t="shared" ca="1" si="53"/>
        <v>0</v>
      </c>
      <c r="O240" s="278">
        <f t="shared" ca="1" si="74"/>
        <v>0</v>
      </c>
      <c r="P240" s="375" t="str">
        <f t="shared" ca="1" si="68"/>
        <v/>
      </c>
      <c r="Q240" s="382" t="str">
        <f>IFERROR(SUMIF([1]지출내역_LMT!$E:$E,B240,[1]지출내역_LMT!$N:$N),"")</f>
        <v/>
      </c>
      <c r="R240" s="383" t="str">
        <f t="shared" ca="1" si="75"/>
        <v/>
      </c>
    </row>
    <row r="241" spans="1:18">
      <c r="A241" s="262" t="str">
        <f ca="1">IFERROR(_xludf.XLOOKUP(B241,[1]예산코드!D:D,[1]예산코드!$A:$A),"")</f>
        <v/>
      </c>
      <c r="B241" s="291" t="s">
        <v>1416</v>
      </c>
      <c r="C241" s="33"/>
      <c r="D241" s="33"/>
      <c r="E241" s="65"/>
      <c r="F241" s="65"/>
      <c r="G241" s="781" t="s">
        <v>1579</v>
      </c>
      <c r="H241" s="782"/>
      <c r="I241" s="783"/>
      <c r="J241" s="39" t="s">
        <v>296</v>
      </c>
      <c r="K241" s="130">
        <v>1152360</v>
      </c>
      <c r="L241" s="475" t="str">
        <f t="array" aca="1" ref="L241" ca="1">IFERROR(_xludf.IFS(J241="월",ROUND(DATEDIF(E241,F241,"m")+DATEDIF(E241,F241,"md")/DAY(EOMONTH(F241,0)),2),J241="일",DATEDIF(E241,F241,"D")+1),"")</f>
        <v/>
      </c>
      <c r="M241" s="425"/>
      <c r="N241" s="130">
        <f t="shared" ref="N241:N304" ca="1" si="76">IFERROR(K241*IF(L241&lt;&gt;"",L241,1)*IF(M241&lt;&gt;"",M241,1),"")</f>
        <v>1152360</v>
      </c>
      <c r="O241" s="278">
        <f t="shared" ca="1" si="74"/>
        <v>1152360</v>
      </c>
      <c r="P241" s="375" t="str">
        <f t="shared" ca="1" si="68"/>
        <v/>
      </c>
      <c r="Q241" s="382" t="str">
        <f>IFERROR(SUMIF([1]지출내역_LMT!$E:$E,B241,[1]지출내역_LMT!$N:$N),"")</f>
        <v/>
      </c>
      <c r="R241" s="383" t="str">
        <f t="shared" ca="1" si="75"/>
        <v/>
      </c>
    </row>
    <row r="242" spans="1:18">
      <c r="A242" s="262" t="str">
        <f ca="1">IFERROR(_xludf.XLOOKUP(B242,[1]예산코드!D:D,[1]예산코드!$A:$A),"")</f>
        <v/>
      </c>
      <c r="B242" s="291" t="s">
        <v>814</v>
      </c>
      <c r="C242" s="33"/>
      <c r="D242" s="33"/>
      <c r="E242" s="65"/>
      <c r="F242" s="65"/>
      <c r="G242" s="781"/>
      <c r="H242" s="782"/>
      <c r="I242" s="783"/>
      <c r="J242" s="39"/>
      <c r="K242" s="130"/>
      <c r="L242" s="475" t="str">
        <f t="array" aca="1" ref="L242" ca="1">IFERROR(_xludf.IFS(J242="월",ROUND(DATEDIF(E242,F242,"m")+DATEDIF(E242,F242,"md")/DAY(EOMONTH(F242,0)),2),J242="일",DATEDIF(E242,F242,"D")+1),"")</f>
        <v/>
      </c>
      <c r="M242" s="425" t="s">
        <v>539</v>
      </c>
      <c r="N242" s="130">
        <f t="shared" ca="1" si="76"/>
        <v>0</v>
      </c>
      <c r="O242" s="278">
        <f t="shared" ca="1" si="74"/>
        <v>0</v>
      </c>
      <c r="P242" s="375" t="str">
        <f t="shared" ca="1" si="68"/>
        <v/>
      </c>
      <c r="Q242" s="382" t="str">
        <f>IFERROR(SUMIF([1]지출내역_LMT!$E:$E,B242,[1]지출내역_LMT!$N:$N),"")</f>
        <v/>
      </c>
      <c r="R242" s="383" t="str">
        <f t="shared" ca="1" si="75"/>
        <v/>
      </c>
    </row>
    <row r="243" spans="1:18">
      <c r="A243" s="262" t="str">
        <f ca="1">IFERROR(_xludf.XLOOKUP(B243,[1]예산코드!D:D,[1]예산코드!$A:$A),"")</f>
        <v/>
      </c>
      <c r="B243" s="291" t="s">
        <v>812</v>
      </c>
      <c r="C243" s="33"/>
      <c r="D243" s="33"/>
      <c r="E243" s="65"/>
      <c r="F243" s="65"/>
      <c r="G243" s="781" t="s">
        <v>1480</v>
      </c>
      <c r="H243" s="782"/>
      <c r="I243" s="783"/>
      <c r="J243" s="39" t="s">
        <v>296</v>
      </c>
      <c r="K243" s="130">
        <v>1800000</v>
      </c>
      <c r="L243" s="475" t="str">
        <f t="array" aca="1" ref="L243" ca="1">IFERROR(_xludf.IFS(J243="월",ROUND(DATEDIF(E243,F243,"m")+DATEDIF(E243,F243,"md")/DAY(EOMONTH(F243,0)),2),J243="일",DATEDIF(E243,F243,"D")+1),"")</f>
        <v/>
      </c>
      <c r="M243" s="425" t="s">
        <v>539</v>
      </c>
      <c r="N243" s="130">
        <f t="shared" ca="1" si="76"/>
        <v>1800000</v>
      </c>
      <c r="O243" s="278">
        <f t="shared" ca="1" si="74"/>
        <v>1800000</v>
      </c>
      <c r="P243" s="375" t="str">
        <f t="shared" ca="1" si="68"/>
        <v/>
      </c>
      <c r="Q243" s="382" t="str">
        <f>IFERROR(SUMIF([1]지출내역_LMT!$E:$E,B243,[1]지출내역_LMT!$N:$N),"")</f>
        <v/>
      </c>
      <c r="R243" s="383" t="str">
        <f t="shared" ca="1" si="75"/>
        <v/>
      </c>
    </row>
    <row r="244" spans="1:18">
      <c r="A244" s="262" t="str">
        <f ca="1">IFERROR(_xludf.XLOOKUP(B244,[1]예산코드!D:D,[1]예산코드!$A:$A),"")</f>
        <v/>
      </c>
      <c r="B244" s="291" t="s">
        <v>764</v>
      </c>
      <c r="C244" s="33"/>
      <c r="D244" s="33"/>
      <c r="E244" s="65"/>
      <c r="F244" s="65"/>
      <c r="G244" s="781"/>
      <c r="H244" s="782"/>
      <c r="I244" s="783"/>
      <c r="J244" s="39"/>
      <c r="K244" s="130"/>
      <c r="L244" s="475" t="str">
        <f t="array" aca="1" ref="L244" ca="1">IFERROR(_xludf.IFS(J244="월",ROUND(DATEDIF(E244,F244,"m")+DATEDIF(E244,F244,"md")/DAY(EOMONTH(F244,0)),2),J244="일",DATEDIF(E244,F244,"D")+1),"")</f>
        <v/>
      </c>
      <c r="M244" s="425" t="s">
        <v>539</v>
      </c>
      <c r="N244" s="130">
        <f t="shared" ca="1" si="76"/>
        <v>0</v>
      </c>
      <c r="O244" s="278">
        <f t="shared" ca="1" si="74"/>
        <v>0</v>
      </c>
      <c r="P244" s="375" t="str">
        <f t="shared" ca="1" si="68"/>
        <v/>
      </c>
      <c r="Q244" s="382" t="str">
        <f>IFERROR(SUMIF([1]지출내역_LMT!$E:$E,B244,[1]지출내역_LMT!$N:$N),"")</f>
        <v/>
      </c>
      <c r="R244" s="383" t="str">
        <f t="shared" ca="1" si="75"/>
        <v/>
      </c>
    </row>
    <row r="245" spans="1:18">
      <c r="A245" s="262" t="str">
        <f ca="1">IFERROR(_xludf.XLOOKUP(B245,[1]예산코드!D:D,[1]예산코드!$A:$A),"")</f>
        <v/>
      </c>
      <c r="B245" s="291" t="s">
        <v>140</v>
      </c>
      <c r="C245" s="33"/>
      <c r="D245" s="33"/>
      <c r="E245" s="65"/>
      <c r="F245" s="65"/>
      <c r="G245" s="781" t="s">
        <v>214</v>
      </c>
      <c r="H245" s="782"/>
      <c r="I245" s="783"/>
      <c r="J245" s="39" t="s">
        <v>296</v>
      </c>
      <c r="K245" s="130">
        <v>2750000</v>
      </c>
      <c r="L245" s="475" t="str">
        <f t="array" aca="1" ref="L245" ca="1">IFERROR(_xludf.IFS(J245="월",ROUND(DATEDIF(E245,F245,"m")+DATEDIF(E245,F245,"md")/DAY(EOMONTH(F245,0)),2),J245="일",DATEDIF(E245,F245,"D")+1),"")</f>
        <v/>
      </c>
      <c r="M245" s="425" t="s">
        <v>539</v>
      </c>
      <c r="N245" s="130">
        <f t="shared" ca="1" si="76"/>
        <v>2750000</v>
      </c>
      <c r="O245" s="278">
        <f t="shared" ca="1" si="74"/>
        <v>2750000</v>
      </c>
      <c r="P245" s="375" t="str">
        <f t="shared" ca="1" si="68"/>
        <v/>
      </c>
      <c r="Q245" s="382" t="str">
        <f>IFERROR(SUMIF([1]지출내역_LMT!$E:$E,B245,[1]지출내역_LMT!$N:$N),"")</f>
        <v/>
      </c>
      <c r="R245" s="383" t="str">
        <f t="shared" ca="1" si="75"/>
        <v/>
      </c>
    </row>
    <row r="246" spans="1:18">
      <c r="A246" s="262" t="str">
        <f ca="1">IFERROR(_xludf.XLOOKUP(B246,[1]예산코드!D:D,[1]예산코드!$A:$A),"")</f>
        <v/>
      </c>
      <c r="B246" s="291" t="s">
        <v>817</v>
      </c>
      <c r="C246" s="33"/>
      <c r="D246" s="33"/>
      <c r="E246" s="65"/>
      <c r="F246" s="65"/>
      <c r="G246" s="781"/>
      <c r="H246" s="782"/>
      <c r="I246" s="783"/>
      <c r="J246" s="39"/>
      <c r="K246" s="130"/>
      <c r="L246" s="475" t="str">
        <f t="array" aca="1" ref="L246" ca="1">IFERROR(_xludf.IFS(J246="월",ROUND(DATEDIF(E246,F246,"m")+DATEDIF(E246,F246,"md")/DAY(EOMONTH(F246,0)),2),J246="일",DATEDIF(E246,F246,"D")+1),"")</f>
        <v/>
      </c>
      <c r="M246" s="425" t="s">
        <v>539</v>
      </c>
      <c r="N246" s="130">
        <f t="shared" ca="1" si="76"/>
        <v>0</v>
      </c>
      <c r="O246" s="278">
        <f t="shared" ca="1" si="74"/>
        <v>0</v>
      </c>
      <c r="P246" s="375" t="str">
        <f t="shared" ca="1" si="68"/>
        <v/>
      </c>
      <c r="Q246" s="382" t="str">
        <f>IFERROR(SUMIF([1]지출내역_LMT!$E:$E,B246,[1]지출내역_LMT!$N:$N),"")</f>
        <v/>
      </c>
      <c r="R246" s="383" t="str">
        <f t="shared" ca="1" si="75"/>
        <v/>
      </c>
    </row>
    <row r="247" spans="1:18">
      <c r="A247" s="262" t="str">
        <f ca="1">IFERROR(_xludf.XLOOKUP(B247,[1]예산코드!D:D,[1]예산코드!$A:$A),"")</f>
        <v/>
      </c>
      <c r="B247" s="291" t="s">
        <v>797</v>
      </c>
      <c r="C247" s="33"/>
      <c r="D247" s="33"/>
      <c r="E247" s="65"/>
      <c r="F247" s="65"/>
      <c r="G247" s="781"/>
      <c r="H247" s="782"/>
      <c r="I247" s="783"/>
      <c r="J247" s="39"/>
      <c r="K247" s="130"/>
      <c r="L247" s="475" t="str">
        <f t="array" aca="1" ref="L247" ca="1">IFERROR(_xludf.IFS(J247="월",ROUND(DATEDIF(E247,F247,"m")+DATEDIF(E247,F247,"md")/DAY(EOMONTH(F247,0)),2),J247="일",DATEDIF(E247,F247,"D")+1),"")</f>
        <v/>
      </c>
      <c r="M247" s="425" t="s">
        <v>539</v>
      </c>
      <c r="N247" s="130">
        <f t="shared" ca="1" si="76"/>
        <v>0</v>
      </c>
      <c r="O247" s="278">
        <f t="shared" ca="1" si="74"/>
        <v>0</v>
      </c>
      <c r="P247" s="375" t="str">
        <f t="shared" ca="1" si="68"/>
        <v/>
      </c>
      <c r="Q247" s="382" t="str">
        <f>IFERROR(SUMIF([1]지출내역_LMT!$E:$E,B247,[1]지출내역_LMT!$N:$N),"")</f>
        <v/>
      </c>
      <c r="R247" s="383" t="str">
        <f t="shared" ca="1" si="75"/>
        <v/>
      </c>
    </row>
    <row r="248" spans="1:18">
      <c r="A248" s="289" t="s">
        <v>615</v>
      </c>
      <c r="B248" s="276"/>
      <c r="C248" s="34"/>
      <c r="D248" s="34"/>
      <c r="E248" s="34"/>
      <c r="F248" s="34"/>
      <c r="G248" s="784"/>
      <c r="H248" s="785"/>
      <c r="I248" s="786"/>
      <c r="J248" s="40"/>
      <c r="K248" s="277"/>
      <c r="L248" s="474" t="str">
        <f t="array" aca="1" ref="L248" ca="1">IFERROR(_xludf.IFS(J248="월",ROUND(DATEDIF(E248,F248,"m")+DATEDIF(E248,F248,"md")/DAY(EOMONTH(F248,0)),2),J248="일",DATEDIF(E248,F248,"D")+1),"")</f>
        <v/>
      </c>
      <c r="M248" s="424" t="s">
        <v>539</v>
      </c>
      <c r="N248" s="277">
        <f t="shared" ca="1" si="76"/>
        <v>0</v>
      </c>
      <c r="O248" s="277">
        <f ca="1">SUM(O249:O257)</f>
        <v>0</v>
      </c>
      <c r="P248" s="374" t="str">
        <f t="shared" ca="1" si="68"/>
        <v/>
      </c>
      <c r="Q248" s="380">
        <f>SUM(Q249:Q257)</f>
        <v>0</v>
      </c>
      <c r="R248" s="381">
        <f ca="1">SUM(R249:R257)</f>
        <v>0</v>
      </c>
    </row>
    <row r="249" spans="1:18">
      <c r="A249" s="262" t="str">
        <f ca="1">IFERROR(_xludf.XLOOKUP(B249,[1]예산코드!D:D,[1]예산코드!$A:$A),"")</f>
        <v/>
      </c>
      <c r="B249" s="291" t="s">
        <v>933</v>
      </c>
      <c r="C249" s="33"/>
      <c r="D249" s="33"/>
      <c r="E249" s="65"/>
      <c r="F249" s="65"/>
      <c r="G249" s="781"/>
      <c r="H249" s="782"/>
      <c r="I249" s="783"/>
      <c r="J249" s="39"/>
      <c r="K249" s="130"/>
      <c r="L249" s="475" t="str">
        <f t="array" aca="1" ref="L249" ca="1">IFERROR(_xludf.IFS(J249="월",ROUND(DATEDIF(E249,F249,"m")+DATEDIF(E249,F249,"md")/DAY(EOMONTH(F249,0)),2),J249="일",DATEDIF(E249,F249,"D")+1),"")</f>
        <v/>
      </c>
      <c r="M249" s="425" t="s">
        <v>539</v>
      </c>
      <c r="N249" s="130">
        <f t="shared" ca="1" si="76"/>
        <v>0</v>
      </c>
      <c r="O249" s="278">
        <f t="shared" ref="O249:O251" ca="1" si="77">SUM(N249)</f>
        <v>0</v>
      </c>
      <c r="P249" s="375" t="str">
        <f t="shared" ca="1" si="68"/>
        <v/>
      </c>
      <c r="Q249" s="382" t="str">
        <f>IFERROR(SUMIF([1]지출내역_LMT!$E:$E,B249,[1]지출내역_LMT!$N:$N),"")</f>
        <v/>
      </c>
      <c r="R249" s="383" t="str">
        <f t="shared" ref="R249:R252" ca="1" si="78">IFERROR(O249-Q249,"")</f>
        <v/>
      </c>
    </row>
    <row r="250" spans="1:18">
      <c r="A250" s="262" t="str">
        <f ca="1">IFERROR(_xludf.XLOOKUP(B250,[1]예산코드!D:D,[1]예산코드!$A:$A),"")</f>
        <v/>
      </c>
      <c r="B250" s="291" t="s">
        <v>960</v>
      </c>
      <c r="C250" s="33"/>
      <c r="D250" s="33"/>
      <c r="E250" s="65"/>
      <c r="F250" s="65"/>
      <c r="G250" s="781"/>
      <c r="H250" s="782"/>
      <c r="I250" s="783"/>
      <c r="J250" s="39"/>
      <c r="K250" s="130"/>
      <c r="L250" s="475" t="str">
        <f t="array" aca="1" ref="L250" ca="1">IFERROR(_xludf.IFS(J250="월",ROUND(DATEDIF(E250,F250,"m")+DATEDIF(E250,F250,"md")/DAY(EOMONTH(F250,0)),2),J250="일",DATEDIF(E250,F250,"D")+1),"")</f>
        <v/>
      </c>
      <c r="M250" s="425" t="s">
        <v>539</v>
      </c>
      <c r="N250" s="130">
        <f t="shared" ca="1" si="76"/>
        <v>0</v>
      </c>
      <c r="O250" s="278">
        <f t="shared" ca="1" si="77"/>
        <v>0</v>
      </c>
      <c r="P250" s="375" t="str">
        <f t="shared" ca="1" si="68"/>
        <v/>
      </c>
      <c r="Q250" s="382" t="str">
        <f>IFERROR(SUMIF([1]지출내역_LMT!$E:$E,B250,[1]지출내역_LMT!$N:$N),"")</f>
        <v/>
      </c>
      <c r="R250" s="383" t="str">
        <f t="shared" ca="1" si="78"/>
        <v/>
      </c>
    </row>
    <row r="251" spans="1:18">
      <c r="A251" s="262" t="str">
        <f ca="1">IFERROR(_xludf.XLOOKUP(B251,[1]예산코드!D:D,[1]예산코드!$A:$A),"")</f>
        <v/>
      </c>
      <c r="B251" s="291" t="s">
        <v>897</v>
      </c>
      <c r="C251" s="33"/>
      <c r="D251" s="33"/>
      <c r="E251" s="65"/>
      <c r="F251" s="65"/>
      <c r="G251" s="772"/>
      <c r="H251" s="773"/>
      <c r="I251" s="774"/>
      <c r="J251" s="39"/>
      <c r="K251" s="130"/>
      <c r="L251" s="475" t="str">
        <f t="array" aca="1" ref="L251" ca="1">IFERROR(_xludf.IFS(J251="월",ROUND(DATEDIF(E251,F251,"m")+DATEDIF(E251,F251,"md")/DAY(EOMONTH(F251,0)),2),J251="일",DATEDIF(E251,F251,"D")+1),"")</f>
        <v/>
      </c>
      <c r="M251" s="425" t="s">
        <v>539</v>
      </c>
      <c r="N251" s="130">
        <f t="shared" ca="1" si="76"/>
        <v>0</v>
      </c>
      <c r="O251" s="278">
        <f t="shared" ca="1" si="77"/>
        <v>0</v>
      </c>
      <c r="P251" s="375" t="str">
        <f t="shared" ca="1" si="68"/>
        <v/>
      </c>
      <c r="Q251" s="382" t="str">
        <f>IFERROR(SUMIF([1]지출내역_LMT!$E:$E,B251,[1]지출내역_LMT!$N:$N),"")</f>
        <v/>
      </c>
      <c r="R251" s="383" t="str">
        <f t="shared" ca="1" si="78"/>
        <v/>
      </c>
    </row>
    <row r="252" spans="1:18">
      <c r="A252" s="262" t="str">
        <f ca="1">IFERROR(_xludf.XLOOKUP(B252,[1]예산코드!D:D,[1]예산코드!$A:$A),"")</f>
        <v/>
      </c>
      <c r="B252" s="450" t="s">
        <v>608</v>
      </c>
      <c r="C252" s="451"/>
      <c r="D252" s="451"/>
      <c r="E252" s="841" t="s">
        <v>494</v>
      </c>
      <c r="F252" s="842"/>
      <c r="G252" s="829" t="s">
        <v>1044</v>
      </c>
      <c r="H252" s="830"/>
      <c r="I252" s="831"/>
      <c r="J252" s="454"/>
      <c r="K252" s="455"/>
      <c r="L252" s="476" t="str">
        <f t="array" aca="1" ref="L252" ca="1">IFERROR(_xludf.IFS(J252="월",ROUND(DATEDIF(E252,F252,"m")+DATEDIF(E252,F252,"md")/DAY(EOMONTH(F252,0)),2),J252="일",DATEDIF(E252,F252,"D")+1),"")</f>
        <v/>
      </c>
      <c r="M252" s="456" t="s">
        <v>539</v>
      </c>
      <c r="N252" s="300">
        <f t="shared" ca="1" si="76"/>
        <v>0</v>
      </c>
      <c r="O252" s="301">
        <f ca="1">SUM(N253:N254)</f>
        <v>0</v>
      </c>
      <c r="P252" s="377" t="str">
        <f t="shared" ca="1" si="68"/>
        <v/>
      </c>
      <c r="Q252" s="384" t="str">
        <f>IFERROR(SUMIF([1]지출내역_LMT!$E:$E,B252,[1]지출내역_LMT!$N:$N),"")</f>
        <v/>
      </c>
      <c r="R252" s="385" t="str">
        <f t="shared" ca="1" si="78"/>
        <v/>
      </c>
    </row>
    <row r="253" spans="1:18">
      <c r="A253" s="297"/>
      <c r="B253" s="302"/>
      <c r="C253" s="303"/>
      <c r="D253" s="303"/>
      <c r="E253" s="839"/>
      <c r="F253" s="840"/>
      <c r="G253" s="832"/>
      <c r="H253" s="833"/>
      <c r="I253" s="834"/>
      <c r="J253" s="305"/>
      <c r="K253" s="324"/>
      <c r="L253" s="477" t="str">
        <f t="array" aca="1" ref="L253" ca="1">IFERROR(_xludf.IFS(J253="월",ROUND(DATEDIF(E253,F253,"m")+DATEDIF(E253,F253,"md")/DAY(EOMONTH(F253,0)),2),J253="일",DATEDIF(E253,F253,"D")+1),"")</f>
        <v/>
      </c>
      <c r="M253" s="426" t="s">
        <v>539</v>
      </c>
      <c r="N253" s="306">
        <f t="shared" ca="1" si="76"/>
        <v>0</v>
      </c>
      <c r="O253" s="403"/>
      <c r="P253" s="370"/>
      <c r="Q253" s="386"/>
      <c r="R253" s="294"/>
    </row>
    <row r="254" spans="1:18">
      <c r="A254" s="299"/>
      <c r="B254" s="312"/>
      <c r="C254" s="313"/>
      <c r="D254" s="313"/>
      <c r="E254" s="843"/>
      <c r="F254" s="844"/>
      <c r="G254" s="779"/>
      <c r="H254" s="845"/>
      <c r="I254" s="780"/>
      <c r="J254" s="315"/>
      <c r="K254" s="326"/>
      <c r="L254" s="479" t="str">
        <f t="array" aca="1" ref="L254" ca="1">IFERROR(_xludf.IFS(J254="월",ROUND(DATEDIF(E254,F254,"m")+DATEDIF(E254,F254,"md")/DAY(EOMONTH(F254,0)),2),J254="일",DATEDIF(E254,F254,"D")+1),"")</f>
        <v/>
      </c>
      <c r="M254" s="428" t="s">
        <v>539</v>
      </c>
      <c r="N254" s="316">
        <f t="shared" ca="1" si="76"/>
        <v>0</v>
      </c>
      <c r="O254" s="405"/>
      <c r="P254" s="372"/>
      <c r="Q254" s="388"/>
      <c r="R254" s="296"/>
    </row>
    <row r="255" spans="1:18">
      <c r="A255" s="262" t="str">
        <f ca="1">IFERROR(_xludf.XLOOKUP(B255,[1]예산코드!D:D,[1]예산코드!$A:$A),"")</f>
        <v/>
      </c>
      <c r="B255" s="450" t="s">
        <v>958</v>
      </c>
      <c r="C255" s="451"/>
      <c r="D255" s="451"/>
      <c r="E255" s="841" t="s">
        <v>494</v>
      </c>
      <c r="F255" s="842"/>
      <c r="G255" s="829" t="s">
        <v>1044</v>
      </c>
      <c r="H255" s="830"/>
      <c r="I255" s="831"/>
      <c r="J255" s="454"/>
      <c r="K255" s="455"/>
      <c r="L255" s="476" t="str">
        <f t="array" aca="1" ref="L255" ca="1">IFERROR(_xludf.IFS(J255="월",ROUND(DATEDIF(E255,F255,"m")+DATEDIF(E255,F255,"md")/DAY(EOMONTH(F255,0)),2),J255="일",DATEDIF(E255,F255,"D")+1),"")</f>
        <v/>
      </c>
      <c r="M255" s="456" t="s">
        <v>539</v>
      </c>
      <c r="N255" s="300">
        <f t="shared" ca="1" si="76"/>
        <v>0</v>
      </c>
      <c r="O255" s="301">
        <f ca="1">SUM(N256:N257)</f>
        <v>0</v>
      </c>
      <c r="P255" s="377" t="str">
        <f ca="1">IFERROR(O255/$O$6,"")</f>
        <v/>
      </c>
      <c r="Q255" s="384" t="str">
        <f>IFERROR(SUMIF([1]지출내역_LMT!$E:$E,B255,[1]지출내역_LMT!$N:$N),"")</f>
        <v/>
      </c>
      <c r="R255" s="385" t="str">
        <f ca="1">IFERROR(O255-Q255,"")</f>
        <v/>
      </c>
    </row>
    <row r="256" spans="1:18">
      <c r="A256" s="297"/>
      <c r="B256" s="302"/>
      <c r="C256" s="303"/>
      <c r="D256" s="303"/>
      <c r="E256" s="839"/>
      <c r="F256" s="840"/>
      <c r="G256" s="832"/>
      <c r="H256" s="833"/>
      <c r="I256" s="834"/>
      <c r="J256" s="305"/>
      <c r="K256" s="324"/>
      <c r="L256" s="477" t="str">
        <f t="array" aca="1" ref="L256" ca="1">IFERROR(_xludf.IFS(J256="월",ROUND(DATEDIF(E256,F256,"m")+DATEDIF(E256,F256,"md")/DAY(EOMONTH(F256,0)),2),J256="일",DATEDIF(E256,F256,"D")+1),"")</f>
        <v/>
      </c>
      <c r="M256" s="426" t="s">
        <v>539</v>
      </c>
      <c r="N256" s="306">
        <f t="shared" ca="1" si="76"/>
        <v>0</v>
      </c>
      <c r="O256" s="403"/>
      <c r="P256" s="370"/>
      <c r="Q256" s="386"/>
      <c r="R256" s="294"/>
    </row>
    <row r="257" spans="1:18">
      <c r="A257" s="299"/>
      <c r="B257" s="312"/>
      <c r="C257" s="313"/>
      <c r="D257" s="313"/>
      <c r="E257" s="843"/>
      <c r="F257" s="844"/>
      <c r="G257" s="779"/>
      <c r="H257" s="845"/>
      <c r="I257" s="780"/>
      <c r="J257" s="315"/>
      <c r="K257" s="326"/>
      <c r="L257" s="479" t="str">
        <f t="array" aca="1" ref="L257" ca="1">IFERROR(_xludf.IFS(J257="월",ROUND(DATEDIF(E257,F257,"m")+DATEDIF(E257,F257,"md")/DAY(EOMONTH(F257,0)),2),J257="일",DATEDIF(E257,F257,"D")+1),"")</f>
        <v/>
      </c>
      <c r="M257" s="428" t="s">
        <v>539</v>
      </c>
      <c r="N257" s="316">
        <f t="shared" ca="1" si="76"/>
        <v>0</v>
      </c>
      <c r="O257" s="405"/>
      <c r="P257" s="372"/>
      <c r="Q257" s="388"/>
      <c r="R257" s="296"/>
    </row>
    <row r="258" spans="1:18">
      <c r="A258" s="289" t="s">
        <v>1366</v>
      </c>
      <c r="B258" s="276"/>
      <c r="C258" s="34"/>
      <c r="D258" s="34"/>
      <c r="E258" s="318"/>
      <c r="F258" s="318"/>
      <c r="G258" s="852"/>
      <c r="H258" s="853"/>
      <c r="I258" s="854"/>
      <c r="J258" s="40"/>
      <c r="K258" s="277"/>
      <c r="L258" s="474" t="str">
        <f t="array" aca="1" ref="L258" ca="1">IFERROR(_xludf.IFS(J258="월",ROUND(DATEDIF(E258,F258,"m")+DATEDIF(E258,F258,"md")/DAY(EOMONTH(F258,0)),2),J258="일",DATEDIF(E258,F258,"D")+1),"")</f>
        <v/>
      </c>
      <c r="M258" s="424" t="s">
        <v>539</v>
      </c>
      <c r="N258" s="277">
        <f t="shared" ca="1" si="76"/>
        <v>0</v>
      </c>
      <c r="O258" s="277">
        <f ca="1">SUM(O259:O261)</f>
        <v>0</v>
      </c>
      <c r="P258" s="374" t="str">
        <f t="shared" ref="P258:P300" ca="1" si="79">IFERROR(O258/$O$6,"")</f>
        <v/>
      </c>
      <c r="Q258" s="380">
        <f>SUM(Q259:Q261)</f>
        <v>0</v>
      </c>
      <c r="R258" s="381">
        <f ca="1">SUM(R259:R261)</f>
        <v>0</v>
      </c>
    </row>
    <row r="259" spans="1:18">
      <c r="A259" s="262" t="str">
        <f ca="1">IFERROR(_xludf.XLOOKUP(B259,[1]예산코드!D:D,[1]예산코드!$A:$A),"")</f>
        <v/>
      </c>
      <c r="B259" s="291" t="s">
        <v>899</v>
      </c>
      <c r="C259" s="33"/>
      <c r="D259" s="33"/>
      <c r="E259" s="65"/>
      <c r="F259" s="65"/>
      <c r="G259" s="781"/>
      <c r="H259" s="782"/>
      <c r="I259" s="783"/>
      <c r="J259" s="39"/>
      <c r="K259" s="130"/>
      <c r="L259" s="475" t="str">
        <f t="array" aca="1" ref="L259" ca="1">IFERROR(_xludf.IFS(J259="월",ROUND(DATEDIF(E259,F259,"m")+DATEDIF(E259,F259,"md")/DAY(EOMONTH(F259,0)),2),J259="일",DATEDIF(E259,F259,"D")+1),"")</f>
        <v/>
      </c>
      <c r="M259" s="425" t="s">
        <v>539</v>
      </c>
      <c r="N259" s="130">
        <f t="shared" ca="1" si="76"/>
        <v>0</v>
      </c>
      <c r="O259" s="278">
        <f t="shared" ref="O259:O261" ca="1" si="80">SUM(N259)</f>
        <v>0</v>
      </c>
      <c r="P259" s="375" t="str">
        <f t="shared" ca="1" si="79"/>
        <v/>
      </c>
      <c r="Q259" s="382" t="str">
        <f>IFERROR(SUMIF([1]지출내역_LMT!$E:$E,B259,[1]지출내역_LMT!$N:$N),"")</f>
        <v/>
      </c>
      <c r="R259" s="383" t="str">
        <f t="shared" ref="R259:R261" ca="1" si="81">IFERROR(O259-Q259,"")</f>
        <v/>
      </c>
    </row>
    <row r="260" spans="1:18">
      <c r="A260" s="262" t="str">
        <f ca="1">IFERROR(_xludf.XLOOKUP(B260,[1]예산코드!D:D,[1]예산코드!$A:$A),"")</f>
        <v/>
      </c>
      <c r="B260" s="291" t="s">
        <v>954</v>
      </c>
      <c r="C260" s="33"/>
      <c r="D260" s="33"/>
      <c r="E260" s="65"/>
      <c r="F260" s="65"/>
      <c r="G260" s="781"/>
      <c r="H260" s="782"/>
      <c r="I260" s="783"/>
      <c r="J260" s="39"/>
      <c r="K260" s="130"/>
      <c r="L260" s="475" t="str">
        <f t="array" aca="1" ref="L260" ca="1">IFERROR(_xludf.IFS(J260="월",ROUND(DATEDIF(E260,F260,"m")+DATEDIF(E260,F260,"md")/DAY(EOMONTH(F260,0)),2),J260="일",DATEDIF(E260,F260,"D")+1),"")</f>
        <v/>
      </c>
      <c r="M260" s="425" t="s">
        <v>539</v>
      </c>
      <c r="N260" s="130">
        <f t="shared" ca="1" si="76"/>
        <v>0</v>
      </c>
      <c r="O260" s="278">
        <f t="shared" ca="1" si="80"/>
        <v>0</v>
      </c>
      <c r="P260" s="375" t="str">
        <f t="shared" ca="1" si="79"/>
        <v/>
      </c>
      <c r="Q260" s="382" t="str">
        <f>IFERROR(SUMIF([1]지출내역_LMT!$E:$E,B260,[1]지출내역_LMT!$N:$N),"")</f>
        <v/>
      </c>
      <c r="R260" s="383" t="str">
        <f t="shared" ca="1" si="81"/>
        <v/>
      </c>
    </row>
    <row r="261" spans="1:18">
      <c r="A261" s="262" t="str">
        <f ca="1">IFERROR(_xludf.XLOOKUP(B261,[1]예산코드!D:D,[1]예산코드!$A:$A),"")</f>
        <v/>
      </c>
      <c r="B261" s="291" t="s">
        <v>938</v>
      </c>
      <c r="C261" s="33"/>
      <c r="D261" s="33"/>
      <c r="E261" s="65"/>
      <c r="F261" s="65"/>
      <c r="G261" s="781"/>
      <c r="H261" s="782"/>
      <c r="I261" s="783"/>
      <c r="J261" s="39"/>
      <c r="K261" s="130"/>
      <c r="L261" s="475" t="str">
        <f t="array" aca="1" ref="L261" ca="1">IFERROR(_xludf.IFS(J261="월",ROUND(DATEDIF(E261,F261,"m")+DATEDIF(E261,F261,"md")/DAY(EOMONTH(F261,0)),2),J261="일",DATEDIF(E261,F261,"D")+1),"")</f>
        <v/>
      </c>
      <c r="M261" s="425" t="s">
        <v>539</v>
      </c>
      <c r="N261" s="130">
        <f t="shared" ca="1" si="76"/>
        <v>0</v>
      </c>
      <c r="O261" s="278">
        <f t="shared" ca="1" si="80"/>
        <v>0</v>
      </c>
      <c r="P261" s="375" t="str">
        <f t="shared" ca="1" si="79"/>
        <v/>
      </c>
      <c r="Q261" s="382" t="str">
        <f>IFERROR(SUMIF([1]지출내역_LMT!$E:$E,B261,[1]지출내역_LMT!$N:$N),"")</f>
        <v/>
      </c>
      <c r="R261" s="383" t="str">
        <f t="shared" ca="1" si="81"/>
        <v/>
      </c>
    </row>
    <row r="262" spans="1:18">
      <c r="A262" s="289" t="s">
        <v>1021</v>
      </c>
      <c r="B262" s="276"/>
      <c r="C262" s="34"/>
      <c r="D262" s="34"/>
      <c r="E262" s="34"/>
      <c r="F262" s="34"/>
      <c r="G262" s="784"/>
      <c r="H262" s="785"/>
      <c r="I262" s="786"/>
      <c r="J262" s="40"/>
      <c r="K262" s="277"/>
      <c r="L262" s="474" t="str">
        <f t="array" aca="1" ref="L262" ca="1">IFERROR(_xludf.IFS(J262="월",ROUND(DATEDIF(E262,F262,"m")+DATEDIF(E262,F262,"md")/DAY(EOMONTH(F262,0)),2),J262="일",DATEDIF(E262,F262,"D")+1),"")</f>
        <v/>
      </c>
      <c r="M262" s="424" t="s">
        <v>539</v>
      </c>
      <c r="N262" s="277">
        <f t="shared" ca="1" si="76"/>
        <v>0</v>
      </c>
      <c r="O262" s="277">
        <f ca="1">SUM(O263:O270)</f>
        <v>5450000</v>
      </c>
      <c r="P262" s="374" t="str">
        <f t="shared" ca="1" si="79"/>
        <v/>
      </c>
      <c r="Q262" s="380">
        <f>SUM(Q263:Q270)</f>
        <v>0</v>
      </c>
      <c r="R262" s="381">
        <f ca="1">SUM(R263:R270)</f>
        <v>0</v>
      </c>
    </row>
    <row r="263" spans="1:18">
      <c r="A263" s="262" t="str">
        <f ca="1">IFERROR(_xludf.XLOOKUP(B263,[1]예산코드!D:D,[1]예산코드!$A:$A),"")</f>
        <v/>
      </c>
      <c r="B263" s="291" t="s">
        <v>1016</v>
      </c>
      <c r="C263" s="33"/>
      <c r="D263" s="33"/>
      <c r="E263" s="65"/>
      <c r="F263" s="65"/>
      <c r="G263" s="781"/>
      <c r="H263" s="782"/>
      <c r="I263" s="783"/>
      <c r="J263" s="39"/>
      <c r="K263" s="130"/>
      <c r="L263" s="475" t="str">
        <f t="array" aca="1" ref="L263" ca="1">IFERROR(_xludf.IFS(J263="월",ROUND(DATEDIF(E263,F263,"m")+DATEDIF(E263,F263,"md")/DAY(EOMONTH(F263,0)),2),J263="일",DATEDIF(E263,F263,"D")+1),"")</f>
        <v/>
      </c>
      <c r="M263" s="425" t="s">
        <v>539</v>
      </c>
      <c r="N263" s="130">
        <f t="shared" ca="1" si="76"/>
        <v>0</v>
      </c>
      <c r="O263" s="278">
        <f t="shared" ref="O263:O270" ca="1" si="82">SUM(N263)</f>
        <v>0</v>
      </c>
      <c r="P263" s="375" t="str">
        <f t="shared" ca="1" si="79"/>
        <v/>
      </c>
      <c r="Q263" s="382" t="str">
        <f>IFERROR(SUMIF([1]지출내역_LMT!$E:$E,B263,[1]지출내역_LMT!$N:$N),"")</f>
        <v/>
      </c>
      <c r="R263" s="383" t="str">
        <f t="shared" ref="R263:R270" ca="1" si="83">IFERROR(O263-Q263,"")</f>
        <v/>
      </c>
    </row>
    <row r="264" spans="1:18">
      <c r="A264" s="262" t="str">
        <f ca="1">IFERROR(_xludf.XLOOKUP(B264,[1]예산코드!D:D,[1]예산코드!$A:$A),"")</f>
        <v/>
      </c>
      <c r="B264" s="291" t="s">
        <v>981</v>
      </c>
      <c r="C264" s="33"/>
      <c r="D264" s="33"/>
      <c r="E264" s="65"/>
      <c r="F264" s="65"/>
      <c r="G264" s="781"/>
      <c r="H264" s="782"/>
      <c r="I264" s="783"/>
      <c r="J264" s="39"/>
      <c r="K264" s="130"/>
      <c r="L264" s="475" t="str">
        <f t="array" aca="1" ref="L264" ca="1">IFERROR(_xludf.IFS(J264="월",ROUND(DATEDIF(E264,F264,"m")+DATEDIF(E264,F264,"md")/DAY(EOMONTH(F264,0)),2),J264="일",DATEDIF(E264,F264,"D")+1),"")</f>
        <v/>
      </c>
      <c r="M264" s="425" t="s">
        <v>539</v>
      </c>
      <c r="N264" s="130">
        <f t="shared" ca="1" si="76"/>
        <v>0</v>
      </c>
      <c r="O264" s="278">
        <f t="shared" ca="1" si="82"/>
        <v>0</v>
      </c>
      <c r="P264" s="375" t="str">
        <f t="shared" ca="1" si="79"/>
        <v/>
      </c>
      <c r="Q264" s="382" t="str">
        <f>IFERROR(SUMIF([1]지출내역_LMT!$E:$E,B264,[1]지출내역_LMT!$N:$N),"")</f>
        <v/>
      </c>
      <c r="R264" s="383" t="str">
        <f t="shared" ca="1" si="83"/>
        <v/>
      </c>
    </row>
    <row r="265" spans="1:18">
      <c r="A265" s="262" t="str">
        <f ca="1">IFERROR(_xludf.XLOOKUP(B265,[1]예산코드!D:D,[1]예산코드!$A:$A),"")</f>
        <v/>
      </c>
      <c r="B265" s="291" t="s">
        <v>1018</v>
      </c>
      <c r="C265" s="33"/>
      <c r="D265" s="33"/>
      <c r="E265" s="65"/>
      <c r="F265" s="65"/>
      <c r="G265" s="781"/>
      <c r="H265" s="782"/>
      <c r="I265" s="783"/>
      <c r="J265" s="39"/>
      <c r="K265" s="130"/>
      <c r="L265" s="475" t="str">
        <f t="array" aca="1" ref="L265" ca="1">IFERROR(_xludf.IFS(J265="월",ROUND(DATEDIF(E265,F265,"m")+DATEDIF(E265,F265,"md")/DAY(EOMONTH(F265,0)),2),J265="일",DATEDIF(E265,F265,"D")+1),"")</f>
        <v/>
      </c>
      <c r="M265" s="425" t="s">
        <v>539</v>
      </c>
      <c r="N265" s="130">
        <f t="shared" ca="1" si="76"/>
        <v>0</v>
      </c>
      <c r="O265" s="278">
        <f t="shared" ca="1" si="82"/>
        <v>0</v>
      </c>
      <c r="P265" s="375" t="str">
        <f t="shared" ca="1" si="79"/>
        <v/>
      </c>
      <c r="Q265" s="382" t="str">
        <f>IFERROR(SUMIF([1]지출내역_LMT!$E:$E,B265,[1]지출내역_LMT!$N:$N),"")</f>
        <v/>
      </c>
      <c r="R265" s="383" t="str">
        <f t="shared" ca="1" si="83"/>
        <v/>
      </c>
    </row>
    <row r="266" spans="1:18">
      <c r="A266" s="262" t="str">
        <f ca="1">IFERROR(_xludf.XLOOKUP(B266,[1]예산코드!D:D,[1]예산코드!$A:$A),"")</f>
        <v/>
      </c>
      <c r="B266" s="291" t="s">
        <v>547</v>
      </c>
      <c r="C266" s="33"/>
      <c r="D266" s="33"/>
      <c r="E266" s="65"/>
      <c r="F266" s="65"/>
      <c r="G266" s="781" t="s">
        <v>2072</v>
      </c>
      <c r="H266" s="782"/>
      <c r="I266" s="783"/>
      <c r="J266" s="39" t="s">
        <v>642</v>
      </c>
      <c r="K266" s="130">
        <v>700000</v>
      </c>
      <c r="L266" s="475">
        <v>2</v>
      </c>
      <c r="M266" s="425">
        <v>1</v>
      </c>
      <c r="N266" s="130">
        <f t="shared" si="76"/>
        <v>1400000</v>
      </c>
      <c r="O266" s="278">
        <f t="shared" si="82"/>
        <v>1400000</v>
      </c>
      <c r="P266" s="375" t="str">
        <f t="shared" ca="1" si="79"/>
        <v/>
      </c>
      <c r="Q266" s="382" t="str">
        <f>IFERROR(SUMIF([1]지출내역_LMT!$E:$E,B266,[1]지출내역_LMT!$N:$N),"")</f>
        <v/>
      </c>
      <c r="R266" s="383" t="str">
        <f t="shared" si="83"/>
        <v/>
      </c>
    </row>
    <row r="267" spans="1:18">
      <c r="A267" s="262" t="str">
        <f ca="1">IFERROR(_xludf.XLOOKUP(B267,[1]예산코드!D:D,[1]예산코드!$A:$A),"")</f>
        <v/>
      </c>
      <c r="B267" s="291" t="s">
        <v>975</v>
      </c>
      <c r="C267" s="33"/>
      <c r="D267" s="33"/>
      <c r="E267" s="65"/>
      <c r="F267" s="65"/>
      <c r="G267" s="781"/>
      <c r="H267" s="782"/>
      <c r="I267" s="783"/>
      <c r="J267" s="39"/>
      <c r="K267" s="130"/>
      <c r="L267" s="475" t="str">
        <f t="array" aca="1" ref="L267" ca="1">IFERROR(_xludf.IFS(J267="월",ROUND(DATEDIF(E267,F267,"m")+DATEDIF(E267,F267,"md")/DAY(EOMONTH(F267,0)),2),J267="일",DATEDIF(E267,F267,"D")+1),"")</f>
        <v/>
      </c>
      <c r="M267" s="425" t="s">
        <v>539</v>
      </c>
      <c r="N267" s="130">
        <f t="shared" ca="1" si="76"/>
        <v>0</v>
      </c>
      <c r="O267" s="278">
        <f t="shared" ca="1" si="82"/>
        <v>0</v>
      </c>
      <c r="P267" s="375" t="str">
        <f t="shared" ca="1" si="79"/>
        <v/>
      </c>
      <c r="Q267" s="382" t="str">
        <f>IFERROR(SUMIF([1]지출내역_LMT!$E:$E,B267,[1]지출내역_LMT!$N:$N),"")</f>
        <v/>
      </c>
      <c r="R267" s="383" t="str">
        <f t="shared" ca="1" si="83"/>
        <v/>
      </c>
    </row>
    <row r="268" spans="1:18">
      <c r="A268" s="262" t="str">
        <f ca="1">IFERROR(_xludf.XLOOKUP(B268,[1]예산코드!D:D,[1]예산코드!$A:$A),"")</f>
        <v/>
      </c>
      <c r="B268" s="291" t="s">
        <v>992</v>
      </c>
      <c r="C268" s="33"/>
      <c r="D268" s="33"/>
      <c r="E268" s="65"/>
      <c r="F268" s="65"/>
      <c r="G268" s="781"/>
      <c r="H268" s="782"/>
      <c r="I268" s="783"/>
      <c r="J268" s="39"/>
      <c r="K268" s="130"/>
      <c r="L268" s="475" t="str">
        <f t="array" aca="1" ref="L268" ca="1">IFERROR(_xludf.IFS(J268="월",ROUND(DATEDIF(E268,F268,"m")+DATEDIF(E268,F268,"md")/DAY(EOMONTH(F268,0)),2),J268="일",DATEDIF(E268,F268,"D")+1),"")</f>
        <v/>
      </c>
      <c r="M268" s="425" t="s">
        <v>539</v>
      </c>
      <c r="N268" s="130">
        <f t="shared" ca="1" si="76"/>
        <v>0</v>
      </c>
      <c r="O268" s="278">
        <f t="shared" ca="1" si="82"/>
        <v>0</v>
      </c>
      <c r="P268" s="375" t="str">
        <f t="shared" ca="1" si="79"/>
        <v/>
      </c>
      <c r="Q268" s="382" t="str">
        <f>IFERROR(SUMIF([1]지출내역_LMT!$E:$E,B268,[1]지출내역_LMT!$N:$N),"")</f>
        <v/>
      </c>
      <c r="R268" s="383" t="str">
        <f t="shared" ca="1" si="83"/>
        <v/>
      </c>
    </row>
    <row r="269" spans="1:18">
      <c r="A269" s="262" t="str">
        <f ca="1">IFERROR(_xludf.XLOOKUP(B269,[1]예산코드!D:D,[1]예산코드!$A:$A),"")</f>
        <v/>
      </c>
      <c r="B269" s="291" t="s">
        <v>951</v>
      </c>
      <c r="C269" s="33" t="s">
        <v>1295</v>
      </c>
      <c r="D269" s="33"/>
      <c r="E269" s="65"/>
      <c r="F269" s="65"/>
      <c r="G269" s="781" t="s">
        <v>1295</v>
      </c>
      <c r="H269" s="782"/>
      <c r="I269" s="783"/>
      <c r="J269" s="39" t="s">
        <v>296</v>
      </c>
      <c r="K269" s="130">
        <v>4050000</v>
      </c>
      <c r="L269" s="475"/>
      <c r="M269" s="425"/>
      <c r="N269" s="130">
        <f t="shared" si="76"/>
        <v>4050000</v>
      </c>
      <c r="O269" s="278">
        <f t="shared" si="82"/>
        <v>4050000</v>
      </c>
      <c r="P269" s="375" t="str">
        <f t="shared" ca="1" si="79"/>
        <v/>
      </c>
      <c r="Q269" s="382" t="str">
        <f>IFERROR(SUMIF([1]지출내역_LMT!$E:$E,B269,[1]지출내역_LMT!$N:$N),"")</f>
        <v/>
      </c>
      <c r="R269" s="383" t="str">
        <f t="shared" si="83"/>
        <v/>
      </c>
    </row>
    <row r="270" spans="1:18">
      <c r="A270" s="262" t="str">
        <f ca="1">IFERROR(_xludf.XLOOKUP(B270,[1]예산코드!D:D,[1]예산코드!$A:$A),"")</f>
        <v/>
      </c>
      <c r="B270" s="291" t="s">
        <v>1012</v>
      </c>
      <c r="C270" s="33"/>
      <c r="D270" s="33"/>
      <c r="E270" s="65"/>
      <c r="F270" s="65"/>
      <c r="G270" s="781"/>
      <c r="H270" s="782"/>
      <c r="I270" s="783"/>
      <c r="J270" s="39"/>
      <c r="K270" s="130"/>
      <c r="L270" s="475"/>
      <c r="M270" s="425"/>
      <c r="N270" s="130">
        <f t="shared" si="76"/>
        <v>0</v>
      </c>
      <c r="O270" s="278">
        <f t="shared" si="82"/>
        <v>0</v>
      </c>
      <c r="P270" s="375" t="str">
        <f t="shared" ca="1" si="79"/>
        <v/>
      </c>
      <c r="Q270" s="382" t="str">
        <f>IFERROR(SUMIF([1]지출내역_LMT!$E:$E,B270,[1]지출내역_LMT!$N:$N),"")</f>
        <v/>
      </c>
      <c r="R270" s="383" t="str">
        <f t="shared" si="83"/>
        <v/>
      </c>
    </row>
    <row r="271" spans="1:18">
      <c r="A271" s="289" t="s">
        <v>532</v>
      </c>
      <c r="B271" s="276"/>
      <c r="C271" s="34"/>
      <c r="D271" s="34"/>
      <c r="E271" s="34"/>
      <c r="F271" s="34"/>
      <c r="G271" s="784"/>
      <c r="H271" s="785"/>
      <c r="I271" s="786"/>
      <c r="J271" s="40"/>
      <c r="K271" s="277"/>
      <c r="L271" s="474" t="str">
        <f t="array" aca="1" ref="L271" ca="1">IFERROR(_xludf.IFS(J271="월",ROUND(DATEDIF(E271,F271,"m")+DATEDIF(E271,F271,"md")/DAY(EOMONTH(F271,0)),2),J271="일",DATEDIF(E271,F271,"D")+1),"")</f>
        <v/>
      </c>
      <c r="M271" s="424" t="s">
        <v>539</v>
      </c>
      <c r="N271" s="277">
        <f t="shared" ca="1" si="76"/>
        <v>0</v>
      </c>
      <c r="O271" s="277">
        <f ca="1">SUM(O272:O298)</f>
        <v>107250000</v>
      </c>
      <c r="P271" s="374" t="str">
        <f t="shared" ca="1" si="79"/>
        <v/>
      </c>
      <c r="Q271" s="380">
        <f>SUM(Q272:Q298)</f>
        <v>0</v>
      </c>
      <c r="R271" s="381">
        <f ca="1">SUM(R272:R298)</f>
        <v>0</v>
      </c>
    </row>
    <row r="272" spans="1:18">
      <c r="A272" s="262" t="str">
        <f ca="1">IFERROR(_xludf.XLOOKUP(B272,[1]예산코드!D:D,[1]예산코드!$A:$A),"")</f>
        <v/>
      </c>
      <c r="B272" s="291" t="s">
        <v>1038</v>
      </c>
      <c r="C272" s="33"/>
      <c r="D272" s="33"/>
      <c r="E272" s="65"/>
      <c r="F272" s="65"/>
      <c r="G272" s="781"/>
      <c r="H272" s="782"/>
      <c r="I272" s="783"/>
      <c r="J272" s="39"/>
      <c r="K272" s="130"/>
      <c r="L272" s="475" t="str">
        <f t="array" aca="1" ref="L272" ca="1">IFERROR(_xludf.IFS(J272="월",ROUND(DATEDIF(E272,F272,"m")+DATEDIF(E272,F272,"md")/DAY(EOMONTH(F272,0)),2),J272="일",DATEDIF(E272,F272,"D")+1),"")</f>
        <v/>
      </c>
      <c r="M272" s="425" t="s">
        <v>539</v>
      </c>
      <c r="N272" s="130">
        <f t="shared" ca="1" si="76"/>
        <v>0</v>
      </c>
      <c r="O272" s="278">
        <f t="shared" ref="O272:O287" ca="1" si="84">SUM(N272)</f>
        <v>0</v>
      </c>
      <c r="P272" s="375" t="str">
        <f t="shared" ca="1" si="79"/>
        <v/>
      </c>
      <c r="Q272" s="382" t="str">
        <f>IFERROR(SUMIF([1]지출내역_LMT!$E:$E,B272,[1]지출내역_LMT!$N:$N),"")</f>
        <v/>
      </c>
      <c r="R272" s="383" t="str">
        <f t="shared" ref="R272:R298" ca="1" si="85">IFERROR(O272-Q272,"")</f>
        <v/>
      </c>
    </row>
    <row r="273" spans="1:18">
      <c r="A273" s="262" t="str">
        <f ca="1">IFERROR(_xludf.XLOOKUP(B273,[1]예산코드!D:D,[1]예산코드!$A:$A),"")</f>
        <v/>
      </c>
      <c r="B273" s="291" t="s">
        <v>965</v>
      </c>
      <c r="C273" s="33"/>
      <c r="D273" s="33"/>
      <c r="E273" s="65"/>
      <c r="F273" s="65"/>
      <c r="G273" s="781"/>
      <c r="H273" s="782"/>
      <c r="I273" s="783"/>
      <c r="J273" s="39"/>
      <c r="K273" s="130"/>
      <c r="L273" s="475" t="str">
        <f t="array" aca="1" ref="L273" ca="1">IFERROR(_xludf.IFS(J273="월",ROUND(DATEDIF(E273,F273,"m")+DATEDIF(E273,F273,"md")/DAY(EOMONTH(F273,0)),2),J273="일",DATEDIF(E273,F273,"D")+1),"")</f>
        <v/>
      </c>
      <c r="M273" s="425" t="s">
        <v>539</v>
      </c>
      <c r="N273" s="130">
        <f t="shared" ca="1" si="76"/>
        <v>0</v>
      </c>
      <c r="O273" s="278">
        <f t="shared" ca="1" si="84"/>
        <v>0</v>
      </c>
      <c r="P273" s="375" t="str">
        <f t="shared" ca="1" si="79"/>
        <v/>
      </c>
      <c r="Q273" s="382" t="str">
        <f>IFERROR(SUMIF([1]지출내역_LMT!$E:$E,B273,[1]지출내역_LMT!$N:$N),"")</f>
        <v/>
      </c>
      <c r="R273" s="383" t="str">
        <f t="shared" ca="1" si="85"/>
        <v/>
      </c>
    </row>
    <row r="274" spans="1:18">
      <c r="A274" s="262" t="str">
        <f ca="1">IFERROR(_xludf.XLOOKUP(B274,[1]예산코드!D:D,[1]예산코드!$A:$A),"")</f>
        <v/>
      </c>
      <c r="B274" s="291" t="s">
        <v>1000</v>
      </c>
      <c r="C274" s="33"/>
      <c r="D274" s="33"/>
      <c r="E274" s="65"/>
      <c r="F274" s="65"/>
      <c r="G274" s="781"/>
      <c r="H274" s="782"/>
      <c r="I274" s="783"/>
      <c r="J274" s="39"/>
      <c r="K274" s="130"/>
      <c r="L274" s="475" t="str">
        <f t="array" aca="1" ref="L274" ca="1">IFERROR(_xludf.IFS(J274="월",ROUND(DATEDIF(E274,F274,"m")+DATEDIF(E274,F274,"md")/DAY(EOMONTH(F274,0)),2),J274="일",DATEDIF(E274,F274,"D")+1),"")</f>
        <v/>
      </c>
      <c r="M274" s="425" t="s">
        <v>539</v>
      </c>
      <c r="N274" s="130">
        <f t="shared" ca="1" si="76"/>
        <v>0</v>
      </c>
      <c r="O274" s="278">
        <f t="shared" ca="1" si="84"/>
        <v>0</v>
      </c>
      <c r="P274" s="375" t="str">
        <f t="shared" ca="1" si="79"/>
        <v/>
      </c>
      <c r="Q274" s="382" t="str">
        <f>IFERROR(SUMIF([1]지출내역_LMT!$E:$E,B274,[1]지출내역_LMT!$N:$N),"")</f>
        <v/>
      </c>
      <c r="R274" s="383" t="str">
        <f t="shared" ca="1" si="85"/>
        <v/>
      </c>
    </row>
    <row r="275" spans="1:18">
      <c r="A275" s="262" t="str">
        <f ca="1">IFERROR(_xludf.XLOOKUP(B275,[1]예산코드!D:D,[1]예산코드!$A:$A),"")</f>
        <v/>
      </c>
      <c r="B275" s="291" t="s">
        <v>984</v>
      </c>
      <c r="C275" s="33" t="s">
        <v>230</v>
      </c>
      <c r="D275" s="33"/>
      <c r="E275" s="65">
        <v>45717</v>
      </c>
      <c r="F275" s="65">
        <v>45721</v>
      </c>
      <c r="G275" s="781" t="s">
        <v>230</v>
      </c>
      <c r="H275" s="782"/>
      <c r="I275" s="783"/>
      <c r="J275" s="39" t="s">
        <v>296</v>
      </c>
      <c r="K275" s="130">
        <v>6000000</v>
      </c>
      <c r="L275" s="475"/>
      <c r="M275" s="425"/>
      <c r="N275" s="130">
        <f t="shared" si="76"/>
        <v>6000000</v>
      </c>
      <c r="O275" s="278">
        <f t="shared" si="84"/>
        <v>6000000</v>
      </c>
      <c r="P275" s="375" t="str">
        <f t="shared" ca="1" si="79"/>
        <v/>
      </c>
      <c r="Q275" s="382" t="str">
        <f>IFERROR(SUMIF([1]지출내역_LMT!$E:$E,B275,[1]지출내역_LMT!$N:$N),"")</f>
        <v/>
      </c>
      <c r="R275" s="383" t="str">
        <f t="shared" si="85"/>
        <v/>
      </c>
    </row>
    <row r="276" spans="1:18">
      <c r="A276" s="262" t="str">
        <f ca="1">IFERROR(_xludf.XLOOKUP(B276,[1]예산코드!D:D,[1]예산코드!$A:$A),"")</f>
        <v/>
      </c>
      <c r="B276" s="291" t="s">
        <v>1033</v>
      </c>
      <c r="C276" s="33"/>
      <c r="D276" s="33"/>
      <c r="E276" s="65"/>
      <c r="F276" s="65"/>
      <c r="G276" s="781"/>
      <c r="H276" s="782"/>
      <c r="I276" s="783"/>
      <c r="J276" s="39"/>
      <c r="K276" s="130"/>
      <c r="L276" s="475">
        <v>2</v>
      </c>
      <c r="M276" s="425">
        <v>1</v>
      </c>
      <c r="N276" s="130">
        <f t="shared" si="76"/>
        <v>0</v>
      </c>
      <c r="O276" s="278">
        <f t="shared" si="84"/>
        <v>0</v>
      </c>
      <c r="P276" s="375" t="str">
        <f t="shared" ca="1" si="79"/>
        <v/>
      </c>
      <c r="Q276" s="382" t="str">
        <f>IFERROR(SUMIF([1]지출내역_LMT!$E:$E,B276,[1]지출내역_LMT!$N:$N),"")</f>
        <v/>
      </c>
      <c r="R276" s="383" t="str">
        <f t="shared" si="85"/>
        <v/>
      </c>
    </row>
    <row r="277" spans="1:18">
      <c r="A277" s="262" t="str">
        <f ca="1">IFERROR(_xludf.XLOOKUP(B277,[1]예산코드!D:D,[1]예산코드!$A:$A),"")</f>
        <v/>
      </c>
      <c r="B277" s="291" t="s">
        <v>1030</v>
      </c>
      <c r="C277" s="33" t="s">
        <v>1445</v>
      </c>
      <c r="D277" s="33"/>
      <c r="E277" s="65">
        <v>45705</v>
      </c>
      <c r="F277" s="65">
        <f>$K$4+1</f>
        <v>45722</v>
      </c>
      <c r="G277" s="781" t="s">
        <v>108</v>
      </c>
      <c r="H277" s="782"/>
      <c r="I277" s="783"/>
      <c r="J277" s="39" t="s">
        <v>668</v>
      </c>
      <c r="K277" s="130">
        <v>600000</v>
      </c>
      <c r="L277" s="475">
        <v>1</v>
      </c>
      <c r="M277" s="425">
        <v>3</v>
      </c>
      <c r="N277" s="130">
        <f t="shared" si="76"/>
        <v>1800000</v>
      </c>
      <c r="O277" s="278">
        <f t="shared" si="84"/>
        <v>1800000</v>
      </c>
      <c r="P277" s="375" t="str">
        <f t="shared" ca="1" si="79"/>
        <v/>
      </c>
      <c r="Q277" s="382" t="str">
        <f>IFERROR(SUMIF([1]지출내역_LMT!$E:$E,B277,[1]지출내역_LMT!$N:$N),"")</f>
        <v/>
      </c>
      <c r="R277" s="383" t="str">
        <f t="shared" si="85"/>
        <v/>
      </c>
    </row>
    <row r="278" spans="1:18">
      <c r="A278" s="262" t="str">
        <f ca="1">IFERROR(_xludf.XLOOKUP(B278,[1]예산코드!D:D,[1]예산코드!$A:$A),"")</f>
        <v/>
      </c>
      <c r="B278" s="291" t="s">
        <v>969</v>
      </c>
      <c r="C278" s="33" t="s">
        <v>1445</v>
      </c>
      <c r="D278" s="33"/>
      <c r="E278" s="65">
        <v>45714</v>
      </c>
      <c r="F278" s="65">
        <f>$K$4+1</f>
        <v>45722</v>
      </c>
      <c r="G278" s="781" t="s">
        <v>60</v>
      </c>
      <c r="H278" s="782"/>
      <c r="I278" s="783"/>
      <c r="J278" s="39" t="s">
        <v>668</v>
      </c>
      <c r="K278" s="130">
        <v>600000</v>
      </c>
      <c r="L278" s="475">
        <v>1</v>
      </c>
      <c r="M278" s="425">
        <v>3</v>
      </c>
      <c r="N278" s="130">
        <f t="shared" si="76"/>
        <v>1800000</v>
      </c>
      <c r="O278" s="278">
        <f t="shared" si="84"/>
        <v>1800000</v>
      </c>
      <c r="P278" s="375" t="str">
        <f t="shared" ca="1" si="79"/>
        <v/>
      </c>
      <c r="Q278" s="382" t="str">
        <f>IFERROR(SUMIF([1]지출내역_LMT!$E:$E,B278,[1]지출내역_LMT!$N:$N),"")</f>
        <v/>
      </c>
      <c r="R278" s="383" t="str">
        <f t="shared" si="85"/>
        <v/>
      </c>
    </row>
    <row r="279" spans="1:18">
      <c r="A279" s="262" t="str">
        <f ca="1">IFERROR(_xludf.XLOOKUP(B279,[1]예산코드!D:D,[1]예산코드!$A:$A),"")</f>
        <v/>
      </c>
      <c r="B279" s="291" t="s">
        <v>1011</v>
      </c>
      <c r="C279" s="33"/>
      <c r="D279" s="33"/>
      <c r="E279" s="65">
        <v>45714</v>
      </c>
      <c r="F279" s="65">
        <f>$K$4+1</f>
        <v>45722</v>
      </c>
      <c r="G279" s="781" t="s">
        <v>1972</v>
      </c>
      <c r="H279" s="782"/>
      <c r="I279" s="783"/>
      <c r="J279" s="39" t="s">
        <v>668</v>
      </c>
      <c r="K279" s="130">
        <v>950000</v>
      </c>
      <c r="L279" s="475">
        <v>1</v>
      </c>
      <c r="M279" s="425">
        <v>1</v>
      </c>
      <c r="N279" s="130">
        <f t="shared" si="76"/>
        <v>950000</v>
      </c>
      <c r="O279" s="278">
        <f t="shared" si="84"/>
        <v>950000</v>
      </c>
      <c r="P279" s="375" t="str">
        <f t="shared" ca="1" si="79"/>
        <v/>
      </c>
      <c r="Q279" s="382" t="str">
        <f>IFERROR(SUMIF([1]지출내역_LMT!$E:$E,B279,[1]지출내역_LMT!$N:$N),"")</f>
        <v/>
      </c>
      <c r="R279" s="383" t="str">
        <f t="shared" si="85"/>
        <v/>
      </c>
    </row>
    <row r="280" spans="1:18">
      <c r="A280" s="262" t="str">
        <f ca="1">IFERROR(_xludf.XLOOKUP(B280,[1]예산코드!D:D,[1]예산코드!$A:$A),"")</f>
        <v/>
      </c>
      <c r="B280" s="291" t="s">
        <v>952</v>
      </c>
      <c r="C280" s="33"/>
      <c r="D280" s="33"/>
      <c r="E280" s="65"/>
      <c r="F280" s="65"/>
      <c r="G280" s="781"/>
      <c r="H280" s="782"/>
      <c r="I280" s="783"/>
      <c r="J280" s="39"/>
      <c r="K280" s="130"/>
      <c r="L280" s="475"/>
      <c r="M280" s="425"/>
      <c r="N280" s="130">
        <f t="shared" si="76"/>
        <v>0</v>
      </c>
      <c r="O280" s="278">
        <f t="shared" si="84"/>
        <v>0</v>
      </c>
      <c r="P280" s="375" t="str">
        <f t="shared" ca="1" si="79"/>
        <v/>
      </c>
      <c r="Q280" s="382" t="str">
        <f>IFERROR(SUMIF([1]지출내역_LMT!$E:$E,B280,[1]지출내역_LMT!$N:$N),"")</f>
        <v/>
      </c>
      <c r="R280" s="383" t="str">
        <f t="shared" si="85"/>
        <v/>
      </c>
    </row>
    <row r="281" spans="1:18">
      <c r="A281" s="262" t="str">
        <f ca="1">IFERROR(_xludf.XLOOKUP(B281,[1]예산코드!D:D,[1]예산코드!$A:$A),"")</f>
        <v/>
      </c>
      <c r="B281" s="291" t="s">
        <v>1022</v>
      </c>
      <c r="C281" s="33"/>
      <c r="D281" s="33"/>
      <c r="E281" s="65"/>
      <c r="F281" s="65"/>
      <c r="G281" s="781"/>
      <c r="H281" s="782"/>
      <c r="I281" s="783"/>
      <c r="J281" s="39"/>
      <c r="K281" s="130"/>
      <c r="L281" s="475"/>
      <c r="M281" s="425"/>
      <c r="N281" s="130">
        <f t="shared" si="76"/>
        <v>0</v>
      </c>
      <c r="O281" s="278">
        <f t="shared" si="84"/>
        <v>0</v>
      </c>
      <c r="P281" s="375" t="str">
        <f t="shared" ca="1" si="79"/>
        <v/>
      </c>
      <c r="Q281" s="382" t="str">
        <f>IFERROR(SUMIF([1]지출내역_LMT!$E:$E,B281,[1]지출내역_LMT!$N:$N),"")</f>
        <v/>
      </c>
      <c r="R281" s="383" t="str">
        <f t="shared" si="85"/>
        <v/>
      </c>
    </row>
    <row r="282" spans="1:18">
      <c r="A282" s="262" t="str">
        <f ca="1">IFERROR(_xludf.XLOOKUP(B282,[1]예산코드!D:D,[1]예산코드!$A:$A),"")</f>
        <v/>
      </c>
      <c r="B282" s="291" t="s">
        <v>1024</v>
      </c>
      <c r="C282" s="33" t="s">
        <v>1347</v>
      </c>
      <c r="D282" s="33"/>
      <c r="E282" s="65">
        <v>45716</v>
      </c>
      <c r="F282" s="65">
        <v>45722</v>
      </c>
      <c r="G282" s="781" t="s">
        <v>1812</v>
      </c>
      <c r="H282" s="782"/>
      <c r="I282" s="783"/>
      <c r="J282" s="39" t="s">
        <v>686</v>
      </c>
      <c r="K282" s="130">
        <v>2500000</v>
      </c>
      <c r="L282" s="475">
        <v>1</v>
      </c>
      <c r="M282" s="425">
        <v>8</v>
      </c>
      <c r="N282" s="130">
        <f t="shared" si="76"/>
        <v>20000000</v>
      </c>
      <c r="O282" s="278">
        <f t="shared" si="84"/>
        <v>20000000</v>
      </c>
      <c r="P282" s="375" t="str">
        <f t="shared" ca="1" si="79"/>
        <v/>
      </c>
      <c r="Q282" s="382" t="str">
        <f>IFERROR(SUMIF([1]지출내역_LMT!$E:$E,B282,[1]지출내역_LMT!$N:$N),"")</f>
        <v/>
      </c>
      <c r="R282" s="383" t="str">
        <f t="shared" si="85"/>
        <v/>
      </c>
    </row>
    <row r="283" spans="1:18">
      <c r="A283" s="262" t="str">
        <f ca="1">IFERROR(_xludf.XLOOKUP(B283,[1]예산코드!D:D,[1]예산코드!$A:$A),"")</f>
        <v/>
      </c>
      <c r="B283" s="291" t="s">
        <v>1017</v>
      </c>
      <c r="C283" s="33" t="s">
        <v>1347</v>
      </c>
      <c r="D283" s="33"/>
      <c r="E283" s="65"/>
      <c r="F283" s="65"/>
      <c r="G283" s="781" t="s">
        <v>1951</v>
      </c>
      <c r="H283" s="782"/>
      <c r="I283" s="783"/>
      <c r="J283" s="39" t="s">
        <v>296</v>
      </c>
      <c r="K283" s="130">
        <v>4000000</v>
      </c>
      <c r="L283" s="475"/>
      <c r="M283" s="425"/>
      <c r="N283" s="130">
        <f t="shared" si="76"/>
        <v>4000000</v>
      </c>
      <c r="O283" s="278">
        <f t="shared" si="84"/>
        <v>4000000</v>
      </c>
      <c r="P283" s="375" t="str">
        <f t="shared" ca="1" si="79"/>
        <v/>
      </c>
      <c r="Q283" s="382" t="str">
        <f>IFERROR(SUMIF([1]지출내역_LMT!$E:$E,B283,[1]지출내역_LMT!$N:$N),"")</f>
        <v/>
      </c>
      <c r="R283" s="383" t="str">
        <f t="shared" si="85"/>
        <v/>
      </c>
    </row>
    <row r="284" spans="1:18">
      <c r="A284" s="262" t="str">
        <f ca="1">IFERROR(_xludf.XLOOKUP(B284,[1]예산코드!D:D,[1]예산코드!$A:$A),"")</f>
        <v/>
      </c>
      <c r="B284" s="291" t="s">
        <v>1039</v>
      </c>
      <c r="C284" s="33" t="s">
        <v>1277</v>
      </c>
      <c r="D284" s="33"/>
      <c r="E284" s="65">
        <v>45714</v>
      </c>
      <c r="F284" s="65">
        <f>$K$4+1</f>
        <v>45722</v>
      </c>
      <c r="G284" s="781" t="s">
        <v>430</v>
      </c>
      <c r="H284" s="782"/>
      <c r="I284" s="783"/>
      <c r="J284" s="39" t="s">
        <v>296</v>
      </c>
      <c r="K284" s="130">
        <v>19000000</v>
      </c>
      <c r="L284" s="475"/>
      <c r="M284" s="425" t="s">
        <v>539</v>
      </c>
      <c r="N284" s="130">
        <f t="shared" si="76"/>
        <v>19000000</v>
      </c>
      <c r="O284" s="278">
        <f t="shared" si="84"/>
        <v>19000000</v>
      </c>
      <c r="P284" s="375" t="str">
        <f t="shared" ca="1" si="79"/>
        <v/>
      </c>
      <c r="Q284" s="382" t="str">
        <f>IFERROR(SUMIF([1]지출내역_LMT!$E:$E,B284,[1]지출내역_LMT!$N:$N),"")</f>
        <v/>
      </c>
      <c r="R284" s="383" t="str">
        <f t="shared" si="85"/>
        <v/>
      </c>
    </row>
    <row r="285" spans="1:18">
      <c r="A285" s="262" t="str">
        <f ca="1">IFERROR(_xludf.XLOOKUP(B285,[1]예산코드!D:D,[1]예산코드!$A:$A),"")</f>
        <v/>
      </c>
      <c r="B285" s="291" t="s">
        <v>1048</v>
      </c>
      <c r="C285" s="33" t="s">
        <v>1333</v>
      </c>
      <c r="D285" s="33"/>
      <c r="E285" s="65">
        <v>45716</v>
      </c>
      <c r="F285" s="65">
        <v>45722</v>
      </c>
      <c r="G285" s="781" t="s">
        <v>206</v>
      </c>
      <c r="H285" s="782"/>
      <c r="I285" s="783"/>
      <c r="J285" s="39" t="s">
        <v>296</v>
      </c>
      <c r="K285" s="130">
        <v>3200000</v>
      </c>
      <c r="L285" s="475"/>
      <c r="M285" s="425" t="s">
        <v>539</v>
      </c>
      <c r="N285" s="130">
        <f t="shared" si="76"/>
        <v>3200000</v>
      </c>
      <c r="O285" s="278">
        <f t="shared" si="84"/>
        <v>3200000</v>
      </c>
      <c r="P285" s="375" t="str">
        <f t="shared" ca="1" si="79"/>
        <v/>
      </c>
      <c r="Q285" s="382" t="str">
        <f>IFERROR(SUMIF([1]지출내역_LMT!$E:$E,B285,[1]지출내역_LMT!$N:$N),"")</f>
        <v/>
      </c>
      <c r="R285" s="383" t="str">
        <f t="shared" si="85"/>
        <v/>
      </c>
    </row>
    <row r="286" spans="1:18">
      <c r="A286" s="262" t="str">
        <f ca="1">IFERROR(_xludf.XLOOKUP(B286,[1]예산코드!D:D,[1]예산코드!$A:$A),"")</f>
        <v/>
      </c>
      <c r="B286" s="291" t="s">
        <v>1020</v>
      </c>
      <c r="C286" s="33" t="s">
        <v>225</v>
      </c>
      <c r="D286" s="33"/>
      <c r="E286" s="65">
        <v>45716</v>
      </c>
      <c r="F286" s="65">
        <v>45721</v>
      </c>
      <c r="G286" s="781" t="s">
        <v>2014</v>
      </c>
      <c r="H286" s="782"/>
      <c r="I286" s="783"/>
      <c r="J286" s="39" t="s">
        <v>296</v>
      </c>
      <c r="K286" s="130">
        <v>10500000</v>
      </c>
      <c r="L286" s="475"/>
      <c r="M286" s="425" t="s">
        <v>539</v>
      </c>
      <c r="N286" s="130">
        <f t="shared" si="76"/>
        <v>10500000</v>
      </c>
      <c r="O286" s="278">
        <f t="shared" si="84"/>
        <v>10500000</v>
      </c>
      <c r="P286" s="375" t="str">
        <f t="shared" ca="1" si="79"/>
        <v/>
      </c>
      <c r="Q286" s="382" t="str">
        <f>IFERROR(SUMIF([1]지출내역_LMT!$E:$E,B286,[1]지출내역_LMT!$N:$N),"")</f>
        <v/>
      </c>
      <c r="R286" s="383" t="str">
        <f t="shared" si="85"/>
        <v/>
      </c>
    </row>
    <row r="287" spans="1:18">
      <c r="A287" s="262" t="str">
        <f ca="1">IFERROR(_xludf.XLOOKUP(B287,[1]예산코드!D:D,[1]예산코드!$A:$A),"")</f>
        <v/>
      </c>
      <c r="B287" s="291" t="s">
        <v>1041</v>
      </c>
      <c r="C287" s="33"/>
      <c r="D287" s="33"/>
      <c r="E287" s="65"/>
      <c r="F287" s="65"/>
      <c r="G287" s="781"/>
      <c r="H287" s="782"/>
      <c r="I287" s="783"/>
      <c r="J287" s="39"/>
      <c r="K287" s="130"/>
      <c r="L287" s="475"/>
      <c r="M287" s="425"/>
      <c r="N287" s="130">
        <f t="shared" si="76"/>
        <v>0</v>
      </c>
      <c r="O287" s="278">
        <f t="shared" si="84"/>
        <v>0</v>
      </c>
      <c r="P287" s="375" t="str">
        <f t="shared" ca="1" si="79"/>
        <v/>
      </c>
      <c r="Q287" s="382" t="str">
        <f>IFERROR(SUMIF([1]지출내역_LMT!$E:$E,B287,[1]지출내역_LMT!$N:$N),"")</f>
        <v/>
      </c>
      <c r="R287" s="383" t="str">
        <f t="shared" si="85"/>
        <v/>
      </c>
    </row>
    <row r="288" spans="1:18">
      <c r="A288" s="262" t="str">
        <f ca="1">IFERROR(_xludf.XLOOKUP(B288,[1]예산코드!D:D,[1]예산코드!$A:$A),"")</f>
        <v/>
      </c>
      <c r="B288" s="291" t="s">
        <v>1049</v>
      </c>
      <c r="C288" s="33"/>
      <c r="D288" s="33"/>
      <c r="E288" s="65"/>
      <c r="F288" s="65"/>
      <c r="G288" s="584"/>
      <c r="H288" s="585"/>
      <c r="I288" s="586"/>
      <c r="J288" s="39"/>
      <c r="K288" s="130"/>
      <c r="L288" s="475"/>
      <c r="M288" s="425"/>
      <c r="N288" s="130">
        <f t="shared" si="76"/>
        <v>0</v>
      </c>
      <c r="O288" s="278">
        <f t="shared" ref="O288:O298" si="86">SUM(N288)</f>
        <v>0</v>
      </c>
      <c r="P288" s="375" t="str">
        <f t="shared" ca="1" si="79"/>
        <v/>
      </c>
      <c r="Q288" s="382" t="str">
        <f>IFERROR(SUMIF([1]지출내역_LMT!$E:$E,B288,[1]지출내역_LMT!$N:$N),"")</f>
        <v/>
      </c>
      <c r="R288" s="383" t="str">
        <f t="shared" si="85"/>
        <v/>
      </c>
    </row>
    <row r="289" spans="1:18">
      <c r="A289" s="262" t="str">
        <f ca="1">IFERROR(_xludf.XLOOKUP(B289,[1]예산코드!D:D,[1]예산코드!$A:$A),"")</f>
        <v/>
      </c>
      <c r="B289" s="291" t="s">
        <v>1073</v>
      </c>
      <c r="C289" s="33"/>
      <c r="D289" s="33"/>
      <c r="E289" s="65"/>
      <c r="F289" s="65"/>
      <c r="G289" s="781"/>
      <c r="H289" s="782"/>
      <c r="I289" s="783"/>
      <c r="J289" s="39"/>
      <c r="K289" s="130"/>
      <c r="L289" s="475"/>
      <c r="M289" s="425"/>
      <c r="N289" s="130">
        <f t="shared" si="76"/>
        <v>0</v>
      </c>
      <c r="O289" s="278">
        <f t="shared" si="86"/>
        <v>0</v>
      </c>
      <c r="P289" s="375" t="str">
        <f t="shared" ca="1" si="79"/>
        <v/>
      </c>
      <c r="Q289" s="382" t="str">
        <f>IFERROR(SUMIF([1]지출내역_LMT!$E:$E,B289,[1]지출내역_LMT!$N:$N),"")</f>
        <v/>
      </c>
      <c r="R289" s="383" t="str">
        <f t="shared" si="85"/>
        <v/>
      </c>
    </row>
    <row r="290" spans="1:18">
      <c r="A290" s="262" t="str">
        <f ca="1">IFERROR(_xludf.XLOOKUP(B290,[1]예산코드!D:D,[1]예산코드!$A:$A),"")</f>
        <v/>
      </c>
      <c r="B290" s="291" t="s">
        <v>1081</v>
      </c>
      <c r="C290" s="33"/>
      <c r="D290" s="33"/>
      <c r="E290" s="65"/>
      <c r="F290" s="65"/>
      <c r="G290" s="781"/>
      <c r="H290" s="782"/>
      <c r="I290" s="783"/>
      <c r="J290" s="39"/>
      <c r="K290" s="130"/>
      <c r="L290" s="475" t="str">
        <f t="array" aca="1" ref="L290" ca="1">IFERROR(_xludf.IFS(J290="월",ROUND(DATEDIF(E290,F290,"m")+DATEDIF(E290,F290,"md")/DAY(EOMONTH(F290,0)),2),J290="일",DATEDIF(E290,F290,"D")+1),"")</f>
        <v/>
      </c>
      <c r="M290" s="425" t="s">
        <v>539</v>
      </c>
      <c r="N290" s="130">
        <f t="shared" ca="1" si="76"/>
        <v>0</v>
      </c>
      <c r="O290" s="278">
        <f t="shared" ca="1" si="86"/>
        <v>0</v>
      </c>
      <c r="P290" s="375" t="str">
        <f t="shared" ca="1" si="79"/>
        <v/>
      </c>
      <c r="Q290" s="382" t="str">
        <f>IFERROR(SUMIF([1]지출내역_LMT!$E:$E,B290,[1]지출내역_LMT!$N:$N),"")</f>
        <v/>
      </c>
      <c r="R290" s="383" t="str">
        <f t="shared" ca="1" si="85"/>
        <v/>
      </c>
    </row>
    <row r="291" spans="1:18">
      <c r="A291" s="262" t="str">
        <f ca="1">IFERROR(_xludf.XLOOKUP(B291,[1]예산코드!D:D,[1]예산코드!$A:$A),"")</f>
        <v/>
      </c>
      <c r="B291" s="291" t="s">
        <v>227</v>
      </c>
      <c r="C291" s="33"/>
      <c r="D291" s="33"/>
      <c r="E291" s="65"/>
      <c r="F291" s="65"/>
      <c r="G291" s="781"/>
      <c r="H291" s="782"/>
      <c r="I291" s="783"/>
      <c r="J291" s="39"/>
      <c r="K291" s="130"/>
      <c r="L291" s="475"/>
      <c r="M291" s="425"/>
      <c r="N291" s="130">
        <f t="shared" si="76"/>
        <v>0</v>
      </c>
      <c r="O291" s="278">
        <f t="shared" si="86"/>
        <v>0</v>
      </c>
      <c r="P291" s="375" t="str">
        <f t="shared" ca="1" si="79"/>
        <v/>
      </c>
      <c r="Q291" s="382" t="str">
        <f>IFERROR(SUMIF([1]지출내역_LMT!$E:$E,B291,[1]지출내역_LMT!$N:$N),"")</f>
        <v/>
      </c>
      <c r="R291" s="383" t="str">
        <f t="shared" si="85"/>
        <v/>
      </c>
    </row>
    <row r="292" spans="1:18">
      <c r="A292" s="262" t="str">
        <f ca="1">IFERROR(_xludf.XLOOKUP(B292,[1]예산코드!D:D,[1]예산코드!$A:$A),"")</f>
        <v/>
      </c>
      <c r="B292" s="291" t="s">
        <v>232</v>
      </c>
      <c r="C292" s="33"/>
      <c r="D292" s="33"/>
      <c r="E292" s="65"/>
      <c r="F292" s="65"/>
      <c r="G292" s="781"/>
      <c r="H292" s="782"/>
      <c r="I292" s="783"/>
      <c r="J292" s="39"/>
      <c r="K292" s="130"/>
      <c r="L292" s="475"/>
      <c r="M292" s="425"/>
      <c r="N292" s="130">
        <f t="shared" si="76"/>
        <v>0</v>
      </c>
      <c r="O292" s="278">
        <f t="shared" si="86"/>
        <v>0</v>
      </c>
      <c r="P292" s="375" t="str">
        <f t="shared" ca="1" si="79"/>
        <v/>
      </c>
      <c r="Q292" s="382" t="str">
        <f>IFERROR(SUMIF([1]지출내역_LMT!$E:$E,B292,[1]지출내역_LMT!$N:$N),"")</f>
        <v/>
      </c>
      <c r="R292" s="383" t="str">
        <f t="shared" si="85"/>
        <v/>
      </c>
    </row>
    <row r="293" spans="1:18">
      <c r="A293" s="262" t="str">
        <f ca="1">IFERROR(_xludf.XLOOKUP(B293,[1]예산코드!D:D,[1]예산코드!$A:$A),"")</f>
        <v/>
      </c>
      <c r="B293" s="291" t="s">
        <v>209</v>
      </c>
      <c r="C293" s="33"/>
      <c r="D293" s="33"/>
      <c r="E293" s="65"/>
      <c r="F293" s="65"/>
      <c r="G293" s="781"/>
      <c r="H293" s="782"/>
      <c r="I293" s="783"/>
      <c r="J293" s="39"/>
      <c r="K293" s="130"/>
      <c r="L293" s="475"/>
      <c r="M293" s="425"/>
      <c r="N293" s="130">
        <f t="shared" si="76"/>
        <v>0</v>
      </c>
      <c r="O293" s="278">
        <f t="shared" si="86"/>
        <v>0</v>
      </c>
      <c r="P293" s="375" t="str">
        <f t="shared" ca="1" si="79"/>
        <v/>
      </c>
      <c r="Q293" s="382" t="str">
        <f>IFERROR(SUMIF([1]지출내역_LMT!$E:$E,B293,[1]지출내역_LMT!$N:$N),"")</f>
        <v/>
      </c>
      <c r="R293" s="383" t="str">
        <f t="shared" si="85"/>
        <v/>
      </c>
    </row>
    <row r="294" spans="1:18">
      <c r="A294" s="262" t="str">
        <f ca="1">IFERROR(_xludf.XLOOKUP(B294,[1]예산코드!D:D,[1]예산코드!$A:$A),"")</f>
        <v/>
      </c>
      <c r="B294" s="291" t="s">
        <v>220</v>
      </c>
      <c r="C294" s="33"/>
      <c r="D294" s="33"/>
      <c r="E294" s="65"/>
      <c r="F294" s="65"/>
      <c r="G294" s="781"/>
      <c r="H294" s="782"/>
      <c r="I294" s="783"/>
      <c r="J294" s="39"/>
      <c r="K294" s="130"/>
      <c r="L294" s="475"/>
      <c r="M294" s="425"/>
      <c r="N294" s="130">
        <f t="shared" si="76"/>
        <v>0</v>
      </c>
      <c r="O294" s="278">
        <f t="shared" si="86"/>
        <v>0</v>
      </c>
      <c r="P294" s="375" t="str">
        <f t="shared" ca="1" si="79"/>
        <v/>
      </c>
      <c r="Q294" s="382" t="str">
        <f>IFERROR(SUMIF([1]지출내역_LMT!$E:$E,B294,[1]지출내역_LMT!$N:$N),"")</f>
        <v/>
      </c>
      <c r="R294" s="383" t="str">
        <f t="shared" si="85"/>
        <v/>
      </c>
    </row>
    <row r="295" spans="1:18">
      <c r="A295" s="262" t="str">
        <f ca="1">IFERROR(_xludf.XLOOKUP(B295,[1]예산코드!D:D,[1]예산코드!$A:$A),"")</f>
        <v/>
      </c>
      <c r="B295" s="291" t="s">
        <v>236</v>
      </c>
      <c r="C295" s="33"/>
      <c r="D295" s="33"/>
      <c r="E295" s="65"/>
      <c r="F295" s="65"/>
      <c r="G295" s="781"/>
      <c r="H295" s="782"/>
      <c r="I295" s="783"/>
      <c r="J295" s="39"/>
      <c r="K295" s="130"/>
      <c r="L295" s="475" t="str">
        <f t="array" aca="1" ref="L295" ca="1">IFERROR(_xludf.IFS(J295="월",ROUND(DATEDIF(E295,F295,"m")+DATEDIF(E295,F295,"md")/DAY(EOMONTH(F295,0)),2),J295="일",DATEDIF(E295,F295,"D")+1),"")</f>
        <v/>
      </c>
      <c r="M295" s="425"/>
      <c r="N295" s="130">
        <f t="shared" ca="1" si="76"/>
        <v>0</v>
      </c>
      <c r="O295" s="278">
        <f t="shared" ca="1" si="86"/>
        <v>0</v>
      </c>
      <c r="P295" s="375" t="str">
        <f t="shared" ca="1" si="79"/>
        <v/>
      </c>
      <c r="Q295" s="382" t="str">
        <f>IFERROR(SUMIF([1]지출내역_LMT!$E:$E,B295,[1]지출내역_LMT!$N:$N),"")</f>
        <v/>
      </c>
      <c r="R295" s="383" t="str">
        <f t="shared" ca="1" si="85"/>
        <v/>
      </c>
    </row>
    <row r="296" spans="1:18">
      <c r="A296" s="262" t="str">
        <f ca="1">IFERROR(_xludf.XLOOKUP(B296,[1]예산코드!D:D,[1]예산코드!$A:$A),"")</f>
        <v/>
      </c>
      <c r="B296" s="291" t="s">
        <v>237</v>
      </c>
      <c r="C296" s="33"/>
      <c r="D296" s="33"/>
      <c r="E296" s="65"/>
      <c r="F296" s="65"/>
      <c r="G296" s="781"/>
      <c r="H296" s="782"/>
      <c r="I296" s="783"/>
      <c r="J296" s="39"/>
      <c r="K296" s="130"/>
      <c r="L296" s="475"/>
      <c r="M296" s="425"/>
      <c r="N296" s="130">
        <f t="shared" si="76"/>
        <v>0</v>
      </c>
      <c r="O296" s="278">
        <f t="shared" si="86"/>
        <v>0</v>
      </c>
      <c r="P296" s="375" t="str">
        <f t="shared" ca="1" si="79"/>
        <v/>
      </c>
      <c r="Q296" s="382" t="str">
        <f>IFERROR(SUMIF([1]지출내역_LMT!$E:$E,B296,[1]지출내역_LMT!$N:$N),"")</f>
        <v/>
      </c>
      <c r="R296" s="383" t="str">
        <f t="shared" si="85"/>
        <v/>
      </c>
    </row>
    <row r="297" spans="1:18">
      <c r="A297" s="262" t="str">
        <f ca="1">IFERROR(_xludf.XLOOKUP(B297,[1]예산코드!D:D,[1]예산코드!$A:$A),"")</f>
        <v/>
      </c>
      <c r="B297" s="291" t="s">
        <v>226</v>
      </c>
      <c r="C297" s="33"/>
      <c r="D297" s="33"/>
      <c r="E297" s="65"/>
      <c r="F297" s="65"/>
      <c r="G297" s="781"/>
      <c r="H297" s="782"/>
      <c r="I297" s="783"/>
      <c r="J297" s="39"/>
      <c r="K297" s="130"/>
      <c r="L297" s="475"/>
      <c r="M297" s="425"/>
      <c r="N297" s="130">
        <f t="shared" si="76"/>
        <v>0</v>
      </c>
      <c r="O297" s="278">
        <f t="shared" si="86"/>
        <v>0</v>
      </c>
      <c r="P297" s="375" t="str">
        <f t="shared" ca="1" si="79"/>
        <v/>
      </c>
      <c r="Q297" s="382" t="str">
        <f>IFERROR(SUMIF([1]지출내역_LMT!$E:$E,B297,[1]지출내역_LMT!$N:$N),"")</f>
        <v/>
      </c>
      <c r="R297" s="383" t="str">
        <f t="shared" si="85"/>
        <v/>
      </c>
    </row>
    <row r="298" spans="1:18">
      <c r="A298" s="262" t="str">
        <f ca="1">IFERROR(_xludf.XLOOKUP(B298,[1]예산코드!D:D,[1]예산코드!$A:$A),"")</f>
        <v/>
      </c>
      <c r="B298" s="291" t="s">
        <v>1051</v>
      </c>
      <c r="C298" s="33" t="s">
        <v>1744</v>
      </c>
      <c r="D298" s="33"/>
      <c r="E298" s="65"/>
      <c r="F298" s="65"/>
      <c r="G298" s="781" t="s">
        <v>107</v>
      </c>
      <c r="H298" s="782"/>
      <c r="I298" s="783"/>
      <c r="J298" s="39" t="s">
        <v>296</v>
      </c>
      <c r="K298" s="130">
        <v>40000000</v>
      </c>
      <c r="L298" s="475" t="str">
        <f t="array" aca="1" ref="L298" ca="1">IFERROR(_xludf.IFS(J298="월",ROUND(DATEDIF(E298,F298,"m")+DATEDIF(E298,F298,"md")/DAY(EOMONTH(F298,0)),2),J298="일",DATEDIF(E298,F298,"D")+1),"")</f>
        <v/>
      </c>
      <c r="M298" s="425"/>
      <c r="N298" s="130">
        <f t="shared" ca="1" si="76"/>
        <v>40000000</v>
      </c>
      <c r="O298" s="278">
        <f t="shared" ca="1" si="86"/>
        <v>40000000</v>
      </c>
      <c r="P298" s="375" t="str">
        <f t="shared" ca="1" si="79"/>
        <v/>
      </c>
      <c r="Q298" s="382" t="str">
        <f>IFERROR(SUMIF([1]지출내역_LMT!$E:$E,B298,[1]지출내역_LMT!$N:$N),"")</f>
        <v/>
      </c>
      <c r="R298" s="383" t="str">
        <f t="shared" ca="1" si="85"/>
        <v/>
      </c>
    </row>
    <row r="299" spans="1:18">
      <c r="A299" s="289" t="s">
        <v>948</v>
      </c>
      <c r="B299" s="276"/>
      <c r="C299" s="34"/>
      <c r="D299" s="34"/>
      <c r="E299" s="34"/>
      <c r="F299" s="34"/>
      <c r="G299" s="849"/>
      <c r="H299" s="850"/>
      <c r="I299" s="851"/>
      <c r="J299" s="40"/>
      <c r="K299" s="277"/>
      <c r="L299" s="474" t="str">
        <f t="array" aca="1" ref="L299" ca="1">IFERROR(_xludf.IFS(J299="월",ROUND(DATEDIF(E299,F299,"m")+DATEDIF(E299,F299,"md")/DAY(EOMONTH(F299,0)),2),J299="일",DATEDIF(E299,F299,"D")+1),"")</f>
        <v/>
      </c>
      <c r="M299" s="424" t="s">
        <v>539</v>
      </c>
      <c r="N299" s="277">
        <f t="shared" ca="1" si="76"/>
        <v>0</v>
      </c>
      <c r="O299" s="277">
        <f ca="1">SUM(O300:O311)</f>
        <v>62770915</v>
      </c>
      <c r="P299" s="374" t="str">
        <f t="shared" ca="1" si="79"/>
        <v/>
      </c>
      <c r="Q299" s="380">
        <f>SUM(Q300:Q311)</f>
        <v>0</v>
      </c>
      <c r="R299" s="381">
        <f ca="1">SUM(R300:R311)</f>
        <v>0</v>
      </c>
    </row>
    <row r="300" spans="1:18">
      <c r="A300" s="262" t="str">
        <f ca="1">IFERROR(_xludf.XLOOKUP(B300,[1]예산코드!D:D,[1]예산코드!$A:$A),"")</f>
        <v/>
      </c>
      <c r="B300" s="450" t="s">
        <v>978</v>
      </c>
      <c r="C300" s="451"/>
      <c r="D300" s="451"/>
      <c r="E300" s="452" t="s">
        <v>639</v>
      </c>
      <c r="F300" s="452" t="s">
        <v>614</v>
      </c>
      <c r="G300" s="453" t="s">
        <v>1031</v>
      </c>
      <c r="H300" s="829" t="s">
        <v>1044</v>
      </c>
      <c r="I300" s="831"/>
      <c r="J300" s="454"/>
      <c r="K300" s="455"/>
      <c r="L300" s="476"/>
      <c r="M300" s="456"/>
      <c r="N300" s="300">
        <f t="shared" si="76"/>
        <v>0</v>
      </c>
      <c r="O300" s="301">
        <f ca="1">SUM(N301:N306)</f>
        <v>27070915</v>
      </c>
      <c r="P300" s="377" t="str">
        <f t="shared" ca="1" si="79"/>
        <v/>
      </c>
      <c r="Q300" s="384" t="str">
        <f>IFERROR(SUMIF([1]지출내역_LMT!$E:$E,B300,[1]지출내역_LMT!$N:$N),"")</f>
        <v/>
      </c>
      <c r="R300" s="385" t="str">
        <f ca="1">IFERROR(O300-Q300,"")</f>
        <v/>
      </c>
    </row>
    <row r="301" spans="1:18">
      <c r="A301" s="297"/>
      <c r="B301" s="302" t="s">
        <v>630</v>
      </c>
      <c r="C301" s="303"/>
      <c r="D301" s="303"/>
      <c r="E301" s="556"/>
      <c r="F301" s="556"/>
      <c r="G301" s="557" t="s">
        <v>755</v>
      </c>
      <c r="H301" s="775"/>
      <c r="I301" s="776"/>
      <c r="J301" s="566" t="s">
        <v>296</v>
      </c>
      <c r="K301" s="559">
        <v>1070915</v>
      </c>
      <c r="L301" s="560">
        <v>1</v>
      </c>
      <c r="M301" s="561" t="s">
        <v>539</v>
      </c>
      <c r="N301" s="306">
        <f t="shared" si="76"/>
        <v>1070915</v>
      </c>
      <c r="O301" s="403"/>
      <c r="P301" s="370"/>
      <c r="Q301" s="386"/>
      <c r="R301" s="294"/>
    </row>
    <row r="302" spans="1:18">
      <c r="A302" s="298"/>
      <c r="B302" s="307" t="s">
        <v>607</v>
      </c>
      <c r="C302" s="308"/>
      <c r="D302" s="308"/>
      <c r="E302" s="562"/>
      <c r="F302" s="562"/>
      <c r="G302" s="557" t="s">
        <v>683</v>
      </c>
      <c r="H302" s="777"/>
      <c r="I302" s="778"/>
      <c r="J302" s="566" t="s">
        <v>296</v>
      </c>
      <c r="K302" s="563"/>
      <c r="L302" s="564"/>
      <c r="M302" s="565" t="s">
        <v>539</v>
      </c>
      <c r="N302" s="311">
        <f t="shared" si="76"/>
        <v>0</v>
      </c>
      <c r="O302" s="404"/>
      <c r="P302" s="371"/>
      <c r="Q302" s="387"/>
      <c r="R302" s="295"/>
    </row>
    <row r="303" spans="1:18">
      <c r="A303" s="298"/>
      <c r="B303" s="307" t="s">
        <v>727</v>
      </c>
      <c r="C303" s="308"/>
      <c r="D303" s="308"/>
      <c r="E303" s="562"/>
      <c r="F303" s="562"/>
      <c r="G303" s="557" t="s">
        <v>755</v>
      </c>
      <c r="H303" s="777"/>
      <c r="I303" s="778"/>
      <c r="J303" s="566" t="s">
        <v>296</v>
      </c>
      <c r="K303" s="563">
        <v>2000000</v>
      </c>
      <c r="L303" s="564">
        <v>1</v>
      </c>
      <c r="M303" s="565" t="s">
        <v>539</v>
      </c>
      <c r="N303" s="311">
        <f t="shared" si="76"/>
        <v>2000000</v>
      </c>
      <c r="O303" s="404"/>
      <c r="P303" s="371"/>
      <c r="Q303" s="387"/>
      <c r="R303" s="295"/>
    </row>
    <row r="304" spans="1:18">
      <c r="A304" s="298"/>
      <c r="B304" s="307" t="s">
        <v>1217</v>
      </c>
      <c r="C304" s="308" t="s">
        <v>212</v>
      </c>
      <c r="D304" s="308"/>
      <c r="E304" s="562"/>
      <c r="F304" s="562"/>
      <c r="G304" s="557" t="s">
        <v>730</v>
      </c>
      <c r="H304" s="777"/>
      <c r="I304" s="778"/>
      <c r="J304" s="566" t="s">
        <v>296</v>
      </c>
      <c r="K304" s="563">
        <v>14000000</v>
      </c>
      <c r="L304" s="564">
        <v>1</v>
      </c>
      <c r="M304" s="565" t="s">
        <v>539</v>
      </c>
      <c r="N304" s="311">
        <f t="shared" si="76"/>
        <v>14000000</v>
      </c>
      <c r="O304" s="404"/>
      <c r="P304" s="371"/>
      <c r="Q304" s="387"/>
      <c r="R304" s="295"/>
    </row>
    <row r="305" spans="1:18">
      <c r="A305" s="298"/>
      <c r="B305" s="307" t="s">
        <v>654</v>
      </c>
      <c r="C305" s="308"/>
      <c r="D305" s="308"/>
      <c r="E305" s="562"/>
      <c r="F305" s="562"/>
      <c r="G305" s="557" t="s">
        <v>755</v>
      </c>
      <c r="H305" s="777"/>
      <c r="I305" s="778"/>
      <c r="J305" s="566" t="s">
        <v>296</v>
      </c>
      <c r="K305" s="563">
        <v>10000000</v>
      </c>
      <c r="L305" s="564">
        <v>1</v>
      </c>
      <c r="M305" s="565" t="s">
        <v>539</v>
      </c>
      <c r="N305" s="311">
        <f t="shared" ref="N305:N368" si="87">IFERROR(K305*IF(L305&lt;&gt;"",L305,1)*IF(M305&lt;&gt;"",M305,1),"")</f>
        <v>10000000</v>
      </c>
      <c r="O305" s="404"/>
      <c r="P305" s="371"/>
      <c r="Q305" s="387"/>
      <c r="R305" s="295"/>
    </row>
    <row r="306" spans="1:18">
      <c r="A306" s="299"/>
      <c r="B306" s="312"/>
      <c r="C306" s="313"/>
      <c r="D306" s="313"/>
      <c r="E306" s="314"/>
      <c r="F306" s="314"/>
      <c r="G306" s="412"/>
      <c r="H306" s="779"/>
      <c r="I306" s="780"/>
      <c r="J306" s="315"/>
      <c r="K306" s="326"/>
      <c r="L306" s="479" t="str">
        <f t="array" aca="1" ref="L306" ca="1">IFERROR(_xludf.IFS(J306="월",ROUND(DATEDIF(E306,F306,"m")+DATEDIF(E306,F306,"md")/DAY(EOMONTH(F306,0)),2),J306="일",DATEDIF(E306,F306,"D")+1),"")</f>
        <v/>
      </c>
      <c r="M306" s="428" t="s">
        <v>539</v>
      </c>
      <c r="N306" s="316">
        <f t="shared" ca="1" si="87"/>
        <v>0</v>
      </c>
      <c r="O306" s="405"/>
      <c r="P306" s="372"/>
      <c r="Q306" s="388"/>
      <c r="R306" s="296"/>
    </row>
    <row r="307" spans="1:18">
      <c r="A307" s="262" t="str">
        <f ca="1">IFERROR(_xludf.XLOOKUP(B307,[1]예산코드!D:D,[1]예산코드!$A:$A),"")</f>
        <v/>
      </c>
      <c r="B307" s="291" t="s">
        <v>898</v>
      </c>
      <c r="C307" s="33"/>
      <c r="D307" s="33"/>
      <c r="E307" s="65"/>
      <c r="F307" s="65"/>
      <c r="G307" s="846" t="s">
        <v>1298</v>
      </c>
      <c r="H307" s="847"/>
      <c r="I307" s="848"/>
      <c r="J307" s="39" t="s">
        <v>296</v>
      </c>
      <c r="K307" s="130">
        <v>700000</v>
      </c>
      <c r="L307" s="475" t="str">
        <f t="array" aca="1" ref="L307" ca="1">IFERROR(_xludf.IFS(J307="월",ROUND(DATEDIF(E307,F307,"m")+DATEDIF(E307,F307,"md")/DAY(EOMONTH(F307,0)),2),J307="일",DATEDIF(E307,F307,"D")+1),"")</f>
        <v/>
      </c>
      <c r="M307" s="425" t="s">
        <v>539</v>
      </c>
      <c r="N307" s="130">
        <f t="shared" ca="1" si="87"/>
        <v>700000</v>
      </c>
      <c r="O307" s="278">
        <f t="shared" ref="O307:O311" ca="1" si="88">SUM(N307)</f>
        <v>700000</v>
      </c>
      <c r="P307" s="375" t="str">
        <f t="shared" ref="P307:P313" ca="1" si="89">IFERROR(O307/$O$6,"")</f>
        <v/>
      </c>
      <c r="Q307" s="382" t="str">
        <f>IFERROR(SUMIF([1]지출내역_LMT!$E:$E,B307,[1]지출내역_LMT!$N:$N),"")</f>
        <v/>
      </c>
      <c r="R307" s="383" t="str">
        <f t="shared" ref="R307:R311" ca="1" si="90">IFERROR(O307-Q307,"")</f>
        <v/>
      </c>
    </row>
    <row r="308" spans="1:18">
      <c r="A308" s="262" t="str">
        <f ca="1">IFERROR(_xludf.XLOOKUP(B308,[1]예산코드!D:D,[1]예산코드!$A:$A),"")</f>
        <v/>
      </c>
      <c r="B308" s="291" t="s">
        <v>961</v>
      </c>
      <c r="C308" s="33"/>
      <c r="D308" s="33"/>
      <c r="E308" s="65"/>
      <c r="F308" s="65"/>
      <c r="G308" s="781"/>
      <c r="H308" s="782"/>
      <c r="I308" s="783"/>
      <c r="J308" s="39"/>
      <c r="K308" s="130"/>
      <c r="L308" s="475" t="str">
        <f t="array" aca="1" ref="L308" ca="1">IFERROR(_xludf.IFS(J308="월",ROUND(DATEDIF(E308,F308,"m")+DATEDIF(E308,F308,"md")/DAY(EOMONTH(F308,0)),2),J308="일",DATEDIF(E308,F308,"D")+1),"")</f>
        <v/>
      </c>
      <c r="M308" s="425" t="s">
        <v>539</v>
      </c>
      <c r="N308" s="130">
        <f t="shared" ca="1" si="87"/>
        <v>0</v>
      </c>
      <c r="O308" s="278">
        <f t="shared" ca="1" si="88"/>
        <v>0</v>
      </c>
      <c r="P308" s="375" t="str">
        <f t="shared" ca="1" si="89"/>
        <v/>
      </c>
      <c r="Q308" s="382" t="str">
        <f>IFERROR(SUMIF([1]지출내역_LMT!$E:$E,B308,[1]지출내역_LMT!$N:$N),"")</f>
        <v/>
      </c>
      <c r="R308" s="383" t="str">
        <f t="shared" ca="1" si="90"/>
        <v/>
      </c>
    </row>
    <row r="309" spans="1:18">
      <c r="A309" s="262" t="str">
        <f ca="1">IFERROR(_xludf.XLOOKUP(B309,[1]예산코드!D:D,[1]예산코드!$A:$A),"")</f>
        <v/>
      </c>
      <c r="B309" s="291" t="s">
        <v>919</v>
      </c>
      <c r="C309" s="33"/>
      <c r="D309" s="33"/>
      <c r="E309" s="65"/>
      <c r="F309" s="65"/>
      <c r="G309" s="781"/>
      <c r="H309" s="782"/>
      <c r="I309" s="783"/>
      <c r="J309" s="39" t="s">
        <v>296</v>
      </c>
      <c r="K309" s="130">
        <v>35000000</v>
      </c>
      <c r="L309" s="475" t="str">
        <f t="array" aca="1" ref="L309" ca="1">IFERROR(_xludf.IFS(J309="월",ROUND(DATEDIF(E309,F309,"m")+DATEDIF(E309,F309,"md")/DAY(EOMONTH(F309,0)),2),J309="일",DATEDIF(E309,F309,"D")+1),"")</f>
        <v/>
      </c>
      <c r="M309" s="425"/>
      <c r="N309" s="130">
        <f t="shared" ca="1" si="87"/>
        <v>35000000</v>
      </c>
      <c r="O309" s="278">
        <f t="shared" ca="1" si="88"/>
        <v>35000000</v>
      </c>
      <c r="P309" s="375" t="str">
        <f t="shared" ca="1" si="89"/>
        <v/>
      </c>
      <c r="Q309" s="382" t="str">
        <f>IFERROR(SUMIF([1]지출내역_LMT!$E:$E,B309,[1]지출내역_LMT!$N:$N),"")</f>
        <v/>
      </c>
      <c r="R309" s="383" t="str">
        <f t="shared" ca="1" si="90"/>
        <v/>
      </c>
    </row>
    <row r="310" spans="1:18">
      <c r="A310" s="262" t="str">
        <f ca="1">IFERROR(_xludf.XLOOKUP(B310,[1]예산코드!D:D,[1]예산코드!$A:$A),"")</f>
        <v/>
      </c>
      <c r="B310" s="291" t="s">
        <v>804</v>
      </c>
      <c r="C310" s="33"/>
      <c r="D310" s="33"/>
      <c r="E310" s="65"/>
      <c r="F310" s="65"/>
      <c r="G310" s="781"/>
      <c r="H310" s="782"/>
      <c r="I310" s="783"/>
      <c r="J310" s="39"/>
      <c r="K310" s="130"/>
      <c r="L310" s="475" t="str">
        <f t="array" aca="1" ref="L310" ca="1">IFERROR(_xludf.IFS(J310="월",ROUND(DATEDIF(E310,F310,"m")+DATEDIF(E310,F310,"md")/DAY(EOMONTH(F310,0)),2),J310="일",DATEDIF(E310,F310,"D")+1),"")</f>
        <v/>
      </c>
      <c r="M310" s="425" t="s">
        <v>539</v>
      </c>
      <c r="N310" s="130">
        <f t="shared" ca="1" si="87"/>
        <v>0</v>
      </c>
      <c r="O310" s="278">
        <f t="shared" ca="1" si="88"/>
        <v>0</v>
      </c>
      <c r="P310" s="375" t="str">
        <f t="shared" ca="1" si="89"/>
        <v/>
      </c>
      <c r="Q310" s="382" t="str">
        <f>IFERROR(SUMIF([1]지출내역_LMT!$E:$E,B310,[1]지출내역_LMT!$N:$N),"")</f>
        <v/>
      </c>
      <c r="R310" s="383" t="str">
        <f t="shared" ca="1" si="90"/>
        <v/>
      </c>
    </row>
    <row r="311" spans="1:18">
      <c r="A311" s="262" t="str">
        <f ca="1">IFERROR(_xludf.XLOOKUP(B311,[1]예산코드!D:D,[1]예산코드!$A:$A),"")</f>
        <v/>
      </c>
      <c r="B311" s="291" t="s">
        <v>826</v>
      </c>
      <c r="C311" s="33"/>
      <c r="D311" s="33"/>
      <c r="E311" s="65"/>
      <c r="F311" s="65"/>
      <c r="G311" s="781"/>
      <c r="H311" s="782"/>
      <c r="I311" s="783"/>
      <c r="J311" s="39"/>
      <c r="K311" s="130"/>
      <c r="L311" s="475" t="str">
        <f t="array" aca="1" ref="L311" ca="1">IFERROR(_xludf.IFS(J311="월",ROUND(DATEDIF(E311,F311,"m")+DATEDIF(E311,F311,"md")/DAY(EOMONTH(F311,0)),2),J311="일",DATEDIF(E311,F311,"D")+1),"")</f>
        <v/>
      </c>
      <c r="M311" s="425" t="s">
        <v>539</v>
      </c>
      <c r="N311" s="130">
        <f t="shared" ca="1" si="87"/>
        <v>0</v>
      </c>
      <c r="O311" s="278">
        <f t="shared" ca="1" si="88"/>
        <v>0</v>
      </c>
      <c r="P311" s="375" t="str">
        <f t="shared" ca="1" si="89"/>
        <v/>
      </c>
      <c r="Q311" s="382" t="str">
        <f>IFERROR(SUMIF([1]지출내역_LMT!$E:$E,B311,[1]지출내역_LMT!$N:$N),"")</f>
        <v/>
      </c>
      <c r="R311" s="383" t="str">
        <f t="shared" ca="1" si="90"/>
        <v/>
      </c>
    </row>
    <row r="312" spans="1:18">
      <c r="A312" s="289" t="s">
        <v>802</v>
      </c>
      <c r="B312" s="276"/>
      <c r="C312" s="34"/>
      <c r="D312" s="34"/>
      <c r="E312" s="34"/>
      <c r="F312" s="34"/>
      <c r="G312" s="849"/>
      <c r="H312" s="850"/>
      <c r="I312" s="851"/>
      <c r="J312" s="40"/>
      <c r="K312" s="277"/>
      <c r="L312" s="474" t="str">
        <f t="array" aca="1" ref="L312" ca="1">IFERROR(_xludf.IFS(J312="월",ROUND(DATEDIF(E312,F312,"m")+DATEDIF(E312,F312,"md")/DAY(EOMONTH(F312,0)),2),J312="일",DATEDIF(E312,F312,"D")+1),"")</f>
        <v/>
      </c>
      <c r="M312" s="424" t="s">
        <v>539</v>
      </c>
      <c r="N312" s="277">
        <f t="shared" ca="1" si="87"/>
        <v>0</v>
      </c>
      <c r="O312" s="277">
        <f ca="1">SUM(O313:O349)</f>
        <v>127230000</v>
      </c>
      <c r="P312" s="374" t="str">
        <f t="shared" ca="1" si="89"/>
        <v/>
      </c>
      <c r="Q312" s="380">
        <f>SUM(Q313:Q349)</f>
        <v>0</v>
      </c>
      <c r="R312" s="381">
        <f ca="1">SUM(R313:R349)</f>
        <v>0</v>
      </c>
    </row>
    <row r="313" spans="1:18">
      <c r="A313" s="262" t="str">
        <f ca="1">IFERROR(_xludf.XLOOKUP(B313,[1]예산코드!D:D,[1]예산코드!$A:$A),"")</f>
        <v/>
      </c>
      <c r="B313" s="450" t="s">
        <v>783</v>
      </c>
      <c r="C313" s="451"/>
      <c r="D313" s="451"/>
      <c r="E313" s="452"/>
      <c r="F313" s="452"/>
      <c r="G313" s="453"/>
      <c r="H313" s="829"/>
      <c r="I313" s="831"/>
      <c r="J313" s="454"/>
      <c r="K313" s="455"/>
      <c r="L313" s="476" t="str">
        <f t="array" aca="1" ref="L313" ca="1">IFERROR(_xludf.IFS(J313="월",ROUND(DATEDIF(E313,F313,"m")+DATEDIF(E313,F313,"md")/DAY(EOMONTH(F313,0)),2),J313="일",DATEDIF(E313,F313,"D")+1),"")</f>
        <v/>
      </c>
      <c r="M313" s="456" t="s">
        <v>539</v>
      </c>
      <c r="N313" s="300">
        <f t="shared" ca="1" si="87"/>
        <v>0</v>
      </c>
      <c r="O313" s="301">
        <f>SUM(N314:N316)</f>
        <v>42000000</v>
      </c>
      <c r="P313" s="377" t="str">
        <f t="shared" ca="1" si="89"/>
        <v/>
      </c>
      <c r="Q313" s="384" t="str">
        <f>IFERROR(SUMIF([1]지출내역_LMT!$E:$E,B313,[1]지출내역_LMT!$N:$N),"")</f>
        <v/>
      </c>
      <c r="R313" s="385" t="str">
        <f>IFERROR(O313-Q313,"")</f>
        <v/>
      </c>
    </row>
    <row r="314" spans="1:18">
      <c r="A314" s="297"/>
      <c r="B314" s="302" t="s">
        <v>628</v>
      </c>
      <c r="C314" s="303"/>
      <c r="D314" s="303"/>
      <c r="E314" s="556"/>
      <c r="F314" s="556"/>
      <c r="G314" s="557"/>
      <c r="H314" s="775"/>
      <c r="I314" s="776"/>
      <c r="J314" s="558" t="s">
        <v>611</v>
      </c>
      <c r="K314" s="568">
        <v>20000</v>
      </c>
      <c r="L314" s="560">
        <v>6</v>
      </c>
      <c r="M314" s="561">
        <v>100</v>
      </c>
      <c r="N314" s="306">
        <f t="shared" si="87"/>
        <v>12000000</v>
      </c>
      <c r="O314" s="403"/>
      <c r="P314" s="370"/>
      <c r="Q314" s="386"/>
      <c r="R314" s="294"/>
    </row>
    <row r="315" spans="1:18">
      <c r="A315" s="298"/>
      <c r="B315" s="307" t="s">
        <v>655</v>
      </c>
      <c r="C315" s="308"/>
      <c r="D315" s="308"/>
      <c r="E315" s="562"/>
      <c r="F315" s="562"/>
      <c r="G315" s="557"/>
      <c r="H315" s="777"/>
      <c r="I315" s="778"/>
      <c r="J315" s="566" t="s">
        <v>611</v>
      </c>
      <c r="K315" s="567">
        <v>35000</v>
      </c>
      <c r="L315" s="564">
        <v>6</v>
      </c>
      <c r="M315" s="565">
        <v>100</v>
      </c>
      <c r="N315" s="311">
        <f t="shared" si="87"/>
        <v>21000000</v>
      </c>
      <c r="O315" s="404"/>
      <c r="P315" s="371"/>
      <c r="Q315" s="387"/>
      <c r="R315" s="295"/>
    </row>
    <row r="316" spans="1:18">
      <c r="A316" s="299"/>
      <c r="B316" s="312"/>
      <c r="C316" s="308"/>
      <c r="D316" s="308"/>
      <c r="E316" s="562"/>
      <c r="F316" s="562"/>
      <c r="G316" s="557"/>
      <c r="H316" s="777"/>
      <c r="I316" s="778"/>
      <c r="J316" s="566" t="s">
        <v>611</v>
      </c>
      <c r="K316" s="567">
        <v>15000</v>
      </c>
      <c r="L316" s="564">
        <v>6</v>
      </c>
      <c r="M316" s="565">
        <v>100</v>
      </c>
      <c r="N316" s="316">
        <f t="shared" si="87"/>
        <v>9000000</v>
      </c>
      <c r="O316" s="405"/>
      <c r="P316" s="372"/>
      <c r="Q316" s="388"/>
      <c r="R316" s="296"/>
    </row>
    <row r="317" spans="1:18">
      <c r="A317" s="262" t="str">
        <f ca="1">IFERROR(_xludf.XLOOKUP(B317,[1]예산코드!D:D,[1]예산코드!$A:$A),"")</f>
        <v/>
      </c>
      <c r="B317" s="450" t="s">
        <v>788</v>
      </c>
      <c r="C317" s="451"/>
      <c r="D317" s="451"/>
      <c r="E317" s="452"/>
      <c r="F317" s="452"/>
      <c r="G317" s="453"/>
      <c r="H317" s="829"/>
      <c r="I317" s="831"/>
      <c r="J317" s="454"/>
      <c r="K317" s="455"/>
      <c r="L317" s="476" t="str">
        <f t="array" aca="1" ref="L317" ca="1">IFERROR(_xludf.IFS(J317="월",ROUND(DATEDIF(E317,F317,"m")+DATEDIF(E317,F317,"md")/DAY(EOMONTH(F317,0)),2),J317="일",DATEDIF(E317,F317,"D")+1),"")</f>
        <v/>
      </c>
      <c r="M317" s="456" t="s">
        <v>539</v>
      </c>
      <c r="N317" s="300">
        <f t="shared" ca="1" si="87"/>
        <v>0</v>
      </c>
      <c r="O317" s="301">
        <f>SUM(N318:N325)</f>
        <v>8980000</v>
      </c>
      <c r="P317" s="377" t="str">
        <f ca="1">IFERROR(O317/$O$6,"")</f>
        <v/>
      </c>
      <c r="Q317" s="384" t="str">
        <f>IFERROR(SUMIF([1]지출내역_LMT!$E:$E,B317,[1]지출내역_LMT!$N:$N),"")</f>
        <v/>
      </c>
      <c r="R317" s="385" t="str">
        <f>IFERROR(O317-Q317,"")</f>
        <v/>
      </c>
    </row>
    <row r="318" spans="1:18">
      <c r="A318" s="297"/>
      <c r="B318" s="302" t="s">
        <v>1665</v>
      </c>
      <c r="C318" s="303"/>
      <c r="D318" s="303"/>
      <c r="E318" s="556"/>
      <c r="F318" s="556"/>
      <c r="G318" s="557"/>
      <c r="H318" s="775" t="s">
        <v>205</v>
      </c>
      <c r="I318" s="776"/>
      <c r="J318" s="558" t="s">
        <v>686</v>
      </c>
      <c r="K318" s="559">
        <v>99000</v>
      </c>
      <c r="L318" s="560">
        <v>1</v>
      </c>
      <c r="M318" s="561">
        <v>20</v>
      </c>
      <c r="N318" s="306">
        <f t="shared" si="87"/>
        <v>1980000</v>
      </c>
      <c r="O318" s="403"/>
      <c r="P318" s="370"/>
      <c r="Q318" s="386"/>
      <c r="R318" s="294"/>
    </row>
    <row r="319" spans="1:18">
      <c r="A319" s="298"/>
      <c r="B319" s="307" t="s">
        <v>1224</v>
      </c>
      <c r="C319" s="308"/>
      <c r="D319" s="308"/>
      <c r="E319" s="562"/>
      <c r="F319" s="562"/>
      <c r="G319" s="557"/>
      <c r="H319" s="777" t="s">
        <v>1287</v>
      </c>
      <c r="I319" s="778"/>
      <c r="J319" s="566" t="s">
        <v>686</v>
      </c>
      <c r="K319" s="563">
        <v>100000</v>
      </c>
      <c r="L319" s="564">
        <v>1</v>
      </c>
      <c r="M319" s="565">
        <v>35</v>
      </c>
      <c r="N319" s="311">
        <f t="shared" si="87"/>
        <v>3500000</v>
      </c>
      <c r="O319" s="404"/>
      <c r="P319" s="371"/>
      <c r="Q319" s="387"/>
      <c r="R319" s="295"/>
    </row>
    <row r="320" spans="1:18">
      <c r="A320" s="298"/>
      <c r="B320" s="307" t="s">
        <v>1105</v>
      </c>
      <c r="C320" s="308"/>
      <c r="D320" s="308"/>
      <c r="E320" s="562"/>
      <c r="F320" s="562"/>
      <c r="G320" s="557"/>
      <c r="H320" s="777"/>
      <c r="I320" s="778"/>
      <c r="J320" s="566"/>
      <c r="K320" s="563">
        <v>100000</v>
      </c>
      <c r="L320" s="564">
        <v>1</v>
      </c>
      <c r="M320" s="565">
        <v>35</v>
      </c>
      <c r="N320" s="311">
        <f t="shared" si="87"/>
        <v>3500000</v>
      </c>
      <c r="O320" s="404"/>
      <c r="P320" s="371"/>
      <c r="Q320" s="387"/>
      <c r="R320" s="295"/>
    </row>
    <row r="321" spans="1:18">
      <c r="A321" s="298"/>
      <c r="B321" s="307" t="s">
        <v>1109</v>
      </c>
      <c r="C321" s="308"/>
      <c r="D321" s="308"/>
      <c r="E321" s="562"/>
      <c r="F321" s="562"/>
      <c r="G321" s="557"/>
      <c r="H321" s="777"/>
      <c r="I321" s="778"/>
      <c r="J321" s="566"/>
      <c r="K321" s="563"/>
      <c r="L321" s="564"/>
      <c r="M321" s="565"/>
      <c r="N321" s="311">
        <f t="shared" si="87"/>
        <v>0</v>
      </c>
      <c r="O321" s="404"/>
      <c r="P321" s="371"/>
      <c r="Q321" s="387"/>
      <c r="R321" s="295"/>
    </row>
    <row r="322" spans="1:18">
      <c r="A322" s="298"/>
      <c r="B322" s="307"/>
      <c r="C322" s="308"/>
      <c r="D322" s="308"/>
      <c r="E322" s="562"/>
      <c r="F322" s="562"/>
      <c r="G322" s="557"/>
      <c r="H322" s="777"/>
      <c r="I322" s="778"/>
      <c r="J322" s="566"/>
      <c r="K322" s="563"/>
      <c r="L322" s="564"/>
      <c r="M322" s="565"/>
      <c r="N322" s="311">
        <f t="shared" si="87"/>
        <v>0</v>
      </c>
      <c r="O322" s="404"/>
      <c r="P322" s="371"/>
      <c r="Q322" s="387"/>
      <c r="R322" s="295"/>
    </row>
    <row r="323" spans="1:18">
      <c r="A323" s="298"/>
      <c r="B323" s="457"/>
      <c r="C323" s="458"/>
      <c r="D323" s="458"/>
      <c r="E323" s="569"/>
      <c r="F323" s="569"/>
      <c r="G323" s="570"/>
      <c r="H323" s="571"/>
      <c r="I323" s="572"/>
      <c r="J323" s="573"/>
      <c r="K323" s="574"/>
      <c r="L323" s="564"/>
      <c r="M323" s="575"/>
      <c r="N323" s="459">
        <f t="shared" si="87"/>
        <v>0</v>
      </c>
      <c r="O323" s="404"/>
      <c r="P323" s="371"/>
      <c r="Q323" s="387"/>
      <c r="R323" s="295"/>
    </row>
    <row r="324" spans="1:18">
      <c r="A324" s="298"/>
      <c r="B324" s="457"/>
      <c r="C324" s="458"/>
      <c r="D324" s="458"/>
      <c r="E324" s="569"/>
      <c r="F324" s="569"/>
      <c r="G324" s="570"/>
      <c r="H324" s="571"/>
      <c r="I324" s="572"/>
      <c r="J324" s="573"/>
      <c r="K324" s="574"/>
      <c r="L324" s="576"/>
      <c r="M324" s="575"/>
      <c r="N324" s="459">
        <f t="shared" si="87"/>
        <v>0</v>
      </c>
      <c r="O324" s="404"/>
      <c r="P324" s="371"/>
      <c r="Q324" s="387"/>
      <c r="R324" s="295"/>
    </row>
    <row r="325" spans="1:18">
      <c r="A325" s="299"/>
      <c r="B325" s="312"/>
      <c r="C325" s="313"/>
      <c r="D325" s="313"/>
      <c r="E325" s="314"/>
      <c r="F325" s="314"/>
      <c r="G325" s="412"/>
      <c r="H325" s="779"/>
      <c r="I325" s="780"/>
      <c r="J325" s="315"/>
      <c r="K325" s="431"/>
      <c r="L325" s="479"/>
      <c r="M325" s="428"/>
      <c r="N325" s="316">
        <f t="shared" si="87"/>
        <v>0</v>
      </c>
      <c r="O325" s="405"/>
      <c r="P325" s="372"/>
      <c r="Q325" s="387"/>
      <c r="R325" s="295"/>
    </row>
    <row r="326" spans="1:18">
      <c r="A326" s="262" t="str">
        <f ca="1">IFERROR(_xludf.XLOOKUP(B326,[1]예산코드!D:D,[1]예산코드!$A:$A),"")</f>
        <v/>
      </c>
      <c r="B326" s="279" t="s">
        <v>513</v>
      </c>
      <c r="C326" s="33"/>
      <c r="D326" s="33"/>
      <c r="E326" s="65"/>
      <c r="F326" s="65"/>
      <c r="G326" s="846" t="s">
        <v>784</v>
      </c>
      <c r="H326" s="847"/>
      <c r="I326" s="848"/>
      <c r="J326" s="39" t="s">
        <v>296</v>
      </c>
      <c r="K326" s="130">
        <v>2000000</v>
      </c>
      <c r="L326" s="475" t="str">
        <f t="array" aca="1" ref="L326" ca="1">IFERROR(_xludf.IFS(J326="월",ROUND(DATEDIF(E326,F326,"m")+DATEDIF(E326,F326,"md")/DAY(EOMONTH(F326,0)),2),J326="일",DATEDIF(E326,F326,"D")+1),"")</f>
        <v/>
      </c>
      <c r="M326" s="425" t="s">
        <v>539</v>
      </c>
      <c r="N326" s="130">
        <f t="shared" ca="1" si="87"/>
        <v>2000000</v>
      </c>
      <c r="O326" s="278">
        <f t="shared" ref="O326:O328" ca="1" si="91">SUM(N326)</f>
        <v>2000000</v>
      </c>
      <c r="P326" s="375" t="str">
        <f ca="1">IFERROR(O326/$O$6,"")</f>
        <v/>
      </c>
      <c r="Q326" s="382" t="str">
        <f>IFERROR(SUMIF([1]지출내역_LMT!$E:$E,B326,[1]지출내역_LMT!$N:$N),"")</f>
        <v/>
      </c>
      <c r="R326" s="383" t="str">
        <f t="shared" ref="R326:R349" ca="1" si="92">IFERROR(O326-Q326,"")</f>
        <v/>
      </c>
    </row>
    <row r="327" spans="1:18">
      <c r="A327" s="262" t="str">
        <f ca="1">IFERROR(_xludf.XLOOKUP(B327,[1]예산코드!D:D,[1]예산코드!$A:$A),"")</f>
        <v/>
      </c>
      <c r="B327" s="279" t="s">
        <v>625</v>
      </c>
      <c r="C327" s="33"/>
      <c r="D327" s="33"/>
      <c r="E327" s="65"/>
      <c r="F327" s="65"/>
      <c r="G327" s="781" t="s">
        <v>259</v>
      </c>
      <c r="H327" s="782"/>
      <c r="I327" s="783"/>
      <c r="J327" s="39" t="s">
        <v>296</v>
      </c>
      <c r="K327" s="130">
        <v>20000000</v>
      </c>
      <c r="L327" s="475"/>
      <c r="M327" s="425"/>
      <c r="N327" s="130">
        <f t="shared" si="87"/>
        <v>20000000</v>
      </c>
      <c r="O327" s="278">
        <f t="shared" si="91"/>
        <v>20000000</v>
      </c>
      <c r="P327" s="375" t="str">
        <f ca="1">IFERROR(O327/$O$6,"")</f>
        <v/>
      </c>
      <c r="Q327" s="382" t="str">
        <f>IFERROR(SUMIF([1]지출내역_LMT!$E:$E,B327,[1]지출내역_LMT!$N:$N),"")</f>
        <v/>
      </c>
      <c r="R327" s="383" t="str">
        <f t="shared" si="92"/>
        <v/>
      </c>
    </row>
    <row r="328" spans="1:18">
      <c r="A328" s="262" t="str">
        <f ca="1">IFERROR(_xludf.XLOOKUP(B328,[1]예산코드!D:D,[1]예산코드!$A:$A),"")</f>
        <v/>
      </c>
      <c r="B328" s="279" t="s">
        <v>515</v>
      </c>
      <c r="C328" s="33"/>
      <c r="D328" s="33"/>
      <c r="E328" s="65"/>
      <c r="F328" s="65"/>
      <c r="G328" s="772" t="s">
        <v>233</v>
      </c>
      <c r="H328" s="773"/>
      <c r="I328" s="774"/>
      <c r="J328" s="39" t="s">
        <v>296</v>
      </c>
      <c r="K328" s="130">
        <v>2000000</v>
      </c>
      <c r="L328" s="475" t="str">
        <f t="array" aca="1" ref="L328" ca="1">IFERROR(_xludf.IFS(J328="월",ROUND(DATEDIF(E328,F328,"m")+DATEDIF(E328,F328,"md")/DAY(EOMONTH(F328,0)),2),J328="일",DATEDIF(E328,F328,"D")+1),"")</f>
        <v/>
      </c>
      <c r="M328" s="425"/>
      <c r="N328" s="130">
        <f t="shared" ca="1" si="87"/>
        <v>2000000</v>
      </c>
      <c r="O328" s="278">
        <f t="shared" ca="1" si="91"/>
        <v>2000000</v>
      </c>
      <c r="P328" s="375" t="str">
        <f ca="1">IFERROR(O328/$O$6,"")</f>
        <v/>
      </c>
      <c r="Q328" s="382" t="str">
        <f>IFERROR(SUMIF([1]지출내역_LMT!$E:$E,B328,[1]지출내역_LMT!$N:$N),"")</f>
        <v/>
      </c>
      <c r="R328" s="383" t="str">
        <f t="shared" ca="1" si="92"/>
        <v/>
      </c>
    </row>
    <row r="329" spans="1:18">
      <c r="A329" s="262" t="str">
        <f ca="1">IFERROR(_xludf.XLOOKUP(B329,[1]예산코드!D:D,[1]예산코드!$A:$A),"")</f>
        <v/>
      </c>
      <c r="B329" s="450" t="s">
        <v>506</v>
      </c>
      <c r="C329" s="451"/>
      <c r="D329" s="451"/>
      <c r="E329" s="452"/>
      <c r="F329" s="452"/>
      <c r="G329" s="453"/>
      <c r="H329" s="829"/>
      <c r="I329" s="831"/>
      <c r="J329" s="454"/>
      <c r="K329" s="455"/>
      <c r="L329" s="476" t="str">
        <f t="array" aca="1" ref="L329" ca="1">IFERROR(_xludf.IFS(J329="월",ROUND(DATEDIF(E329,F329,"m")+DATEDIF(E329,F329,"md")/DAY(EOMONTH(F329,0)),2),J329="일",DATEDIF(E329,F329,"D")+1),"")</f>
        <v/>
      </c>
      <c r="M329" s="456" t="s">
        <v>539</v>
      </c>
      <c r="N329" s="300">
        <f t="shared" ca="1" si="87"/>
        <v>0</v>
      </c>
      <c r="O329" s="301">
        <f>SUM(N330:N340)</f>
        <v>18150000</v>
      </c>
      <c r="P329" s="377" t="str">
        <f ca="1">IFERROR(O329/$O$6,"")</f>
        <v/>
      </c>
      <c r="Q329" s="384" t="str">
        <f>IFERROR(SUMIF([1]지출내역_LMT!$E:$E,B329,[1]지출내역_LMT!$N:$N),"")</f>
        <v/>
      </c>
      <c r="R329" s="385" t="str">
        <f t="shared" si="92"/>
        <v/>
      </c>
    </row>
    <row r="330" spans="1:18">
      <c r="A330" s="297"/>
      <c r="B330" s="302" t="s">
        <v>674</v>
      </c>
      <c r="C330" s="303"/>
      <c r="D330" s="303"/>
      <c r="E330" s="556"/>
      <c r="F330" s="556"/>
      <c r="G330" s="557" t="s">
        <v>1179</v>
      </c>
      <c r="H330" s="775" t="s">
        <v>1715</v>
      </c>
      <c r="I330" s="776"/>
      <c r="J330" s="558" t="s">
        <v>642</v>
      </c>
      <c r="K330" s="559">
        <v>30000</v>
      </c>
      <c r="L330" s="560">
        <v>4</v>
      </c>
      <c r="M330" s="561">
        <v>15</v>
      </c>
      <c r="N330" s="306">
        <f t="shared" si="87"/>
        <v>1800000</v>
      </c>
      <c r="O330" s="403"/>
      <c r="P330" s="370"/>
      <c r="Q330" s="386"/>
      <c r="R330" s="294"/>
    </row>
    <row r="331" spans="1:18">
      <c r="A331" s="298"/>
      <c r="B331" s="302" t="s">
        <v>674</v>
      </c>
      <c r="C331" s="303"/>
      <c r="D331" s="303"/>
      <c r="E331" s="577"/>
      <c r="F331" s="577"/>
      <c r="G331" s="557" t="s">
        <v>683</v>
      </c>
      <c r="H331" s="578" t="s">
        <v>1706</v>
      </c>
      <c r="I331" s="579"/>
      <c r="J331" s="558" t="s">
        <v>642</v>
      </c>
      <c r="K331" s="559">
        <v>150000</v>
      </c>
      <c r="L331" s="560">
        <v>1</v>
      </c>
      <c r="M331" s="561">
        <v>15</v>
      </c>
      <c r="N331" s="311">
        <f t="shared" si="87"/>
        <v>2250000</v>
      </c>
      <c r="O331" s="404"/>
      <c r="P331" s="371"/>
      <c r="Q331" s="387"/>
      <c r="R331" s="295"/>
    </row>
    <row r="332" spans="1:18">
      <c r="A332" s="298"/>
      <c r="B332" s="307" t="s">
        <v>1691</v>
      </c>
      <c r="C332" s="308"/>
      <c r="D332" s="308"/>
      <c r="E332" s="562"/>
      <c r="F332" s="562"/>
      <c r="G332" s="557" t="s">
        <v>1179</v>
      </c>
      <c r="H332" s="777" t="s">
        <v>1708</v>
      </c>
      <c r="I332" s="778"/>
      <c r="J332" s="566" t="s">
        <v>642</v>
      </c>
      <c r="K332" s="563">
        <v>50000</v>
      </c>
      <c r="L332" s="564">
        <v>4</v>
      </c>
      <c r="M332" s="565">
        <v>25</v>
      </c>
      <c r="N332" s="311">
        <f t="shared" si="87"/>
        <v>5000000</v>
      </c>
      <c r="O332" s="404"/>
      <c r="P332" s="371"/>
      <c r="Q332" s="387"/>
      <c r="R332" s="295"/>
    </row>
    <row r="333" spans="1:18">
      <c r="A333" s="298"/>
      <c r="B333" s="307" t="s">
        <v>1691</v>
      </c>
      <c r="C333" s="308"/>
      <c r="D333" s="308"/>
      <c r="E333" s="562"/>
      <c r="F333" s="562"/>
      <c r="G333" s="557" t="s">
        <v>683</v>
      </c>
      <c r="H333" s="587" t="s">
        <v>1730</v>
      </c>
      <c r="I333" s="588"/>
      <c r="J333" s="566" t="s">
        <v>642</v>
      </c>
      <c r="K333" s="563">
        <v>180000</v>
      </c>
      <c r="L333" s="564">
        <v>1</v>
      </c>
      <c r="M333" s="565">
        <v>25</v>
      </c>
      <c r="N333" s="311">
        <f t="shared" si="87"/>
        <v>4500000</v>
      </c>
      <c r="O333" s="404"/>
      <c r="P333" s="371"/>
      <c r="Q333" s="387"/>
      <c r="R333" s="295"/>
    </row>
    <row r="334" spans="1:18">
      <c r="A334" s="298"/>
      <c r="B334" s="307" t="s">
        <v>1268</v>
      </c>
      <c r="C334" s="308"/>
      <c r="D334" s="308"/>
      <c r="E334" s="562"/>
      <c r="F334" s="562"/>
      <c r="G334" s="557" t="s">
        <v>1179</v>
      </c>
      <c r="H334" s="777" t="s">
        <v>1716</v>
      </c>
      <c r="I334" s="778"/>
      <c r="J334" s="566" t="s">
        <v>642</v>
      </c>
      <c r="K334" s="563">
        <v>75000</v>
      </c>
      <c r="L334" s="564">
        <v>4</v>
      </c>
      <c r="M334" s="565">
        <v>2</v>
      </c>
      <c r="N334" s="311">
        <f t="shared" si="87"/>
        <v>600000</v>
      </c>
      <c r="O334" s="404"/>
      <c r="P334" s="371"/>
      <c r="Q334" s="387"/>
      <c r="R334" s="295"/>
    </row>
    <row r="335" spans="1:18">
      <c r="A335" s="298"/>
      <c r="B335" s="307" t="s">
        <v>1268</v>
      </c>
      <c r="C335" s="308"/>
      <c r="D335" s="308"/>
      <c r="E335" s="562"/>
      <c r="F335" s="562"/>
      <c r="G335" s="557" t="s">
        <v>683</v>
      </c>
      <c r="H335" s="587" t="s">
        <v>1713</v>
      </c>
      <c r="I335" s="588"/>
      <c r="J335" s="566" t="s">
        <v>642</v>
      </c>
      <c r="K335" s="563">
        <v>200000</v>
      </c>
      <c r="L335" s="564">
        <v>1</v>
      </c>
      <c r="M335" s="565">
        <v>2</v>
      </c>
      <c r="N335" s="311">
        <f t="shared" si="87"/>
        <v>400000</v>
      </c>
      <c r="O335" s="404"/>
      <c r="P335" s="371"/>
      <c r="Q335" s="387"/>
      <c r="R335" s="295"/>
    </row>
    <row r="336" spans="1:18">
      <c r="A336" s="298"/>
      <c r="B336" s="307" t="s">
        <v>679</v>
      </c>
      <c r="C336" s="308"/>
      <c r="D336" s="308"/>
      <c r="E336" s="562"/>
      <c r="F336" s="562"/>
      <c r="G336" s="557" t="s">
        <v>1179</v>
      </c>
      <c r="H336" s="587" t="s">
        <v>1714</v>
      </c>
      <c r="I336" s="588"/>
      <c r="J336" s="566" t="s">
        <v>642</v>
      </c>
      <c r="K336" s="563">
        <v>100000</v>
      </c>
      <c r="L336" s="564">
        <v>4</v>
      </c>
      <c r="M336" s="565">
        <v>2</v>
      </c>
      <c r="N336" s="311">
        <f t="shared" si="87"/>
        <v>800000</v>
      </c>
      <c r="O336" s="404"/>
      <c r="P336" s="371"/>
      <c r="Q336" s="387"/>
      <c r="R336" s="295"/>
    </row>
    <row r="337" spans="1:18">
      <c r="A337" s="298"/>
      <c r="B337" s="307" t="s">
        <v>679</v>
      </c>
      <c r="C337" s="308"/>
      <c r="D337" s="308"/>
      <c r="E337" s="562"/>
      <c r="F337" s="562"/>
      <c r="G337" s="557" t="s">
        <v>683</v>
      </c>
      <c r="H337" s="587" t="s">
        <v>1750</v>
      </c>
      <c r="I337" s="588"/>
      <c r="J337" s="566" t="s">
        <v>642</v>
      </c>
      <c r="K337" s="563">
        <v>700000</v>
      </c>
      <c r="L337" s="564">
        <v>1</v>
      </c>
      <c r="M337" s="565">
        <v>2</v>
      </c>
      <c r="N337" s="311">
        <f t="shared" si="87"/>
        <v>1400000</v>
      </c>
      <c r="O337" s="404"/>
      <c r="P337" s="371"/>
      <c r="Q337" s="387"/>
      <c r="R337" s="295"/>
    </row>
    <row r="338" spans="1:18">
      <c r="A338" s="298"/>
      <c r="B338" s="307" t="s">
        <v>623</v>
      </c>
      <c r="C338" s="308"/>
      <c r="D338" s="308"/>
      <c r="E338" s="562"/>
      <c r="F338" s="562"/>
      <c r="G338" s="557" t="s">
        <v>1179</v>
      </c>
      <c r="H338" s="777" t="s">
        <v>1714</v>
      </c>
      <c r="I338" s="778"/>
      <c r="J338" s="566" t="s">
        <v>642</v>
      </c>
      <c r="K338" s="563">
        <v>100000</v>
      </c>
      <c r="L338" s="564">
        <v>4</v>
      </c>
      <c r="M338" s="565">
        <v>2</v>
      </c>
      <c r="N338" s="311">
        <f t="shared" si="87"/>
        <v>800000</v>
      </c>
      <c r="O338" s="404"/>
      <c r="P338" s="371"/>
      <c r="Q338" s="387"/>
      <c r="R338" s="295"/>
    </row>
    <row r="339" spans="1:18">
      <c r="A339" s="298"/>
      <c r="B339" s="307" t="s">
        <v>623</v>
      </c>
      <c r="C339" s="308"/>
      <c r="D339" s="308"/>
      <c r="E339" s="562"/>
      <c r="F339" s="562"/>
      <c r="G339" s="557" t="s">
        <v>683</v>
      </c>
      <c r="H339" s="777" t="s">
        <v>1707</v>
      </c>
      <c r="I339" s="778"/>
      <c r="J339" s="566" t="s">
        <v>642</v>
      </c>
      <c r="K339" s="563">
        <v>300000</v>
      </c>
      <c r="L339" s="564">
        <v>1</v>
      </c>
      <c r="M339" s="565">
        <v>2</v>
      </c>
      <c r="N339" s="311">
        <f t="shared" si="87"/>
        <v>600000</v>
      </c>
      <c r="O339" s="404"/>
      <c r="P339" s="371"/>
      <c r="Q339" s="387"/>
      <c r="R339" s="295"/>
    </row>
    <row r="340" spans="1:18">
      <c r="A340" s="298"/>
      <c r="B340" s="312"/>
      <c r="C340" s="313"/>
      <c r="D340" s="313"/>
      <c r="E340" s="314"/>
      <c r="F340" s="314"/>
      <c r="G340" s="412"/>
      <c r="H340" s="779"/>
      <c r="I340" s="780"/>
      <c r="J340" s="315"/>
      <c r="K340" s="431"/>
      <c r="L340" s="479"/>
      <c r="M340" s="428"/>
      <c r="N340" s="316">
        <f t="shared" si="87"/>
        <v>0</v>
      </c>
      <c r="O340" s="404"/>
      <c r="P340" s="371"/>
      <c r="Q340" s="387"/>
      <c r="R340" s="295"/>
    </row>
    <row r="341" spans="1:18">
      <c r="A341" s="262" t="str">
        <f ca="1">IFERROR(_xludf.XLOOKUP(B341,[1]예산코드!D:D,[1]예산코드!$A:$A),"")</f>
        <v/>
      </c>
      <c r="B341" s="593" t="s">
        <v>804</v>
      </c>
      <c r="C341" s="32"/>
      <c r="D341" s="32"/>
      <c r="E341" s="182" t="s">
        <v>573</v>
      </c>
      <c r="F341" s="182"/>
      <c r="G341" s="846"/>
      <c r="H341" s="847"/>
      <c r="I341" s="848"/>
      <c r="J341" s="594" t="s">
        <v>642</v>
      </c>
      <c r="K341" s="595">
        <v>30000</v>
      </c>
      <c r="L341" s="596">
        <v>3</v>
      </c>
      <c r="M341" s="597">
        <v>40</v>
      </c>
      <c r="N341" s="595">
        <f t="shared" si="87"/>
        <v>3600000</v>
      </c>
      <c r="O341" s="278">
        <f t="shared" ref="O341:O342" si="93">SUM(N341)</f>
        <v>3600000</v>
      </c>
      <c r="P341" s="375" t="str">
        <f t="shared" ref="P341:P404" ca="1" si="94">IFERROR(O341/$O$6,"")</f>
        <v/>
      </c>
      <c r="Q341" s="382" t="str">
        <f>IFERROR(SUMIF([1]지출내역_LMT!$E:$E,B341,[1]지출내역_LMT!$N:$N),"")</f>
        <v/>
      </c>
      <c r="R341" s="383" t="str">
        <f t="shared" si="92"/>
        <v/>
      </c>
    </row>
    <row r="342" spans="1:18">
      <c r="A342" s="262" t="str">
        <f ca="1">IFERROR(_xludf.XLOOKUP(B342,[1]예산코드!D:D,[1]예산코드!$A:$A),"")</f>
        <v/>
      </c>
      <c r="B342" s="279" t="s">
        <v>613</v>
      </c>
      <c r="C342" s="33"/>
      <c r="D342" s="33"/>
      <c r="E342" s="65"/>
      <c r="F342" s="65"/>
      <c r="G342" s="781" t="s">
        <v>215</v>
      </c>
      <c r="H342" s="782"/>
      <c r="I342" s="783"/>
      <c r="J342" s="39" t="s">
        <v>296</v>
      </c>
      <c r="K342" s="130">
        <v>20000000</v>
      </c>
      <c r="L342" s="475" t="str">
        <f t="array" aca="1" ref="L342" ca="1">IFERROR(_xludf.IFS(J342="월",ROUND(DATEDIF(E342,F342,"m")+DATEDIF(E342,F342,"md")/DAY(EOMONTH(F342,0)),2),J342="일",DATEDIF(E342,F342,"D")+1),"")</f>
        <v/>
      </c>
      <c r="M342" s="425" t="s">
        <v>539</v>
      </c>
      <c r="N342" s="130">
        <f t="shared" ca="1" si="87"/>
        <v>20000000</v>
      </c>
      <c r="O342" s="278">
        <f t="shared" ca="1" si="93"/>
        <v>20000000</v>
      </c>
      <c r="P342" s="375" t="str">
        <f t="shared" ca="1" si="94"/>
        <v/>
      </c>
      <c r="Q342" s="382" t="str">
        <f>IFERROR(SUMIF([1]지출내역_LMT!$E:$E,B342,[1]지출내역_LMT!$N:$N),"")</f>
        <v/>
      </c>
      <c r="R342" s="383" t="str">
        <f t="shared" ca="1" si="92"/>
        <v/>
      </c>
    </row>
    <row r="343" spans="1:18">
      <c r="A343" s="262" t="str">
        <f ca="1">IFERROR(_xludf.XLOOKUP(B343,[1]예산코드!D:D,[1]예산코드!$A:$A),"")</f>
        <v/>
      </c>
      <c r="B343" s="279" t="s">
        <v>995</v>
      </c>
      <c r="C343" s="33"/>
      <c r="D343" s="33"/>
      <c r="E343" s="65"/>
      <c r="F343" s="65"/>
      <c r="G343" s="781"/>
      <c r="H343" s="782"/>
      <c r="I343" s="783"/>
      <c r="J343" s="39"/>
      <c r="K343" s="130"/>
      <c r="L343" s="475" t="str">
        <f t="array" aca="1" ref="L343" ca="1">IFERROR(_xludf.IFS(J343="월",ROUND(DATEDIF(E343,F343,"m")+DATEDIF(E343,F343,"md")/DAY(EOMONTH(F343,0)),2),J343="일",DATEDIF(E343,F343,"D")+1),"")</f>
        <v/>
      </c>
      <c r="M343" s="425" t="s">
        <v>539</v>
      </c>
      <c r="N343" s="130">
        <f t="shared" ca="1" si="87"/>
        <v>0</v>
      </c>
      <c r="O343" s="278">
        <f ca="1">SUM(N343)</f>
        <v>0</v>
      </c>
      <c r="P343" s="375" t="str">
        <f t="shared" ca="1" si="94"/>
        <v/>
      </c>
      <c r="Q343" s="382" t="str">
        <f>IFERROR(SUMIF([1]지출내역_LMT!$E:$E,B343,[1]지출내역_LMT!$N:$N),"")</f>
        <v/>
      </c>
      <c r="R343" s="383" t="str">
        <f t="shared" ca="1" si="92"/>
        <v/>
      </c>
    </row>
    <row r="344" spans="1:18">
      <c r="A344" s="262" t="str">
        <f ca="1">IFERROR(_xludf.XLOOKUP(B344,[1]예산코드!D:D,[1]예산코드!$A:$A),"")</f>
        <v/>
      </c>
      <c r="B344" s="279" t="s">
        <v>1064</v>
      </c>
      <c r="C344" s="33"/>
      <c r="D344" s="33"/>
      <c r="E344" s="65"/>
      <c r="F344" s="65"/>
      <c r="G344" s="781"/>
      <c r="H344" s="782"/>
      <c r="I344" s="783"/>
      <c r="J344" s="39"/>
      <c r="K344" s="130"/>
      <c r="L344" s="475"/>
      <c r="M344" s="425" t="s">
        <v>539</v>
      </c>
      <c r="N344" s="130">
        <f t="shared" si="87"/>
        <v>0</v>
      </c>
      <c r="O344" s="278">
        <f>SUM(N344)</f>
        <v>0</v>
      </c>
      <c r="P344" s="375" t="str">
        <f t="shared" ca="1" si="94"/>
        <v/>
      </c>
      <c r="Q344" s="382" t="str">
        <f>IFERROR(SUMIF([1]지출내역_LMT!$E:$E,B344,[1]지출내역_LMT!$N:$N),"")</f>
        <v/>
      </c>
      <c r="R344" s="383" t="str">
        <f t="shared" si="92"/>
        <v/>
      </c>
    </row>
    <row r="345" spans="1:18">
      <c r="A345" s="262" t="str">
        <f ca="1">IFERROR(_xludf.XLOOKUP(B345,[1]예산코드!D:D,[1]예산코드!$A:$A),"")</f>
        <v/>
      </c>
      <c r="B345" s="279" t="s">
        <v>355</v>
      </c>
      <c r="C345" s="33"/>
      <c r="D345" s="33"/>
      <c r="E345" s="65"/>
      <c r="F345" s="65"/>
      <c r="G345" s="781"/>
      <c r="H345" s="782"/>
      <c r="I345" s="783"/>
      <c r="J345" s="39"/>
      <c r="K345" s="130"/>
      <c r="L345" s="475" t="str">
        <f t="array" aca="1" ref="L345" ca="1">IFERROR(_xludf.IFS(J345="월",ROUND(DATEDIF(E345,F345,"m")+DATEDIF(E345,F345,"md")/DAY(EOMONTH(F345,0)),2),J345="일",DATEDIF(E345,F345,"D")+1),"")</f>
        <v/>
      </c>
      <c r="M345" s="425" t="s">
        <v>539</v>
      </c>
      <c r="N345" s="130">
        <f t="shared" ca="1" si="87"/>
        <v>0</v>
      </c>
      <c r="O345" s="278">
        <f t="shared" ref="O345:O349" ca="1" si="95">SUM(N345)</f>
        <v>0</v>
      </c>
      <c r="P345" s="375" t="str">
        <f t="shared" ca="1" si="94"/>
        <v/>
      </c>
      <c r="Q345" s="382" t="str">
        <f>IFERROR(SUMIF([1]지출내역_LMT!$E:$E,B345,[1]지출내역_LMT!$N:$N),"")</f>
        <v/>
      </c>
      <c r="R345" s="383" t="str">
        <f t="shared" ca="1" si="92"/>
        <v/>
      </c>
    </row>
    <row r="346" spans="1:18">
      <c r="A346" s="262" t="str">
        <f ca="1">IFERROR(_xludf.XLOOKUP(B346,[1]예산코드!D:D,[1]예산코드!$A:$A),"")</f>
        <v/>
      </c>
      <c r="B346" s="279" t="s">
        <v>1094</v>
      </c>
      <c r="C346" s="33"/>
      <c r="D346" s="33"/>
      <c r="E346" s="65"/>
      <c r="F346" s="65"/>
      <c r="G346" s="781" t="s">
        <v>1325</v>
      </c>
      <c r="H346" s="782"/>
      <c r="I346" s="783"/>
      <c r="J346" s="39" t="s">
        <v>296</v>
      </c>
      <c r="K346" s="130">
        <v>3000000</v>
      </c>
      <c r="L346" s="475" t="str">
        <f t="array" aca="1" ref="L346" ca="1">IFERROR(_xludf.IFS(J346="월",ROUND(DATEDIF(E346,F346,"m")+DATEDIF(E346,F346,"md")/DAY(EOMONTH(F346,0)),2),J346="일",DATEDIF(E346,F346,"D")+1),"")</f>
        <v/>
      </c>
      <c r="M346" s="425"/>
      <c r="N346" s="130">
        <f t="shared" ca="1" si="87"/>
        <v>3000000</v>
      </c>
      <c r="O346" s="278">
        <f t="shared" ca="1" si="95"/>
        <v>3000000</v>
      </c>
      <c r="P346" s="375" t="str">
        <f t="shared" ca="1" si="94"/>
        <v/>
      </c>
      <c r="Q346" s="382" t="str">
        <f>IFERROR(SUMIF([1]지출내역_LMT!$E:$E,B346,[1]지출내역_LMT!$N:$N),"")</f>
        <v/>
      </c>
      <c r="R346" s="383" t="str">
        <f t="shared" ca="1" si="92"/>
        <v/>
      </c>
    </row>
    <row r="347" spans="1:18">
      <c r="A347" s="262" t="str">
        <f ca="1">IFERROR(_xludf.XLOOKUP(B347,[1]예산코드!D:D,[1]예산코드!$A:$A),"")</f>
        <v/>
      </c>
      <c r="B347" s="279" t="s">
        <v>658</v>
      </c>
      <c r="C347" s="33"/>
      <c r="D347" s="33"/>
      <c r="E347" s="65"/>
      <c r="F347" s="65"/>
      <c r="G347" s="781"/>
      <c r="H347" s="782"/>
      <c r="I347" s="783"/>
      <c r="J347" s="39"/>
      <c r="K347" s="130"/>
      <c r="L347" s="475" t="str">
        <f t="array" aca="1" ref="L347" ca="1">IFERROR(_xludf.IFS(J347="월",ROUND(DATEDIF(E347,F347,"m")+DATEDIF(E347,F347,"md")/DAY(EOMONTH(F347,0)),2),J347="일",DATEDIF(E347,F347,"D")+1),"")</f>
        <v/>
      </c>
      <c r="M347" s="425"/>
      <c r="N347" s="130">
        <f t="shared" ca="1" si="87"/>
        <v>0</v>
      </c>
      <c r="O347" s="278">
        <f t="shared" ca="1" si="95"/>
        <v>0</v>
      </c>
      <c r="P347" s="375" t="str">
        <f t="shared" ca="1" si="94"/>
        <v/>
      </c>
      <c r="Q347" s="382" t="str">
        <f>IFERROR(SUMIF([1]지출내역_LMT!$E:$E,B347,[1]지출내역_LMT!$N:$N),"")</f>
        <v/>
      </c>
      <c r="R347" s="383" t="str">
        <f t="shared" ca="1" si="92"/>
        <v/>
      </c>
    </row>
    <row r="348" spans="1:18">
      <c r="A348" s="262" t="str">
        <f ca="1">IFERROR(_xludf.XLOOKUP(B348,[1]예산코드!D:D,[1]예산코드!$A:$A),"")</f>
        <v/>
      </c>
      <c r="B348" s="279" t="s">
        <v>1145</v>
      </c>
      <c r="C348" s="33"/>
      <c r="D348" s="33"/>
      <c r="E348" s="65"/>
      <c r="F348" s="65"/>
      <c r="G348" s="781" t="s">
        <v>784</v>
      </c>
      <c r="H348" s="782"/>
      <c r="I348" s="783"/>
      <c r="J348" s="39"/>
      <c r="K348" s="130">
        <v>5000000</v>
      </c>
      <c r="L348" s="475" t="str">
        <f t="array" aca="1" ref="L348" ca="1">IFERROR(_xludf.IFS(J348="월",ROUND(DATEDIF(E348,F348,"m")+DATEDIF(E348,F348,"md")/DAY(EOMONTH(F348,0)),2),J348="일",DATEDIF(E348,F348,"D")+1),"")</f>
        <v/>
      </c>
      <c r="M348" s="425" t="s">
        <v>539</v>
      </c>
      <c r="N348" s="130">
        <f t="shared" ca="1" si="87"/>
        <v>5000000</v>
      </c>
      <c r="O348" s="278">
        <f t="shared" ca="1" si="95"/>
        <v>5000000</v>
      </c>
      <c r="P348" s="375" t="str">
        <f t="shared" ca="1" si="94"/>
        <v/>
      </c>
      <c r="Q348" s="382" t="str">
        <f>IFERROR(SUMIF([1]지출내역_LMT!$E:$E,B348,[1]지출내역_LMT!$N:$N),"")</f>
        <v/>
      </c>
      <c r="R348" s="383" t="str">
        <f t="shared" ca="1" si="92"/>
        <v/>
      </c>
    </row>
    <row r="349" spans="1:18">
      <c r="A349" s="262" t="str">
        <f ca="1">IFERROR(_xludf.XLOOKUP(B349,[1]예산코드!D:D,[1]예산코드!$A:$A),"")</f>
        <v/>
      </c>
      <c r="B349" s="279" t="s">
        <v>1100</v>
      </c>
      <c r="C349" s="33"/>
      <c r="D349" s="33"/>
      <c r="E349" s="65"/>
      <c r="F349" s="65"/>
      <c r="G349" s="781"/>
      <c r="H349" s="782"/>
      <c r="I349" s="783"/>
      <c r="J349" s="39" t="s">
        <v>642</v>
      </c>
      <c r="K349" s="130">
        <v>250000</v>
      </c>
      <c r="L349" s="475">
        <v>1</v>
      </c>
      <c r="M349" s="425">
        <v>10</v>
      </c>
      <c r="N349" s="130">
        <f t="shared" si="87"/>
        <v>2500000</v>
      </c>
      <c r="O349" s="278">
        <f t="shared" si="95"/>
        <v>2500000</v>
      </c>
      <c r="P349" s="375" t="str">
        <f t="shared" ca="1" si="94"/>
        <v/>
      </c>
      <c r="Q349" s="382" t="str">
        <f>IFERROR(SUMIF([1]지출내역_LMT!$E:$E,B349,[1]지출내역_LMT!$N:$N),"")</f>
        <v/>
      </c>
      <c r="R349" s="383" t="str">
        <f t="shared" si="92"/>
        <v/>
      </c>
    </row>
    <row r="350" spans="1:18">
      <c r="A350" s="289" t="s">
        <v>1006</v>
      </c>
      <c r="B350" s="276"/>
      <c r="C350" s="34"/>
      <c r="D350" s="34"/>
      <c r="E350" s="34"/>
      <c r="F350" s="34"/>
      <c r="G350" s="784"/>
      <c r="H350" s="785"/>
      <c r="I350" s="786"/>
      <c r="J350" s="40"/>
      <c r="K350" s="277"/>
      <c r="L350" s="474" t="str">
        <f t="array" aca="1" ref="L350" ca="1">IFERROR(_xludf.IFS(J350="월",ROUND(DATEDIF(E350,F350,"m")+DATEDIF(E350,F350,"md")/DAY(EOMONTH(F350,0)),2),J350="일",DATEDIF(E350,F350,"D")+1),"")</f>
        <v/>
      </c>
      <c r="M350" s="424" t="s">
        <v>539</v>
      </c>
      <c r="N350" s="277">
        <f t="shared" ca="1" si="87"/>
        <v>0</v>
      </c>
      <c r="O350" s="277">
        <f>SUM(O351:O356)</f>
        <v>0</v>
      </c>
      <c r="P350" s="374" t="str">
        <f t="shared" ca="1" si="94"/>
        <v/>
      </c>
      <c r="Q350" s="380">
        <f>SUM(Q351:Q356)</f>
        <v>0</v>
      </c>
      <c r="R350" s="381">
        <f>SUM(R351:R356)</f>
        <v>0</v>
      </c>
    </row>
    <row r="351" spans="1:18">
      <c r="A351" s="262" t="str">
        <f ca="1">IFERROR(_xludf.XLOOKUP(B351,[1]예산코드!D:D,[1]예산코드!$A:$A),"")</f>
        <v/>
      </c>
      <c r="B351" s="291" t="s">
        <v>943</v>
      </c>
      <c r="C351" s="33"/>
      <c r="D351" s="33"/>
      <c r="E351" s="65"/>
      <c r="F351" s="65"/>
      <c r="G351" s="781"/>
      <c r="H351" s="782"/>
      <c r="I351" s="783"/>
      <c r="J351" s="39"/>
      <c r="K351" s="130"/>
      <c r="L351" s="475"/>
      <c r="M351" s="425"/>
      <c r="N351" s="130">
        <f t="shared" si="87"/>
        <v>0</v>
      </c>
      <c r="O351" s="278">
        <f t="shared" ref="O351:O356" si="96">SUM(N351)</f>
        <v>0</v>
      </c>
      <c r="P351" s="375" t="str">
        <f t="shared" ca="1" si="94"/>
        <v/>
      </c>
      <c r="Q351" s="382" t="str">
        <f>IFERROR(SUMIF([1]지출내역_LMT!$E:$E,B351,[1]지출내역_LMT!$N:$N),"")</f>
        <v/>
      </c>
      <c r="R351" s="383" t="str">
        <f t="shared" ref="R351:R356" si="97">IFERROR(O351-Q351,"")</f>
        <v/>
      </c>
    </row>
    <row r="352" spans="1:18">
      <c r="A352" s="262" t="str">
        <f ca="1">IFERROR(_xludf.XLOOKUP(B352,[1]예산코드!D:D,[1]예산코드!$A:$A),"")</f>
        <v/>
      </c>
      <c r="B352" s="291" t="s">
        <v>286</v>
      </c>
      <c r="C352" s="33"/>
      <c r="D352" s="33"/>
      <c r="E352" s="65"/>
      <c r="F352" s="65"/>
      <c r="G352" s="781"/>
      <c r="H352" s="782"/>
      <c r="I352" s="783"/>
      <c r="J352" s="39"/>
      <c r="K352" s="130"/>
      <c r="L352" s="475"/>
      <c r="M352" s="425"/>
      <c r="N352" s="130">
        <f t="shared" si="87"/>
        <v>0</v>
      </c>
      <c r="O352" s="278">
        <f t="shared" si="96"/>
        <v>0</v>
      </c>
      <c r="P352" s="375" t="str">
        <f t="shared" ca="1" si="94"/>
        <v/>
      </c>
      <c r="Q352" s="382" t="str">
        <f>IFERROR(SUMIF([1]지출내역_LMT!$E:$E,B352,[1]지출내역_LMT!$N:$N),"")</f>
        <v/>
      </c>
      <c r="R352" s="383" t="str">
        <f t="shared" si="97"/>
        <v/>
      </c>
    </row>
    <row r="353" spans="1:18">
      <c r="A353" s="262" t="str">
        <f ca="1">IFERROR(_xludf.XLOOKUP(B353,[1]예산코드!D:D,[1]예산코드!$A:$A),"")</f>
        <v/>
      </c>
      <c r="B353" s="291" t="s">
        <v>313</v>
      </c>
      <c r="C353" s="33"/>
      <c r="D353" s="33"/>
      <c r="E353" s="65"/>
      <c r="F353" s="65"/>
      <c r="G353" s="781"/>
      <c r="H353" s="782"/>
      <c r="I353" s="783"/>
      <c r="J353" s="39"/>
      <c r="K353" s="130"/>
      <c r="L353" s="475"/>
      <c r="M353" s="425"/>
      <c r="N353" s="130">
        <f t="shared" si="87"/>
        <v>0</v>
      </c>
      <c r="O353" s="278">
        <f t="shared" si="96"/>
        <v>0</v>
      </c>
      <c r="P353" s="375" t="str">
        <f t="shared" ca="1" si="94"/>
        <v/>
      </c>
      <c r="Q353" s="382" t="str">
        <f>IFERROR(SUMIF([1]지출내역_LMT!$E:$E,B353,[1]지출내역_LMT!$N:$N),"")</f>
        <v/>
      </c>
      <c r="R353" s="383" t="str">
        <f t="shared" si="97"/>
        <v/>
      </c>
    </row>
    <row r="354" spans="1:18">
      <c r="A354" s="262" t="str">
        <f ca="1">IFERROR(_xludf.XLOOKUP(B354,[1]예산코드!D:D,[1]예산코드!$A:$A),"")</f>
        <v/>
      </c>
      <c r="B354" s="291" t="s">
        <v>349</v>
      </c>
      <c r="C354" s="33"/>
      <c r="D354" s="33"/>
      <c r="E354" s="65"/>
      <c r="F354" s="65"/>
      <c r="G354" s="781"/>
      <c r="H354" s="782"/>
      <c r="I354" s="783"/>
      <c r="J354" s="39"/>
      <c r="K354" s="130"/>
      <c r="L354" s="475"/>
      <c r="M354" s="425"/>
      <c r="N354" s="130">
        <f t="shared" si="87"/>
        <v>0</v>
      </c>
      <c r="O354" s="278">
        <f t="shared" si="96"/>
        <v>0</v>
      </c>
      <c r="P354" s="375" t="str">
        <f t="shared" ca="1" si="94"/>
        <v/>
      </c>
      <c r="Q354" s="382" t="str">
        <f>IFERROR(SUMIF([1]지출내역_LMT!$E:$E,B354,[1]지출내역_LMT!$N:$N),"")</f>
        <v/>
      </c>
      <c r="R354" s="383" t="str">
        <f t="shared" si="97"/>
        <v/>
      </c>
    </row>
    <row r="355" spans="1:18">
      <c r="A355" s="262" t="str">
        <f ca="1">IFERROR(_xludf.XLOOKUP(B355,[1]예산코드!D:D,[1]예산코드!$A:$A),"")</f>
        <v/>
      </c>
      <c r="B355" s="291" t="s">
        <v>988</v>
      </c>
      <c r="C355" s="33"/>
      <c r="D355" s="33"/>
      <c r="E355" s="65"/>
      <c r="F355" s="65"/>
      <c r="G355" s="781"/>
      <c r="H355" s="782"/>
      <c r="I355" s="783"/>
      <c r="J355" s="39"/>
      <c r="K355" s="130"/>
      <c r="L355" s="475"/>
      <c r="M355" s="425"/>
      <c r="N355" s="130">
        <f t="shared" si="87"/>
        <v>0</v>
      </c>
      <c r="O355" s="278">
        <f t="shared" si="96"/>
        <v>0</v>
      </c>
      <c r="P355" s="375" t="str">
        <f t="shared" ca="1" si="94"/>
        <v/>
      </c>
      <c r="Q355" s="382" t="str">
        <f>IFERROR(SUMIF([1]지출내역_LMT!$E:$E,B355,[1]지출내역_LMT!$N:$N),"")</f>
        <v/>
      </c>
      <c r="R355" s="383" t="str">
        <f t="shared" si="97"/>
        <v/>
      </c>
    </row>
    <row r="356" spans="1:18">
      <c r="A356" s="262" t="str">
        <f ca="1">IFERROR(_xludf.XLOOKUP(B356,[1]예산코드!D:D,[1]예산코드!$A:$A),"")</f>
        <v/>
      </c>
      <c r="B356" s="291" t="s">
        <v>1128</v>
      </c>
      <c r="C356" s="33"/>
      <c r="D356" s="33"/>
      <c r="E356" s="65"/>
      <c r="F356" s="65"/>
      <c r="G356" s="781"/>
      <c r="H356" s="782"/>
      <c r="I356" s="783"/>
      <c r="J356" s="39"/>
      <c r="K356" s="130"/>
      <c r="L356" s="475"/>
      <c r="M356" s="425"/>
      <c r="N356" s="130">
        <f t="shared" si="87"/>
        <v>0</v>
      </c>
      <c r="O356" s="278">
        <f t="shared" si="96"/>
        <v>0</v>
      </c>
      <c r="P356" s="375" t="str">
        <f t="shared" ca="1" si="94"/>
        <v/>
      </c>
      <c r="Q356" s="382" t="str">
        <f>IFERROR(SUMIF([1]지출내역_LMT!$E:$E,B356,[1]지출내역_LMT!$N:$N),"")</f>
        <v/>
      </c>
      <c r="R356" s="383" t="str">
        <f t="shared" si="97"/>
        <v/>
      </c>
    </row>
    <row r="357" spans="1:18">
      <c r="A357" s="289" t="s">
        <v>565</v>
      </c>
      <c r="B357" s="276"/>
      <c r="C357" s="34"/>
      <c r="D357" s="34"/>
      <c r="E357" s="34"/>
      <c r="F357" s="34"/>
      <c r="G357" s="784"/>
      <c r="H357" s="785"/>
      <c r="I357" s="786"/>
      <c r="J357" s="40"/>
      <c r="K357" s="277"/>
      <c r="L357" s="474" t="str">
        <f t="array" aca="1" ref="L357" ca="1">IFERROR(_xludf.IFS(J357="월",ROUND(DATEDIF(E357,F357,"m")+DATEDIF(E357,F357,"md")/DAY(EOMONTH(F357,0)),2),J357="일",DATEDIF(E357,F357,"D")+1),"")</f>
        <v/>
      </c>
      <c r="M357" s="424" t="s">
        <v>539</v>
      </c>
      <c r="N357" s="277">
        <f t="shared" ca="1" si="87"/>
        <v>0</v>
      </c>
      <c r="O357" s="277">
        <f ca="1">SUM(O358:O361)</f>
        <v>1940265</v>
      </c>
      <c r="P357" s="374" t="str">
        <f t="shared" ca="1" si="94"/>
        <v/>
      </c>
      <c r="Q357" s="380">
        <f>SUM(Q358:Q361)</f>
        <v>0</v>
      </c>
      <c r="R357" s="381">
        <f ca="1">SUM(R358:R361)</f>
        <v>0</v>
      </c>
    </row>
    <row r="358" spans="1:18">
      <c r="A358" s="262" t="str">
        <f ca="1">IFERROR(_xludf.XLOOKUP(B358,[1]예산코드!D:D,[1]예산코드!$A:$A),"")</f>
        <v/>
      </c>
      <c r="B358" s="291" t="s">
        <v>808</v>
      </c>
      <c r="C358" s="33"/>
      <c r="D358" s="33"/>
      <c r="E358" s="65"/>
      <c r="F358" s="65"/>
      <c r="G358" s="781" t="s">
        <v>709</v>
      </c>
      <c r="H358" s="782"/>
      <c r="I358" s="783"/>
      <c r="J358" s="39" t="s">
        <v>296</v>
      </c>
      <c r="K358" s="130">
        <v>1000000</v>
      </c>
      <c r="L358" s="475" t="str">
        <f t="array" aca="1" ref="L358" ca="1">IFERROR(_xludf.IFS(J358="월",ROUND(DATEDIF(E358,F358,"m")+DATEDIF(E358,F358,"md")/DAY(EOMONTH(F358,0)),2),J358="일",DATEDIF(E358,F358,"D")+1),"")</f>
        <v/>
      </c>
      <c r="M358" s="425" t="s">
        <v>539</v>
      </c>
      <c r="N358" s="130">
        <f t="shared" ca="1" si="87"/>
        <v>1000000</v>
      </c>
      <c r="O358" s="278">
        <f t="shared" ref="O358:O361" ca="1" si="98">SUM(N358)</f>
        <v>1000000</v>
      </c>
      <c r="P358" s="375" t="str">
        <f t="shared" ca="1" si="94"/>
        <v/>
      </c>
      <c r="Q358" s="382" t="str">
        <f>IFERROR(SUMIF([1]지출내역_LMT!$E:$E,B358,[1]지출내역_LMT!$N:$N),"")</f>
        <v/>
      </c>
      <c r="R358" s="383" t="str">
        <f t="shared" ref="R358:R361" ca="1" si="99">IFERROR(O358-Q358,"")</f>
        <v/>
      </c>
    </row>
    <row r="359" spans="1:18">
      <c r="A359" s="262" t="str">
        <f ca="1">IFERROR(_xludf.XLOOKUP(B359,[1]예산코드!D:D,[1]예산코드!$A:$A),"")</f>
        <v/>
      </c>
      <c r="B359" s="291" t="s">
        <v>1115</v>
      </c>
      <c r="C359" s="33"/>
      <c r="D359" s="33"/>
      <c r="E359" s="65"/>
      <c r="F359" s="65"/>
      <c r="G359" s="781" t="s">
        <v>1115</v>
      </c>
      <c r="H359" s="782"/>
      <c r="I359" s="783"/>
      <c r="J359" s="39" t="s">
        <v>296</v>
      </c>
      <c r="K359" s="130">
        <v>827500</v>
      </c>
      <c r="L359" s="475" t="str">
        <f t="array" aca="1" ref="L359" ca="1">IFERROR(_xludf.IFS(J359="월",ROUND(DATEDIF(E359,F359,"m")+DATEDIF(E359,F359,"md")/DAY(EOMONTH(F359,0)),2),J359="일",DATEDIF(E359,F359,"D")+1),"")</f>
        <v/>
      </c>
      <c r="M359" s="425" t="s">
        <v>539</v>
      </c>
      <c r="N359" s="130">
        <f t="shared" ca="1" si="87"/>
        <v>827500</v>
      </c>
      <c r="O359" s="278">
        <f t="shared" ca="1" si="98"/>
        <v>827500</v>
      </c>
      <c r="P359" s="375" t="str">
        <f t="shared" ca="1" si="94"/>
        <v/>
      </c>
      <c r="Q359" s="382" t="str">
        <f>IFERROR(SUMIF([1]지출내역_LMT!$E:$E,B359,[1]지출내역_LMT!$N:$N),"")</f>
        <v/>
      </c>
      <c r="R359" s="383" t="str">
        <f t="shared" ca="1" si="99"/>
        <v/>
      </c>
    </row>
    <row r="360" spans="1:18">
      <c r="A360" s="262" t="str">
        <f ca="1">IFERROR(_xludf.XLOOKUP(B360,[1]예산코드!D:D,[1]예산코드!$A:$A),"")</f>
        <v/>
      </c>
      <c r="B360" s="291" t="s">
        <v>1126</v>
      </c>
      <c r="C360" s="33"/>
      <c r="D360" s="33"/>
      <c r="E360" s="65"/>
      <c r="F360" s="65"/>
      <c r="G360" s="781"/>
      <c r="H360" s="782"/>
      <c r="I360" s="783"/>
      <c r="J360" s="39"/>
      <c r="K360" s="130"/>
      <c r="L360" s="475"/>
      <c r="M360" s="425"/>
      <c r="N360" s="130">
        <f t="shared" si="87"/>
        <v>0</v>
      </c>
      <c r="O360" s="278">
        <f t="shared" si="98"/>
        <v>0</v>
      </c>
      <c r="P360" s="375" t="str">
        <f t="shared" ca="1" si="94"/>
        <v/>
      </c>
      <c r="Q360" s="382" t="str">
        <f>IFERROR(SUMIF([1]지출내역_LMT!$E:$E,B360,[1]지출내역_LMT!$N:$N),"")</f>
        <v/>
      </c>
      <c r="R360" s="383" t="str">
        <f t="shared" si="99"/>
        <v/>
      </c>
    </row>
    <row r="361" spans="1:18">
      <c r="A361" s="262" t="str">
        <f ca="1">IFERROR(_xludf.XLOOKUP(B361,[1]예산코드!D:D,[1]예산코드!$A:$A),"")</f>
        <v/>
      </c>
      <c r="B361" s="291" t="s">
        <v>1122</v>
      </c>
      <c r="C361" s="33"/>
      <c r="D361" s="33"/>
      <c r="E361" s="65"/>
      <c r="F361" s="65"/>
      <c r="G361" s="781" t="s">
        <v>238</v>
      </c>
      <c r="H361" s="782"/>
      <c r="I361" s="783"/>
      <c r="J361" s="39" t="s">
        <v>296</v>
      </c>
      <c r="K361" s="130">
        <v>112765</v>
      </c>
      <c r="L361" s="475"/>
      <c r="M361" s="425"/>
      <c r="N361" s="130">
        <f t="shared" si="87"/>
        <v>112765</v>
      </c>
      <c r="O361" s="278">
        <f t="shared" si="98"/>
        <v>112765</v>
      </c>
      <c r="P361" s="375" t="str">
        <f t="shared" ca="1" si="94"/>
        <v/>
      </c>
      <c r="Q361" s="382" t="str">
        <f>IFERROR(SUMIF([1]지출내역_LMT!$E:$E,B361,[1]지출내역_LMT!$N:$N),"")</f>
        <v/>
      </c>
      <c r="R361" s="383" t="str">
        <f t="shared" si="99"/>
        <v/>
      </c>
    </row>
    <row r="362" spans="1:18">
      <c r="A362" s="289" t="s">
        <v>990</v>
      </c>
      <c r="B362" s="276"/>
      <c r="C362" s="34"/>
      <c r="D362" s="34"/>
      <c r="E362" s="34"/>
      <c r="F362" s="34"/>
      <c r="G362" s="784"/>
      <c r="H362" s="785"/>
      <c r="I362" s="786"/>
      <c r="J362" s="40"/>
      <c r="K362" s="277"/>
      <c r="L362" s="474" t="str">
        <f t="array" aca="1" ref="L362" ca="1">IFERROR(_xludf.IFS(J362="월",ROUND(DATEDIF(E362,F362,"m")+DATEDIF(E362,F362,"md")/DAY(EOMONTH(F362,0)),2),J362="일",DATEDIF(E362,F362,"D")+1),"")</f>
        <v/>
      </c>
      <c r="M362" s="424" t="s">
        <v>539</v>
      </c>
      <c r="N362" s="277">
        <f t="shared" ca="1" si="87"/>
        <v>0</v>
      </c>
      <c r="O362" s="277">
        <f ca="1">SUM(O363:O367)</f>
        <v>70000000</v>
      </c>
      <c r="P362" s="374" t="str">
        <f t="shared" ca="1" si="94"/>
        <v/>
      </c>
      <c r="Q362" s="380">
        <f>SUM(Q363:Q367)</f>
        <v>0</v>
      </c>
      <c r="R362" s="381">
        <f ca="1">SUM(R363:R367)</f>
        <v>0</v>
      </c>
    </row>
    <row r="363" spans="1:18">
      <c r="A363" s="262" t="str">
        <f ca="1">IFERROR(_xludf.XLOOKUP(B363,[1]예산코드!D:D,[1]예산코드!$A:$A),"")</f>
        <v/>
      </c>
      <c r="B363" s="291" t="s">
        <v>571</v>
      </c>
      <c r="C363" s="33"/>
      <c r="D363" s="33"/>
      <c r="E363" s="65"/>
      <c r="F363" s="65"/>
      <c r="G363" s="781"/>
      <c r="H363" s="782"/>
      <c r="I363" s="783"/>
      <c r="J363" s="39"/>
      <c r="K363" s="130"/>
      <c r="L363" s="475" t="str">
        <f t="array" aca="1" ref="L363" ca="1">IFERROR(_xludf.IFS(J363="월",ROUND(DATEDIF(E363,F363,"m")+DATEDIF(E363,F363,"md")/DAY(EOMONTH(F363,0)),2),J363="일",DATEDIF(E363,F363,"D")+1),"")</f>
        <v/>
      </c>
      <c r="M363" s="425" t="s">
        <v>539</v>
      </c>
      <c r="N363" s="130">
        <f t="shared" ca="1" si="87"/>
        <v>0</v>
      </c>
      <c r="O363" s="278">
        <f t="shared" ref="O363:O367" ca="1" si="100">SUM(N363)</f>
        <v>0</v>
      </c>
      <c r="P363" s="375" t="str">
        <f t="shared" ca="1" si="94"/>
        <v/>
      </c>
      <c r="Q363" s="382" t="str">
        <f>IFERROR(SUMIF([1]지출내역_LMT!$E:$E,B363,[1]지출내역_LMT!$N:$N),"")</f>
        <v/>
      </c>
      <c r="R363" s="383" t="str">
        <f t="shared" ref="R363:R367" ca="1" si="101">IFERROR(O363-Q363,"")</f>
        <v/>
      </c>
    </row>
    <row r="364" spans="1:18">
      <c r="A364" s="262" t="str">
        <f ca="1">IFERROR(_xludf.XLOOKUP(B364,[1]예산코드!D:D,[1]예산코드!$A:$A),"")</f>
        <v/>
      </c>
      <c r="B364" s="291" t="s">
        <v>622</v>
      </c>
      <c r="C364" s="33"/>
      <c r="D364" s="33"/>
      <c r="E364" s="65"/>
      <c r="F364" s="65"/>
      <c r="G364" s="781"/>
      <c r="H364" s="782"/>
      <c r="I364" s="783"/>
      <c r="J364" s="39"/>
      <c r="K364" s="130"/>
      <c r="L364" s="475" t="str">
        <f t="array" aca="1" ref="L364" ca="1">IFERROR(_xludf.IFS(J364="월",ROUND(DATEDIF(E364,F364,"m")+DATEDIF(E364,F364,"md")/DAY(EOMONTH(F364,0)),2),J364="일",DATEDIF(E364,F364,"D")+1),"")</f>
        <v/>
      </c>
      <c r="M364" s="425" t="s">
        <v>539</v>
      </c>
      <c r="N364" s="130">
        <f t="shared" ca="1" si="87"/>
        <v>0</v>
      </c>
      <c r="O364" s="278">
        <f t="shared" ca="1" si="100"/>
        <v>0</v>
      </c>
      <c r="P364" s="375" t="str">
        <f t="shared" ca="1" si="94"/>
        <v/>
      </c>
      <c r="Q364" s="382" t="str">
        <f>IFERROR(SUMIF([1]지출내역_LMT!$E:$E,B364,[1]지출내역_LMT!$N:$N),"")</f>
        <v/>
      </c>
      <c r="R364" s="383" t="str">
        <f t="shared" ca="1" si="101"/>
        <v/>
      </c>
    </row>
    <row r="365" spans="1:18">
      <c r="A365" s="262" t="str">
        <f ca="1">IFERROR(_xludf.XLOOKUP(B365,[1]예산코드!D:D,[1]예산코드!$A:$A),"")</f>
        <v/>
      </c>
      <c r="B365" s="291" t="s">
        <v>1014</v>
      </c>
      <c r="C365" s="33"/>
      <c r="D365" s="33"/>
      <c r="E365" s="65"/>
      <c r="F365" s="65"/>
      <c r="G365" s="781"/>
      <c r="H365" s="782"/>
      <c r="I365" s="783"/>
      <c r="J365" s="39"/>
      <c r="K365" s="130"/>
      <c r="L365" s="475" t="str">
        <f t="array" aca="1" ref="L365" ca="1">IFERROR(_xludf.IFS(J365="월",ROUND(DATEDIF(E365,F365,"m")+DATEDIF(E365,F365,"md")/DAY(EOMONTH(F365,0)),2),J365="일",DATEDIF(E365,F365,"D")+1),"")</f>
        <v/>
      </c>
      <c r="M365" s="425" t="s">
        <v>539</v>
      </c>
      <c r="N365" s="130">
        <f t="shared" ca="1" si="87"/>
        <v>0</v>
      </c>
      <c r="O365" s="278">
        <f t="shared" ca="1" si="100"/>
        <v>0</v>
      </c>
      <c r="P365" s="375" t="str">
        <f t="shared" ca="1" si="94"/>
        <v/>
      </c>
      <c r="Q365" s="382" t="str">
        <f>IFERROR(SUMIF([1]지출내역_LMT!$E:$E,B365,[1]지출내역_LMT!$N:$N),"")</f>
        <v/>
      </c>
      <c r="R365" s="383" t="str">
        <f t="shared" ca="1" si="101"/>
        <v/>
      </c>
    </row>
    <row r="366" spans="1:18">
      <c r="A366" s="262" t="str">
        <f ca="1">IFERROR(_xludf.XLOOKUP(B366,[1]예산코드!D:D,[1]예산코드!$A:$A),"")</f>
        <v/>
      </c>
      <c r="B366" s="291" t="s">
        <v>1003</v>
      </c>
      <c r="C366" s="33"/>
      <c r="D366" s="33"/>
      <c r="E366" s="65"/>
      <c r="F366" s="65"/>
      <c r="G366" s="781"/>
      <c r="H366" s="782"/>
      <c r="I366" s="783"/>
      <c r="J366" s="39"/>
      <c r="K366" s="130"/>
      <c r="L366" s="475" t="str">
        <f t="array" aca="1" ref="L366" ca="1">IFERROR(_xludf.IFS(J366="월",ROUND(DATEDIF(E366,F366,"m")+DATEDIF(E366,F366,"md")/DAY(EOMONTH(F366,0)),2),J366="일",DATEDIF(E366,F366,"D")+1),"")</f>
        <v/>
      </c>
      <c r="M366" s="425" t="s">
        <v>539</v>
      </c>
      <c r="N366" s="130">
        <f t="shared" ca="1" si="87"/>
        <v>0</v>
      </c>
      <c r="O366" s="278">
        <f t="shared" ca="1" si="100"/>
        <v>0</v>
      </c>
      <c r="P366" s="375" t="str">
        <f t="shared" ca="1" si="94"/>
        <v/>
      </c>
      <c r="Q366" s="382" t="str">
        <f>IFERROR(SUMIF([1]지출내역_LMT!$E:$E,B366,[1]지출내역_LMT!$N:$N),"")</f>
        <v/>
      </c>
      <c r="R366" s="383" t="str">
        <f t="shared" ca="1" si="101"/>
        <v/>
      </c>
    </row>
    <row r="367" spans="1:18">
      <c r="A367" s="262" t="str">
        <f ca="1">IFERROR(_xludf.XLOOKUP(B367,[1]예산코드!D:D,[1]예산코드!$A:$A),"")</f>
        <v/>
      </c>
      <c r="B367" s="291" t="s">
        <v>1036</v>
      </c>
      <c r="C367" s="33" t="s">
        <v>1357</v>
      </c>
      <c r="D367" s="33"/>
      <c r="E367" s="65"/>
      <c r="F367" s="65"/>
      <c r="G367" s="781" t="s">
        <v>1792</v>
      </c>
      <c r="H367" s="782"/>
      <c r="I367" s="783"/>
      <c r="J367" s="39" t="s">
        <v>296</v>
      </c>
      <c r="K367" s="130">
        <v>70000000</v>
      </c>
      <c r="L367" s="475" t="str">
        <f t="array" aca="1" ref="L367" ca="1">IFERROR(_xludf.IFS(J367="월",ROUND(DATEDIF(E367,F367,"m")+DATEDIF(E367,F367,"md")/DAY(EOMONTH(F367,0)),2),J367="일",DATEDIF(E367,F367,"D")+1),"")</f>
        <v/>
      </c>
      <c r="M367" s="425" t="s">
        <v>647</v>
      </c>
      <c r="N367" s="130">
        <f t="shared" ca="1" si="87"/>
        <v>70000000</v>
      </c>
      <c r="O367" s="278">
        <f t="shared" ca="1" si="100"/>
        <v>70000000</v>
      </c>
      <c r="P367" s="375" t="str">
        <f t="shared" ca="1" si="94"/>
        <v/>
      </c>
      <c r="Q367" s="382" t="str">
        <f>IFERROR(SUMIF([1]지출내역_LMT!$E:$E,B367,[1]지출내역_LMT!$N:$N),"")</f>
        <v/>
      </c>
      <c r="R367" s="383" t="str">
        <f t="shared" ca="1" si="101"/>
        <v/>
      </c>
    </row>
    <row r="368" spans="1:18">
      <c r="A368" s="289" t="s">
        <v>1113</v>
      </c>
      <c r="B368" s="276"/>
      <c r="C368" s="34"/>
      <c r="D368" s="34"/>
      <c r="E368" s="34"/>
      <c r="F368" s="34"/>
      <c r="G368" s="784"/>
      <c r="H368" s="785"/>
      <c r="I368" s="786"/>
      <c r="J368" s="40"/>
      <c r="K368" s="277"/>
      <c r="L368" s="474" t="str">
        <f t="array" aca="1" ref="L368" ca="1">IFERROR(_xludf.IFS(J368="월",ROUND(DATEDIF(E368,F368,"m")+DATEDIF(E368,F368,"md")/DAY(EOMONTH(F368,0)),2),J368="일",DATEDIF(E368,F368,"D")+1),"")</f>
        <v/>
      </c>
      <c r="M368" s="424" t="s">
        <v>539</v>
      </c>
      <c r="N368" s="277">
        <f t="shared" ca="1" si="87"/>
        <v>0</v>
      </c>
      <c r="O368" s="277">
        <f ca="1">SUM(O369:O373)</f>
        <v>0</v>
      </c>
      <c r="P368" s="374" t="str">
        <f t="shared" ca="1" si="94"/>
        <v/>
      </c>
      <c r="Q368" s="380">
        <f>SUM(Q369:Q373)</f>
        <v>0</v>
      </c>
      <c r="R368" s="381">
        <f ca="1">SUM(R369:R373)</f>
        <v>0</v>
      </c>
    </row>
    <row r="369" spans="1:18">
      <c r="A369" s="262" t="str">
        <f ca="1">IFERROR(_xludf.XLOOKUP(B369,[1]예산코드!D:D,[1]예산코드!$A:$A),"")</f>
        <v/>
      </c>
      <c r="B369" s="291" t="s">
        <v>138</v>
      </c>
      <c r="C369" s="33"/>
      <c r="D369" s="33"/>
      <c r="E369" s="65"/>
      <c r="F369" s="65"/>
      <c r="G369" s="781"/>
      <c r="H369" s="782"/>
      <c r="I369" s="783"/>
      <c r="J369" s="39"/>
      <c r="K369" s="130"/>
      <c r="L369" s="475" t="str">
        <f t="array" aca="1" ref="L369" ca="1">IFERROR(_xludf.IFS(J369="월",ROUND(DATEDIF(E369,F369,"m")+DATEDIF(E369,F369,"md")/DAY(EOMONTH(F369,0)),2),J369="일",DATEDIF(E369,F369,"D")+1),"")</f>
        <v/>
      </c>
      <c r="M369" s="425" t="s">
        <v>539</v>
      </c>
      <c r="N369" s="130">
        <f t="shared" ref="N369:N407" ca="1" si="102">IFERROR(K369*IF(L369&lt;&gt;"",L369,1)*IF(M369&lt;&gt;"",M369,1),"")</f>
        <v>0</v>
      </c>
      <c r="O369" s="278">
        <f t="shared" ref="O369:O373" ca="1" si="103">SUM(N369)</f>
        <v>0</v>
      </c>
      <c r="P369" s="375" t="str">
        <f t="shared" ca="1" si="94"/>
        <v/>
      </c>
      <c r="Q369" s="382" t="str">
        <f>IFERROR(SUMIF([1]지출내역_LMT!$E:$E,B369,[1]지출내역_LMT!$N:$N),"")</f>
        <v/>
      </c>
      <c r="R369" s="383" t="str">
        <f t="shared" ref="R369:R373" ca="1" si="104">IFERROR(O369-Q369,"")</f>
        <v/>
      </c>
    </row>
    <row r="370" spans="1:18">
      <c r="A370" s="262" t="str">
        <f ca="1">IFERROR(_xludf.XLOOKUP(B370,[1]예산코드!D:D,[1]예산코드!$A:$A),"")</f>
        <v/>
      </c>
      <c r="B370" s="291" t="s">
        <v>338</v>
      </c>
      <c r="C370" s="33"/>
      <c r="D370" s="33"/>
      <c r="E370" s="65"/>
      <c r="F370" s="65"/>
      <c r="G370" s="781"/>
      <c r="H370" s="782"/>
      <c r="I370" s="783"/>
      <c r="J370" s="39"/>
      <c r="K370" s="130"/>
      <c r="L370" s="475" t="str">
        <f t="array" aca="1" ref="L370" ca="1">IFERROR(_xludf.IFS(J370="월",ROUND(DATEDIF(E370,F370,"m")+DATEDIF(E370,F370,"md")/DAY(EOMONTH(F370,0)),2),J370="일",DATEDIF(E370,F370,"D")+1),"")</f>
        <v/>
      </c>
      <c r="M370" s="425" t="s">
        <v>539</v>
      </c>
      <c r="N370" s="130">
        <f t="shared" ca="1" si="102"/>
        <v>0</v>
      </c>
      <c r="O370" s="278">
        <f t="shared" ca="1" si="103"/>
        <v>0</v>
      </c>
      <c r="P370" s="375" t="str">
        <f t="shared" ca="1" si="94"/>
        <v/>
      </c>
      <c r="Q370" s="382" t="str">
        <f>IFERROR(SUMIF([1]지출내역_LMT!$E:$E,B370,[1]지출내역_LMT!$N:$N),"")</f>
        <v/>
      </c>
      <c r="R370" s="383" t="str">
        <f t="shared" ca="1" si="104"/>
        <v/>
      </c>
    </row>
    <row r="371" spans="1:18">
      <c r="A371" s="262" t="str">
        <f ca="1">IFERROR(_xludf.XLOOKUP(B371,[1]예산코드!D:D,[1]예산코드!$A:$A),"")</f>
        <v/>
      </c>
      <c r="B371" s="291" t="s">
        <v>348</v>
      </c>
      <c r="C371" s="33"/>
      <c r="D371" s="33"/>
      <c r="E371" s="65"/>
      <c r="F371" s="65"/>
      <c r="G371" s="781"/>
      <c r="H371" s="782"/>
      <c r="I371" s="783"/>
      <c r="J371" s="39"/>
      <c r="K371" s="130"/>
      <c r="L371" s="475" t="str">
        <f t="array" aca="1" ref="L371" ca="1">IFERROR(_xludf.IFS(J371="월",ROUND(DATEDIF(E371,F371,"m")+DATEDIF(E371,F371,"md")/DAY(EOMONTH(F371,0)),2),J371="일",DATEDIF(E371,F371,"D")+1),"")</f>
        <v/>
      </c>
      <c r="M371" s="425" t="s">
        <v>539</v>
      </c>
      <c r="N371" s="130">
        <f t="shared" ca="1" si="102"/>
        <v>0</v>
      </c>
      <c r="O371" s="278">
        <f t="shared" ca="1" si="103"/>
        <v>0</v>
      </c>
      <c r="P371" s="375" t="str">
        <f t="shared" ca="1" si="94"/>
        <v/>
      </c>
      <c r="Q371" s="382" t="str">
        <f>IFERROR(SUMIF([1]지출내역_LMT!$E:$E,B371,[1]지출내역_LMT!$N:$N),"")</f>
        <v/>
      </c>
      <c r="R371" s="383" t="str">
        <f t="shared" ca="1" si="104"/>
        <v/>
      </c>
    </row>
    <row r="372" spans="1:18">
      <c r="A372" s="262" t="str">
        <f ca="1">IFERROR(_xludf.XLOOKUP(B372,[1]예산코드!D:D,[1]예산코드!$A:$A),"")</f>
        <v/>
      </c>
      <c r="B372" s="291" t="s">
        <v>346</v>
      </c>
      <c r="C372" s="33"/>
      <c r="D372" s="33"/>
      <c r="E372" s="65"/>
      <c r="F372" s="65"/>
      <c r="G372" s="781"/>
      <c r="H372" s="782"/>
      <c r="I372" s="783"/>
      <c r="J372" s="39"/>
      <c r="K372" s="130"/>
      <c r="L372" s="475" t="str">
        <f t="array" aca="1" ref="L372" ca="1">IFERROR(_xludf.IFS(J372="월",ROUND(DATEDIF(E372,F372,"m")+DATEDIF(E372,F372,"md")/DAY(EOMONTH(F372,0)),2),J372="일",DATEDIF(E372,F372,"D")+1),"")</f>
        <v/>
      </c>
      <c r="M372" s="425" t="s">
        <v>539</v>
      </c>
      <c r="N372" s="130">
        <f t="shared" ca="1" si="102"/>
        <v>0</v>
      </c>
      <c r="O372" s="278">
        <f t="shared" ca="1" si="103"/>
        <v>0</v>
      </c>
      <c r="P372" s="375" t="str">
        <f t="shared" ca="1" si="94"/>
        <v/>
      </c>
      <c r="Q372" s="382" t="str">
        <f>IFERROR(SUMIF([1]지출내역_LMT!$E:$E,B372,[1]지출내역_LMT!$N:$N),"")</f>
        <v/>
      </c>
      <c r="R372" s="383" t="str">
        <f t="shared" ca="1" si="104"/>
        <v/>
      </c>
    </row>
    <row r="373" spans="1:18">
      <c r="A373" s="262" t="str">
        <f ca="1">IFERROR(_xludf.XLOOKUP(B373,[1]예산코드!D:D,[1]예산코드!$A:$A),"")</f>
        <v/>
      </c>
      <c r="B373" s="291" t="s">
        <v>1153</v>
      </c>
      <c r="C373" s="33"/>
      <c r="D373" s="33"/>
      <c r="E373" s="65"/>
      <c r="F373" s="65"/>
      <c r="G373" s="772"/>
      <c r="H373" s="773"/>
      <c r="I373" s="774"/>
      <c r="J373" s="39"/>
      <c r="K373" s="130"/>
      <c r="L373" s="475" t="str">
        <f t="array" aca="1" ref="L373" ca="1">IFERROR(_xludf.IFS(J373="월",ROUND(DATEDIF(E373,F373,"m")+DATEDIF(E373,F373,"md")/DAY(EOMONTH(F373,0)),2),J373="일",DATEDIF(E373,F373,"D")+1),"")</f>
        <v/>
      </c>
      <c r="M373" s="425" t="s">
        <v>539</v>
      </c>
      <c r="N373" s="130">
        <f t="shared" ca="1" si="102"/>
        <v>0</v>
      </c>
      <c r="O373" s="278">
        <f t="shared" ca="1" si="103"/>
        <v>0</v>
      </c>
      <c r="P373" s="375" t="str">
        <f t="shared" ca="1" si="94"/>
        <v/>
      </c>
      <c r="Q373" s="382" t="str">
        <f>IFERROR(SUMIF([1]지출내역_LMT!$E:$E,B373,[1]지출내역_LMT!$N:$N),"")</f>
        <v/>
      </c>
      <c r="R373" s="383" t="str">
        <f t="shared" ca="1" si="104"/>
        <v/>
      </c>
    </row>
    <row r="374" spans="1:18">
      <c r="A374" s="288" t="s">
        <v>1973</v>
      </c>
      <c r="B374" s="284"/>
      <c r="C374" s="285"/>
      <c r="D374" s="285"/>
      <c r="E374" s="285"/>
      <c r="F374" s="285"/>
      <c r="G374" s="411"/>
      <c r="H374" s="411"/>
      <c r="I374" s="411"/>
      <c r="J374" s="286"/>
      <c r="K374" s="323"/>
      <c r="L374" s="473" t="str">
        <f t="array" aca="1" ref="L374" ca="1">IFERROR(_xludf.IFS(J374="월",ROUND(DATEDIF(E374,F374,"m")+DATEDIF(E374,F374,"md")/DAY(EOMONTH(F374,0)),2),J374="일",DATEDIF(E374,F374,"D")+1),"")</f>
        <v/>
      </c>
      <c r="M374" s="423" t="s">
        <v>539</v>
      </c>
      <c r="N374" s="287">
        <f t="shared" ca="1" si="102"/>
        <v>0</v>
      </c>
      <c r="O374" s="287">
        <f ca="1">SUM(O375,O380,O385,O388,O393)</f>
        <v>0</v>
      </c>
      <c r="P374" s="373" t="str">
        <f t="shared" ca="1" si="94"/>
        <v/>
      </c>
      <c r="Q374" s="378">
        <f>SUM(Q375,Q380,Q385,Q388,Q393)</f>
        <v>0</v>
      </c>
      <c r="R374" s="379">
        <f ca="1">SUM(R375,R380,R385,R388,R393)</f>
        <v>0</v>
      </c>
    </row>
    <row r="375" spans="1:18">
      <c r="A375" s="289" t="s">
        <v>504</v>
      </c>
      <c r="B375" s="276"/>
      <c r="C375" s="34"/>
      <c r="D375" s="34"/>
      <c r="E375" s="34"/>
      <c r="F375" s="34"/>
      <c r="G375" s="784"/>
      <c r="H375" s="785"/>
      <c r="I375" s="786"/>
      <c r="J375" s="40"/>
      <c r="K375" s="277"/>
      <c r="L375" s="474" t="str">
        <f t="array" aca="1" ref="L375" ca="1">IFERROR(_xludf.IFS(J375="월",ROUND(DATEDIF(E375,F375,"m")+DATEDIF(E375,F375,"md")/DAY(EOMONTH(F375,0)),2),J375="일",DATEDIF(E375,F375,"D")+1),"")</f>
        <v/>
      </c>
      <c r="M375" s="424" t="s">
        <v>539</v>
      </c>
      <c r="N375" s="277">
        <f t="shared" ca="1" si="102"/>
        <v>0</v>
      </c>
      <c r="O375" s="277">
        <f ca="1">SUM(O376:O379)</f>
        <v>0</v>
      </c>
      <c r="P375" s="374" t="str">
        <f t="shared" ca="1" si="94"/>
        <v/>
      </c>
      <c r="Q375" s="380">
        <f>SUM(Q376:Q379)</f>
        <v>0</v>
      </c>
      <c r="R375" s="381">
        <f ca="1">SUM(R376:R379)</f>
        <v>0</v>
      </c>
    </row>
    <row r="376" spans="1:18">
      <c r="A376" s="262" t="str">
        <f ca="1">IFERROR(_xludf.XLOOKUP(B376,[1]예산코드!D:D,[1]예산코드!$A:$A),"")</f>
        <v/>
      </c>
      <c r="B376" s="291" t="s">
        <v>998</v>
      </c>
      <c r="C376" s="33"/>
      <c r="D376" s="33"/>
      <c r="E376" s="65"/>
      <c r="F376" s="65"/>
      <c r="G376" s="781"/>
      <c r="H376" s="782"/>
      <c r="I376" s="783"/>
      <c r="J376" s="39"/>
      <c r="K376" s="130"/>
      <c r="L376" s="475" t="str">
        <f t="array" aca="1" ref="L376" ca="1">IFERROR(_xludf.IFS(J376="월",ROUND(DATEDIF(E376,F376,"m")+DATEDIF(E376,F376,"md")/DAY(EOMONTH(F376,0)),2),J376="일",DATEDIF(E376,F376,"D")+1),"")</f>
        <v/>
      </c>
      <c r="M376" s="425" t="s">
        <v>539</v>
      </c>
      <c r="N376" s="130">
        <f t="shared" ca="1" si="102"/>
        <v>0</v>
      </c>
      <c r="O376" s="278">
        <f t="shared" ref="O376:O379" ca="1" si="105">SUM(N376)</f>
        <v>0</v>
      </c>
      <c r="P376" s="375" t="str">
        <f t="shared" ca="1" si="94"/>
        <v/>
      </c>
      <c r="Q376" s="382" t="str">
        <f>IFERROR(SUMIF([1]지출내역_LMT!$E:$E,B376,[1]지출내역_LMT!$N:$N),"")</f>
        <v/>
      </c>
      <c r="R376" s="383" t="str">
        <f t="shared" ref="R376:R379" ca="1" si="106">IFERROR(O376-Q376,"")</f>
        <v/>
      </c>
    </row>
    <row r="377" spans="1:18">
      <c r="A377" s="262" t="str">
        <f ca="1">IFERROR(_xludf.XLOOKUP(B377,[1]예산코드!D:D,[1]예산코드!$A:$A),"")</f>
        <v/>
      </c>
      <c r="B377" s="291" t="s">
        <v>979</v>
      </c>
      <c r="C377" s="33"/>
      <c r="D377" s="33"/>
      <c r="E377" s="65"/>
      <c r="F377" s="65"/>
      <c r="G377" s="781"/>
      <c r="H377" s="782"/>
      <c r="I377" s="783"/>
      <c r="J377" s="39"/>
      <c r="K377" s="130"/>
      <c r="L377" s="475" t="str">
        <f t="array" aca="1" ref="L377" ca="1">IFERROR(_xludf.IFS(J377="월",ROUND(DATEDIF(E377,F377,"m")+DATEDIF(E377,F377,"md")/DAY(EOMONTH(F377,0)),2),J377="일",DATEDIF(E377,F377,"D")+1),"")</f>
        <v/>
      </c>
      <c r="M377" s="425" t="s">
        <v>539</v>
      </c>
      <c r="N377" s="130">
        <f t="shared" ca="1" si="102"/>
        <v>0</v>
      </c>
      <c r="O377" s="278">
        <f t="shared" ca="1" si="105"/>
        <v>0</v>
      </c>
      <c r="P377" s="375" t="str">
        <f t="shared" ca="1" si="94"/>
        <v/>
      </c>
      <c r="Q377" s="382" t="str">
        <f>IFERROR(SUMIF([1]지출내역_LMT!$E:$E,B377,[1]지출내역_LMT!$N:$N),"")</f>
        <v/>
      </c>
      <c r="R377" s="383" t="str">
        <f t="shared" ca="1" si="106"/>
        <v/>
      </c>
    </row>
    <row r="378" spans="1:18">
      <c r="A378" s="262" t="str">
        <f ca="1">IFERROR(_xludf.XLOOKUP(B378,[1]예산코드!D:D,[1]예산코드!$A:$A),"")</f>
        <v/>
      </c>
      <c r="B378" s="291" t="s">
        <v>970</v>
      </c>
      <c r="C378" s="33"/>
      <c r="D378" s="33"/>
      <c r="E378" s="65"/>
      <c r="F378" s="65"/>
      <c r="G378" s="781"/>
      <c r="H378" s="782"/>
      <c r="I378" s="783"/>
      <c r="J378" s="39"/>
      <c r="K378" s="130"/>
      <c r="L378" s="475" t="str">
        <f t="array" aca="1" ref="L378" ca="1">IFERROR(_xludf.IFS(J378="월",ROUND(DATEDIF(E378,F378,"m")+DATEDIF(E378,F378,"md")/DAY(EOMONTH(F378,0)),2),J378="일",DATEDIF(E378,F378,"D")+1),"")</f>
        <v/>
      </c>
      <c r="M378" s="425" t="s">
        <v>539</v>
      </c>
      <c r="N378" s="130">
        <f t="shared" ca="1" si="102"/>
        <v>0</v>
      </c>
      <c r="O378" s="278">
        <f t="shared" ca="1" si="105"/>
        <v>0</v>
      </c>
      <c r="P378" s="375" t="str">
        <f t="shared" ca="1" si="94"/>
        <v/>
      </c>
      <c r="Q378" s="382" t="str">
        <f>IFERROR(SUMIF([1]지출내역_LMT!$E:$E,B378,[1]지출내역_LMT!$N:$N),"")</f>
        <v/>
      </c>
      <c r="R378" s="383" t="str">
        <f t="shared" ca="1" si="106"/>
        <v/>
      </c>
    </row>
    <row r="379" spans="1:18">
      <c r="A379" s="262" t="str">
        <f ca="1">IFERROR(_xludf.XLOOKUP(B379,[1]예산코드!D:D,[1]예산코드!$A:$A),"")</f>
        <v/>
      </c>
      <c r="B379" s="291" t="s">
        <v>1426</v>
      </c>
      <c r="C379" s="33"/>
      <c r="D379" s="33"/>
      <c r="E379" s="65"/>
      <c r="F379" s="65"/>
      <c r="G379" s="781"/>
      <c r="H379" s="782"/>
      <c r="I379" s="783"/>
      <c r="J379" s="39"/>
      <c r="K379" s="130"/>
      <c r="L379" s="475" t="str">
        <f t="array" aca="1" ref="L379" ca="1">IFERROR(_xludf.IFS(J379="월",ROUND(DATEDIF(E379,F379,"m")+DATEDIF(E379,F379,"md")/DAY(EOMONTH(F379,0)),2),J379="일",DATEDIF(E379,F379,"D")+1),"")</f>
        <v/>
      </c>
      <c r="M379" s="425" t="s">
        <v>539</v>
      </c>
      <c r="N379" s="130">
        <f t="shared" ca="1" si="102"/>
        <v>0</v>
      </c>
      <c r="O379" s="278">
        <f t="shared" ca="1" si="105"/>
        <v>0</v>
      </c>
      <c r="P379" s="375" t="str">
        <f t="shared" ca="1" si="94"/>
        <v/>
      </c>
      <c r="Q379" s="382" t="str">
        <f>IFERROR(SUMIF([1]지출내역_LMT!$E:$E,B379,[1]지출내역_LMT!$N:$N),"")</f>
        <v/>
      </c>
      <c r="R379" s="383" t="str">
        <f t="shared" ca="1" si="106"/>
        <v/>
      </c>
    </row>
    <row r="380" spans="1:18">
      <c r="A380" s="289" t="s">
        <v>516</v>
      </c>
      <c r="B380" s="276"/>
      <c r="C380" s="34"/>
      <c r="D380" s="34"/>
      <c r="E380" s="34"/>
      <c r="F380" s="34"/>
      <c r="G380" s="784"/>
      <c r="H380" s="785"/>
      <c r="I380" s="786"/>
      <c r="J380" s="40"/>
      <c r="K380" s="277"/>
      <c r="L380" s="474" t="str">
        <f t="array" aca="1" ref="L380" ca="1">IFERROR(_xludf.IFS(J380="월",ROUND(DATEDIF(E380,F380,"m")+DATEDIF(E380,F380,"md")/DAY(EOMONTH(F380,0)),2),J380="일",DATEDIF(E380,F380,"D")+1),"")</f>
        <v/>
      </c>
      <c r="M380" s="424" t="s">
        <v>539</v>
      </c>
      <c r="N380" s="277">
        <f t="shared" ca="1" si="102"/>
        <v>0</v>
      </c>
      <c r="O380" s="277">
        <f ca="1">SUM(O381:O384)</f>
        <v>0</v>
      </c>
      <c r="P380" s="374" t="str">
        <f t="shared" ca="1" si="94"/>
        <v/>
      </c>
      <c r="Q380" s="380">
        <f>SUM(Q381:Q384)</f>
        <v>0</v>
      </c>
      <c r="R380" s="381">
        <f ca="1">SUM(R381:R384)</f>
        <v>0</v>
      </c>
    </row>
    <row r="381" spans="1:18">
      <c r="A381" s="262" t="str">
        <f ca="1">IFERROR(_xludf.XLOOKUP(B381,[1]예산코드!D:D,[1]예산코드!$A:$A),"")</f>
        <v/>
      </c>
      <c r="B381" s="291" t="s">
        <v>798</v>
      </c>
      <c r="C381" s="33"/>
      <c r="D381" s="33"/>
      <c r="E381" s="65"/>
      <c r="F381" s="65"/>
      <c r="G381" s="781"/>
      <c r="H381" s="782"/>
      <c r="I381" s="783"/>
      <c r="J381" s="39"/>
      <c r="K381" s="130"/>
      <c r="L381" s="475" t="str">
        <f t="array" aca="1" ref="L381" ca="1">IFERROR(_xludf.IFS(J381="월",ROUND(DATEDIF(E381,F381,"m")+DATEDIF(E381,F381,"md")/DAY(EOMONTH(F381,0)),2),J381="일",DATEDIF(E381,F381,"D")+1),"")</f>
        <v/>
      </c>
      <c r="M381" s="425" t="s">
        <v>539</v>
      </c>
      <c r="N381" s="130">
        <f t="shared" ca="1" si="102"/>
        <v>0</v>
      </c>
      <c r="O381" s="278">
        <f t="shared" ref="O381:O384" ca="1" si="107">SUM(N381)</f>
        <v>0</v>
      </c>
      <c r="P381" s="375" t="str">
        <f t="shared" ca="1" si="94"/>
        <v/>
      </c>
      <c r="Q381" s="382" t="str">
        <f>IFERROR(SUMIF([1]지출내역_LMT!$E:$E,B381,[1]지출내역_LMT!$N:$N),"")</f>
        <v/>
      </c>
      <c r="R381" s="383" t="str">
        <f t="shared" ref="R381:R384" ca="1" si="108">IFERROR(O381-Q381,"")</f>
        <v/>
      </c>
    </row>
    <row r="382" spans="1:18">
      <c r="A382" s="262" t="str">
        <f ca="1">IFERROR(_xludf.XLOOKUP(B382,[1]예산코드!D:D,[1]예산코드!$A:$A),"")</f>
        <v/>
      </c>
      <c r="B382" s="291" t="s">
        <v>1428</v>
      </c>
      <c r="C382" s="33"/>
      <c r="D382" s="33"/>
      <c r="E382" s="65"/>
      <c r="F382" s="65"/>
      <c r="G382" s="781"/>
      <c r="H382" s="782"/>
      <c r="I382" s="783"/>
      <c r="J382" s="39"/>
      <c r="K382" s="130"/>
      <c r="L382" s="475" t="str">
        <f t="array" aca="1" ref="L382" ca="1">IFERROR(_xludf.IFS(J382="월",ROUND(DATEDIF(E382,F382,"m")+DATEDIF(E382,F382,"md")/DAY(EOMONTH(F382,0)),2),J382="일",DATEDIF(E382,F382,"D")+1),"")</f>
        <v/>
      </c>
      <c r="M382" s="425" t="s">
        <v>539</v>
      </c>
      <c r="N382" s="130">
        <f t="shared" ca="1" si="102"/>
        <v>0</v>
      </c>
      <c r="O382" s="278">
        <f t="shared" ca="1" si="107"/>
        <v>0</v>
      </c>
      <c r="P382" s="375" t="str">
        <f t="shared" ca="1" si="94"/>
        <v/>
      </c>
      <c r="Q382" s="382" t="str">
        <f>IFERROR(SUMIF([1]지출내역_LMT!$E:$E,B382,[1]지출내역_LMT!$N:$N),"")</f>
        <v/>
      </c>
      <c r="R382" s="383" t="str">
        <f t="shared" ca="1" si="108"/>
        <v/>
      </c>
    </row>
    <row r="383" spans="1:18">
      <c r="A383" s="262" t="str">
        <f ca="1">IFERROR(_xludf.XLOOKUP(B383,[1]예산코드!D:D,[1]예산코드!$A:$A),"")</f>
        <v/>
      </c>
      <c r="B383" s="291" t="s">
        <v>1410</v>
      </c>
      <c r="C383" s="33"/>
      <c r="D383" s="33"/>
      <c r="E383" s="65"/>
      <c r="F383" s="65"/>
      <c r="G383" s="781"/>
      <c r="H383" s="782"/>
      <c r="I383" s="783"/>
      <c r="J383" s="39"/>
      <c r="K383" s="130"/>
      <c r="L383" s="475" t="str">
        <f t="array" aca="1" ref="L383" ca="1">IFERROR(_xludf.IFS(J383="월",ROUND(DATEDIF(E383,F383,"m")+DATEDIF(E383,F383,"md")/DAY(EOMONTH(F383,0)),2),J383="일",DATEDIF(E383,F383,"D")+1),"")</f>
        <v/>
      </c>
      <c r="M383" s="425" t="s">
        <v>539</v>
      </c>
      <c r="N383" s="130">
        <f t="shared" ca="1" si="102"/>
        <v>0</v>
      </c>
      <c r="O383" s="278">
        <f t="shared" ca="1" si="107"/>
        <v>0</v>
      </c>
      <c r="P383" s="375" t="str">
        <f t="shared" ca="1" si="94"/>
        <v/>
      </c>
      <c r="Q383" s="382" t="str">
        <f>IFERROR(SUMIF([1]지출내역_LMT!$E:$E,B383,[1]지출내역_LMT!$N:$N),"")</f>
        <v/>
      </c>
      <c r="R383" s="383" t="str">
        <f t="shared" ca="1" si="108"/>
        <v/>
      </c>
    </row>
    <row r="384" spans="1:18">
      <c r="A384" s="262" t="str">
        <f ca="1">IFERROR(_xludf.XLOOKUP(B384,[1]예산코드!D:D,[1]예산코드!$A:$A),"")</f>
        <v/>
      </c>
      <c r="B384" s="291" t="s">
        <v>1407</v>
      </c>
      <c r="C384" s="33"/>
      <c r="D384" s="33"/>
      <c r="E384" s="65"/>
      <c r="F384" s="65"/>
      <c r="G384" s="781"/>
      <c r="H384" s="782"/>
      <c r="I384" s="783"/>
      <c r="J384" s="39"/>
      <c r="K384" s="130"/>
      <c r="L384" s="475" t="str">
        <f t="array" aca="1" ref="L384" ca="1">IFERROR(_xludf.IFS(J384="월",ROUND(DATEDIF(E384,F384,"m")+DATEDIF(E384,F384,"md")/DAY(EOMONTH(F384,0)),2),J384="일",DATEDIF(E384,F384,"D")+1),"")</f>
        <v/>
      </c>
      <c r="M384" s="425" t="s">
        <v>539</v>
      </c>
      <c r="N384" s="130">
        <f t="shared" ca="1" si="102"/>
        <v>0</v>
      </c>
      <c r="O384" s="278">
        <f t="shared" ca="1" si="107"/>
        <v>0</v>
      </c>
      <c r="P384" s="375" t="str">
        <f t="shared" ca="1" si="94"/>
        <v/>
      </c>
      <c r="Q384" s="382" t="str">
        <f>IFERROR(SUMIF([1]지출내역_LMT!$E:$E,B384,[1]지출내역_LMT!$N:$N),"")</f>
        <v/>
      </c>
      <c r="R384" s="383" t="str">
        <f t="shared" ca="1" si="108"/>
        <v/>
      </c>
    </row>
    <row r="385" spans="1:18">
      <c r="A385" s="289" t="s">
        <v>495</v>
      </c>
      <c r="B385" s="276"/>
      <c r="C385" s="34"/>
      <c r="D385" s="34"/>
      <c r="E385" s="34"/>
      <c r="F385" s="34"/>
      <c r="G385" s="784"/>
      <c r="H385" s="785"/>
      <c r="I385" s="786"/>
      <c r="J385" s="40"/>
      <c r="K385" s="277"/>
      <c r="L385" s="474" t="str">
        <f t="array" aca="1" ref="L385" ca="1">IFERROR(_xludf.IFS(J385="월",ROUND(DATEDIF(E385,F385,"m")+DATEDIF(E385,F385,"md")/DAY(EOMONTH(F385,0)),2),J385="일",DATEDIF(E385,F385,"D")+1),"")</f>
        <v/>
      </c>
      <c r="M385" s="424" t="s">
        <v>539</v>
      </c>
      <c r="N385" s="277">
        <f t="shared" ca="1" si="102"/>
        <v>0</v>
      </c>
      <c r="O385" s="277">
        <f ca="1">SUM(O386:O387)</f>
        <v>0</v>
      </c>
      <c r="P385" s="374" t="str">
        <f t="shared" ca="1" si="94"/>
        <v/>
      </c>
      <c r="Q385" s="380">
        <f>SUM(Q386:Q387)</f>
        <v>0</v>
      </c>
      <c r="R385" s="381">
        <f ca="1">SUM(R386:R387)</f>
        <v>0</v>
      </c>
    </row>
    <row r="386" spans="1:18">
      <c r="A386" s="262" t="str">
        <f ca="1">IFERROR(_xludf.XLOOKUP(B386,[1]예산코드!D:D,[1]예산코드!$A:$A),"")</f>
        <v/>
      </c>
      <c r="B386" s="291" t="s">
        <v>1166</v>
      </c>
      <c r="C386" s="33"/>
      <c r="D386" s="33"/>
      <c r="E386" s="65"/>
      <c r="F386" s="65"/>
      <c r="G386" s="781"/>
      <c r="H386" s="782"/>
      <c r="I386" s="783"/>
      <c r="J386" s="39"/>
      <c r="K386" s="130"/>
      <c r="L386" s="475" t="str">
        <f t="array" aca="1" ref="L386" ca="1">IFERROR(_xludf.IFS(J386="월",ROUND(DATEDIF(E386,F386,"m")+DATEDIF(E386,F386,"md")/DAY(EOMONTH(F386,0)),2),J386="일",DATEDIF(E386,F386,"D")+1),"")</f>
        <v/>
      </c>
      <c r="M386" s="425" t="s">
        <v>539</v>
      </c>
      <c r="N386" s="130">
        <f t="shared" ca="1" si="102"/>
        <v>0</v>
      </c>
      <c r="O386" s="278">
        <f t="shared" ref="O386:O387" ca="1" si="109">SUM(N386)</f>
        <v>0</v>
      </c>
      <c r="P386" s="375" t="str">
        <f t="shared" ca="1" si="94"/>
        <v/>
      </c>
      <c r="Q386" s="382" t="str">
        <f>IFERROR(SUMIF([1]지출내역_LMT!$E:$E,B386,[1]지출내역_LMT!$N:$N),"")</f>
        <v/>
      </c>
      <c r="R386" s="383" t="str">
        <f t="shared" ref="R386:R387" ca="1" si="110">IFERROR(O386-Q386,"")</f>
        <v/>
      </c>
    </row>
    <row r="387" spans="1:18">
      <c r="A387" s="262" t="str">
        <f ca="1">IFERROR(_xludf.XLOOKUP(B387,[1]예산코드!D:D,[1]예산코드!$A:$A),"")</f>
        <v/>
      </c>
      <c r="B387" s="291" t="s">
        <v>1194</v>
      </c>
      <c r="C387" s="33"/>
      <c r="D387" s="33"/>
      <c r="E387" s="65"/>
      <c r="F387" s="65"/>
      <c r="G387" s="781"/>
      <c r="H387" s="782"/>
      <c r="I387" s="783"/>
      <c r="J387" s="39"/>
      <c r="K387" s="130"/>
      <c r="L387" s="475" t="str">
        <f t="array" aca="1" ref="L387" ca="1">IFERROR(_xludf.IFS(J387="월",ROUND(DATEDIF(E387,F387,"m")+DATEDIF(E387,F387,"md")/DAY(EOMONTH(F387,0)),2),J387="일",DATEDIF(E387,F387,"D")+1),"")</f>
        <v/>
      </c>
      <c r="M387" s="425" t="s">
        <v>539</v>
      </c>
      <c r="N387" s="130">
        <f t="shared" ca="1" si="102"/>
        <v>0</v>
      </c>
      <c r="O387" s="278">
        <f t="shared" ca="1" si="109"/>
        <v>0</v>
      </c>
      <c r="P387" s="375" t="str">
        <f t="shared" ca="1" si="94"/>
        <v/>
      </c>
      <c r="Q387" s="382" t="str">
        <f>IFERROR(SUMIF([1]지출내역_LMT!$E:$E,B387,[1]지출내역_LMT!$N:$N),"")</f>
        <v/>
      </c>
      <c r="R387" s="383" t="str">
        <f t="shared" ca="1" si="110"/>
        <v/>
      </c>
    </row>
    <row r="388" spans="1:18">
      <c r="A388" s="289" t="s">
        <v>597</v>
      </c>
      <c r="B388" s="276"/>
      <c r="C388" s="34"/>
      <c r="D388" s="34"/>
      <c r="E388" s="34"/>
      <c r="F388" s="34"/>
      <c r="G388" s="784"/>
      <c r="H388" s="785"/>
      <c r="I388" s="786"/>
      <c r="J388" s="40"/>
      <c r="K388" s="277"/>
      <c r="L388" s="474" t="str">
        <f t="array" aca="1" ref="L388" ca="1">IFERROR(_xludf.IFS(J388="월",ROUND(DATEDIF(E388,F388,"m")+DATEDIF(E388,F388,"md")/DAY(EOMONTH(F388,0)),2),J388="일",DATEDIF(E388,F388,"D")+1),"")</f>
        <v/>
      </c>
      <c r="M388" s="424" t="s">
        <v>539</v>
      </c>
      <c r="N388" s="277">
        <f t="shared" ca="1" si="102"/>
        <v>0</v>
      </c>
      <c r="O388" s="277">
        <f ca="1">SUM(O389:O392)</f>
        <v>0</v>
      </c>
      <c r="P388" s="374" t="str">
        <f t="shared" ca="1" si="94"/>
        <v/>
      </c>
      <c r="Q388" s="380">
        <f>SUM(Q389:Q392)</f>
        <v>0</v>
      </c>
      <c r="R388" s="381">
        <f ca="1">SUM(R389:R392)</f>
        <v>0</v>
      </c>
    </row>
    <row r="389" spans="1:18">
      <c r="A389" s="262" t="str">
        <f ca="1">IFERROR(_xludf.XLOOKUP(B389,[1]예산코드!D:D,[1]예산코드!$A:$A),"")</f>
        <v/>
      </c>
      <c r="B389" s="291" t="s">
        <v>1147</v>
      </c>
      <c r="C389" s="33"/>
      <c r="D389" s="33"/>
      <c r="E389" s="65"/>
      <c r="F389" s="65"/>
      <c r="G389" s="781"/>
      <c r="H389" s="782"/>
      <c r="I389" s="783"/>
      <c r="J389" s="39"/>
      <c r="K389" s="130"/>
      <c r="L389" s="475" t="str">
        <f t="array" aca="1" ref="L389" ca="1">IFERROR(_xludf.IFS(J389="월",ROUND(DATEDIF(E389,F389,"m")+DATEDIF(E389,F389,"md")/DAY(EOMONTH(F389,0)),2),J389="일",DATEDIF(E389,F389,"D")+1),"")</f>
        <v/>
      </c>
      <c r="M389" s="425" t="s">
        <v>539</v>
      </c>
      <c r="N389" s="130">
        <f t="shared" ca="1" si="102"/>
        <v>0</v>
      </c>
      <c r="O389" s="278">
        <f t="shared" ref="O389:O392" ca="1" si="111">SUM(N389)</f>
        <v>0</v>
      </c>
      <c r="P389" s="375" t="str">
        <f t="shared" ca="1" si="94"/>
        <v/>
      </c>
      <c r="Q389" s="382" t="str">
        <f>IFERROR(SUMIF([1]지출내역_LMT!$E:$E,B389,[1]지출내역_LMT!$N:$N),"")</f>
        <v/>
      </c>
      <c r="R389" s="383" t="str">
        <f t="shared" ref="R389:R392" ca="1" si="112">IFERROR(O389-Q389,"")</f>
        <v/>
      </c>
    </row>
    <row r="390" spans="1:18">
      <c r="A390" s="262" t="str">
        <f ca="1">IFERROR(_xludf.XLOOKUP(B390,[1]예산코드!D:D,[1]예산코드!$A:$A),"")</f>
        <v/>
      </c>
      <c r="B390" s="291" t="s">
        <v>1169</v>
      </c>
      <c r="C390" s="33"/>
      <c r="D390" s="33"/>
      <c r="E390" s="65"/>
      <c r="F390" s="65"/>
      <c r="G390" s="781"/>
      <c r="H390" s="782"/>
      <c r="I390" s="783"/>
      <c r="J390" s="39"/>
      <c r="K390" s="130"/>
      <c r="L390" s="475" t="str">
        <f t="array" aca="1" ref="L390" ca="1">IFERROR(_xludf.IFS(J390="월",ROUND(DATEDIF(E390,F390,"m")+DATEDIF(E390,F390,"md")/DAY(EOMONTH(F390,0)),2),J390="일",DATEDIF(E390,F390,"D")+1),"")</f>
        <v/>
      </c>
      <c r="M390" s="425" t="s">
        <v>539</v>
      </c>
      <c r="N390" s="130">
        <f t="shared" ca="1" si="102"/>
        <v>0</v>
      </c>
      <c r="O390" s="278">
        <f t="shared" ca="1" si="111"/>
        <v>0</v>
      </c>
      <c r="P390" s="375" t="str">
        <f t="shared" ca="1" si="94"/>
        <v/>
      </c>
      <c r="Q390" s="382" t="str">
        <f>IFERROR(SUMIF([1]지출내역_LMT!$E:$E,B390,[1]지출내역_LMT!$N:$N),"")</f>
        <v/>
      </c>
      <c r="R390" s="383" t="str">
        <f t="shared" ca="1" si="112"/>
        <v/>
      </c>
    </row>
    <row r="391" spans="1:18">
      <c r="A391" s="262" t="str">
        <f ca="1">IFERROR(_xludf.XLOOKUP(B391,[1]예산코드!D:D,[1]예산코드!$A:$A),"")</f>
        <v/>
      </c>
      <c r="B391" s="291" t="s">
        <v>806</v>
      </c>
      <c r="C391" s="33"/>
      <c r="D391" s="33"/>
      <c r="E391" s="65"/>
      <c r="F391" s="65"/>
      <c r="G391" s="781"/>
      <c r="H391" s="782"/>
      <c r="I391" s="783"/>
      <c r="J391" s="39"/>
      <c r="K391" s="130"/>
      <c r="L391" s="475" t="str">
        <f t="array" aca="1" ref="L391" ca="1">IFERROR(_xludf.IFS(J391="월",ROUND(DATEDIF(E391,F391,"m")+DATEDIF(E391,F391,"md")/DAY(EOMONTH(F391,0)),2),J391="일",DATEDIF(E391,F391,"D")+1),"")</f>
        <v/>
      </c>
      <c r="M391" s="425" t="s">
        <v>539</v>
      </c>
      <c r="N391" s="130">
        <f t="shared" ca="1" si="102"/>
        <v>0</v>
      </c>
      <c r="O391" s="278">
        <f t="shared" ca="1" si="111"/>
        <v>0</v>
      </c>
      <c r="P391" s="375" t="str">
        <f t="shared" ca="1" si="94"/>
        <v/>
      </c>
      <c r="Q391" s="382" t="str">
        <f>IFERROR(SUMIF([1]지출내역_LMT!$E:$E,B391,[1]지출내역_LMT!$N:$N),"")</f>
        <v/>
      </c>
      <c r="R391" s="383" t="str">
        <f t="shared" ca="1" si="112"/>
        <v/>
      </c>
    </row>
    <row r="392" spans="1:18">
      <c r="A392" s="262" t="str">
        <f ca="1">IFERROR(_xludf.XLOOKUP(B392,[1]예산코드!D:D,[1]예산코드!$A:$A),"")</f>
        <v/>
      </c>
      <c r="B392" s="291" t="s">
        <v>507</v>
      </c>
      <c r="C392" s="33"/>
      <c r="D392" s="33"/>
      <c r="E392" s="65"/>
      <c r="F392" s="65"/>
      <c r="G392" s="781"/>
      <c r="H392" s="782"/>
      <c r="I392" s="783"/>
      <c r="J392" s="39"/>
      <c r="K392" s="130"/>
      <c r="L392" s="475" t="str">
        <f t="array" aca="1" ref="L392" ca="1">IFERROR(_xludf.IFS(J392="월",ROUND(DATEDIF(E392,F392,"m")+DATEDIF(E392,F392,"md")/DAY(EOMONTH(F392,0)),2),J392="일",DATEDIF(E392,F392,"D")+1),"")</f>
        <v/>
      </c>
      <c r="M392" s="425" t="s">
        <v>539</v>
      </c>
      <c r="N392" s="130">
        <f t="shared" ca="1" si="102"/>
        <v>0</v>
      </c>
      <c r="O392" s="278">
        <f t="shared" ca="1" si="111"/>
        <v>0</v>
      </c>
      <c r="P392" s="375" t="str">
        <f t="shared" ca="1" si="94"/>
        <v/>
      </c>
      <c r="Q392" s="382" t="str">
        <f>IFERROR(SUMIF([1]지출내역_LMT!$E:$E,B392,[1]지출내역_LMT!$N:$N),"")</f>
        <v/>
      </c>
      <c r="R392" s="383" t="str">
        <f t="shared" ca="1" si="112"/>
        <v/>
      </c>
    </row>
    <row r="393" spans="1:18">
      <c r="A393" s="289" t="s">
        <v>1013</v>
      </c>
      <c r="B393" s="276"/>
      <c r="C393" s="34"/>
      <c r="D393" s="34"/>
      <c r="E393" s="34"/>
      <c r="F393" s="34"/>
      <c r="G393" s="784"/>
      <c r="H393" s="785"/>
      <c r="I393" s="786"/>
      <c r="J393" s="40"/>
      <c r="K393" s="277"/>
      <c r="L393" s="474" t="str">
        <f t="array" aca="1" ref="L393" ca="1">IFERROR(_xludf.IFS(J393="월",ROUND(DATEDIF(E393,F393,"m")+DATEDIF(E393,F393,"md")/DAY(EOMONTH(F393,0)),2),J393="일",DATEDIF(E393,F393,"D")+1),"")</f>
        <v/>
      </c>
      <c r="M393" s="424" t="s">
        <v>539</v>
      </c>
      <c r="N393" s="277">
        <f t="shared" ca="1" si="102"/>
        <v>0</v>
      </c>
      <c r="O393" s="277">
        <f ca="1">SUM(O394:O394)</f>
        <v>0</v>
      </c>
      <c r="P393" s="374" t="str">
        <f t="shared" ca="1" si="94"/>
        <v/>
      </c>
      <c r="Q393" s="380">
        <f>SUM(Q394:Q394)</f>
        <v>0</v>
      </c>
      <c r="R393" s="381">
        <f ca="1">SUM(R394:R394)</f>
        <v>0</v>
      </c>
    </row>
    <row r="394" spans="1:18">
      <c r="A394" s="262" t="str">
        <f ca="1">IFERROR(_xludf.XLOOKUP(B394,[1]예산코드!D:D,[1]예산코드!$A:$A),"")</f>
        <v/>
      </c>
      <c r="B394" s="279" t="s">
        <v>1120</v>
      </c>
      <c r="C394" s="33"/>
      <c r="D394" s="33"/>
      <c r="E394" s="65"/>
      <c r="F394" s="65"/>
      <c r="G394" s="772"/>
      <c r="H394" s="773"/>
      <c r="I394" s="774"/>
      <c r="J394" s="39"/>
      <c r="K394" s="130"/>
      <c r="L394" s="475" t="str">
        <f t="array" aca="1" ref="L394" ca="1">IFERROR(_xludf.IFS(J394="월",ROUND(DATEDIF(E394,F394,"m")+DATEDIF(E394,F394,"md")/DAY(EOMONTH(F394,0)),2),J394="일",DATEDIF(E394,F394,"D")+1),"")</f>
        <v/>
      </c>
      <c r="M394" s="425" t="s">
        <v>539</v>
      </c>
      <c r="N394" s="130">
        <f t="shared" ca="1" si="102"/>
        <v>0</v>
      </c>
      <c r="O394" s="278">
        <f ca="1">SUM(N394)</f>
        <v>0</v>
      </c>
      <c r="P394" s="375" t="str">
        <f t="shared" ca="1" si="94"/>
        <v/>
      </c>
      <c r="Q394" s="382" t="str">
        <f>IFERROR(SUMIF([1]지출내역_LMT!$E:$E,B394,[1]지출내역_LMT!$N:$N),"")</f>
        <v/>
      </c>
      <c r="R394" s="383" t="str">
        <f ca="1">IFERROR(O394-Q394,"")</f>
        <v/>
      </c>
    </row>
    <row r="395" spans="1:18">
      <c r="A395" s="288" t="s">
        <v>796</v>
      </c>
      <c r="B395" s="284"/>
      <c r="C395" s="285"/>
      <c r="D395" s="285"/>
      <c r="E395" s="285"/>
      <c r="F395" s="285"/>
      <c r="G395" s="411"/>
      <c r="H395" s="411"/>
      <c r="I395" s="411"/>
      <c r="J395" s="286"/>
      <c r="K395" s="323"/>
      <c r="L395" s="473" t="str">
        <f t="array" aca="1" ref="L395" ca="1">IFERROR(_xludf.IFS(J395="월",ROUND(DATEDIF(E395,F395,"m")+DATEDIF(E395,F395,"md")/DAY(EOMONTH(F395,0)),2),J395="일",DATEDIF(E395,F395,"D")+1),"")</f>
        <v/>
      </c>
      <c r="M395" s="423" t="s">
        <v>539</v>
      </c>
      <c r="N395" s="287">
        <f t="shared" ca="1" si="102"/>
        <v>0</v>
      </c>
      <c r="O395" s="287">
        <f ca="1">SUM(O396,O398,O400,O404,O406)</f>
        <v>0</v>
      </c>
      <c r="P395" s="373" t="str">
        <f t="shared" ca="1" si="94"/>
        <v/>
      </c>
      <c r="Q395" s="378">
        <f>SUM(Q396,Q398,Q400,Q404,Q406)</f>
        <v>0</v>
      </c>
      <c r="R395" s="379">
        <f ca="1">SUM(R396,R398,R400,R404,R406)</f>
        <v>0</v>
      </c>
    </row>
    <row r="396" spans="1:18">
      <c r="A396" s="289" t="s">
        <v>633</v>
      </c>
      <c r="B396" s="276"/>
      <c r="C396" s="34"/>
      <c r="D396" s="34"/>
      <c r="E396" s="34"/>
      <c r="F396" s="34"/>
      <c r="G396" s="784"/>
      <c r="H396" s="785"/>
      <c r="I396" s="786"/>
      <c r="J396" s="40"/>
      <c r="K396" s="277"/>
      <c r="L396" s="474" t="str">
        <f t="array" aca="1" ref="L396" ca="1">IFERROR(_xludf.IFS(J396="월",ROUND(DATEDIF(E396,F396,"m")+DATEDIF(E396,F396,"md")/DAY(EOMONTH(F396,0)),2),J396="일",DATEDIF(E396,F396,"D")+1),"")</f>
        <v/>
      </c>
      <c r="M396" s="424" t="s">
        <v>539</v>
      </c>
      <c r="N396" s="277">
        <f t="shared" ca="1" si="102"/>
        <v>0</v>
      </c>
      <c r="O396" s="277">
        <f ca="1">SUM(O397)</f>
        <v>0</v>
      </c>
      <c r="P396" s="374" t="str">
        <f t="shared" ca="1" si="94"/>
        <v/>
      </c>
      <c r="Q396" s="380">
        <f>SUM(Q397)</f>
        <v>0</v>
      </c>
      <c r="R396" s="381">
        <f ca="1">SUM(R397)</f>
        <v>0</v>
      </c>
    </row>
    <row r="397" spans="1:18">
      <c r="A397" s="262" t="str">
        <f ca="1">IFERROR(_xludf.XLOOKUP(B397,[1]예산코드!D:D,[1]예산코드!$A:$A),"")</f>
        <v/>
      </c>
      <c r="B397" s="279" t="s">
        <v>1029</v>
      </c>
      <c r="C397" s="33"/>
      <c r="D397" s="33"/>
      <c r="E397" s="65"/>
      <c r="F397" s="65"/>
      <c r="G397" s="781"/>
      <c r="H397" s="782"/>
      <c r="I397" s="783"/>
      <c r="J397" s="39"/>
      <c r="K397" s="130"/>
      <c r="L397" s="475" t="str">
        <f t="array" aca="1" ref="L397" ca="1">IFERROR(_xludf.IFS(J397="월",ROUND(DATEDIF(E397,F397,"m")+DATEDIF(E397,F397,"md")/DAY(EOMONTH(F397,0)),2),J397="일",DATEDIF(E397,F397,"D")+1),"")</f>
        <v/>
      </c>
      <c r="M397" s="425" t="s">
        <v>539</v>
      </c>
      <c r="N397" s="130">
        <f t="shared" ca="1" si="102"/>
        <v>0</v>
      </c>
      <c r="O397" s="278">
        <f ca="1">SUM(N397)</f>
        <v>0</v>
      </c>
      <c r="P397" s="375" t="str">
        <f t="shared" ca="1" si="94"/>
        <v/>
      </c>
      <c r="Q397" s="382" t="str">
        <f>IFERROR(SUMIF([1]지출내역_LMT!$E:$E,B397,[1]지출내역_LMT!$N:$N),"")</f>
        <v/>
      </c>
      <c r="R397" s="383" t="str">
        <f ca="1">IFERROR(O397-Q397,"")</f>
        <v/>
      </c>
    </row>
    <row r="398" spans="1:18">
      <c r="A398" s="289" t="s">
        <v>1034</v>
      </c>
      <c r="B398" s="276"/>
      <c r="C398" s="34"/>
      <c r="D398" s="34"/>
      <c r="E398" s="34"/>
      <c r="F398" s="34"/>
      <c r="G398" s="784"/>
      <c r="H398" s="785"/>
      <c r="I398" s="786"/>
      <c r="J398" s="40"/>
      <c r="K398" s="277"/>
      <c r="L398" s="474" t="str">
        <f t="array" aca="1" ref="L398" ca="1">IFERROR(_xludf.IFS(J398="월",ROUND(DATEDIF(E398,F398,"m")+DATEDIF(E398,F398,"md")/DAY(EOMONTH(F398,0)),2),J398="일",DATEDIF(E398,F398,"D")+1),"")</f>
        <v/>
      </c>
      <c r="M398" s="424" t="s">
        <v>539</v>
      </c>
      <c r="N398" s="277">
        <f t="shared" ca="1" si="102"/>
        <v>0</v>
      </c>
      <c r="O398" s="277">
        <f ca="1">SUM(O399)</f>
        <v>0</v>
      </c>
      <c r="P398" s="374" t="str">
        <f t="shared" ca="1" si="94"/>
        <v/>
      </c>
      <c r="Q398" s="380">
        <f>SUM(Q399)</f>
        <v>0</v>
      </c>
      <c r="R398" s="381">
        <f ca="1">SUM(R399)</f>
        <v>0</v>
      </c>
    </row>
    <row r="399" spans="1:18">
      <c r="A399" s="262" t="str">
        <f ca="1">IFERROR(_xludf.XLOOKUP(B399,[1]예산코드!D:D,[1]예산코드!$A:$A),"")</f>
        <v/>
      </c>
      <c r="B399" s="279" t="s">
        <v>1034</v>
      </c>
      <c r="C399" s="33"/>
      <c r="D399" s="33"/>
      <c r="E399" s="65"/>
      <c r="F399" s="65"/>
      <c r="G399" s="781"/>
      <c r="H399" s="782"/>
      <c r="I399" s="783"/>
      <c r="J399" s="39"/>
      <c r="K399" s="130"/>
      <c r="L399" s="475" t="str">
        <f t="array" aca="1" ref="L399" ca="1">IFERROR(_xludf.IFS(J399="월",ROUND(DATEDIF(E399,F399,"m")+DATEDIF(E399,F399,"md")/DAY(EOMONTH(F399,0)),2),J399="일",DATEDIF(E399,F399,"D")+1),"")</f>
        <v/>
      </c>
      <c r="M399" s="425" t="s">
        <v>539</v>
      </c>
      <c r="N399" s="130">
        <f t="shared" ca="1" si="102"/>
        <v>0</v>
      </c>
      <c r="O399" s="278">
        <f ca="1">SUM(N399)</f>
        <v>0</v>
      </c>
      <c r="P399" s="375" t="str">
        <f t="shared" ca="1" si="94"/>
        <v/>
      </c>
      <c r="Q399" s="382" t="str">
        <f>IFERROR(SUMIF([1]지출내역_LMT!$E:$E,B399,[1]지출내역_LMT!$N:$N),"")</f>
        <v/>
      </c>
      <c r="R399" s="383" t="str">
        <f ca="1">IFERROR(O399-Q399,"")</f>
        <v/>
      </c>
    </row>
    <row r="400" spans="1:18">
      <c r="A400" s="289" t="s">
        <v>581</v>
      </c>
      <c r="B400" s="276"/>
      <c r="C400" s="34"/>
      <c r="D400" s="34"/>
      <c r="E400" s="34"/>
      <c r="F400" s="34"/>
      <c r="G400" s="784"/>
      <c r="H400" s="785"/>
      <c r="I400" s="786"/>
      <c r="J400" s="40"/>
      <c r="K400" s="277"/>
      <c r="L400" s="474" t="str">
        <f t="array" aca="1" ref="L400" ca="1">IFERROR(_xludf.IFS(J400="월",ROUND(DATEDIF(E400,F400,"m")+DATEDIF(E400,F400,"md")/DAY(EOMONTH(F400,0)),2),J400="일",DATEDIF(E400,F400,"D")+1),"")</f>
        <v/>
      </c>
      <c r="M400" s="424" t="s">
        <v>539</v>
      </c>
      <c r="N400" s="277">
        <f t="shared" ca="1" si="102"/>
        <v>0</v>
      </c>
      <c r="O400" s="277">
        <f ca="1">SUM(O401:O403)</f>
        <v>0</v>
      </c>
      <c r="P400" s="374" t="str">
        <f t="shared" ca="1" si="94"/>
        <v/>
      </c>
      <c r="Q400" s="380">
        <f>SUM(Q401:Q403)</f>
        <v>0</v>
      </c>
      <c r="R400" s="381">
        <f ca="1">SUM(R401:R403)</f>
        <v>0</v>
      </c>
    </row>
    <row r="401" spans="1:18">
      <c r="A401" s="262" t="str">
        <f ca="1">IFERROR(_xludf.XLOOKUP(B401,[1]예산코드!D:D,[1]예산코드!$A:$A),"")</f>
        <v/>
      </c>
      <c r="B401" s="1" t="s">
        <v>1061</v>
      </c>
      <c r="C401" s="33"/>
      <c r="D401" s="33"/>
      <c r="E401" s="65"/>
      <c r="F401" s="65"/>
      <c r="G401" s="781"/>
      <c r="H401" s="782"/>
      <c r="I401" s="783"/>
      <c r="J401" s="39"/>
      <c r="K401" s="130"/>
      <c r="L401" s="475" t="str">
        <f t="array" aca="1" ref="L401" ca="1">IFERROR(_xludf.IFS(J401="월",ROUND(DATEDIF(E401,F401,"m")+DATEDIF(E401,F401,"md")/DAY(EOMONTH(F401,0)),2),J401="일",DATEDIF(E401,F401,"D")+1),"")</f>
        <v/>
      </c>
      <c r="M401" s="425" t="s">
        <v>539</v>
      </c>
      <c r="N401" s="130">
        <f t="shared" ca="1" si="102"/>
        <v>0</v>
      </c>
      <c r="O401" s="278">
        <f t="shared" ref="O401:O403" ca="1" si="113">SUM(N401)</f>
        <v>0</v>
      </c>
      <c r="P401" s="375" t="str">
        <f t="shared" ca="1" si="94"/>
        <v/>
      </c>
      <c r="Q401" s="382" t="str">
        <f>IFERROR(SUMIF([1]지출내역_LMT!$E:$E,B401,[1]지출내역_LMT!$N:$N),"")</f>
        <v/>
      </c>
      <c r="R401" s="383" t="str">
        <f t="shared" ref="R401:R403" ca="1" si="114">IFERROR(O401-Q401,"")</f>
        <v/>
      </c>
    </row>
    <row r="402" spans="1:18">
      <c r="A402" s="262" t="str">
        <f ca="1">IFERROR(_xludf.XLOOKUP(B402,[1]예산코드!D:D,[1]예산코드!$A:$A),"")</f>
        <v/>
      </c>
      <c r="B402" s="1" t="s">
        <v>986</v>
      </c>
      <c r="C402" s="33"/>
      <c r="D402" s="33"/>
      <c r="E402" s="65"/>
      <c r="F402" s="65"/>
      <c r="G402" s="781"/>
      <c r="H402" s="782"/>
      <c r="I402" s="783"/>
      <c r="J402" s="39"/>
      <c r="K402" s="130"/>
      <c r="L402" s="475" t="str">
        <f t="array" aca="1" ref="L402" ca="1">IFERROR(_xludf.IFS(J402="월",ROUND(DATEDIF(E402,F402,"m")+DATEDIF(E402,F402,"md")/DAY(EOMONTH(F402,0)),2),J402="일",DATEDIF(E402,F402,"D")+1),"")</f>
        <v/>
      </c>
      <c r="M402" s="425" t="s">
        <v>539</v>
      </c>
      <c r="N402" s="130">
        <f t="shared" ca="1" si="102"/>
        <v>0</v>
      </c>
      <c r="O402" s="278">
        <f t="shared" ca="1" si="113"/>
        <v>0</v>
      </c>
      <c r="P402" s="375" t="str">
        <f t="shared" ca="1" si="94"/>
        <v/>
      </c>
      <c r="Q402" s="382" t="str">
        <f>IFERROR(SUMIF([1]지출내역_LMT!$E:$E,B402,[1]지출내역_LMT!$N:$N),"")</f>
        <v/>
      </c>
      <c r="R402" s="383" t="str">
        <f t="shared" ca="1" si="114"/>
        <v/>
      </c>
    </row>
    <row r="403" spans="1:18">
      <c r="A403" s="262" t="str">
        <f ca="1">IFERROR(_xludf.XLOOKUP(B403,[1]예산코드!D:D,[1]예산코드!$A:$A),"")</f>
        <v/>
      </c>
      <c r="B403" s="1" t="s">
        <v>1058</v>
      </c>
      <c r="C403" s="33"/>
      <c r="D403" s="33"/>
      <c r="E403" s="65"/>
      <c r="F403" s="65"/>
      <c r="G403" s="781"/>
      <c r="H403" s="782"/>
      <c r="I403" s="783"/>
      <c r="J403" s="39"/>
      <c r="K403" s="130"/>
      <c r="L403" s="475" t="str">
        <f t="array" aca="1" ref="L403" ca="1">IFERROR(_xludf.IFS(J403="월",ROUND(DATEDIF(E403,F403,"m")+DATEDIF(E403,F403,"md")/DAY(EOMONTH(F403,0)),2),J403="일",DATEDIF(E403,F403,"D")+1),"")</f>
        <v/>
      </c>
      <c r="M403" s="425" t="s">
        <v>539</v>
      </c>
      <c r="N403" s="130">
        <f t="shared" ca="1" si="102"/>
        <v>0</v>
      </c>
      <c r="O403" s="278">
        <f t="shared" ca="1" si="113"/>
        <v>0</v>
      </c>
      <c r="P403" s="375" t="str">
        <f t="shared" ca="1" si="94"/>
        <v/>
      </c>
      <c r="Q403" s="382" t="str">
        <f>IFERROR(SUMIF([1]지출내역_LMT!$E:$E,B403,[1]지출내역_LMT!$N:$N),"")</f>
        <v/>
      </c>
      <c r="R403" s="383" t="str">
        <f t="shared" ca="1" si="114"/>
        <v/>
      </c>
    </row>
    <row r="404" spans="1:18">
      <c r="A404" s="289" t="s">
        <v>535</v>
      </c>
      <c r="B404" s="276"/>
      <c r="C404" s="34"/>
      <c r="D404" s="34"/>
      <c r="E404" s="34"/>
      <c r="F404" s="34"/>
      <c r="G404" s="784"/>
      <c r="H404" s="785"/>
      <c r="I404" s="786"/>
      <c r="J404" s="40"/>
      <c r="K404" s="277"/>
      <c r="L404" s="474" t="str">
        <f t="array" aca="1" ref="L404" ca="1">IFERROR(_xludf.IFS(J404="월",ROUND(DATEDIF(E404,F404,"m")+DATEDIF(E404,F404,"md")/DAY(EOMONTH(F404,0)),2),J404="일",DATEDIF(E404,F404,"D")+1),"")</f>
        <v/>
      </c>
      <c r="M404" s="424" t="s">
        <v>539</v>
      </c>
      <c r="N404" s="277">
        <f t="shared" ca="1" si="102"/>
        <v>0</v>
      </c>
      <c r="O404" s="277">
        <f ca="1">SUM(O405)</f>
        <v>0</v>
      </c>
      <c r="P404" s="374" t="str">
        <f t="shared" ca="1" si="94"/>
        <v/>
      </c>
      <c r="Q404" s="380">
        <f>SUM(Q405)</f>
        <v>0</v>
      </c>
      <c r="R404" s="381">
        <f ca="1">SUM(R405)</f>
        <v>0</v>
      </c>
    </row>
    <row r="405" spans="1:18">
      <c r="A405" s="262" t="str">
        <f ca="1">IFERROR(_xludf.XLOOKUP(B405,[1]예산코드!D:D,[1]예산코드!$A:$A),"")</f>
        <v/>
      </c>
      <c r="B405" s="279" t="s">
        <v>535</v>
      </c>
      <c r="C405" s="33"/>
      <c r="D405" s="33"/>
      <c r="E405" s="65"/>
      <c r="F405" s="65"/>
      <c r="G405" s="781"/>
      <c r="H405" s="782"/>
      <c r="I405" s="783"/>
      <c r="J405" s="39"/>
      <c r="K405" s="130"/>
      <c r="L405" s="475" t="str">
        <f t="array" aca="1" ref="L405" ca="1">IFERROR(_xludf.IFS(J405="월",ROUND(DATEDIF(E405,F405,"m")+DATEDIF(E405,F405,"md")/DAY(EOMONTH(F405,0)),2),J405="일",DATEDIF(E405,F405,"D")+1),"")</f>
        <v/>
      </c>
      <c r="M405" s="425" t="s">
        <v>539</v>
      </c>
      <c r="N405" s="130">
        <f t="shared" ca="1" si="102"/>
        <v>0</v>
      </c>
      <c r="O405" s="278">
        <f ca="1">SUM(N405)</f>
        <v>0</v>
      </c>
      <c r="P405" s="375" t="str">
        <f t="shared" ref="P405:P407" ca="1" si="115">IFERROR(O405/$O$6,"")</f>
        <v/>
      </c>
      <c r="Q405" s="382" t="str">
        <f>IFERROR(SUMIF([1]지출내역_LMT!$E:$E,B405,[1]지출내역_LMT!$N:$N),"")</f>
        <v/>
      </c>
      <c r="R405" s="383" t="str">
        <f ca="1">IFERROR(O405-Q405,"")</f>
        <v/>
      </c>
    </row>
    <row r="406" spans="1:18">
      <c r="A406" s="289" t="s">
        <v>784</v>
      </c>
      <c r="B406" s="276"/>
      <c r="C406" s="34"/>
      <c r="D406" s="34"/>
      <c r="E406" s="34"/>
      <c r="F406" s="34"/>
      <c r="G406" s="784"/>
      <c r="H406" s="785"/>
      <c r="I406" s="786"/>
      <c r="J406" s="40"/>
      <c r="K406" s="277"/>
      <c r="L406" s="474" t="str">
        <f t="array" aca="1" ref="L406" ca="1">IFERROR(_xludf.IFS(J406="월",ROUND(DATEDIF(E406,F406,"m")+DATEDIF(E406,F406,"md")/DAY(EOMONTH(F406,0)),2),J406="일",DATEDIF(E406,F406,"D")+1),"")</f>
        <v/>
      </c>
      <c r="M406" s="424" t="s">
        <v>539</v>
      </c>
      <c r="N406" s="277">
        <f t="shared" ca="1" si="102"/>
        <v>0</v>
      </c>
      <c r="O406" s="277">
        <f ca="1">SUM(O407)</f>
        <v>0</v>
      </c>
      <c r="P406" s="374" t="str">
        <f t="shared" ca="1" si="115"/>
        <v/>
      </c>
      <c r="Q406" s="380">
        <f>SUM(Q407)</f>
        <v>0</v>
      </c>
      <c r="R406" s="381">
        <f ca="1">SUM(R407)</f>
        <v>0</v>
      </c>
    </row>
    <row r="407" spans="1:18">
      <c r="A407" s="261" t="str">
        <f ca="1">IFERROR(_xludf.XLOOKUP(B407,[1]예산코드!D:D,[1]예산코드!$A:$A),"")</f>
        <v/>
      </c>
      <c r="B407" s="319" t="s">
        <v>784</v>
      </c>
      <c r="C407" s="35"/>
      <c r="D407" s="35"/>
      <c r="E407" s="183"/>
      <c r="F407" s="183"/>
      <c r="G407" s="772"/>
      <c r="H407" s="773"/>
      <c r="I407" s="774"/>
      <c r="J407" s="41"/>
      <c r="K407" s="280"/>
      <c r="L407" s="480" t="str">
        <f t="array" aca="1" ref="L407" ca="1">IFERROR(_xludf.IFS(J407="월",ROUND(DATEDIF(E407,F407,"m")+DATEDIF(E407,F407,"md")/DAY(EOMONTH(F407,0)),2),J407="일",DATEDIF(E407,F407,"D")+1),"")</f>
        <v/>
      </c>
      <c r="M407" s="429" t="s">
        <v>539</v>
      </c>
      <c r="N407" s="280">
        <f t="shared" ca="1" si="102"/>
        <v>0</v>
      </c>
      <c r="O407" s="320">
        <f ca="1">SUM(N407)</f>
        <v>0</v>
      </c>
      <c r="P407" s="376" t="str">
        <f t="shared" ca="1" si="115"/>
        <v/>
      </c>
      <c r="Q407" s="389" t="str">
        <f>IFERROR(SUMIF([1]지출내역_LMT!$E:$E,B407,[1]지출내역_LMT!$N:$N),"")</f>
        <v/>
      </c>
      <c r="R407" s="390" t="str">
        <f ca="1">IFERROR(O407-Q407,"")</f>
        <v/>
      </c>
    </row>
  </sheetData>
  <autoFilter ref="A8:T8" xr:uid="{00000000-0009-0000-0000-000004000000}">
    <filterColumn colId="6" showButton="0"/>
    <filterColumn colId="7" showButton="0"/>
  </autoFilter>
  <mergeCells count="408">
    <mergeCell ref="G399:I399"/>
    <mergeCell ref="G401:I401"/>
    <mergeCell ref="G402:I402"/>
    <mergeCell ref="G398:I398"/>
    <mergeCell ref="G403:I403"/>
    <mergeCell ref="G404:I404"/>
    <mergeCell ref="G405:I405"/>
    <mergeCell ref="G406:I406"/>
    <mergeCell ref="G407:I407"/>
    <mergeCell ref="G400:I400"/>
    <mergeCell ref="G394:I394"/>
    <mergeCell ref="G396:I396"/>
    <mergeCell ref="G397:I397"/>
    <mergeCell ref="G386:I386"/>
    <mergeCell ref="G387:I387"/>
    <mergeCell ref="G388:I388"/>
    <mergeCell ref="G389:I389"/>
    <mergeCell ref="G390:I390"/>
    <mergeCell ref="G391:I391"/>
    <mergeCell ref="G383:I383"/>
    <mergeCell ref="G384:I384"/>
    <mergeCell ref="G385:I385"/>
    <mergeCell ref="G372:I372"/>
    <mergeCell ref="G380:I380"/>
    <mergeCell ref="G381:I381"/>
    <mergeCell ref="G382:I382"/>
    <mergeCell ref="G392:I392"/>
    <mergeCell ref="G393:I393"/>
    <mergeCell ref="G373:I373"/>
    <mergeCell ref="G375:I375"/>
    <mergeCell ref="G376:I376"/>
    <mergeCell ref="G377:I377"/>
    <mergeCell ref="G378:I378"/>
    <mergeCell ref="G379:I379"/>
    <mergeCell ref="G367:I367"/>
    <mergeCell ref="G368:I368"/>
    <mergeCell ref="G369:I369"/>
    <mergeCell ref="G370:I370"/>
    <mergeCell ref="G371:I371"/>
    <mergeCell ref="G360:I360"/>
    <mergeCell ref="G361:I361"/>
    <mergeCell ref="G362:I362"/>
    <mergeCell ref="G363:I363"/>
    <mergeCell ref="G364:I364"/>
    <mergeCell ref="G365:I365"/>
    <mergeCell ref="G358:I358"/>
    <mergeCell ref="G359:I359"/>
    <mergeCell ref="G348:I348"/>
    <mergeCell ref="G349:I349"/>
    <mergeCell ref="G350:I350"/>
    <mergeCell ref="G351:I351"/>
    <mergeCell ref="G352:I352"/>
    <mergeCell ref="G353:I353"/>
    <mergeCell ref="G366:I366"/>
    <mergeCell ref="H316:I316"/>
    <mergeCell ref="H317:I317"/>
    <mergeCell ref="H329:I329"/>
    <mergeCell ref="H338:I338"/>
    <mergeCell ref="H339:I339"/>
    <mergeCell ref="G354:I354"/>
    <mergeCell ref="G355:I355"/>
    <mergeCell ref="G356:I356"/>
    <mergeCell ref="G357:I357"/>
    <mergeCell ref="G347:I347"/>
    <mergeCell ref="H321:I321"/>
    <mergeCell ref="H318:I318"/>
    <mergeCell ref="H319:I319"/>
    <mergeCell ref="H320:I320"/>
    <mergeCell ref="G342:I342"/>
    <mergeCell ref="G344:I344"/>
    <mergeCell ref="G345:I345"/>
    <mergeCell ref="G346:I346"/>
    <mergeCell ref="G326:I326"/>
    <mergeCell ref="G327:I327"/>
    <mergeCell ref="G341:I341"/>
    <mergeCell ref="G343:I343"/>
    <mergeCell ref="H322:I322"/>
    <mergeCell ref="H325:I325"/>
    <mergeCell ref="G311:I311"/>
    <mergeCell ref="H313:I313"/>
    <mergeCell ref="H314:I314"/>
    <mergeCell ref="H315:I315"/>
    <mergeCell ref="H306:I306"/>
    <mergeCell ref="G307:I307"/>
    <mergeCell ref="G308:I308"/>
    <mergeCell ref="G309:I309"/>
    <mergeCell ref="G310:I310"/>
    <mergeCell ref="G312:I312"/>
    <mergeCell ref="G298:I298"/>
    <mergeCell ref="G299:I299"/>
    <mergeCell ref="H300:I300"/>
    <mergeCell ref="H301:I301"/>
    <mergeCell ref="H304:I304"/>
    <mergeCell ref="H305:I305"/>
    <mergeCell ref="G284:I284"/>
    <mergeCell ref="G285:I285"/>
    <mergeCell ref="G286:I286"/>
    <mergeCell ref="G287:I287"/>
    <mergeCell ref="G296:I296"/>
    <mergeCell ref="G297:I297"/>
    <mergeCell ref="G289:I289"/>
    <mergeCell ref="G290:I290"/>
    <mergeCell ref="G291:I291"/>
    <mergeCell ref="G292:I292"/>
    <mergeCell ref="G293:I293"/>
    <mergeCell ref="G295:I295"/>
    <mergeCell ref="H302:I302"/>
    <mergeCell ref="H303:I303"/>
    <mergeCell ref="G281:I281"/>
    <mergeCell ref="G282:I282"/>
    <mergeCell ref="G283:I283"/>
    <mergeCell ref="G274:I274"/>
    <mergeCell ref="G275:I275"/>
    <mergeCell ref="G276:I276"/>
    <mergeCell ref="G277:I277"/>
    <mergeCell ref="G278:I278"/>
    <mergeCell ref="G279:I279"/>
    <mergeCell ref="G272:I272"/>
    <mergeCell ref="G273:I273"/>
    <mergeCell ref="G264:I264"/>
    <mergeCell ref="G265:I265"/>
    <mergeCell ref="G266:I266"/>
    <mergeCell ref="G267:I267"/>
    <mergeCell ref="G268:I268"/>
    <mergeCell ref="G269:I269"/>
    <mergeCell ref="G280:I280"/>
    <mergeCell ref="G259:I259"/>
    <mergeCell ref="G260:I260"/>
    <mergeCell ref="G261:I261"/>
    <mergeCell ref="G262:I262"/>
    <mergeCell ref="G263:I263"/>
    <mergeCell ref="E257:F257"/>
    <mergeCell ref="G257:I257"/>
    <mergeCell ref="G270:I270"/>
    <mergeCell ref="G271:I271"/>
    <mergeCell ref="E254:F254"/>
    <mergeCell ref="G254:I254"/>
    <mergeCell ref="E255:F255"/>
    <mergeCell ref="G255:I255"/>
    <mergeCell ref="E256:F256"/>
    <mergeCell ref="G256:I256"/>
    <mergeCell ref="E253:F253"/>
    <mergeCell ref="G253:I253"/>
    <mergeCell ref="G258:I258"/>
    <mergeCell ref="G249:I249"/>
    <mergeCell ref="G250:I250"/>
    <mergeCell ref="G251:I251"/>
    <mergeCell ref="E252:F252"/>
    <mergeCell ref="G252:I252"/>
    <mergeCell ref="G245:I245"/>
    <mergeCell ref="G246:I246"/>
    <mergeCell ref="G247:I247"/>
    <mergeCell ref="G248:I248"/>
    <mergeCell ref="G240:I240"/>
    <mergeCell ref="G241:I241"/>
    <mergeCell ref="G242:I242"/>
    <mergeCell ref="G243:I243"/>
    <mergeCell ref="G244:I244"/>
    <mergeCell ref="G234:I234"/>
    <mergeCell ref="G235:I235"/>
    <mergeCell ref="G236:I236"/>
    <mergeCell ref="G237:I237"/>
    <mergeCell ref="G238:I238"/>
    <mergeCell ref="G231:I231"/>
    <mergeCell ref="G232:I232"/>
    <mergeCell ref="G233:I233"/>
    <mergeCell ref="G223:I223"/>
    <mergeCell ref="G224:I224"/>
    <mergeCell ref="G225:I225"/>
    <mergeCell ref="G226:I226"/>
    <mergeCell ref="G227:I227"/>
    <mergeCell ref="G239:I239"/>
    <mergeCell ref="G222:I222"/>
    <mergeCell ref="G217:I217"/>
    <mergeCell ref="E218:F218"/>
    <mergeCell ref="G218:I218"/>
    <mergeCell ref="E219:F219"/>
    <mergeCell ref="G219:I219"/>
    <mergeCell ref="G228:I228"/>
    <mergeCell ref="G229:I229"/>
    <mergeCell ref="G230:I230"/>
    <mergeCell ref="G215:I215"/>
    <mergeCell ref="G216:I216"/>
    <mergeCell ref="E212:F212"/>
    <mergeCell ref="G212:I212"/>
    <mergeCell ref="E213:F213"/>
    <mergeCell ref="G213:I213"/>
    <mergeCell ref="E220:F220"/>
    <mergeCell ref="G220:I220"/>
    <mergeCell ref="G221:I221"/>
    <mergeCell ref="E211:F211"/>
    <mergeCell ref="G211:I211"/>
    <mergeCell ref="E208:F208"/>
    <mergeCell ref="G208:I208"/>
    <mergeCell ref="E209:F209"/>
    <mergeCell ref="G209:I209"/>
    <mergeCell ref="E210:F210"/>
    <mergeCell ref="G210:I210"/>
    <mergeCell ref="E214:F214"/>
    <mergeCell ref="G214:I214"/>
    <mergeCell ref="G203:I203"/>
    <mergeCell ref="G195:I195"/>
    <mergeCell ref="G196:I196"/>
    <mergeCell ref="G197:I197"/>
    <mergeCell ref="G198:I198"/>
    <mergeCell ref="G199:I199"/>
    <mergeCell ref="E207:F207"/>
    <mergeCell ref="G207:I207"/>
    <mergeCell ref="G204:I204"/>
    <mergeCell ref="G205:I205"/>
    <mergeCell ref="E206:F206"/>
    <mergeCell ref="G206:I206"/>
    <mergeCell ref="G191:I191"/>
    <mergeCell ref="G192:I192"/>
    <mergeCell ref="G193:I193"/>
    <mergeCell ref="G194:I194"/>
    <mergeCell ref="G188:I188"/>
    <mergeCell ref="G189:I189"/>
    <mergeCell ref="G200:I200"/>
    <mergeCell ref="G201:I201"/>
    <mergeCell ref="G202:I202"/>
    <mergeCell ref="G183:I183"/>
    <mergeCell ref="G184:I184"/>
    <mergeCell ref="G185:I185"/>
    <mergeCell ref="G186:I186"/>
    <mergeCell ref="G187:I187"/>
    <mergeCell ref="G180:I180"/>
    <mergeCell ref="G181:I181"/>
    <mergeCell ref="G182:I182"/>
    <mergeCell ref="G190:I190"/>
    <mergeCell ref="G175:I175"/>
    <mergeCell ref="G176:I176"/>
    <mergeCell ref="G177:I177"/>
    <mergeCell ref="G178:I178"/>
    <mergeCell ref="G179:I179"/>
    <mergeCell ref="G169:I169"/>
    <mergeCell ref="G170:I170"/>
    <mergeCell ref="G171:I171"/>
    <mergeCell ref="G172:I172"/>
    <mergeCell ref="G173:I173"/>
    <mergeCell ref="G174:I174"/>
    <mergeCell ref="G163:I163"/>
    <mergeCell ref="G164:I164"/>
    <mergeCell ref="G165:I165"/>
    <mergeCell ref="G166:I166"/>
    <mergeCell ref="G167:I167"/>
    <mergeCell ref="G168:I168"/>
    <mergeCell ref="G157:I157"/>
    <mergeCell ref="G158:I158"/>
    <mergeCell ref="G159:I159"/>
    <mergeCell ref="G160:I160"/>
    <mergeCell ref="G161:I161"/>
    <mergeCell ref="G162:I162"/>
    <mergeCell ref="G151:I151"/>
    <mergeCell ref="G152:I152"/>
    <mergeCell ref="G153:I153"/>
    <mergeCell ref="G154:I154"/>
    <mergeCell ref="G155:I155"/>
    <mergeCell ref="G156:I156"/>
    <mergeCell ref="G145:I145"/>
    <mergeCell ref="G146:I146"/>
    <mergeCell ref="G147:I147"/>
    <mergeCell ref="G148:I148"/>
    <mergeCell ref="G149:I149"/>
    <mergeCell ref="G150:I150"/>
    <mergeCell ref="G139:I139"/>
    <mergeCell ref="G140:I140"/>
    <mergeCell ref="G141:I141"/>
    <mergeCell ref="G142:I142"/>
    <mergeCell ref="G143:I143"/>
    <mergeCell ref="G144:I144"/>
    <mergeCell ref="G132:I132"/>
    <mergeCell ref="G133:I133"/>
    <mergeCell ref="G134:I134"/>
    <mergeCell ref="G135:I135"/>
    <mergeCell ref="G136:I136"/>
    <mergeCell ref="G137:I137"/>
    <mergeCell ref="G122:I122"/>
    <mergeCell ref="G123:I123"/>
    <mergeCell ref="G117:I117"/>
    <mergeCell ref="G118:I118"/>
    <mergeCell ref="G127:I127"/>
    <mergeCell ref="G128:I128"/>
    <mergeCell ref="G129:I129"/>
    <mergeCell ref="G130:I130"/>
    <mergeCell ref="G131:I131"/>
    <mergeCell ref="G124:I124"/>
    <mergeCell ref="G125:I125"/>
    <mergeCell ref="G126:I126"/>
    <mergeCell ref="G107:I107"/>
    <mergeCell ref="G116:I116"/>
    <mergeCell ref="G103:I103"/>
    <mergeCell ref="G104:I104"/>
    <mergeCell ref="G105:I105"/>
    <mergeCell ref="G106:I106"/>
    <mergeCell ref="G119:I119"/>
    <mergeCell ref="G120:I120"/>
    <mergeCell ref="G121:I121"/>
    <mergeCell ref="G94:I94"/>
    <mergeCell ref="G95:I95"/>
    <mergeCell ref="G91:I91"/>
    <mergeCell ref="G92:I92"/>
    <mergeCell ref="G93:I93"/>
    <mergeCell ref="G101:I101"/>
    <mergeCell ref="G102:I102"/>
    <mergeCell ref="G97:I97"/>
    <mergeCell ref="G98:I98"/>
    <mergeCell ref="G99:I99"/>
    <mergeCell ref="G100:I100"/>
    <mergeCell ref="G86:I86"/>
    <mergeCell ref="G87:I87"/>
    <mergeCell ref="G88:I88"/>
    <mergeCell ref="G89:I89"/>
    <mergeCell ref="G90:I90"/>
    <mergeCell ref="G78:I78"/>
    <mergeCell ref="G79:I79"/>
    <mergeCell ref="G80:I80"/>
    <mergeCell ref="G82:I82"/>
    <mergeCell ref="G83:I83"/>
    <mergeCell ref="G84:I84"/>
    <mergeCell ref="G29:I29"/>
    <mergeCell ref="G32:I32"/>
    <mergeCell ref="G33:I33"/>
    <mergeCell ref="G34:I34"/>
    <mergeCell ref="G35:I35"/>
    <mergeCell ref="G30:I30"/>
    <mergeCell ref="G31:I31"/>
    <mergeCell ref="G48:I48"/>
    <mergeCell ref="G49:I49"/>
    <mergeCell ref="G42:I42"/>
    <mergeCell ref="G43:I43"/>
    <mergeCell ref="G44:I44"/>
    <mergeCell ref="G45:I45"/>
    <mergeCell ref="G46:I46"/>
    <mergeCell ref="G47:I47"/>
    <mergeCell ref="G19:I19"/>
    <mergeCell ref="G14:I14"/>
    <mergeCell ref="G24:I24"/>
    <mergeCell ref="G25:I25"/>
    <mergeCell ref="G26:I26"/>
    <mergeCell ref="H27:I27"/>
    <mergeCell ref="H28:I28"/>
    <mergeCell ref="G20:I20"/>
    <mergeCell ref="G21:I21"/>
    <mergeCell ref="G22:I22"/>
    <mergeCell ref="G23:I23"/>
    <mergeCell ref="G10:I10"/>
    <mergeCell ref="G11:I11"/>
    <mergeCell ref="G12:I12"/>
    <mergeCell ref="G13:I13"/>
    <mergeCell ref="N7:N8"/>
    <mergeCell ref="O7:O8"/>
    <mergeCell ref="G15:I15"/>
    <mergeCell ref="G16:I16"/>
    <mergeCell ref="G18:I18"/>
    <mergeCell ref="Q7:Q8"/>
    <mergeCell ref="R7:R8"/>
    <mergeCell ref="P7:P8"/>
    <mergeCell ref="G8:I8"/>
    <mergeCell ref="G9:I9"/>
    <mergeCell ref="C1:H6"/>
    <mergeCell ref="A7:A8"/>
    <mergeCell ref="B7:B8"/>
    <mergeCell ref="C7:I7"/>
    <mergeCell ref="J7:J8"/>
    <mergeCell ref="K7:K8"/>
    <mergeCell ref="L7:M7"/>
    <mergeCell ref="G74:I74"/>
    <mergeCell ref="G75:I75"/>
    <mergeCell ref="G76:I76"/>
    <mergeCell ref="G77:I77"/>
    <mergeCell ref="G85:I85"/>
    <mergeCell ref="G54:I54"/>
    <mergeCell ref="G55:I55"/>
    <mergeCell ref="G36:I36"/>
    <mergeCell ref="G37:I37"/>
    <mergeCell ref="G38:I38"/>
    <mergeCell ref="G39:I39"/>
    <mergeCell ref="G40:I40"/>
    <mergeCell ref="G41:I41"/>
    <mergeCell ref="G50:I50"/>
    <mergeCell ref="G51:I51"/>
    <mergeCell ref="G52:I52"/>
    <mergeCell ref="G53:I53"/>
    <mergeCell ref="G328:I328"/>
    <mergeCell ref="H330:I330"/>
    <mergeCell ref="H332:I332"/>
    <mergeCell ref="H334:I334"/>
    <mergeCell ref="H340:I340"/>
    <mergeCell ref="G65:I65"/>
    <mergeCell ref="G62:I62"/>
    <mergeCell ref="G58:I58"/>
    <mergeCell ref="G59:I59"/>
    <mergeCell ref="G60:I60"/>
    <mergeCell ref="G61:I61"/>
    <mergeCell ref="G63:I63"/>
    <mergeCell ref="G64:I64"/>
    <mergeCell ref="G294:I294"/>
    <mergeCell ref="G81:I81"/>
    <mergeCell ref="G138:I138"/>
    <mergeCell ref="G66:I66"/>
    <mergeCell ref="G69:I69"/>
    <mergeCell ref="G70:I70"/>
    <mergeCell ref="G71:I71"/>
    <mergeCell ref="G72:I72"/>
    <mergeCell ref="G67:I67"/>
    <mergeCell ref="G68:I68"/>
    <mergeCell ref="G73:I73"/>
  </mergeCells>
  <phoneticPr fontId="42" type="noConversion"/>
  <conditionalFormatting sqref="R1:R1048576">
    <cfRule type="cellIs" dxfId="124" priority="1" operator="lessThan">
      <formula>0</formula>
    </cfRule>
  </conditionalFormatting>
  <pageMargins left="0.69972223043441772" right="0.69972223043441772" top="0.75" bottom="0.75" header="0.30000001192092896" footer="0.30000001192092896"/>
  <pageSetup paperSize="9" scale="2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FF"/>
  </sheetPr>
  <dimension ref="A1:S231"/>
  <sheetViews>
    <sheetView zoomScale="85" zoomScaleNormal="85" zoomScaleSheetLayoutView="75" workbookViewId="0">
      <pane xSplit="2" ySplit="6" topLeftCell="C7" activePane="bottomRight" state="frozen"/>
      <selection pane="topRight"/>
      <selection pane="bottomLeft"/>
      <selection pane="bottomRight" activeCell="B85" sqref="B85"/>
    </sheetView>
  </sheetViews>
  <sheetFormatPr defaultColWidth="9" defaultRowHeight="16.5"/>
  <cols>
    <col min="2" max="2" width="18.625" style="331" customWidth="1"/>
    <col min="3" max="7" width="17" style="31" customWidth="1"/>
    <col min="8" max="8" width="8.375" style="78" customWidth="1"/>
    <col min="9" max="9" width="17" style="31" customWidth="1"/>
    <col min="10" max="10" width="8.375" style="78" customWidth="1"/>
    <col min="11" max="11" width="17" style="31" customWidth="1"/>
    <col min="12" max="18" width="17" style="53" customWidth="1"/>
    <col min="19" max="19" width="17" style="54" customWidth="1"/>
  </cols>
  <sheetData>
    <row r="1" spans="1:19" ht="17.25" customHeight="1">
      <c r="A1" s="37"/>
      <c r="B1" s="327"/>
      <c r="C1" s="51"/>
      <c r="D1" s="51"/>
      <c r="E1" s="51"/>
      <c r="F1" s="51"/>
      <c r="G1" s="51"/>
      <c r="H1" s="76"/>
      <c r="I1" s="174" t="e">
        <f ca="1">C6-SUM(K1:S1)</f>
        <v>#NAME?</v>
      </c>
      <c r="J1" s="133" t="s">
        <v>580</v>
      </c>
      <c r="K1" s="242">
        <v>140000000</v>
      </c>
      <c r="L1" s="134">
        <v>130000000</v>
      </c>
      <c r="M1" s="134"/>
      <c r="N1" s="134">
        <v>330000000</v>
      </c>
      <c r="O1" s="134">
        <v>370000000</v>
      </c>
      <c r="P1" s="134"/>
      <c r="Q1" s="134">
        <v>300000000</v>
      </c>
      <c r="R1" s="134"/>
      <c r="S1" s="134"/>
    </row>
    <row r="2" spans="1:19" ht="17.25" customHeight="1">
      <c r="A2" s="36"/>
      <c r="B2" s="328"/>
      <c r="C2" s="174"/>
      <c r="D2" s="174"/>
      <c r="E2" s="175"/>
      <c r="F2" s="51"/>
      <c r="G2" s="51"/>
      <c r="H2" s="76"/>
      <c r="I2" s="174"/>
      <c r="J2" s="133" t="s">
        <v>589</v>
      </c>
      <c r="K2" s="135" t="e">
        <f ca="1">K6</f>
        <v>#NAME?</v>
      </c>
      <c r="L2" s="135" t="e">
        <f ca="1">SUM(K2,L6)</f>
        <v>#NAME?</v>
      </c>
      <c r="M2" s="135" t="e">
        <f t="shared" ref="M2:S2" ca="1" si="0">SUM(L2,M6)</f>
        <v>#NAME?</v>
      </c>
      <c r="N2" s="135" t="e">
        <f t="shared" ca="1" si="0"/>
        <v>#NAME?</v>
      </c>
      <c r="O2" s="135" t="e">
        <f t="shared" ca="1" si="0"/>
        <v>#NAME?</v>
      </c>
      <c r="P2" s="135" t="e">
        <f t="shared" ca="1" si="0"/>
        <v>#NAME?</v>
      </c>
      <c r="Q2" s="135" t="e">
        <f t="shared" ca="1" si="0"/>
        <v>#NAME?</v>
      </c>
      <c r="R2" s="135" t="e">
        <f t="shared" ca="1" si="0"/>
        <v>#NAME?</v>
      </c>
      <c r="S2" s="135" t="e">
        <f t="shared" ca="1" si="0"/>
        <v>#NAME?</v>
      </c>
    </row>
    <row r="3" spans="1:19" ht="17.25" customHeight="1">
      <c r="A3" s="37" t="s">
        <v>1154</v>
      </c>
      <c r="B3" s="38">
        <v>45681</v>
      </c>
      <c r="C3" s="51"/>
      <c r="D3" s="132" t="s">
        <v>293</v>
      </c>
      <c r="E3" s="51"/>
      <c r="F3" s="51"/>
      <c r="G3" s="51"/>
      <c r="H3" s="76"/>
      <c r="I3" s="175"/>
      <c r="J3" s="136" t="s">
        <v>540</v>
      </c>
      <c r="K3" s="134" t="e">
        <f ca="1">K1-K2</f>
        <v>#NAME?</v>
      </c>
      <c r="L3" s="134" t="e">
        <f ca="1">K1+L1-L2</f>
        <v>#NAME?</v>
      </c>
      <c r="M3" s="134" t="e">
        <f ca="1">L1+M1+K1-M2</f>
        <v>#NAME?</v>
      </c>
      <c r="N3" s="134" t="e">
        <f ca="1">L1+K1+M1+N1-N2</f>
        <v>#NAME?</v>
      </c>
      <c r="O3" s="134" t="e">
        <f ca="1">M1+L1+K1+N1+O1-O2</f>
        <v>#NAME?</v>
      </c>
      <c r="P3" s="134" t="e">
        <f ca="1">O1+P1+N1+M1+L1+K1-P2</f>
        <v>#NAME?</v>
      </c>
      <c r="Q3" s="134" t="e">
        <f ca="1">P1+Q1+O1+N1+M1+L1+K1-Q2</f>
        <v>#NAME?</v>
      </c>
      <c r="R3" s="134" t="e">
        <f ca="1">Q1+R1+P1+O1+N1+M1+L1+K1-R2</f>
        <v>#NAME?</v>
      </c>
      <c r="S3" s="134" t="e">
        <f ca="1">R1+S1+Q1+P1+O1+N1+M1+L1+K1-S2</f>
        <v>#NAME?</v>
      </c>
    </row>
    <row r="4" spans="1:19">
      <c r="A4" s="42"/>
      <c r="B4" s="329"/>
      <c r="C4" s="52"/>
      <c r="D4" s="131">
        <v>46022</v>
      </c>
      <c r="E4" s="52"/>
      <c r="F4" s="52"/>
      <c r="G4" s="52"/>
      <c r="H4" s="77"/>
      <c r="I4" s="176"/>
      <c r="J4" s="77"/>
      <c r="K4" s="138">
        <v>45657</v>
      </c>
      <c r="L4" s="138">
        <v>45693</v>
      </c>
      <c r="M4" s="138">
        <v>45703</v>
      </c>
      <c r="N4" s="138">
        <v>45709</v>
      </c>
      <c r="O4" s="138">
        <v>45720</v>
      </c>
      <c r="P4" s="138">
        <v>45731</v>
      </c>
      <c r="Q4" s="138">
        <v>45747</v>
      </c>
      <c r="R4" s="138">
        <v>45762</v>
      </c>
      <c r="S4" s="138">
        <v>45792</v>
      </c>
    </row>
    <row r="5" spans="1:19" ht="27">
      <c r="A5" s="243" t="s">
        <v>1152</v>
      </c>
      <c r="B5" s="243" t="s">
        <v>501</v>
      </c>
      <c r="C5" s="244" t="s">
        <v>526</v>
      </c>
      <c r="D5" s="244" t="s">
        <v>1103</v>
      </c>
      <c r="E5" s="244" t="s">
        <v>1121</v>
      </c>
      <c r="F5" s="245" t="s">
        <v>255</v>
      </c>
      <c r="G5" s="245" t="s">
        <v>229</v>
      </c>
      <c r="H5" s="246" t="s">
        <v>253</v>
      </c>
      <c r="I5" s="245" t="s">
        <v>143</v>
      </c>
      <c r="J5" s="246" t="s">
        <v>252</v>
      </c>
      <c r="K5" s="244" t="s">
        <v>553</v>
      </c>
      <c r="L5" s="244" t="s">
        <v>653</v>
      </c>
      <c r="M5" s="244" t="s">
        <v>528</v>
      </c>
      <c r="N5" s="244" t="s">
        <v>544</v>
      </c>
      <c r="O5" s="244" t="s">
        <v>638</v>
      </c>
      <c r="P5" s="244" t="s">
        <v>592</v>
      </c>
      <c r="Q5" s="244" t="s">
        <v>584</v>
      </c>
      <c r="R5" s="244" t="s">
        <v>646</v>
      </c>
      <c r="S5" s="244" t="s">
        <v>648</v>
      </c>
    </row>
    <row r="6" spans="1:19">
      <c r="A6" s="247"/>
      <c r="B6" s="330"/>
      <c r="C6" s="248" t="e">
        <f ca="1">_xludf.AGGREGATE(9,6,(_xludf.TRIMRANGE(C7:C230)))</f>
        <v>#NAME?</v>
      </c>
      <c r="D6" s="248" t="e">
        <f ca="1">_xludf.AGGREGATE(9,6,(_xludf.TRIMRANGE(D7:D230)))</f>
        <v>#NAME?</v>
      </c>
      <c r="E6" s="248" t="e">
        <f ca="1">_xludf.AGGREGATE(9,6,(_xludf.TRIMRANGE(E7:E230)))</f>
        <v>#NAME?</v>
      </c>
      <c r="F6" s="248" t="e">
        <f ca="1">SUM(_xludf.TRIMRANGE(F7:F230))</f>
        <v>#NAME?</v>
      </c>
      <c r="G6" s="248" t="e">
        <f ca="1">SUM(_xludf.TRIMRANGE(G7:G230))</f>
        <v>#NAME?</v>
      </c>
      <c r="H6" s="249" t="str">
        <f ca="1">IF(ISERROR(E6/D6),"0.00%",(E6/D6))</f>
        <v>0.00%</v>
      </c>
      <c r="I6" s="248" t="e">
        <f ca="1">SUM(_xludf.TRIMRANGE(I7:I230))</f>
        <v>#NAME?</v>
      </c>
      <c r="J6" s="249" t="str">
        <f ca="1">IF(ISERROR(E6/C6),"0.00%",(E6/C6))</f>
        <v>0.00%</v>
      </c>
      <c r="K6" s="248" t="e">
        <f t="shared" ref="K6:S6" ca="1" si="1">_xludf.AGGREGATE(9,6,(_xludf.TRIMRANGE(K7:K230)))</f>
        <v>#NAME?</v>
      </c>
      <c r="L6" s="248" t="e">
        <f t="shared" ca="1" si="1"/>
        <v>#NAME?</v>
      </c>
      <c r="M6" s="248" t="e">
        <f t="shared" ca="1" si="1"/>
        <v>#NAME?</v>
      </c>
      <c r="N6" s="248" t="e">
        <f t="shared" ca="1" si="1"/>
        <v>#NAME?</v>
      </c>
      <c r="O6" s="248" t="e">
        <f t="shared" ca="1" si="1"/>
        <v>#NAME?</v>
      </c>
      <c r="P6" s="248" t="e">
        <f t="shared" ca="1" si="1"/>
        <v>#NAME?</v>
      </c>
      <c r="Q6" s="248" t="e">
        <f t="shared" ca="1" si="1"/>
        <v>#NAME?</v>
      </c>
      <c r="R6" s="248" t="e">
        <f t="shared" ca="1" si="1"/>
        <v>#NAME?</v>
      </c>
      <c r="S6" s="248" t="e">
        <f t="shared" ca="1" si="1"/>
        <v>#NAME?</v>
      </c>
    </row>
    <row r="7" spans="1:19">
      <c r="A7" s="250" t="e">
        <f t="array" aca="1" ref="A7" ca="1">_xludf.XLOOKUP(_xludf.DROP(_xludf.TRIMRANGE(B:B),4),예산코드!D:D,예산코드!A:A)</f>
        <v>#NAME?</v>
      </c>
      <c r="B7" s="250" t="s">
        <v>1305</v>
      </c>
      <c r="C7" s="251" t="e">
        <f t="array" aca="1" ref="C7" ca="1">_xludf.XLOOKUP(_xludf.DROP(_xludf.TRIMRANGE($B:$B),4),예산서_LMT!$B:$B,예산서_LMT!$O:$O)</f>
        <v>#NAME?</v>
      </c>
      <c r="D7" s="252">
        <f>IFERROR(SUMIFS($K7:$S7,$K$4:$S$4,"&lt;="&amp;$D$4),"")</f>
        <v>13050000</v>
      </c>
      <c r="E7" s="251" t="str">
        <f t="array" aca="1" ref="E7" ca="1">IFERROR(_xludf.XLOOKUP(_xludf.DROP(_xludf.TRIMRANGE(CF_LMT!$B:$B),4),예산서_LMT!$B:$B,예산서_LMT!$Q:$Q),"")</f>
        <v/>
      </c>
      <c r="F7" s="253" t="str">
        <f ca="1">IFERROR(C7-D7,"")</f>
        <v/>
      </c>
      <c r="G7" s="253" t="str">
        <f ca="1">IFERROR(D7-E7,"")</f>
        <v/>
      </c>
      <c r="H7" s="254" t="str">
        <f ca="1">IF(ISERROR(E7/D7),"0.00%",(E7/D7))</f>
        <v>0.00%</v>
      </c>
      <c r="I7" s="253" t="str">
        <f ca="1">IFERROR(C7-E7,"")</f>
        <v/>
      </c>
      <c r="J7" s="254" t="str">
        <f ca="1">IF(ISERROR(E7/C7),"0.00%",(E7/C7))</f>
        <v>0.00%</v>
      </c>
      <c r="K7" s="255">
        <f>SUMIFS(지출예정!$I:$I,지출예정!$C:$C,$B7,지출예정!$D:$D,"&lt;"&amp;L$4)</f>
        <v>0</v>
      </c>
      <c r="L7" s="255">
        <f>SUMIFS(지출예정!$I:$I,지출예정!$C:$C,$B7,지출예정!$D:$D,"&lt;"&amp;M$4,지출예정!$D:$D,"&gt;="&amp;L$4)</f>
        <v>5000000</v>
      </c>
      <c r="M7" s="255">
        <f>SUMIFS(지출예정!$I:$I,지출예정!$C:$C,$B7,지출예정!$D:$D,"&lt;"&amp;N$4,지출예정!$D:$D,"&gt;="&amp;M$4)</f>
        <v>0</v>
      </c>
      <c r="N7" s="255">
        <f>SUMIFS(지출예정!$I:$I,지출예정!$C:$C,$B7,지출예정!$D:$D,"&lt;"&amp;O$4,지출예정!$D:$D,"&gt;="&amp;N$4)</f>
        <v>0</v>
      </c>
      <c r="O7" s="255">
        <f>SUMIFS(지출예정!$I:$I,지출예정!$C:$C,$B7,지출예정!$D:$D,"&lt;"&amp;P$4,지출예정!$D:$D,"&gt;="&amp;O$4)</f>
        <v>0</v>
      </c>
      <c r="P7" s="255">
        <f>SUMIFS(지출예정!$I:$I,지출예정!$C:$C,$B7,지출예정!$D:$D,"&lt;"&amp;Q$4,지출예정!$D:$D,"&gt;="&amp;P$4)</f>
        <v>8050000</v>
      </c>
      <c r="Q7" s="255">
        <f>SUMIFS(지출예정!$I:$I,지출예정!$C:$C,$B7,지출예정!$D:$D,"&lt;"&amp;R$4,지출예정!$D:$D,"&gt;="&amp;Q$4)</f>
        <v>0</v>
      </c>
      <c r="R7" s="255">
        <f>SUMIFS(지출예정!$I:$I,지출예정!$C:$C,$B7,지출예정!$D:$D,"&lt;"&amp;$S$4,지출예정!$D:$D,"&gt;="&amp;R$4)</f>
        <v>0</v>
      </c>
      <c r="S7" s="255">
        <f>SUMIFS(지출예정!$I:$I,지출예정!$C:$C,$B7,지출예정!$D:$D,"&gt;="&amp;S$4)</f>
        <v>0</v>
      </c>
    </row>
    <row r="8" spans="1:19">
      <c r="A8" s="250"/>
      <c r="B8" s="250" t="s">
        <v>1007</v>
      </c>
      <c r="C8" s="251"/>
      <c r="D8" s="252">
        <f t="shared" ref="D8:D71" si="2">IFERROR(SUMIFS($K8:$S8,$K$4:$S$4,"&lt;="&amp;$D$4),"")</f>
        <v>12780000</v>
      </c>
      <c r="E8" s="251"/>
      <c r="F8" s="253">
        <f t="shared" ref="F8:F71" si="3">IFERROR(C8-D8,"")</f>
        <v>-12780000</v>
      </c>
      <c r="G8" s="253">
        <f t="shared" ref="G8:G71" si="4">IFERROR(D8-E8,"")</f>
        <v>12780000</v>
      </c>
      <c r="H8" s="254">
        <f t="shared" ref="H8:H71" si="5">IF(ISERROR(E8/D8),"0.00%",(E8/D8))</f>
        <v>0</v>
      </c>
      <c r="I8" s="253">
        <f t="shared" ref="I8:I71" si="6">IFERROR(C8-E8,"")</f>
        <v>0</v>
      </c>
      <c r="J8" s="254" t="str">
        <f t="shared" ref="J8:J71" si="7">IF(ISERROR(E8/C8),"0.00%",(E8/C8))</f>
        <v>0.00%</v>
      </c>
      <c r="K8" s="255">
        <f>SUMIFS(지출예정!$I:$I,지출예정!$C:$C,$B8,지출예정!$D:$D,"&lt;"&amp;L$4)</f>
        <v>3339000</v>
      </c>
      <c r="L8" s="255">
        <f>SUMIFS(지출예정!$I:$I,지출예정!$C:$C,$B8,지출예정!$D:$D,"&lt;"&amp;M$4,지출예정!$D:$D,"&gt;="&amp;L$4)</f>
        <v>4500000</v>
      </c>
      <c r="M8" s="255">
        <f>SUMIFS(지출예정!$I:$I,지출예정!$C:$C,$B8,지출예정!$D:$D,"&lt;"&amp;N$4,지출예정!$D:$D,"&gt;="&amp;M$4)</f>
        <v>0</v>
      </c>
      <c r="N8" s="255">
        <f>SUMIFS(지출예정!$I:$I,지출예정!$C:$C,$B8,지출예정!$D:$D,"&lt;"&amp;O$4,지출예정!$D:$D,"&gt;="&amp;N$4)</f>
        <v>0</v>
      </c>
      <c r="O8" s="255">
        <f>SUMIFS(지출예정!$I:$I,지출예정!$C:$C,$B8,지출예정!$D:$D,"&lt;"&amp;P$4,지출예정!$D:$D,"&gt;="&amp;O$4)</f>
        <v>0</v>
      </c>
      <c r="P8" s="255">
        <f>SUMIFS(지출예정!$I:$I,지출예정!$C:$C,$B8,지출예정!$D:$D,"&lt;"&amp;Q$4,지출예정!$D:$D,"&gt;="&amp;P$4)</f>
        <v>4941000</v>
      </c>
      <c r="Q8" s="255">
        <f>SUMIFS(지출예정!$I:$I,지출예정!$C:$C,$B8,지출예정!$D:$D,"&lt;"&amp;R$4,지출예정!$D:$D,"&gt;="&amp;Q$4)</f>
        <v>0</v>
      </c>
      <c r="R8" s="255">
        <f>SUMIFS(지출예정!$I:$I,지출예정!$C:$C,$B8,지출예정!$D:$D,"&lt;"&amp;$S$4,지출예정!$D:$D,"&gt;="&amp;R$4)</f>
        <v>0</v>
      </c>
      <c r="S8" s="255">
        <f>SUMIFS(지출예정!$I:$I,지출예정!$C:$C,$B8,지출예정!$D:$D,"&gt;="&amp;S$4)</f>
        <v>0</v>
      </c>
    </row>
    <row r="9" spans="1:19">
      <c r="A9" s="250"/>
      <c r="B9" s="250" t="s">
        <v>1086</v>
      </c>
      <c r="C9" s="251"/>
      <c r="D9" s="252">
        <f t="shared" si="2"/>
        <v>5977000</v>
      </c>
      <c r="E9" s="251"/>
      <c r="F9" s="253">
        <f t="shared" si="3"/>
        <v>-5977000</v>
      </c>
      <c r="G9" s="253">
        <f t="shared" si="4"/>
        <v>5977000</v>
      </c>
      <c r="H9" s="254">
        <f t="shared" si="5"/>
        <v>0</v>
      </c>
      <c r="I9" s="253">
        <f t="shared" si="6"/>
        <v>0</v>
      </c>
      <c r="J9" s="254" t="str">
        <f t="shared" si="7"/>
        <v>0.00%</v>
      </c>
      <c r="K9" s="255">
        <f>SUMIFS(지출예정!$I:$I,지출예정!$C:$C,$B9,지출예정!$D:$D,"&lt;"&amp;L$4)</f>
        <v>0</v>
      </c>
      <c r="L9" s="255">
        <f>SUMIFS(지출예정!$I:$I,지출예정!$C:$C,$B9,지출예정!$D:$D,"&lt;"&amp;M$4,지출예정!$D:$D,"&gt;="&amp;L$4)</f>
        <v>0</v>
      </c>
      <c r="M9" s="255">
        <f>SUMIFS(지출예정!$I:$I,지출예정!$C:$C,$B9,지출예정!$D:$D,"&lt;"&amp;N$4,지출예정!$D:$D,"&gt;="&amp;M$4)</f>
        <v>0</v>
      </c>
      <c r="N9" s="255">
        <f>SUMIFS(지출예정!$I:$I,지출예정!$C:$C,$B9,지출예정!$D:$D,"&lt;"&amp;O$4,지출예정!$D:$D,"&gt;="&amp;N$4)</f>
        <v>4300000</v>
      </c>
      <c r="O9" s="255">
        <f>SUMIFS(지출예정!$I:$I,지출예정!$C:$C,$B9,지출예정!$D:$D,"&lt;"&amp;P$4,지출예정!$D:$D,"&gt;="&amp;O$4)</f>
        <v>0</v>
      </c>
      <c r="P9" s="255">
        <f>SUMIFS(지출예정!$I:$I,지출예정!$C:$C,$B9,지출예정!$D:$D,"&lt;"&amp;Q$4,지출예정!$D:$D,"&gt;="&amp;P$4)</f>
        <v>1677000</v>
      </c>
      <c r="Q9" s="255">
        <f>SUMIFS(지출예정!$I:$I,지출예정!$C:$C,$B9,지출예정!$D:$D,"&lt;"&amp;R$4,지출예정!$D:$D,"&gt;="&amp;Q$4)</f>
        <v>0</v>
      </c>
      <c r="R9" s="255">
        <f>SUMIFS(지출예정!$I:$I,지출예정!$C:$C,$B9,지출예정!$D:$D,"&lt;"&amp;$S$4,지출예정!$D:$D,"&gt;="&amp;R$4)</f>
        <v>0</v>
      </c>
      <c r="S9" s="255">
        <f>SUMIFS(지출예정!$I:$I,지출예정!$C:$C,$B9,지출예정!$D:$D,"&gt;="&amp;S$4)</f>
        <v>0</v>
      </c>
    </row>
    <row r="10" spans="1:19">
      <c r="A10" s="250"/>
      <c r="B10" s="250" t="s">
        <v>1075</v>
      </c>
      <c r="C10" s="251"/>
      <c r="D10" s="252">
        <f t="shared" si="2"/>
        <v>10000000</v>
      </c>
      <c r="E10" s="251"/>
      <c r="F10" s="253">
        <f t="shared" si="3"/>
        <v>-10000000</v>
      </c>
      <c r="G10" s="253">
        <f t="shared" si="4"/>
        <v>10000000</v>
      </c>
      <c r="H10" s="254">
        <f t="shared" si="5"/>
        <v>0</v>
      </c>
      <c r="I10" s="253">
        <f t="shared" si="6"/>
        <v>0</v>
      </c>
      <c r="J10" s="254" t="str">
        <f t="shared" si="7"/>
        <v>0.00%</v>
      </c>
      <c r="K10" s="255">
        <f>SUMIFS(지출예정!$I:$I,지출예정!$C:$C,$B10,지출예정!$D:$D,"&lt;"&amp;L$4)</f>
        <v>0</v>
      </c>
      <c r="L10" s="255">
        <f>SUMIFS(지출예정!$I:$I,지출예정!$C:$C,$B10,지출예정!$D:$D,"&lt;"&amp;M$4,지출예정!$D:$D,"&gt;="&amp;L$4)</f>
        <v>0</v>
      </c>
      <c r="M10" s="255">
        <f>SUMIFS(지출예정!$I:$I,지출예정!$C:$C,$B10,지출예정!$D:$D,"&lt;"&amp;N$4,지출예정!$D:$D,"&gt;="&amp;M$4)</f>
        <v>0</v>
      </c>
      <c r="N10" s="255">
        <f>SUMIFS(지출예정!$I:$I,지출예정!$C:$C,$B10,지출예정!$D:$D,"&lt;"&amp;O$4,지출예정!$D:$D,"&gt;="&amp;N$4)</f>
        <v>0</v>
      </c>
      <c r="O10" s="255">
        <f>SUMIFS(지출예정!$I:$I,지출예정!$C:$C,$B10,지출예정!$D:$D,"&lt;"&amp;P$4,지출예정!$D:$D,"&gt;="&amp;O$4)</f>
        <v>0</v>
      </c>
      <c r="P10" s="255">
        <f>SUMIFS(지출예정!$I:$I,지출예정!$C:$C,$B10,지출예정!$D:$D,"&lt;"&amp;Q$4,지출예정!$D:$D,"&gt;="&amp;P$4)</f>
        <v>10000000</v>
      </c>
      <c r="Q10" s="255">
        <f>SUMIFS(지출예정!$I:$I,지출예정!$C:$C,$B10,지출예정!$D:$D,"&lt;"&amp;R$4,지출예정!$D:$D,"&gt;="&amp;Q$4)</f>
        <v>0</v>
      </c>
      <c r="R10" s="255">
        <f>SUMIFS(지출예정!$I:$I,지출예정!$C:$C,$B10,지출예정!$D:$D,"&lt;"&amp;$S$4,지출예정!$D:$D,"&gt;="&amp;R$4)</f>
        <v>0</v>
      </c>
      <c r="S10" s="255">
        <f>SUMIFS(지출예정!$I:$I,지출예정!$C:$C,$B10,지출예정!$D:$D,"&gt;="&amp;S$4)</f>
        <v>0</v>
      </c>
    </row>
    <row r="11" spans="1:19">
      <c r="A11" s="250"/>
      <c r="B11" s="250" t="s">
        <v>1077</v>
      </c>
      <c r="C11" s="251"/>
      <c r="D11" s="252">
        <f t="shared" si="2"/>
        <v>3500000</v>
      </c>
      <c r="E11" s="251"/>
      <c r="F11" s="253">
        <f t="shared" si="3"/>
        <v>-3500000</v>
      </c>
      <c r="G11" s="253">
        <f t="shared" si="4"/>
        <v>3500000</v>
      </c>
      <c r="H11" s="254">
        <f t="shared" si="5"/>
        <v>0</v>
      </c>
      <c r="I11" s="253">
        <f t="shared" si="6"/>
        <v>0</v>
      </c>
      <c r="J11" s="254" t="str">
        <f t="shared" si="7"/>
        <v>0.00%</v>
      </c>
      <c r="K11" s="255">
        <f>SUMIFS(지출예정!$I:$I,지출예정!$C:$C,$B11,지출예정!$D:$D,"&lt;"&amp;L$4)</f>
        <v>0</v>
      </c>
      <c r="L11" s="255">
        <f>SUMIFS(지출예정!$I:$I,지출예정!$C:$C,$B11,지출예정!$D:$D,"&lt;"&amp;M$4,지출예정!$D:$D,"&gt;="&amp;L$4)</f>
        <v>0</v>
      </c>
      <c r="M11" s="255">
        <f>SUMIFS(지출예정!$I:$I,지출예정!$C:$C,$B11,지출예정!$D:$D,"&lt;"&amp;N$4,지출예정!$D:$D,"&gt;="&amp;M$4)</f>
        <v>0</v>
      </c>
      <c r="N11" s="255">
        <f>SUMIFS(지출예정!$I:$I,지출예정!$C:$C,$B11,지출예정!$D:$D,"&lt;"&amp;O$4,지출예정!$D:$D,"&gt;="&amp;N$4)</f>
        <v>0</v>
      </c>
      <c r="O11" s="255">
        <f>SUMIFS(지출예정!$I:$I,지출예정!$C:$C,$B11,지출예정!$D:$D,"&lt;"&amp;P$4,지출예정!$D:$D,"&gt;="&amp;O$4)</f>
        <v>0</v>
      </c>
      <c r="P11" s="255">
        <f>SUMIFS(지출예정!$I:$I,지출예정!$C:$C,$B11,지출예정!$D:$D,"&lt;"&amp;Q$4,지출예정!$D:$D,"&gt;="&amp;P$4)</f>
        <v>3500000</v>
      </c>
      <c r="Q11" s="255">
        <f>SUMIFS(지출예정!$I:$I,지출예정!$C:$C,$B11,지출예정!$D:$D,"&lt;"&amp;R$4,지출예정!$D:$D,"&gt;="&amp;Q$4)</f>
        <v>0</v>
      </c>
      <c r="R11" s="255">
        <f>SUMIFS(지출예정!$I:$I,지출예정!$C:$C,$B11,지출예정!$D:$D,"&lt;"&amp;$S$4,지출예정!$D:$D,"&gt;="&amp;R$4)</f>
        <v>0</v>
      </c>
      <c r="S11" s="255">
        <f>SUMIFS(지출예정!$I:$I,지출예정!$C:$C,$B11,지출예정!$D:$D,"&gt;="&amp;S$4)</f>
        <v>0</v>
      </c>
    </row>
    <row r="12" spans="1:19">
      <c r="A12" s="250"/>
      <c r="B12" s="250" t="s">
        <v>1323</v>
      </c>
      <c r="C12" s="251"/>
      <c r="D12" s="252">
        <f t="shared" si="2"/>
        <v>9135000</v>
      </c>
      <c r="E12" s="251"/>
      <c r="F12" s="253">
        <f t="shared" si="3"/>
        <v>-9135000</v>
      </c>
      <c r="G12" s="253">
        <f t="shared" si="4"/>
        <v>9135000</v>
      </c>
      <c r="H12" s="254">
        <f t="shared" si="5"/>
        <v>0</v>
      </c>
      <c r="I12" s="253">
        <f t="shared" si="6"/>
        <v>0</v>
      </c>
      <c r="J12" s="254" t="str">
        <f t="shared" si="7"/>
        <v>0.00%</v>
      </c>
      <c r="K12" s="255">
        <f>SUMIFS(지출예정!$I:$I,지출예정!$C:$C,$B12,지출예정!$D:$D,"&lt;"&amp;L$4)</f>
        <v>1807000</v>
      </c>
      <c r="L12" s="255">
        <f>SUMIFS(지출예정!$I:$I,지출예정!$C:$C,$B12,지출예정!$D:$D,"&lt;"&amp;M$4,지출예정!$D:$D,"&gt;="&amp;L$4)</f>
        <v>3500000</v>
      </c>
      <c r="M12" s="255">
        <f>SUMIFS(지출예정!$I:$I,지출예정!$C:$C,$B12,지출예정!$D:$D,"&lt;"&amp;N$4,지출예정!$D:$D,"&gt;="&amp;M$4)</f>
        <v>0</v>
      </c>
      <c r="N12" s="255">
        <f>SUMIFS(지출예정!$I:$I,지출예정!$C:$C,$B12,지출예정!$D:$D,"&lt;"&amp;O$4,지출예정!$D:$D,"&gt;="&amp;N$4)</f>
        <v>0</v>
      </c>
      <c r="O12" s="255">
        <f>SUMIFS(지출예정!$I:$I,지출예정!$C:$C,$B12,지출예정!$D:$D,"&lt;"&amp;P$4,지출예정!$D:$D,"&gt;="&amp;O$4)</f>
        <v>0</v>
      </c>
      <c r="P12" s="255">
        <f>SUMIFS(지출예정!$I:$I,지출예정!$C:$C,$B12,지출예정!$D:$D,"&lt;"&amp;Q$4,지출예정!$D:$D,"&gt;="&amp;P$4)</f>
        <v>3828000</v>
      </c>
      <c r="Q12" s="255">
        <f>SUMIFS(지출예정!$I:$I,지출예정!$C:$C,$B12,지출예정!$D:$D,"&lt;"&amp;R$4,지출예정!$D:$D,"&gt;="&amp;Q$4)</f>
        <v>0</v>
      </c>
      <c r="R12" s="255">
        <f>SUMIFS(지출예정!$I:$I,지출예정!$C:$C,$B12,지출예정!$D:$D,"&lt;"&amp;$S$4,지출예정!$D:$D,"&gt;="&amp;R$4)</f>
        <v>0</v>
      </c>
      <c r="S12" s="255">
        <f>SUMIFS(지출예정!$I:$I,지출예정!$C:$C,$B12,지출예정!$D:$D,"&gt;="&amp;S$4)</f>
        <v>0</v>
      </c>
    </row>
    <row r="13" spans="1:19">
      <c r="A13" s="250"/>
      <c r="B13" s="250" t="s">
        <v>1365</v>
      </c>
      <c r="C13" s="251"/>
      <c r="D13" s="252">
        <f t="shared" si="2"/>
        <v>3953000</v>
      </c>
      <c r="E13" s="251"/>
      <c r="F13" s="253">
        <f t="shared" si="3"/>
        <v>-3953000</v>
      </c>
      <c r="G13" s="253">
        <f t="shared" si="4"/>
        <v>3953000</v>
      </c>
      <c r="H13" s="254">
        <f t="shared" si="5"/>
        <v>0</v>
      </c>
      <c r="I13" s="253">
        <f t="shared" si="6"/>
        <v>0</v>
      </c>
      <c r="J13" s="254" t="str">
        <f t="shared" si="7"/>
        <v>0.00%</v>
      </c>
      <c r="K13" s="255">
        <f>SUMIFS(지출예정!$I:$I,지출예정!$C:$C,$B13,지출예정!$D:$D,"&lt;"&amp;L$4)</f>
        <v>3953000</v>
      </c>
      <c r="L13" s="255">
        <f>SUMIFS(지출예정!$I:$I,지출예정!$C:$C,$B13,지출예정!$D:$D,"&lt;"&amp;M$4,지출예정!$D:$D,"&gt;="&amp;L$4)</f>
        <v>0</v>
      </c>
      <c r="M13" s="255">
        <f>SUMIFS(지출예정!$I:$I,지출예정!$C:$C,$B13,지출예정!$D:$D,"&lt;"&amp;N$4,지출예정!$D:$D,"&gt;="&amp;M$4)</f>
        <v>0</v>
      </c>
      <c r="N13" s="255">
        <f>SUMIFS(지출예정!$I:$I,지출예정!$C:$C,$B13,지출예정!$D:$D,"&lt;"&amp;O$4,지출예정!$D:$D,"&gt;="&amp;N$4)</f>
        <v>0</v>
      </c>
      <c r="O13" s="255">
        <f>SUMIFS(지출예정!$I:$I,지출예정!$C:$C,$B13,지출예정!$D:$D,"&lt;"&amp;P$4,지출예정!$D:$D,"&gt;="&amp;O$4)</f>
        <v>0</v>
      </c>
      <c r="P13" s="255">
        <f>SUMIFS(지출예정!$I:$I,지출예정!$C:$C,$B13,지출예정!$D:$D,"&lt;"&amp;Q$4,지출예정!$D:$D,"&gt;="&amp;P$4)</f>
        <v>0</v>
      </c>
      <c r="Q13" s="255">
        <f>SUMIFS(지출예정!$I:$I,지출예정!$C:$C,$B13,지출예정!$D:$D,"&lt;"&amp;R$4,지출예정!$D:$D,"&gt;="&amp;Q$4)</f>
        <v>0</v>
      </c>
      <c r="R13" s="255">
        <f>SUMIFS(지출예정!$I:$I,지출예정!$C:$C,$B13,지출예정!$D:$D,"&lt;"&amp;$S$4,지출예정!$D:$D,"&gt;="&amp;R$4)</f>
        <v>0</v>
      </c>
      <c r="S13" s="255">
        <f>SUMIFS(지출예정!$I:$I,지출예정!$C:$C,$B13,지출예정!$D:$D,"&gt;="&amp;S$4)</f>
        <v>0</v>
      </c>
    </row>
    <row r="14" spans="1:19">
      <c r="A14" s="250"/>
      <c r="B14" s="250" t="s">
        <v>1318</v>
      </c>
      <c r="C14" s="251"/>
      <c r="D14" s="252">
        <f t="shared" si="2"/>
        <v>3900000</v>
      </c>
      <c r="E14" s="251"/>
      <c r="F14" s="253">
        <f t="shared" si="3"/>
        <v>-3900000</v>
      </c>
      <c r="G14" s="253">
        <f t="shared" si="4"/>
        <v>3900000</v>
      </c>
      <c r="H14" s="254">
        <f t="shared" si="5"/>
        <v>0</v>
      </c>
      <c r="I14" s="253">
        <f t="shared" si="6"/>
        <v>0</v>
      </c>
      <c r="J14" s="254" t="str">
        <f t="shared" si="7"/>
        <v>0.00%</v>
      </c>
      <c r="K14" s="255">
        <f>SUMIFS(지출예정!$I:$I,지출예정!$C:$C,$B14,지출예정!$D:$D,"&lt;"&amp;L$4)</f>
        <v>0</v>
      </c>
      <c r="L14" s="255">
        <f>SUMIFS(지출예정!$I:$I,지출예정!$C:$C,$B14,지출예정!$D:$D,"&lt;"&amp;M$4,지출예정!$D:$D,"&gt;="&amp;L$4)</f>
        <v>0</v>
      </c>
      <c r="M14" s="255">
        <f>SUMIFS(지출예정!$I:$I,지출예정!$C:$C,$B14,지출예정!$D:$D,"&lt;"&amp;N$4,지출예정!$D:$D,"&gt;="&amp;M$4)</f>
        <v>0</v>
      </c>
      <c r="N14" s="255">
        <f>SUMIFS(지출예정!$I:$I,지출예정!$C:$C,$B14,지출예정!$D:$D,"&lt;"&amp;O$4,지출예정!$D:$D,"&gt;="&amp;N$4)</f>
        <v>0</v>
      </c>
      <c r="O14" s="255">
        <f>SUMIFS(지출예정!$I:$I,지출예정!$C:$C,$B14,지출예정!$D:$D,"&lt;"&amp;P$4,지출예정!$D:$D,"&gt;="&amp;O$4)</f>
        <v>0</v>
      </c>
      <c r="P14" s="255">
        <f>SUMIFS(지출예정!$I:$I,지출예정!$C:$C,$B14,지출예정!$D:$D,"&lt;"&amp;Q$4,지출예정!$D:$D,"&gt;="&amp;P$4)</f>
        <v>3900000</v>
      </c>
      <c r="Q14" s="255">
        <f>SUMIFS(지출예정!$I:$I,지출예정!$C:$C,$B14,지출예정!$D:$D,"&lt;"&amp;R$4,지출예정!$D:$D,"&gt;="&amp;Q$4)</f>
        <v>0</v>
      </c>
      <c r="R14" s="255">
        <f>SUMIFS(지출예정!$I:$I,지출예정!$C:$C,$B14,지출예정!$D:$D,"&lt;"&amp;$S$4,지출예정!$D:$D,"&gt;="&amp;R$4)</f>
        <v>0</v>
      </c>
      <c r="S14" s="255">
        <f>SUMIFS(지출예정!$I:$I,지출예정!$C:$C,$B14,지출예정!$D:$D,"&gt;="&amp;S$4)</f>
        <v>0</v>
      </c>
    </row>
    <row r="15" spans="1:19">
      <c r="A15" s="250"/>
      <c r="B15" s="250" t="s">
        <v>1270</v>
      </c>
      <c r="C15" s="251"/>
      <c r="D15" s="252">
        <f t="shared" si="2"/>
        <v>5360000</v>
      </c>
      <c r="E15" s="251"/>
      <c r="F15" s="253">
        <f t="shared" si="3"/>
        <v>-5360000</v>
      </c>
      <c r="G15" s="253">
        <f t="shared" si="4"/>
        <v>5360000</v>
      </c>
      <c r="H15" s="254">
        <f t="shared" si="5"/>
        <v>0</v>
      </c>
      <c r="I15" s="253">
        <f t="shared" si="6"/>
        <v>0</v>
      </c>
      <c r="J15" s="254" t="str">
        <f t="shared" si="7"/>
        <v>0.00%</v>
      </c>
      <c r="K15" s="255">
        <f>SUMIFS(지출예정!$I:$I,지출예정!$C:$C,$B15,지출예정!$D:$D,"&lt;"&amp;L$4)</f>
        <v>0</v>
      </c>
      <c r="L15" s="255">
        <f>SUMIFS(지출예정!$I:$I,지출예정!$C:$C,$B15,지출예정!$D:$D,"&lt;"&amp;M$4,지출예정!$D:$D,"&gt;="&amp;L$4)</f>
        <v>0</v>
      </c>
      <c r="M15" s="255">
        <f>SUMIFS(지출예정!$I:$I,지출예정!$C:$C,$B15,지출예정!$D:$D,"&lt;"&amp;N$4,지출예정!$D:$D,"&gt;="&amp;M$4)</f>
        <v>0</v>
      </c>
      <c r="N15" s="255">
        <f>SUMIFS(지출예정!$I:$I,지출예정!$C:$C,$B15,지출예정!$D:$D,"&lt;"&amp;O$4,지출예정!$D:$D,"&gt;="&amp;N$4)</f>
        <v>0</v>
      </c>
      <c r="O15" s="255">
        <f>SUMIFS(지출예정!$I:$I,지출예정!$C:$C,$B15,지출예정!$D:$D,"&lt;"&amp;P$4,지출예정!$D:$D,"&gt;="&amp;O$4)</f>
        <v>0</v>
      </c>
      <c r="P15" s="255">
        <f>SUMIFS(지출예정!$I:$I,지출예정!$C:$C,$B15,지출예정!$D:$D,"&lt;"&amp;Q$4,지출예정!$D:$D,"&gt;="&amp;P$4)</f>
        <v>5360000</v>
      </c>
      <c r="Q15" s="255">
        <f>SUMIFS(지출예정!$I:$I,지출예정!$C:$C,$B15,지출예정!$D:$D,"&lt;"&amp;R$4,지출예정!$D:$D,"&gt;="&amp;Q$4)</f>
        <v>0</v>
      </c>
      <c r="R15" s="255">
        <f>SUMIFS(지출예정!$I:$I,지출예정!$C:$C,$B15,지출예정!$D:$D,"&lt;"&amp;$S$4,지출예정!$D:$D,"&gt;="&amp;R$4)</f>
        <v>0</v>
      </c>
      <c r="S15" s="255">
        <f>SUMIFS(지출예정!$I:$I,지출예정!$C:$C,$B15,지출예정!$D:$D,"&gt;="&amp;S$4)</f>
        <v>0</v>
      </c>
    </row>
    <row r="16" spans="1:19">
      <c r="A16" s="250"/>
      <c r="B16" s="250" t="s">
        <v>1331</v>
      </c>
      <c r="C16" s="251"/>
      <c r="D16" s="252">
        <f t="shared" si="2"/>
        <v>2500000</v>
      </c>
      <c r="E16" s="251"/>
      <c r="F16" s="253">
        <f t="shared" si="3"/>
        <v>-2500000</v>
      </c>
      <c r="G16" s="253">
        <f t="shared" si="4"/>
        <v>2500000</v>
      </c>
      <c r="H16" s="254">
        <f t="shared" si="5"/>
        <v>0</v>
      </c>
      <c r="I16" s="253">
        <f t="shared" si="6"/>
        <v>0</v>
      </c>
      <c r="J16" s="254" t="str">
        <f t="shared" si="7"/>
        <v>0.00%</v>
      </c>
      <c r="K16" s="255">
        <f>SUMIFS(지출예정!$I:$I,지출예정!$C:$C,$B16,지출예정!$D:$D,"&lt;"&amp;L$4)</f>
        <v>0</v>
      </c>
      <c r="L16" s="255">
        <f>SUMIFS(지출예정!$I:$I,지출예정!$C:$C,$B16,지출예정!$D:$D,"&lt;"&amp;M$4,지출예정!$D:$D,"&gt;="&amp;L$4)</f>
        <v>0</v>
      </c>
      <c r="M16" s="255">
        <f>SUMIFS(지출예정!$I:$I,지출예정!$C:$C,$B16,지출예정!$D:$D,"&lt;"&amp;N$4,지출예정!$D:$D,"&gt;="&amp;M$4)</f>
        <v>0</v>
      </c>
      <c r="N16" s="255">
        <f>SUMIFS(지출예정!$I:$I,지출예정!$C:$C,$B16,지출예정!$D:$D,"&lt;"&amp;O$4,지출예정!$D:$D,"&gt;="&amp;N$4)</f>
        <v>0</v>
      </c>
      <c r="O16" s="255">
        <f>SUMIFS(지출예정!$I:$I,지출예정!$C:$C,$B16,지출예정!$D:$D,"&lt;"&amp;P$4,지출예정!$D:$D,"&gt;="&amp;O$4)</f>
        <v>0</v>
      </c>
      <c r="P16" s="255">
        <f>SUMIFS(지출예정!$I:$I,지출예정!$C:$C,$B16,지출예정!$D:$D,"&lt;"&amp;Q$4,지출예정!$D:$D,"&gt;="&amp;P$4)</f>
        <v>2500000</v>
      </c>
      <c r="Q16" s="255">
        <f>SUMIFS(지출예정!$I:$I,지출예정!$C:$C,$B16,지출예정!$D:$D,"&lt;"&amp;R$4,지출예정!$D:$D,"&gt;="&amp;Q$4)</f>
        <v>0</v>
      </c>
      <c r="R16" s="255">
        <f>SUMIFS(지출예정!$I:$I,지출예정!$C:$C,$B16,지출예정!$D:$D,"&lt;"&amp;$S$4,지출예정!$D:$D,"&gt;="&amp;R$4)</f>
        <v>0</v>
      </c>
      <c r="S16" s="255">
        <f>SUMIFS(지출예정!$I:$I,지출예정!$C:$C,$B16,지출예정!$D:$D,"&gt;="&amp;S$4)</f>
        <v>0</v>
      </c>
    </row>
    <row r="17" spans="1:19">
      <c r="A17" s="250"/>
      <c r="B17" s="250" t="s">
        <v>879</v>
      </c>
      <c r="C17" s="251"/>
      <c r="D17" s="252">
        <f t="shared" si="2"/>
        <v>1760000</v>
      </c>
      <c r="E17" s="251"/>
      <c r="F17" s="253">
        <f t="shared" si="3"/>
        <v>-1760000</v>
      </c>
      <c r="G17" s="253">
        <f t="shared" si="4"/>
        <v>1760000</v>
      </c>
      <c r="H17" s="254">
        <f t="shared" si="5"/>
        <v>0</v>
      </c>
      <c r="I17" s="253">
        <f t="shared" si="6"/>
        <v>0</v>
      </c>
      <c r="J17" s="254" t="str">
        <f t="shared" si="7"/>
        <v>0.00%</v>
      </c>
      <c r="K17" s="255">
        <f>SUMIFS(지출예정!$I:$I,지출예정!$C:$C,$B17,지출예정!$D:$D,"&lt;"&amp;L$4)</f>
        <v>0</v>
      </c>
      <c r="L17" s="255">
        <f>SUMIFS(지출예정!$I:$I,지출예정!$C:$C,$B17,지출예정!$D:$D,"&lt;"&amp;M$4,지출예정!$D:$D,"&gt;="&amp;L$4)</f>
        <v>0</v>
      </c>
      <c r="M17" s="255">
        <f>SUMIFS(지출예정!$I:$I,지출예정!$C:$C,$B17,지출예정!$D:$D,"&lt;"&amp;N$4,지출예정!$D:$D,"&gt;="&amp;M$4)</f>
        <v>0</v>
      </c>
      <c r="N17" s="255">
        <f>SUMIFS(지출예정!$I:$I,지출예정!$C:$C,$B17,지출예정!$D:$D,"&lt;"&amp;O$4,지출예정!$D:$D,"&gt;="&amp;N$4)</f>
        <v>0</v>
      </c>
      <c r="O17" s="255">
        <f>SUMIFS(지출예정!$I:$I,지출예정!$C:$C,$B17,지출예정!$D:$D,"&lt;"&amp;P$4,지출예정!$D:$D,"&gt;="&amp;O$4)</f>
        <v>0</v>
      </c>
      <c r="P17" s="255">
        <f>SUMIFS(지출예정!$I:$I,지출예정!$C:$C,$B17,지출예정!$D:$D,"&lt;"&amp;Q$4,지출예정!$D:$D,"&gt;="&amp;P$4)</f>
        <v>1760000</v>
      </c>
      <c r="Q17" s="255">
        <f>SUMIFS(지출예정!$I:$I,지출예정!$C:$C,$B17,지출예정!$D:$D,"&lt;"&amp;R$4,지출예정!$D:$D,"&gt;="&amp;Q$4)</f>
        <v>0</v>
      </c>
      <c r="R17" s="255">
        <f>SUMIFS(지출예정!$I:$I,지출예정!$C:$C,$B17,지출예정!$D:$D,"&lt;"&amp;$S$4,지출예정!$D:$D,"&gt;="&amp;R$4)</f>
        <v>0</v>
      </c>
      <c r="S17" s="255">
        <f>SUMIFS(지출예정!$I:$I,지출예정!$C:$C,$B17,지출예정!$D:$D,"&gt;="&amp;S$4)</f>
        <v>0</v>
      </c>
    </row>
    <row r="18" spans="1:19">
      <c r="A18" s="250"/>
      <c r="B18" s="250" t="s">
        <v>827</v>
      </c>
      <c r="C18" s="251"/>
      <c r="D18" s="252">
        <f t="shared" si="2"/>
        <v>1760000</v>
      </c>
      <c r="E18" s="251"/>
      <c r="F18" s="253">
        <f t="shared" si="3"/>
        <v>-1760000</v>
      </c>
      <c r="G18" s="253">
        <f t="shared" si="4"/>
        <v>1760000</v>
      </c>
      <c r="H18" s="254">
        <f t="shared" si="5"/>
        <v>0</v>
      </c>
      <c r="I18" s="253">
        <f t="shared" si="6"/>
        <v>0</v>
      </c>
      <c r="J18" s="254" t="str">
        <f t="shared" si="7"/>
        <v>0.00%</v>
      </c>
      <c r="K18" s="255">
        <f>SUMIFS(지출예정!$I:$I,지출예정!$C:$C,$B18,지출예정!$D:$D,"&lt;"&amp;L$4)</f>
        <v>0</v>
      </c>
      <c r="L18" s="255">
        <f>SUMIFS(지출예정!$I:$I,지출예정!$C:$C,$B18,지출예정!$D:$D,"&lt;"&amp;M$4,지출예정!$D:$D,"&gt;="&amp;L$4)</f>
        <v>0</v>
      </c>
      <c r="M18" s="255">
        <f>SUMIFS(지출예정!$I:$I,지출예정!$C:$C,$B18,지출예정!$D:$D,"&lt;"&amp;N$4,지출예정!$D:$D,"&gt;="&amp;M$4)</f>
        <v>0</v>
      </c>
      <c r="N18" s="255">
        <f>SUMIFS(지출예정!$I:$I,지출예정!$C:$C,$B18,지출예정!$D:$D,"&lt;"&amp;O$4,지출예정!$D:$D,"&gt;="&amp;N$4)</f>
        <v>0</v>
      </c>
      <c r="O18" s="255">
        <f>SUMIFS(지출예정!$I:$I,지출예정!$C:$C,$B18,지출예정!$D:$D,"&lt;"&amp;P$4,지출예정!$D:$D,"&gt;="&amp;O$4)</f>
        <v>0</v>
      </c>
      <c r="P18" s="255">
        <f>SUMIFS(지출예정!$I:$I,지출예정!$C:$C,$B18,지출예정!$D:$D,"&lt;"&amp;Q$4,지출예정!$D:$D,"&gt;="&amp;P$4)</f>
        <v>1760000</v>
      </c>
      <c r="Q18" s="255">
        <f>SUMIFS(지출예정!$I:$I,지출예정!$C:$C,$B18,지출예정!$D:$D,"&lt;"&amp;R$4,지출예정!$D:$D,"&gt;="&amp;Q$4)</f>
        <v>0</v>
      </c>
      <c r="R18" s="255">
        <f>SUMIFS(지출예정!$I:$I,지출예정!$C:$C,$B18,지출예정!$D:$D,"&lt;"&amp;$S$4,지출예정!$D:$D,"&gt;="&amp;R$4)</f>
        <v>0</v>
      </c>
      <c r="S18" s="255">
        <f>SUMIFS(지출예정!$I:$I,지출예정!$C:$C,$B18,지출예정!$D:$D,"&gt;="&amp;S$4)</f>
        <v>0</v>
      </c>
    </row>
    <row r="19" spans="1:19">
      <c r="A19" s="250"/>
      <c r="B19" s="250" t="s">
        <v>911</v>
      </c>
      <c r="C19" s="251"/>
      <c r="D19" s="252">
        <f t="shared" si="2"/>
        <v>1540000</v>
      </c>
      <c r="E19" s="251"/>
      <c r="F19" s="253">
        <f t="shared" si="3"/>
        <v>-1540000</v>
      </c>
      <c r="G19" s="253">
        <f t="shared" si="4"/>
        <v>1540000</v>
      </c>
      <c r="H19" s="254">
        <f t="shared" si="5"/>
        <v>0</v>
      </c>
      <c r="I19" s="253">
        <f t="shared" si="6"/>
        <v>0</v>
      </c>
      <c r="J19" s="254" t="str">
        <f t="shared" si="7"/>
        <v>0.00%</v>
      </c>
      <c r="K19" s="255">
        <f>SUMIFS(지출예정!$I:$I,지출예정!$C:$C,$B19,지출예정!$D:$D,"&lt;"&amp;L$4)</f>
        <v>0</v>
      </c>
      <c r="L19" s="255">
        <f>SUMIFS(지출예정!$I:$I,지출예정!$C:$C,$B19,지출예정!$D:$D,"&lt;"&amp;M$4,지출예정!$D:$D,"&gt;="&amp;L$4)</f>
        <v>0</v>
      </c>
      <c r="M19" s="255">
        <f>SUMIFS(지출예정!$I:$I,지출예정!$C:$C,$B19,지출예정!$D:$D,"&lt;"&amp;N$4,지출예정!$D:$D,"&gt;="&amp;M$4)</f>
        <v>0</v>
      </c>
      <c r="N19" s="255">
        <f>SUMIFS(지출예정!$I:$I,지출예정!$C:$C,$B19,지출예정!$D:$D,"&lt;"&amp;O$4,지출예정!$D:$D,"&gt;="&amp;N$4)</f>
        <v>0</v>
      </c>
      <c r="O19" s="255">
        <f>SUMIFS(지출예정!$I:$I,지출예정!$C:$C,$B19,지출예정!$D:$D,"&lt;"&amp;P$4,지출예정!$D:$D,"&gt;="&amp;O$4)</f>
        <v>0</v>
      </c>
      <c r="P19" s="255">
        <f>SUMIFS(지출예정!$I:$I,지출예정!$C:$C,$B19,지출예정!$D:$D,"&lt;"&amp;Q$4,지출예정!$D:$D,"&gt;="&amp;P$4)</f>
        <v>1540000</v>
      </c>
      <c r="Q19" s="255">
        <f>SUMIFS(지출예정!$I:$I,지출예정!$C:$C,$B19,지출예정!$D:$D,"&lt;"&amp;R$4,지출예정!$D:$D,"&gt;="&amp;Q$4)</f>
        <v>0</v>
      </c>
      <c r="R19" s="255">
        <f>SUMIFS(지출예정!$I:$I,지출예정!$C:$C,$B19,지출예정!$D:$D,"&lt;"&amp;$S$4,지출예정!$D:$D,"&gt;="&amp;R$4)</f>
        <v>0</v>
      </c>
      <c r="S19" s="255">
        <f>SUMIFS(지출예정!$I:$I,지출예정!$C:$C,$B19,지출예정!$D:$D,"&gt;="&amp;S$4)</f>
        <v>0</v>
      </c>
    </row>
    <row r="20" spans="1:19">
      <c r="A20" s="250"/>
      <c r="B20" s="250" t="s">
        <v>918</v>
      </c>
      <c r="C20" s="251"/>
      <c r="D20" s="252">
        <f t="shared" si="2"/>
        <v>1540000</v>
      </c>
      <c r="E20" s="251"/>
      <c r="F20" s="253">
        <f t="shared" si="3"/>
        <v>-1540000</v>
      </c>
      <c r="G20" s="253">
        <f t="shared" si="4"/>
        <v>1540000</v>
      </c>
      <c r="H20" s="254">
        <f t="shared" si="5"/>
        <v>0</v>
      </c>
      <c r="I20" s="253">
        <f t="shared" si="6"/>
        <v>0</v>
      </c>
      <c r="J20" s="254" t="str">
        <f t="shared" si="7"/>
        <v>0.00%</v>
      </c>
      <c r="K20" s="255">
        <f>SUMIFS(지출예정!$I:$I,지출예정!$C:$C,$B20,지출예정!$D:$D,"&lt;"&amp;L$4)</f>
        <v>0</v>
      </c>
      <c r="L20" s="255">
        <f>SUMIFS(지출예정!$I:$I,지출예정!$C:$C,$B20,지출예정!$D:$D,"&lt;"&amp;M$4,지출예정!$D:$D,"&gt;="&amp;L$4)</f>
        <v>0</v>
      </c>
      <c r="M20" s="255">
        <f>SUMIFS(지출예정!$I:$I,지출예정!$C:$C,$B20,지출예정!$D:$D,"&lt;"&amp;N$4,지출예정!$D:$D,"&gt;="&amp;M$4)</f>
        <v>0</v>
      </c>
      <c r="N20" s="255">
        <f>SUMIFS(지출예정!$I:$I,지출예정!$C:$C,$B20,지출예정!$D:$D,"&lt;"&amp;O$4,지출예정!$D:$D,"&gt;="&amp;N$4)</f>
        <v>0</v>
      </c>
      <c r="O20" s="255">
        <f>SUMIFS(지출예정!$I:$I,지출예정!$C:$C,$B20,지출예정!$D:$D,"&lt;"&amp;P$4,지출예정!$D:$D,"&gt;="&amp;O$4)</f>
        <v>0</v>
      </c>
      <c r="P20" s="255">
        <f>SUMIFS(지출예정!$I:$I,지출예정!$C:$C,$B20,지출예정!$D:$D,"&lt;"&amp;Q$4,지출예정!$D:$D,"&gt;="&amp;P$4)</f>
        <v>1540000</v>
      </c>
      <c r="Q20" s="255">
        <f>SUMIFS(지출예정!$I:$I,지출예정!$C:$C,$B20,지출예정!$D:$D,"&lt;"&amp;R$4,지출예정!$D:$D,"&gt;="&amp;Q$4)</f>
        <v>0</v>
      </c>
      <c r="R20" s="255">
        <f>SUMIFS(지출예정!$I:$I,지출예정!$C:$C,$B20,지출예정!$D:$D,"&lt;"&amp;$S$4,지출예정!$D:$D,"&gt;="&amp;R$4)</f>
        <v>0</v>
      </c>
      <c r="S20" s="255">
        <f>SUMIFS(지출예정!$I:$I,지출예정!$C:$C,$B20,지출예정!$D:$D,"&gt;="&amp;S$4)</f>
        <v>0</v>
      </c>
    </row>
    <row r="21" spans="1:19">
      <c r="A21" s="250"/>
      <c r="B21" s="250" t="s">
        <v>1055</v>
      </c>
      <c r="C21" s="251"/>
      <c r="D21" s="252">
        <f t="shared" si="2"/>
        <v>1320000</v>
      </c>
      <c r="E21" s="251"/>
      <c r="F21" s="253">
        <f t="shared" si="3"/>
        <v>-1320000</v>
      </c>
      <c r="G21" s="253">
        <f t="shared" si="4"/>
        <v>1320000</v>
      </c>
      <c r="H21" s="254">
        <f t="shared" si="5"/>
        <v>0</v>
      </c>
      <c r="I21" s="253">
        <f t="shared" si="6"/>
        <v>0</v>
      </c>
      <c r="J21" s="254" t="str">
        <f t="shared" si="7"/>
        <v>0.00%</v>
      </c>
      <c r="K21" s="255">
        <f>SUMIFS(지출예정!$I:$I,지출예정!$C:$C,$B21,지출예정!$D:$D,"&lt;"&amp;L$4)</f>
        <v>0</v>
      </c>
      <c r="L21" s="255">
        <f>SUMIFS(지출예정!$I:$I,지출예정!$C:$C,$B21,지출예정!$D:$D,"&lt;"&amp;M$4,지출예정!$D:$D,"&gt;="&amp;L$4)</f>
        <v>0</v>
      </c>
      <c r="M21" s="255">
        <f>SUMIFS(지출예정!$I:$I,지출예정!$C:$C,$B21,지출예정!$D:$D,"&lt;"&amp;N$4,지출예정!$D:$D,"&gt;="&amp;M$4)</f>
        <v>0</v>
      </c>
      <c r="N21" s="255">
        <f>SUMIFS(지출예정!$I:$I,지출예정!$C:$C,$B21,지출예정!$D:$D,"&lt;"&amp;O$4,지출예정!$D:$D,"&gt;="&amp;N$4)</f>
        <v>0</v>
      </c>
      <c r="O21" s="255">
        <f>SUMIFS(지출예정!$I:$I,지출예정!$C:$C,$B21,지출예정!$D:$D,"&lt;"&amp;P$4,지출예정!$D:$D,"&gt;="&amp;O$4)</f>
        <v>0</v>
      </c>
      <c r="P21" s="255">
        <f>SUMIFS(지출예정!$I:$I,지출예정!$C:$C,$B21,지출예정!$D:$D,"&lt;"&amp;Q$4,지출예정!$D:$D,"&gt;="&amp;P$4)</f>
        <v>1320000</v>
      </c>
      <c r="Q21" s="255">
        <f>SUMIFS(지출예정!$I:$I,지출예정!$C:$C,$B21,지출예정!$D:$D,"&lt;"&amp;R$4,지출예정!$D:$D,"&gt;="&amp;Q$4)</f>
        <v>0</v>
      </c>
      <c r="R21" s="255">
        <f>SUMIFS(지출예정!$I:$I,지출예정!$C:$C,$B21,지출예정!$D:$D,"&lt;"&amp;$S$4,지출예정!$D:$D,"&gt;="&amp;R$4)</f>
        <v>0</v>
      </c>
      <c r="S21" s="255">
        <f>SUMIFS(지출예정!$I:$I,지출예정!$C:$C,$B21,지출예정!$D:$D,"&gt;="&amp;S$4)</f>
        <v>0</v>
      </c>
    </row>
    <row r="22" spans="1:19">
      <c r="A22" s="250"/>
      <c r="B22" s="250" t="s">
        <v>1025</v>
      </c>
      <c r="C22" s="251"/>
      <c r="D22" s="252">
        <f t="shared" si="2"/>
        <v>1320000</v>
      </c>
      <c r="E22" s="251"/>
      <c r="F22" s="253">
        <f t="shared" si="3"/>
        <v>-1320000</v>
      </c>
      <c r="G22" s="253">
        <f t="shared" si="4"/>
        <v>1320000</v>
      </c>
      <c r="H22" s="254">
        <f t="shared" si="5"/>
        <v>0</v>
      </c>
      <c r="I22" s="253">
        <f t="shared" si="6"/>
        <v>0</v>
      </c>
      <c r="J22" s="254" t="str">
        <f t="shared" si="7"/>
        <v>0.00%</v>
      </c>
      <c r="K22" s="255">
        <f>SUMIFS(지출예정!$I:$I,지출예정!$C:$C,$B22,지출예정!$D:$D,"&lt;"&amp;L$4)</f>
        <v>0</v>
      </c>
      <c r="L22" s="255">
        <f>SUMIFS(지출예정!$I:$I,지출예정!$C:$C,$B22,지출예정!$D:$D,"&lt;"&amp;M$4,지출예정!$D:$D,"&gt;="&amp;L$4)</f>
        <v>0</v>
      </c>
      <c r="M22" s="255">
        <f>SUMIFS(지출예정!$I:$I,지출예정!$C:$C,$B22,지출예정!$D:$D,"&lt;"&amp;N$4,지출예정!$D:$D,"&gt;="&amp;M$4)</f>
        <v>0</v>
      </c>
      <c r="N22" s="255">
        <f>SUMIFS(지출예정!$I:$I,지출예정!$C:$C,$B22,지출예정!$D:$D,"&lt;"&amp;O$4,지출예정!$D:$D,"&gt;="&amp;N$4)</f>
        <v>0</v>
      </c>
      <c r="O22" s="255">
        <f>SUMIFS(지출예정!$I:$I,지출예정!$C:$C,$B22,지출예정!$D:$D,"&lt;"&amp;P$4,지출예정!$D:$D,"&gt;="&amp;O$4)</f>
        <v>0</v>
      </c>
      <c r="P22" s="255">
        <f>SUMIFS(지출예정!$I:$I,지출예정!$C:$C,$B22,지출예정!$D:$D,"&lt;"&amp;Q$4,지출예정!$D:$D,"&gt;="&amp;P$4)</f>
        <v>1320000</v>
      </c>
      <c r="Q22" s="255">
        <f>SUMIFS(지출예정!$I:$I,지출예정!$C:$C,$B22,지출예정!$D:$D,"&lt;"&amp;R$4,지출예정!$D:$D,"&gt;="&amp;Q$4)</f>
        <v>0</v>
      </c>
      <c r="R22" s="255">
        <f>SUMIFS(지출예정!$I:$I,지출예정!$C:$C,$B22,지출예정!$D:$D,"&lt;"&amp;$S$4,지출예정!$D:$D,"&gt;="&amp;R$4)</f>
        <v>0</v>
      </c>
      <c r="S22" s="255">
        <f>SUMIFS(지출예정!$I:$I,지출예정!$C:$C,$B22,지출예정!$D:$D,"&gt;="&amp;S$4)</f>
        <v>0</v>
      </c>
    </row>
    <row r="23" spans="1:19">
      <c r="A23" s="250"/>
      <c r="B23" s="250" t="s">
        <v>1063</v>
      </c>
      <c r="C23" s="251"/>
      <c r="D23" s="252">
        <f t="shared" si="2"/>
        <v>1760000</v>
      </c>
      <c r="E23" s="251"/>
      <c r="F23" s="253">
        <f t="shared" si="3"/>
        <v>-1760000</v>
      </c>
      <c r="G23" s="253">
        <f t="shared" si="4"/>
        <v>1760000</v>
      </c>
      <c r="H23" s="254">
        <f t="shared" si="5"/>
        <v>0</v>
      </c>
      <c r="I23" s="253">
        <f t="shared" si="6"/>
        <v>0</v>
      </c>
      <c r="J23" s="254" t="str">
        <f t="shared" si="7"/>
        <v>0.00%</v>
      </c>
      <c r="K23" s="255">
        <f>SUMIFS(지출예정!$I:$I,지출예정!$C:$C,$B23,지출예정!$D:$D,"&lt;"&amp;L$4)</f>
        <v>0</v>
      </c>
      <c r="L23" s="255">
        <f>SUMIFS(지출예정!$I:$I,지출예정!$C:$C,$B23,지출예정!$D:$D,"&lt;"&amp;M$4,지출예정!$D:$D,"&gt;="&amp;L$4)</f>
        <v>0</v>
      </c>
      <c r="M23" s="255">
        <f>SUMIFS(지출예정!$I:$I,지출예정!$C:$C,$B23,지출예정!$D:$D,"&lt;"&amp;N$4,지출예정!$D:$D,"&gt;="&amp;M$4)</f>
        <v>0</v>
      </c>
      <c r="N23" s="255">
        <f>SUMIFS(지출예정!$I:$I,지출예정!$C:$C,$B23,지출예정!$D:$D,"&lt;"&amp;O$4,지출예정!$D:$D,"&gt;="&amp;N$4)</f>
        <v>0</v>
      </c>
      <c r="O23" s="255">
        <f>SUMIFS(지출예정!$I:$I,지출예정!$C:$C,$B23,지출예정!$D:$D,"&lt;"&amp;P$4,지출예정!$D:$D,"&gt;="&amp;O$4)</f>
        <v>0</v>
      </c>
      <c r="P23" s="255">
        <f>SUMIFS(지출예정!$I:$I,지출예정!$C:$C,$B23,지출예정!$D:$D,"&lt;"&amp;Q$4,지출예정!$D:$D,"&gt;="&amp;P$4)</f>
        <v>1760000</v>
      </c>
      <c r="Q23" s="255">
        <f>SUMIFS(지출예정!$I:$I,지출예정!$C:$C,$B23,지출예정!$D:$D,"&lt;"&amp;R$4,지출예정!$D:$D,"&gt;="&amp;Q$4)</f>
        <v>0</v>
      </c>
      <c r="R23" s="255">
        <f>SUMIFS(지출예정!$I:$I,지출예정!$C:$C,$B23,지출예정!$D:$D,"&lt;"&amp;$S$4,지출예정!$D:$D,"&gt;="&amp;R$4)</f>
        <v>0</v>
      </c>
      <c r="S23" s="255">
        <f>SUMIFS(지출예정!$I:$I,지출예정!$C:$C,$B23,지출예정!$D:$D,"&gt;="&amp;S$4)</f>
        <v>0</v>
      </c>
    </row>
    <row r="24" spans="1:19">
      <c r="A24" s="250"/>
      <c r="B24" s="250" t="s">
        <v>928</v>
      </c>
      <c r="C24" s="251"/>
      <c r="D24" s="252">
        <f t="shared" si="2"/>
        <v>8000000</v>
      </c>
      <c r="E24" s="251"/>
      <c r="F24" s="253">
        <f t="shared" si="3"/>
        <v>-8000000</v>
      </c>
      <c r="G24" s="253">
        <f t="shared" si="4"/>
        <v>8000000</v>
      </c>
      <c r="H24" s="254">
        <f t="shared" si="5"/>
        <v>0</v>
      </c>
      <c r="I24" s="253">
        <f t="shared" si="6"/>
        <v>0</v>
      </c>
      <c r="J24" s="254" t="str">
        <f t="shared" si="7"/>
        <v>0.00%</v>
      </c>
      <c r="K24" s="255">
        <f>SUMIFS(지출예정!$I:$I,지출예정!$C:$C,$B24,지출예정!$D:$D,"&lt;"&amp;L$4)</f>
        <v>0</v>
      </c>
      <c r="L24" s="255">
        <f>SUMIFS(지출예정!$I:$I,지출예정!$C:$C,$B24,지출예정!$D:$D,"&lt;"&amp;M$4,지출예정!$D:$D,"&gt;="&amp;L$4)</f>
        <v>0</v>
      </c>
      <c r="M24" s="255">
        <f>SUMIFS(지출예정!$I:$I,지출예정!$C:$C,$B24,지출예정!$D:$D,"&lt;"&amp;N$4,지출예정!$D:$D,"&gt;="&amp;M$4)</f>
        <v>0</v>
      </c>
      <c r="N24" s="255">
        <f>SUMIFS(지출예정!$I:$I,지출예정!$C:$C,$B24,지출예정!$D:$D,"&lt;"&amp;O$4,지출예정!$D:$D,"&gt;="&amp;N$4)</f>
        <v>0</v>
      </c>
      <c r="O24" s="255">
        <f>SUMIFS(지출예정!$I:$I,지출예정!$C:$C,$B24,지출예정!$D:$D,"&lt;"&amp;P$4,지출예정!$D:$D,"&gt;="&amp;O$4)</f>
        <v>8000000</v>
      </c>
      <c r="P24" s="255">
        <f>SUMIFS(지출예정!$I:$I,지출예정!$C:$C,$B24,지출예정!$D:$D,"&lt;"&amp;Q$4,지출예정!$D:$D,"&gt;="&amp;P$4)</f>
        <v>0</v>
      </c>
      <c r="Q24" s="255">
        <f>SUMIFS(지출예정!$I:$I,지출예정!$C:$C,$B24,지출예정!$D:$D,"&lt;"&amp;R$4,지출예정!$D:$D,"&gt;="&amp;Q$4)</f>
        <v>0</v>
      </c>
      <c r="R24" s="255">
        <f>SUMIFS(지출예정!$I:$I,지출예정!$C:$C,$B24,지출예정!$D:$D,"&lt;"&amp;$S$4,지출예정!$D:$D,"&gt;="&amp;R$4)</f>
        <v>0</v>
      </c>
      <c r="S24" s="255">
        <f>SUMIFS(지출예정!$I:$I,지출예정!$C:$C,$B24,지출예정!$D:$D,"&gt;="&amp;S$4)</f>
        <v>0</v>
      </c>
    </row>
    <row r="25" spans="1:19">
      <c r="A25" s="250"/>
      <c r="B25" s="250" t="s">
        <v>856</v>
      </c>
      <c r="C25" s="251"/>
      <c r="D25" s="252">
        <f t="shared" si="2"/>
        <v>4500000</v>
      </c>
      <c r="E25" s="251"/>
      <c r="F25" s="253">
        <f t="shared" si="3"/>
        <v>-4500000</v>
      </c>
      <c r="G25" s="253">
        <f t="shared" si="4"/>
        <v>4500000</v>
      </c>
      <c r="H25" s="254">
        <f t="shared" si="5"/>
        <v>0</v>
      </c>
      <c r="I25" s="253">
        <f t="shared" si="6"/>
        <v>0</v>
      </c>
      <c r="J25" s="254" t="str">
        <f t="shared" si="7"/>
        <v>0.00%</v>
      </c>
      <c r="K25" s="255">
        <f>SUMIFS(지출예정!$I:$I,지출예정!$C:$C,$B25,지출예정!$D:$D,"&lt;"&amp;L$4)</f>
        <v>0</v>
      </c>
      <c r="L25" s="255">
        <f>SUMIFS(지출예정!$I:$I,지출예정!$C:$C,$B25,지출예정!$D:$D,"&lt;"&amp;M$4,지출예정!$D:$D,"&gt;="&amp;L$4)</f>
        <v>0</v>
      </c>
      <c r="M25" s="255">
        <f>SUMIFS(지출예정!$I:$I,지출예정!$C:$C,$B25,지출예정!$D:$D,"&lt;"&amp;N$4,지출예정!$D:$D,"&gt;="&amp;M$4)</f>
        <v>0</v>
      </c>
      <c r="N25" s="255">
        <f>SUMIFS(지출예정!$I:$I,지출예정!$C:$C,$B25,지출예정!$D:$D,"&lt;"&amp;O$4,지출예정!$D:$D,"&gt;="&amp;N$4)</f>
        <v>0</v>
      </c>
      <c r="O25" s="255">
        <f>SUMIFS(지출예정!$I:$I,지출예정!$C:$C,$B25,지출예정!$D:$D,"&lt;"&amp;P$4,지출예정!$D:$D,"&gt;="&amp;O$4)</f>
        <v>4500000</v>
      </c>
      <c r="P25" s="255">
        <f>SUMIFS(지출예정!$I:$I,지출예정!$C:$C,$B25,지출예정!$D:$D,"&lt;"&amp;Q$4,지출예정!$D:$D,"&gt;="&amp;P$4)</f>
        <v>0</v>
      </c>
      <c r="Q25" s="255">
        <f>SUMIFS(지출예정!$I:$I,지출예정!$C:$C,$B25,지출예정!$D:$D,"&lt;"&amp;R$4,지출예정!$D:$D,"&gt;="&amp;Q$4)</f>
        <v>0</v>
      </c>
      <c r="R25" s="255">
        <f>SUMIFS(지출예정!$I:$I,지출예정!$C:$C,$B25,지출예정!$D:$D,"&lt;"&amp;$S$4,지출예정!$D:$D,"&gt;="&amp;R$4)</f>
        <v>0</v>
      </c>
      <c r="S25" s="255">
        <f>SUMIFS(지출예정!$I:$I,지출예정!$C:$C,$B25,지출예정!$D:$D,"&gt;="&amp;S$4)</f>
        <v>0</v>
      </c>
    </row>
    <row r="26" spans="1:19">
      <c r="A26" s="250"/>
      <c r="B26" s="250" t="s">
        <v>890</v>
      </c>
      <c r="C26" s="251"/>
      <c r="D26" s="252">
        <f t="shared" si="2"/>
        <v>2000000</v>
      </c>
      <c r="E26" s="251"/>
      <c r="F26" s="253">
        <f t="shared" si="3"/>
        <v>-2000000</v>
      </c>
      <c r="G26" s="253">
        <f t="shared" si="4"/>
        <v>2000000</v>
      </c>
      <c r="H26" s="254">
        <f t="shared" si="5"/>
        <v>0</v>
      </c>
      <c r="I26" s="253">
        <f t="shared" si="6"/>
        <v>0</v>
      </c>
      <c r="J26" s="254" t="str">
        <f t="shared" si="7"/>
        <v>0.00%</v>
      </c>
      <c r="K26" s="255">
        <f>SUMIFS(지출예정!$I:$I,지출예정!$C:$C,$B26,지출예정!$D:$D,"&lt;"&amp;L$4)</f>
        <v>0</v>
      </c>
      <c r="L26" s="255">
        <f>SUMIFS(지출예정!$I:$I,지출예정!$C:$C,$B26,지출예정!$D:$D,"&lt;"&amp;M$4,지출예정!$D:$D,"&gt;="&amp;L$4)</f>
        <v>0</v>
      </c>
      <c r="M26" s="255">
        <f>SUMIFS(지출예정!$I:$I,지출예정!$C:$C,$B26,지출예정!$D:$D,"&lt;"&amp;N$4,지출예정!$D:$D,"&gt;="&amp;M$4)</f>
        <v>0</v>
      </c>
      <c r="N26" s="255">
        <f>SUMIFS(지출예정!$I:$I,지출예정!$C:$C,$B26,지출예정!$D:$D,"&lt;"&amp;O$4,지출예정!$D:$D,"&gt;="&amp;N$4)</f>
        <v>0</v>
      </c>
      <c r="O26" s="255">
        <f>SUMIFS(지출예정!$I:$I,지출예정!$C:$C,$B26,지출예정!$D:$D,"&lt;"&amp;P$4,지출예정!$D:$D,"&gt;="&amp;O$4)</f>
        <v>0</v>
      </c>
      <c r="P26" s="255">
        <f>SUMIFS(지출예정!$I:$I,지출예정!$C:$C,$B26,지출예정!$D:$D,"&lt;"&amp;Q$4,지출예정!$D:$D,"&gt;="&amp;P$4)</f>
        <v>2000000</v>
      </c>
      <c r="Q26" s="255">
        <f>SUMIFS(지출예정!$I:$I,지출예정!$C:$C,$B26,지출예정!$D:$D,"&lt;"&amp;R$4,지출예정!$D:$D,"&gt;="&amp;Q$4)</f>
        <v>0</v>
      </c>
      <c r="R26" s="255">
        <f>SUMIFS(지출예정!$I:$I,지출예정!$C:$C,$B26,지출예정!$D:$D,"&lt;"&amp;$S$4,지출예정!$D:$D,"&gt;="&amp;R$4)</f>
        <v>0</v>
      </c>
      <c r="S26" s="255">
        <f>SUMIFS(지출예정!$I:$I,지출예정!$C:$C,$B26,지출예정!$D:$D,"&gt;="&amp;S$4)</f>
        <v>0</v>
      </c>
    </row>
    <row r="27" spans="1:19">
      <c r="A27" s="250"/>
      <c r="B27" s="250" t="s">
        <v>869</v>
      </c>
      <c r="C27" s="251"/>
      <c r="D27" s="252">
        <f t="shared" si="2"/>
        <v>2308750</v>
      </c>
      <c r="E27" s="251"/>
      <c r="F27" s="253">
        <f t="shared" si="3"/>
        <v>-2308750</v>
      </c>
      <c r="G27" s="253">
        <f t="shared" si="4"/>
        <v>2308750</v>
      </c>
      <c r="H27" s="254">
        <f t="shared" si="5"/>
        <v>0</v>
      </c>
      <c r="I27" s="253">
        <f t="shared" si="6"/>
        <v>0</v>
      </c>
      <c r="J27" s="254" t="str">
        <f t="shared" si="7"/>
        <v>0.00%</v>
      </c>
      <c r="K27" s="255">
        <f>SUMIFS(지출예정!$I:$I,지출예정!$C:$C,$B27,지출예정!$D:$D,"&lt;"&amp;L$4)</f>
        <v>0</v>
      </c>
      <c r="L27" s="255">
        <f>SUMIFS(지출예정!$I:$I,지출예정!$C:$C,$B27,지출예정!$D:$D,"&lt;"&amp;M$4,지출예정!$D:$D,"&gt;="&amp;L$4)</f>
        <v>2308750</v>
      </c>
      <c r="M27" s="255">
        <f>SUMIFS(지출예정!$I:$I,지출예정!$C:$C,$B27,지출예정!$D:$D,"&lt;"&amp;N$4,지출예정!$D:$D,"&gt;="&amp;M$4)</f>
        <v>0</v>
      </c>
      <c r="N27" s="255">
        <f>SUMIFS(지출예정!$I:$I,지출예정!$C:$C,$B27,지출예정!$D:$D,"&lt;"&amp;O$4,지출예정!$D:$D,"&gt;="&amp;N$4)</f>
        <v>0</v>
      </c>
      <c r="O27" s="255">
        <f>SUMIFS(지출예정!$I:$I,지출예정!$C:$C,$B27,지출예정!$D:$D,"&lt;"&amp;P$4,지출예정!$D:$D,"&gt;="&amp;O$4)</f>
        <v>0</v>
      </c>
      <c r="P27" s="255">
        <f>SUMIFS(지출예정!$I:$I,지출예정!$C:$C,$B27,지출예정!$D:$D,"&lt;"&amp;Q$4,지출예정!$D:$D,"&gt;="&amp;P$4)</f>
        <v>0</v>
      </c>
      <c r="Q27" s="255">
        <f>SUMIFS(지출예정!$I:$I,지출예정!$C:$C,$B27,지출예정!$D:$D,"&lt;"&amp;R$4,지출예정!$D:$D,"&gt;="&amp;Q$4)</f>
        <v>0</v>
      </c>
      <c r="R27" s="255">
        <f>SUMIFS(지출예정!$I:$I,지출예정!$C:$C,$B27,지출예정!$D:$D,"&lt;"&amp;$S$4,지출예정!$D:$D,"&gt;="&amp;R$4)</f>
        <v>0</v>
      </c>
      <c r="S27" s="255">
        <f>SUMIFS(지출예정!$I:$I,지출예정!$C:$C,$B27,지출예정!$D:$D,"&gt;="&amp;S$4)</f>
        <v>0</v>
      </c>
    </row>
    <row r="28" spans="1:19">
      <c r="A28" s="250"/>
      <c r="B28" s="250" t="s">
        <v>859</v>
      </c>
      <c r="C28" s="251"/>
      <c r="D28" s="252">
        <f t="shared" si="2"/>
        <v>719000</v>
      </c>
      <c r="E28" s="251"/>
      <c r="F28" s="253">
        <f t="shared" si="3"/>
        <v>-719000</v>
      </c>
      <c r="G28" s="253">
        <f t="shared" si="4"/>
        <v>719000</v>
      </c>
      <c r="H28" s="254">
        <f t="shared" si="5"/>
        <v>0</v>
      </c>
      <c r="I28" s="253">
        <f t="shared" si="6"/>
        <v>0</v>
      </c>
      <c r="J28" s="254" t="str">
        <f t="shared" si="7"/>
        <v>0.00%</v>
      </c>
      <c r="K28" s="255">
        <f>SUMIFS(지출예정!$I:$I,지출예정!$C:$C,$B28,지출예정!$D:$D,"&lt;"&amp;L$4)</f>
        <v>0</v>
      </c>
      <c r="L28" s="255">
        <f>SUMIFS(지출예정!$I:$I,지출예정!$C:$C,$B28,지출예정!$D:$D,"&lt;"&amp;M$4,지출예정!$D:$D,"&gt;="&amp;L$4)</f>
        <v>719000</v>
      </c>
      <c r="M28" s="255">
        <f>SUMIFS(지출예정!$I:$I,지출예정!$C:$C,$B28,지출예정!$D:$D,"&lt;"&amp;N$4,지출예정!$D:$D,"&gt;="&amp;M$4)</f>
        <v>0</v>
      </c>
      <c r="N28" s="255">
        <f>SUMIFS(지출예정!$I:$I,지출예정!$C:$C,$B28,지출예정!$D:$D,"&lt;"&amp;O$4,지출예정!$D:$D,"&gt;="&amp;N$4)</f>
        <v>0</v>
      </c>
      <c r="O28" s="255">
        <f>SUMIFS(지출예정!$I:$I,지출예정!$C:$C,$B28,지출예정!$D:$D,"&lt;"&amp;P$4,지출예정!$D:$D,"&gt;="&amp;O$4)</f>
        <v>0</v>
      </c>
      <c r="P28" s="255">
        <f>SUMIFS(지출예정!$I:$I,지출예정!$C:$C,$B28,지출예정!$D:$D,"&lt;"&amp;Q$4,지출예정!$D:$D,"&gt;="&amp;P$4)</f>
        <v>0</v>
      </c>
      <c r="Q28" s="255">
        <f>SUMIFS(지출예정!$I:$I,지출예정!$C:$C,$B28,지출예정!$D:$D,"&lt;"&amp;R$4,지출예정!$D:$D,"&gt;="&amp;Q$4)</f>
        <v>0</v>
      </c>
      <c r="R28" s="255">
        <f>SUMIFS(지출예정!$I:$I,지출예정!$C:$C,$B28,지출예정!$D:$D,"&lt;"&amp;$S$4,지출예정!$D:$D,"&gt;="&amp;R$4)</f>
        <v>0</v>
      </c>
      <c r="S28" s="255">
        <f>SUMIFS(지출예정!$I:$I,지출예정!$C:$C,$B28,지출예정!$D:$D,"&gt;="&amp;S$4)</f>
        <v>0</v>
      </c>
    </row>
    <row r="29" spans="1:19">
      <c r="A29" s="250"/>
      <c r="B29" s="250" t="s">
        <v>1134</v>
      </c>
      <c r="C29" s="251"/>
      <c r="D29" s="252">
        <f t="shared" si="2"/>
        <v>1750000</v>
      </c>
      <c r="E29" s="251"/>
      <c r="F29" s="253">
        <f t="shared" si="3"/>
        <v>-1750000</v>
      </c>
      <c r="G29" s="253">
        <f t="shared" si="4"/>
        <v>1750000</v>
      </c>
      <c r="H29" s="254">
        <f t="shared" si="5"/>
        <v>0</v>
      </c>
      <c r="I29" s="253">
        <f t="shared" si="6"/>
        <v>0</v>
      </c>
      <c r="J29" s="254" t="str">
        <f t="shared" si="7"/>
        <v>0.00%</v>
      </c>
      <c r="K29" s="255">
        <f>SUMIFS(지출예정!$I:$I,지출예정!$C:$C,$B29,지출예정!$D:$D,"&lt;"&amp;L$4)</f>
        <v>0</v>
      </c>
      <c r="L29" s="255">
        <f>SUMIFS(지출예정!$I:$I,지출예정!$C:$C,$B29,지출예정!$D:$D,"&lt;"&amp;M$4,지출예정!$D:$D,"&gt;="&amp;L$4)</f>
        <v>1750000</v>
      </c>
      <c r="M29" s="255">
        <f>SUMIFS(지출예정!$I:$I,지출예정!$C:$C,$B29,지출예정!$D:$D,"&lt;"&amp;N$4,지출예정!$D:$D,"&gt;="&amp;M$4)</f>
        <v>0</v>
      </c>
      <c r="N29" s="255">
        <f>SUMIFS(지출예정!$I:$I,지출예정!$C:$C,$B29,지출예정!$D:$D,"&lt;"&amp;O$4,지출예정!$D:$D,"&gt;="&amp;N$4)</f>
        <v>0</v>
      </c>
      <c r="O29" s="255">
        <f>SUMIFS(지출예정!$I:$I,지출예정!$C:$C,$B29,지출예정!$D:$D,"&lt;"&amp;P$4,지출예정!$D:$D,"&gt;="&amp;O$4)</f>
        <v>0</v>
      </c>
      <c r="P29" s="255">
        <f>SUMIFS(지출예정!$I:$I,지출예정!$C:$C,$B29,지출예정!$D:$D,"&lt;"&amp;Q$4,지출예정!$D:$D,"&gt;="&amp;P$4)</f>
        <v>0</v>
      </c>
      <c r="Q29" s="255">
        <f>SUMIFS(지출예정!$I:$I,지출예정!$C:$C,$B29,지출예정!$D:$D,"&lt;"&amp;R$4,지출예정!$D:$D,"&gt;="&amp;Q$4)</f>
        <v>0</v>
      </c>
      <c r="R29" s="255">
        <f>SUMIFS(지출예정!$I:$I,지출예정!$C:$C,$B29,지출예정!$D:$D,"&lt;"&amp;$S$4,지출예정!$D:$D,"&gt;="&amp;R$4)</f>
        <v>0</v>
      </c>
      <c r="S29" s="255">
        <f>SUMIFS(지출예정!$I:$I,지출예정!$C:$C,$B29,지출예정!$D:$D,"&gt;="&amp;S$4)</f>
        <v>0</v>
      </c>
    </row>
    <row r="30" spans="1:19">
      <c r="A30" s="250"/>
      <c r="B30" s="250" t="s">
        <v>1140</v>
      </c>
      <c r="C30" s="251"/>
      <c r="D30" s="252">
        <f t="shared" si="2"/>
        <v>363100</v>
      </c>
      <c r="E30" s="251"/>
      <c r="F30" s="253">
        <f t="shared" si="3"/>
        <v>-363100</v>
      </c>
      <c r="G30" s="253">
        <f t="shared" si="4"/>
        <v>363100</v>
      </c>
      <c r="H30" s="254">
        <f t="shared" si="5"/>
        <v>0</v>
      </c>
      <c r="I30" s="253">
        <f t="shared" si="6"/>
        <v>0</v>
      </c>
      <c r="J30" s="254" t="str">
        <f t="shared" si="7"/>
        <v>0.00%</v>
      </c>
      <c r="K30" s="255">
        <f>SUMIFS(지출예정!$I:$I,지출예정!$C:$C,$B30,지출예정!$D:$D,"&lt;"&amp;L$4)</f>
        <v>0</v>
      </c>
      <c r="L30" s="255">
        <f>SUMIFS(지출예정!$I:$I,지출예정!$C:$C,$B30,지출예정!$D:$D,"&lt;"&amp;M$4,지출예정!$D:$D,"&gt;="&amp;L$4)</f>
        <v>363100</v>
      </c>
      <c r="M30" s="255">
        <f>SUMIFS(지출예정!$I:$I,지출예정!$C:$C,$B30,지출예정!$D:$D,"&lt;"&amp;N$4,지출예정!$D:$D,"&gt;="&amp;M$4)</f>
        <v>0</v>
      </c>
      <c r="N30" s="255">
        <f>SUMIFS(지출예정!$I:$I,지출예정!$C:$C,$B30,지출예정!$D:$D,"&lt;"&amp;O$4,지출예정!$D:$D,"&gt;="&amp;N$4)</f>
        <v>0</v>
      </c>
      <c r="O30" s="255">
        <f>SUMIFS(지출예정!$I:$I,지출예정!$C:$C,$B30,지출예정!$D:$D,"&lt;"&amp;P$4,지출예정!$D:$D,"&gt;="&amp;O$4)</f>
        <v>0</v>
      </c>
      <c r="P30" s="255">
        <f>SUMIFS(지출예정!$I:$I,지출예정!$C:$C,$B30,지출예정!$D:$D,"&lt;"&amp;Q$4,지출예정!$D:$D,"&gt;="&amp;P$4)</f>
        <v>0</v>
      </c>
      <c r="Q30" s="255">
        <f>SUMIFS(지출예정!$I:$I,지출예정!$C:$C,$B30,지출예정!$D:$D,"&lt;"&amp;R$4,지출예정!$D:$D,"&gt;="&amp;Q$4)</f>
        <v>0</v>
      </c>
      <c r="R30" s="255">
        <f>SUMIFS(지출예정!$I:$I,지출예정!$C:$C,$B30,지출예정!$D:$D,"&lt;"&amp;$S$4,지출예정!$D:$D,"&gt;="&amp;R$4)</f>
        <v>0</v>
      </c>
      <c r="S30" s="255">
        <f>SUMIFS(지출예정!$I:$I,지출예정!$C:$C,$B30,지출예정!$D:$D,"&gt;="&amp;S$4)</f>
        <v>0</v>
      </c>
    </row>
    <row r="31" spans="1:19">
      <c r="A31" s="250"/>
      <c r="B31" s="250" t="s">
        <v>876</v>
      </c>
      <c r="C31" s="251"/>
      <c r="D31" s="252">
        <f t="shared" si="2"/>
        <v>28819817</v>
      </c>
      <c r="E31" s="251"/>
      <c r="F31" s="253">
        <f t="shared" si="3"/>
        <v>-28819817</v>
      </c>
      <c r="G31" s="253">
        <f t="shared" si="4"/>
        <v>28819817</v>
      </c>
      <c r="H31" s="254">
        <f t="shared" si="5"/>
        <v>0</v>
      </c>
      <c r="I31" s="253">
        <f t="shared" si="6"/>
        <v>0</v>
      </c>
      <c r="J31" s="254" t="str">
        <f t="shared" si="7"/>
        <v>0.00%</v>
      </c>
      <c r="K31" s="255">
        <f>SUMIFS(지출예정!$I:$I,지출예정!$C:$C,$B31,지출예정!$D:$D,"&lt;"&amp;L$4)</f>
        <v>0</v>
      </c>
      <c r="L31" s="255">
        <f>SUMIFS(지출예정!$I:$I,지출예정!$C:$C,$B31,지출예정!$D:$D,"&lt;"&amp;M$4,지출예정!$D:$D,"&gt;="&amp;L$4)</f>
        <v>27279607</v>
      </c>
      <c r="M31" s="255">
        <f>SUMIFS(지출예정!$I:$I,지출예정!$C:$C,$B31,지출예정!$D:$D,"&lt;"&amp;N$4,지출예정!$D:$D,"&gt;="&amp;M$4)</f>
        <v>1540210</v>
      </c>
      <c r="N31" s="255">
        <f>SUMIFS(지출예정!$I:$I,지출예정!$C:$C,$B31,지출예정!$D:$D,"&lt;"&amp;O$4,지출예정!$D:$D,"&gt;="&amp;N$4)</f>
        <v>0</v>
      </c>
      <c r="O31" s="255">
        <f>SUMIFS(지출예정!$I:$I,지출예정!$C:$C,$B31,지출예정!$D:$D,"&lt;"&amp;P$4,지출예정!$D:$D,"&gt;="&amp;O$4)</f>
        <v>0</v>
      </c>
      <c r="P31" s="255">
        <f>SUMIFS(지출예정!$I:$I,지출예정!$C:$C,$B31,지출예정!$D:$D,"&lt;"&amp;Q$4,지출예정!$D:$D,"&gt;="&amp;P$4)</f>
        <v>0</v>
      </c>
      <c r="Q31" s="255">
        <f>SUMIFS(지출예정!$I:$I,지출예정!$C:$C,$B31,지출예정!$D:$D,"&lt;"&amp;R$4,지출예정!$D:$D,"&gt;="&amp;Q$4)</f>
        <v>0</v>
      </c>
      <c r="R31" s="255">
        <f>SUMIFS(지출예정!$I:$I,지출예정!$C:$C,$B31,지출예정!$D:$D,"&lt;"&amp;$S$4,지출예정!$D:$D,"&gt;="&amp;R$4)</f>
        <v>0</v>
      </c>
      <c r="S31" s="255">
        <f>SUMIFS(지출예정!$I:$I,지출예정!$C:$C,$B31,지출예정!$D:$D,"&gt;="&amp;S$4)</f>
        <v>0</v>
      </c>
    </row>
    <row r="32" spans="1:19">
      <c r="A32" s="250"/>
      <c r="B32" s="250" t="s">
        <v>1135</v>
      </c>
      <c r="C32" s="251"/>
      <c r="D32" s="252">
        <f t="shared" si="2"/>
        <v>2079410</v>
      </c>
      <c r="E32" s="251"/>
      <c r="F32" s="253">
        <f t="shared" si="3"/>
        <v>-2079410</v>
      </c>
      <c r="G32" s="253">
        <f t="shared" si="4"/>
        <v>2079410</v>
      </c>
      <c r="H32" s="254">
        <f t="shared" si="5"/>
        <v>0</v>
      </c>
      <c r="I32" s="253">
        <f t="shared" si="6"/>
        <v>0</v>
      </c>
      <c r="J32" s="254" t="str">
        <f t="shared" si="7"/>
        <v>0.00%</v>
      </c>
      <c r="K32" s="255">
        <f>SUMIFS(지출예정!$I:$I,지출예정!$C:$C,$B32,지출예정!$D:$D,"&lt;"&amp;L$4)</f>
        <v>0</v>
      </c>
      <c r="L32" s="255">
        <f>SUMIFS(지출예정!$I:$I,지출예정!$C:$C,$B32,지출예정!$D:$D,"&lt;"&amp;M$4,지출예정!$D:$D,"&gt;="&amp;L$4)</f>
        <v>2079410</v>
      </c>
      <c r="M32" s="255">
        <f>SUMIFS(지출예정!$I:$I,지출예정!$C:$C,$B32,지출예정!$D:$D,"&lt;"&amp;N$4,지출예정!$D:$D,"&gt;="&amp;M$4)</f>
        <v>0</v>
      </c>
      <c r="N32" s="255">
        <f>SUMIFS(지출예정!$I:$I,지출예정!$C:$C,$B32,지출예정!$D:$D,"&lt;"&amp;O$4,지출예정!$D:$D,"&gt;="&amp;N$4)</f>
        <v>0</v>
      </c>
      <c r="O32" s="255">
        <f>SUMIFS(지출예정!$I:$I,지출예정!$C:$C,$B32,지출예정!$D:$D,"&lt;"&amp;P$4,지출예정!$D:$D,"&gt;="&amp;O$4)</f>
        <v>0</v>
      </c>
      <c r="P32" s="255">
        <f>SUMIFS(지출예정!$I:$I,지출예정!$C:$C,$B32,지출예정!$D:$D,"&lt;"&amp;Q$4,지출예정!$D:$D,"&gt;="&amp;P$4)</f>
        <v>0</v>
      </c>
      <c r="Q32" s="255">
        <f>SUMIFS(지출예정!$I:$I,지출예정!$C:$C,$B32,지출예정!$D:$D,"&lt;"&amp;R$4,지출예정!$D:$D,"&gt;="&amp;Q$4)</f>
        <v>0</v>
      </c>
      <c r="R32" s="255">
        <f>SUMIFS(지출예정!$I:$I,지출예정!$C:$C,$B32,지출예정!$D:$D,"&lt;"&amp;$S$4,지출예정!$D:$D,"&gt;="&amp;R$4)</f>
        <v>0</v>
      </c>
      <c r="S32" s="255">
        <f>SUMIFS(지출예정!$I:$I,지출예정!$C:$C,$B32,지출예정!$D:$D,"&gt;="&amp;S$4)</f>
        <v>0</v>
      </c>
    </row>
    <row r="33" spans="1:19">
      <c r="A33" s="250"/>
      <c r="B33" s="250" t="s">
        <v>153</v>
      </c>
      <c r="C33" s="251"/>
      <c r="D33" s="252">
        <f t="shared" si="2"/>
        <v>0</v>
      </c>
      <c r="E33" s="251"/>
      <c r="F33" s="253">
        <f t="shared" si="3"/>
        <v>0</v>
      </c>
      <c r="G33" s="253">
        <f t="shared" si="4"/>
        <v>0</v>
      </c>
      <c r="H33" s="254" t="str">
        <f t="shared" si="5"/>
        <v>0.00%</v>
      </c>
      <c r="I33" s="253">
        <f t="shared" si="6"/>
        <v>0</v>
      </c>
      <c r="J33" s="254" t="str">
        <f t="shared" si="7"/>
        <v>0.00%</v>
      </c>
      <c r="K33" s="255">
        <f>SUMIFS(지출예정!$I:$I,지출예정!$C:$C,$B33,지출예정!$D:$D,"&lt;"&amp;L$4)</f>
        <v>0</v>
      </c>
      <c r="L33" s="255">
        <f>SUMIFS(지출예정!$I:$I,지출예정!$C:$C,$B33,지출예정!$D:$D,"&lt;"&amp;M$4,지출예정!$D:$D,"&gt;="&amp;L$4)</f>
        <v>0</v>
      </c>
      <c r="M33" s="255">
        <f>SUMIFS(지출예정!$I:$I,지출예정!$C:$C,$B33,지출예정!$D:$D,"&lt;"&amp;N$4,지출예정!$D:$D,"&gt;="&amp;M$4)</f>
        <v>0</v>
      </c>
      <c r="N33" s="255">
        <f>SUMIFS(지출예정!$I:$I,지출예정!$C:$C,$B33,지출예정!$D:$D,"&lt;"&amp;O$4,지출예정!$D:$D,"&gt;="&amp;N$4)</f>
        <v>0</v>
      </c>
      <c r="O33" s="255">
        <f>SUMIFS(지출예정!$I:$I,지출예정!$C:$C,$B33,지출예정!$D:$D,"&lt;"&amp;P$4,지출예정!$D:$D,"&gt;="&amp;O$4)</f>
        <v>0</v>
      </c>
      <c r="P33" s="255">
        <f>SUMIFS(지출예정!$I:$I,지출예정!$C:$C,$B33,지출예정!$D:$D,"&lt;"&amp;Q$4,지출예정!$D:$D,"&gt;="&amp;P$4)</f>
        <v>0</v>
      </c>
      <c r="Q33" s="255">
        <f>SUMIFS(지출예정!$I:$I,지출예정!$C:$C,$B33,지출예정!$D:$D,"&lt;"&amp;R$4,지출예정!$D:$D,"&gt;="&amp;Q$4)</f>
        <v>0</v>
      </c>
      <c r="R33" s="255">
        <f>SUMIFS(지출예정!$I:$I,지출예정!$C:$C,$B33,지출예정!$D:$D,"&lt;"&amp;$S$4,지출예정!$D:$D,"&gt;="&amp;R$4)</f>
        <v>0</v>
      </c>
      <c r="S33" s="255">
        <f>SUMIFS(지출예정!$I:$I,지출예정!$C:$C,$B33,지출예정!$D:$D,"&gt;="&amp;S$4)</f>
        <v>0</v>
      </c>
    </row>
    <row r="34" spans="1:19">
      <c r="A34" s="250"/>
      <c r="B34" s="250" t="s">
        <v>344</v>
      </c>
      <c r="C34" s="251"/>
      <c r="D34" s="252">
        <f t="shared" si="2"/>
        <v>348821</v>
      </c>
      <c r="E34" s="251"/>
      <c r="F34" s="253">
        <f t="shared" si="3"/>
        <v>-348821</v>
      </c>
      <c r="G34" s="253">
        <f t="shared" si="4"/>
        <v>348821</v>
      </c>
      <c r="H34" s="254">
        <f t="shared" si="5"/>
        <v>0</v>
      </c>
      <c r="I34" s="253">
        <f t="shared" si="6"/>
        <v>0</v>
      </c>
      <c r="J34" s="254" t="str">
        <f t="shared" si="7"/>
        <v>0.00%</v>
      </c>
      <c r="K34" s="255">
        <f>SUMIFS(지출예정!$I:$I,지출예정!$C:$C,$B34,지출예정!$D:$D,"&lt;"&amp;L$4)</f>
        <v>0</v>
      </c>
      <c r="L34" s="255">
        <f>SUMIFS(지출예정!$I:$I,지출예정!$C:$C,$B34,지출예정!$D:$D,"&lt;"&amp;M$4,지출예정!$D:$D,"&gt;="&amp;L$4)</f>
        <v>348821</v>
      </c>
      <c r="M34" s="255">
        <f>SUMIFS(지출예정!$I:$I,지출예정!$C:$C,$B34,지출예정!$D:$D,"&lt;"&amp;N$4,지출예정!$D:$D,"&gt;="&amp;M$4)</f>
        <v>0</v>
      </c>
      <c r="N34" s="255">
        <f>SUMIFS(지출예정!$I:$I,지출예정!$C:$C,$B34,지출예정!$D:$D,"&lt;"&amp;O$4,지출예정!$D:$D,"&gt;="&amp;N$4)</f>
        <v>0</v>
      </c>
      <c r="O34" s="255">
        <f>SUMIFS(지출예정!$I:$I,지출예정!$C:$C,$B34,지출예정!$D:$D,"&lt;"&amp;P$4,지출예정!$D:$D,"&gt;="&amp;O$4)</f>
        <v>0</v>
      </c>
      <c r="P34" s="255">
        <f>SUMIFS(지출예정!$I:$I,지출예정!$C:$C,$B34,지출예정!$D:$D,"&lt;"&amp;Q$4,지출예정!$D:$D,"&gt;="&amp;P$4)</f>
        <v>0</v>
      </c>
      <c r="Q34" s="255">
        <f>SUMIFS(지출예정!$I:$I,지출예정!$C:$C,$B34,지출예정!$D:$D,"&lt;"&amp;R$4,지출예정!$D:$D,"&gt;="&amp;Q$4)</f>
        <v>0</v>
      </c>
      <c r="R34" s="255">
        <f>SUMIFS(지출예정!$I:$I,지출예정!$C:$C,$B34,지출예정!$D:$D,"&lt;"&amp;$S$4,지출예정!$D:$D,"&gt;="&amp;R$4)</f>
        <v>0</v>
      </c>
      <c r="S34" s="255">
        <f>SUMIFS(지출예정!$I:$I,지출예정!$C:$C,$B34,지출예정!$D:$D,"&gt;="&amp;S$4)</f>
        <v>0</v>
      </c>
    </row>
    <row r="35" spans="1:19">
      <c r="A35" s="250"/>
      <c r="B35" s="250" t="s">
        <v>135</v>
      </c>
      <c r="C35" s="251"/>
      <c r="D35" s="252">
        <f t="shared" si="2"/>
        <v>18300</v>
      </c>
      <c r="E35" s="251"/>
      <c r="F35" s="253">
        <f t="shared" si="3"/>
        <v>-18300</v>
      </c>
      <c r="G35" s="253">
        <f t="shared" si="4"/>
        <v>18300</v>
      </c>
      <c r="H35" s="254">
        <f t="shared" si="5"/>
        <v>0</v>
      </c>
      <c r="I35" s="253">
        <f t="shared" si="6"/>
        <v>0</v>
      </c>
      <c r="J35" s="254" t="str">
        <f t="shared" si="7"/>
        <v>0.00%</v>
      </c>
      <c r="K35" s="255">
        <f>SUMIFS(지출예정!$I:$I,지출예정!$C:$C,$B35,지출예정!$D:$D,"&lt;"&amp;L$4)</f>
        <v>0</v>
      </c>
      <c r="L35" s="255">
        <f>SUMIFS(지출예정!$I:$I,지출예정!$C:$C,$B35,지출예정!$D:$D,"&lt;"&amp;M$4,지출예정!$D:$D,"&gt;="&amp;L$4)</f>
        <v>18300</v>
      </c>
      <c r="M35" s="255">
        <f>SUMIFS(지출예정!$I:$I,지출예정!$C:$C,$B35,지출예정!$D:$D,"&lt;"&amp;N$4,지출예정!$D:$D,"&gt;="&amp;M$4)</f>
        <v>0</v>
      </c>
      <c r="N35" s="255">
        <f>SUMIFS(지출예정!$I:$I,지출예정!$C:$C,$B35,지출예정!$D:$D,"&lt;"&amp;O$4,지출예정!$D:$D,"&gt;="&amp;N$4)</f>
        <v>0</v>
      </c>
      <c r="O35" s="255">
        <f>SUMIFS(지출예정!$I:$I,지출예정!$C:$C,$B35,지출예정!$D:$D,"&lt;"&amp;P$4,지출예정!$D:$D,"&gt;="&amp;O$4)</f>
        <v>0</v>
      </c>
      <c r="P35" s="255">
        <f>SUMIFS(지출예정!$I:$I,지출예정!$C:$C,$B35,지출예정!$D:$D,"&lt;"&amp;Q$4,지출예정!$D:$D,"&gt;="&amp;P$4)</f>
        <v>0</v>
      </c>
      <c r="Q35" s="255">
        <f>SUMIFS(지출예정!$I:$I,지출예정!$C:$C,$B35,지출예정!$D:$D,"&lt;"&amp;R$4,지출예정!$D:$D,"&gt;="&amp;Q$4)</f>
        <v>0</v>
      </c>
      <c r="R35" s="255">
        <f>SUMIFS(지출예정!$I:$I,지출예정!$C:$C,$B35,지출예정!$D:$D,"&lt;"&amp;$S$4,지출예정!$D:$D,"&gt;="&amp;R$4)</f>
        <v>0</v>
      </c>
      <c r="S35" s="255">
        <f>SUMIFS(지출예정!$I:$I,지출예정!$C:$C,$B35,지출예정!$D:$D,"&gt;="&amp;S$4)</f>
        <v>0</v>
      </c>
    </row>
    <row r="36" spans="1:19">
      <c r="A36" s="250"/>
      <c r="B36" s="250" t="s">
        <v>136</v>
      </c>
      <c r="C36" s="251"/>
      <c r="D36" s="252">
        <f t="shared" si="2"/>
        <v>12716024</v>
      </c>
      <c r="E36" s="251"/>
      <c r="F36" s="253">
        <f t="shared" si="3"/>
        <v>-12716024</v>
      </c>
      <c r="G36" s="253">
        <f t="shared" si="4"/>
        <v>12716024</v>
      </c>
      <c r="H36" s="254">
        <f t="shared" si="5"/>
        <v>0</v>
      </c>
      <c r="I36" s="253">
        <f t="shared" si="6"/>
        <v>0</v>
      </c>
      <c r="J36" s="254" t="str">
        <f t="shared" si="7"/>
        <v>0.00%</v>
      </c>
      <c r="K36" s="255">
        <f>SUMIFS(지출예정!$I:$I,지출예정!$C:$C,$B36,지출예정!$D:$D,"&lt;"&amp;L$4)</f>
        <v>12716024</v>
      </c>
      <c r="L36" s="255">
        <f>SUMIFS(지출예정!$I:$I,지출예정!$C:$C,$B36,지출예정!$D:$D,"&lt;"&amp;M$4,지출예정!$D:$D,"&gt;="&amp;L$4)</f>
        <v>0</v>
      </c>
      <c r="M36" s="255">
        <f>SUMIFS(지출예정!$I:$I,지출예정!$C:$C,$B36,지출예정!$D:$D,"&lt;"&amp;N$4,지출예정!$D:$D,"&gt;="&amp;M$4)</f>
        <v>0</v>
      </c>
      <c r="N36" s="255">
        <f>SUMIFS(지출예정!$I:$I,지출예정!$C:$C,$B36,지출예정!$D:$D,"&lt;"&amp;O$4,지출예정!$D:$D,"&gt;="&amp;N$4)</f>
        <v>0</v>
      </c>
      <c r="O36" s="255">
        <f>SUMIFS(지출예정!$I:$I,지출예정!$C:$C,$B36,지출예정!$D:$D,"&lt;"&amp;P$4,지출예정!$D:$D,"&gt;="&amp;O$4)</f>
        <v>0</v>
      </c>
      <c r="P36" s="255">
        <f>SUMIFS(지출예정!$I:$I,지출예정!$C:$C,$B36,지출예정!$D:$D,"&lt;"&amp;Q$4,지출예정!$D:$D,"&gt;="&amp;P$4)</f>
        <v>0</v>
      </c>
      <c r="Q36" s="255">
        <f>SUMIFS(지출예정!$I:$I,지출예정!$C:$C,$B36,지출예정!$D:$D,"&lt;"&amp;R$4,지출예정!$D:$D,"&gt;="&amp;Q$4)</f>
        <v>0</v>
      </c>
      <c r="R36" s="255">
        <f>SUMIFS(지출예정!$I:$I,지출예정!$C:$C,$B36,지출예정!$D:$D,"&lt;"&amp;$S$4,지출예정!$D:$D,"&gt;="&amp;R$4)</f>
        <v>0</v>
      </c>
      <c r="S36" s="255">
        <f>SUMIFS(지출예정!$I:$I,지출예정!$C:$C,$B36,지출예정!$D:$D,"&gt;="&amp;S$4)</f>
        <v>0</v>
      </c>
    </row>
    <row r="37" spans="1:19">
      <c r="A37" s="250"/>
      <c r="B37" s="250" t="s">
        <v>871</v>
      </c>
      <c r="C37" s="251"/>
      <c r="D37" s="252">
        <f t="shared" si="2"/>
        <v>281670</v>
      </c>
      <c r="E37" s="251"/>
      <c r="F37" s="253">
        <f t="shared" si="3"/>
        <v>-281670</v>
      </c>
      <c r="G37" s="253">
        <f t="shared" si="4"/>
        <v>281670</v>
      </c>
      <c r="H37" s="254">
        <f t="shared" si="5"/>
        <v>0</v>
      </c>
      <c r="I37" s="253">
        <f t="shared" si="6"/>
        <v>0</v>
      </c>
      <c r="J37" s="254" t="str">
        <f t="shared" si="7"/>
        <v>0.00%</v>
      </c>
      <c r="K37" s="255">
        <f>SUMIFS(지출예정!$I:$I,지출예정!$C:$C,$B37,지출예정!$D:$D,"&lt;"&amp;L$4)</f>
        <v>0</v>
      </c>
      <c r="L37" s="255">
        <f>SUMIFS(지출예정!$I:$I,지출예정!$C:$C,$B37,지출예정!$D:$D,"&lt;"&amp;M$4,지출예정!$D:$D,"&gt;="&amp;L$4)</f>
        <v>281670</v>
      </c>
      <c r="M37" s="255">
        <f>SUMIFS(지출예정!$I:$I,지출예정!$C:$C,$B37,지출예정!$D:$D,"&lt;"&amp;N$4,지출예정!$D:$D,"&gt;="&amp;M$4)</f>
        <v>0</v>
      </c>
      <c r="N37" s="255">
        <f>SUMIFS(지출예정!$I:$I,지출예정!$C:$C,$B37,지출예정!$D:$D,"&lt;"&amp;O$4,지출예정!$D:$D,"&gt;="&amp;N$4)</f>
        <v>0</v>
      </c>
      <c r="O37" s="255">
        <f>SUMIFS(지출예정!$I:$I,지출예정!$C:$C,$B37,지출예정!$D:$D,"&lt;"&amp;P$4,지출예정!$D:$D,"&gt;="&amp;O$4)</f>
        <v>0</v>
      </c>
      <c r="P37" s="255">
        <f>SUMIFS(지출예정!$I:$I,지출예정!$C:$C,$B37,지출예정!$D:$D,"&lt;"&amp;Q$4,지출예정!$D:$D,"&gt;="&amp;P$4)</f>
        <v>0</v>
      </c>
      <c r="Q37" s="255">
        <f>SUMIFS(지출예정!$I:$I,지출예정!$C:$C,$B37,지출예정!$D:$D,"&lt;"&amp;R$4,지출예정!$D:$D,"&gt;="&amp;Q$4)</f>
        <v>0</v>
      </c>
      <c r="R37" s="255">
        <f>SUMIFS(지출예정!$I:$I,지출예정!$C:$C,$B37,지출예정!$D:$D,"&lt;"&amp;$S$4,지출예정!$D:$D,"&gt;="&amp;R$4)</f>
        <v>0</v>
      </c>
      <c r="S37" s="255">
        <f>SUMIFS(지출예정!$I:$I,지출예정!$C:$C,$B37,지출예정!$D:$D,"&gt;="&amp;S$4)</f>
        <v>0</v>
      </c>
    </row>
    <row r="38" spans="1:19">
      <c r="A38" s="250"/>
      <c r="B38" s="250" t="s">
        <v>1302</v>
      </c>
      <c r="C38" s="251"/>
      <c r="D38" s="252">
        <f t="shared" si="2"/>
        <v>172500</v>
      </c>
      <c r="E38" s="251"/>
      <c r="F38" s="253">
        <f t="shared" si="3"/>
        <v>-172500</v>
      </c>
      <c r="G38" s="253">
        <f t="shared" si="4"/>
        <v>172500</v>
      </c>
      <c r="H38" s="254">
        <f t="shared" si="5"/>
        <v>0</v>
      </c>
      <c r="I38" s="253">
        <f t="shared" si="6"/>
        <v>0</v>
      </c>
      <c r="J38" s="254" t="str">
        <f t="shared" si="7"/>
        <v>0.00%</v>
      </c>
      <c r="K38" s="255">
        <f>SUMIFS(지출예정!$I:$I,지출예정!$C:$C,$B38,지출예정!$D:$D,"&lt;"&amp;L$4)</f>
        <v>0</v>
      </c>
      <c r="L38" s="255">
        <f>SUMIFS(지출예정!$I:$I,지출예정!$C:$C,$B38,지출예정!$D:$D,"&lt;"&amp;M$4,지출예정!$D:$D,"&gt;="&amp;L$4)</f>
        <v>0</v>
      </c>
      <c r="M38" s="255">
        <f>SUMIFS(지출예정!$I:$I,지출예정!$C:$C,$B38,지출예정!$D:$D,"&lt;"&amp;N$4,지출예정!$D:$D,"&gt;="&amp;M$4)</f>
        <v>0</v>
      </c>
      <c r="N38" s="255">
        <f>SUMIFS(지출예정!$I:$I,지출예정!$C:$C,$B38,지출예정!$D:$D,"&lt;"&amp;O$4,지출예정!$D:$D,"&gt;="&amp;N$4)</f>
        <v>172500</v>
      </c>
      <c r="O38" s="255">
        <f>SUMIFS(지출예정!$I:$I,지출예정!$C:$C,$B38,지출예정!$D:$D,"&lt;"&amp;P$4,지출예정!$D:$D,"&gt;="&amp;O$4)</f>
        <v>0</v>
      </c>
      <c r="P38" s="255">
        <f>SUMIFS(지출예정!$I:$I,지출예정!$C:$C,$B38,지출예정!$D:$D,"&lt;"&amp;Q$4,지출예정!$D:$D,"&gt;="&amp;P$4)</f>
        <v>0</v>
      </c>
      <c r="Q38" s="255">
        <f>SUMIFS(지출예정!$I:$I,지출예정!$C:$C,$B38,지출예정!$D:$D,"&lt;"&amp;R$4,지출예정!$D:$D,"&gt;="&amp;Q$4)</f>
        <v>0</v>
      </c>
      <c r="R38" s="255">
        <f>SUMIFS(지출예정!$I:$I,지출예정!$C:$C,$B38,지출예정!$D:$D,"&lt;"&amp;$S$4,지출예정!$D:$D,"&gt;="&amp;R$4)</f>
        <v>0</v>
      </c>
      <c r="S38" s="255">
        <f>SUMIFS(지출예정!$I:$I,지출예정!$C:$C,$B38,지출예정!$D:$D,"&gt;="&amp;S$4)</f>
        <v>0</v>
      </c>
    </row>
    <row r="39" spans="1:19">
      <c r="A39" s="250"/>
      <c r="B39" s="250" t="s">
        <v>1351</v>
      </c>
      <c r="C39" s="251"/>
      <c r="D39" s="252">
        <f t="shared" si="2"/>
        <v>0</v>
      </c>
      <c r="E39" s="251"/>
      <c r="F39" s="253">
        <f t="shared" si="3"/>
        <v>0</v>
      </c>
      <c r="G39" s="253">
        <f t="shared" si="4"/>
        <v>0</v>
      </c>
      <c r="H39" s="254" t="str">
        <f t="shared" si="5"/>
        <v>0.00%</v>
      </c>
      <c r="I39" s="253">
        <f t="shared" si="6"/>
        <v>0</v>
      </c>
      <c r="J39" s="254" t="str">
        <f t="shared" si="7"/>
        <v>0.00%</v>
      </c>
      <c r="K39" s="255">
        <f>SUMIFS(지출예정!$I:$I,지출예정!$C:$C,$B39,지출예정!$D:$D,"&lt;"&amp;L$4)</f>
        <v>0</v>
      </c>
      <c r="L39" s="255">
        <f>SUMIFS(지출예정!$I:$I,지출예정!$C:$C,$B39,지출예정!$D:$D,"&lt;"&amp;M$4,지출예정!$D:$D,"&gt;="&amp;L$4)</f>
        <v>0</v>
      </c>
      <c r="M39" s="255">
        <f>SUMIFS(지출예정!$I:$I,지출예정!$C:$C,$B39,지출예정!$D:$D,"&lt;"&amp;N$4,지출예정!$D:$D,"&gt;="&amp;M$4)</f>
        <v>0</v>
      </c>
      <c r="N39" s="255">
        <f>SUMIFS(지출예정!$I:$I,지출예정!$C:$C,$B39,지출예정!$D:$D,"&lt;"&amp;O$4,지출예정!$D:$D,"&gt;="&amp;N$4)</f>
        <v>0</v>
      </c>
      <c r="O39" s="255">
        <f>SUMIFS(지출예정!$I:$I,지출예정!$C:$C,$B39,지출예정!$D:$D,"&lt;"&amp;P$4,지출예정!$D:$D,"&gt;="&amp;O$4)</f>
        <v>0</v>
      </c>
      <c r="P39" s="255">
        <f>SUMIFS(지출예정!$I:$I,지출예정!$C:$C,$B39,지출예정!$D:$D,"&lt;"&amp;Q$4,지출예정!$D:$D,"&gt;="&amp;P$4)</f>
        <v>0</v>
      </c>
      <c r="Q39" s="255">
        <f>SUMIFS(지출예정!$I:$I,지출예정!$C:$C,$B39,지출예정!$D:$D,"&lt;"&amp;R$4,지출예정!$D:$D,"&gt;="&amp;Q$4)</f>
        <v>0</v>
      </c>
      <c r="R39" s="255">
        <f>SUMIFS(지출예정!$I:$I,지출예정!$C:$C,$B39,지출예정!$D:$D,"&lt;"&amp;$S$4,지출예정!$D:$D,"&gt;="&amp;R$4)</f>
        <v>0</v>
      </c>
      <c r="S39" s="255">
        <f>SUMIFS(지출예정!$I:$I,지출예정!$C:$C,$B39,지출예정!$D:$D,"&gt;="&amp;S$4)</f>
        <v>0</v>
      </c>
    </row>
    <row r="40" spans="1:19">
      <c r="A40" s="250"/>
      <c r="B40" s="250" t="s">
        <v>786</v>
      </c>
      <c r="C40" s="251"/>
      <c r="D40" s="252">
        <f t="shared" si="2"/>
        <v>10000000</v>
      </c>
      <c r="E40" s="251"/>
      <c r="F40" s="253">
        <f t="shared" si="3"/>
        <v>-10000000</v>
      </c>
      <c r="G40" s="253">
        <f t="shared" si="4"/>
        <v>10000000</v>
      </c>
      <c r="H40" s="254">
        <f t="shared" si="5"/>
        <v>0</v>
      </c>
      <c r="I40" s="253">
        <f t="shared" si="6"/>
        <v>0</v>
      </c>
      <c r="J40" s="254" t="str">
        <f t="shared" si="7"/>
        <v>0.00%</v>
      </c>
      <c r="K40" s="255">
        <f>SUMIFS(지출예정!$I:$I,지출예정!$C:$C,$B40,지출예정!$D:$D,"&lt;"&amp;L$4)</f>
        <v>0</v>
      </c>
      <c r="L40" s="255">
        <f>SUMIFS(지출예정!$I:$I,지출예정!$C:$C,$B40,지출예정!$D:$D,"&lt;"&amp;M$4,지출예정!$D:$D,"&gt;="&amp;L$4)</f>
        <v>0</v>
      </c>
      <c r="M40" s="255">
        <f>SUMIFS(지출예정!$I:$I,지출예정!$C:$C,$B40,지출예정!$D:$D,"&lt;"&amp;N$4,지출예정!$D:$D,"&gt;="&amp;M$4)</f>
        <v>0</v>
      </c>
      <c r="N40" s="255">
        <f>SUMIFS(지출예정!$I:$I,지출예정!$C:$C,$B40,지출예정!$D:$D,"&lt;"&amp;O$4,지출예정!$D:$D,"&gt;="&amp;N$4)</f>
        <v>10000000</v>
      </c>
      <c r="O40" s="255">
        <f>SUMIFS(지출예정!$I:$I,지출예정!$C:$C,$B40,지출예정!$D:$D,"&lt;"&amp;P$4,지출예정!$D:$D,"&gt;="&amp;O$4)</f>
        <v>0</v>
      </c>
      <c r="P40" s="255">
        <f>SUMIFS(지출예정!$I:$I,지출예정!$C:$C,$B40,지출예정!$D:$D,"&lt;"&amp;Q$4,지출예정!$D:$D,"&gt;="&amp;P$4)</f>
        <v>0</v>
      </c>
      <c r="Q40" s="255">
        <f>SUMIFS(지출예정!$I:$I,지출예정!$C:$C,$B40,지출예정!$D:$D,"&lt;"&amp;R$4,지출예정!$D:$D,"&gt;="&amp;Q$4)</f>
        <v>0</v>
      </c>
      <c r="R40" s="255">
        <f>SUMIFS(지출예정!$I:$I,지출예정!$C:$C,$B40,지출예정!$D:$D,"&lt;"&amp;$S$4,지출예정!$D:$D,"&gt;="&amp;R$4)</f>
        <v>0</v>
      </c>
      <c r="S40" s="255">
        <f>SUMIFS(지출예정!$I:$I,지출예정!$C:$C,$B40,지출예정!$D:$D,"&gt;="&amp;S$4)</f>
        <v>0</v>
      </c>
    </row>
    <row r="41" spans="1:19">
      <c r="A41" s="250"/>
      <c r="B41" s="250" t="s">
        <v>736</v>
      </c>
      <c r="C41" s="251"/>
      <c r="D41" s="252">
        <f t="shared" si="2"/>
        <v>10500000</v>
      </c>
      <c r="E41" s="251"/>
      <c r="F41" s="253">
        <f t="shared" si="3"/>
        <v>-10500000</v>
      </c>
      <c r="G41" s="253">
        <f t="shared" si="4"/>
        <v>10500000</v>
      </c>
      <c r="H41" s="254">
        <f t="shared" si="5"/>
        <v>0</v>
      </c>
      <c r="I41" s="253">
        <f t="shared" si="6"/>
        <v>0</v>
      </c>
      <c r="J41" s="254" t="str">
        <f t="shared" si="7"/>
        <v>0.00%</v>
      </c>
      <c r="K41" s="255">
        <f>SUMIFS(지출예정!$I:$I,지출예정!$C:$C,$B41,지출예정!$D:$D,"&lt;"&amp;L$4)</f>
        <v>0</v>
      </c>
      <c r="L41" s="255">
        <f>SUMIFS(지출예정!$I:$I,지출예정!$C:$C,$B41,지출예정!$D:$D,"&lt;"&amp;M$4,지출예정!$D:$D,"&gt;="&amp;L$4)</f>
        <v>0</v>
      </c>
      <c r="M41" s="255">
        <f>SUMIFS(지출예정!$I:$I,지출예정!$C:$C,$B41,지출예정!$D:$D,"&lt;"&amp;N$4,지출예정!$D:$D,"&gt;="&amp;M$4)</f>
        <v>0</v>
      </c>
      <c r="N41" s="255">
        <f>SUMIFS(지출예정!$I:$I,지출예정!$C:$C,$B41,지출예정!$D:$D,"&lt;"&amp;O$4,지출예정!$D:$D,"&gt;="&amp;N$4)</f>
        <v>5000000</v>
      </c>
      <c r="O41" s="255">
        <f>SUMIFS(지출예정!$I:$I,지출예정!$C:$C,$B41,지출예정!$D:$D,"&lt;"&amp;P$4,지출예정!$D:$D,"&gt;="&amp;O$4)</f>
        <v>0</v>
      </c>
      <c r="P41" s="255">
        <f>SUMIFS(지출예정!$I:$I,지출예정!$C:$C,$B41,지출예정!$D:$D,"&lt;"&amp;Q$4,지출예정!$D:$D,"&gt;="&amp;P$4)</f>
        <v>5500000</v>
      </c>
      <c r="Q41" s="255">
        <f>SUMIFS(지출예정!$I:$I,지출예정!$C:$C,$B41,지출예정!$D:$D,"&lt;"&amp;R$4,지출예정!$D:$D,"&gt;="&amp;Q$4)</f>
        <v>0</v>
      </c>
      <c r="R41" s="255">
        <f>SUMIFS(지출예정!$I:$I,지출예정!$C:$C,$B41,지출예정!$D:$D,"&lt;"&amp;$S$4,지출예정!$D:$D,"&gt;="&amp;R$4)</f>
        <v>0</v>
      </c>
      <c r="S41" s="255">
        <f>SUMIFS(지출예정!$I:$I,지출예정!$C:$C,$B41,지출예정!$D:$D,"&gt;="&amp;S$4)</f>
        <v>0</v>
      </c>
    </row>
    <row r="42" spans="1:19">
      <c r="A42" s="250"/>
      <c r="B42" s="250" t="s">
        <v>1374</v>
      </c>
      <c r="C42" s="251"/>
      <c r="D42" s="252">
        <f t="shared" si="2"/>
        <v>1222000</v>
      </c>
      <c r="E42" s="251"/>
      <c r="F42" s="253">
        <f t="shared" si="3"/>
        <v>-1222000</v>
      </c>
      <c r="G42" s="253">
        <f t="shared" si="4"/>
        <v>1222000</v>
      </c>
      <c r="H42" s="254">
        <f t="shared" si="5"/>
        <v>0</v>
      </c>
      <c r="I42" s="253">
        <f t="shared" si="6"/>
        <v>0</v>
      </c>
      <c r="J42" s="254" t="str">
        <f t="shared" si="7"/>
        <v>0.00%</v>
      </c>
      <c r="K42" s="255">
        <f>SUMIFS(지출예정!$I:$I,지출예정!$C:$C,$B42,지출예정!$D:$D,"&lt;"&amp;L$4)</f>
        <v>0</v>
      </c>
      <c r="L42" s="255">
        <f>SUMIFS(지출예정!$I:$I,지출예정!$C:$C,$B42,지출예정!$D:$D,"&lt;"&amp;M$4,지출예정!$D:$D,"&gt;="&amp;L$4)</f>
        <v>0</v>
      </c>
      <c r="M42" s="255">
        <f>SUMIFS(지출예정!$I:$I,지출예정!$C:$C,$B42,지출예정!$D:$D,"&lt;"&amp;N$4,지출예정!$D:$D,"&gt;="&amp;M$4)</f>
        <v>0</v>
      </c>
      <c r="N42" s="255">
        <f>SUMIFS(지출예정!$I:$I,지출예정!$C:$C,$B42,지출예정!$D:$D,"&lt;"&amp;O$4,지출예정!$D:$D,"&gt;="&amp;N$4)</f>
        <v>0</v>
      </c>
      <c r="O42" s="255">
        <f>SUMIFS(지출예정!$I:$I,지출예정!$C:$C,$B42,지출예정!$D:$D,"&lt;"&amp;P$4,지출예정!$D:$D,"&gt;="&amp;O$4)</f>
        <v>0</v>
      </c>
      <c r="P42" s="255">
        <f>SUMIFS(지출예정!$I:$I,지출예정!$C:$C,$B42,지출예정!$D:$D,"&lt;"&amp;Q$4,지출예정!$D:$D,"&gt;="&amp;P$4)</f>
        <v>1222000</v>
      </c>
      <c r="Q42" s="255">
        <f>SUMIFS(지출예정!$I:$I,지출예정!$C:$C,$B42,지출예정!$D:$D,"&lt;"&amp;R$4,지출예정!$D:$D,"&gt;="&amp;Q$4)</f>
        <v>0</v>
      </c>
      <c r="R42" s="255">
        <f>SUMIFS(지출예정!$I:$I,지출예정!$C:$C,$B42,지출예정!$D:$D,"&lt;"&amp;$S$4,지출예정!$D:$D,"&gt;="&amp;R$4)</f>
        <v>0</v>
      </c>
      <c r="S42" s="255">
        <f>SUMIFS(지출예정!$I:$I,지출예정!$C:$C,$B42,지출예정!$D:$D,"&gt;="&amp;S$4)</f>
        <v>0</v>
      </c>
    </row>
    <row r="43" spans="1:19">
      <c r="A43" s="250"/>
      <c r="B43" s="250" t="s">
        <v>1395</v>
      </c>
      <c r="C43" s="251"/>
      <c r="D43" s="252">
        <f t="shared" si="2"/>
        <v>0</v>
      </c>
      <c r="E43" s="251"/>
      <c r="F43" s="253">
        <f t="shared" si="3"/>
        <v>0</v>
      </c>
      <c r="G43" s="253">
        <f t="shared" si="4"/>
        <v>0</v>
      </c>
      <c r="H43" s="254" t="str">
        <f t="shared" si="5"/>
        <v>0.00%</v>
      </c>
      <c r="I43" s="253">
        <f t="shared" si="6"/>
        <v>0</v>
      </c>
      <c r="J43" s="254" t="str">
        <f t="shared" si="7"/>
        <v>0.00%</v>
      </c>
      <c r="K43" s="255">
        <f>SUMIFS(지출예정!$I:$I,지출예정!$C:$C,$B43,지출예정!$D:$D,"&lt;"&amp;L$4)</f>
        <v>0</v>
      </c>
      <c r="L43" s="255">
        <f>SUMIFS(지출예정!$I:$I,지출예정!$C:$C,$B43,지출예정!$D:$D,"&lt;"&amp;M$4,지출예정!$D:$D,"&gt;="&amp;L$4)</f>
        <v>0</v>
      </c>
      <c r="M43" s="255">
        <f>SUMIFS(지출예정!$I:$I,지출예정!$C:$C,$B43,지출예정!$D:$D,"&lt;"&amp;N$4,지출예정!$D:$D,"&gt;="&amp;M$4)</f>
        <v>0</v>
      </c>
      <c r="N43" s="255">
        <f>SUMIFS(지출예정!$I:$I,지출예정!$C:$C,$B43,지출예정!$D:$D,"&lt;"&amp;O$4,지출예정!$D:$D,"&gt;="&amp;N$4)</f>
        <v>0</v>
      </c>
      <c r="O43" s="255">
        <f>SUMIFS(지출예정!$I:$I,지출예정!$C:$C,$B43,지출예정!$D:$D,"&lt;"&amp;P$4,지출예정!$D:$D,"&gt;="&amp;O$4)</f>
        <v>0</v>
      </c>
      <c r="P43" s="255">
        <f>SUMIFS(지출예정!$I:$I,지출예정!$C:$C,$B43,지출예정!$D:$D,"&lt;"&amp;Q$4,지출예정!$D:$D,"&gt;="&amp;P$4)</f>
        <v>0</v>
      </c>
      <c r="Q43" s="255">
        <f>SUMIFS(지출예정!$I:$I,지출예정!$C:$C,$B43,지출예정!$D:$D,"&lt;"&amp;R$4,지출예정!$D:$D,"&gt;="&amp;Q$4)</f>
        <v>0</v>
      </c>
      <c r="R43" s="255">
        <f>SUMIFS(지출예정!$I:$I,지출예정!$C:$C,$B43,지출예정!$D:$D,"&lt;"&amp;$S$4,지출예정!$D:$D,"&gt;="&amp;R$4)</f>
        <v>0</v>
      </c>
      <c r="S43" s="255">
        <f>SUMIFS(지출예정!$I:$I,지출예정!$C:$C,$B43,지출예정!$D:$D,"&gt;="&amp;S$4)</f>
        <v>0</v>
      </c>
    </row>
    <row r="44" spans="1:19">
      <c r="A44" s="250"/>
      <c r="B44" s="250" t="s">
        <v>930</v>
      </c>
      <c r="C44" s="251"/>
      <c r="D44" s="252">
        <f t="shared" si="2"/>
        <v>7500000</v>
      </c>
      <c r="E44" s="251"/>
      <c r="F44" s="253">
        <f t="shared" si="3"/>
        <v>-7500000</v>
      </c>
      <c r="G44" s="253">
        <f t="shared" si="4"/>
        <v>7500000</v>
      </c>
      <c r="H44" s="254">
        <f t="shared" si="5"/>
        <v>0</v>
      </c>
      <c r="I44" s="253">
        <f t="shared" si="6"/>
        <v>0</v>
      </c>
      <c r="J44" s="254" t="str">
        <f t="shared" si="7"/>
        <v>0.00%</v>
      </c>
      <c r="K44" s="255">
        <f>SUMIFS(지출예정!$I:$I,지출예정!$C:$C,$B44,지출예정!$D:$D,"&lt;"&amp;L$4)</f>
        <v>0</v>
      </c>
      <c r="L44" s="255">
        <f>SUMIFS(지출예정!$I:$I,지출예정!$C:$C,$B44,지출예정!$D:$D,"&lt;"&amp;M$4,지출예정!$D:$D,"&gt;="&amp;L$4)</f>
        <v>0</v>
      </c>
      <c r="M44" s="255">
        <f>SUMIFS(지출예정!$I:$I,지출예정!$C:$C,$B44,지출예정!$D:$D,"&lt;"&amp;N$4,지출예정!$D:$D,"&gt;="&amp;M$4)</f>
        <v>0</v>
      </c>
      <c r="N44" s="255">
        <f>SUMIFS(지출예정!$I:$I,지출예정!$C:$C,$B44,지출예정!$D:$D,"&lt;"&amp;O$4,지출예정!$D:$D,"&gt;="&amp;N$4)</f>
        <v>7500000</v>
      </c>
      <c r="O44" s="255">
        <f>SUMIFS(지출예정!$I:$I,지출예정!$C:$C,$B44,지출예정!$D:$D,"&lt;"&amp;P$4,지출예정!$D:$D,"&gt;="&amp;O$4)</f>
        <v>0</v>
      </c>
      <c r="P44" s="255">
        <f>SUMIFS(지출예정!$I:$I,지출예정!$C:$C,$B44,지출예정!$D:$D,"&lt;"&amp;Q$4,지출예정!$D:$D,"&gt;="&amp;P$4)</f>
        <v>0</v>
      </c>
      <c r="Q44" s="255">
        <f>SUMIFS(지출예정!$I:$I,지출예정!$C:$C,$B44,지출예정!$D:$D,"&lt;"&amp;R$4,지출예정!$D:$D,"&gt;="&amp;Q$4)</f>
        <v>0</v>
      </c>
      <c r="R44" s="255">
        <f>SUMIFS(지출예정!$I:$I,지출예정!$C:$C,$B44,지출예정!$D:$D,"&lt;"&amp;$S$4,지출예정!$D:$D,"&gt;="&amp;R$4)</f>
        <v>0</v>
      </c>
      <c r="S44" s="255">
        <f>SUMIFS(지출예정!$I:$I,지출예정!$C:$C,$B44,지출예정!$D:$D,"&gt;="&amp;S$4)</f>
        <v>0</v>
      </c>
    </row>
    <row r="45" spans="1:19">
      <c r="A45" s="250"/>
      <c r="B45" s="250" t="s">
        <v>634</v>
      </c>
      <c r="C45" s="251"/>
      <c r="D45" s="252">
        <f t="shared" si="2"/>
        <v>0</v>
      </c>
      <c r="E45" s="251"/>
      <c r="F45" s="253">
        <f t="shared" si="3"/>
        <v>0</v>
      </c>
      <c r="G45" s="253">
        <f t="shared" si="4"/>
        <v>0</v>
      </c>
      <c r="H45" s="254" t="str">
        <f t="shared" si="5"/>
        <v>0.00%</v>
      </c>
      <c r="I45" s="253">
        <f t="shared" si="6"/>
        <v>0</v>
      </c>
      <c r="J45" s="254" t="str">
        <f t="shared" si="7"/>
        <v>0.00%</v>
      </c>
      <c r="K45" s="255">
        <f>SUMIFS(지출예정!$I:$I,지출예정!$C:$C,$B45,지출예정!$D:$D,"&lt;"&amp;L$4)</f>
        <v>0</v>
      </c>
      <c r="L45" s="255">
        <f>SUMIFS(지출예정!$I:$I,지출예정!$C:$C,$B45,지출예정!$D:$D,"&lt;"&amp;M$4,지출예정!$D:$D,"&gt;="&amp;L$4)</f>
        <v>0</v>
      </c>
      <c r="M45" s="255">
        <f>SUMIFS(지출예정!$I:$I,지출예정!$C:$C,$B45,지출예정!$D:$D,"&lt;"&amp;N$4,지출예정!$D:$D,"&gt;="&amp;M$4)</f>
        <v>0</v>
      </c>
      <c r="N45" s="255">
        <f>SUMIFS(지출예정!$I:$I,지출예정!$C:$C,$B45,지출예정!$D:$D,"&lt;"&amp;O$4,지출예정!$D:$D,"&gt;="&amp;N$4)</f>
        <v>0</v>
      </c>
      <c r="O45" s="255">
        <f>SUMIFS(지출예정!$I:$I,지출예정!$C:$C,$B45,지출예정!$D:$D,"&lt;"&amp;P$4,지출예정!$D:$D,"&gt;="&amp;O$4)</f>
        <v>0</v>
      </c>
      <c r="P45" s="255">
        <f>SUMIFS(지출예정!$I:$I,지출예정!$C:$C,$B45,지출예정!$D:$D,"&lt;"&amp;Q$4,지출예정!$D:$D,"&gt;="&amp;P$4)</f>
        <v>0</v>
      </c>
      <c r="Q45" s="255">
        <f>SUMIFS(지출예정!$I:$I,지출예정!$C:$C,$B45,지출예정!$D:$D,"&lt;"&amp;R$4,지출예정!$D:$D,"&gt;="&amp;Q$4)</f>
        <v>0</v>
      </c>
      <c r="R45" s="255">
        <f>SUMIFS(지출예정!$I:$I,지출예정!$C:$C,$B45,지출예정!$D:$D,"&lt;"&amp;$S$4,지출예정!$D:$D,"&gt;="&amp;R$4)</f>
        <v>0</v>
      </c>
      <c r="S45" s="255">
        <f>SUMIFS(지출예정!$I:$I,지출예정!$C:$C,$B45,지출예정!$D:$D,"&gt;="&amp;S$4)</f>
        <v>0</v>
      </c>
    </row>
    <row r="46" spans="1:19">
      <c r="A46" s="250"/>
      <c r="B46" s="250" t="s">
        <v>1355</v>
      </c>
      <c r="C46" s="251"/>
      <c r="D46" s="252">
        <f t="shared" si="2"/>
        <v>30237600</v>
      </c>
      <c r="E46" s="251"/>
      <c r="F46" s="253">
        <f t="shared" si="3"/>
        <v>-30237600</v>
      </c>
      <c r="G46" s="253">
        <f t="shared" si="4"/>
        <v>30237600</v>
      </c>
      <c r="H46" s="254">
        <f t="shared" si="5"/>
        <v>0</v>
      </c>
      <c r="I46" s="253">
        <f t="shared" si="6"/>
        <v>0</v>
      </c>
      <c r="J46" s="254" t="str">
        <f t="shared" si="7"/>
        <v>0.00%</v>
      </c>
      <c r="K46" s="255">
        <f>SUMIFS(지출예정!$I:$I,지출예정!$C:$C,$B46,지출예정!$D:$D,"&lt;"&amp;L$4)</f>
        <v>0</v>
      </c>
      <c r="L46" s="255">
        <f>SUMIFS(지출예정!$I:$I,지출예정!$C:$C,$B46,지출예정!$D:$D,"&lt;"&amp;M$4,지출예정!$D:$D,"&gt;="&amp;L$4)</f>
        <v>0</v>
      </c>
      <c r="M46" s="255">
        <f>SUMIFS(지출예정!$I:$I,지출예정!$C:$C,$B46,지출예정!$D:$D,"&lt;"&amp;N$4,지출예정!$D:$D,"&gt;="&amp;M$4)</f>
        <v>2837600</v>
      </c>
      <c r="N46" s="255">
        <f>SUMIFS(지출예정!$I:$I,지출예정!$C:$C,$B46,지출예정!$D:$D,"&lt;"&amp;O$4,지출예정!$D:$D,"&gt;="&amp;N$4)</f>
        <v>0</v>
      </c>
      <c r="O46" s="255">
        <f>SUMIFS(지출예정!$I:$I,지출예정!$C:$C,$B46,지출예정!$D:$D,"&lt;"&amp;P$4,지출예정!$D:$D,"&gt;="&amp;O$4)</f>
        <v>0</v>
      </c>
      <c r="P46" s="255">
        <f>SUMIFS(지출예정!$I:$I,지출예정!$C:$C,$B46,지출예정!$D:$D,"&lt;"&amp;Q$4,지출예정!$D:$D,"&gt;="&amp;P$4)</f>
        <v>27400000</v>
      </c>
      <c r="Q46" s="255">
        <f>SUMIFS(지출예정!$I:$I,지출예정!$C:$C,$B46,지출예정!$D:$D,"&lt;"&amp;R$4,지출예정!$D:$D,"&gt;="&amp;Q$4)</f>
        <v>0</v>
      </c>
      <c r="R46" s="255">
        <f>SUMIFS(지출예정!$I:$I,지출예정!$C:$C,$B46,지출예정!$D:$D,"&lt;"&amp;$S$4,지출예정!$D:$D,"&gt;="&amp;R$4)</f>
        <v>0</v>
      </c>
      <c r="S46" s="255">
        <f>SUMIFS(지출예정!$I:$I,지출예정!$C:$C,$B46,지출예정!$D:$D,"&gt;="&amp;S$4)</f>
        <v>0</v>
      </c>
    </row>
    <row r="47" spans="1:19">
      <c r="A47" s="250"/>
      <c r="B47" s="250" t="s">
        <v>1008</v>
      </c>
      <c r="C47" s="251"/>
      <c r="D47" s="252">
        <f t="shared" si="2"/>
        <v>4000000</v>
      </c>
      <c r="E47" s="251"/>
      <c r="F47" s="253">
        <f t="shared" si="3"/>
        <v>-4000000</v>
      </c>
      <c r="G47" s="253">
        <f t="shared" si="4"/>
        <v>4000000</v>
      </c>
      <c r="H47" s="254">
        <f t="shared" si="5"/>
        <v>0</v>
      </c>
      <c r="I47" s="253">
        <f t="shared" si="6"/>
        <v>0</v>
      </c>
      <c r="J47" s="254" t="str">
        <f t="shared" si="7"/>
        <v>0.00%</v>
      </c>
      <c r="K47" s="255">
        <f>SUMIFS(지출예정!$I:$I,지출예정!$C:$C,$B47,지출예정!$D:$D,"&lt;"&amp;L$4)</f>
        <v>0</v>
      </c>
      <c r="L47" s="255">
        <f>SUMIFS(지출예정!$I:$I,지출예정!$C:$C,$B47,지출예정!$D:$D,"&lt;"&amp;M$4,지출예정!$D:$D,"&gt;="&amp;L$4)</f>
        <v>0</v>
      </c>
      <c r="M47" s="255">
        <f>SUMIFS(지출예정!$I:$I,지출예정!$C:$C,$B47,지출예정!$D:$D,"&lt;"&amp;N$4,지출예정!$D:$D,"&gt;="&amp;M$4)</f>
        <v>0</v>
      </c>
      <c r="N47" s="255">
        <f>SUMIFS(지출예정!$I:$I,지출예정!$C:$C,$B47,지출예정!$D:$D,"&lt;"&amp;O$4,지출예정!$D:$D,"&gt;="&amp;N$4)</f>
        <v>0</v>
      </c>
      <c r="O47" s="255">
        <f>SUMIFS(지출예정!$I:$I,지출예정!$C:$C,$B47,지출예정!$D:$D,"&lt;"&amp;P$4,지출예정!$D:$D,"&gt;="&amp;O$4)</f>
        <v>4000000</v>
      </c>
      <c r="P47" s="255">
        <f>SUMIFS(지출예정!$I:$I,지출예정!$C:$C,$B47,지출예정!$D:$D,"&lt;"&amp;Q$4,지출예정!$D:$D,"&gt;="&amp;P$4)</f>
        <v>0</v>
      </c>
      <c r="Q47" s="255">
        <f>SUMIFS(지출예정!$I:$I,지출예정!$C:$C,$B47,지출예정!$D:$D,"&lt;"&amp;R$4,지출예정!$D:$D,"&gt;="&amp;Q$4)</f>
        <v>0</v>
      </c>
      <c r="R47" s="255">
        <f>SUMIFS(지출예정!$I:$I,지출예정!$C:$C,$B47,지출예정!$D:$D,"&lt;"&amp;$S$4,지출예정!$D:$D,"&gt;="&amp;R$4)</f>
        <v>0</v>
      </c>
      <c r="S47" s="255">
        <f>SUMIFS(지출예정!$I:$I,지출예정!$C:$C,$B47,지출예정!$D:$D,"&gt;="&amp;S$4)</f>
        <v>0</v>
      </c>
    </row>
    <row r="48" spans="1:19">
      <c r="A48" s="250"/>
      <c r="B48" s="250" t="s">
        <v>996</v>
      </c>
      <c r="C48" s="251"/>
      <c r="D48" s="252">
        <f t="shared" si="2"/>
        <v>9900000</v>
      </c>
      <c r="E48" s="251"/>
      <c r="F48" s="253">
        <f t="shared" si="3"/>
        <v>-9900000</v>
      </c>
      <c r="G48" s="253">
        <f t="shared" si="4"/>
        <v>9900000</v>
      </c>
      <c r="H48" s="254">
        <f t="shared" si="5"/>
        <v>0</v>
      </c>
      <c r="I48" s="253">
        <f t="shared" si="6"/>
        <v>0</v>
      </c>
      <c r="J48" s="254" t="str">
        <f t="shared" si="7"/>
        <v>0.00%</v>
      </c>
      <c r="K48" s="255">
        <f>SUMIFS(지출예정!$I:$I,지출예정!$C:$C,$B48,지출예정!$D:$D,"&lt;"&amp;L$4)</f>
        <v>0</v>
      </c>
      <c r="L48" s="255">
        <f>SUMIFS(지출예정!$I:$I,지출예정!$C:$C,$B48,지출예정!$D:$D,"&lt;"&amp;M$4,지출예정!$D:$D,"&gt;="&amp;L$4)</f>
        <v>0</v>
      </c>
      <c r="M48" s="255">
        <f>SUMIFS(지출예정!$I:$I,지출예정!$C:$C,$B48,지출예정!$D:$D,"&lt;"&amp;N$4,지출예정!$D:$D,"&gt;="&amp;M$4)</f>
        <v>0</v>
      </c>
      <c r="N48" s="255">
        <f>SUMIFS(지출예정!$I:$I,지출예정!$C:$C,$B48,지출예정!$D:$D,"&lt;"&amp;O$4,지출예정!$D:$D,"&gt;="&amp;N$4)</f>
        <v>4950000</v>
      </c>
      <c r="O48" s="255">
        <f>SUMIFS(지출예정!$I:$I,지출예정!$C:$C,$B48,지출예정!$D:$D,"&lt;"&amp;P$4,지출예정!$D:$D,"&gt;="&amp;O$4)</f>
        <v>4950000</v>
      </c>
      <c r="P48" s="255">
        <f>SUMIFS(지출예정!$I:$I,지출예정!$C:$C,$B48,지출예정!$D:$D,"&lt;"&amp;Q$4,지출예정!$D:$D,"&gt;="&amp;P$4)</f>
        <v>0</v>
      </c>
      <c r="Q48" s="255">
        <f>SUMIFS(지출예정!$I:$I,지출예정!$C:$C,$B48,지출예정!$D:$D,"&lt;"&amp;R$4,지출예정!$D:$D,"&gt;="&amp;Q$4)</f>
        <v>0</v>
      </c>
      <c r="R48" s="255">
        <f>SUMIFS(지출예정!$I:$I,지출예정!$C:$C,$B48,지출예정!$D:$D,"&lt;"&amp;$S$4,지출예정!$D:$D,"&gt;="&amp;R$4)</f>
        <v>0</v>
      </c>
      <c r="S48" s="255">
        <f>SUMIFS(지출예정!$I:$I,지출예정!$C:$C,$B48,지출예정!$D:$D,"&gt;="&amp;S$4)</f>
        <v>0</v>
      </c>
    </row>
    <row r="49" spans="1:19">
      <c r="A49" s="250"/>
      <c r="B49" s="250" t="s">
        <v>1421</v>
      </c>
      <c r="C49" s="251"/>
      <c r="D49" s="252">
        <f t="shared" si="2"/>
        <v>125000000</v>
      </c>
      <c r="E49" s="251"/>
      <c r="F49" s="253">
        <f t="shared" si="3"/>
        <v>-125000000</v>
      </c>
      <c r="G49" s="253">
        <f t="shared" si="4"/>
        <v>125000000</v>
      </c>
      <c r="H49" s="254">
        <f t="shared" si="5"/>
        <v>0</v>
      </c>
      <c r="I49" s="253">
        <f t="shared" si="6"/>
        <v>0</v>
      </c>
      <c r="J49" s="254" t="str">
        <f t="shared" si="7"/>
        <v>0.00%</v>
      </c>
      <c r="K49" s="255">
        <f>SUMIFS(지출예정!$I:$I,지출예정!$C:$C,$B49,지출예정!$D:$D,"&lt;"&amp;L$4)</f>
        <v>0</v>
      </c>
      <c r="L49" s="255">
        <f>SUMIFS(지출예정!$I:$I,지출예정!$C:$C,$B49,지출예정!$D:$D,"&lt;"&amp;M$4,지출예정!$D:$D,"&gt;="&amp;L$4)</f>
        <v>0</v>
      </c>
      <c r="M49" s="255">
        <f>SUMIFS(지출예정!$I:$I,지출예정!$C:$C,$B49,지출예정!$D:$D,"&lt;"&amp;N$4,지출예정!$D:$D,"&gt;="&amp;M$4)</f>
        <v>0</v>
      </c>
      <c r="N49" s="255">
        <f>SUMIFS(지출예정!$I:$I,지출예정!$C:$C,$B49,지출예정!$D:$D,"&lt;"&amp;O$4,지출예정!$D:$D,"&gt;="&amp;N$4)</f>
        <v>100000000</v>
      </c>
      <c r="O49" s="255">
        <f>SUMIFS(지출예정!$I:$I,지출예정!$C:$C,$B49,지출예정!$D:$D,"&lt;"&amp;P$4,지출예정!$D:$D,"&gt;="&amp;O$4)</f>
        <v>25000000</v>
      </c>
      <c r="P49" s="255">
        <f>SUMIFS(지출예정!$I:$I,지출예정!$C:$C,$B49,지출예정!$D:$D,"&lt;"&amp;Q$4,지출예정!$D:$D,"&gt;="&amp;P$4)</f>
        <v>0</v>
      </c>
      <c r="Q49" s="255">
        <f>SUMIFS(지출예정!$I:$I,지출예정!$C:$C,$B49,지출예정!$D:$D,"&lt;"&amp;R$4,지출예정!$D:$D,"&gt;="&amp;Q$4)</f>
        <v>0</v>
      </c>
      <c r="R49" s="255">
        <f>SUMIFS(지출예정!$I:$I,지출예정!$C:$C,$B49,지출예정!$D:$D,"&lt;"&amp;$S$4,지출예정!$D:$D,"&gt;="&amp;R$4)</f>
        <v>0</v>
      </c>
      <c r="S49" s="255">
        <f>SUMIFS(지출예정!$I:$I,지출예정!$C:$C,$B49,지출예정!$D:$D,"&gt;="&amp;S$4)</f>
        <v>0</v>
      </c>
    </row>
    <row r="50" spans="1:19">
      <c r="A50" s="250"/>
      <c r="B50" s="250" t="s">
        <v>1384</v>
      </c>
      <c r="C50" s="251"/>
      <c r="D50" s="252">
        <f t="shared" si="2"/>
        <v>2750000</v>
      </c>
      <c r="E50" s="251"/>
      <c r="F50" s="253">
        <f t="shared" si="3"/>
        <v>-2750000</v>
      </c>
      <c r="G50" s="253">
        <f t="shared" si="4"/>
        <v>2750000</v>
      </c>
      <c r="H50" s="254">
        <f t="shared" si="5"/>
        <v>0</v>
      </c>
      <c r="I50" s="253">
        <f t="shared" si="6"/>
        <v>0</v>
      </c>
      <c r="J50" s="254" t="str">
        <f t="shared" si="7"/>
        <v>0.00%</v>
      </c>
      <c r="K50" s="255">
        <f>SUMIFS(지출예정!$I:$I,지출예정!$C:$C,$B50,지출예정!$D:$D,"&lt;"&amp;L$4)</f>
        <v>0</v>
      </c>
      <c r="L50" s="255">
        <f>SUMIFS(지출예정!$I:$I,지출예정!$C:$C,$B50,지출예정!$D:$D,"&lt;"&amp;M$4,지출예정!$D:$D,"&gt;="&amp;L$4)</f>
        <v>0</v>
      </c>
      <c r="M50" s="255">
        <f>SUMIFS(지출예정!$I:$I,지출예정!$C:$C,$B50,지출예정!$D:$D,"&lt;"&amp;N$4,지출예정!$D:$D,"&gt;="&amp;M$4)</f>
        <v>2750000</v>
      </c>
      <c r="N50" s="255">
        <f>SUMIFS(지출예정!$I:$I,지출예정!$C:$C,$B50,지출예정!$D:$D,"&lt;"&amp;O$4,지출예정!$D:$D,"&gt;="&amp;N$4)</f>
        <v>0</v>
      </c>
      <c r="O50" s="255">
        <f>SUMIFS(지출예정!$I:$I,지출예정!$C:$C,$B50,지출예정!$D:$D,"&lt;"&amp;P$4,지출예정!$D:$D,"&gt;="&amp;O$4)</f>
        <v>0</v>
      </c>
      <c r="P50" s="255">
        <f>SUMIFS(지출예정!$I:$I,지출예정!$C:$C,$B50,지출예정!$D:$D,"&lt;"&amp;Q$4,지출예정!$D:$D,"&gt;="&amp;P$4)</f>
        <v>0</v>
      </c>
      <c r="Q50" s="255">
        <f>SUMIFS(지출예정!$I:$I,지출예정!$C:$C,$B50,지출예정!$D:$D,"&lt;"&amp;R$4,지출예정!$D:$D,"&gt;="&amp;Q$4)</f>
        <v>0</v>
      </c>
      <c r="R50" s="255">
        <f>SUMIFS(지출예정!$I:$I,지출예정!$C:$C,$B50,지출예정!$D:$D,"&lt;"&amp;$S$4,지출예정!$D:$D,"&gt;="&amp;R$4)</f>
        <v>0</v>
      </c>
      <c r="S50" s="255">
        <f>SUMIFS(지출예정!$I:$I,지출예정!$C:$C,$B50,지출예정!$D:$D,"&gt;="&amp;S$4)</f>
        <v>0</v>
      </c>
    </row>
    <row r="51" spans="1:19">
      <c r="A51" s="250"/>
      <c r="B51" s="250" t="s">
        <v>1026</v>
      </c>
      <c r="C51" s="251"/>
      <c r="D51" s="252">
        <f t="shared" si="2"/>
        <v>6500000</v>
      </c>
      <c r="E51" s="251"/>
      <c r="F51" s="253">
        <f t="shared" si="3"/>
        <v>-6500000</v>
      </c>
      <c r="G51" s="253">
        <f t="shared" si="4"/>
        <v>6500000</v>
      </c>
      <c r="H51" s="254">
        <f t="shared" si="5"/>
        <v>0</v>
      </c>
      <c r="I51" s="253">
        <f t="shared" si="6"/>
        <v>0</v>
      </c>
      <c r="J51" s="254" t="str">
        <f t="shared" si="7"/>
        <v>0.00%</v>
      </c>
      <c r="K51" s="255">
        <f>SUMIFS(지출예정!$I:$I,지출예정!$C:$C,$B51,지출예정!$D:$D,"&lt;"&amp;L$4)</f>
        <v>0</v>
      </c>
      <c r="L51" s="255">
        <f>SUMIFS(지출예정!$I:$I,지출예정!$C:$C,$B51,지출예정!$D:$D,"&lt;"&amp;M$4,지출예정!$D:$D,"&gt;="&amp;L$4)</f>
        <v>0</v>
      </c>
      <c r="M51" s="255">
        <f>SUMIFS(지출예정!$I:$I,지출예정!$C:$C,$B51,지출예정!$D:$D,"&lt;"&amp;N$4,지출예정!$D:$D,"&gt;="&amp;M$4)</f>
        <v>0</v>
      </c>
      <c r="N51" s="255">
        <f>SUMIFS(지출예정!$I:$I,지출예정!$C:$C,$B51,지출예정!$D:$D,"&lt;"&amp;O$4,지출예정!$D:$D,"&gt;="&amp;N$4)</f>
        <v>6500000</v>
      </c>
      <c r="O51" s="255">
        <f>SUMIFS(지출예정!$I:$I,지출예정!$C:$C,$B51,지출예정!$D:$D,"&lt;"&amp;P$4,지출예정!$D:$D,"&gt;="&amp;O$4)</f>
        <v>0</v>
      </c>
      <c r="P51" s="255">
        <f>SUMIFS(지출예정!$I:$I,지출예정!$C:$C,$B51,지출예정!$D:$D,"&lt;"&amp;Q$4,지출예정!$D:$D,"&gt;="&amp;P$4)</f>
        <v>0</v>
      </c>
      <c r="Q51" s="255">
        <f>SUMIFS(지출예정!$I:$I,지출예정!$C:$C,$B51,지출예정!$D:$D,"&lt;"&amp;R$4,지출예정!$D:$D,"&gt;="&amp;Q$4)</f>
        <v>0</v>
      </c>
      <c r="R51" s="255">
        <f>SUMIFS(지출예정!$I:$I,지출예정!$C:$C,$B51,지출예정!$D:$D,"&lt;"&amp;$S$4,지출예정!$D:$D,"&gt;="&amp;R$4)</f>
        <v>0</v>
      </c>
      <c r="S51" s="255">
        <f>SUMIFS(지출예정!$I:$I,지출예정!$C:$C,$B51,지출예정!$D:$D,"&gt;="&amp;S$4)</f>
        <v>0</v>
      </c>
    </row>
    <row r="52" spans="1:19">
      <c r="A52" s="250"/>
      <c r="B52" s="250" t="s">
        <v>976</v>
      </c>
      <c r="C52" s="251"/>
      <c r="D52" s="252">
        <f t="shared" si="2"/>
        <v>0</v>
      </c>
      <c r="E52" s="251"/>
      <c r="F52" s="253">
        <f t="shared" si="3"/>
        <v>0</v>
      </c>
      <c r="G52" s="253">
        <f t="shared" si="4"/>
        <v>0</v>
      </c>
      <c r="H52" s="254" t="str">
        <f t="shared" si="5"/>
        <v>0.00%</v>
      </c>
      <c r="I52" s="253">
        <f t="shared" si="6"/>
        <v>0</v>
      </c>
      <c r="J52" s="254" t="str">
        <f t="shared" si="7"/>
        <v>0.00%</v>
      </c>
      <c r="K52" s="255">
        <f>SUMIFS(지출예정!$I:$I,지출예정!$C:$C,$B52,지출예정!$D:$D,"&lt;"&amp;L$4)</f>
        <v>0</v>
      </c>
      <c r="L52" s="255">
        <f>SUMIFS(지출예정!$I:$I,지출예정!$C:$C,$B52,지출예정!$D:$D,"&lt;"&amp;M$4,지출예정!$D:$D,"&gt;="&amp;L$4)</f>
        <v>0</v>
      </c>
      <c r="M52" s="255">
        <f>SUMIFS(지출예정!$I:$I,지출예정!$C:$C,$B52,지출예정!$D:$D,"&lt;"&amp;N$4,지출예정!$D:$D,"&gt;="&amp;M$4)</f>
        <v>0</v>
      </c>
      <c r="N52" s="255">
        <f>SUMIFS(지출예정!$I:$I,지출예정!$C:$C,$B52,지출예정!$D:$D,"&lt;"&amp;O$4,지출예정!$D:$D,"&gt;="&amp;N$4)</f>
        <v>0</v>
      </c>
      <c r="O52" s="255">
        <f>SUMIFS(지출예정!$I:$I,지출예정!$C:$C,$B52,지출예정!$D:$D,"&lt;"&amp;P$4,지출예정!$D:$D,"&gt;="&amp;O$4)</f>
        <v>0</v>
      </c>
      <c r="P52" s="255">
        <f>SUMIFS(지출예정!$I:$I,지출예정!$C:$C,$B52,지출예정!$D:$D,"&lt;"&amp;Q$4,지출예정!$D:$D,"&gt;="&amp;P$4)</f>
        <v>0</v>
      </c>
      <c r="Q52" s="255">
        <f>SUMIFS(지출예정!$I:$I,지출예정!$C:$C,$B52,지출예정!$D:$D,"&lt;"&amp;R$4,지출예정!$D:$D,"&gt;="&amp;Q$4)</f>
        <v>0</v>
      </c>
      <c r="R52" s="255">
        <f>SUMIFS(지출예정!$I:$I,지출예정!$C:$C,$B52,지출예정!$D:$D,"&lt;"&amp;$S$4,지출예정!$D:$D,"&gt;="&amp;R$4)</f>
        <v>0</v>
      </c>
      <c r="S52" s="255">
        <f>SUMIFS(지출예정!$I:$I,지출예정!$C:$C,$B52,지출예정!$D:$D,"&gt;="&amp;S$4)</f>
        <v>0</v>
      </c>
    </row>
    <row r="53" spans="1:19">
      <c r="A53" s="250"/>
      <c r="B53" s="250" t="s">
        <v>1401</v>
      </c>
      <c r="C53" s="251"/>
      <c r="D53" s="252">
        <f t="shared" si="2"/>
        <v>6000000</v>
      </c>
      <c r="E53" s="251"/>
      <c r="F53" s="253">
        <f t="shared" si="3"/>
        <v>-6000000</v>
      </c>
      <c r="G53" s="253">
        <f t="shared" si="4"/>
        <v>6000000</v>
      </c>
      <c r="H53" s="254">
        <f t="shared" si="5"/>
        <v>0</v>
      </c>
      <c r="I53" s="253">
        <f t="shared" si="6"/>
        <v>0</v>
      </c>
      <c r="J53" s="254" t="str">
        <f t="shared" si="7"/>
        <v>0.00%</v>
      </c>
      <c r="K53" s="255">
        <f>SUMIFS(지출예정!$I:$I,지출예정!$C:$C,$B53,지출예정!$D:$D,"&lt;"&amp;L$4)</f>
        <v>0</v>
      </c>
      <c r="L53" s="255">
        <f>SUMIFS(지출예정!$I:$I,지출예정!$C:$C,$B53,지출예정!$D:$D,"&lt;"&amp;M$4,지출예정!$D:$D,"&gt;="&amp;L$4)</f>
        <v>0</v>
      </c>
      <c r="M53" s="255">
        <f>SUMIFS(지출예정!$I:$I,지출예정!$C:$C,$B53,지출예정!$D:$D,"&lt;"&amp;N$4,지출예정!$D:$D,"&gt;="&amp;M$4)</f>
        <v>0</v>
      </c>
      <c r="N53" s="255">
        <f>SUMIFS(지출예정!$I:$I,지출예정!$C:$C,$B53,지출예정!$D:$D,"&lt;"&amp;O$4,지출예정!$D:$D,"&gt;="&amp;N$4)</f>
        <v>0</v>
      </c>
      <c r="O53" s="255">
        <f>SUMIFS(지출예정!$I:$I,지출예정!$C:$C,$B53,지출예정!$D:$D,"&lt;"&amp;P$4,지출예정!$D:$D,"&gt;="&amp;O$4)</f>
        <v>6000000</v>
      </c>
      <c r="P53" s="255">
        <f>SUMIFS(지출예정!$I:$I,지출예정!$C:$C,$B53,지출예정!$D:$D,"&lt;"&amp;Q$4,지출예정!$D:$D,"&gt;="&amp;P$4)</f>
        <v>0</v>
      </c>
      <c r="Q53" s="255">
        <f>SUMIFS(지출예정!$I:$I,지출예정!$C:$C,$B53,지출예정!$D:$D,"&lt;"&amp;R$4,지출예정!$D:$D,"&gt;="&amp;Q$4)</f>
        <v>0</v>
      </c>
      <c r="R53" s="255">
        <f>SUMIFS(지출예정!$I:$I,지출예정!$C:$C,$B53,지출예정!$D:$D,"&lt;"&amp;$S$4,지출예정!$D:$D,"&gt;="&amp;R$4)</f>
        <v>0</v>
      </c>
      <c r="S53" s="255">
        <f>SUMIFS(지출예정!$I:$I,지출예정!$C:$C,$B53,지출예정!$D:$D,"&gt;="&amp;S$4)</f>
        <v>0</v>
      </c>
    </row>
    <row r="54" spans="1:19">
      <c r="A54" s="250"/>
      <c r="B54" s="250" t="s">
        <v>1118</v>
      </c>
      <c r="C54" s="251"/>
      <c r="D54" s="252">
        <f t="shared" si="2"/>
        <v>0</v>
      </c>
      <c r="E54" s="251"/>
      <c r="F54" s="253">
        <f t="shared" si="3"/>
        <v>0</v>
      </c>
      <c r="G54" s="253">
        <f t="shared" si="4"/>
        <v>0</v>
      </c>
      <c r="H54" s="254" t="str">
        <f t="shared" si="5"/>
        <v>0.00%</v>
      </c>
      <c r="I54" s="253">
        <f t="shared" si="6"/>
        <v>0</v>
      </c>
      <c r="J54" s="254" t="str">
        <f t="shared" si="7"/>
        <v>0.00%</v>
      </c>
      <c r="K54" s="255">
        <f>SUMIFS(지출예정!$I:$I,지출예정!$C:$C,$B54,지출예정!$D:$D,"&lt;"&amp;L$4)</f>
        <v>0</v>
      </c>
      <c r="L54" s="255">
        <f>SUMIFS(지출예정!$I:$I,지출예정!$C:$C,$B54,지출예정!$D:$D,"&lt;"&amp;M$4,지출예정!$D:$D,"&gt;="&amp;L$4)</f>
        <v>0</v>
      </c>
      <c r="M54" s="255">
        <f>SUMIFS(지출예정!$I:$I,지출예정!$C:$C,$B54,지출예정!$D:$D,"&lt;"&amp;N$4,지출예정!$D:$D,"&gt;="&amp;M$4)</f>
        <v>0</v>
      </c>
      <c r="N54" s="255">
        <f>SUMIFS(지출예정!$I:$I,지출예정!$C:$C,$B54,지출예정!$D:$D,"&lt;"&amp;O$4,지출예정!$D:$D,"&gt;="&amp;N$4)</f>
        <v>0</v>
      </c>
      <c r="O54" s="255">
        <f>SUMIFS(지출예정!$I:$I,지출예정!$C:$C,$B54,지출예정!$D:$D,"&lt;"&amp;P$4,지출예정!$D:$D,"&gt;="&amp;O$4)</f>
        <v>0</v>
      </c>
      <c r="P54" s="255">
        <f>SUMIFS(지출예정!$I:$I,지출예정!$C:$C,$B54,지출예정!$D:$D,"&lt;"&amp;Q$4,지출예정!$D:$D,"&gt;="&amp;P$4)</f>
        <v>0</v>
      </c>
      <c r="Q54" s="255">
        <f>SUMIFS(지출예정!$I:$I,지출예정!$C:$C,$B54,지출예정!$D:$D,"&lt;"&amp;R$4,지출예정!$D:$D,"&gt;="&amp;Q$4)</f>
        <v>0</v>
      </c>
      <c r="R54" s="255">
        <f>SUMIFS(지출예정!$I:$I,지출예정!$C:$C,$B54,지출예정!$D:$D,"&lt;"&amp;$S$4,지출예정!$D:$D,"&gt;="&amp;R$4)</f>
        <v>0</v>
      </c>
      <c r="S54" s="255">
        <f>SUMIFS(지출예정!$I:$I,지출예정!$C:$C,$B54,지출예정!$D:$D,"&gt;="&amp;S$4)</f>
        <v>0</v>
      </c>
    </row>
    <row r="55" spans="1:19">
      <c r="A55" s="250"/>
      <c r="B55" s="250" t="s">
        <v>803</v>
      </c>
      <c r="C55" s="251"/>
      <c r="D55" s="252">
        <f t="shared" si="2"/>
        <v>20000000</v>
      </c>
      <c r="E55" s="251"/>
      <c r="F55" s="253">
        <f t="shared" si="3"/>
        <v>-20000000</v>
      </c>
      <c r="G55" s="253">
        <f t="shared" si="4"/>
        <v>20000000</v>
      </c>
      <c r="H55" s="254">
        <f t="shared" si="5"/>
        <v>0</v>
      </c>
      <c r="I55" s="253">
        <f t="shared" si="6"/>
        <v>0</v>
      </c>
      <c r="J55" s="254" t="str">
        <f t="shared" si="7"/>
        <v>0.00%</v>
      </c>
      <c r="K55" s="255">
        <f>SUMIFS(지출예정!$I:$I,지출예정!$C:$C,$B55,지출예정!$D:$D,"&lt;"&amp;L$4)</f>
        <v>0</v>
      </c>
      <c r="L55" s="255">
        <f>SUMIFS(지출예정!$I:$I,지출예정!$C:$C,$B55,지출예정!$D:$D,"&lt;"&amp;M$4,지출예정!$D:$D,"&gt;="&amp;L$4)</f>
        <v>0</v>
      </c>
      <c r="M55" s="255">
        <f>SUMIFS(지출예정!$I:$I,지출예정!$C:$C,$B55,지출예정!$D:$D,"&lt;"&amp;N$4,지출예정!$D:$D,"&gt;="&amp;M$4)</f>
        <v>0</v>
      </c>
      <c r="N55" s="255">
        <f>SUMIFS(지출예정!$I:$I,지출예정!$C:$C,$B55,지출예정!$D:$D,"&lt;"&amp;O$4,지출예정!$D:$D,"&gt;="&amp;N$4)</f>
        <v>0</v>
      </c>
      <c r="O55" s="255">
        <f>SUMIFS(지출예정!$I:$I,지출예정!$C:$C,$B55,지출예정!$D:$D,"&lt;"&amp;P$4,지출예정!$D:$D,"&gt;="&amp;O$4)</f>
        <v>20000000</v>
      </c>
      <c r="P55" s="255">
        <f>SUMIFS(지출예정!$I:$I,지출예정!$C:$C,$B55,지출예정!$D:$D,"&lt;"&amp;Q$4,지출예정!$D:$D,"&gt;="&amp;P$4)</f>
        <v>0</v>
      </c>
      <c r="Q55" s="255">
        <f>SUMIFS(지출예정!$I:$I,지출예정!$C:$C,$B55,지출예정!$D:$D,"&lt;"&amp;R$4,지출예정!$D:$D,"&gt;="&amp;Q$4)</f>
        <v>0</v>
      </c>
      <c r="R55" s="255">
        <f>SUMIFS(지출예정!$I:$I,지출예정!$C:$C,$B55,지출예정!$D:$D,"&lt;"&amp;$S$4,지출예정!$D:$D,"&gt;="&amp;R$4)</f>
        <v>0</v>
      </c>
      <c r="S55" s="255">
        <f>SUMIFS(지출예정!$I:$I,지출예정!$C:$C,$B55,지출예정!$D:$D,"&gt;="&amp;S$4)</f>
        <v>0</v>
      </c>
    </row>
    <row r="56" spans="1:19">
      <c r="A56" s="250"/>
      <c r="B56" s="250" t="s">
        <v>1416</v>
      </c>
      <c r="C56" s="251"/>
      <c r="D56" s="252">
        <f t="shared" si="2"/>
        <v>1152360</v>
      </c>
      <c r="E56" s="251"/>
      <c r="F56" s="253">
        <f t="shared" si="3"/>
        <v>-1152360</v>
      </c>
      <c r="G56" s="253">
        <f t="shared" si="4"/>
        <v>1152360</v>
      </c>
      <c r="H56" s="254">
        <f t="shared" si="5"/>
        <v>0</v>
      </c>
      <c r="I56" s="253">
        <f t="shared" si="6"/>
        <v>0</v>
      </c>
      <c r="J56" s="254" t="str">
        <f t="shared" si="7"/>
        <v>0.00%</v>
      </c>
      <c r="K56" s="255">
        <f>SUMIFS(지출예정!$I:$I,지출예정!$C:$C,$B56,지출예정!$D:$D,"&lt;"&amp;L$4)</f>
        <v>0</v>
      </c>
      <c r="L56" s="255">
        <f>SUMIFS(지출예정!$I:$I,지출예정!$C:$C,$B56,지출예정!$D:$D,"&lt;"&amp;M$4,지출예정!$D:$D,"&gt;="&amp;L$4)</f>
        <v>1152360</v>
      </c>
      <c r="M56" s="255">
        <f>SUMIFS(지출예정!$I:$I,지출예정!$C:$C,$B56,지출예정!$D:$D,"&lt;"&amp;N$4,지출예정!$D:$D,"&gt;="&amp;M$4)</f>
        <v>0</v>
      </c>
      <c r="N56" s="255">
        <f>SUMIFS(지출예정!$I:$I,지출예정!$C:$C,$B56,지출예정!$D:$D,"&lt;"&amp;O$4,지출예정!$D:$D,"&gt;="&amp;N$4)</f>
        <v>0</v>
      </c>
      <c r="O56" s="255">
        <f>SUMIFS(지출예정!$I:$I,지출예정!$C:$C,$B56,지출예정!$D:$D,"&lt;"&amp;P$4,지출예정!$D:$D,"&gt;="&amp;O$4)</f>
        <v>0</v>
      </c>
      <c r="P56" s="255">
        <f>SUMIFS(지출예정!$I:$I,지출예정!$C:$C,$B56,지출예정!$D:$D,"&lt;"&amp;Q$4,지출예정!$D:$D,"&gt;="&amp;P$4)</f>
        <v>0</v>
      </c>
      <c r="Q56" s="255">
        <f>SUMIFS(지출예정!$I:$I,지출예정!$C:$C,$B56,지출예정!$D:$D,"&lt;"&amp;R$4,지출예정!$D:$D,"&gt;="&amp;Q$4)</f>
        <v>0</v>
      </c>
      <c r="R56" s="255">
        <f>SUMIFS(지출예정!$I:$I,지출예정!$C:$C,$B56,지출예정!$D:$D,"&lt;"&amp;$S$4,지출예정!$D:$D,"&gt;="&amp;R$4)</f>
        <v>0</v>
      </c>
      <c r="S56" s="255">
        <f>SUMIFS(지출예정!$I:$I,지출예정!$C:$C,$B56,지출예정!$D:$D,"&gt;="&amp;S$4)</f>
        <v>0</v>
      </c>
    </row>
    <row r="57" spans="1:19">
      <c r="A57" s="250"/>
      <c r="B57" s="250" t="s">
        <v>812</v>
      </c>
      <c r="C57" s="251"/>
      <c r="D57" s="252">
        <f t="shared" si="2"/>
        <v>900000</v>
      </c>
      <c r="E57" s="251"/>
      <c r="F57" s="253">
        <f t="shared" si="3"/>
        <v>-900000</v>
      </c>
      <c r="G57" s="253">
        <f t="shared" si="4"/>
        <v>900000</v>
      </c>
      <c r="H57" s="254">
        <f t="shared" si="5"/>
        <v>0</v>
      </c>
      <c r="I57" s="253">
        <f t="shared" si="6"/>
        <v>0</v>
      </c>
      <c r="J57" s="254" t="str">
        <f t="shared" si="7"/>
        <v>0.00%</v>
      </c>
      <c r="K57" s="255">
        <f>SUMIFS(지출예정!$I:$I,지출예정!$C:$C,$B57,지출예정!$D:$D,"&lt;"&amp;L$4)</f>
        <v>0</v>
      </c>
      <c r="L57" s="255">
        <f>SUMIFS(지출예정!$I:$I,지출예정!$C:$C,$B57,지출예정!$D:$D,"&lt;"&amp;M$4,지출예정!$D:$D,"&gt;="&amp;L$4)</f>
        <v>0</v>
      </c>
      <c r="M57" s="255">
        <f>SUMIFS(지출예정!$I:$I,지출예정!$C:$C,$B57,지출예정!$D:$D,"&lt;"&amp;N$4,지출예정!$D:$D,"&gt;="&amp;M$4)</f>
        <v>0</v>
      </c>
      <c r="N57" s="255">
        <f>SUMIFS(지출예정!$I:$I,지출예정!$C:$C,$B57,지출예정!$D:$D,"&lt;"&amp;O$4,지출예정!$D:$D,"&gt;="&amp;N$4)</f>
        <v>900000</v>
      </c>
      <c r="O57" s="255">
        <f>SUMIFS(지출예정!$I:$I,지출예정!$C:$C,$B57,지출예정!$D:$D,"&lt;"&amp;P$4,지출예정!$D:$D,"&gt;="&amp;O$4)</f>
        <v>0</v>
      </c>
      <c r="P57" s="255">
        <f>SUMIFS(지출예정!$I:$I,지출예정!$C:$C,$B57,지출예정!$D:$D,"&lt;"&amp;Q$4,지출예정!$D:$D,"&gt;="&amp;P$4)</f>
        <v>0</v>
      </c>
      <c r="Q57" s="255">
        <f>SUMIFS(지출예정!$I:$I,지출예정!$C:$C,$B57,지출예정!$D:$D,"&lt;"&amp;R$4,지출예정!$D:$D,"&gt;="&amp;Q$4)</f>
        <v>0</v>
      </c>
      <c r="R57" s="255">
        <f>SUMIFS(지출예정!$I:$I,지출예정!$C:$C,$B57,지출예정!$D:$D,"&lt;"&amp;$S$4,지출예정!$D:$D,"&gt;="&amp;R$4)</f>
        <v>0</v>
      </c>
      <c r="S57" s="255">
        <f>SUMIFS(지출예정!$I:$I,지출예정!$C:$C,$B57,지출예정!$D:$D,"&gt;="&amp;S$4)</f>
        <v>0</v>
      </c>
    </row>
    <row r="58" spans="1:19">
      <c r="A58" s="250"/>
      <c r="B58" s="250" t="s">
        <v>140</v>
      </c>
      <c r="C58" s="251"/>
      <c r="D58" s="252">
        <f t="shared" si="2"/>
        <v>2800000</v>
      </c>
      <c r="E58" s="251"/>
      <c r="F58" s="253">
        <f t="shared" si="3"/>
        <v>-2800000</v>
      </c>
      <c r="G58" s="253">
        <f t="shared" si="4"/>
        <v>2800000</v>
      </c>
      <c r="H58" s="254">
        <f t="shared" si="5"/>
        <v>0</v>
      </c>
      <c r="I58" s="253">
        <f t="shared" si="6"/>
        <v>0</v>
      </c>
      <c r="J58" s="254" t="str">
        <f t="shared" si="7"/>
        <v>0.00%</v>
      </c>
      <c r="K58" s="255">
        <f>SUMIFS(지출예정!$I:$I,지출예정!$C:$C,$B58,지출예정!$D:$D,"&lt;"&amp;L$4)</f>
        <v>0</v>
      </c>
      <c r="L58" s="255">
        <f>SUMIFS(지출예정!$I:$I,지출예정!$C:$C,$B58,지출예정!$D:$D,"&lt;"&amp;M$4,지출예정!$D:$D,"&gt;="&amp;L$4)</f>
        <v>0</v>
      </c>
      <c r="M58" s="255">
        <f>SUMIFS(지출예정!$I:$I,지출예정!$C:$C,$B58,지출예정!$D:$D,"&lt;"&amp;N$4,지출예정!$D:$D,"&gt;="&amp;M$4)</f>
        <v>0</v>
      </c>
      <c r="N58" s="255">
        <f>SUMIFS(지출예정!$I:$I,지출예정!$C:$C,$B58,지출예정!$D:$D,"&lt;"&amp;O$4,지출예정!$D:$D,"&gt;="&amp;N$4)</f>
        <v>2800000</v>
      </c>
      <c r="O58" s="255">
        <f>SUMIFS(지출예정!$I:$I,지출예정!$C:$C,$B58,지출예정!$D:$D,"&lt;"&amp;P$4,지출예정!$D:$D,"&gt;="&amp;O$4)</f>
        <v>0</v>
      </c>
      <c r="P58" s="255">
        <f>SUMIFS(지출예정!$I:$I,지출예정!$C:$C,$B58,지출예정!$D:$D,"&lt;"&amp;Q$4,지출예정!$D:$D,"&gt;="&amp;P$4)</f>
        <v>0</v>
      </c>
      <c r="Q58" s="255">
        <f>SUMIFS(지출예정!$I:$I,지출예정!$C:$C,$B58,지출예정!$D:$D,"&lt;"&amp;R$4,지출예정!$D:$D,"&gt;="&amp;Q$4)</f>
        <v>0</v>
      </c>
      <c r="R58" s="255">
        <f>SUMIFS(지출예정!$I:$I,지출예정!$C:$C,$B58,지출예정!$D:$D,"&lt;"&amp;$S$4,지출예정!$D:$D,"&gt;="&amp;R$4)</f>
        <v>0</v>
      </c>
      <c r="S58" s="255">
        <f>SUMIFS(지출예정!$I:$I,지출예정!$C:$C,$B58,지출예정!$D:$D,"&gt;="&amp;S$4)</f>
        <v>0</v>
      </c>
    </row>
    <row r="59" spans="1:19">
      <c r="A59" s="250"/>
      <c r="B59" s="250" t="s">
        <v>547</v>
      </c>
      <c r="C59" s="251"/>
      <c r="D59" s="252">
        <f t="shared" si="2"/>
        <v>1400000</v>
      </c>
      <c r="E59" s="251"/>
      <c r="F59" s="253">
        <f t="shared" si="3"/>
        <v>-1400000</v>
      </c>
      <c r="G59" s="253">
        <f t="shared" si="4"/>
        <v>1400000</v>
      </c>
      <c r="H59" s="254">
        <f t="shared" si="5"/>
        <v>0</v>
      </c>
      <c r="I59" s="253">
        <f t="shared" si="6"/>
        <v>0</v>
      </c>
      <c r="J59" s="254" t="str">
        <f t="shared" si="7"/>
        <v>0.00%</v>
      </c>
      <c r="K59" s="255">
        <f>SUMIFS(지출예정!$I:$I,지출예정!$C:$C,$B59,지출예정!$D:$D,"&lt;"&amp;L$4)</f>
        <v>0</v>
      </c>
      <c r="L59" s="255">
        <f>SUMIFS(지출예정!$I:$I,지출예정!$C:$C,$B59,지출예정!$D:$D,"&lt;"&amp;M$4,지출예정!$D:$D,"&gt;="&amp;L$4)</f>
        <v>0</v>
      </c>
      <c r="M59" s="255">
        <f>SUMIFS(지출예정!$I:$I,지출예정!$C:$C,$B59,지출예정!$D:$D,"&lt;"&amp;N$4,지출예정!$D:$D,"&gt;="&amp;M$4)</f>
        <v>0</v>
      </c>
      <c r="N59" s="255">
        <f>SUMIFS(지출예정!$I:$I,지출예정!$C:$C,$B59,지출예정!$D:$D,"&lt;"&amp;O$4,지출예정!$D:$D,"&gt;="&amp;N$4)</f>
        <v>0</v>
      </c>
      <c r="O59" s="255">
        <f>SUMIFS(지출예정!$I:$I,지출예정!$C:$C,$B59,지출예정!$D:$D,"&lt;"&amp;P$4,지출예정!$D:$D,"&gt;="&amp;O$4)</f>
        <v>1400000</v>
      </c>
      <c r="P59" s="255">
        <f>SUMIFS(지출예정!$I:$I,지출예정!$C:$C,$B59,지출예정!$D:$D,"&lt;"&amp;Q$4,지출예정!$D:$D,"&gt;="&amp;P$4)</f>
        <v>0</v>
      </c>
      <c r="Q59" s="255">
        <f>SUMIFS(지출예정!$I:$I,지출예정!$C:$C,$B59,지출예정!$D:$D,"&lt;"&amp;R$4,지출예정!$D:$D,"&gt;="&amp;Q$4)</f>
        <v>0</v>
      </c>
      <c r="R59" s="255">
        <f>SUMIFS(지출예정!$I:$I,지출예정!$C:$C,$B59,지출예정!$D:$D,"&lt;"&amp;$S$4,지출예정!$D:$D,"&gt;="&amp;R$4)</f>
        <v>0</v>
      </c>
      <c r="S59" s="255">
        <f>SUMIFS(지출예정!$I:$I,지출예정!$C:$C,$B59,지출예정!$D:$D,"&gt;="&amp;S$4)</f>
        <v>0</v>
      </c>
    </row>
    <row r="60" spans="1:19">
      <c r="A60" s="250"/>
      <c r="B60" s="250" t="s">
        <v>951</v>
      </c>
      <c r="C60" s="251"/>
      <c r="D60" s="252">
        <f t="shared" si="2"/>
        <v>4050000</v>
      </c>
      <c r="E60" s="251"/>
      <c r="F60" s="253">
        <f t="shared" si="3"/>
        <v>-4050000</v>
      </c>
      <c r="G60" s="253">
        <f t="shared" si="4"/>
        <v>4050000</v>
      </c>
      <c r="H60" s="254">
        <f t="shared" si="5"/>
        <v>0</v>
      </c>
      <c r="I60" s="253">
        <f t="shared" si="6"/>
        <v>0</v>
      </c>
      <c r="J60" s="254" t="str">
        <f t="shared" si="7"/>
        <v>0.00%</v>
      </c>
      <c r="K60" s="255">
        <f>SUMIFS(지출예정!$I:$I,지출예정!$C:$C,$B60,지출예정!$D:$D,"&lt;"&amp;L$4)</f>
        <v>0</v>
      </c>
      <c r="L60" s="255">
        <f>SUMIFS(지출예정!$I:$I,지출예정!$C:$C,$B60,지출예정!$D:$D,"&lt;"&amp;M$4,지출예정!$D:$D,"&gt;="&amp;L$4)</f>
        <v>0</v>
      </c>
      <c r="M60" s="255">
        <f>SUMIFS(지출예정!$I:$I,지출예정!$C:$C,$B60,지출예정!$D:$D,"&lt;"&amp;N$4,지출예정!$D:$D,"&gt;="&amp;M$4)</f>
        <v>0</v>
      </c>
      <c r="N60" s="255">
        <f>SUMIFS(지출예정!$I:$I,지출예정!$C:$C,$B60,지출예정!$D:$D,"&lt;"&amp;O$4,지출예정!$D:$D,"&gt;="&amp;N$4)</f>
        <v>0</v>
      </c>
      <c r="O60" s="255">
        <f>SUMIFS(지출예정!$I:$I,지출예정!$C:$C,$B60,지출예정!$D:$D,"&lt;"&amp;P$4,지출예정!$D:$D,"&gt;="&amp;O$4)</f>
        <v>4050000</v>
      </c>
      <c r="P60" s="255">
        <f>SUMIFS(지출예정!$I:$I,지출예정!$C:$C,$B60,지출예정!$D:$D,"&lt;"&amp;Q$4,지출예정!$D:$D,"&gt;="&amp;P$4)</f>
        <v>0</v>
      </c>
      <c r="Q60" s="255">
        <f>SUMIFS(지출예정!$I:$I,지출예정!$C:$C,$B60,지출예정!$D:$D,"&lt;"&amp;R$4,지출예정!$D:$D,"&gt;="&amp;Q$4)</f>
        <v>0</v>
      </c>
      <c r="R60" s="255">
        <f>SUMIFS(지출예정!$I:$I,지출예정!$C:$C,$B60,지출예정!$D:$D,"&lt;"&amp;$S$4,지출예정!$D:$D,"&gt;="&amp;R$4)</f>
        <v>0</v>
      </c>
      <c r="S60" s="255">
        <f>SUMIFS(지출예정!$I:$I,지출예정!$C:$C,$B60,지출예정!$D:$D,"&gt;="&amp;S$4)</f>
        <v>0</v>
      </c>
    </row>
    <row r="61" spans="1:19">
      <c r="A61" s="250"/>
      <c r="B61" s="250" t="s">
        <v>984</v>
      </c>
      <c r="C61" s="251"/>
      <c r="D61" s="252">
        <f t="shared" si="2"/>
        <v>4000000</v>
      </c>
      <c r="E61" s="251"/>
      <c r="F61" s="253">
        <f t="shared" si="3"/>
        <v>-4000000</v>
      </c>
      <c r="G61" s="253">
        <f t="shared" si="4"/>
        <v>4000000</v>
      </c>
      <c r="H61" s="254">
        <f t="shared" si="5"/>
        <v>0</v>
      </c>
      <c r="I61" s="253">
        <f t="shared" si="6"/>
        <v>0</v>
      </c>
      <c r="J61" s="254" t="str">
        <f t="shared" si="7"/>
        <v>0.00%</v>
      </c>
      <c r="K61" s="255">
        <f>SUMIFS(지출예정!$I:$I,지출예정!$C:$C,$B61,지출예정!$D:$D,"&lt;"&amp;L$4)</f>
        <v>0</v>
      </c>
      <c r="L61" s="255">
        <f>SUMIFS(지출예정!$I:$I,지출예정!$C:$C,$B61,지출예정!$D:$D,"&lt;"&amp;M$4,지출예정!$D:$D,"&gt;="&amp;L$4)</f>
        <v>0</v>
      </c>
      <c r="M61" s="255">
        <f>SUMIFS(지출예정!$I:$I,지출예정!$C:$C,$B61,지출예정!$D:$D,"&lt;"&amp;N$4,지출예정!$D:$D,"&gt;="&amp;M$4)</f>
        <v>0</v>
      </c>
      <c r="N61" s="255">
        <f>SUMIFS(지출예정!$I:$I,지출예정!$C:$C,$B61,지출예정!$D:$D,"&lt;"&amp;O$4,지출예정!$D:$D,"&gt;="&amp;N$4)</f>
        <v>2000000</v>
      </c>
      <c r="O61" s="255">
        <f>SUMIFS(지출예정!$I:$I,지출예정!$C:$C,$B61,지출예정!$D:$D,"&lt;"&amp;P$4,지출예정!$D:$D,"&gt;="&amp;O$4)</f>
        <v>2000000</v>
      </c>
      <c r="P61" s="255">
        <f>SUMIFS(지출예정!$I:$I,지출예정!$C:$C,$B61,지출예정!$D:$D,"&lt;"&amp;Q$4,지출예정!$D:$D,"&gt;="&amp;P$4)</f>
        <v>0</v>
      </c>
      <c r="Q61" s="255">
        <f>SUMIFS(지출예정!$I:$I,지출예정!$C:$C,$B61,지출예정!$D:$D,"&lt;"&amp;R$4,지출예정!$D:$D,"&gt;="&amp;Q$4)</f>
        <v>0</v>
      </c>
      <c r="R61" s="255">
        <f>SUMIFS(지출예정!$I:$I,지출예정!$C:$C,$B61,지출예정!$D:$D,"&lt;"&amp;$S$4,지출예정!$D:$D,"&gt;="&amp;R$4)</f>
        <v>0</v>
      </c>
      <c r="S61" s="255">
        <f>SUMIFS(지출예정!$I:$I,지출예정!$C:$C,$B61,지출예정!$D:$D,"&gt;="&amp;S$4)</f>
        <v>0</v>
      </c>
    </row>
    <row r="62" spans="1:19">
      <c r="A62" s="250"/>
      <c r="B62" s="250" t="s">
        <v>1030</v>
      </c>
      <c r="C62" s="251"/>
      <c r="D62" s="252">
        <f t="shared" si="2"/>
        <v>1636365</v>
      </c>
      <c r="E62" s="251"/>
      <c r="F62" s="253">
        <f t="shared" si="3"/>
        <v>-1636365</v>
      </c>
      <c r="G62" s="253">
        <f t="shared" si="4"/>
        <v>1636365</v>
      </c>
      <c r="H62" s="254">
        <f t="shared" si="5"/>
        <v>0</v>
      </c>
      <c r="I62" s="253">
        <f t="shared" si="6"/>
        <v>0</v>
      </c>
      <c r="J62" s="254" t="str">
        <f t="shared" si="7"/>
        <v>0.00%</v>
      </c>
      <c r="K62" s="255">
        <f>SUMIFS(지출예정!$I:$I,지출예정!$C:$C,$B62,지출예정!$D:$D,"&lt;"&amp;L$4)</f>
        <v>0</v>
      </c>
      <c r="L62" s="255">
        <f>SUMIFS(지출예정!$I:$I,지출예정!$C:$C,$B62,지출예정!$D:$D,"&lt;"&amp;M$4,지출예정!$D:$D,"&gt;="&amp;L$4)</f>
        <v>0</v>
      </c>
      <c r="M62" s="255">
        <f>SUMIFS(지출예정!$I:$I,지출예정!$C:$C,$B62,지출예정!$D:$D,"&lt;"&amp;N$4,지출예정!$D:$D,"&gt;="&amp;M$4)</f>
        <v>0</v>
      </c>
      <c r="N62" s="255">
        <f>SUMIFS(지출예정!$I:$I,지출예정!$C:$C,$B62,지출예정!$D:$D,"&lt;"&amp;O$4,지출예정!$D:$D,"&gt;="&amp;N$4)</f>
        <v>1636365</v>
      </c>
      <c r="O62" s="255">
        <f>SUMIFS(지출예정!$I:$I,지출예정!$C:$C,$B62,지출예정!$D:$D,"&lt;"&amp;P$4,지출예정!$D:$D,"&gt;="&amp;O$4)</f>
        <v>0</v>
      </c>
      <c r="P62" s="255">
        <f>SUMIFS(지출예정!$I:$I,지출예정!$C:$C,$B62,지출예정!$D:$D,"&lt;"&amp;Q$4,지출예정!$D:$D,"&gt;="&amp;P$4)</f>
        <v>0</v>
      </c>
      <c r="Q62" s="255">
        <f>SUMIFS(지출예정!$I:$I,지출예정!$C:$C,$B62,지출예정!$D:$D,"&lt;"&amp;R$4,지출예정!$D:$D,"&gt;="&amp;Q$4)</f>
        <v>0</v>
      </c>
      <c r="R62" s="255">
        <f>SUMIFS(지출예정!$I:$I,지출예정!$C:$C,$B62,지출예정!$D:$D,"&lt;"&amp;$S$4,지출예정!$D:$D,"&gt;="&amp;R$4)</f>
        <v>0</v>
      </c>
      <c r="S62" s="255">
        <f>SUMIFS(지출예정!$I:$I,지출예정!$C:$C,$B62,지출예정!$D:$D,"&gt;="&amp;S$4)</f>
        <v>0</v>
      </c>
    </row>
    <row r="63" spans="1:19">
      <c r="A63" s="250"/>
      <c r="B63" s="250" t="s">
        <v>969</v>
      </c>
      <c r="C63" s="251"/>
      <c r="D63" s="252">
        <f t="shared" si="2"/>
        <v>1636365</v>
      </c>
      <c r="E63" s="251"/>
      <c r="F63" s="253">
        <f t="shared" si="3"/>
        <v>-1636365</v>
      </c>
      <c r="G63" s="253">
        <f t="shared" si="4"/>
        <v>1636365</v>
      </c>
      <c r="H63" s="254">
        <f t="shared" si="5"/>
        <v>0</v>
      </c>
      <c r="I63" s="253">
        <f t="shared" si="6"/>
        <v>0</v>
      </c>
      <c r="J63" s="254" t="str">
        <f t="shared" si="7"/>
        <v>0.00%</v>
      </c>
      <c r="K63" s="255">
        <f>SUMIFS(지출예정!$I:$I,지출예정!$C:$C,$B63,지출예정!$D:$D,"&lt;"&amp;L$4)</f>
        <v>0</v>
      </c>
      <c r="L63" s="255">
        <f>SUMIFS(지출예정!$I:$I,지출예정!$C:$C,$B63,지출예정!$D:$D,"&lt;"&amp;M$4,지출예정!$D:$D,"&gt;="&amp;L$4)</f>
        <v>0</v>
      </c>
      <c r="M63" s="255">
        <f>SUMIFS(지출예정!$I:$I,지출예정!$C:$C,$B63,지출예정!$D:$D,"&lt;"&amp;N$4,지출예정!$D:$D,"&gt;="&amp;M$4)</f>
        <v>0</v>
      </c>
      <c r="N63" s="255">
        <f>SUMIFS(지출예정!$I:$I,지출예정!$C:$C,$B63,지출예정!$D:$D,"&lt;"&amp;O$4,지출예정!$D:$D,"&gt;="&amp;N$4)</f>
        <v>1636365</v>
      </c>
      <c r="O63" s="255">
        <f>SUMIFS(지출예정!$I:$I,지출예정!$C:$C,$B63,지출예정!$D:$D,"&lt;"&amp;P$4,지출예정!$D:$D,"&gt;="&amp;O$4)</f>
        <v>0</v>
      </c>
      <c r="P63" s="255">
        <f>SUMIFS(지출예정!$I:$I,지출예정!$C:$C,$B63,지출예정!$D:$D,"&lt;"&amp;Q$4,지출예정!$D:$D,"&gt;="&amp;P$4)</f>
        <v>0</v>
      </c>
      <c r="Q63" s="255">
        <f>SUMIFS(지출예정!$I:$I,지출예정!$C:$C,$B63,지출예정!$D:$D,"&lt;"&amp;R$4,지출예정!$D:$D,"&gt;="&amp;Q$4)</f>
        <v>0</v>
      </c>
      <c r="R63" s="255">
        <f>SUMIFS(지출예정!$I:$I,지출예정!$C:$C,$B63,지출예정!$D:$D,"&lt;"&amp;$S$4,지출예정!$D:$D,"&gt;="&amp;R$4)</f>
        <v>0</v>
      </c>
      <c r="S63" s="255">
        <f>SUMIFS(지출예정!$I:$I,지출예정!$C:$C,$B63,지출예정!$D:$D,"&gt;="&amp;S$4)</f>
        <v>0</v>
      </c>
    </row>
    <row r="64" spans="1:19">
      <c r="A64" s="250"/>
      <c r="B64" s="250" t="s">
        <v>1011</v>
      </c>
      <c r="C64" s="251"/>
      <c r="D64" s="252">
        <f t="shared" si="2"/>
        <v>945000</v>
      </c>
      <c r="E64" s="251"/>
      <c r="F64" s="253">
        <f t="shared" si="3"/>
        <v>-945000</v>
      </c>
      <c r="G64" s="253">
        <f t="shared" si="4"/>
        <v>945000</v>
      </c>
      <c r="H64" s="254">
        <f t="shared" si="5"/>
        <v>0</v>
      </c>
      <c r="I64" s="253">
        <f t="shared" si="6"/>
        <v>0</v>
      </c>
      <c r="J64" s="254" t="str">
        <f t="shared" si="7"/>
        <v>0.00%</v>
      </c>
      <c r="K64" s="255">
        <f>SUMIFS(지출예정!$I:$I,지출예정!$C:$C,$B64,지출예정!$D:$D,"&lt;"&amp;L$4)</f>
        <v>0</v>
      </c>
      <c r="L64" s="255">
        <f>SUMIFS(지출예정!$I:$I,지출예정!$C:$C,$B64,지출예정!$D:$D,"&lt;"&amp;M$4,지출예정!$D:$D,"&gt;="&amp;L$4)</f>
        <v>0</v>
      </c>
      <c r="M64" s="255">
        <f>SUMIFS(지출예정!$I:$I,지출예정!$C:$C,$B64,지출예정!$D:$D,"&lt;"&amp;N$4,지출예정!$D:$D,"&gt;="&amp;M$4)</f>
        <v>0</v>
      </c>
      <c r="N64" s="255">
        <f>SUMIFS(지출예정!$I:$I,지출예정!$C:$C,$B64,지출예정!$D:$D,"&lt;"&amp;O$4,지출예정!$D:$D,"&gt;="&amp;N$4)</f>
        <v>0</v>
      </c>
      <c r="O64" s="255">
        <f>SUMIFS(지출예정!$I:$I,지출예정!$C:$C,$B64,지출예정!$D:$D,"&lt;"&amp;P$4,지출예정!$D:$D,"&gt;="&amp;O$4)</f>
        <v>945000</v>
      </c>
      <c r="P64" s="255">
        <f>SUMIFS(지출예정!$I:$I,지출예정!$C:$C,$B64,지출예정!$D:$D,"&lt;"&amp;Q$4,지출예정!$D:$D,"&gt;="&amp;P$4)</f>
        <v>0</v>
      </c>
      <c r="Q64" s="255">
        <f>SUMIFS(지출예정!$I:$I,지출예정!$C:$C,$B64,지출예정!$D:$D,"&lt;"&amp;R$4,지출예정!$D:$D,"&gt;="&amp;Q$4)</f>
        <v>0</v>
      </c>
      <c r="R64" s="255">
        <f>SUMIFS(지출예정!$I:$I,지출예정!$C:$C,$B64,지출예정!$D:$D,"&lt;"&amp;$S$4,지출예정!$D:$D,"&gt;="&amp;R$4)</f>
        <v>0</v>
      </c>
      <c r="S64" s="255">
        <f>SUMIFS(지출예정!$I:$I,지출예정!$C:$C,$B64,지출예정!$D:$D,"&gt;="&amp;S$4)</f>
        <v>0</v>
      </c>
    </row>
    <row r="65" spans="1:19">
      <c r="A65" s="250"/>
      <c r="B65" s="250" t="s">
        <v>1024</v>
      </c>
      <c r="C65" s="251"/>
      <c r="D65" s="252">
        <f t="shared" si="2"/>
        <v>20000000</v>
      </c>
      <c r="E65" s="251"/>
      <c r="F65" s="253">
        <f t="shared" si="3"/>
        <v>-20000000</v>
      </c>
      <c r="G65" s="253">
        <f t="shared" si="4"/>
        <v>20000000</v>
      </c>
      <c r="H65" s="254">
        <f t="shared" si="5"/>
        <v>0</v>
      </c>
      <c r="I65" s="253">
        <f t="shared" si="6"/>
        <v>0</v>
      </c>
      <c r="J65" s="254" t="str">
        <f t="shared" si="7"/>
        <v>0.00%</v>
      </c>
      <c r="K65" s="255">
        <f>SUMIFS(지출예정!$I:$I,지출예정!$C:$C,$B65,지출예정!$D:$D,"&lt;"&amp;L$4)</f>
        <v>0</v>
      </c>
      <c r="L65" s="255">
        <f>SUMIFS(지출예정!$I:$I,지출예정!$C:$C,$B65,지출예정!$D:$D,"&lt;"&amp;M$4,지출예정!$D:$D,"&gt;="&amp;L$4)</f>
        <v>0</v>
      </c>
      <c r="M65" s="255">
        <f>SUMIFS(지출예정!$I:$I,지출예정!$C:$C,$B65,지출예정!$D:$D,"&lt;"&amp;N$4,지출예정!$D:$D,"&gt;="&amp;M$4)</f>
        <v>0</v>
      </c>
      <c r="N65" s="255">
        <f>SUMIFS(지출예정!$I:$I,지출예정!$C:$C,$B65,지출예정!$D:$D,"&lt;"&amp;O$4,지출예정!$D:$D,"&gt;="&amp;N$4)</f>
        <v>0</v>
      </c>
      <c r="O65" s="255">
        <f>SUMIFS(지출예정!$I:$I,지출예정!$C:$C,$B65,지출예정!$D:$D,"&lt;"&amp;P$4,지출예정!$D:$D,"&gt;="&amp;O$4)</f>
        <v>20000000</v>
      </c>
      <c r="P65" s="255">
        <f>SUMIFS(지출예정!$I:$I,지출예정!$C:$C,$B65,지출예정!$D:$D,"&lt;"&amp;Q$4,지출예정!$D:$D,"&gt;="&amp;P$4)</f>
        <v>0</v>
      </c>
      <c r="Q65" s="255">
        <f>SUMIFS(지출예정!$I:$I,지출예정!$C:$C,$B65,지출예정!$D:$D,"&lt;"&amp;R$4,지출예정!$D:$D,"&gt;="&amp;Q$4)</f>
        <v>0</v>
      </c>
      <c r="R65" s="255">
        <f>SUMIFS(지출예정!$I:$I,지출예정!$C:$C,$B65,지출예정!$D:$D,"&lt;"&amp;$S$4,지출예정!$D:$D,"&gt;="&amp;R$4)</f>
        <v>0</v>
      </c>
      <c r="S65" s="255">
        <f>SUMIFS(지출예정!$I:$I,지출예정!$C:$C,$B65,지출예정!$D:$D,"&gt;="&amp;S$4)</f>
        <v>0</v>
      </c>
    </row>
    <row r="66" spans="1:19">
      <c r="A66" s="250"/>
      <c r="B66" s="250" t="s">
        <v>1017</v>
      </c>
      <c r="C66" s="251"/>
      <c r="D66" s="252">
        <f t="shared" si="2"/>
        <v>4000000</v>
      </c>
      <c r="E66" s="251"/>
      <c r="F66" s="253">
        <f t="shared" si="3"/>
        <v>-4000000</v>
      </c>
      <c r="G66" s="253">
        <f t="shared" si="4"/>
        <v>4000000</v>
      </c>
      <c r="H66" s="254">
        <f t="shared" si="5"/>
        <v>0</v>
      </c>
      <c r="I66" s="253">
        <f t="shared" si="6"/>
        <v>0</v>
      </c>
      <c r="J66" s="254" t="str">
        <f t="shared" si="7"/>
        <v>0.00%</v>
      </c>
      <c r="K66" s="255">
        <f>SUMIFS(지출예정!$I:$I,지출예정!$C:$C,$B66,지출예정!$D:$D,"&lt;"&amp;L$4)</f>
        <v>0</v>
      </c>
      <c r="L66" s="255">
        <f>SUMIFS(지출예정!$I:$I,지출예정!$C:$C,$B66,지출예정!$D:$D,"&lt;"&amp;M$4,지출예정!$D:$D,"&gt;="&amp;L$4)</f>
        <v>0</v>
      </c>
      <c r="M66" s="255">
        <f>SUMIFS(지출예정!$I:$I,지출예정!$C:$C,$B66,지출예정!$D:$D,"&lt;"&amp;N$4,지출예정!$D:$D,"&gt;="&amp;M$4)</f>
        <v>0</v>
      </c>
      <c r="N66" s="255">
        <f>SUMIFS(지출예정!$I:$I,지출예정!$C:$C,$B66,지출예정!$D:$D,"&lt;"&amp;O$4,지출예정!$D:$D,"&gt;="&amp;N$4)</f>
        <v>0</v>
      </c>
      <c r="O66" s="255">
        <f>SUMIFS(지출예정!$I:$I,지출예정!$C:$C,$B66,지출예정!$D:$D,"&lt;"&amp;P$4,지출예정!$D:$D,"&gt;="&amp;O$4)</f>
        <v>4000000</v>
      </c>
      <c r="P66" s="255">
        <f>SUMIFS(지출예정!$I:$I,지출예정!$C:$C,$B66,지출예정!$D:$D,"&lt;"&amp;Q$4,지출예정!$D:$D,"&gt;="&amp;P$4)</f>
        <v>0</v>
      </c>
      <c r="Q66" s="255">
        <f>SUMIFS(지출예정!$I:$I,지출예정!$C:$C,$B66,지출예정!$D:$D,"&lt;"&amp;R$4,지출예정!$D:$D,"&gt;="&amp;Q$4)</f>
        <v>0</v>
      </c>
      <c r="R66" s="255">
        <f>SUMIFS(지출예정!$I:$I,지출예정!$C:$C,$B66,지출예정!$D:$D,"&lt;"&amp;$S$4,지출예정!$D:$D,"&gt;="&amp;R$4)</f>
        <v>0</v>
      </c>
      <c r="S66" s="255">
        <f>SUMIFS(지출예정!$I:$I,지출예정!$C:$C,$B66,지출예정!$D:$D,"&gt;="&amp;S$4)</f>
        <v>0</v>
      </c>
    </row>
    <row r="67" spans="1:19">
      <c r="A67" s="250"/>
      <c r="B67" s="250" t="s">
        <v>1039</v>
      </c>
      <c r="C67" s="251"/>
      <c r="D67" s="252">
        <f t="shared" si="2"/>
        <v>19000000</v>
      </c>
      <c r="E67" s="251"/>
      <c r="F67" s="253">
        <f t="shared" si="3"/>
        <v>-19000000</v>
      </c>
      <c r="G67" s="253">
        <f t="shared" si="4"/>
        <v>19000000</v>
      </c>
      <c r="H67" s="254">
        <f t="shared" si="5"/>
        <v>0</v>
      </c>
      <c r="I67" s="253">
        <f t="shared" si="6"/>
        <v>0</v>
      </c>
      <c r="J67" s="254" t="str">
        <f t="shared" si="7"/>
        <v>0.00%</v>
      </c>
      <c r="K67" s="255">
        <f>SUMIFS(지출예정!$I:$I,지출예정!$C:$C,$B67,지출예정!$D:$D,"&lt;"&amp;L$4)</f>
        <v>0</v>
      </c>
      <c r="L67" s="255">
        <f>SUMIFS(지출예정!$I:$I,지출예정!$C:$C,$B67,지출예정!$D:$D,"&lt;"&amp;M$4,지출예정!$D:$D,"&gt;="&amp;L$4)</f>
        <v>0</v>
      </c>
      <c r="M67" s="255">
        <f>SUMIFS(지출예정!$I:$I,지출예정!$C:$C,$B67,지출예정!$D:$D,"&lt;"&amp;N$4,지출예정!$D:$D,"&gt;="&amp;M$4)</f>
        <v>0</v>
      </c>
      <c r="N67" s="255">
        <f>SUMIFS(지출예정!$I:$I,지출예정!$C:$C,$B67,지출예정!$D:$D,"&lt;"&amp;O$4,지출예정!$D:$D,"&gt;="&amp;N$4)</f>
        <v>9500000</v>
      </c>
      <c r="O67" s="255">
        <f>SUMIFS(지출예정!$I:$I,지출예정!$C:$C,$B67,지출예정!$D:$D,"&lt;"&amp;P$4,지출예정!$D:$D,"&gt;="&amp;O$4)</f>
        <v>9500000</v>
      </c>
      <c r="P67" s="255">
        <f>SUMIFS(지출예정!$I:$I,지출예정!$C:$C,$B67,지출예정!$D:$D,"&lt;"&amp;Q$4,지출예정!$D:$D,"&gt;="&amp;P$4)</f>
        <v>0</v>
      </c>
      <c r="Q67" s="255">
        <f>SUMIFS(지출예정!$I:$I,지출예정!$C:$C,$B67,지출예정!$D:$D,"&lt;"&amp;R$4,지출예정!$D:$D,"&gt;="&amp;Q$4)</f>
        <v>0</v>
      </c>
      <c r="R67" s="255">
        <f>SUMIFS(지출예정!$I:$I,지출예정!$C:$C,$B67,지출예정!$D:$D,"&lt;"&amp;$S$4,지출예정!$D:$D,"&gt;="&amp;R$4)</f>
        <v>0</v>
      </c>
      <c r="S67" s="255">
        <f>SUMIFS(지출예정!$I:$I,지출예정!$C:$C,$B67,지출예정!$D:$D,"&gt;="&amp;S$4)</f>
        <v>0</v>
      </c>
    </row>
    <row r="68" spans="1:19">
      <c r="A68" s="250"/>
      <c r="B68" s="250" t="s">
        <v>1048</v>
      </c>
      <c r="C68" s="251"/>
      <c r="D68" s="252">
        <f t="shared" si="2"/>
        <v>2650000</v>
      </c>
      <c r="E68" s="251"/>
      <c r="F68" s="253">
        <f t="shared" si="3"/>
        <v>-2650000</v>
      </c>
      <c r="G68" s="253">
        <f t="shared" si="4"/>
        <v>2650000</v>
      </c>
      <c r="H68" s="254">
        <f t="shared" si="5"/>
        <v>0</v>
      </c>
      <c r="I68" s="253">
        <f t="shared" si="6"/>
        <v>0</v>
      </c>
      <c r="J68" s="254" t="str">
        <f t="shared" si="7"/>
        <v>0.00%</v>
      </c>
      <c r="K68" s="255">
        <f>SUMIFS(지출예정!$I:$I,지출예정!$C:$C,$B68,지출예정!$D:$D,"&lt;"&amp;L$4)</f>
        <v>0</v>
      </c>
      <c r="L68" s="255">
        <f>SUMIFS(지출예정!$I:$I,지출예정!$C:$C,$B68,지출예정!$D:$D,"&lt;"&amp;M$4,지출예정!$D:$D,"&gt;="&amp;L$4)</f>
        <v>0</v>
      </c>
      <c r="M68" s="255">
        <f>SUMIFS(지출예정!$I:$I,지출예정!$C:$C,$B68,지출예정!$D:$D,"&lt;"&amp;N$4,지출예정!$D:$D,"&gt;="&amp;M$4)</f>
        <v>0</v>
      </c>
      <c r="N68" s="255">
        <f>SUMIFS(지출예정!$I:$I,지출예정!$C:$C,$B68,지출예정!$D:$D,"&lt;"&amp;O$4,지출예정!$D:$D,"&gt;="&amp;N$4)</f>
        <v>2650000</v>
      </c>
      <c r="O68" s="255">
        <f>SUMIFS(지출예정!$I:$I,지출예정!$C:$C,$B68,지출예정!$D:$D,"&lt;"&amp;P$4,지출예정!$D:$D,"&gt;="&amp;O$4)</f>
        <v>0</v>
      </c>
      <c r="P68" s="255">
        <f>SUMIFS(지출예정!$I:$I,지출예정!$C:$C,$B68,지출예정!$D:$D,"&lt;"&amp;Q$4,지출예정!$D:$D,"&gt;="&amp;P$4)</f>
        <v>0</v>
      </c>
      <c r="Q68" s="255">
        <f>SUMIFS(지출예정!$I:$I,지출예정!$C:$C,$B68,지출예정!$D:$D,"&lt;"&amp;R$4,지출예정!$D:$D,"&gt;="&amp;Q$4)</f>
        <v>0</v>
      </c>
      <c r="R68" s="255">
        <f>SUMIFS(지출예정!$I:$I,지출예정!$C:$C,$B68,지출예정!$D:$D,"&lt;"&amp;$S$4,지출예정!$D:$D,"&gt;="&amp;R$4)</f>
        <v>0</v>
      </c>
      <c r="S68" s="255">
        <f>SUMIFS(지출예정!$I:$I,지출예정!$C:$C,$B68,지출예정!$D:$D,"&gt;="&amp;S$4)</f>
        <v>0</v>
      </c>
    </row>
    <row r="69" spans="1:19">
      <c r="A69" s="250"/>
      <c r="B69" s="250" t="s">
        <v>1020</v>
      </c>
      <c r="C69" s="251"/>
      <c r="D69" s="252">
        <f t="shared" si="2"/>
        <v>5700000</v>
      </c>
      <c r="E69" s="251"/>
      <c r="F69" s="253">
        <f t="shared" si="3"/>
        <v>-5700000</v>
      </c>
      <c r="G69" s="253">
        <f t="shared" si="4"/>
        <v>5700000</v>
      </c>
      <c r="H69" s="254">
        <f t="shared" si="5"/>
        <v>0</v>
      </c>
      <c r="I69" s="253">
        <f t="shared" si="6"/>
        <v>0</v>
      </c>
      <c r="J69" s="254" t="str">
        <f t="shared" si="7"/>
        <v>0.00%</v>
      </c>
      <c r="K69" s="255">
        <f>SUMIFS(지출예정!$I:$I,지출예정!$C:$C,$B69,지출예정!$D:$D,"&lt;"&amp;L$4)</f>
        <v>0</v>
      </c>
      <c r="L69" s="255">
        <f>SUMIFS(지출예정!$I:$I,지출예정!$C:$C,$B69,지출예정!$D:$D,"&lt;"&amp;M$4,지출예정!$D:$D,"&gt;="&amp;L$4)</f>
        <v>0</v>
      </c>
      <c r="M69" s="255">
        <f>SUMIFS(지출예정!$I:$I,지출예정!$C:$C,$B69,지출예정!$D:$D,"&lt;"&amp;N$4,지출예정!$D:$D,"&gt;="&amp;M$4)</f>
        <v>0</v>
      </c>
      <c r="N69" s="255">
        <f>SUMIFS(지출예정!$I:$I,지출예정!$C:$C,$B69,지출예정!$D:$D,"&lt;"&amp;O$4,지출예정!$D:$D,"&gt;="&amp;N$4)</f>
        <v>5700000</v>
      </c>
      <c r="O69" s="255">
        <f>SUMIFS(지출예정!$I:$I,지출예정!$C:$C,$B69,지출예정!$D:$D,"&lt;"&amp;P$4,지출예정!$D:$D,"&gt;="&amp;O$4)</f>
        <v>0</v>
      </c>
      <c r="P69" s="255">
        <f>SUMIFS(지출예정!$I:$I,지출예정!$C:$C,$B69,지출예정!$D:$D,"&lt;"&amp;Q$4,지출예정!$D:$D,"&gt;="&amp;P$4)</f>
        <v>0</v>
      </c>
      <c r="Q69" s="255">
        <f>SUMIFS(지출예정!$I:$I,지출예정!$C:$C,$B69,지출예정!$D:$D,"&lt;"&amp;R$4,지출예정!$D:$D,"&gt;="&amp;Q$4)</f>
        <v>0</v>
      </c>
      <c r="R69" s="255">
        <f>SUMIFS(지출예정!$I:$I,지출예정!$C:$C,$B69,지출예정!$D:$D,"&lt;"&amp;$S$4,지출예정!$D:$D,"&gt;="&amp;R$4)</f>
        <v>0</v>
      </c>
      <c r="S69" s="255">
        <f>SUMIFS(지출예정!$I:$I,지출예정!$C:$C,$B69,지출예정!$D:$D,"&gt;="&amp;S$4)</f>
        <v>0</v>
      </c>
    </row>
    <row r="70" spans="1:19">
      <c r="A70" s="250"/>
      <c r="B70" s="250" t="s">
        <v>1051</v>
      </c>
      <c r="C70" s="251"/>
      <c r="D70" s="252">
        <f t="shared" si="2"/>
        <v>40000000</v>
      </c>
      <c r="E70" s="251"/>
      <c r="F70" s="253">
        <f t="shared" si="3"/>
        <v>-40000000</v>
      </c>
      <c r="G70" s="253">
        <f t="shared" si="4"/>
        <v>40000000</v>
      </c>
      <c r="H70" s="254">
        <f t="shared" si="5"/>
        <v>0</v>
      </c>
      <c r="I70" s="253">
        <f t="shared" si="6"/>
        <v>0</v>
      </c>
      <c r="J70" s="254" t="str">
        <f t="shared" si="7"/>
        <v>0.00%</v>
      </c>
      <c r="K70" s="255">
        <f>SUMIFS(지출예정!$I:$I,지출예정!$C:$C,$B70,지출예정!$D:$D,"&lt;"&amp;L$4)</f>
        <v>0</v>
      </c>
      <c r="L70" s="255">
        <f>SUMIFS(지출예정!$I:$I,지출예정!$C:$C,$B70,지출예정!$D:$D,"&lt;"&amp;M$4,지출예정!$D:$D,"&gt;="&amp;L$4)</f>
        <v>0</v>
      </c>
      <c r="M70" s="255">
        <f>SUMIFS(지출예정!$I:$I,지출예정!$C:$C,$B70,지출예정!$D:$D,"&lt;"&amp;N$4,지출예정!$D:$D,"&gt;="&amp;M$4)</f>
        <v>8000000</v>
      </c>
      <c r="N70" s="255">
        <f>SUMIFS(지출예정!$I:$I,지출예정!$C:$C,$B70,지출예정!$D:$D,"&lt;"&amp;O$4,지출예정!$D:$D,"&gt;="&amp;N$4)</f>
        <v>0</v>
      </c>
      <c r="O70" s="255">
        <f>SUMIFS(지출예정!$I:$I,지출예정!$C:$C,$B70,지출예정!$D:$D,"&lt;"&amp;P$4,지출예정!$D:$D,"&gt;="&amp;O$4)</f>
        <v>32000000</v>
      </c>
      <c r="P70" s="255">
        <f>SUMIFS(지출예정!$I:$I,지출예정!$C:$C,$B70,지출예정!$D:$D,"&lt;"&amp;Q$4,지출예정!$D:$D,"&gt;="&amp;P$4)</f>
        <v>0</v>
      </c>
      <c r="Q70" s="255">
        <f>SUMIFS(지출예정!$I:$I,지출예정!$C:$C,$B70,지출예정!$D:$D,"&lt;"&amp;R$4,지출예정!$D:$D,"&gt;="&amp;Q$4)</f>
        <v>0</v>
      </c>
      <c r="R70" s="255">
        <f>SUMIFS(지출예정!$I:$I,지출예정!$C:$C,$B70,지출예정!$D:$D,"&lt;"&amp;$S$4,지출예정!$D:$D,"&gt;="&amp;R$4)</f>
        <v>0</v>
      </c>
      <c r="S70" s="255">
        <f>SUMIFS(지출예정!$I:$I,지출예정!$C:$C,$B70,지출예정!$D:$D,"&gt;="&amp;S$4)</f>
        <v>0</v>
      </c>
    </row>
    <row r="71" spans="1:19">
      <c r="A71" s="250"/>
      <c r="B71" s="250" t="s">
        <v>978</v>
      </c>
      <c r="C71" s="251"/>
      <c r="D71" s="252">
        <f t="shared" si="2"/>
        <v>17000000</v>
      </c>
      <c r="E71" s="251"/>
      <c r="F71" s="253">
        <f t="shared" si="3"/>
        <v>-17000000</v>
      </c>
      <c r="G71" s="253">
        <f t="shared" si="4"/>
        <v>17000000</v>
      </c>
      <c r="H71" s="254">
        <f t="shared" si="5"/>
        <v>0</v>
      </c>
      <c r="I71" s="253">
        <f t="shared" si="6"/>
        <v>0</v>
      </c>
      <c r="J71" s="254" t="str">
        <f t="shared" si="7"/>
        <v>0.00%</v>
      </c>
      <c r="K71" s="255">
        <f>SUMIFS(지출예정!$I:$I,지출예정!$C:$C,$B71,지출예정!$D:$D,"&lt;"&amp;L$4)</f>
        <v>0</v>
      </c>
      <c r="L71" s="255">
        <f>SUMIFS(지출예정!$I:$I,지출예정!$C:$C,$B71,지출예정!$D:$D,"&lt;"&amp;M$4,지출예정!$D:$D,"&gt;="&amp;L$4)</f>
        <v>0</v>
      </c>
      <c r="M71" s="255">
        <f>SUMIFS(지출예정!$I:$I,지출예정!$C:$C,$B71,지출예정!$D:$D,"&lt;"&amp;N$4,지출예정!$D:$D,"&gt;="&amp;M$4)</f>
        <v>0</v>
      </c>
      <c r="N71" s="255">
        <f>SUMIFS(지출예정!$I:$I,지출예정!$C:$C,$B71,지출예정!$D:$D,"&lt;"&amp;O$4,지출예정!$D:$D,"&gt;="&amp;N$4)</f>
        <v>17000000</v>
      </c>
      <c r="O71" s="255">
        <f>SUMIFS(지출예정!$I:$I,지출예정!$C:$C,$B71,지출예정!$D:$D,"&lt;"&amp;P$4,지출예정!$D:$D,"&gt;="&amp;O$4)</f>
        <v>0</v>
      </c>
      <c r="P71" s="255">
        <f>SUMIFS(지출예정!$I:$I,지출예정!$C:$C,$B71,지출예정!$D:$D,"&lt;"&amp;Q$4,지출예정!$D:$D,"&gt;="&amp;P$4)</f>
        <v>0</v>
      </c>
      <c r="Q71" s="255">
        <f>SUMIFS(지출예정!$I:$I,지출예정!$C:$C,$B71,지출예정!$D:$D,"&lt;"&amp;R$4,지출예정!$D:$D,"&gt;="&amp;Q$4)</f>
        <v>0</v>
      </c>
      <c r="R71" s="255">
        <f>SUMIFS(지출예정!$I:$I,지출예정!$C:$C,$B71,지출예정!$D:$D,"&lt;"&amp;$S$4,지출예정!$D:$D,"&gt;="&amp;R$4)</f>
        <v>0</v>
      </c>
      <c r="S71" s="255">
        <f>SUMIFS(지출예정!$I:$I,지출예정!$C:$C,$B71,지출예정!$D:$D,"&gt;="&amp;S$4)</f>
        <v>0</v>
      </c>
    </row>
    <row r="72" spans="1:19">
      <c r="A72" s="250"/>
      <c r="B72" s="250" t="s">
        <v>898</v>
      </c>
      <c r="C72" s="251"/>
      <c r="D72" s="252">
        <f t="shared" ref="D72:D135" si="8">IFERROR(SUMIFS($K72:$S72,$K$4:$S$4,"&lt;="&amp;$D$4),"")</f>
        <v>1070915</v>
      </c>
      <c r="E72" s="251"/>
      <c r="F72" s="253">
        <f t="shared" ref="F72:F135" si="9">IFERROR(C72-D72,"")</f>
        <v>-1070915</v>
      </c>
      <c r="G72" s="253">
        <f t="shared" ref="G72:G135" si="10">IFERROR(D72-E72,"")</f>
        <v>1070915</v>
      </c>
      <c r="H72" s="254">
        <f t="shared" ref="H72:H135" si="11">IF(ISERROR(E72/D72),"0.00%",(E72/D72))</f>
        <v>0</v>
      </c>
      <c r="I72" s="253">
        <f t="shared" ref="I72:I135" si="12">IFERROR(C72-E72,"")</f>
        <v>0</v>
      </c>
      <c r="J72" s="254" t="str">
        <f t="shared" ref="J72:J135" si="13">IF(ISERROR(E72/C72),"0.00%",(E72/C72))</f>
        <v>0.00%</v>
      </c>
      <c r="K72" s="255">
        <f>SUMIFS(지출예정!$I:$I,지출예정!$C:$C,$B72,지출예정!$D:$D,"&lt;"&amp;L$4)</f>
        <v>0</v>
      </c>
      <c r="L72" s="255">
        <f>SUMIFS(지출예정!$I:$I,지출예정!$C:$C,$B72,지출예정!$D:$D,"&lt;"&amp;M$4,지출예정!$D:$D,"&gt;="&amp;L$4)</f>
        <v>0</v>
      </c>
      <c r="M72" s="255">
        <f>SUMIFS(지출예정!$I:$I,지출예정!$C:$C,$B72,지출예정!$D:$D,"&lt;"&amp;N$4,지출예정!$D:$D,"&gt;="&amp;M$4)</f>
        <v>0</v>
      </c>
      <c r="N72" s="255">
        <f>SUMIFS(지출예정!$I:$I,지출예정!$C:$C,$B72,지출예정!$D:$D,"&lt;"&amp;O$4,지출예정!$D:$D,"&gt;="&amp;N$4)</f>
        <v>1070915</v>
      </c>
      <c r="O72" s="255">
        <f>SUMIFS(지출예정!$I:$I,지출예정!$C:$C,$B72,지출예정!$D:$D,"&lt;"&amp;P$4,지출예정!$D:$D,"&gt;="&amp;O$4)</f>
        <v>0</v>
      </c>
      <c r="P72" s="255">
        <f>SUMIFS(지출예정!$I:$I,지출예정!$C:$C,$B72,지출예정!$D:$D,"&lt;"&amp;Q$4,지출예정!$D:$D,"&gt;="&amp;P$4)</f>
        <v>0</v>
      </c>
      <c r="Q72" s="255">
        <f>SUMIFS(지출예정!$I:$I,지출예정!$C:$C,$B72,지출예정!$D:$D,"&lt;"&amp;R$4,지출예정!$D:$D,"&gt;="&amp;Q$4)</f>
        <v>0</v>
      </c>
      <c r="R72" s="255">
        <f>SUMIFS(지출예정!$I:$I,지출예정!$C:$C,$B72,지출예정!$D:$D,"&lt;"&amp;$S$4,지출예정!$D:$D,"&gt;="&amp;R$4)</f>
        <v>0</v>
      </c>
      <c r="S72" s="255">
        <f>SUMIFS(지출예정!$I:$I,지출예정!$C:$C,$B72,지출예정!$D:$D,"&gt;="&amp;S$4)</f>
        <v>0</v>
      </c>
    </row>
    <row r="73" spans="1:19">
      <c r="A73" s="250"/>
      <c r="B73" s="250" t="s">
        <v>919</v>
      </c>
      <c r="C73" s="251"/>
      <c r="D73" s="252">
        <f t="shared" si="8"/>
        <v>3320909</v>
      </c>
      <c r="E73" s="251"/>
      <c r="F73" s="253">
        <f t="shared" si="9"/>
        <v>-3320909</v>
      </c>
      <c r="G73" s="253">
        <f t="shared" si="10"/>
        <v>3320909</v>
      </c>
      <c r="H73" s="254">
        <f t="shared" si="11"/>
        <v>0</v>
      </c>
      <c r="I73" s="253">
        <f t="shared" si="12"/>
        <v>0</v>
      </c>
      <c r="J73" s="254" t="str">
        <f t="shared" si="13"/>
        <v>0.00%</v>
      </c>
      <c r="K73" s="255">
        <f>SUMIFS(지출예정!$I:$I,지출예정!$C:$C,$B73,지출예정!$D:$D,"&lt;"&amp;L$4)</f>
        <v>0</v>
      </c>
      <c r="L73" s="255">
        <f>SUMIFS(지출예정!$I:$I,지출예정!$C:$C,$B73,지출예정!$D:$D,"&lt;"&amp;M$4,지출예정!$D:$D,"&gt;="&amp;L$4)</f>
        <v>0</v>
      </c>
      <c r="M73" s="255">
        <f>SUMIFS(지출예정!$I:$I,지출예정!$C:$C,$B73,지출예정!$D:$D,"&lt;"&amp;N$4,지출예정!$D:$D,"&gt;="&amp;M$4)</f>
        <v>0</v>
      </c>
      <c r="N73" s="255">
        <f>SUMIFS(지출예정!$I:$I,지출예정!$C:$C,$B73,지출예정!$D:$D,"&lt;"&amp;O$4,지출예정!$D:$D,"&gt;="&amp;N$4)</f>
        <v>3320909</v>
      </c>
      <c r="O73" s="255">
        <f>SUMIFS(지출예정!$I:$I,지출예정!$C:$C,$B73,지출예정!$D:$D,"&lt;"&amp;P$4,지출예정!$D:$D,"&gt;="&amp;O$4)</f>
        <v>0</v>
      </c>
      <c r="P73" s="255">
        <f>SUMIFS(지출예정!$I:$I,지출예정!$C:$C,$B73,지출예정!$D:$D,"&lt;"&amp;Q$4,지출예정!$D:$D,"&gt;="&amp;P$4)</f>
        <v>0</v>
      </c>
      <c r="Q73" s="255">
        <f>SUMIFS(지출예정!$I:$I,지출예정!$C:$C,$B73,지출예정!$D:$D,"&lt;"&amp;R$4,지출예정!$D:$D,"&gt;="&amp;Q$4)</f>
        <v>0</v>
      </c>
      <c r="R73" s="255">
        <f>SUMIFS(지출예정!$I:$I,지출예정!$C:$C,$B73,지출예정!$D:$D,"&lt;"&amp;$S$4,지출예정!$D:$D,"&gt;="&amp;R$4)</f>
        <v>0</v>
      </c>
      <c r="S73" s="255">
        <f>SUMIFS(지출예정!$I:$I,지출예정!$C:$C,$B73,지출예정!$D:$D,"&gt;="&amp;S$4)</f>
        <v>0</v>
      </c>
    </row>
    <row r="74" spans="1:19">
      <c r="A74" s="250"/>
      <c r="B74" s="250" t="s">
        <v>783</v>
      </c>
      <c r="C74" s="251"/>
      <c r="D74" s="252">
        <f t="shared" si="8"/>
        <v>3300000</v>
      </c>
      <c r="E74" s="251"/>
      <c r="F74" s="253">
        <f t="shared" si="9"/>
        <v>-3300000</v>
      </c>
      <c r="G74" s="253">
        <f t="shared" si="10"/>
        <v>3300000</v>
      </c>
      <c r="H74" s="254">
        <f t="shared" si="11"/>
        <v>0</v>
      </c>
      <c r="I74" s="253">
        <f t="shared" si="12"/>
        <v>0</v>
      </c>
      <c r="J74" s="254" t="str">
        <f t="shared" si="13"/>
        <v>0.00%</v>
      </c>
      <c r="K74" s="255">
        <f>SUMIFS(지출예정!$I:$I,지출예정!$C:$C,$B74,지출예정!$D:$D,"&lt;"&amp;L$4)</f>
        <v>0</v>
      </c>
      <c r="L74" s="255">
        <f>SUMIFS(지출예정!$I:$I,지출예정!$C:$C,$B74,지출예정!$D:$D,"&lt;"&amp;M$4,지출예정!$D:$D,"&gt;="&amp;L$4)</f>
        <v>0</v>
      </c>
      <c r="M74" s="255">
        <f>SUMIFS(지출예정!$I:$I,지출예정!$C:$C,$B74,지출예정!$D:$D,"&lt;"&amp;N$4,지출예정!$D:$D,"&gt;="&amp;M$4)</f>
        <v>0</v>
      </c>
      <c r="N74" s="255">
        <f>SUMIFS(지출예정!$I:$I,지출예정!$C:$C,$B74,지출예정!$D:$D,"&lt;"&amp;O$4,지출예정!$D:$D,"&gt;="&amp;N$4)</f>
        <v>3300000</v>
      </c>
      <c r="O74" s="255">
        <f>SUMIFS(지출예정!$I:$I,지출예정!$C:$C,$B74,지출예정!$D:$D,"&lt;"&amp;P$4,지출예정!$D:$D,"&gt;="&amp;O$4)</f>
        <v>0</v>
      </c>
      <c r="P74" s="255">
        <f>SUMIFS(지출예정!$I:$I,지출예정!$C:$C,$B74,지출예정!$D:$D,"&lt;"&amp;Q$4,지출예정!$D:$D,"&gt;="&amp;P$4)</f>
        <v>0</v>
      </c>
      <c r="Q74" s="255">
        <f>SUMIFS(지출예정!$I:$I,지출예정!$C:$C,$B74,지출예정!$D:$D,"&lt;"&amp;R$4,지출예정!$D:$D,"&gt;="&amp;Q$4)</f>
        <v>0</v>
      </c>
      <c r="R74" s="255">
        <f>SUMIFS(지출예정!$I:$I,지출예정!$C:$C,$B74,지출예정!$D:$D,"&lt;"&amp;$S$4,지출예정!$D:$D,"&gt;="&amp;R$4)</f>
        <v>0</v>
      </c>
      <c r="S74" s="255">
        <f>SUMIFS(지출예정!$I:$I,지출예정!$C:$C,$B74,지출예정!$D:$D,"&gt;="&amp;S$4)</f>
        <v>0</v>
      </c>
    </row>
    <row r="75" spans="1:19">
      <c r="A75" s="250"/>
      <c r="B75" s="250" t="s">
        <v>788</v>
      </c>
      <c r="C75" s="251"/>
      <c r="D75" s="252">
        <f t="shared" si="8"/>
        <v>0</v>
      </c>
      <c r="E75" s="251"/>
      <c r="F75" s="253">
        <f t="shared" si="9"/>
        <v>0</v>
      </c>
      <c r="G75" s="253">
        <f t="shared" si="10"/>
        <v>0</v>
      </c>
      <c r="H75" s="254" t="str">
        <f t="shared" si="11"/>
        <v>0.00%</v>
      </c>
      <c r="I75" s="253">
        <f t="shared" si="12"/>
        <v>0</v>
      </c>
      <c r="J75" s="254" t="str">
        <f t="shared" si="13"/>
        <v>0.00%</v>
      </c>
      <c r="K75" s="255">
        <f>SUMIFS(지출예정!$I:$I,지출예정!$C:$C,$B75,지출예정!$D:$D,"&lt;"&amp;L$4)</f>
        <v>0</v>
      </c>
      <c r="L75" s="255">
        <f>SUMIFS(지출예정!$I:$I,지출예정!$C:$C,$B75,지출예정!$D:$D,"&lt;"&amp;M$4,지출예정!$D:$D,"&gt;="&amp;L$4)</f>
        <v>0</v>
      </c>
      <c r="M75" s="255">
        <f>SUMIFS(지출예정!$I:$I,지출예정!$C:$C,$B75,지출예정!$D:$D,"&lt;"&amp;N$4,지출예정!$D:$D,"&gt;="&amp;M$4)</f>
        <v>0</v>
      </c>
      <c r="N75" s="255">
        <f>SUMIFS(지출예정!$I:$I,지출예정!$C:$C,$B75,지출예정!$D:$D,"&lt;"&amp;O$4,지출예정!$D:$D,"&gt;="&amp;N$4)</f>
        <v>0</v>
      </c>
      <c r="O75" s="255">
        <f>SUMIFS(지출예정!$I:$I,지출예정!$C:$C,$B75,지출예정!$D:$D,"&lt;"&amp;P$4,지출예정!$D:$D,"&gt;="&amp;O$4)</f>
        <v>0</v>
      </c>
      <c r="P75" s="255">
        <f>SUMIFS(지출예정!$I:$I,지출예정!$C:$C,$B75,지출예정!$D:$D,"&lt;"&amp;Q$4,지출예정!$D:$D,"&gt;="&amp;P$4)</f>
        <v>0</v>
      </c>
      <c r="Q75" s="255">
        <f>SUMIFS(지출예정!$I:$I,지출예정!$C:$C,$B75,지출예정!$D:$D,"&lt;"&amp;R$4,지출예정!$D:$D,"&gt;="&amp;Q$4)</f>
        <v>0</v>
      </c>
      <c r="R75" s="255">
        <f>SUMIFS(지출예정!$I:$I,지출예정!$C:$C,$B75,지출예정!$D:$D,"&lt;"&amp;$S$4,지출예정!$D:$D,"&gt;="&amp;R$4)</f>
        <v>0</v>
      </c>
      <c r="S75" s="255">
        <f>SUMIFS(지출예정!$I:$I,지출예정!$C:$C,$B75,지출예정!$D:$D,"&gt;="&amp;S$4)</f>
        <v>0</v>
      </c>
    </row>
    <row r="76" spans="1:19">
      <c r="A76" s="250"/>
      <c r="B76" s="250" t="s">
        <v>513</v>
      </c>
      <c r="C76" s="251"/>
      <c r="D76" s="252">
        <f t="shared" si="8"/>
        <v>0</v>
      </c>
      <c r="E76" s="251"/>
      <c r="F76" s="253">
        <f t="shared" si="9"/>
        <v>0</v>
      </c>
      <c r="G76" s="253">
        <f t="shared" si="10"/>
        <v>0</v>
      </c>
      <c r="H76" s="254" t="str">
        <f t="shared" si="11"/>
        <v>0.00%</v>
      </c>
      <c r="I76" s="253">
        <f t="shared" si="12"/>
        <v>0</v>
      </c>
      <c r="J76" s="254" t="str">
        <f t="shared" si="13"/>
        <v>0.00%</v>
      </c>
      <c r="K76" s="255">
        <f>SUMIFS(지출예정!$I:$I,지출예정!$C:$C,$B76,지출예정!$D:$D,"&lt;"&amp;L$4)</f>
        <v>0</v>
      </c>
      <c r="L76" s="255">
        <f>SUMIFS(지출예정!$I:$I,지출예정!$C:$C,$B76,지출예정!$D:$D,"&lt;"&amp;M$4,지출예정!$D:$D,"&gt;="&amp;L$4)</f>
        <v>0</v>
      </c>
      <c r="M76" s="255">
        <f>SUMIFS(지출예정!$I:$I,지출예정!$C:$C,$B76,지출예정!$D:$D,"&lt;"&amp;N$4,지출예정!$D:$D,"&gt;="&amp;M$4)</f>
        <v>0</v>
      </c>
      <c r="N76" s="255">
        <f>SUMIFS(지출예정!$I:$I,지출예정!$C:$C,$B76,지출예정!$D:$D,"&lt;"&amp;O$4,지출예정!$D:$D,"&gt;="&amp;N$4)</f>
        <v>0</v>
      </c>
      <c r="O76" s="255">
        <f>SUMIFS(지출예정!$I:$I,지출예정!$C:$C,$B76,지출예정!$D:$D,"&lt;"&amp;P$4,지출예정!$D:$D,"&gt;="&amp;O$4)</f>
        <v>0</v>
      </c>
      <c r="P76" s="255">
        <f>SUMIFS(지출예정!$I:$I,지출예정!$C:$C,$B76,지출예정!$D:$D,"&lt;"&amp;Q$4,지출예정!$D:$D,"&gt;="&amp;P$4)</f>
        <v>0</v>
      </c>
      <c r="Q76" s="255">
        <f>SUMIFS(지출예정!$I:$I,지출예정!$C:$C,$B76,지출예정!$D:$D,"&lt;"&amp;R$4,지출예정!$D:$D,"&gt;="&amp;Q$4)</f>
        <v>0</v>
      </c>
      <c r="R76" s="255">
        <f>SUMIFS(지출예정!$I:$I,지출예정!$C:$C,$B76,지출예정!$D:$D,"&lt;"&amp;$S$4,지출예정!$D:$D,"&gt;="&amp;R$4)</f>
        <v>0</v>
      </c>
      <c r="S76" s="255">
        <f>SUMIFS(지출예정!$I:$I,지출예정!$C:$C,$B76,지출예정!$D:$D,"&gt;="&amp;S$4)</f>
        <v>0</v>
      </c>
    </row>
    <row r="77" spans="1:19">
      <c r="A77" s="250"/>
      <c r="B77" s="250" t="s">
        <v>625</v>
      </c>
      <c r="C77" s="251"/>
      <c r="D77" s="252">
        <f t="shared" si="8"/>
        <v>1090909</v>
      </c>
      <c r="E77" s="251"/>
      <c r="F77" s="253">
        <f t="shared" si="9"/>
        <v>-1090909</v>
      </c>
      <c r="G77" s="253">
        <f t="shared" si="10"/>
        <v>1090909</v>
      </c>
      <c r="H77" s="254">
        <f t="shared" si="11"/>
        <v>0</v>
      </c>
      <c r="I77" s="253">
        <f t="shared" si="12"/>
        <v>0</v>
      </c>
      <c r="J77" s="254" t="str">
        <f t="shared" si="13"/>
        <v>0.00%</v>
      </c>
      <c r="K77" s="255">
        <f>SUMIFS(지출예정!$I:$I,지출예정!$C:$C,$B77,지출예정!$D:$D,"&lt;"&amp;L$4)</f>
        <v>0</v>
      </c>
      <c r="L77" s="255">
        <f>SUMIFS(지출예정!$I:$I,지출예정!$C:$C,$B77,지출예정!$D:$D,"&lt;"&amp;M$4,지출예정!$D:$D,"&gt;="&amp;L$4)</f>
        <v>0</v>
      </c>
      <c r="M77" s="255">
        <f>SUMIFS(지출예정!$I:$I,지출예정!$C:$C,$B77,지출예정!$D:$D,"&lt;"&amp;N$4,지출예정!$D:$D,"&gt;="&amp;M$4)</f>
        <v>0</v>
      </c>
      <c r="N77" s="255">
        <f>SUMIFS(지출예정!$I:$I,지출예정!$C:$C,$B77,지출예정!$D:$D,"&lt;"&amp;O$4,지출예정!$D:$D,"&gt;="&amp;N$4)</f>
        <v>1090909</v>
      </c>
      <c r="O77" s="255">
        <f>SUMIFS(지출예정!$I:$I,지출예정!$C:$C,$B77,지출예정!$D:$D,"&lt;"&amp;P$4,지출예정!$D:$D,"&gt;="&amp;O$4)</f>
        <v>0</v>
      </c>
      <c r="P77" s="255">
        <f>SUMIFS(지출예정!$I:$I,지출예정!$C:$C,$B77,지출예정!$D:$D,"&lt;"&amp;Q$4,지출예정!$D:$D,"&gt;="&amp;P$4)</f>
        <v>0</v>
      </c>
      <c r="Q77" s="255">
        <f>SUMIFS(지출예정!$I:$I,지출예정!$C:$C,$B77,지출예정!$D:$D,"&lt;"&amp;R$4,지출예정!$D:$D,"&gt;="&amp;Q$4)</f>
        <v>0</v>
      </c>
      <c r="R77" s="255">
        <f>SUMIFS(지출예정!$I:$I,지출예정!$C:$C,$B77,지출예정!$D:$D,"&lt;"&amp;$S$4,지출예정!$D:$D,"&gt;="&amp;R$4)</f>
        <v>0</v>
      </c>
      <c r="S77" s="255">
        <f>SUMIFS(지출예정!$I:$I,지출예정!$C:$C,$B77,지출예정!$D:$D,"&gt;="&amp;S$4)</f>
        <v>0</v>
      </c>
    </row>
    <row r="78" spans="1:19">
      <c r="A78" s="250"/>
      <c r="B78" s="250" t="s">
        <v>515</v>
      </c>
      <c r="C78" s="251"/>
      <c r="D78" s="252">
        <f t="shared" si="8"/>
        <v>240000</v>
      </c>
      <c r="E78" s="251"/>
      <c r="F78" s="253">
        <f t="shared" si="9"/>
        <v>-240000</v>
      </c>
      <c r="G78" s="253">
        <f t="shared" si="10"/>
        <v>240000</v>
      </c>
      <c r="H78" s="254">
        <f t="shared" si="11"/>
        <v>0</v>
      </c>
      <c r="I78" s="253">
        <f t="shared" si="12"/>
        <v>0</v>
      </c>
      <c r="J78" s="254" t="str">
        <f t="shared" si="13"/>
        <v>0.00%</v>
      </c>
      <c r="K78" s="255">
        <f>SUMIFS(지출예정!$I:$I,지출예정!$C:$C,$B78,지출예정!$D:$D,"&lt;"&amp;L$4)</f>
        <v>0</v>
      </c>
      <c r="L78" s="255">
        <f>SUMIFS(지출예정!$I:$I,지출예정!$C:$C,$B78,지출예정!$D:$D,"&lt;"&amp;M$4,지출예정!$D:$D,"&gt;="&amp;L$4)</f>
        <v>0</v>
      </c>
      <c r="M78" s="255">
        <f>SUMIFS(지출예정!$I:$I,지출예정!$C:$C,$B78,지출예정!$D:$D,"&lt;"&amp;N$4,지출예정!$D:$D,"&gt;="&amp;M$4)</f>
        <v>0</v>
      </c>
      <c r="N78" s="255">
        <f>SUMIFS(지출예정!$I:$I,지출예정!$C:$C,$B78,지출예정!$D:$D,"&lt;"&amp;O$4,지출예정!$D:$D,"&gt;="&amp;N$4)</f>
        <v>240000</v>
      </c>
      <c r="O78" s="255">
        <f>SUMIFS(지출예정!$I:$I,지출예정!$C:$C,$B78,지출예정!$D:$D,"&lt;"&amp;P$4,지출예정!$D:$D,"&gt;="&amp;O$4)</f>
        <v>0</v>
      </c>
      <c r="P78" s="255">
        <f>SUMIFS(지출예정!$I:$I,지출예정!$C:$C,$B78,지출예정!$D:$D,"&lt;"&amp;Q$4,지출예정!$D:$D,"&gt;="&amp;P$4)</f>
        <v>0</v>
      </c>
      <c r="Q78" s="255">
        <f>SUMIFS(지출예정!$I:$I,지출예정!$C:$C,$B78,지출예정!$D:$D,"&lt;"&amp;R$4,지출예정!$D:$D,"&gt;="&amp;Q$4)</f>
        <v>0</v>
      </c>
      <c r="R78" s="255">
        <f>SUMIFS(지출예정!$I:$I,지출예정!$C:$C,$B78,지출예정!$D:$D,"&lt;"&amp;$S$4,지출예정!$D:$D,"&gt;="&amp;R$4)</f>
        <v>0</v>
      </c>
      <c r="S78" s="255">
        <f>SUMIFS(지출예정!$I:$I,지출예정!$C:$C,$B78,지출예정!$D:$D,"&gt;="&amp;S$4)</f>
        <v>0</v>
      </c>
    </row>
    <row r="79" spans="1:19">
      <c r="A79" s="250"/>
      <c r="B79" s="250" t="s">
        <v>506</v>
      </c>
      <c r="C79" s="251"/>
      <c r="D79" s="252">
        <f t="shared" si="8"/>
        <v>0</v>
      </c>
      <c r="E79" s="251"/>
      <c r="F79" s="253">
        <f t="shared" si="9"/>
        <v>0</v>
      </c>
      <c r="G79" s="253">
        <f t="shared" si="10"/>
        <v>0</v>
      </c>
      <c r="H79" s="254" t="str">
        <f t="shared" si="11"/>
        <v>0.00%</v>
      </c>
      <c r="I79" s="253">
        <f t="shared" si="12"/>
        <v>0</v>
      </c>
      <c r="J79" s="254" t="str">
        <f t="shared" si="13"/>
        <v>0.00%</v>
      </c>
      <c r="K79" s="255">
        <f>SUMIFS(지출예정!$I:$I,지출예정!$C:$C,$B79,지출예정!$D:$D,"&lt;"&amp;L$4)</f>
        <v>0</v>
      </c>
      <c r="L79" s="255">
        <f>SUMIFS(지출예정!$I:$I,지출예정!$C:$C,$B79,지출예정!$D:$D,"&lt;"&amp;M$4,지출예정!$D:$D,"&gt;="&amp;L$4)</f>
        <v>0</v>
      </c>
      <c r="M79" s="255">
        <f>SUMIFS(지출예정!$I:$I,지출예정!$C:$C,$B79,지출예정!$D:$D,"&lt;"&amp;N$4,지출예정!$D:$D,"&gt;="&amp;M$4)</f>
        <v>0</v>
      </c>
      <c r="N79" s="255">
        <f>SUMIFS(지출예정!$I:$I,지출예정!$C:$C,$B79,지출예정!$D:$D,"&lt;"&amp;O$4,지출예정!$D:$D,"&gt;="&amp;N$4)</f>
        <v>0</v>
      </c>
      <c r="O79" s="255">
        <f>SUMIFS(지출예정!$I:$I,지출예정!$C:$C,$B79,지출예정!$D:$D,"&lt;"&amp;P$4,지출예정!$D:$D,"&gt;="&amp;O$4)</f>
        <v>0</v>
      </c>
      <c r="P79" s="255">
        <f>SUMIFS(지출예정!$I:$I,지출예정!$C:$C,$B79,지출예정!$D:$D,"&lt;"&amp;Q$4,지출예정!$D:$D,"&gt;="&amp;P$4)</f>
        <v>0</v>
      </c>
      <c r="Q79" s="255">
        <f>SUMIFS(지출예정!$I:$I,지출예정!$C:$C,$B79,지출예정!$D:$D,"&lt;"&amp;R$4,지출예정!$D:$D,"&gt;="&amp;Q$4)</f>
        <v>0</v>
      </c>
      <c r="R79" s="255">
        <f>SUMIFS(지출예정!$I:$I,지출예정!$C:$C,$B79,지출예정!$D:$D,"&lt;"&amp;$S$4,지출예정!$D:$D,"&gt;="&amp;R$4)</f>
        <v>0</v>
      </c>
      <c r="S79" s="255">
        <f>SUMIFS(지출예정!$I:$I,지출예정!$C:$C,$B79,지출예정!$D:$D,"&gt;="&amp;S$4)</f>
        <v>0</v>
      </c>
    </row>
    <row r="80" spans="1:19">
      <c r="A80" s="250"/>
      <c r="B80" s="250" t="s">
        <v>804</v>
      </c>
      <c r="C80" s="251"/>
      <c r="D80" s="252">
        <f t="shared" si="8"/>
        <v>0</v>
      </c>
      <c r="E80" s="251"/>
      <c r="F80" s="253">
        <f t="shared" si="9"/>
        <v>0</v>
      </c>
      <c r="G80" s="253">
        <f t="shared" si="10"/>
        <v>0</v>
      </c>
      <c r="H80" s="254" t="str">
        <f t="shared" si="11"/>
        <v>0.00%</v>
      </c>
      <c r="I80" s="253">
        <f t="shared" si="12"/>
        <v>0</v>
      </c>
      <c r="J80" s="254" t="str">
        <f t="shared" si="13"/>
        <v>0.00%</v>
      </c>
      <c r="K80" s="255">
        <f>SUMIFS(지출예정!$I:$I,지출예정!$C:$C,$B80,지출예정!$D:$D,"&lt;"&amp;L$4)</f>
        <v>0</v>
      </c>
      <c r="L80" s="255">
        <f>SUMIFS(지출예정!$I:$I,지출예정!$C:$C,$B80,지출예정!$D:$D,"&lt;"&amp;M$4,지출예정!$D:$D,"&gt;="&amp;L$4)</f>
        <v>0</v>
      </c>
      <c r="M80" s="255">
        <f>SUMIFS(지출예정!$I:$I,지출예정!$C:$C,$B80,지출예정!$D:$D,"&lt;"&amp;N$4,지출예정!$D:$D,"&gt;="&amp;M$4)</f>
        <v>0</v>
      </c>
      <c r="N80" s="255">
        <f>SUMIFS(지출예정!$I:$I,지출예정!$C:$C,$B80,지출예정!$D:$D,"&lt;"&amp;O$4,지출예정!$D:$D,"&gt;="&amp;N$4)</f>
        <v>0</v>
      </c>
      <c r="O80" s="255">
        <f>SUMIFS(지출예정!$I:$I,지출예정!$C:$C,$B80,지출예정!$D:$D,"&lt;"&amp;P$4,지출예정!$D:$D,"&gt;="&amp;O$4)</f>
        <v>0</v>
      </c>
      <c r="P80" s="255">
        <f>SUMIFS(지출예정!$I:$I,지출예정!$C:$C,$B80,지출예정!$D:$D,"&lt;"&amp;Q$4,지출예정!$D:$D,"&gt;="&amp;P$4)</f>
        <v>0</v>
      </c>
      <c r="Q80" s="255">
        <f>SUMIFS(지출예정!$I:$I,지출예정!$C:$C,$B80,지출예정!$D:$D,"&lt;"&amp;R$4,지출예정!$D:$D,"&gt;="&amp;Q$4)</f>
        <v>0</v>
      </c>
      <c r="R80" s="255">
        <f>SUMIFS(지출예정!$I:$I,지출예정!$C:$C,$B80,지출예정!$D:$D,"&lt;"&amp;$S$4,지출예정!$D:$D,"&gt;="&amp;R$4)</f>
        <v>0</v>
      </c>
      <c r="S80" s="255">
        <f>SUMIFS(지출예정!$I:$I,지출예정!$C:$C,$B80,지출예정!$D:$D,"&gt;="&amp;S$4)</f>
        <v>0</v>
      </c>
    </row>
    <row r="81" spans="1:19">
      <c r="A81" s="250"/>
      <c r="B81" s="250" t="s">
        <v>613</v>
      </c>
      <c r="C81" s="251"/>
      <c r="D81" s="252">
        <f t="shared" si="8"/>
        <v>13636364</v>
      </c>
      <c r="E81" s="251"/>
      <c r="F81" s="253">
        <f t="shared" si="9"/>
        <v>-13636364</v>
      </c>
      <c r="G81" s="253">
        <f t="shared" si="10"/>
        <v>13636364</v>
      </c>
      <c r="H81" s="254">
        <f t="shared" si="11"/>
        <v>0</v>
      </c>
      <c r="I81" s="253">
        <f t="shared" si="12"/>
        <v>0</v>
      </c>
      <c r="J81" s="254" t="str">
        <f t="shared" si="13"/>
        <v>0.00%</v>
      </c>
      <c r="K81" s="255">
        <f>SUMIFS(지출예정!$I:$I,지출예정!$C:$C,$B81,지출예정!$D:$D,"&lt;"&amp;L$4)</f>
        <v>0</v>
      </c>
      <c r="L81" s="255">
        <f>SUMIFS(지출예정!$I:$I,지출예정!$C:$C,$B81,지출예정!$D:$D,"&lt;"&amp;M$4,지출예정!$D:$D,"&gt;="&amp;L$4)</f>
        <v>0</v>
      </c>
      <c r="M81" s="255">
        <f>SUMIFS(지출예정!$I:$I,지출예정!$C:$C,$B81,지출예정!$D:$D,"&lt;"&amp;N$4,지출예정!$D:$D,"&gt;="&amp;M$4)</f>
        <v>0</v>
      </c>
      <c r="N81" s="255">
        <f>SUMIFS(지출예정!$I:$I,지출예정!$C:$C,$B81,지출예정!$D:$D,"&lt;"&amp;O$4,지출예정!$D:$D,"&gt;="&amp;N$4)</f>
        <v>0</v>
      </c>
      <c r="O81" s="255">
        <f>SUMIFS(지출예정!$I:$I,지출예정!$C:$C,$B81,지출예정!$D:$D,"&lt;"&amp;P$4,지출예정!$D:$D,"&gt;="&amp;O$4)</f>
        <v>0</v>
      </c>
      <c r="P81" s="255">
        <f>SUMIFS(지출예정!$I:$I,지출예정!$C:$C,$B81,지출예정!$D:$D,"&lt;"&amp;Q$4,지출예정!$D:$D,"&gt;="&amp;P$4)</f>
        <v>13636364</v>
      </c>
      <c r="Q81" s="255">
        <f>SUMIFS(지출예정!$I:$I,지출예정!$C:$C,$B81,지출예정!$D:$D,"&lt;"&amp;R$4,지출예정!$D:$D,"&gt;="&amp;Q$4)</f>
        <v>0</v>
      </c>
      <c r="R81" s="255">
        <f>SUMIFS(지출예정!$I:$I,지출예정!$C:$C,$B81,지출예정!$D:$D,"&lt;"&amp;$S$4,지출예정!$D:$D,"&gt;="&amp;R$4)</f>
        <v>0</v>
      </c>
      <c r="S81" s="255">
        <f>SUMIFS(지출예정!$I:$I,지출예정!$C:$C,$B81,지출예정!$D:$D,"&gt;="&amp;S$4)</f>
        <v>0</v>
      </c>
    </row>
    <row r="82" spans="1:19">
      <c r="A82" s="250"/>
      <c r="B82" s="250" t="s">
        <v>1094</v>
      </c>
      <c r="C82" s="251"/>
      <c r="D82" s="252">
        <f t="shared" si="8"/>
        <v>0</v>
      </c>
      <c r="E82" s="251"/>
      <c r="F82" s="253">
        <f t="shared" si="9"/>
        <v>0</v>
      </c>
      <c r="G82" s="253">
        <f t="shared" si="10"/>
        <v>0</v>
      </c>
      <c r="H82" s="254" t="str">
        <f t="shared" si="11"/>
        <v>0.00%</v>
      </c>
      <c r="I82" s="253">
        <f t="shared" si="12"/>
        <v>0</v>
      </c>
      <c r="J82" s="254" t="str">
        <f t="shared" si="13"/>
        <v>0.00%</v>
      </c>
      <c r="K82" s="255">
        <f>SUMIFS(지출예정!$I:$I,지출예정!$C:$C,$B82,지출예정!$D:$D,"&lt;"&amp;L$4)</f>
        <v>0</v>
      </c>
      <c r="L82" s="255">
        <f>SUMIFS(지출예정!$I:$I,지출예정!$C:$C,$B82,지출예정!$D:$D,"&lt;"&amp;M$4,지출예정!$D:$D,"&gt;="&amp;L$4)</f>
        <v>0</v>
      </c>
      <c r="M82" s="255">
        <f>SUMIFS(지출예정!$I:$I,지출예정!$C:$C,$B82,지출예정!$D:$D,"&lt;"&amp;N$4,지출예정!$D:$D,"&gt;="&amp;M$4)</f>
        <v>0</v>
      </c>
      <c r="N82" s="255">
        <f>SUMIFS(지출예정!$I:$I,지출예정!$C:$C,$B82,지출예정!$D:$D,"&lt;"&amp;O$4,지출예정!$D:$D,"&gt;="&amp;N$4)</f>
        <v>0</v>
      </c>
      <c r="O82" s="255">
        <f>SUMIFS(지출예정!$I:$I,지출예정!$C:$C,$B82,지출예정!$D:$D,"&lt;"&amp;P$4,지출예정!$D:$D,"&gt;="&amp;O$4)</f>
        <v>0</v>
      </c>
      <c r="P82" s="255">
        <f>SUMIFS(지출예정!$I:$I,지출예정!$C:$C,$B82,지출예정!$D:$D,"&lt;"&amp;Q$4,지출예정!$D:$D,"&gt;="&amp;P$4)</f>
        <v>0</v>
      </c>
      <c r="Q82" s="255">
        <f>SUMIFS(지출예정!$I:$I,지출예정!$C:$C,$B82,지출예정!$D:$D,"&lt;"&amp;R$4,지출예정!$D:$D,"&gt;="&amp;Q$4)</f>
        <v>0</v>
      </c>
      <c r="R82" s="255">
        <f>SUMIFS(지출예정!$I:$I,지출예정!$C:$C,$B82,지출예정!$D:$D,"&lt;"&amp;$S$4,지출예정!$D:$D,"&gt;="&amp;R$4)</f>
        <v>0</v>
      </c>
      <c r="S82" s="255">
        <f>SUMIFS(지출예정!$I:$I,지출예정!$C:$C,$B82,지출예정!$D:$D,"&gt;="&amp;S$4)</f>
        <v>0</v>
      </c>
    </row>
    <row r="83" spans="1:19">
      <c r="A83" s="250"/>
      <c r="B83" s="250" t="s">
        <v>1145</v>
      </c>
      <c r="C83" s="251"/>
      <c r="D83" s="252">
        <f t="shared" si="8"/>
        <v>0</v>
      </c>
      <c r="E83" s="251"/>
      <c r="F83" s="253">
        <f t="shared" si="9"/>
        <v>0</v>
      </c>
      <c r="G83" s="253">
        <f t="shared" si="10"/>
        <v>0</v>
      </c>
      <c r="H83" s="254" t="str">
        <f t="shared" si="11"/>
        <v>0.00%</v>
      </c>
      <c r="I83" s="253">
        <f t="shared" si="12"/>
        <v>0</v>
      </c>
      <c r="J83" s="254" t="str">
        <f t="shared" si="13"/>
        <v>0.00%</v>
      </c>
      <c r="K83" s="255">
        <f>SUMIFS(지출예정!$I:$I,지출예정!$C:$C,$B83,지출예정!$D:$D,"&lt;"&amp;L$4)</f>
        <v>0</v>
      </c>
      <c r="L83" s="255">
        <f>SUMIFS(지출예정!$I:$I,지출예정!$C:$C,$B83,지출예정!$D:$D,"&lt;"&amp;M$4,지출예정!$D:$D,"&gt;="&amp;L$4)</f>
        <v>0</v>
      </c>
      <c r="M83" s="255">
        <f>SUMIFS(지출예정!$I:$I,지출예정!$C:$C,$B83,지출예정!$D:$D,"&lt;"&amp;N$4,지출예정!$D:$D,"&gt;="&amp;M$4)</f>
        <v>0</v>
      </c>
      <c r="N83" s="255">
        <f>SUMIFS(지출예정!$I:$I,지출예정!$C:$C,$B83,지출예정!$D:$D,"&lt;"&amp;O$4,지출예정!$D:$D,"&gt;="&amp;N$4)</f>
        <v>0</v>
      </c>
      <c r="O83" s="255">
        <f>SUMIFS(지출예정!$I:$I,지출예정!$C:$C,$B83,지출예정!$D:$D,"&lt;"&amp;P$4,지출예정!$D:$D,"&gt;="&amp;O$4)</f>
        <v>0</v>
      </c>
      <c r="P83" s="255">
        <f>SUMIFS(지출예정!$I:$I,지출예정!$C:$C,$B83,지출예정!$D:$D,"&lt;"&amp;Q$4,지출예정!$D:$D,"&gt;="&amp;P$4)</f>
        <v>0</v>
      </c>
      <c r="Q83" s="255">
        <f>SUMIFS(지출예정!$I:$I,지출예정!$C:$C,$B83,지출예정!$D:$D,"&lt;"&amp;R$4,지출예정!$D:$D,"&gt;="&amp;Q$4)</f>
        <v>0</v>
      </c>
      <c r="R83" s="255">
        <f>SUMIFS(지출예정!$I:$I,지출예정!$C:$C,$B83,지출예정!$D:$D,"&lt;"&amp;$S$4,지출예정!$D:$D,"&gt;="&amp;R$4)</f>
        <v>0</v>
      </c>
      <c r="S83" s="255">
        <f>SUMIFS(지출예정!$I:$I,지출예정!$C:$C,$B83,지출예정!$D:$D,"&gt;="&amp;S$4)</f>
        <v>0</v>
      </c>
    </row>
    <row r="84" spans="1:19">
      <c r="A84" s="250"/>
      <c r="B84" s="250" t="s">
        <v>1100</v>
      </c>
      <c r="C84" s="251"/>
      <c r="D84" s="252">
        <f t="shared" si="8"/>
        <v>500000</v>
      </c>
      <c r="E84" s="251"/>
      <c r="F84" s="253">
        <f t="shared" si="9"/>
        <v>-500000</v>
      </c>
      <c r="G84" s="253">
        <f t="shared" si="10"/>
        <v>500000</v>
      </c>
      <c r="H84" s="254">
        <f t="shared" si="11"/>
        <v>0</v>
      </c>
      <c r="I84" s="253">
        <f t="shared" si="12"/>
        <v>0</v>
      </c>
      <c r="J84" s="254" t="str">
        <f t="shared" si="13"/>
        <v>0.00%</v>
      </c>
      <c r="K84" s="255">
        <f>SUMIFS(지출예정!$I:$I,지출예정!$C:$C,$B84,지출예정!$D:$D,"&lt;"&amp;L$4)</f>
        <v>0</v>
      </c>
      <c r="L84" s="255">
        <f>SUMIFS(지출예정!$I:$I,지출예정!$C:$C,$B84,지출예정!$D:$D,"&lt;"&amp;M$4,지출예정!$D:$D,"&gt;="&amp;L$4)</f>
        <v>0</v>
      </c>
      <c r="M84" s="255">
        <f>SUMIFS(지출예정!$I:$I,지출예정!$C:$C,$B84,지출예정!$D:$D,"&lt;"&amp;N$4,지출예정!$D:$D,"&gt;="&amp;M$4)</f>
        <v>0</v>
      </c>
      <c r="N84" s="255">
        <f>SUMIFS(지출예정!$I:$I,지출예정!$C:$C,$B84,지출예정!$D:$D,"&lt;"&amp;O$4,지출예정!$D:$D,"&gt;="&amp;N$4)</f>
        <v>500000</v>
      </c>
      <c r="O84" s="255">
        <f>SUMIFS(지출예정!$I:$I,지출예정!$C:$C,$B84,지출예정!$D:$D,"&lt;"&amp;P$4,지출예정!$D:$D,"&gt;="&amp;O$4)</f>
        <v>0</v>
      </c>
      <c r="P84" s="255">
        <f>SUMIFS(지출예정!$I:$I,지출예정!$C:$C,$B84,지출예정!$D:$D,"&lt;"&amp;Q$4,지출예정!$D:$D,"&gt;="&amp;P$4)</f>
        <v>0</v>
      </c>
      <c r="Q84" s="255">
        <f>SUMIFS(지출예정!$I:$I,지출예정!$C:$C,$B84,지출예정!$D:$D,"&lt;"&amp;R$4,지출예정!$D:$D,"&gt;="&amp;Q$4)</f>
        <v>0</v>
      </c>
      <c r="R84" s="255">
        <f>SUMIFS(지출예정!$I:$I,지출예정!$C:$C,$B84,지출예정!$D:$D,"&lt;"&amp;$S$4,지출예정!$D:$D,"&gt;="&amp;R$4)</f>
        <v>0</v>
      </c>
      <c r="S84" s="255">
        <f>SUMIFS(지출예정!$I:$I,지출예정!$C:$C,$B84,지출예정!$D:$D,"&gt;="&amp;S$4)</f>
        <v>0</v>
      </c>
    </row>
    <row r="85" spans="1:19">
      <c r="A85" s="250"/>
      <c r="B85" s="250" t="s">
        <v>808</v>
      </c>
      <c r="C85" s="251"/>
      <c r="D85" s="252">
        <f t="shared" si="8"/>
        <v>979130</v>
      </c>
      <c r="E85" s="251"/>
      <c r="F85" s="253">
        <f t="shared" si="9"/>
        <v>-979130</v>
      </c>
      <c r="G85" s="253">
        <f t="shared" si="10"/>
        <v>979130</v>
      </c>
      <c r="H85" s="254">
        <f t="shared" si="11"/>
        <v>0</v>
      </c>
      <c r="I85" s="253">
        <f t="shared" si="12"/>
        <v>0</v>
      </c>
      <c r="J85" s="254" t="str">
        <f t="shared" si="13"/>
        <v>0.00%</v>
      </c>
      <c r="K85" s="255">
        <f>SUMIFS(지출예정!$I:$I,지출예정!$C:$C,$B85,지출예정!$D:$D,"&lt;"&amp;L$4)</f>
        <v>0</v>
      </c>
      <c r="L85" s="255">
        <f>SUMIFS(지출예정!$I:$I,지출예정!$C:$C,$B85,지출예정!$D:$D,"&lt;"&amp;M$4,지출예정!$D:$D,"&gt;="&amp;L$4)</f>
        <v>0</v>
      </c>
      <c r="M85" s="255">
        <f>SUMIFS(지출예정!$I:$I,지출예정!$C:$C,$B85,지출예정!$D:$D,"&lt;"&amp;N$4,지출예정!$D:$D,"&gt;="&amp;M$4)</f>
        <v>0</v>
      </c>
      <c r="N85" s="255">
        <f>SUMIFS(지출예정!$I:$I,지출예정!$C:$C,$B85,지출예정!$D:$D,"&lt;"&amp;O$4,지출예정!$D:$D,"&gt;="&amp;N$4)</f>
        <v>979130</v>
      </c>
      <c r="O85" s="255">
        <f>SUMIFS(지출예정!$I:$I,지출예정!$C:$C,$B85,지출예정!$D:$D,"&lt;"&amp;P$4,지출예정!$D:$D,"&gt;="&amp;O$4)</f>
        <v>0</v>
      </c>
      <c r="P85" s="255">
        <f>SUMIFS(지출예정!$I:$I,지출예정!$C:$C,$B85,지출예정!$D:$D,"&lt;"&amp;Q$4,지출예정!$D:$D,"&gt;="&amp;P$4)</f>
        <v>0</v>
      </c>
      <c r="Q85" s="255">
        <f>SUMIFS(지출예정!$I:$I,지출예정!$C:$C,$B85,지출예정!$D:$D,"&lt;"&amp;R$4,지출예정!$D:$D,"&gt;="&amp;Q$4)</f>
        <v>0</v>
      </c>
      <c r="R85" s="255">
        <f>SUMIFS(지출예정!$I:$I,지출예정!$C:$C,$B85,지출예정!$D:$D,"&lt;"&amp;$S$4,지출예정!$D:$D,"&gt;="&amp;R$4)</f>
        <v>0</v>
      </c>
      <c r="S85" s="255">
        <f>SUMIFS(지출예정!$I:$I,지출예정!$C:$C,$B85,지출예정!$D:$D,"&gt;="&amp;S$4)</f>
        <v>0</v>
      </c>
    </row>
    <row r="86" spans="1:19">
      <c r="A86" s="250"/>
      <c r="B86" s="250" t="s">
        <v>1115</v>
      </c>
      <c r="C86" s="251"/>
      <c r="D86" s="252">
        <f t="shared" si="8"/>
        <v>827500</v>
      </c>
      <c r="E86" s="251"/>
      <c r="F86" s="253">
        <f t="shared" si="9"/>
        <v>-827500</v>
      </c>
      <c r="G86" s="253">
        <f t="shared" si="10"/>
        <v>827500</v>
      </c>
      <c r="H86" s="254">
        <f t="shared" si="11"/>
        <v>0</v>
      </c>
      <c r="I86" s="253">
        <f t="shared" si="12"/>
        <v>0</v>
      </c>
      <c r="J86" s="254" t="str">
        <f t="shared" si="13"/>
        <v>0.00%</v>
      </c>
      <c r="K86" s="255">
        <f>SUMIFS(지출예정!$I:$I,지출예정!$C:$C,$B86,지출예정!$D:$D,"&lt;"&amp;L$4)</f>
        <v>0</v>
      </c>
      <c r="L86" s="255">
        <f>SUMIFS(지출예정!$I:$I,지출예정!$C:$C,$B86,지출예정!$D:$D,"&lt;"&amp;M$4,지출예정!$D:$D,"&gt;="&amp;L$4)</f>
        <v>0</v>
      </c>
      <c r="M86" s="255">
        <f>SUMIFS(지출예정!$I:$I,지출예정!$C:$C,$B86,지출예정!$D:$D,"&lt;"&amp;N$4,지출예정!$D:$D,"&gt;="&amp;M$4)</f>
        <v>0</v>
      </c>
      <c r="N86" s="255">
        <f>SUMIFS(지출예정!$I:$I,지출예정!$C:$C,$B86,지출예정!$D:$D,"&lt;"&amp;O$4,지출예정!$D:$D,"&gt;="&amp;N$4)</f>
        <v>827500</v>
      </c>
      <c r="O86" s="255">
        <f>SUMIFS(지출예정!$I:$I,지출예정!$C:$C,$B86,지출예정!$D:$D,"&lt;"&amp;P$4,지출예정!$D:$D,"&gt;="&amp;O$4)</f>
        <v>0</v>
      </c>
      <c r="P86" s="255">
        <f>SUMIFS(지출예정!$I:$I,지출예정!$C:$C,$B86,지출예정!$D:$D,"&lt;"&amp;Q$4,지출예정!$D:$D,"&gt;="&amp;P$4)</f>
        <v>0</v>
      </c>
      <c r="Q86" s="255">
        <f>SUMIFS(지출예정!$I:$I,지출예정!$C:$C,$B86,지출예정!$D:$D,"&lt;"&amp;R$4,지출예정!$D:$D,"&gt;="&amp;Q$4)</f>
        <v>0</v>
      </c>
      <c r="R86" s="255">
        <f>SUMIFS(지출예정!$I:$I,지출예정!$C:$C,$B86,지출예정!$D:$D,"&lt;"&amp;$S$4,지출예정!$D:$D,"&gt;="&amp;R$4)</f>
        <v>0</v>
      </c>
      <c r="S86" s="255">
        <f>SUMIFS(지출예정!$I:$I,지출예정!$C:$C,$B86,지출예정!$D:$D,"&gt;="&amp;S$4)</f>
        <v>0</v>
      </c>
    </row>
    <row r="87" spans="1:19">
      <c r="A87" s="250"/>
      <c r="B87" s="250" t="s">
        <v>1122</v>
      </c>
      <c r="C87" s="251"/>
      <c r="D87" s="252">
        <f t="shared" si="8"/>
        <v>0</v>
      </c>
      <c r="E87" s="251"/>
      <c r="F87" s="253">
        <f t="shared" si="9"/>
        <v>0</v>
      </c>
      <c r="G87" s="253">
        <f t="shared" si="10"/>
        <v>0</v>
      </c>
      <c r="H87" s="254" t="str">
        <f t="shared" si="11"/>
        <v>0.00%</v>
      </c>
      <c r="I87" s="253">
        <f t="shared" si="12"/>
        <v>0</v>
      </c>
      <c r="J87" s="254" t="str">
        <f t="shared" si="13"/>
        <v>0.00%</v>
      </c>
      <c r="K87" s="255">
        <f>SUMIFS(지출예정!$I:$I,지출예정!$C:$C,$B87,지출예정!$D:$D,"&lt;"&amp;L$4)</f>
        <v>0</v>
      </c>
      <c r="L87" s="255">
        <f>SUMIFS(지출예정!$I:$I,지출예정!$C:$C,$B87,지출예정!$D:$D,"&lt;"&amp;M$4,지출예정!$D:$D,"&gt;="&amp;L$4)</f>
        <v>0</v>
      </c>
      <c r="M87" s="255">
        <f>SUMIFS(지출예정!$I:$I,지출예정!$C:$C,$B87,지출예정!$D:$D,"&lt;"&amp;N$4,지출예정!$D:$D,"&gt;="&amp;M$4)</f>
        <v>0</v>
      </c>
      <c r="N87" s="255">
        <f>SUMIFS(지출예정!$I:$I,지출예정!$C:$C,$B87,지출예정!$D:$D,"&lt;"&amp;O$4,지출예정!$D:$D,"&gt;="&amp;N$4)</f>
        <v>0</v>
      </c>
      <c r="O87" s="255">
        <f>SUMIFS(지출예정!$I:$I,지출예정!$C:$C,$B87,지출예정!$D:$D,"&lt;"&amp;P$4,지출예정!$D:$D,"&gt;="&amp;O$4)</f>
        <v>0</v>
      </c>
      <c r="P87" s="255">
        <f>SUMIFS(지출예정!$I:$I,지출예정!$C:$C,$B87,지출예정!$D:$D,"&lt;"&amp;Q$4,지출예정!$D:$D,"&gt;="&amp;P$4)</f>
        <v>0</v>
      </c>
      <c r="Q87" s="255">
        <f>SUMIFS(지출예정!$I:$I,지출예정!$C:$C,$B87,지출예정!$D:$D,"&lt;"&amp;R$4,지출예정!$D:$D,"&gt;="&amp;Q$4)</f>
        <v>0</v>
      </c>
      <c r="R87" s="255">
        <f>SUMIFS(지출예정!$I:$I,지출예정!$C:$C,$B87,지출예정!$D:$D,"&lt;"&amp;$S$4,지출예정!$D:$D,"&gt;="&amp;R$4)</f>
        <v>0</v>
      </c>
      <c r="S87" s="255">
        <f>SUMIFS(지출예정!$I:$I,지출예정!$C:$C,$B87,지출예정!$D:$D,"&gt;="&amp;S$4)</f>
        <v>0</v>
      </c>
    </row>
    <row r="88" spans="1:19">
      <c r="A88" s="250"/>
      <c r="B88" s="250" t="s">
        <v>1036</v>
      </c>
      <c r="C88" s="251"/>
      <c r="D88" s="252">
        <f t="shared" si="8"/>
        <v>31818182</v>
      </c>
      <c r="E88" s="251"/>
      <c r="F88" s="253">
        <f t="shared" si="9"/>
        <v>-31818182</v>
      </c>
      <c r="G88" s="253">
        <f t="shared" si="10"/>
        <v>31818182</v>
      </c>
      <c r="H88" s="254">
        <f t="shared" si="11"/>
        <v>0</v>
      </c>
      <c r="I88" s="253">
        <f t="shared" si="12"/>
        <v>0</v>
      </c>
      <c r="J88" s="254" t="str">
        <f t="shared" si="13"/>
        <v>0.00%</v>
      </c>
      <c r="K88" s="255">
        <f>SUMIFS(지출예정!$I:$I,지출예정!$C:$C,$B88,지출예정!$D:$D,"&lt;"&amp;L$4)</f>
        <v>0</v>
      </c>
      <c r="L88" s="255">
        <f>SUMIFS(지출예정!$I:$I,지출예정!$C:$C,$B88,지출예정!$D:$D,"&lt;"&amp;M$4,지출예정!$D:$D,"&gt;="&amp;L$4)</f>
        <v>0</v>
      </c>
      <c r="M88" s="255">
        <f>SUMIFS(지출예정!$I:$I,지출예정!$C:$C,$B88,지출예정!$D:$D,"&lt;"&amp;N$4,지출예정!$D:$D,"&gt;="&amp;M$4)</f>
        <v>0</v>
      </c>
      <c r="N88" s="255">
        <f>SUMIFS(지출예정!$I:$I,지출예정!$C:$C,$B88,지출예정!$D:$D,"&lt;"&amp;O$4,지출예정!$D:$D,"&gt;="&amp;N$4)</f>
        <v>31818182</v>
      </c>
      <c r="O88" s="255">
        <f>SUMIFS(지출예정!$I:$I,지출예정!$C:$C,$B88,지출예정!$D:$D,"&lt;"&amp;P$4,지출예정!$D:$D,"&gt;="&amp;O$4)</f>
        <v>0</v>
      </c>
      <c r="P88" s="255">
        <f>SUMIFS(지출예정!$I:$I,지출예정!$C:$C,$B88,지출예정!$D:$D,"&lt;"&amp;Q$4,지출예정!$D:$D,"&gt;="&amp;P$4)</f>
        <v>0</v>
      </c>
      <c r="Q88" s="255">
        <f>SUMIFS(지출예정!$I:$I,지출예정!$C:$C,$B88,지출예정!$D:$D,"&lt;"&amp;R$4,지출예정!$D:$D,"&gt;="&amp;Q$4)</f>
        <v>0</v>
      </c>
      <c r="R88" s="255">
        <f>SUMIFS(지출예정!$I:$I,지출예정!$C:$C,$B88,지출예정!$D:$D,"&lt;"&amp;$S$4,지출예정!$D:$D,"&gt;="&amp;R$4)</f>
        <v>0</v>
      </c>
      <c r="S88" s="255">
        <f>SUMIFS(지출예정!$I:$I,지출예정!$C:$C,$B88,지출예정!$D:$D,"&gt;="&amp;S$4)</f>
        <v>0</v>
      </c>
    </row>
    <row r="89" spans="1:19">
      <c r="A89" s="250"/>
      <c r="B89" s="250"/>
      <c r="C89" s="251"/>
      <c r="D89" s="252">
        <f t="shared" si="8"/>
        <v>0</v>
      </c>
      <c r="E89" s="251"/>
      <c r="F89" s="253">
        <f t="shared" si="9"/>
        <v>0</v>
      </c>
      <c r="G89" s="253">
        <f t="shared" si="10"/>
        <v>0</v>
      </c>
      <c r="H89" s="254" t="str">
        <f t="shared" si="11"/>
        <v>0.00%</v>
      </c>
      <c r="I89" s="253">
        <f t="shared" si="12"/>
        <v>0</v>
      </c>
      <c r="J89" s="254" t="str">
        <f t="shared" si="13"/>
        <v>0.00%</v>
      </c>
      <c r="K89" s="255">
        <f>SUMIFS(지출예정!$I:$I,지출예정!$C:$C,$B89,지출예정!$D:$D,"&lt;"&amp;L$4)</f>
        <v>0</v>
      </c>
      <c r="L89" s="255">
        <f>SUMIFS(지출예정!$I:$I,지출예정!$C:$C,$B89,지출예정!$D:$D,"&lt;"&amp;M$4,지출예정!$D:$D,"&gt;="&amp;L$4)</f>
        <v>0</v>
      </c>
      <c r="M89" s="255">
        <f>SUMIFS(지출예정!$I:$I,지출예정!$C:$C,$B89,지출예정!$D:$D,"&lt;"&amp;N$4,지출예정!$D:$D,"&gt;="&amp;M$4)</f>
        <v>0</v>
      </c>
      <c r="N89" s="255">
        <f>SUMIFS(지출예정!$I:$I,지출예정!$C:$C,$B89,지출예정!$D:$D,"&lt;"&amp;O$4,지출예정!$D:$D,"&gt;="&amp;N$4)</f>
        <v>0</v>
      </c>
      <c r="O89" s="255">
        <f>SUMIFS(지출예정!$I:$I,지출예정!$C:$C,$B89,지출예정!$D:$D,"&lt;"&amp;P$4,지출예정!$D:$D,"&gt;="&amp;O$4)</f>
        <v>0</v>
      </c>
      <c r="P89" s="255">
        <f>SUMIFS(지출예정!$I:$I,지출예정!$C:$C,$B89,지출예정!$D:$D,"&lt;"&amp;Q$4,지출예정!$D:$D,"&gt;="&amp;P$4)</f>
        <v>0</v>
      </c>
      <c r="Q89" s="255">
        <f>SUMIFS(지출예정!$I:$I,지출예정!$C:$C,$B89,지출예정!$D:$D,"&lt;"&amp;R$4,지출예정!$D:$D,"&gt;="&amp;Q$4)</f>
        <v>0</v>
      </c>
      <c r="R89" s="255">
        <f>SUMIFS(지출예정!$I:$I,지출예정!$C:$C,$B89,지출예정!$D:$D,"&lt;"&amp;$S$4,지출예정!$D:$D,"&gt;="&amp;R$4)</f>
        <v>0</v>
      </c>
      <c r="S89" s="255">
        <f>SUMIFS(지출예정!$I:$I,지출예정!$C:$C,$B89,지출예정!$D:$D,"&gt;="&amp;S$4)</f>
        <v>0</v>
      </c>
    </row>
    <row r="90" spans="1:19">
      <c r="A90" s="250"/>
      <c r="B90" s="250"/>
      <c r="C90" s="251"/>
      <c r="D90" s="252">
        <f t="shared" si="8"/>
        <v>0</v>
      </c>
      <c r="E90" s="251"/>
      <c r="F90" s="253">
        <f t="shared" si="9"/>
        <v>0</v>
      </c>
      <c r="G90" s="253">
        <f t="shared" si="10"/>
        <v>0</v>
      </c>
      <c r="H90" s="254" t="str">
        <f t="shared" si="11"/>
        <v>0.00%</v>
      </c>
      <c r="I90" s="253">
        <f t="shared" si="12"/>
        <v>0</v>
      </c>
      <c r="J90" s="254" t="str">
        <f t="shared" si="13"/>
        <v>0.00%</v>
      </c>
      <c r="K90" s="255">
        <f>SUMIFS(지출예정!$I:$I,지출예정!$C:$C,$B90,지출예정!$D:$D,"&lt;"&amp;L$4)</f>
        <v>0</v>
      </c>
      <c r="L90" s="255">
        <f>SUMIFS(지출예정!$I:$I,지출예정!$C:$C,$B90,지출예정!$D:$D,"&lt;"&amp;M$4,지출예정!$D:$D,"&gt;="&amp;L$4)</f>
        <v>0</v>
      </c>
      <c r="M90" s="255">
        <f>SUMIFS(지출예정!$I:$I,지출예정!$C:$C,$B90,지출예정!$D:$D,"&lt;"&amp;N$4,지출예정!$D:$D,"&gt;="&amp;M$4)</f>
        <v>0</v>
      </c>
      <c r="N90" s="255">
        <f>SUMIFS(지출예정!$I:$I,지출예정!$C:$C,$B90,지출예정!$D:$D,"&lt;"&amp;O$4,지출예정!$D:$D,"&gt;="&amp;N$4)</f>
        <v>0</v>
      </c>
      <c r="O90" s="255">
        <f>SUMIFS(지출예정!$I:$I,지출예정!$C:$C,$B90,지출예정!$D:$D,"&lt;"&amp;P$4,지출예정!$D:$D,"&gt;="&amp;O$4)</f>
        <v>0</v>
      </c>
      <c r="P90" s="255">
        <f>SUMIFS(지출예정!$I:$I,지출예정!$C:$C,$B90,지출예정!$D:$D,"&lt;"&amp;Q$4,지출예정!$D:$D,"&gt;="&amp;P$4)</f>
        <v>0</v>
      </c>
      <c r="Q90" s="255">
        <f>SUMIFS(지출예정!$I:$I,지출예정!$C:$C,$B90,지출예정!$D:$D,"&lt;"&amp;R$4,지출예정!$D:$D,"&gt;="&amp;Q$4)</f>
        <v>0</v>
      </c>
      <c r="R90" s="255">
        <f>SUMIFS(지출예정!$I:$I,지출예정!$C:$C,$B90,지출예정!$D:$D,"&lt;"&amp;$S$4,지출예정!$D:$D,"&gt;="&amp;R$4)</f>
        <v>0</v>
      </c>
      <c r="S90" s="255">
        <f>SUMIFS(지출예정!$I:$I,지출예정!$C:$C,$B90,지출예정!$D:$D,"&gt;="&amp;S$4)</f>
        <v>0</v>
      </c>
    </row>
    <row r="91" spans="1:19">
      <c r="A91" s="250"/>
      <c r="B91" s="250"/>
      <c r="C91" s="251"/>
      <c r="D91" s="252">
        <f t="shared" si="8"/>
        <v>0</v>
      </c>
      <c r="E91" s="251"/>
      <c r="F91" s="253">
        <f t="shared" si="9"/>
        <v>0</v>
      </c>
      <c r="G91" s="253">
        <f t="shared" si="10"/>
        <v>0</v>
      </c>
      <c r="H91" s="254" t="str">
        <f t="shared" si="11"/>
        <v>0.00%</v>
      </c>
      <c r="I91" s="253">
        <f t="shared" si="12"/>
        <v>0</v>
      </c>
      <c r="J91" s="254" t="str">
        <f t="shared" si="13"/>
        <v>0.00%</v>
      </c>
      <c r="K91" s="255">
        <f>SUMIFS(지출예정!$I:$I,지출예정!$C:$C,$B91,지출예정!$D:$D,"&lt;"&amp;L$4)</f>
        <v>0</v>
      </c>
      <c r="L91" s="255">
        <f>SUMIFS(지출예정!$I:$I,지출예정!$C:$C,$B91,지출예정!$D:$D,"&lt;"&amp;M$4,지출예정!$D:$D,"&gt;="&amp;L$4)</f>
        <v>0</v>
      </c>
      <c r="M91" s="255">
        <f>SUMIFS(지출예정!$I:$I,지출예정!$C:$C,$B91,지출예정!$D:$D,"&lt;"&amp;N$4,지출예정!$D:$D,"&gt;="&amp;M$4)</f>
        <v>0</v>
      </c>
      <c r="N91" s="255">
        <f>SUMIFS(지출예정!$I:$I,지출예정!$C:$C,$B91,지출예정!$D:$D,"&lt;"&amp;O$4,지출예정!$D:$D,"&gt;="&amp;N$4)</f>
        <v>0</v>
      </c>
      <c r="O91" s="255">
        <f>SUMIFS(지출예정!$I:$I,지출예정!$C:$C,$B91,지출예정!$D:$D,"&lt;"&amp;P$4,지출예정!$D:$D,"&gt;="&amp;O$4)</f>
        <v>0</v>
      </c>
      <c r="P91" s="255">
        <f>SUMIFS(지출예정!$I:$I,지출예정!$C:$C,$B91,지출예정!$D:$D,"&lt;"&amp;Q$4,지출예정!$D:$D,"&gt;="&amp;P$4)</f>
        <v>0</v>
      </c>
      <c r="Q91" s="255">
        <f>SUMIFS(지출예정!$I:$I,지출예정!$C:$C,$B91,지출예정!$D:$D,"&lt;"&amp;R$4,지출예정!$D:$D,"&gt;="&amp;Q$4)</f>
        <v>0</v>
      </c>
      <c r="R91" s="255">
        <f>SUMIFS(지출예정!$I:$I,지출예정!$C:$C,$B91,지출예정!$D:$D,"&lt;"&amp;$S$4,지출예정!$D:$D,"&gt;="&amp;R$4)</f>
        <v>0</v>
      </c>
      <c r="S91" s="255">
        <f>SUMIFS(지출예정!$I:$I,지출예정!$C:$C,$B91,지출예정!$D:$D,"&gt;="&amp;S$4)</f>
        <v>0</v>
      </c>
    </row>
    <row r="92" spans="1:19">
      <c r="A92" s="250"/>
      <c r="B92" s="250"/>
      <c r="C92" s="251"/>
      <c r="D92" s="252">
        <f t="shared" si="8"/>
        <v>0</v>
      </c>
      <c r="E92" s="251"/>
      <c r="F92" s="253">
        <f t="shared" si="9"/>
        <v>0</v>
      </c>
      <c r="G92" s="253">
        <f t="shared" si="10"/>
        <v>0</v>
      </c>
      <c r="H92" s="254" t="str">
        <f t="shared" si="11"/>
        <v>0.00%</v>
      </c>
      <c r="I92" s="253">
        <f t="shared" si="12"/>
        <v>0</v>
      </c>
      <c r="J92" s="254" t="str">
        <f t="shared" si="13"/>
        <v>0.00%</v>
      </c>
      <c r="K92" s="255">
        <f>SUMIFS(지출예정!$I:$I,지출예정!$C:$C,$B92,지출예정!$D:$D,"&lt;"&amp;L$4)</f>
        <v>0</v>
      </c>
      <c r="L92" s="255">
        <f>SUMIFS(지출예정!$I:$I,지출예정!$C:$C,$B92,지출예정!$D:$D,"&lt;"&amp;M$4,지출예정!$D:$D,"&gt;="&amp;L$4)</f>
        <v>0</v>
      </c>
      <c r="M92" s="255">
        <f>SUMIFS(지출예정!$I:$I,지출예정!$C:$C,$B92,지출예정!$D:$D,"&lt;"&amp;N$4,지출예정!$D:$D,"&gt;="&amp;M$4)</f>
        <v>0</v>
      </c>
      <c r="N92" s="255">
        <f>SUMIFS(지출예정!$I:$I,지출예정!$C:$C,$B92,지출예정!$D:$D,"&lt;"&amp;O$4,지출예정!$D:$D,"&gt;="&amp;N$4)</f>
        <v>0</v>
      </c>
      <c r="O92" s="255">
        <f>SUMIFS(지출예정!$I:$I,지출예정!$C:$C,$B92,지출예정!$D:$D,"&lt;"&amp;P$4,지출예정!$D:$D,"&gt;="&amp;O$4)</f>
        <v>0</v>
      </c>
      <c r="P92" s="255">
        <f>SUMIFS(지출예정!$I:$I,지출예정!$C:$C,$B92,지출예정!$D:$D,"&lt;"&amp;Q$4,지출예정!$D:$D,"&gt;="&amp;P$4)</f>
        <v>0</v>
      </c>
      <c r="Q92" s="255">
        <f>SUMIFS(지출예정!$I:$I,지출예정!$C:$C,$B92,지출예정!$D:$D,"&lt;"&amp;R$4,지출예정!$D:$D,"&gt;="&amp;Q$4)</f>
        <v>0</v>
      </c>
      <c r="R92" s="255">
        <f>SUMIFS(지출예정!$I:$I,지출예정!$C:$C,$B92,지출예정!$D:$D,"&lt;"&amp;$S$4,지출예정!$D:$D,"&gt;="&amp;R$4)</f>
        <v>0</v>
      </c>
      <c r="S92" s="255">
        <f>SUMIFS(지출예정!$I:$I,지출예정!$C:$C,$B92,지출예정!$D:$D,"&gt;="&amp;S$4)</f>
        <v>0</v>
      </c>
    </row>
    <row r="93" spans="1:19">
      <c r="A93" s="250"/>
      <c r="B93" s="250"/>
      <c r="C93" s="251"/>
      <c r="D93" s="252">
        <f t="shared" si="8"/>
        <v>0</v>
      </c>
      <c r="E93" s="251"/>
      <c r="F93" s="253">
        <f t="shared" si="9"/>
        <v>0</v>
      </c>
      <c r="G93" s="253">
        <f t="shared" si="10"/>
        <v>0</v>
      </c>
      <c r="H93" s="254" t="str">
        <f t="shared" si="11"/>
        <v>0.00%</v>
      </c>
      <c r="I93" s="253">
        <f t="shared" si="12"/>
        <v>0</v>
      </c>
      <c r="J93" s="254" t="str">
        <f t="shared" si="13"/>
        <v>0.00%</v>
      </c>
      <c r="K93" s="255">
        <f>SUMIFS(지출예정!$I:$I,지출예정!$C:$C,$B93,지출예정!$D:$D,"&lt;"&amp;L$4)</f>
        <v>0</v>
      </c>
      <c r="L93" s="255">
        <f>SUMIFS(지출예정!$I:$I,지출예정!$C:$C,$B93,지출예정!$D:$D,"&lt;"&amp;M$4,지출예정!$D:$D,"&gt;="&amp;L$4)</f>
        <v>0</v>
      </c>
      <c r="M93" s="255">
        <f>SUMIFS(지출예정!$I:$I,지출예정!$C:$C,$B93,지출예정!$D:$D,"&lt;"&amp;N$4,지출예정!$D:$D,"&gt;="&amp;M$4)</f>
        <v>0</v>
      </c>
      <c r="N93" s="255">
        <f>SUMIFS(지출예정!$I:$I,지출예정!$C:$C,$B93,지출예정!$D:$D,"&lt;"&amp;O$4,지출예정!$D:$D,"&gt;="&amp;N$4)</f>
        <v>0</v>
      </c>
      <c r="O93" s="255">
        <f>SUMIFS(지출예정!$I:$I,지출예정!$C:$C,$B93,지출예정!$D:$D,"&lt;"&amp;P$4,지출예정!$D:$D,"&gt;="&amp;O$4)</f>
        <v>0</v>
      </c>
      <c r="P93" s="255">
        <f>SUMIFS(지출예정!$I:$I,지출예정!$C:$C,$B93,지출예정!$D:$D,"&lt;"&amp;Q$4,지출예정!$D:$D,"&gt;="&amp;P$4)</f>
        <v>0</v>
      </c>
      <c r="Q93" s="255">
        <f>SUMIFS(지출예정!$I:$I,지출예정!$C:$C,$B93,지출예정!$D:$D,"&lt;"&amp;R$4,지출예정!$D:$D,"&gt;="&amp;Q$4)</f>
        <v>0</v>
      </c>
      <c r="R93" s="255">
        <f>SUMIFS(지출예정!$I:$I,지출예정!$C:$C,$B93,지출예정!$D:$D,"&lt;"&amp;$S$4,지출예정!$D:$D,"&gt;="&amp;R$4)</f>
        <v>0</v>
      </c>
      <c r="S93" s="255">
        <f>SUMIFS(지출예정!$I:$I,지출예정!$C:$C,$B93,지출예정!$D:$D,"&gt;="&amp;S$4)</f>
        <v>0</v>
      </c>
    </row>
    <row r="94" spans="1:19">
      <c r="A94" s="250"/>
      <c r="B94" s="250"/>
      <c r="C94" s="251"/>
      <c r="D94" s="252">
        <f t="shared" si="8"/>
        <v>0</v>
      </c>
      <c r="E94" s="251"/>
      <c r="F94" s="253">
        <f t="shared" si="9"/>
        <v>0</v>
      </c>
      <c r="G94" s="253">
        <f t="shared" si="10"/>
        <v>0</v>
      </c>
      <c r="H94" s="254" t="str">
        <f t="shared" si="11"/>
        <v>0.00%</v>
      </c>
      <c r="I94" s="253">
        <f t="shared" si="12"/>
        <v>0</v>
      </c>
      <c r="J94" s="254" t="str">
        <f t="shared" si="13"/>
        <v>0.00%</v>
      </c>
      <c r="K94" s="255">
        <f>SUMIFS(지출예정!$I:$I,지출예정!$C:$C,$B94,지출예정!$D:$D,"&lt;"&amp;L$4)</f>
        <v>0</v>
      </c>
      <c r="L94" s="255">
        <f>SUMIFS(지출예정!$I:$I,지출예정!$C:$C,$B94,지출예정!$D:$D,"&lt;"&amp;M$4,지출예정!$D:$D,"&gt;="&amp;L$4)</f>
        <v>0</v>
      </c>
      <c r="M94" s="255">
        <f>SUMIFS(지출예정!$I:$I,지출예정!$C:$C,$B94,지출예정!$D:$D,"&lt;"&amp;N$4,지출예정!$D:$D,"&gt;="&amp;M$4)</f>
        <v>0</v>
      </c>
      <c r="N94" s="255">
        <f>SUMIFS(지출예정!$I:$I,지출예정!$C:$C,$B94,지출예정!$D:$D,"&lt;"&amp;O$4,지출예정!$D:$D,"&gt;="&amp;N$4)</f>
        <v>0</v>
      </c>
      <c r="O94" s="255">
        <f>SUMIFS(지출예정!$I:$I,지출예정!$C:$C,$B94,지출예정!$D:$D,"&lt;"&amp;P$4,지출예정!$D:$D,"&gt;="&amp;O$4)</f>
        <v>0</v>
      </c>
      <c r="P94" s="255">
        <f>SUMIFS(지출예정!$I:$I,지출예정!$C:$C,$B94,지출예정!$D:$D,"&lt;"&amp;Q$4,지출예정!$D:$D,"&gt;="&amp;P$4)</f>
        <v>0</v>
      </c>
      <c r="Q94" s="255">
        <f>SUMIFS(지출예정!$I:$I,지출예정!$C:$C,$B94,지출예정!$D:$D,"&lt;"&amp;R$4,지출예정!$D:$D,"&gt;="&amp;Q$4)</f>
        <v>0</v>
      </c>
      <c r="R94" s="255">
        <f>SUMIFS(지출예정!$I:$I,지출예정!$C:$C,$B94,지출예정!$D:$D,"&lt;"&amp;$S$4,지출예정!$D:$D,"&gt;="&amp;R$4)</f>
        <v>0</v>
      </c>
      <c r="S94" s="255">
        <f>SUMIFS(지출예정!$I:$I,지출예정!$C:$C,$B94,지출예정!$D:$D,"&gt;="&amp;S$4)</f>
        <v>0</v>
      </c>
    </row>
    <row r="95" spans="1:19">
      <c r="A95" s="250"/>
      <c r="B95" s="250"/>
      <c r="C95" s="251"/>
      <c r="D95" s="252">
        <f t="shared" si="8"/>
        <v>0</v>
      </c>
      <c r="E95" s="251"/>
      <c r="F95" s="253">
        <f t="shared" si="9"/>
        <v>0</v>
      </c>
      <c r="G95" s="253">
        <f t="shared" si="10"/>
        <v>0</v>
      </c>
      <c r="H95" s="254" t="str">
        <f t="shared" si="11"/>
        <v>0.00%</v>
      </c>
      <c r="I95" s="253">
        <f t="shared" si="12"/>
        <v>0</v>
      </c>
      <c r="J95" s="254" t="str">
        <f t="shared" si="13"/>
        <v>0.00%</v>
      </c>
      <c r="K95" s="255">
        <f>SUMIFS(지출예정!$I:$I,지출예정!$C:$C,$B95,지출예정!$D:$D,"&lt;"&amp;L$4)</f>
        <v>0</v>
      </c>
      <c r="L95" s="255">
        <f>SUMIFS(지출예정!$I:$I,지출예정!$C:$C,$B95,지출예정!$D:$D,"&lt;"&amp;M$4,지출예정!$D:$D,"&gt;="&amp;L$4)</f>
        <v>0</v>
      </c>
      <c r="M95" s="255">
        <f>SUMIFS(지출예정!$I:$I,지출예정!$C:$C,$B95,지출예정!$D:$D,"&lt;"&amp;N$4,지출예정!$D:$D,"&gt;="&amp;M$4)</f>
        <v>0</v>
      </c>
      <c r="N95" s="255">
        <f>SUMIFS(지출예정!$I:$I,지출예정!$C:$C,$B95,지출예정!$D:$D,"&lt;"&amp;O$4,지출예정!$D:$D,"&gt;="&amp;N$4)</f>
        <v>0</v>
      </c>
      <c r="O95" s="255">
        <f>SUMIFS(지출예정!$I:$I,지출예정!$C:$C,$B95,지출예정!$D:$D,"&lt;"&amp;P$4,지출예정!$D:$D,"&gt;="&amp;O$4)</f>
        <v>0</v>
      </c>
      <c r="P95" s="255">
        <f>SUMIFS(지출예정!$I:$I,지출예정!$C:$C,$B95,지출예정!$D:$D,"&lt;"&amp;Q$4,지출예정!$D:$D,"&gt;="&amp;P$4)</f>
        <v>0</v>
      </c>
      <c r="Q95" s="255">
        <f>SUMIFS(지출예정!$I:$I,지출예정!$C:$C,$B95,지출예정!$D:$D,"&lt;"&amp;R$4,지출예정!$D:$D,"&gt;="&amp;Q$4)</f>
        <v>0</v>
      </c>
      <c r="R95" s="255">
        <f>SUMIFS(지출예정!$I:$I,지출예정!$C:$C,$B95,지출예정!$D:$D,"&lt;"&amp;$S$4,지출예정!$D:$D,"&gt;="&amp;R$4)</f>
        <v>0</v>
      </c>
      <c r="S95" s="255">
        <f>SUMIFS(지출예정!$I:$I,지출예정!$C:$C,$B95,지출예정!$D:$D,"&gt;="&amp;S$4)</f>
        <v>0</v>
      </c>
    </row>
    <row r="96" spans="1:19">
      <c r="A96" s="250"/>
      <c r="B96" s="250"/>
      <c r="C96" s="251"/>
      <c r="D96" s="252">
        <f t="shared" si="8"/>
        <v>0</v>
      </c>
      <c r="E96" s="251"/>
      <c r="F96" s="253">
        <f t="shared" si="9"/>
        <v>0</v>
      </c>
      <c r="G96" s="253">
        <f t="shared" si="10"/>
        <v>0</v>
      </c>
      <c r="H96" s="254" t="str">
        <f t="shared" si="11"/>
        <v>0.00%</v>
      </c>
      <c r="I96" s="253">
        <f t="shared" si="12"/>
        <v>0</v>
      </c>
      <c r="J96" s="254" t="str">
        <f t="shared" si="13"/>
        <v>0.00%</v>
      </c>
      <c r="K96" s="255">
        <f>SUMIFS(지출예정!$I:$I,지출예정!$C:$C,$B96,지출예정!$D:$D,"&lt;"&amp;L$4)</f>
        <v>0</v>
      </c>
      <c r="L96" s="255">
        <f>SUMIFS(지출예정!$I:$I,지출예정!$C:$C,$B96,지출예정!$D:$D,"&lt;"&amp;M$4,지출예정!$D:$D,"&gt;="&amp;L$4)</f>
        <v>0</v>
      </c>
      <c r="M96" s="255">
        <f>SUMIFS(지출예정!$I:$I,지출예정!$C:$C,$B96,지출예정!$D:$D,"&lt;"&amp;N$4,지출예정!$D:$D,"&gt;="&amp;M$4)</f>
        <v>0</v>
      </c>
      <c r="N96" s="255">
        <f>SUMIFS(지출예정!$I:$I,지출예정!$C:$C,$B96,지출예정!$D:$D,"&lt;"&amp;O$4,지출예정!$D:$D,"&gt;="&amp;N$4)</f>
        <v>0</v>
      </c>
      <c r="O96" s="255">
        <f>SUMIFS(지출예정!$I:$I,지출예정!$C:$C,$B96,지출예정!$D:$D,"&lt;"&amp;P$4,지출예정!$D:$D,"&gt;="&amp;O$4)</f>
        <v>0</v>
      </c>
      <c r="P96" s="255">
        <f>SUMIFS(지출예정!$I:$I,지출예정!$C:$C,$B96,지출예정!$D:$D,"&lt;"&amp;Q$4,지출예정!$D:$D,"&gt;="&amp;P$4)</f>
        <v>0</v>
      </c>
      <c r="Q96" s="255">
        <f>SUMIFS(지출예정!$I:$I,지출예정!$C:$C,$B96,지출예정!$D:$D,"&lt;"&amp;R$4,지출예정!$D:$D,"&gt;="&amp;Q$4)</f>
        <v>0</v>
      </c>
      <c r="R96" s="255">
        <f>SUMIFS(지출예정!$I:$I,지출예정!$C:$C,$B96,지출예정!$D:$D,"&lt;"&amp;$S$4,지출예정!$D:$D,"&gt;="&amp;R$4)</f>
        <v>0</v>
      </c>
      <c r="S96" s="255">
        <f>SUMIFS(지출예정!$I:$I,지출예정!$C:$C,$B96,지출예정!$D:$D,"&gt;="&amp;S$4)</f>
        <v>0</v>
      </c>
    </row>
    <row r="97" spans="1:19">
      <c r="A97" s="250"/>
      <c r="B97" s="250"/>
      <c r="C97" s="251"/>
      <c r="D97" s="252">
        <f t="shared" si="8"/>
        <v>0</v>
      </c>
      <c r="E97" s="251"/>
      <c r="F97" s="253">
        <f t="shared" si="9"/>
        <v>0</v>
      </c>
      <c r="G97" s="253">
        <f t="shared" si="10"/>
        <v>0</v>
      </c>
      <c r="H97" s="254" t="str">
        <f t="shared" si="11"/>
        <v>0.00%</v>
      </c>
      <c r="I97" s="253">
        <f t="shared" si="12"/>
        <v>0</v>
      </c>
      <c r="J97" s="254" t="str">
        <f t="shared" si="13"/>
        <v>0.00%</v>
      </c>
      <c r="K97" s="255">
        <f>SUMIFS(지출예정!$I:$I,지출예정!$C:$C,$B97,지출예정!$D:$D,"&lt;"&amp;L$4)</f>
        <v>0</v>
      </c>
      <c r="L97" s="255">
        <f>SUMIFS(지출예정!$I:$I,지출예정!$C:$C,$B97,지출예정!$D:$D,"&lt;"&amp;M$4,지출예정!$D:$D,"&gt;="&amp;L$4)</f>
        <v>0</v>
      </c>
      <c r="M97" s="255">
        <f>SUMIFS(지출예정!$I:$I,지출예정!$C:$C,$B97,지출예정!$D:$D,"&lt;"&amp;N$4,지출예정!$D:$D,"&gt;="&amp;M$4)</f>
        <v>0</v>
      </c>
      <c r="N97" s="255">
        <f>SUMIFS(지출예정!$I:$I,지출예정!$C:$C,$B97,지출예정!$D:$D,"&lt;"&amp;O$4,지출예정!$D:$D,"&gt;="&amp;N$4)</f>
        <v>0</v>
      </c>
      <c r="O97" s="255">
        <f>SUMIFS(지출예정!$I:$I,지출예정!$C:$C,$B97,지출예정!$D:$D,"&lt;"&amp;P$4,지출예정!$D:$D,"&gt;="&amp;O$4)</f>
        <v>0</v>
      </c>
      <c r="P97" s="255">
        <f>SUMIFS(지출예정!$I:$I,지출예정!$C:$C,$B97,지출예정!$D:$D,"&lt;"&amp;Q$4,지출예정!$D:$D,"&gt;="&amp;P$4)</f>
        <v>0</v>
      </c>
      <c r="Q97" s="255">
        <f>SUMIFS(지출예정!$I:$I,지출예정!$C:$C,$B97,지출예정!$D:$D,"&lt;"&amp;R$4,지출예정!$D:$D,"&gt;="&amp;Q$4)</f>
        <v>0</v>
      </c>
      <c r="R97" s="255">
        <f>SUMIFS(지출예정!$I:$I,지출예정!$C:$C,$B97,지출예정!$D:$D,"&lt;"&amp;$S$4,지출예정!$D:$D,"&gt;="&amp;R$4)</f>
        <v>0</v>
      </c>
      <c r="S97" s="255">
        <f>SUMIFS(지출예정!$I:$I,지출예정!$C:$C,$B97,지출예정!$D:$D,"&gt;="&amp;S$4)</f>
        <v>0</v>
      </c>
    </row>
    <row r="98" spans="1:19">
      <c r="A98" s="250"/>
      <c r="B98" s="250"/>
      <c r="C98" s="251"/>
      <c r="D98" s="252">
        <f t="shared" si="8"/>
        <v>0</v>
      </c>
      <c r="E98" s="251"/>
      <c r="F98" s="253">
        <f t="shared" si="9"/>
        <v>0</v>
      </c>
      <c r="G98" s="253">
        <f t="shared" si="10"/>
        <v>0</v>
      </c>
      <c r="H98" s="254" t="str">
        <f t="shared" si="11"/>
        <v>0.00%</v>
      </c>
      <c r="I98" s="253">
        <f t="shared" si="12"/>
        <v>0</v>
      </c>
      <c r="J98" s="254" t="str">
        <f t="shared" si="13"/>
        <v>0.00%</v>
      </c>
      <c r="K98" s="255">
        <f>SUMIFS(지출예정!$I:$I,지출예정!$C:$C,$B98,지출예정!$D:$D,"&lt;"&amp;L$4)</f>
        <v>0</v>
      </c>
      <c r="L98" s="255">
        <f>SUMIFS(지출예정!$I:$I,지출예정!$C:$C,$B98,지출예정!$D:$D,"&lt;"&amp;M$4,지출예정!$D:$D,"&gt;="&amp;L$4)</f>
        <v>0</v>
      </c>
      <c r="M98" s="255">
        <f>SUMIFS(지출예정!$I:$I,지출예정!$C:$C,$B98,지출예정!$D:$D,"&lt;"&amp;N$4,지출예정!$D:$D,"&gt;="&amp;M$4)</f>
        <v>0</v>
      </c>
      <c r="N98" s="255">
        <f>SUMIFS(지출예정!$I:$I,지출예정!$C:$C,$B98,지출예정!$D:$D,"&lt;"&amp;O$4,지출예정!$D:$D,"&gt;="&amp;N$4)</f>
        <v>0</v>
      </c>
      <c r="O98" s="255">
        <f>SUMIFS(지출예정!$I:$I,지출예정!$C:$C,$B98,지출예정!$D:$D,"&lt;"&amp;P$4,지출예정!$D:$D,"&gt;="&amp;O$4)</f>
        <v>0</v>
      </c>
      <c r="P98" s="255">
        <f>SUMIFS(지출예정!$I:$I,지출예정!$C:$C,$B98,지출예정!$D:$D,"&lt;"&amp;Q$4,지출예정!$D:$D,"&gt;="&amp;P$4)</f>
        <v>0</v>
      </c>
      <c r="Q98" s="255">
        <f>SUMIFS(지출예정!$I:$I,지출예정!$C:$C,$B98,지출예정!$D:$D,"&lt;"&amp;R$4,지출예정!$D:$D,"&gt;="&amp;Q$4)</f>
        <v>0</v>
      </c>
      <c r="R98" s="255">
        <f>SUMIFS(지출예정!$I:$I,지출예정!$C:$C,$B98,지출예정!$D:$D,"&lt;"&amp;$S$4,지출예정!$D:$D,"&gt;="&amp;R$4)</f>
        <v>0</v>
      </c>
      <c r="S98" s="255">
        <f>SUMIFS(지출예정!$I:$I,지출예정!$C:$C,$B98,지출예정!$D:$D,"&gt;="&amp;S$4)</f>
        <v>0</v>
      </c>
    </row>
    <row r="99" spans="1:19">
      <c r="A99" s="250"/>
      <c r="B99" s="250"/>
      <c r="C99" s="251"/>
      <c r="D99" s="252">
        <f t="shared" si="8"/>
        <v>0</v>
      </c>
      <c r="E99" s="251"/>
      <c r="F99" s="253">
        <f t="shared" si="9"/>
        <v>0</v>
      </c>
      <c r="G99" s="253">
        <f t="shared" si="10"/>
        <v>0</v>
      </c>
      <c r="H99" s="254" t="str">
        <f t="shared" si="11"/>
        <v>0.00%</v>
      </c>
      <c r="I99" s="253">
        <f t="shared" si="12"/>
        <v>0</v>
      </c>
      <c r="J99" s="254" t="str">
        <f t="shared" si="13"/>
        <v>0.00%</v>
      </c>
      <c r="K99" s="255">
        <f>SUMIFS(지출예정!$I:$I,지출예정!$C:$C,$B99,지출예정!$D:$D,"&lt;"&amp;L$4)</f>
        <v>0</v>
      </c>
      <c r="L99" s="255">
        <f>SUMIFS(지출예정!$I:$I,지출예정!$C:$C,$B99,지출예정!$D:$D,"&lt;"&amp;M$4,지출예정!$D:$D,"&gt;="&amp;L$4)</f>
        <v>0</v>
      </c>
      <c r="M99" s="255">
        <f>SUMIFS(지출예정!$I:$I,지출예정!$C:$C,$B99,지출예정!$D:$D,"&lt;"&amp;N$4,지출예정!$D:$D,"&gt;="&amp;M$4)</f>
        <v>0</v>
      </c>
      <c r="N99" s="255">
        <f>SUMIFS(지출예정!$I:$I,지출예정!$C:$C,$B99,지출예정!$D:$D,"&lt;"&amp;O$4,지출예정!$D:$D,"&gt;="&amp;N$4)</f>
        <v>0</v>
      </c>
      <c r="O99" s="255">
        <f>SUMIFS(지출예정!$I:$I,지출예정!$C:$C,$B99,지출예정!$D:$D,"&lt;"&amp;P$4,지출예정!$D:$D,"&gt;="&amp;O$4)</f>
        <v>0</v>
      </c>
      <c r="P99" s="255">
        <f>SUMIFS(지출예정!$I:$I,지출예정!$C:$C,$B99,지출예정!$D:$D,"&lt;"&amp;Q$4,지출예정!$D:$D,"&gt;="&amp;P$4)</f>
        <v>0</v>
      </c>
      <c r="Q99" s="255">
        <f>SUMIFS(지출예정!$I:$I,지출예정!$C:$C,$B99,지출예정!$D:$D,"&lt;"&amp;R$4,지출예정!$D:$D,"&gt;="&amp;Q$4)</f>
        <v>0</v>
      </c>
      <c r="R99" s="255">
        <f>SUMIFS(지출예정!$I:$I,지출예정!$C:$C,$B99,지출예정!$D:$D,"&lt;"&amp;$S$4,지출예정!$D:$D,"&gt;="&amp;R$4)</f>
        <v>0</v>
      </c>
      <c r="S99" s="255">
        <f>SUMIFS(지출예정!$I:$I,지출예정!$C:$C,$B99,지출예정!$D:$D,"&gt;="&amp;S$4)</f>
        <v>0</v>
      </c>
    </row>
    <row r="100" spans="1:19">
      <c r="A100" s="250"/>
      <c r="B100" s="250"/>
      <c r="C100" s="251"/>
      <c r="D100" s="252">
        <f t="shared" si="8"/>
        <v>0</v>
      </c>
      <c r="E100" s="251"/>
      <c r="F100" s="253">
        <f t="shared" si="9"/>
        <v>0</v>
      </c>
      <c r="G100" s="253">
        <f t="shared" si="10"/>
        <v>0</v>
      </c>
      <c r="H100" s="254" t="str">
        <f t="shared" si="11"/>
        <v>0.00%</v>
      </c>
      <c r="I100" s="253">
        <f t="shared" si="12"/>
        <v>0</v>
      </c>
      <c r="J100" s="254" t="str">
        <f t="shared" si="13"/>
        <v>0.00%</v>
      </c>
      <c r="K100" s="255">
        <f>SUMIFS(지출예정!$I:$I,지출예정!$C:$C,$B100,지출예정!$D:$D,"&lt;"&amp;L$4)</f>
        <v>0</v>
      </c>
      <c r="L100" s="255">
        <f>SUMIFS(지출예정!$I:$I,지출예정!$C:$C,$B100,지출예정!$D:$D,"&lt;"&amp;M$4,지출예정!$D:$D,"&gt;="&amp;L$4)</f>
        <v>0</v>
      </c>
      <c r="M100" s="255">
        <f>SUMIFS(지출예정!$I:$I,지출예정!$C:$C,$B100,지출예정!$D:$D,"&lt;"&amp;N$4,지출예정!$D:$D,"&gt;="&amp;M$4)</f>
        <v>0</v>
      </c>
      <c r="N100" s="255">
        <f>SUMIFS(지출예정!$I:$I,지출예정!$C:$C,$B100,지출예정!$D:$D,"&lt;"&amp;O$4,지출예정!$D:$D,"&gt;="&amp;N$4)</f>
        <v>0</v>
      </c>
      <c r="O100" s="255">
        <f>SUMIFS(지출예정!$I:$I,지출예정!$C:$C,$B100,지출예정!$D:$D,"&lt;"&amp;P$4,지출예정!$D:$D,"&gt;="&amp;O$4)</f>
        <v>0</v>
      </c>
      <c r="P100" s="255">
        <f>SUMIFS(지출예정!$I:$I,지출예정!$C:$C,$B100,지출예정!$D:$D,"&lt;"&amp;Q$4,지출예정!$D:$D,"&gt;="&amp;P$4)</f>
        <v>0</v>
      </c>
      <c r="Q100" s="255">
        <f>SUMIFS(지출예정!$I:$I,지출예정!$C:$C,$B100,지출예정!$D:$D,"&lt;"&amp;R$4,지출예정!$D:$D,"&gt;="&amp;Q$4)</f>
        <v>0</v>
      </c>
      <c r="R100" s="255">
        <f>SUMIFS(지출예정!$I:$I,지출예정!$C:$C,$B100,지출예정!$D:$D,"&lt;"&amp;$S$4,지출예정!$D:$D,"&gt;="&amp;R$4)</f>
        <v>0</v>
      </c>
      <c r="S100" s="255">
        <f>SUMIFS(지출예정!$I:$I,지출예정!$C:$C,$B100,지출예정!$D:$D,"&gt;="&amp;S$4)</f>
        <v>0</v>
      </c>
    </row>
    <row r="101" spans="1:19">
      <c r="A101" s="250"/>
      <c r="B101" s="250"/>
      <c r="C101" s="251"/>
      <c r="D101" s="252">
        <f t="shared" si="8"/>
        <v>0</v>
      </c>
      <c r="E101" s="251"/>
      <c r="F101" s="253">
        <f t="shared" si="9"/>
        <v>0</v>
      </c>
      <c r="G101" s="253">
        <f t="shared" si="10"/>
        <v>0</v>
      </c>
      <c r="H101" s="254" t="str">
        <f t="shared" si="11"/>
        <v>0.00%</v>
      </c>
      <c r="I101" s="253">
        <f t="shared" si="12"/>
        <v>0</v>
      </c>
      <c r="J101" s="254" t="str">
        <f t="shared" si="13"/>
        <v>0.00%</v>
      </c>
      <c r="K101" s="255">
        <f>SUMIFS(지출예정!$I:$I,지출예정!$C:$C,$B101,지출예정!$D:$D,"&lt;"&amp;L$4)</f>
        <v>0</v>
      </c>
      <c r="L101" s="255">
        <f>SUMIFS(지출예정!$I:$I,지출예정!$C:$C,$B101,지출예정!$D:$D,"&lt;"&amp;M$4,지출예정!$D:$D,"&gt;="&amp;L$4)</f>
        <v>0</v>
      </c>
      <c r="M101" s="255">
        <f>SUMIFS(지출예정!$I:$I,지출예정!$C:$C,$B101,지출예정!$D:$D,"&lt;"&amp;N$4,지출예정!$D:$D,"&gt;="&amp;M$4)</f>
        <v>0</v>
      </c>
      <c r="N101" s="255">
        <f>SUMIFS(지출예정!$I:$I,지출예정!$C:$C,$B101,지출예정!$D:$D,"&lt;"&amp;O$4,지출예정!$D:$D,"&gt;="&amp;N$4)</f>
        <v>0</v>
      </c>
      <c r="O101" s="255">
        <f>SUMIFS(지출예정!$I:$I,지출예정!$C:$C,$B101,지출예정!$D:$D,"&lt;"&amp;P$4,지출예정!$D:$D,"&gt;="&amp;O$4)</f>
        <v>0</v>
      </c>
      <c r="P101" s="255">
        <f>SUMIFS(지출예정!$I:$I,지출예정!$C:$C,$B101,지출예정!$D:$D,"&lt;"&amp;Q$4,지출예정!$D:$D,"&gt;="&amp;P$4)</f>
        <v>0</v>
      </c>
      <c r="Q101" s="255">
        <f>SUMIFS(지출예정!$I:$I,지출예정!$C:$C,$B101,지출예정!$D:$D,"&lt;"&amp;R$4,지출예정!$D:$D,"&gt;="&amp;Q$4)</f>
        <v>0</v>
      </c>
      <c r="R101" s="255">
        <f>SUMIFS(지출예정!$I:$I,지출예정!$C:$C,$B101,지출예정!$D:$D,"&lt;"&amp;$S$4,지출예정!$D:$D,"&gt;="&amp;R$4)</f>
        <v>0</v>
      </c>
      <c r="S101" s="255">
        <f>SUMIFS(지출예정!$I:$I,지출예정!$C:$C,$B101,지출예정!$D:$D,"&gt;="&amp;S$4)</f>
        <v>0</v>
      </c>
    </row>
    <row r="102" spans="1:19">
      <c r="A102" s="250"/>
      <c r="B102" s="250"/>
      <c r="C102" s="251"/>
      <c r="D102" s="252">
        <f t="shared" si="8"/>
        <v>0</v>
      </c>
      <c r="E102" s="251"/>
      <c r="F102" s="253">
        <f t="shared" si="9"/>
        <v>0</v>
      </c>
      <c r="G102" s="253">
        <f t="shared" si="10"/>
        <v>0</v>
      </c>
      <c r="H102" s="254" t="str">
        <f t="shared" si="11"/>
        <v>0.00%</v>
      </c>
      <c r="I102" s="253">
        <f t="shared" si="12"/>
        <v>0</v>
      </c>
      <c r="J102" s="254" t="str">
        <f t="shared" si="13"/>
        <v>0.00%</v>
      </c>
      <c r="K102" s="255">
        <f>SUMIFS(지출예정!$I:$I,지출예정!$C:$C,$B102,지출예정!$D:$D,"&lt;"&amp;L$4)</f>
        <v>0</v>
      </c>
      <c r="L102" s="255">
        <f>SUMIFS(지출예정!$I:$I,지출예정!$C:$C,$B102,지출예정!$D:$D,"&lt;"&amp;M$4,지출예정!$D:$D,"&gt;="&amp;L$4)</f>
        <v>0</v>
      </c>
      <c r="M102" s="255">
        <f>SUMIFS(지출예정!$I:$I,지출예정!$C:$C,$B102,지출예정!$D:$D,"&lt;"&amp;N$4,지출예정!$D:$D,"&gt;="&amp;M$4)</f>
        <v>0</v>
      </c>
      <c r="N102" s="255">
        <f>SUMIFS(지출예정!$I:$I,지출예정!$C:$C,$B102,지출예정!$D:$D,"&lt;"&amp;O$4,지출예정!$D:$D,"&gt;="&amp;N$4)</f>
        <v>0</v>
      </c>
      <c r="O102" s="255">
        <f>SUMIFS(지출예정!$I:$I,지출예정!$C:$C,$B102,지출예정!$D:$D,"&lt;"&amp;P$4,지출예정!$D:$D,"&gt;="&amp;O$4)</f>
        <v>0</v>
      </c>
      <c r="P102" s="255">
        <f>SUMIFS(지출예정!$I:$I,지출예정!$C:$C,$B102,지출예정!$D:$D,"&lt;"&amp;Q$4,지출예정!$D:$D,"&gt;="&amp;P$4)</f>
        <v>0</v>
      </c>
      <c r="Q102" s="255">
        <f>SUMIFS(지출예정!$I:$I,지출예정!$C:$C,$B102,지출예정!$D:$D,"&lt;"&amp;R$4,지출예정!$D:$D,"&gt;="&amp;Q$4)</f>
        <v>0</v>
      </c>
      <c r="R102" s="255">
        <f>SUMIFS(지출예정!$I:$I,지출예정!$C:$C,$B102,지출예정!$D:$D,"&lt;"&amp;$S$4,지출예정!$D:$D,"&gt;="&amp;R$4)</f>
        <v>0</v>
      </c>
      <c r="S102" s="255">
        <f>SUMIFS(지출예정!$I:$I,지출예정!$C:$C,$B102,지출예정!$D:$D,"&gt;="&amp;S$4)</f>
        <v>0</v>
      </c>
    </row>
    <row r="103" spans="1:19">
      <c r="A103" s="250"/>
      <c r="B103" s="250"/>
      <c r="C103" s="251"/>
      <c r="D103" s="252">
        <f t="shared" si="8"/>
        <v>0</v>
      </c>
      <c r="E103" s="251"/>
      <c r="F103" s="253">
        <f t="shared" si="9"/>
        <v>0</v>
      </c>
      <c r="G103" s="253">
        <f t="shared" si="10"/>
        <v>0</v>
      </c>
      <c r="H103" s="254" t="str">
        <f t="shared" si="11"/>
        <v>0.00%</v>
      </c>
      <c r="I103" s="253">
        <f t="shared" si="12"/>
        <v>0</v>
      </c>
      <c r="J103" s="254" t="str">
        <f t="shared" si="13"/>
        <v>0.00%</v>
      </c>
      <c r="K103" s="255">
        <f>SUMIFS(지출예정!$I:$I,지출예정!$C:$C,$B103,지출예정!$D:$D,"&lt;"&amp;L$4)</f>
        <v>0</v>
      </c>
      <c r="L103" s="255">
        <f>SUMIFS(지출예정!$I:$I,지출예정!$C:$C,$B103,지출예정!$D:$D,"&lt;"&amp;M$4,지출예정!$D:$D,"&gt;="&amp;L$4)</f>
        <v>0</v>
      </c>
      <c r="M103" s="255">
        <f>SUMIFS(지출예정!$I:$I,지출예정!$C:$C,$B103,지출예정!$D:$D,"&lt;"&amp;N$4,지출예정!$D:$D,"&gt;="&amp;M$4)</f>
        <v>0</v>
      </c>
      <c r="N103" s="255">
        <f>SUMIFS(지출예정!$I:$I,지출예정!$C:$C,$B103,지출예정!$D:$D,"&lt;"&amp;O$4,지출예정!$D:$D,"&gt;="&amp;N$4)</f>
        <v>0</v>
      </c>
      <c r="O103" s="255">
        <f>SUMIFS(지출예정!$I:$I,지출예정!$C:$C,$B103,지출예정!$D:$D,"&lt;"&amp;P$4,지출예정!$D:$D,"&gt;="&amp;O$4)</f>
        <v>0</v>
      </c>
      <c r="P103" s="255">
        <f>SUMIFS(지출예정!$I:$I,지출예정!$C:$C,$B103,지출예정!$D:$D,"&lt;"&amp;Q$4,지출예정!$D:$D,"&gt;="&amp;P$4)</f>
        <v>0</v>
      </c>
      <c r="Q103" s="255">
        <f>SUMIFS(지출예정!$I:$I,지출예정!$C:$C,$B103,지출예정!$D:$D,"&lt;"&amp;R$4,지출예정!$D:$D,"&gt;="&amp;Q$4)</f>
        <v>0</v>
      </c>
      <c r="R103" s="255">
        <f>SUMIFS(지출예정!$I:$I,지출예정!$C:$C,$B103,지출예정!$D:$D,"&lt;"&amp;$S$4,지출예정!$D:$D,"&gt;="&amp;R$4)</f>
        <v>0</v>
      </c>
      <c r="S103" s="255">
        <f>SUMIFS(지출예정!$I:$I,지출예정!$C:$C,$B103,지출예정!$D:$D,"&gt;="&amp;S$4)</f>
        <v>0</v>
      </c>
    </row>
    <row r="104" spans="1:19">
      <c r="A104" s="250"/>
      <c r="B104" s="250"/>
      <c r="C104" s="251"/>
      <c r="D104" s="252">
        <f t="shared" si="8"/>
        <v>0</v>
      </c>
      <c r="E104" s="251"/>
      <c r="F104" s="253">
        <f t="shared" si="9"/>
        <v>0</v>
      </c>
      <c r="G104" s="253">
        <f t="shared" si="10"/>
        <v>0</v>
      </c>
      <c r="H104" s="254" t="str">
        <f t="shared" si="11"/>
        <v>0.00%</v>
      </c>
      <c r="I104" s="253">
        <f t="shared" si="12"/>
        <v>0</v>
      </c>
      <c r="J104" s="254" t="str">
        <f t="shared" si="13"/>
        <v>0.00%</v>
      </c>
      <c r="K104" s="255">
        <f>SUMIFS(지출예정!$I:$I,지출예정!$C:$C,$B104,지출예정!$D:$D,"&lt;"&amp;L$4)</f>
        <v>0</v>
      </c>
      <c r="L104" s="255">
        <f>SUMIFS(지출예정!$I:$I,지출예정!$C:$C,$B104,지출예정!$D:$D,"&lt;"&amp;M$4,지출예정!$D:$D,"&gt;="&amp;L$4)</f>
        <v>0</v>
      </c>
      <c r="M104" s="255">
        <f>SUMIFS(지출예정!$I:$I,지출예정!$C:$C,$B104,지출예정!$D:$D,"&lt;"&amp;N$4,지출예정!$D:$D,"&gt;="&amp;M$4)</f>
        <v>0</v>
      </c>
      <c r="N104" s="255">
        <f>SUMIFS(지출예정!$I:$I,지출예정!$C:$C,$B104,지출예정!$D:$D,"&lt;"&amp;O$4,지출예정!$D:$D,"&gt;="&amp;N$4)</f>
        <v>0</v>
      </c>
      <c r="O104" s="255">
        <f>SUMIFS(지출예정!$I:$I,지출예정!$C:$C,$B104,지출예정!$D:$D,"&lt;"&amp;P$4,지출예정!$D:$D,"&gt;="&amp;O$4)</f>
        <v>0</v>
      </c>
      <c r="P104" s="255">
        <f>SUMIFS(지출예정!$I:$I,지출예정!$C:$C,$B104,지출예정!$D:$D,"&lt;"&amp;Q$4,지출예정!$D:$D,"&gt;="&amp;P$4)</f>
        <v>0</v>
      </c>
      <c r="Q104" s="255">
        <f>SUMIFS(지출예정!$I:$I,지출예정!$C:$C,$B104,지출예정!$D:$D,"&lt;"&amp;R$4,지출예정!$D:$D,"&gt;="&amp;Q$4)</f>
        <v>0</v>
      </c>
      <c r="R104" s="255">
        <f>SUMIFS(지출예정!$I:$I,지출예정!$C:$C,$B104,지출예정!$D:$D,"&lt;"&amp;$S$4,지출예정!$D:$D,"&gt;="&amp;R$4)</f>
        <v>0</v>
      </c>
      <c r="S104" s="255">
        <f>SUMIFS(지출예정!$I:$I,지출예정!$C:$C,$B104,지출예정!$D:$D,"&gt;="&amp;S$4)</f>
        <v>0</v>
      </c>
    </row>
    <row r="105" spans="1:19">
      <c r="A105" s="250"/>
      <c r="B105" s="250"/>
      <c r="C105" s="251"/>
      <c r="D105" s="252">
        <f t="shared" si="8"/>
        <v>0</v>
      </c>
      <c r="E105" s="251"/>
      <c r="F105" s="253">
        <f t="shared" si="9"/>
        <v>0</v>
      </c>
      <c r="G105" s="253">
        <f t="shared" si="10"/>
        <v>0</v>
      </c>
      <c r="H105" s="254" t="str">
        <f t="shared" si="11"/>
        <v>0.00%</v>
      </c>
      <c r="I105" s="253">
        <f t="shared" si="12"/>
        <v>0</v>
      </c>
      <c r="J105" s="254" t="str">
        <f t="shared" si="13"/>
        <v>0.00%</v>
      </c>
      <c r="K105" s="255">
        <f>SUMIFS(지출예정!$I:$I,지출예정!$C:$C,$B105,지출예정!$D:$D,"&lt;"&amp;L$4)</f>
        <v>0</v>
      </c>
      <c r="L105" s="255">
        <f>SUMIFS(지출예정!$I:$I,지출예정!$C:$C,$B105,지출예정!$D:$D,"&lt;"&amp;M$4,지출예정!$D:$D,"&gt;="&amp;L$4)</f>
        <v>0</v>
      </c>
      <c r="M105" s="255">
        <f>SUMIFS(지출예정!$I:$I,지출예정!$C:$C,$B105,지출예정!$D:$D,"&lt;"&amp;N$4,지출예정!$D:$D,"&gt;="&amp;M$4)</f>
        <v>0</v>
      </c>
      <c r="N105" s="255">
        <f>SUMIFS(지출예정!$I:$I,지출예정!$C:$C,$B105,지출예정!$D:$D,"&lt;"&amp;O$4,지출예정!$D:$D,"&gt;="&amp;N$4)</f>
        <v>0</v>
      </c>
      <c r="O105" s="255">
        <f>SUMIFS(지출예정!$I:$I,지출예정!$C:$C,$B105,지출예정!$D:$D,"&lt;"&amp;P$4,지출예정!$D:$D,"&gt;="&amp;O$4)</f>
        <v>0</v>
      </c>
      <c r="P105" s="255">
        <f>SUMIFS(지출예정!$I:$I,지출예정!$C:$C,$B105,지출예정!$D:$D,"&lt;"&amp;Q$4,지출예정!$D:$D,"&gt;="&amp;P$4)</f>
        <v>0</v>
      </c>
      <c r="Q105" s="255">
        <f>SUMIFS(지출예정!$I:$I,지출예정!$C:$C,$B105,지출예정!$D:$D,"&lt;"&amp;R$4,지출예정!$D:$D,"&gt;="&amp;Q$4)</f>
        <v>0</v>
      </c>
      <c r="R105" s="255">
        <f>SUMIFS(지출예정!$I:$I,지출예정!$C:$C,$B105,지출예정!$D:$D,"&lt;"&amp;$S$4,지출예정!$D:$D,"&gt;="&amp;R$4)</f>
        <v>0</v>
      </c>
      <c r="S105" s="255">
        <f>SUMIFS(지출예정!$I:$I,지출예정!$C:$C,$B105,지출예정!$D:$D,"&gt;="&amp;S$4)</f>
        <v>0</v>
      </c>
    </row>
    <row r="106" spans="1:19">
      <c r="A106" s="250"/>
      <c r="B106" s="250"/>
      <c r="C106" s="251"/>
      <c r="D106" s="252">
        <f t="shared" si="8"/>
        <v>0</v>
      </c>
      <c r="E106" s="251"/>
      <c r="F106" s="253">
        <f t="shared" si="9"/>
        <v>0</v>
      </c>
      <c r="G106" s="253">
        <f t="shared" si="10"/>
        <v>0</v>
      </c>
      <c r="H106" s="254" t="str">
        <f t="shared" si="11"/>
        <v>0.00%</v>
      </c>
      <c r="I106" s="253">
        <f t="shared" si="12"/>
        <v>0</v>
      </c>
      <c r="J106" s="254" t="str">
        <f t="shared" si="13"/>
        <v>0.00%</v>
      </c>
      <c r="K106" s="255">
        <f>SUMIFS(지출예정!$I:$I,지출예정!$C:$C,$B106,지출예정!$D:$D,"&lt;"&amp;L$4)</f>
        <v>0</v>
      </c>
      <c r="L106" s="255">
        <f>SUMIFS(지출예정!$I:$I,지출예정!$C:$C,$B106,지출예정!$D:$D,"&lt;"&amp;M$4,지출예정!$D:$D,"&gt;="&amp;L$4)</f>
        <v>0</v>
      </c>
      <c r="M106" s="255">
        <f>SUMIFS(지출예정!$I:$I,지출예정!$C:$C,$B106,지출예정!$D:$D,"&lt;"&amp;N$4,지출예정!$D:$D,"&gt;="&amp;M$4)</f>
        <v>0</v>
      </c>
      <c r="N106" s="255">
        <f>SUMIFS(지출예정!$I:$I,지출예정!$C:$C,$B106,지출예정!$D:$D,"&lt;"&amp;O$4,지출예정!$D:$D,"&gt;="&amp;N$4)</f>
        <v>0</v>
      </c>
      <c r="O106" s="255">
        <f>SUMIFS(지출예정!$I:$I,지출예정!$C:$C,$B106,지출예정!$D:$D,"&lt;"&amp;P$4,지출예정!$D:$D,"&gt;="&amp;O$4)</f>
        <v>0</v>
      </c>
      <c r="P106" s="255">
        <f>SUMIFS(지출예정!$I:$I,지출예정!$C:$C,$B106,지출예정!$D:$D,"&lt;"&amp;Q$4,지출예정!$D:$D,"&gt;="&amp;P$4)</f>
        <v>0</v>
      </c>
      <c r="Q106" s="255">
        <f>SUMIFS(지출예정!$I:$I,지출예정!$C:$C,$B106,지출예정!$D:$D,"&lt;"&amp;R$4,지출예정!$D:$D,"&gt;="&amp;Q$4)</f>
        <v>0</v>
      </c>
      <c r="R106" s="255">
        <f>SUMIFS(지출예정!$I:$I,지출예정!$C:$C,$B106,지출예정!$D:$D,"&lt;"&amp;$S$4,지출예정!$D:$D,"&gt;="&amp;R$4)</f>
        <v>0</v>
      </c>
      <c r="S106" s="255">
        <f>SUMIFS(지출예정!$I:$I,지출예정!$C:$C,$B106,지출예정!$D:$D,"&gt;="&amp;S$4)</f>
        <v>0</v>
      </c>
    </row>
    <row r="107" spans="1:19">
      <c r="A107" s="250"/>
      <c r="B107" s="250"/>
      <c r="C107" s="251"/>
      <c r="D107" s="252">
        <f t="shared" si="8"/>
        <v>0</v>
      </c>
      <c r="E107" s="251"/>
      <c r="F107" s="253">
        <f t="shared" si="9"/>
        <v>0</v>
      </c>
      <c r="G107" s="253">
        <f t="shared" si="10"/>
        <v>0</v>
      </c>
      <c r="H107" s="254" t="str">
        <f t="shared" si="11"/>
        <v>0.00%</v>
      </c>
      <c r="I107" s="253">
        <f t="shared" si="12"/>
        <v>0</v>
      </c>
      <c r="J107" s="254" t="str">
        <f t="shared" si="13"/>
        <v>0.00%</v>
      </c>
      <c r="K107" s="255">
        <f>SUMIFS(지출예정!$I:$I,지출예정!$C:$C,$B107,지출예정!$D:$D,"&lt;"&amp;L$4)</f>
        <v>0</v>
      </c>
      <c r="L107" s="255">
        <f>SUMIFS(지출예정!$I:$I,지출예정!$C:$C,$B107,지출예정!$D:$D,"&lt;"&amp;M$4,지출예정!$D:$D,"&gt;="&amp;L$4)</f>
        <v>0</v>
      </c>
      <c r="M107" s="255">
        <f>SUMIFS(지출예정!$I:$I,지출예정!$C:$C,$B107,지출예정!$D:$D,"&lt;"&amp;N$4,지출예정!$D:$D,"&gt;="&amp;M$4)</f>
        <v>0</v>
      </c>
      <c r="N107" s="255">
        <f>SUMIFS(지출예정!$I:$I,지출예정!$C:$C,$B107,지출예정!$D:$D,"&lt;"&amp;O$4,지출예정!$D:$D,"&gt;="&amp;N$4)</f>
        <v>0</v>
      </c>
      <c r="O107" s="255">
        <f>SUMIFS(지출예정!$I:$I,지출예정!$C:$C,$B107,지출예정!$D:$D,"&lt;"&amp;P$4,지출예정!$D:$D,"&gt;="&amp;O$4)</f>
        <v>0</v>
      </c>
      <c r="P107" s="255">
        <f>SUMIFS(지출예정!$I:$I,지출예정!$C:$C,$B107,지출예정!$D:$D,"&lt;"&amp;Q$4,지출예정!$D:$D,"&gt;="&amp;P$4)</f>
        <v>0</v>
      </c>
      <c r="Q107" s="255">
        <f>SUMIFS(지출예정!$I:$I,지출예정!$C:$C,$B107,지출예정!$D:$D,"&lt;"&amp;R$4,지출예정!$D:$D,"&gt;="&amp;Q$4)</f>
        <v>0</v>
      </c>
      <c r="R107" s="255">
        <f>SUMIFS(지출예정!$I:$I,지출예정!$C:$C,$B107,지출예정!$D:$D,"&lt;"&amp;$S$4,지출예정!$D:$D,"&gt;="&amp;R$4)</f>
        <v>0</v>
      </c>
      <c r="S107" s="255">
        <f>SUMIFS(지출예정!$I:$I,지출예정!$C:$C,$B107,지출예정!$D:$D,"&gt;="&amp;S$4)</f>
        <v>0</v>
      </c>
    </row>
    <row r="108" spans="1:19">
      <c r="A108" s="250"/>
      <c r="B108" s="250"/>
      <c r="C108" s="251"/>
      <c r="D108" s="252">
        <f t="shared" si="8"/>
        <v>0</v>
      </c>
      <c r="E108" s="251"/>
      <c r="F108" s="253">
        <f t="shared" si="9"/>
        <v>0</v>
      </c>
      <c r="G108" s="253">
        <f t="shared" si="10"/>
        <v>0</v>
      </c>
      <c r="H108" s="254" t="str">
        <f t="shared" si="11"/>
        <v>0.00%</v>
      </c>
      <c r="I108" s="253">
        <f t="shared" si="12"/>
        <v>0</v>
      </c>
      <c r="J108" s="254" t="str">
        <f t="shared" si="13"/>
        <v>0.00%</v>
      </c>
      <c r="K108" s="255">
        <f>SUMIFS(지출예정!$I:$I,지출예정!$C:$C,$B108,지출예정!$D:$D,"&lt;"&amp;L$4)</f>
        <v>0</v>
      </c>
      <c r="L108" s="255">
        <f>SUMIFS(지출예정!$I:$I,지출예정!$C:$C,$B108,지출예정!$D:$D,"&lt;"&amp;M$4,지출예정!$D:$D,"&gt;="&amp;L$4)</f>
        <v>0</v>
      </c>
      <c r="M108" s="255">
        <f>SUMIFS(지출예정!$I:$I,지출예정!$C:$C,$B108,지출예정!$D:$D,"&lt;"&amp;N$4,지출예정!$D:$D,"&gt;="&amp;M$4)</f>
        <v>0</v>
      </c>
      <c r="N108" s="255">
        <f>SUMIFS(지출예정!$I:$I,지출예정!$C:$C,$B108,지출예정!$D:$D,"&lt;"&amp;O$4,지출예정!$D:$D,"&gt;="&amp;N$4)</f>
        <v>0</v>
      </c>
      <c r="O108" s="255">
        <f>SUMIFS(지출예정!$I:$I,지출예정!$C:$C,$B108,지출예정!$D:$D,"&lt;"&amp;P$4,지출예정!$D:$D,"&gt;="&amp;O$4)</f>
        <v>0</v>
      </c>
      <c r="P108" s="255">
        <f>SUMIFS(지출예정!$I:$I,지출예정!$C:$C,$B108,지출예정!$D:$D,"&lt;"&amp;Q$4,지출예정!$D:$D,"&gt;="&amp;P$4)</f>
        <v>0</v>
      </c>
      <c r="Q108" s="255">
        <f>SUMIFS(지출예정!$I:$I,지출예정!$C:$C,$B108,지출예정!$D:$D,"&lt;"&amp;R$4,지출예정!$D:$D,"&gt;="&amp;Q$4)</f>
        <v>0</v>
      </c>
      <c r="R108" s="255">
        <f>SUMIFS(지출예정!$I:$I,지출예정!$C:$C,$B108,지출예정!$D:$D,"&lt;"&amp;$S$4,지출예정!$D:$D,"&gt;="&amp;R$4)</f>
        <v>0</v>
      </c>
      <c r="S108" s="255">
        <f>SUMIFS(지출예정!$I:$I,지출예정!$C:$C,$B108,지출예정!$D:$D,"&gt;="&amp;S$4)</f>
        <v>0</v>
      </c>
    </row>
    <row r="109" spans="1:19">
      <c r="A109" s="250"/>
      <c r="B109" s="250"/>
      <c r="C109" s="251"/>
      <c r="D109" s="252">
        <f t="shared" si="8"/>
        <v>0</v>
      </c>
      <c r="E109" s="251"/>
      <c r="F109" s="253">
        <f t="shared" si="9"/>
        <v>0</v>
      </c>
      <c r="G109" s="253">
        <f t="shared" si="10"/>
        <v>0</v>
      </c>
      <c r="H109" s="254" t="str">
        <f t="shared" si="11"/>
        <v>0.00%</v>
      </c>
      <c r="I109" s="253">
        <f t="shared" si="12"/>
        <v>0</v>
      </c>
      <c r="J109" s="254" t="str">
        <f t="shared" si="13"/>
        <v>0.00%</v>
      </c>
      <c r="K109" s="255">
        <f>SUMIFS(지출예정!$I:$I,지출예정!$C:$C,$B109,지출예정!$D:$D,"&lt;"&amp;L$4)</f>
        <v>0</v>
      </c>
      <c r="L109" s="255">
        <f>SUMIFS(지출예정!$I:$I,지출예정!$C:$C,$B109,지출예정!$D:$D,"&lt;"&amp;M$4,지출예정!$D:$D,"&gt;="&amp;L$4)</f>
        <v>0</v>
      </c>
      <c r="M109" s="255">
        <f>SUMIFS(지출예정!$I:$I,지출예정!$C:$C,$B109,지출예정!$D:$D,"&lt;"&amp;N$4,지출예정!$D:$D,"&gt;="&amp;M$4)</f>
        <v>0</v>
      </c>
      <c r="N109" s="255">
        <f>SUMIFS(지출예정!$I:$I,지출예정!$C:$C,$B109,지출예정!$D:$D,"&lt;"&amp;O$4,지출예정!$D:$D,"&gt;="&amp;N$4)</f>
        <v>0</v>
      </c>
      <c r="O109" s="255">
        <f>SUMIFS(지출예정!$I:$I,지출예정!$C:$C,$B109,지출예정!$D:$D,"&lt;"&amp;P$4,지출예정!$D:$D,"&gt;="&amp;O$4)</f>
        <v>0</v>
      </c>
      <c r="P109" s="255">
        <f>SUMIFS(지출예정!$I:$I,지출예정!$C:$C,$B109,지출예정!$D:$D,"&lt;"&amp;Q$4,지출예정!$D:$D,"&gt;="&amp;P$4)</f>
        <v>0</v>
      </c>
      <c r="Q109" s="255">
        <f>SUMIFS(지출예정!$I:$I,지출예정!$C:$C,$B109,지출예정!$D:$D,"&lt;"&amp;R$4,지출예정!$D:$D,"&gt;="&amp;Q$4)</f>
        <v>0</v>
      </c>
      <c r="R109" s="255">
        <f>SUMIFS(지출예정!$I:$I,지출예정!$C:$C,$B109,지출예정!$D:$D,"&lt;"&amp;$S$4,지출예정!$D:$D,"&gt;="&amp;R$4)</f>
        <v>0</v>
      </c>
      <c r="S109" s="255">
        <f>SUMIFS(지출예정!$I:$I,지출예정!$C:$C,$B109,지출예정!$D:$D,"&gt;="&amp;S$4)</f>
        <v>0</v>
      </c>
    </row>
    <row r="110" spans="1:19">
      <c r="A110" s="250"/>
      <c r="B110" s="250"/>
      <c r="C110" s="251"/>
      <c r="D110" s="252">
        <f t="shared" si="8"/>
        <v>0</v>
      </c>
      <c r="E110" s="251"/>
      <c r="F110" s="253">
        <f t="shared" si="9"/>
        <v>0</v>
      </c>
      <c r="G110" s="253">
        <f t="shared" si="10"/>
        <v>0</v>
      </c>
      <c r="H110" s="254" t="str">
        <f t="shared" si="11"/>
        <v>0.00%</v>
      </c>
      <c r="I110" s="253">
        <f t="shared" si="12"/>
        <v>0</v>
      </c>
      <c r="J110" s="254" t="str">
        <f t="shared" si="13"/>
        <v>0.00%</v>
      </c>
      <c r="K110" s="255">
        <f>SUMIFS(지출예정!$I:$I,지출예정!$C:$C,$B110,지출예정!$D:$D,"&lt;"&amp;L$4)</f>
        <v>0</v>
      </c>
      <c r="L110" s="255">
        <f>SUMIFS(지출예정!$I:$I,지출예정!$C:$C,$B110,지출예정!$D:$D,"&lt;"&amp;M$4,지출예정!$D:$D,"&gt;="&amp;L$4)</f>
        <v>0</v>
      </c>
      <c r="M110" s="255">
        <f>SUMIFS(지출예정!$I:$I,지출예정!$C:$C,$B110,지출예정!$D:$D,"&lt;"&amp;N$4,지출예정!$D:$D,"&gt;="&amp;M$4)</f>
        <v>0</v>
      </c>
      <c r="N110" s="255">
        <f>SUMIFS(지출예정!$I:$I,지출예정!$C:$C,$B110,지출예정!$D:$D,"&lt;"&amp;O$4,지출예정!$D:$D,"&gt;="&amp;N$4)</f>
        <v>0</v>
      </c>
      <c r="O110" s="255">
        <f>SUMIFS(지출예정!$I:$I,지출예정!$C:$C,$B110,지출예정!$D:$D,"&lt;"&amp;P$4,지출예정!$D:$D,"&gt;="&amp;O$4)</f>
        <v>0</v>
      </c>
      <c r="P110" s="255">
        <f>SUMIFS(지출예정!$I:$I,지출예정!$C:$C,$B110,지출예정!$D:$D,"&lt;"&amp;Q$4,지출예정!$D:$D,"&gt;="&amp;P$4)</f>
        <v>0</v>
      </c>
      <c r="Q110" s="255">
        <f>SUMIFS(지출예정!$I:$I,지출예정!$C:$C,$B110,지출예정!$D:$D,"&lt;"&amp;R$4,지출예정!$D:$D,"&gt;="&amp;Q$4)</f>
        <v>0</v>
      </c>
      <c r="R110" s="255">
        <f>SUMIFS(지출예정!$I:$I,지출예정!$C:$C,$B110,지출예정!$D:$D,"&lt;"&amp;$S$4,지출예정!$D:$D,"&gt;="&amp;R$4)</f>
        <v>0</v>
      </c>
      <c r="S110" s="255">
        <f>SUMIFS(지출예정!$I:$I,지출예정!$C:$C,$B110,지출예정!$D:$D,"&gt;="&amp;S$4)</f>
        <v>0</v>
      </c>
    </row>
    <row r="111" spans="1:19">
      <c r="A111" s="250"/>
      <c r="B111" s="250"/>
      <c r="C111" s="251"/>
      <c r="D111" s="252">
        <f t="shared" si="8"/>
        <v>0</v>
      </c>
      <c r="E111" s="251"/>
      <c r="F111" s="253">
        <f t="shared" si="9"/>
        <v>0</v>
      </c>
      <c r="G111" s="253">
        <f t="shared" si="10"/>
        <v>0</v>
      </c>
      <c r="H111" s="254" t="str">
        <f t="shared" si="11"/>
        <v>0.00%</v>
      </c>
      <c r="I111" s="253">
        <f t="shared" si="12"/>
        <v>0</v>
      </c>
      <c r="J111" s="254" t="str">
        <f t="shared" si="13"/>
        <v>0.00%</v>
      </c>
      <c r="K111" s="255">
        <f>SUMIFS(지출예정!$I:$I,지출예정!$C:$C,$B111,지출예정!$D:$D,"&lt;"&amp;L$4)</f>
        <v>0</v>
      </c>
      <c r="L111" s="255">
        <f>SUMIFS(지출예정!$I:$I,지출예정!$C:$C,$B111,지출예정!$D:$D,"&lt;"&amp;M$4,지출예정!$D:$D,"&gt;="&amp;L$4)</f>
        <v>0</v>
      </c>
      <c r="M111" s="255">
        <f>SUMIFS(지출예정!$I:$I,지출예정!$C:$C,$B111,지출예정!$D:$D,"&lt;"&amp;N$4,지출예정!$D:$D,"&gt;="&amp;M$4)</f>
        <v>0</v>
      </c>
      <c r="N111" s="255">
        <f>SUMIFS(지출예정!$I:$I,지출예정!$C:$C,$B111,지출예정!$D:$D,"&lt;"&amp;O$4,지출예정!$D:$D,"&gt;="&amp;N$4)</f>
        <v>0</v>
      </c>
      <c r="O111" s="255">
        <f>SUMIFS(지출예정!$I:$I,지출예정!$C:$C,$B111,지출예정!$D:$D,"&lt;"&amp;P$4,지출예정!$D:$D,"&gt;="&amp;O$4)</f>
        <v>0</v>
      </c>
      <c r="P111" s="255">
        <f>SUMIFS(지출예정!$I:$I,지출예정!$C:$C,$B111,지출예정!$D:$D,"&lt;"&amp;Q$4,지출예정!$D:$D,"&gt;="&amp;P$4)</f>
        <v>0</v>
      </c>
      <c r="Q111" s="255">
        <f>SUMIFS(지출예정!$I:$I,지출예정!$C:$C,$B111,지출예정!$D:$D,"&lt;"&amp;R$4,지출예정!$D:$D,"&gt;="&amp;Q$4)</f>
        <v>0</v>
      </c>
      <c r="R111" s="255">
        <f>SUMIFS(지출예정!$I:$I,지출예정!$C:$C,$B111,지출예정!$D:$D,"&lt;"&amp;$S$4,지출예정!$D:$D,"&gt;="&amp;R$4)</f>
        <v>0</v>
      </c>
      <c r="S111" s="255">
        <f>SUMIFS(지출예정!$I:$I,지출예정!$C:$C,$B111,지출예정!$D:$D,"&gt;="&amp;S$4)</f>
        <v>0</v>
      </c>
    </row>
    <row r="112" spans="1:19">
      <c r="A112" s="250"/>
      <c r="B112" s="250"/>
      <c r="C112" s="251"/>
      <c r="D112" s="252">
        <f t="shared" si="8"/>
        <v>0</v>
      </c>
      <c r="E112" s="251"/>
      <c r="F112" s="253">
        <f t="shared" si="9"/>
        <v>0</v>
      </c>
      <c r="G112" s="253">
        <f t="shared" si="10"/>
        <v>0</v>
      </c>
      <c r="H112" s="254" t="str">
        <f t="shared" si="11"/>
        <v>0.00%</v>
      </c>
      <c r="I112" s="253">
        <f t="shared" si="12"/>
        <v>0</v>
      </c>
      <c r="J112" s="254" t="str">
        <f t="shared" si="13"/>
        <v>0.00%</v>
      </c>
      <c r="K112" s="255">
        <f>SUMIFS(지출예정!$I:$I,지출예정!$C:$C,$B112,지출예정!$D:$D,"&lt;"&amp;L$4)</f>
        <v>0</v>
      </c>
      <c r="L112" s="255">
        <f>SUMIFS(지출예정!$I:$I,지출예정!$C:$C,$B112,지출예정!$D:$D,"&lt;"&amp;M$4,지출예정!$D:$D,"&gt;="&amp;L$4)</f>
        <v>0</v>
      </c>
      <c r="M112" s="255">
        <f>SUMIFS(지출예정!$I:$I,지출예정!$C:$C,$B112,지출예정!$D:$D,"&lt;"&amp;N$4,지출예정!$D:$D,"&gt;="&amp;M$4)</f>
        <v>0</v>
      </c>
      <c r="N112" s="255">
        <f>SUMIFS(지출예정!$I:$I,지출예정!$C:$C,$B112,지출예정!$D:$D,"&lt;"&amp;O$4,지출예정!$D:$D,"&gt;="&amp;N$4)</f>
        <v>0</v>
      </c>
      <c r="O112" s="255">
        <f>SUMIFS(지출예정!$I:$I,지출예정!$C:$C,$B112,지출예정!$D:$D,"&lt;"&amp;P$4,지출예정!$D:$D,"&gt;="&amp;O$4)</f>
        <v>0</v>
      </c>
      <c r="P112" s="255">
        <f>SUMIFS(지출예정!$I:$I,지출예정!$C:$C,$B112,지출예정!$D:$D,"&lt;"&amp;Q$4,지출예정!$D:$D,"&gt;="&amp;P$4)</f>
        <v>0</v>
      </c>
      <c r="Q112" s="255">
        <f>SUMIFS(지출예정!$I:$I,지출예정!$C:$C,$B112,지출예정!$D:$D,"&lt;"&amp;R$4,지출예정!$D:$D,"&gt;="&amp;Q$4)</f>
        <v>0</v>
      </c>
      <c r="R112" s="255">
        <f>SUMIFS(지출예정!$I:$I,지출예정!$C:$C,$B112,지출예정!$D:$D,"&lt;"&amp;$S$4,지출예정!$D:$D,"&gt;="&amp;R$4)</f>
        <v>0</v>
      </c>
      <c r="S112" s="255">
        <f>SUMIFS(지출예정!$I:$I,지출예정!$C:$C,$B112,지출예정!$D:$D,"&gt;="&amp;S$4)</f>
        <v>0</v>
      </c>
    </row>
    <row r="113" spans="1:19">
      <c r="A113" s="250"/>
      <c r="B113" s="250"/>
      <c r="C113" s="251"/>
      <c r="D113" s="252">
        <f t="shared" si="8"/>
        <v>0</v>
      </c>
      <c r="E113" s="251"/>
      <c r="F113" s="253">
        <f t="shared" si="9"/>
        <v>0</v>
      </c>
      <c r="G113" s="253">
        <f t="shared" si="10"/>
        <v>0</v>
      </c>
      <c r="H113" s="254" t="str">
        <f t="shared" si="11"/>
        <v>0.00%</v>
      </c>
      <c r="I113" s="253">
        <f t="shared" si="12"/>
        <v>0</v>
      </c>
      <c r="J113" s="254" t="str">
        <f t="shared" si="13"/>
        <v>0.00%</v>
      </c>
      <c r="K113" s="255">
        <f>SUMIFS(지출예정!$I:$I,지출예정!$C:$C,$B113,지출예정!$D:$D,"&lt;"&amp;L$4)</f>
        <v>0</v>
      </c>
      <c r="L113" s="255">
        <f>SUMIFS(지출예정!$I:$I,지출예정!$C:$C,$B113,지출예정!$D:$D,"&lt;"&amp;M$4,지출예정!$D:$D,"&gt;="&amp;L$4)</f>
        <v>0</v>
      </c>
      <c r="M113" s="255">
        <f>SUMIFS(지출예정!$I:$I,지출예정!$C:$C,$B113,지출예정!$D:$D,"&lt;"&amp;N$4,지출예정!$D:$D,"&gt;="&amp;M$4)</f>
        <v>0</v>
      </c>
      <c r="N113" s="255">
        <f>SUMIFS(지출예정!$I:$I,지출예정!$C:$C,$B113,지출예정!$D:$D,"&lt;"&amp;O$4,지출예정!$D:$D,"&gt;="&amp;N$4)</f>
        <v>0</v>
      </c>
      <c r="O113" s="255">
        <f>SUMIFS(지출예정!$I:$I,지출예정!$C:$C,$B113,지출예정!$D:$D,"&lt;"&amp;P$4,지출예정!$D:$D,"&gt;="&amp;O$4)</f>
        <v>0</v>
      </c>
      <c r="P113" s="255">
        <f>SUMIFS(지출예정!$I:$I,지출예정!$C:$C,$B113,지출예정!$D:$D,"&lt;"&amp;Q$4,지출예정!$D:$D,"&gt;="&amp;P$4)</f>
        <v>0</v>
      </c>
      <c r="Q113" s="255">
        <f>SUMIFS(지출예정!$I:$I,지출예정!$C:$C,$B113,지출예정!$D:$D,"&lt;"&amp;R$4,지출예정!$D:$D,"&gt;="&amp;Q$4)</f>
        <v>0</v>
      </c>
      <c r="R113" s="255">
        <f>SUMIFS(지출예정!$I:$I,지출예정!$C:$C,$B113,지출예정!$D:$D,"&lt;"&amp;$S$4,지출예정!$D:$D,"&gt;="&amp;R$4)</f>
        <v>0</v>
      </c>
      <c r="S113" s="255">
        <f>SUMIFS(지출예정!$I:$I,지출예정!$C:$C,$B113,지출예정!$D:$D,"&gt;="&amp;S$4)</f>
        <v>0</v>
      </c>
    </row>
    <row r="114" spans="1:19">
      <c r="A114" s="250"/>
      <c r="B114" s="250"/>
      <c r="C114" s="251"/>
      <c r="D114" s="252">
        <f t="shared" si="8"/>
        <v>0</v>
      </c>
      <c r="E114" s="251"/>
      <c r="F114" s="253">
        <f t="shared" si="9"/>
        <v>0</v>
      </c>
      <c r="G114" s="253">
        <f t="shared" si="10"/>
        <v>0</v>
      </c>
      <c r="H114" s="254" t="str">
        <f t="shared" si="11"/>
        <v>0.00%</v>
      </c>
      <c r="I114" s="253">
        <f t="shared" si="12"/>
        <v>0</v>
      </c>
      <c r="J114" s="254" t="str">
        <f t="shared" si="13"/>
        <v>0.00%</v>
      </c>
      <c r="K114" s="255">
        <f>SUMIFS(지출예정!$I:$I,지출예정!$C:$C,$B114,지출예정!$D:$D,"&lt;"&amp;L$4)</f>
        <v>0</v>
      </c>
      <c r="L114" s="255">
        <f>SUMIFS(지출예정!$I:$I,지출예정!$C:$C,$B114,지출예정!$D:$D,"&lt;"&amp;M$4,지출예정!$D:$D,"&gt;="&amp;L$4)</f>
        <v>0</v>
      </c>
      <c r="M114" s="255">
        <f>SUMIFS(지출예정!$I:$I,지출예정!$C:$C,$B114,지출예정!$D:$D,"&lt;"&amp;N$4,지출예정!$D:$D,"&gt;="&amp;M$4)</f>
        <v>0</v>
      </c>
      <c r="N114" s="255">
        <f>SUMIFS(지출예정!$I:$I,지출예정!$C:$C,$B114,지출예정!$D:$D,"&lt;"&amp;O$4,지출예정!$D:$D,"&gt;="&amp;N$4)</f>
        <v>0</v>
      </c>
      <c r="O114" s="255">
        <f>SUMIFS(지출예정!$I:$I,지출예정!$C:$C,$B114,지출예정!$D:$D,"&lt;"&amp;P$4,지출예정!$D:$D,"&gt;="&amp;O$4)</f>
        <v>0</v>
      </c>
      <c r="P114" s="255">
        <f>SUMIFS(지출예정!$I:$I,지출예정!$C:$C,$B114,지출예정!$D:$D,"&lt;"&amp;Q$4,지출예정!$D:$D,"&gt;="&amp;P$4)</f>
        <v>0</v>
      </c>
      <c r="Q114" s="255">
        <f>SUMIFS(지출예정!$I:$I,지출예정!$C:$C,$B114,지출예정!$D:$D,"&lt;"&amp;R$4,지출예정!$D:$D,"&gt;="&amp;Q$4)</f>
        <v>0</v>
      </c>
      <c r="R114" s="255">
        <f>SUMIFS(지출예정!$I:$I,지출예정!$C:$C,$B114,지출예정!$D:$D,"&lt;"&amp;$S$4,지출예정!$D:$D,"&gt;="&amp;R$4)</f>
        <v>0</v>
      </c>
      <c r="S114" s="255">
        <f>SUMIFS(지출예정!$I:$I,지출예정!$C:$C,$B114,지출예정!$D:$D,"&gt;="&amp;S$4)</f>
        <v>0</v>
      </c>
    </row>
    <row r="115" spans="1:19">
      <c r="A115" s="250"/>
      <c r="B115" s="250"/>
      <c r="C115" s="251"/>
      <c r="D115" s="252">
        <f t="shared" si="8"/>
        <v>0</v>
      </c>
      <c r="E115" s="251"/>
      <c r="F115" s="253">
        <f t="shared" si="9"/>
        <v>0</v>
      </c>
      <c r="G115" s="253">
        <f t="shared" si="10"/>
        <v>0</v>
      </c>
      <c r="H115" s="254" t="str">
        <f t="shared" si="11"/>
        <v>0.00%</v>
      </c>
      <c r="I115" s="253">
        <f t="shared" si="12"/>
        <v>0</v>
      </c>
      <c r="J115" s="254" t="str">
        <f t="shared" si="13"/>
        <v>0.00%</v>
      </c>
      <c r="K115" s="255">
        <f>SUMIFS(지출예정!$I:$I,지출예정!$C:$C,$B115,지출예정!$D:$D,"&lt;"&amp;L$4)</f>
        <v>0</v>
      </c>
      <c r="L115" s="255">
        <f>SUMIFS(지출예정!$I:$I,지출예정!$C:$C,$B115,지출예정!$D:$D,"&lt;"&amp;M$4,지출예정!$D:$D,"&gt;="&amp;L$4)</f>
        <v>0</v>
      </c>
      <c r="M115" s="255">
        <f>SUMIFS(지출예정!$I:$I,지출예정!$C:$C,$B115,지출예정!$D:$D,"&lt;"&amp;N$4,지출예정!$D:$D,"&gt;="&amp;M$4)</f>
        <v>0</v>
      </c>
      <c r="N115" s="255">
        <f>SUMIFS(지출예정!$I:$I,지출예정!$C:$C,$B115,지출예정!$D:$D,"&lt;"&amp;O$4,지출예정!$D:$D,"&gt;="&amp;N$4)</f>
        <v>0</v>
      </c>
      <c r="O115" s="255">
        <f>SUMIFS(지출예정!$I:$I,지출예정!$C:$C,$B115,지출예정!$D:$D,"&lt;"&amp;P$4,지출예정!$D:$D,"&gt;="&amp;O$4)</f>
        <v>0</v>
      </c>
      <c r="P115" s="255">
        <f>SUMIFS(지출예정!$I:$I,지출예정!$C:$C,$B115,지출예정!$D:$D,"&lt;"&amp;Q$4,지출예정!$D:$D,"&gt;="&amp;P$4)</f>
        <v>0</v>
      </c>
      <c r="Q115" s="255">
        <f>SUMIFS(지출예정!$I:$I,지출예정!$C:$C,$B115,지출예정!$D:$D,"&lt;"&amp;R$4,지출예정!$D:$D,"&gt;="&amp;Q$4)</f>
        <v>0</v>
      </c>
      <c r="R115" s="255">
        <f>SUMIFS(지출예정!$I:$I,지출예정!$C:$C,$B115,지출예정!$D:$D,"&lt;"&amp;$S$4,지출예정!$D:$D,"&gt;="&amp;R$4)</f>
        <v>0</v>
      </c>
      <c r="S115" s="255">
        <f>SUMIFS(지출예정!$I:$I,지출예정!$C:$C,$B115,지출예정!$D:$D,"&gt;="&amp;S$4)</f>
        <v>0</v>
      </c>
    </row>
    <row r="116" spans="1:19">
      <c r="A116" s="250"/>
      <c r="B116" s="250"/>
      <c r="C116" s="251"/>
      <c r="D116" s="252">
        <f t="shared" si="8"/>
        <v>0</v>
      </c>
      <c r="E116" s="251"/>
      <c r="F116" s="253">
        <f t="shared" si="9"/>
        <v>0</v>
      </c>
      <c r="G116" s="253">
        <f t="shared" si="10"/>
        <v>0</v>
      </c>
      <c r="H116" s="254" t="str">
        <f t="shared" si="11"/>
        <v>0.00%</v>
      </c>
      <c r="I116" s="253">
        <f t="shared" si="12"/>
        <v>0</v>
      </c>
      <c r="J116" s="254" t="str">
        <f t="shared" si="13"/>
        <v>0.00%</v>
      </c>
      <c r="K116" s="255">
        <f>SUMIFS(지출예정!$I:$I,지출예정!$C:$C,$B116,지출예정!$D:$D,"&lt;"&amp;L$4)</f>
        <v>0</v>
      </c>
      <c r="L116" s="255">
        <f>SUMIFS(지출예정!$I:$I,지출예정!$C:$C,$B116,지출예정!$D:$D,"&lt;"&amp;M$4,지출예정!$D:$D,"&gt;="&amp;L$4)</f>
        <v>0</v>
      </c>
      <c r="M116" s="255">
        <f>SUMIFS(지출예정!$I:$I,지출예정!$C:$C,$B116,지출예정!$D:$D,"&lt;"&amp;N$4,지출예정!$D:$D,"&gt;="&amp;M$4)</f>
        <v>0</v>
      </c>
      <c r="N116" s="255">
        <f>SUMIFS(지출예정!$I:$I,지출예정!$C:$C,$B116,지출예정!$D:$D,"&lt;"&amp;O$4,지출예정!$D:$D,"&gt;="&amp;N$4)</f>
        <v>0</v>
      </c>
      <c r="O116" s="255">
        <f>SUMIFS(지출예정!$I:$I,지출예정!$C:$C,$B116,지출예정!$D:$D,"&lt;"&amp;P$4,지출예정!$D:$D,"&gt;="&amp;O$4)</f>
        <v>0</v>
      </c>
      <c r="P116" s="255">
        <f>SUMIFS(지출예정!$I:$I,지출예정!$C:$C,$B116,지출예정!$D:$D,"&lt;"&amp;Q$4,지출예정!$D:$D,"&gt;="&amp;P$4)</f>
        <v>0</v>
      </c>
      <c r="Q116" s="255">
        <f>SUMIFS(지출예정!$I:$I,지출예정!$C:$C,$B116,지출예정!$D:$D,"&lt;"&amp;R$4,지출예정!$D:$D,"&gt;="&amp;Q$4)</f>
        <v>0</v>
      </c>
      <c r="R116" s="255">
        <f>SUMIFS(지출예정!$I:$I,지출예정!$C:$C,$B116,지출예정!$D:$D,"&lt;"&amp;$S$4,지출예정!$D:$D,"&gt;="&amp;R$4)</f>
        <v>0</v>
      </c>
      <c r="S116" s="255">
        <f>SUMIFS(지출예정!$I:$I,지출예정!$C:$C,$B116,지출예정!$D:$D,"&gt;="&amp;S$4)</f>
        <v>0</v>
      </c>
    </row>
    <row r="117" spans="1:19">
      <c r="A117" s="250"/>
      <c r="B117" s="250"/>
      <c r="C117" s="251"/>
      <c r="D117" s="252">
        <f t="shared" si="8"/>
        <v>0</v>
      </c>
      <c r="E117" s="251"/>
      <c r="F117" s="253">
        <f t="shared" si="9"/>
        <v>0</v>
      </c>
      <c r="G117" s="253">
        <f t="shared" si="10"/>
        <v>0</v>
      </c>
      <c r="H117" s="254" t="str">
        <f t="shared" si="11"/>
        <v>0.00%</v>
      </c>
      <c r="I117" s="253">
        <f t="shared" si="12"/>
        <v>0</v>
      </c>
      <c r="J117" s="254" t="str">
        <f t="shared" si="13"/>
        <v>0.00%</v>
      </c>
      <c r="K117" s="255">
        <f>SUMIFS(지출예정!$I:$I,지출예정!$C:$C,$B117,지출예정!$D:$D,"&lt;"&amp;L$4)</f>
        <v>0</v>
      </c>
      <c r="L117" s="255">
        <f>SUMIFS(지출예정!$I:$I,지출예정!$C:$C,$B117,지출예정!$D:$D,"&lt;"&amp;M$4,지출예정!$D:$D,"&gt;="&amp;L$4)</f>
        <v>0</v>
      </c>
      <c r="M117" s="255">
        <f>SUMIFS(지출예정!$I:$I,지출예정!$C:$C,$B117,지출예정!$D:$D,"&lt;"&amp;N$4,지출예정!$D:$D,"&gt;="&amp;M$4)</f>
        <v>0</v>
      </c>
      <c r="N117" s="255">
        <f>SUMIFS(지출예정!$I:$I,지출예정!$C:$C,$B117,지출예정!$D:$D,"&lt;"&amp;O$4,지출예정!$D:$D,"&gt;="&amp;N$4)</f>
        <v>0</v>
      </c>
      <c r="O117" s="255">
        <f>SUMIFS(지출예정!$I:$I,지출예정!$C:$C,$B117,지출예정!$D:$D,"&lt;"&amp;P$4,지출예정!$D:$D,"&gt;="&amp;O$4)</f>
        <v>0</v>
      </c>
      <c r="P117" s="255">
        <f>SUMIFS(지출예정!$I:$I,지출예정!$C:$C,$B117,지출예정!$D:$D,"&lt;"&amp;Q$4,지출예정!$D:$D,"&gt;="&amp;P$4)</f>
        <v>0</v>
      </c>
      <c r="Q117" s="255">
        <f>SUMIFS(지출예정!$I:$I,지출예정!$C:$C,$B117,지출예정!$D:$D,"&lt;"&amp;R$4,지출예정!$D:$D,"&gt;="&amp;Q$4)</f>
        <v>0</v>
      </c>
      <c r="R117" s="255">
        <f>SUMIFS(지출예정!$I:$I,지출예정!$C:$C,$B117,지출예정!$D:$D,"&lt;"&amp;$S$4,지출예정!$D:$D,"&gt;="&amp;R$4)</f>
        <v>0</v>
      </c>
      <c r="S117" s="255">
        <f>SUMIFS(지출예정!$I:$I,지출예정!$C:$C,$B117,지출예정!$D:$D,"&gt;="&amp;S$4)</f>
        <v>0</v>
      </c>
    </row>
    <row r="118" spans="1:19">
      <c r="A118" s="250"/>
      <c r="B118" s="250"/>
      <c r="C118" s="251"/>
      <c r="D118" s="252">
        <f t="shared" si="8"/>
        <v>0</v>
      </c>
      <c r="E118" s="251"/>
      <c r="F118" s="253">
        <f t="shared" si="9"/>
        <v>0</v>
      </c>
      <c r="G118" s="253">
        <f t="shared" si="10"/>
        <v>0</v>
      </c>
      <c r="H118" s="254" t="str">
        <f t="shared" si="11"/>
        <v>0.00%</v>
      </c>
      <c r="I118" s="253">
        <f t="shared" si="12"/>
        <v>0</v>
      </c>
      <c r="J118" s="254" t="str">
        <f t="shared" si="13"/>
        <v>0.00%</v>
      </c>
      <c r="K118" s="255">
        <f>SUMIFS(지출예정!$I:$I,지출예정!$C:$C,$B118,지출예정!$D:$D,"&lt;"&amp;L$4)</f>
        <v>0</v>
      </c>
      <c r="L118" s="255">
        <f>SUMIFS(지출예정!$I:$I,지출예정!$C:$C,$B118,지출예정!$D:$D,"&lt;"&amp;M$4,지출예정!$D:$D,"&gt;="&amp;L$4)</f>
        <v>0</v>
      </c>
      <c r="M118" s="255">
        <f>SUMIFS(지출예정!$I:$I,지출예정!$C:$C,$B118,지출예정!$D:$D,"&lt;"&amp;N$4,지출예정!$D:$D,"&gt;="&amp;M$4)</f>
        <v>0</v>
      </c>
      <c r="N118" s="255">
        <f>SUMIFS(지출예정!$I:$I,지출예정!$C:$C,$B118,지출예정!$D:$D,"&lt;"&amp;O$4,지출예정!$D:$D,"&gt;="&amp;N$4)</f>
        <v>0</v>
      </c>
      <c r="O118" s="255">
        <f>SUMIFS(지출예정!$I:$I,지출예정!$C:$C,$B118,지출예정!$D:$D,"&lt;"&amp;P$4,지출예정!$D:$D,"&gt;="&amp;O$4)</f>
        <v>0</v>
      </c>
      <c r="P118" s="255">
        <f>SUMIFS(지출예정!$I:$I,지출예정!$C:$C,$B118,지출예정!$D:$D,"&lt;"&amp;Q$4,지출예정!$D:$D,"&gt;="&amp;P$4)</f>
        <v>0</v>
      </c>
      <c r="Q118" s="255">
        <f>SUMIFS(지출예정!$I:$I,지출예정!$C:$C,$B118,지출예정!$D:$D,"&lt;"&amp;R$4,지출예정!$D:$D,"&gt;="&amp;Q$4)</f>
        <v>0</v>
      </c>
      <c r="R118" s="255">
        <f>SUMIFS(지출예정!$I:$I,지출예정!$C:$C,$B118,지출예정!$D:$D,"&lt;"&amp;$S$4,지출예정!$D:$D,"&gt;="&amp;R$4)</f>
        <v>0</v>
      </c>
      <c r="S118" s="255">
        <f>SUMIFS(지출예정!$I:$I,지출예정!$C:$C,$B118,지출예정!$D:$D,"&gt;="&amp;S$4)</f>
        <v>0</v>
      </c>
    </row>
    <row r="119" spans="1:19">
      <c r="A119" s="250"/>
      <c r="B119" s="250"/>
      <c r="C119" s="251"/>
      <c r="D119" s="252">
        <f t="shared" si="8"/>
        <v>0</v>
      </c>
      <c r="E119" s="251"/>
      <c r="F119" s="253">
        <f t="shared" si="9"/>
        <v>0</v>
      </c>
      <c r="G119" s="253">
        <f t="shared" si="10"/>
        <v>0</v>
      </c>
      <c r="H119" s="254" t="str">
        <f t="shared" si="11"/>
        <v>0.00%</v>
      </c>
      <c r="I119" s="253">
        <f t="shared" si="12"/>
        <v>0</v>
      </c>
      <c r="J119" s="254" t="str">
        <f t="shared" si="13"/>
        <v>0.00%</v>
      </c>
      <c r="K119" s="255">
        <f>SUMIFS(지출예정!$I:$I,지출예정!$C:$C,$B119,지출예정!$D:$D,"&lt;"&amp;L$4)</f>
        <v>0</v>
      </c>
      <c r="L119" s="255">
        <f>SUMIFS(지출예정!$I:$I,지출예정!$C:$C,$B119,지출예정!$D:$D,"&lt;"&amp;M$4,지출예정!$D:$D,"&gt;="&amp;L$4)</f>
        <v>0</v>
      </c>
      <c r="M119" s="255">
        <f>SUMIFS(지출예정!$I:$I,지출예정!$C:$C,$B119,지출예정!$D:$D,"&lt;"&amp;N$4,지출예정!$D:$D,"&gt;="&amp;M$4)</f>
        <v>0</v>
      </c>
      <c r="N119" s="255">
        <f>SUMIFS(지출예정!$I:$I,지출예정!$C:$C,$B119,지출예정!$D:$D,"&lt;"&amp;O$4,지출예정!$D:$D,"&gt;="&amp;N$4)</f>
        <v>0</v>
      </c>
      <c r="O119" s="255">
        <f>SUMIFS(지출예정!$I:$I,지출예정!$C:$C,$B119,지출예정!$D:$D,"&lt;"&amp;P$4,지출예정!$D:$D,"&gt;="&amp;O$4)</f>
        <v>0</v>
      </c>
      <c r="P119" s="255">
        <f>SUMIFS(지출예정!$I:$I,지출예정!$C:$C,$B119,지출예정!$D:$D,"&lt;"&amp;Q$4,지출예정!$D:$D,"&gt;="&amp;P$4)</f>
        <v>0</v>
      </c>
      <c r="Q119" s="255">
        <f>SUMIFS(지출예정!$I:$I,지출예정!$C:$C,$B119,지출예정!$D:$D,"&lt;"&amp;R$4,지출예정!$D:$D,"&gt;="&amp;Q$4)</f>
        <v>0</v>
      </c>
      <c r="R119" s="255">
        <f>SUMIFS(지출예정!$I:$I,지출예정!$C:$C,$B119,지출예정!$D:$D,"&lt;"&amp;$S$4,지출예정!$D:$D,"&gt;="&amp;R$4)</f>
        <v>0</v>
      </c>
      <c r="S119" s="255">
        <f>SUMIFS(지출예정!$I:$I,지출예정!$C:$C,$B119,지출예정!$D:$D,"&gt;="&amp;S$4)</f>
        <v>0</v>
      </c>
    </row>
    <row r="120" spans="1:19">
      <c r="A120" s="250"/>
      <c r="B120" s="250"/>
      <c r="C120" s="251"/>
      <c r="D120" s="252">
        <f t="shared" si="8"/>
        <v>0</v>
      </c>
      <c r="E120" s="251"/>
      <c r="F120" s="253">
        <f t="shared" si="9"/>
        <v>0</v>
      </c>
      <c r="G120" s="253">
        <f t="shared" si="10"/>
        <v>0</v>
      </c>
      <c r="H120" s="254" t="str">
        <f t="shared" si="11"/>
        <v>0.00%</v>
      </c>
      <c r="I120" s="253">
        <f t="shared" si="12"/>
        <v>0</v>
      </c>
      <c r="J120" s="254" t="str">
        <f t="shared" si="13"/>
        <v>0.00%</v>
      </c>
      <c r="K120" s="255">
        <f>SUMIFS(지출예정!$I:$I,지출예정!$C:$C,$B120,지출예정!$D:$D,"&lt;"&amp;L$4)</f>
        <v>0</v>
      </c>
      <c r="L120" s="255">
        <f>SUMIFS(지출예정!$I:$I,지출예정!$C:$C,$B120,지출예정!$D:$D,"&lt;"&amp;M$4,지출예정!$D:$D,"&gt;="&amp;L$4)</f>
        <v>0</v>
      </c>
      <c r="M120" s="255">
        <f>SUMIFS(지출예정!$I:$I,지출예정!$C:$C,$B120,지출예정!$D:$D,"&lt;"&amp;N$4,지출예정!$D:$D,"&gt;="&amp;M$4)</f>
        <v>0</v>
      </c>
      <c r="N120" s="255">
        <f>SUMIFS(지출예정!$I:$I,지출예정!$C:$C,$B120,지출예정!$D:$D,"&lt;"&amp;O$4,지출예정!$D:$D,"&gt;="&amp;N$4)</f>
        <v>0</v>
      </c>
      <c r="O120" s="255">
        <f>SUMIFS(지출예정!$I:$I,지출예정!$C:$C,$B120,지출예정!$D:$D,"&lt;"&amp;P$4,지출예정!$D:$D,"&gt;="&amp;O$4)</f>
        <v>0</v>
      </c>
      <c r="P120" s="255">
        <f>SUMIFS(지출예정!$I:$I,지출예정!$C:$C,$B120,지출예정!$D:$D,"&lt;"&amp;Q$4,지출예정!$D:$D,"&gt;="&amp;P$4)</f>
        <v>0</v>
      </c>
      <c r="Q120" s="255">
        <f>SUMIFS(지출예정!$I:$I,지출예정!$C:$C,$B120,지출예정!$D:$D,"&lt;"&amp;R$4,지출예정!$D:$D,"&gt;="&amp;Q$4)</f>
        <v>0</v>
      </c>
      <c r="R120" s="255">
        <f>SUMIFS(지출예정!$I:$I,지출예정!$C:$C,$B120,지출예정!$D:$D,"&lt;"&amp;$S$4,지출예정!$D:$D,"&gt;="&amp;R$4)</f>
        <v>0</v>
      </c>
      <c r="S120" s="255">
        <f>SUMIFS(지출예정!$I:$I,지출예정!$C:$C,$B120,지출예정!$D:$D,"&gt;="&amp;S$4)</f>
        <v>0</v>
      </c>
    </row>
    <row r="121" spans="1:19">
      <c r="A121" s="250"/>
      <c r="B121" s="250"/>
      <c r="C121" s="251"/>
      <c r="D121" s="252">
        <f t="shared" si="8"/>
        <v>0</v>
      </c>
      <c r="E121" s="251"/>
      <c r="F121" s="253">
        <f t="shared" si="9"/>
        <v>0</v>
      </c>
      <c r="G121" s="253">
        <f t="shared" si="10"/>
        <v>0</v>
      </c>
      <c r="H121" s="254" t="str">
        <f t="shared" si="11"/>
        <v>0.00%</v>
      </c>
      <c r="I121" s="253">
        <f t="shared" si="12"/>
        <v>0</v>
      </c>
      <c r="J121" s="254" t="str">
        <f t="shared" si="13"/>
        <v>0.00%</v>
      </c>
      <c r="K121" s="255">
        <f>SUMIFS(지출예정!$I:$I,지출예정!$C:$C,$B121,지출예정!$D:$D,"&lt;"&amp;L$4)</f>
        <v>0</v>
      </c>
      <c r="L121" s="255">
        <f>SUMIFS(지출예정!$I:$I,지출예정!$C:$C,$B121,지출예정!$D:$D,"&lt;"&amp;M$4,지출예정!$D:$D,"&gt;="&amp;L$4)</f>
        <v>0</v>
      </c>
      <c r="M121" s="255">
        <f>SUMIFS(지출예정!$I:$I,지출예정!$C:$C,$B121,지출예정!$D:$D,"&lt;"&amp;N$4,지출예정!$D:$D,"&gt;="&amp;M$4)</f>
        <v>0</v>
      </c>
      <c r="N121" s="255">
        <f>SUMIFS(지출예정!$I:$I,지출예정!$C:$C,$B121,지출예정!$D:$D,"&lt;"&amp;O$4,지출예정!$D:$D,"&gt;="&amp;N$4)</f>
        <v>0</v>
      </c>
      <c r="O121" s="255">
        <f>SUMIFS(지출예정!$I:$I,지출예정!$C:$C,$B121,지출예정!$D:$D,"&lt;"&amp;P$4,지출예정!$D:$D,"&gt;="&amp;O$4)</f>
        <v>0</v>
      </c>
      <c r="P121" s="255">
        <f>SUMIFS(지출예정!$I:$I,지출예정!$C:$C,$B121,지출예정!$D:$D,"&lt;"&amp;Q$4,지출예정!$D:$D,"&gt;="&amp;P$4)</f>
        <v>0</v>
      </c>
      <c r="Q121" s="255">
        <f>SUMIFS(지출예정!$I:$I,지출예정!$C:$C,$B121,지출예정!$D:$D,"&lt;"&amp;R$4,지출예정!$D:$D,"&gt;="&amp;Q$4)</f>
        <v>0</v>
      </c>
      <c r="R121" s="255">
        <f>SUMIFS(지출예정!$I:$I,지출예정!$C:$C,$B121,지출예정!$D:$D,"&lt;"&amp;$S$4,지출예정!$D:$D,"&gt;="&amp;R$4)</f>
        <v>0</v>
      </c>
      <c r="S121" s="255">
        <f>SUMIFS(지출예정!$I:$I,지출예정!$C:$C,$B121,지출예정!$D:$D,"&gt;="&amp;S$4)</f>
        <v>0</v>
      </c>
    </row>
    <row r="122" spans="1:19">
      <c r="A122" s="250"/>
      <c r="B122" s="250"/>
      <c r="C122" s="251"/>
      <c r="D122" s="252">
        <f t="shared" si="8"/>
        <v>0</v>
      </c>
      <c r="E122" s="251"/>
      <c r="F122" s="253">
        <f t="shared" si="9"/>
        <v>0</v>
      </c>
      <c r="G122" s="253">
        <f t="shared" si="10"/>
        <v>0</v>
      </c>
      <c r="H122" s="254" t="str">
        <f t="shared" si="11"/>
        <v>0.00%</v>
      </c>
      <c r="I122" s="253">
        <f t="shared" si="12"/>
        <v>0</v>
      </c>
      <c r="J122" s="254" t="str">
        <f t="shared" si="13"/>
        <v>0.00%</v>
      </c>
      <c r="K122" s="255">
        <f>SUMIFS(지출예정!$I:$I,지출예정!$C:$C,$B122,지출예정!$D:$D,"&lt;"&amp;L$4)</f>
        <v>0</v>
      </c>
      <c r="L122" s="255">
        <f>SUMIFS(지출예정!$I:$I,지출예정!$C:$C,$B122,지출예정!$D:$D,"&lt;"&amp;M$4,지출예정!$D:$D,"&gt;="&amp;L$4)</f>
        <v>0</v>
      </c>
      <c r="M122" s="255">
        <f>SUMIFS(지출예정!$I:$I,지출예정!$C:$C,$B122,지출예정!$D:$D,"&lt;"&amp;N$4,지출예정!$D:$D,"&gt;="&amp;M$4)</f>
        <v>0</v>
      </c>
      <c r="N122" s="255">
        <f>SUMIFS(지출예정!$I:$I,지출예정!$C:$C,$B122,지출예정!$D:$D,"&lt;"&amp;O$4,지출예정!$D:$D,"&gt;="&amp;N$4)</f>
        <v>0</v>
      </c>
      <c r="O122" s="255">
        <f>SUMIFS(지출예정!$I:$I,지출예정!$C:$C,$B122,지출예정!$D:$D,"&lt;"&amp;P$4,지출예정!$D:$D,"&gt;="&amp;O$4)</f>
        <v>0</v>
      </c>
      <c r="P122" s="255">
        <f>SUMIFS(지출예정!$I:$I,지출예정!$C:$C,$B122,지출예정!$D:$D,"&lt;"&amp;Q$4,지출예정!$D:$D,"&gt;="&amp;P$4)</f>
        <v>0</v>
      </c>
      <c r="Q122" s="255">
        <f>SUMIFS(지출예정!$I:$I,지출예정!$C:$C,$B122,지출예정!$D:$D,"&lt;"&amp;R$4,지출예정!$D:$D,"&gt;="&amp;Q$4)</f>
        <v>0</v>
      </c>
      <c r="R122" s="255">
        <f>SUMIFS(지출예정!$I:$I,지출예정!$C:$C,$B122,지출예정!$D:$D,"&lt;"&amp;$S$4,지출예정!$D:$D,"&gt;="&amp;R$4)</f>
        <v>0</v>
      </c>
      <c r="S122" s="255">
        <f>SUMIFS(지출예정!$I:$I,지출예정!$C:$C,$B122,지출예정!$D:$D,"&gt;="&amp;S$4)</f>
        <v>0</v>
      </c>
    </row>
    <row r="123" spans="1:19">
      <c r="A123" s="250"/>
      <c r="B123" s="250"/>
      <c r="C123" s="251"/>
      <c r="D123" s="252">
        <f t="shared" si="8"/>
        <v>0</v>
      </c>
      <c r="E123" s="251"/>
      <c r="F123" s="253">
        <f t="shared" si="9"/>
        <v>0</v>
      </c>
      <c r="G123" s="253">
        <f t="shared" si="10"/>
        <v>0</v>
      </c>
      <c r="H123" s="254" t="str">
        <f t="shared" si="11"/>
        <v>0.00%</v>
      </c>
      <c r="I123" s="253">
        <f t="shared" si="12"/>
        <v>0</v>
      </c>
      <c r="J123" s="254" t="str">
        <f t="shared" si="13"/>
        <v>0.00%</v>
      </c>
      <c r="K123" s="255">
        <f>SUMIFS(지출예정!$I:$I,지출예정!$C:$C,$B123,지출예정!$D:$D,"&lt;"&amp;L$4)</f>
        <v>0</v>
      </c>
      <c r="L123" s="255">
        <f>SUMIFS(지출예정!$I:$I,지출예정!$C:$C,$B123,지출예정!$D:$D,"&lt;"&amp;M$4,지출예정!$D:$D,"&gt;="&amp;L$4)</f>
        <v>0</v>
      </c>
      <c r="M123" s="255">
        <f>SUMIFS(지출예정!$I:$I,지출예정!$C:$C,$B123,지출예정!$D:$D,"&lt;"&amp;N$4,지출예정!$D:$D,"&gt;="&amp;M$4)</f>
        <v>0</v>
      </c>
      <c r="N123" s="255">
        <f>SUMIFS(지출예정!$I:$I,지출예정!$C:$C,$B123,지출예정!$D:$D,"&lt;"&amp;O$4,지출예정!$D:$D,"&gt;="&amp;N$4)</f>
        <v>0</v>
      </c>
      <c r="O123" s="255">
        <f>SUMIFS(지출예정!$I:$I,지출예정!$C:$C,$B123,지출예정!$D:$D,"&lt;"&amp;P$4,지출예정!$D:$D,"&gt;="&amp;O$4)</f>
        <v>0</v>
      </c>
      <c r="P123" s="255">
        <f>SUMIFS(지출예정!$I:$I,지출예정!$C:$C,$B123,지출예정!$D:$D,"&lt;"&amp;Q$4,지출예정!$D:$D,"&gt;="&amp;P$4)</f>
        <v>0</v>
      </c>
      <c r="Q123" s="255">
        <f>SUMIFS(지출예정!$I:$I,지출예정!$C:$C,$B123,지출예정!$D:$D,"&lt;"&amp;R$4,지출예정!$D:$D,"&gt;="&amp;Q$4)</f>
        <v>0</v>
      </c>
      <c r="R123" s="255">
        <f>SUMIFS(지출예정!$I:$I,지출예정!$C:$C,$B123,지출예정!$D:$D,"&lt;"&amp;$S$4,지출예정!$D:$D,"&gt;="&amp;R$4)</f>
        <v>0</v>
      </c>
      <c r="S123" s="255">
        <f>SUMIFS(지출예정!$I:$I,지출예정!$C:$C,$B123,지출예정!$D:$D,"&gt;="&amp;S$4)</f>
        <v>0</v>
      </c>
    </row>
    <row r="124" spans="1:19">
      <c r="A124" s="250"/>
      <c r="B124" s="250"/>
      <c r="C124" s="251"/>
      <c r="D124" s="252">
        <f t="shared" si="8"/>
        <v>0</v>
      </c>
      <c r="E124" s="251"/>
      <c r="F124" s="253">
        <f t="shared" si="9"/>
        <v>0</v>
      </c>
      <c r="G124" s="253">
        <f t="shared" si="10"/>
        <v>0</v>
      </c>
      <c r="H124" s="254" t="str">
        <f t="shared" si="11"/>
        <v>0.00%</v>
      </c>
      <c r="I124" s="253">
        <f t="shared" si="12"/>
        <v>0</v>
      </c>
      <c r="J124" s="254" t="str">
        <f t="shared" si="13"/>
        <v>0.00%</v>
      </c>
      <c r="K124" s="255">
        <f>SUMIFS(지출예정!$I:$I,지출예정!$C:$C,$B124,지출예정!$D:$D,"&lt;"&amp;L$4)</f>
        <v>0</v>
      </c>
      <c r="L124" s="255">
        <f>SUMIFS(지출예정!$I:$I,지출예정!$C:$C,$B124,지출예정!$D:$D,"&lt;"&amp;M$4,지출예정!$D:$D,"&gt;="&amp;L$4)</f>
        <v>0</v>
      </c>
      <c r="M124" s="255">
        <f>SUMIFS(지출예정!$I:$I,지출예정!$C:$C,$B124,지출예정!$D:$D,"&lt;"&amp;N$4,지출예정!$D:$D,"&gt;="&amp;M$4)</f>
        <v>0</v>
      </c>
      <c r="N124" s="255">
        <f>SUMIFS(지출예정!$I:$I,지출예정!$C:$C,$B124,지출예정!$D:$D,"&lt;"&amp;O$4,지출예정!$D:$D,"&gt;="&amp;N$4)</f>
        <v>0</v>
      </c>
      <c r="O124" s="255">
        <f>SUMIFS(지출예정!$I:$I,지출예정!$C:$C,$B124,지출예정!$D:$D,"&lt;"&amp;P$4,지출예정!$D:$D,"&gt;="&amp;O$4)</f>
        <v>0</v>
      </c>
      <c r="P124" s="255">
        <f>SUMIFS(지출예정!$I:$I,지출예정!$C:$C,$B124,지출예정!$D:$D,"&lt;"&amp;Q$4,지출예정!$D:$D,"&gt;="&amp;P$4)</f>
        <v>0</v>
      </c>
      <c r="Q124" s="255">
        <f>SUMIFS(지출예정!$I:$I,지출예정!$C:$C,$B124,지출예정!$D:$D,"&lt;"&amp;R$4,지출예정!$D:$D,"&gt;="&amp;Q$4)</f>
        <v>0</v>
      </c>
      <c r="R124" s="255">
        <f>SUMIFS(지출예정!$I:$I,지출예정!$C:$C,$B124,지출예정!$D:$D,"&lt;"&amp;$S$4,지출예정!$D:$D,"&gt;="&amp;R$4)</f>
        <v>0</v>
      </c>
      <c r="S124" s="255">
        <f>SUMIFS(지출예정!$I:$I,지출예정!$C:$C,$B124,지출예정!$D:$D,"&gt;="&amp;S$4)</f>
        <v>0</v>
      </c>
    </row>
    <row r="125" spans="1:19">
      <c r="A125" s="250"/>
      <c r="B125" s="250"/>
      <c r="C125" s="251"/>
      <c r="D125" s="252">
        <f t="shared" si="8"/>
        <v>0</v>
      </c>
      <c r="E125" s="251"/>
      <c r="F125" s="253">
        <f t="shared" si="9"/>
        <v>0</v>
      </c>
      <c r="G125" s="253">
        <f t="shared" si="10"/>
        <v>0</v>
      </c>
      <c r="H125" s="254" t="str">
        <f t="shared" si="11"/>
        <v>0.00%</v>
      </c>
      <c r="I125" s="253">
        <f t="shared" si="12"/>
        <v>0</v>
      </c>
      <c r="J125" s="254" t="str">
        <f t="shared" si="13"/>
        <v>0.00%</v>
      </c>
      <c r="K125" s="255">
        <f>SUMIFS(지출예정!$I:$I,지출예정!$C:$C,$B125,지출예정!$D:$D,"&lt;"&amp;L$4)</f>
        <v>0</v>
      </c>
      <c r="L125" s="255">
        <f>SUMIFS(지출예정!$I:$I,지출예정!$C:$C,$B125,지출예정!$D:$D,"&lt;"&amp;M$4,지출예정!$D:$D,"&gt;="&amp;L$4)</f>
        <v>0</v>
      </c>
      <c r="M125" s="255">
        <f>SUMIFS(지출예정!$I:$I,지출예정!$C:$C,$B125,지출예정!$D:$D,"&lt;"&amp;N$4,지출예정!$D:$D,"&gt;="&amp;M$4)</f>
        <v>0</v>
      </c>
      <c r="N125" s="255">
        <f>SUMIFS(지출예정!$I:$I,지출예정!$C:$C,$B125,지출예정!$D:$D,"&lt;"&amp;O$4,지출예정!$D:$D,"&gt;="&amp;N$4)</f>
        <v>0</v>
      </c>
      <c r="O125" s="255">
        <f>SUMIFS(지출예정!$I:$I,지출예정!$C:$C,$B125,지출예정!$D:$D,"&lt;"&amp;P$4,지출예정!$D:$D,"&gt;="&amp;O$4)</f>
        <v>0</v>
      </c>
      <c r="P125" s="255">
        <f>SUMIFS(지출예정!$I:$I,지출예정!$C:$C,$B125,지출예정!$D:$D,"&lt;"&amp;Q$4,지출예정!$D:$D,"&gt;="&amp;P$4)</f>
        <v>0</v>
      </c>
      <c r="Q125" s="255">
        <f>SUMIFS(지출예정!$I:$I,지출예정!$C:$C,$B125,지출예정!$D:$D,"&lt;"&amp;R$4,지출예정!$D:$D,"&gt;="&amp;Q$4)</f>
        <v>0</v>
      </c>
      <c r="R125" s="255">
        <f>SUMIFS(지출예정!$I:$I,지출예정!$C:$C,$B125,지출예정!$D:$D,"&lt;"&amp;$S$4,지출예정!$D:$D,"&gt;="&amp;R$4)</f>
        <v>0</v>
      </c>
      <c r="S125" s="255">
        <f>SUMIFS(지출예정!$I:$I,지출예정!$C:$C,$B125,지출예정!$D:$D,"&gt;="&amp;S$4)</f>
        <v>0</v>
      </c>
    </row>
    <row r="126" spans="1:19">
      <c r="A126" s="250"/>
      <c r="B126" s="250"/>
      <c r="C126" s="251"/>
      <c r="D126" s="252">
        <f t="shared" si="8"/>
        <v>0</v>
      </c>
      <c r="E126" s="251"/>
      <c r="F126" s="253">
        <f t="shared" si="9"/>
        <v>0</v>
      </c>
      <c r="G126" s="253">
        <f t="shared" si="10"/>
        <v>0</v>
      </c>
      <c r="H126" s="254" t="str">
        <f t="shared" si="11"/>
        <v>0.00%</v>
      </c>
      <c r="I126" s="253">
        <f t="shared" si="12"/>
        <v>0</v>
      </c>
      <c r="J126" s="254" t="str">
        <f t="shared" si="13"/>
        <v>0.00%</v>
      </c>
      <c r="K126" s="255">
        <f>SUMIFS(지출예정!$I:$I,지출예정!$C:$C,$B126,지출예정!$D:$D,"&lt;"&amp;L$4)</f>
        <v>0</v>
      </c>
      <c r="L126" s="255">
        <f>SUMIFS(지출예정!$I:$I,지출예정!$C:$C,$B126,지출예정!$D:$D,"&lt;"&amp;M$4,지출예정!$D:$D,"&gt;="&amp;L$4)</f>
        <v>0</v>
      </c>
      <c r="M126" s="255">
        <f>SUMIFS(지출예정!$I:$I,지출예정!$C:$C,$B126,지출예정!$D:$D,"&lt;"&amp;N$4,지출예정!$D:$D,"&gt;="&amp;M$4)</f>
        <v>0</v>
      </c>
      <c r="N126" s="255">
        <f>SUMIFS(지출예정!$I:$I,지출예정!$C:$C,$B126,지출예정!$D:$D,"&lt;"&amp;O$4,지출예정!$D:$D,"&gt;="&amp;N$4)</f>
        <v>0</v>
      </c>
      <c r="O126" s="255">
        <f>SUMIFS(지출예정!$I:$I,지출예정!$C:$C,$B126,지출예정!$D:$D,"&lt;"&amp;P$4,지출예정!$D:$D,"&gt;="&amp;O$4)</f>
        <v>0</v>
      </c>
      <c r="P126" s="255">
        <f>SUMIFS(지출예정!$I:$I,지출예정!$C:$C,$B126,지출예정!$D:$D,"&lt;"&amp;Q$4,지출예정!$D:$D,"&gt;="&amp;P$4)</f>
        <v>0</v>
      </c>
      <c r="Q126" s="255">
        <f>SUMIFS(지출예정!$I:$I,지출예정!$C:$C,$B126,지출예정!$D:$D,"&lt;"&amp;R$4,지출예정!$D:$D,"&gt;="&amp;Q$4)</f>
        <v>0</v>
      </c>
      <c r="R126" s="255">
        <f>SUMIFS(지출예정!$I:$I,지출예정!$C:$C,$B126,지출예정!$D:$D,"&lt;"&amp;$S$4,지출예정!$D:$D,"&gt;="&amp;R$4)</f>
        <v>0</v>
      </c>
      <c r="S126" s="255">
        <f>SUMIFS(지출예정!$I:$I,지출예정!$C:$C,$B126,지출예정!$D:$D,"&gt;="&amp;S$4)</f>
        <v>0</v>
      </c>
    </row>
    <row r="127" spans="1:19">
      <c r="A127" s="250"/>
      <c r="B127" s="250"/>
      <c r="C127" s="251"/>
      <c r="D127" s="252">
        <f t="shared" si="8"/>
        <v>0</v>
      </c>
      <c r="E127" s="251"/>
      <c r="F127" s="253">
        <f t="shared" si="9"/>
        <v>0</v>
      </c>
      <c r="G127" s="253">
        <f t="shared" si="10"/>
        <v>0</v>
      </c>
      <c r="H127" s="254" t="str">
        <f t="shared" si="11"/>
        <v>0.00%</v>
      </c>
      <c r="I127" s="253">
        <f t="shared" si="12"/>
        <v>0</v>
      </c>
      <c r="J127" s="254" t="str">
        <f t="shared" si="13"/>
        <v>0.00%</v>
      </c>
      <c r="K127" s="255">
        <f>SUMIFS(지출예정!$I:$I,지출예정!$C:$C,$B127,지출예정!$D:$D,"&lt;"&amp;L$4)</f>
        <v>0</v>
      </c>
      <c r="L127" s="255">
        <f>SUMIFS(지출예정!$I:$I,지출예정!$C:$C,$B127,지출예정!$D:$D,"&lt;"&amp;M$4,지출예정!$D:$D,"&gt;="&amp;L$4)</f>
        <v>0</v>
      </c>
      <c r="M127" s="255">
        <f>SUMIFS(지출예정!$I:$I,지출예정!$C:$C,$B127,지출예정!$D:$D,"&lt;"&amp;N$4,지출예정!$D:$D,"&gt;="&amp;M$4)</f>
        <v>0</v>
      </c>
      <c r="N127" s="255">
        <f>SUMIFS(지출예정!$I:$I,지출예정!$C:$C,$B127,지출예정!$D:$D,"&lt;"&amp;O$4,지출예정!$D:$D,"&gt;="&amp;N$4)</f>
        <v>0</v>
      </c>
      <c r="O127" s="255">
        <f>SUMIFS(지출예정!$I:$I,지출예정!$C:$C,$B127,지출예정!$D:$D,"&lt;"&amp;P$4,지출예정!$D:$D,"&gt;="&amp;O$4)</f>
        <v>0</v>
      </c>
      <c r="P127" s="255">
        <f>SUMIFS(지출예정!$I:$I,지출예정!$C:$C,$B127,지출예정!$D:$D,"&lt;"&amp;Q$4,지출예정!$D:$D,"&gt;="&amp;P$4)</f>
        <v>0</v>
      </c>
      <c r="Q127" s="255">
        <f>SUMIFS(지출예정!$I:$I,지출예정!$C:$C,$B127,지출예정!$D:$D,"&lt;"&amp;R$4,지출예정!$D:$D,"&gt;="&amp;Q$4)</f>
        <v>0</v>
      </c>
      <c r="R127" s="255">
        <f>SUMIFS(지출예정!$I:$I,지출예정!$C:$C,$B127,지출예정!$D:$D,"&lt;"&amp;$S$4,지출예정!$D:$D,"&gt;="&amp;R$4)</f>
        <v>0</v>
      </c>
      <c r="S127" s="255">
        <f>SUMIFS(지출예정!$I:$I,지출예정!$C:$C,$B127,지출예정!$D:$D,"&gt;="&amp;S$4)</f>
        <v>0</v>
      </c>
    </row>
    <row r="128" spans="1:19">
      <c r="A128" s="250"/>
      <c r="B128" s="250"/>
      <c r="C128" s="251"/>
      <c r="D128" s="252">
        <f t="shared" si="8"/>
        <v>0</v>
      </c>
      <c r="E128" s="251"/>
      <c r="F128" s="253">
        <f t="shared" si="9"/>
        <v>0</v>
      </c>
      <c r="G128" s="253">
        <f t="shared" si="10"/>
        <v>0</v>
      </c>
      <c r="H128" s="254" t="str">
        <f t="shared" si="11"/>
        <v>0.00%</v>
      </c>
      <c r="I128" s="253">
        <f t="shared" si="12"/>
        <v>0</v>
      </c>
      <c r="J128" s="254" t="str">
        <f t="shared" si="13"/>
        <v>0.00%</v>
      </c>
      <c r="K128" s="255">
        <f>SUMIFS(지출예정!$I:$I,지출예정!$C:$C,$B128,지출예정!$D:$D,"&lt;"&amp;L$4)</f>
        <v>0</v>
      </c>
      <c r="L128" s="255">
        <f>SUMIFS(지출예정!$I:$I,지출예정!$C:$C,$B128,지출예정!$D:$D,"&lt;"&amp;M$4,지출예정!$D:$D,"&gt;="&amp;L$4)</f>
        <v>0</v>
      </c>
      <c r="M128" s="255">
        <f>SUMIFS(지출예정!$I:$I,지출예정!$C:$C,$B128,지출예정!$D:$D,"&lt;"&amp;N$4,지출예정!$D:$D,"&gt;="&amp;M$4)</f>
        <v>0</v>
      </c>
      <c r="N128" s="255">
        <f>SUMIFS(지출예정!$I:$I,지출예정!$C:$C,$B128,지출예정!$D:$D,"&lt;"&amp;O$4,지출예정!$D:$D,"&gt;="&amp;N$4)</f>
        <v>0</v>
      </c>
      <c r="O128" s="255">
        <f>SUMIFS(지출예정!$I:$I,지출예정!$C:$C,$B128,지출예정!$D:$D,"&lt;"&amp;P$4,지출예정!$D:$D,"&gt;="&amp;O$4)</f>
        <v>0</v>
      </c>
      <c r="P128" s="255">
        <f>SUMIFS(지출예정!$I:$I,지출예정!$C:$C,$B128,지출예정!$D:$D,"&lt;"&amp;Q$4,지출예정!$D:$D,"&gt;="&amp;P$4)</f>
        <v>0</v>
      </c>
      <c r="Q128" s="255">
        <f>SUMIFS(지출예정!$I:$I,지출예정!$C:$C,$B128,지출예정!$D:$D,"&lt;"&amp;R$4,지출예정!$D:$D,"&gt;="&amp;Q$4)</f>
        <v>0</v>
      </c>
      <c r="R128" s="255">
        <f>SUMIFS(지출예정!$I:$I,지출예정!$C:$C,$B128,지출예정!$D:$D,"&lt;"&amp;$S$4,지출예정!$D:$D,"&gt;="&amp;R$4)</f>
        <v>0</v>
      </c>
      <c r="S128" s="255">
        <f>SUMIFS(지출예정!$I:$I,지출예정!$C:$C,$B128,지출예정!$D:$D,"&gt;="&amp;S$4)</f>
        <v>0</v>
      </c>
    </row>
    <row r="129" spans="1:19">
      <c r="A129" s="250"/>
      <c r="B129" s="250"/>
      <c r="C129" s="251"/>
      <c r="D129" s="252">
        <f t="shared" si="8"/>
        <v>0</v>
      </c>
      <c r="E129" s="251"/>
      <c r="F129" s="253">
        <f t="shared" si="9"/>
        <v>0</v>
      </c>
      <c r="G129" s="253">
        <f t="shared" si="10"/>
        <v>0</v>
      </c>
      <c r="H129" s="254" t="str">
        <f t="shared" si="11"/>
        <v>0.00%</v>
      </c>
      <c r="I129" s="253">
        <f t="shared" si="12"/>
        <v>0</v>
      </c>
      <c r="J129" s="254" t="str">
        <f t="shared" si="13"/>
        <v>0.00%</v>
      </c>
      <c r="K129" s="255">
        <f>SUMIFS(지출예정!$I:$I,지출예정!$C:$C,$B129,지출예정!$D:$D,"&lt;"&amp;L$4)</f>
        <v>0</v>
      </c>
      <c r="L129" s="255">
        <f>SUMIFS(지출예정!$I:$I,지출예정!$C:$C,$B129,지출예정!$D:$D,"&lt;"&amp;M$4,지출예정!$D:$D,"&gt;="&amp;L$4)</f>
        <v>0</v>
      </c>
      <c r="M129" s="255">
        <f>SUMIFS(지출예정!$I:$I,지출예정!$C:$C,$B129,지출예정!$D:$D,"&lt;"&amp;N$4,지출예정!$D:$D,"&gt;="&amp;M$4)</f>
        <v>0</v>
      </c>
      <c r="N129" s="255">
        <f>SUMIFS(지출예정!$I:$I,지출예정!$C:$C,$B129,지출예정!$D:$D,"&lt;"&amp;O$4,지출예정!$D:$D,"&gt;="&amp;N$4)</f>
        <v>0</v>
      </c>
      <c r="O129" s="255">
        <f>SUMIFS(지출예정!$I:$I,지출예정!$C:$C,$B129,지출예정!$D:$D,"&lt;"&amp;P$4,지출예정!$D:$D,"&gt;="&amp;O$4)</f>
        <v>0</v>
      </c>
      <c r="P129" s="255">
        <f>SUMIFS(지출예정!$I:$I,지출예정!$C:$C,$B129,지출예정!$D:$D,"&lt;"&amp;Q$4,지출예정!$D:$D,"&gt;="&amp;P$4)</f>
        <v>0</v>
      </c>
      <c r="Q129" s="255">
        <f>SUMIFS(지출예정!$I:$I,지출예정!$C:$C,$B129,지출예정!$D:$D,"&lt;"&amp;R$4,지출예정!$D:$D,"&gt;="&amp;Q$4)</f>
        <v>0</v>
      </c>
      <c r="R129" s="255">
        <f>SUMIFS(지출예정!$I:$I,지출예정!$C:$C,$B129,지출예정!$D:$D,"&lt;"&amp;$S$4,지출예정!$D:$D,"&gt;="&amp;R$4)</f>
        <v>0</v>
      </c>
      <c r="S129" s="255">
        <f>SUMIFS(지출예정!$I:$I,지출예정!$C:$C,$B129,지출예정!$D:$D,"&gt;="&amp;S$4)</f>
        <v>0</v>
      </c>
    </row>
    <row r="130" spans="1:19">
      <c r="A130" s="250"/>
      <c r="B130" s="250"/>
      <c r="C130" s="251"/>
      <c r="D130" s="252">
        <f t="shared" si="8"/>
        <v>0</v>
      </c>
      <c r="E130" s="251"/>
      <c r="F130" s="253">
        <f t="shared" si="9"/>
        <v>0</v>
      </c>
      <c r="G130" s="253">
        <f t="shared" si="10"/>
        <v>0</v>
      </c>
      <c r="H130" s="254" t="str">
        <f t="shared" si="11"/>
        <v>0.00%</v>
      </c>
      <c r="I130" s="253">
        <f t="shared" si="12"/>
        <v>0</v>
      </c>
      <c r="J130" s="254" t="str">
        <f t="shared" si="13"/>
        <v>0.00%</v>
      </c>
      <c r="K130" s="255">
        <f>SUMIFS(지출예정!$I:$I,지출예정!$C:$C,$B130,지출예정!$D:$D,"&lt;"&amp;L$4)</f>
        <v>0</v>
      </c>
      <c r="L130" s="255">
        <f>SUMIFS(지출예정!$I:$I,지출예정!$C:$C,$B130,지출예정!$D:$D,"&lt;"&amp;M$4,지출예정!$D:$D,"&gt;="&amp;L$4)</f>
        <v>0</v>
      </c>
      <c r="M130" s="255">
        <f>SUMIFS(지출예정!$I:$I,지출예정!$C:$C,$B130,지출예정!$D:$D,"&lt;"&amp;N$4,지출예정!$D:$D,"&gt;="&amp;M$4)</f>
        <v>0</v>
      </c>
      <c r="N130" s="255">
        <f>SUMIFS(지출예정!$I:$I,지출예정!$C:$C,$B130,지출예정!$D:$D,"&lt;"&amp;O$4,지출예정!$D:$D,"&gt;="&amp;N$4)</f>
        <v>0</v>
      </c>
      <c r="O130" s="255">
        <f>SUMIFS(지출예정!$I:$I,지출예정!$C:$C,$B130,지출예정!$D:$D,"&lt;"&amp;P$4,지출예정!$D:$D,"&gt;="&amp;O$4)</f>
        <v>0</v>
      </c>
      <c r="P130" s="255">
        <f>SUMIFS(지출예정!$I:$I,지출예정!$C:$C,$B130,지출예정!$D:$D,"&lt;"&amp;Q$4,지출예정!$D:$D,"&gt;="&amp;P$4)</f>
        <v>0</v>
      </c>
      <c r="Q130" s="255">
        <f>SUMIFS(지출예정!$I:$I,지출예정!$C:$C,$B130,지출예정!$D:$D,"&lt;"&amp;R$4,지출예정!$D:$D,"&gt;="&amp;Q$4)</f>
        <v>0</v>
      </c>
      <c r="R130" s="255">
        <f>SUMIFS(지출예정!$I:$I,지출예정!$C:$C,$B130,지출예정!$D:$D,"&lt;"&amp;$S$4,지출예정!$D:$D,"&gt;="&amp;R$4)</f>
        <v>0</v>
      </c>
      <c r="S130" s="255">
        <f>SUMIFS(지출예정!$I:$I,지출예정!$C:$C,$B130,지출예정!$D:$D,"&gt;="&amp;S$4)</f>
        <v>0</v>
      </c>
    </row>
    <row r="131" spans="1:19">
      <c r="A131" s="250"/>
      <c r="B131" s="250"/>
      <c r="C131" s="251"/>
      <c r="D131" s="252">
        <f t="shared" si="8"/>
        <v>0</v>
      </c>
      <c r="E131" s="251"/>
      <c r="F131" s="253">
        <f t="shared" si="9"/>
        <v>0</v>
      </c>
      <c r="G131" s="253">
        <f t="shared" si="10"/>
        <v>0</v>
      </c>
      <c r="H131" s="254" t="str">
        <f t="shared" si="11"/>
        <v>0.00%</v>
      </c>
      <c r="I131" s="253">
        <f t="shared" si="12"/>
        <v>0</v>
      </c>
      <c r="J131" s="254" t="str">
        <f t="shared" si="13"/>
        <v>0.00%</v>
      </c>
      <c r="K131" s="255">
        <f>SUMIFS(지출예정!$I:$I,지출예정!$C:$C,$B131,지출예정!$D:$D,"&lt;"&amp;L$4)</f>
        <v>0</v>
      </c>
      <c r="L131" s="255">
        <f>SUMIFS(지출예정!$I:$I,지출예정!$C:$C,$B131,지출예정!$D:$D,"&lt;"&amp;M$4,지출예정!$D:$D,"&gt;="&amp;L$4)</f>
        <v>0</v>
      </c>
      <c r="M131" s="255">
        <f>SUMIFS(지출예정!$I:$I,지출예정!$C:$C,$B131,지출예정!$D:$D,"&lt;"&amp;N$4,지출예정!$D:$D,"&gt;="&amp;M$4)</f>
        <v>0</v>
      </c>
      <c r="N131" s="255">
        <f>SUMIFS(지출예정!$I:$I,지출예정!$C:$C,$B131,지출예정!$D:$D,"&lt;"&amp;O$4,지출예정!$D:$D,"&gt;="&amp;N$4)</f>
        <v>0</v>
      </c>
      <c r="O131" s="255">
        <f>SUMIFS(지출예정!$I:$I,지출예정!$C:$C,$B131,지출예정!$D:$D,"&lt;"&amp;P$4,지출예정!$D:$D,"&gt;="&amp;O$4)</f>
        <v>0</v>
      </c>
      <c r="P131" s="255">
        <f>SUMIFS(지출예정!$I:$I,지출예정!$C:$C,$B131,지출예정!$D:$D,"&lt;"&amp;Q$4,지출예정!$D:$D,"&gt;="&amp;P$4)</f>
        <v>0</v>
      </c>
      <c r="Q131" s="255">
        <f>SUMIFS(지출예정!$I:$I,지출예정!$C:$C,$B131,지출예정!$D:$D,"&lt;"&amp;R$4,지출예정!$D:$D,"&gt;="&amp;Q$4)</f>
        <v>0</v>
      </c>
      <c r="R131" s="255">
        <f>SUMIFS(지출예정!$I:$I,지출예정!$C:$C,$B131,지출예정!$D:$D,"&lt;"&amp;$S$4,지출예정!$D:$D,"&gt;="&amp;R$4)</f>
        <v>0</v>
      </c>
      <c r="S131" s="255">
        <f>SUMIFS(지출예정!$I:$I,지출예정!$C:$C,$B131,지출예정!$D:$D,"&gt;="&amp;S$4)</f>
        <v>0</v>
      </c>
    </row>
    <row r="132" spans="1:19">
      <c r="A132" s="250"/>
      <c r="B132" s="250"/>
      <c r="C132" s="251"/>
      <c r="D132" s="252">
        <f t="shared" si="8"/>
        <v>0</v>
      </c>
      <c r="E132" s="251"/>
      <c r="F132" s="253">
        <f t="shared" si="9"/>
        <v>0</v>
      </c>
      <c r="G132" s="253">
        <f t="shared" si="10"/>
        <v>0</v>
      </c>
      <c r="H132" s="254" t="str">
        <f t="shared" si="11"/>
        <v>0.00%</v>
      </c>
      <c r="I132" s="253">
        <f t="shared" si="12"/>
        <v>0</v>
      </c>
      <c r="J132" s="254" t="str">
        <f t="shared" si="13"/>
        <v>0.00%</v>
      </c>
      <c r="K132" s="255">
        <f>SUMIFS(지출예정!$I:$I,지출예정!$C:$C,$B132,지출예정!$D:$D,"&lt;"&amp;L$4)</f>
        <v>0</v>
      </c>
      <c r="L132" s="255">
        <f>SUMIFS(지출예정!$I:$I,지출예정!$C:$C,$B132,지출예정!$D:$D,"&lt;"&amp;M$4,지출예정!$D:$D,"&gt;="&amp;L$4)</f>
        <v>0</v>
      </c>
      <c r="M132" s="255">
        <f>SUMIFS(지출예정!$I:$I,지출예정!$C:$C,$B132,지출예정!$D:$D,"&lt;"&amp;N$4,지출예정!$D:$D,"&gt;="&amp;M$4)</f>
        <v>0</v>
      </c>
      <c r="N132" s="255">
        <f>SUMIFS(지출예정!$I:$I,지출예정!$C:$C,$B132,지출예정!$D:$D,"&lt;"&amp;O$4,지출예정!$D:$D,"&gt;="&amp;N$4)</f>
        <v>0</v>
      </c>
      <c r="O132" s="255">
        <f>SUMIFS(지출예정!$I:$I,지출예정!$C:$C,$B132,지출예정!$D:$D,"&lt;"&amp;P$4,지출예정!$D:$D,"&gt;="&amp;O$4)</f>
        <v>0</v>
      </c>
      <c r="P132" s="255">
        <f>SUMIFS(지출예정!$I:$I,지출예정!$C:$C,$B132,지출예정!$D:$D,"&lt;"&amp;Q$4,지출예정!$D:$D,"&gt;="&amp;P$4)</f>
        <v>0</v>
      </c>
      <c r="Q132" s="255">
        <f>SUMIFS(지출예정!$I:$I,지출예정!$C:$C,$B132,지출예정!$D:$D,"&lt;"&amp;R$4,지출예정!$D:$D,"&gt;="&amp;Q$4)</f>
        <v>0</v>
      </c>
      <c r="R132" s="255">
        <f>SUMIFS(지출예정!$I:$I,지출예정!$C:$C,$B132,지출예정!$D:$D,"&lt;"&amp;$S$4,지출예정!$D:$D,"&gt;="&amp;R$4)</f>
        <v>0</v>
      </c>
      <c r="S132" s="255">
        <f>SUMIFS(지출예정!$I:$I,지출예정!$C:$C,$B132,지출예정!$D:$D,"&gt;="&amp;S$4)</f>
        <v>0</v>
      </c>
    </row>
    <row r="133" spans="1:19">
      <c r="A133" s="250"/>
      <c r="B133" s="250"/>
      <c r="C133" s="251"/>
      <c r="D133" s="252">
        <f t="shared" si="8"/>
        <v>0</v>
      </c>
      <c r="E133" s="251"/>
      <c r="F133" s="253">
        <f t="shared" si="9"/>
        <v>0</v>
      </c>
      <c r="G133" s="253">
        <f t="shared" si="10"/>
        <v>0</v>
      </c>
      <c r="H133" s="254" t="str">
        <f t="shared" si="11"/>
        <v>0.00%</v>
      </c>
      <c r="I133" s="253">
        <f t="shared" si="12"/>
        <v>0</v>
      </c>
      <c r="J133" s="254" t="str">
        <f t="shared" si="13"/>
        <v>0.00%</v>
      </c>
      <c r="K133" s="255">
        <f>SUMIFS(지출예정!$I:$I,지출예정!$C:$C,$B133,지출예정!$D:$D,"&lt;"&amp;L$4)</f>
        <v>0</v>
      </c>
      <c r="L133" s="255">
        <f>SUMIFS(지출예정!$I:$I,지출예정!$C:$C,$B133,지출예정!$D:$D,"&lt;"&amp;M$4,지출예정!$D:$D,"&gt;="&amp;L$4)</f>
        <v>0</v>
      </c>
      <c r="M133" s="255">
        <f>SUMIFS(지출예정!$I:$I,지출예정!$C:$C,$B133,지출예정!$D:$D,"&lt;"&amp;N$4,지출예정!$D:$D,"&gt;="&amp;M$4)</f>
        <v>0</v>
      </c>
      <c r="N133" s="255">
        <f>SUMIFS(지출예정!$I:$I,지출예정!$C:$C,$B133,지출예정!$D:$D,"&lt;"&amp;O$4,지출예정!$D:$D,"&gt;="&amp;N$4)</f>
        <v>0</v>
      </c>
      <c r="O133" s="255">
        <f>SUMIFS(지출예정!$I:$I,지출예정!$C:$C,$B133,지출예정!$D:$D,"&lt;"&amp;P$4,지출예정!$D:$D,"&gt;="&amp;O$4)</f>
        <v>0</v>
      </c>
      <c r="P133" s="255">
        <f>SUMIFS(지출예정!$I:$I,지출예정!$C:$C,$B133,지출예정!$D:$D,"&lt;"&amp;Q$4,지출예정!$D:$D,"&gt;="&amp;P$4)</f>
        <v>0</v>
      </c>
      <c r="Q133" s="255">
        <f>SUMIFS(지출예정!$I:$I,지출예정!$C:$C,$B133,지출예정!$D:$D,"&lt;"&amp;R$4,지출예정!$D:$D,"&gt;="&amp;Q$4)</f>
        <v>0</v>
      </c>
      <c r="R133" s="255">
        <f>SUMIFS(지출예정!$I:$I,지출예정!$C:$C,$B133,지출예정!$D:$D,"&lt;"&amp;$S$4,지출예정!$D:$D,"&gt;="&amp;R$4)</f>
        <v>0</v>
      </c>
      <c r="S133" s="255">
        <f>SUMIFS(지출예정!$I:$I,지출예정!$C:$C,$B133,지출예정!$D:$D,"&gt;="&amp;S$4)</f>
        <v>0</v>
      </c>
    </row>
    <row r="134" spans="1:19">
      <c r="A134" s="250"/>
      <c r="B134" s="250"/>
      <c r="C134" s="251"/>
      <c r="D134" s="252">
        <f t="shared" si="8"/>
        <v>0</v>
      </c>
      <c r="E134" s="251"/>
      <c r="F134" s="253">
        <f t="shared" si="9"/>
        <v>0</v>
      </c>
      <c r="G134" s="253">
        <f t="shared" si="10"/>
        <v>0</v>
      </c>
      <c r="H134" s="254" t="str">
        <f t="shared" si="11"/>
        <v>0.00%</v>
      </c>
      <c r="I134" s="253">
        <f t="shared" si="12"/>
        <v>0</v>
      </c>
      <c r="J134" s="254" t="str">
        <f t="shared" si="13"/>
        <v>0.00%</v>
      </c>
      <c r="K134" s="255">
        <f>SUMIFS(지출예정!$I:$I,지출예정!$C:$C,$B134,지출예정!$D:$D,"&lt;"&amp;L$4)</f>
        <v>0</v>
      </c>
      <c r="L134" s="255">
        <f>SUMIFS(지출예정!$I:$I,지출예정!$C:$C,$B134,지출예정!$D:$D,"&lt;"&amp;M$4,지출예정!$D:$D,"&gt;="&amp;L$4)</f>
        <v>0</v>
      </c>
      <c r="M134" s="255">
        <f>SUMIFS(지출예정!$I:$I,지출예정!$C:$C,$B134,지출예정!$D:$D,"&lt;"&amp;N$4,지출예정!$D:$D,"&gt;="&amp;M$4)</f>
        <v>0</v>
      </c>
      <c r="N134" s="255">
        <f>SUMIFS(지출예정!$I:$I,지출예정!$C:$C,$B134,지출예정!$D:$D,"&lt;"&amp;O$4,지출예정!$D:$D,"&gt;="&amp;N$4)</f>
        <v>0</v>
      </c>
      <c r="O134" s="255">
        <f>SUMIFS(지출예정!$I:$I,지출예정!$C:$C,$B134,지출예정!$D:$D,"&lt;"&amp;P$4,지출예정!$D:$D,"&gt;="&amp;O$4)</f>
        <v>0</v>
      </c>
      <c r="P134" s="255">
        <f>SUMIFS(지출예정!$I:$I,지출예정!$C:$C,$B134,지출예정!$D:$D,"&lt;"&amp;Q$4,지출예정!$D:$D,"&gt;="&amp;P$4)</f>
        <v>0</v>
      </c>
      <c r="Q134" s="255">
        <f>SUMIFS(지출예정!$I:$I,지출예정!$C:$C,$B134,지출예정!$D:$D,"&lt;"&amp;R$4,지출예정!$D:$D,"&gt;="&amp;Q$4)</f>
        <v>0</v>
      </c>
      <c r="R134" s="255">
        <f>SUMIFS(지출예정!$I:$I,지출예정!$C:$C,$B134,지출예정!$D:$D,"&lt;"&amp;$S$4,지출예정!$D:$D,"&gt;="&amp;R$4)</f>
        <v>0</v>
      </c>
      <c r="S134" s="255">
        <f>SUMIFS(지출예정!$I:$I,지출예정!$C:$C,$B134,지출예정!$D:$D,"&gt;="&amp;S$4)</f>
        <v>0</v>
      </c>
    </row>
    <row r="135" spans="1:19">
      <c r="A135" s="250"/>
      <c r="B135" s="250"/>
      <c r="C135" s="251"/>
      <c r="D135" s="252">
        <f t="shared" si="8"/>
        <v>0</v>
      </c>
      <c r="E135" s="251"/>
      <c r="F135" s="253">
        <f t="shared" si="9"/>
        <v>0</v>
      </c>
      <c r="G135" s="253">
        <f t="shared" si="10"/>
        <v>0</v>
      </c>
      <c r="H135" s="254" t="str">
        <f t="shared" si="11"/>
        <v>0.00%</v>
      </c>
      <c r="I135" s="253">
        <f t="shared" si="12"/>
        <v>0</v>
      </c>
      <c r="J135" s="254" t="str">
        <f t="shared" si="13"/>
        <v>0.00%</v>
      </c>
      <c r="K135" s="255">
        <f>SUMIFS(지출예정!$I:$I,지출예정!$C:$C,$B135,지출예정!$D:$D,"&lt;"&amp;L$4)</f>
        <v>0</v>
      </c>
      <c r="L135" s="255">
        <f>SUMIFS(지출예정!$I:$I,지출예정!$C:$C,$B135,지출예정!$D:$D,"&lt;"&amp;M$4,지출예정!$D:$D,"&gt;="&amp;L$4)</f>
        <v>0</v>
      </c>
      <c r="M135" s="255">
        <f>SUMIFS(지출예정!$I:$I,지출예정!$C:$C,$B135,지출예정!$D:$D,"&lt;"&amp;N$4,지출예정!$D:$D,"&gt;="&amp;M$4)</f>
        <v>0</v>
      </c>
      <c r="N135" s="255">
        <f>SUMIFS(지출예정!$I:$I,지출예정!$C:$C,$B135,지출예정!$D:$D,"&lt;"&amp;O$4,지출예정!$D:$D,"&gt;="&amp;N$4)</f>
        <v>0</v>
      </c>
      <c r="O135" s="255">
        <f>SUMIFS(지출예정!$I:$I,지출예정!$C:$C,$B135,지출예정!$D:$D,"&lt;"&amp;P$4,지출예정!$D:$D,"&gt;="&amp;O$4)</f>
        <v>0</v>
      </c>
      <c r="P135" s="255">
        <f>SUMIFS(지출예정!$I:$I,지출예정!$C:$C,$B135,지출예정!$D:$D,"&lt;"&amp;Q$4,지출예정!$D:$D,"&gt;="&amp;P$4)</f>
        <v>0</v>
      </c>
      <c r="Q135" s="255">
        <f>SUMIFS(지출예정!$I:$I,지출예정!$C:$C,$B135,지출예정!$D:$D,"&lt;"&amp;R$4,지출예정!$D:$D,"&gt;="&amp;Q$4)</f>
        <v>0</v>
      </c>
      <c r="R135" s="255">
        <f>SUMIFS(지출예정!$I:$I,지출예정!$C:$C,$B135,지출예정!$D:$D,"&lt;"&amp;$S$4,지출예정!$D:$D,"&gt;="&amp;R$4)</f>
        <v>0</v>
      </c>
      <c r="S135" s="255">
        <f>SUMIFS(지출예정!$I:$I,지출예정!$C:$C,$B135,지출예정!$D:$D,"&gt;="&amp;S$4)</f>
        <v>0</v>
      </c>
    </row>
    <row r="136" spans="1:19">
      <c r="A136" s="250"/>
      <c r="B136" s="250"/>
      <c r="C136" s="251"/>
      <c r="D136" s="252">
        <f t="shared" ref="D136:D199" si="14">IFERROR(SUMIFS($K136:$S136,$K$4:$S$4,"&lt;="&amp;$D$4),"")</f>
        <v>0</v>
      </c>
      <c r="E136" s="251"/>
      <c r="F136" s="253">
        <f t="shared" ref="F136:F199" si="15">IFERROR(C136-D136,"")</f>
        <v>0</v>
      </c>
      <c r="G136" s="253">
        <f t="shared" ref="G136:G199" si="16">IFERROR(D136-E136,"")</f>
        <v>0</v>
      </c>
      <c r="H136" s="254" t="str">
        <f t="shared" ref="H136:H199" si="17">IF(ISERROR(E136/D136),"0.00%",(E136/D136))</f>
        <v>0.00%</v>
      </c>
      <c r="I136" s="253">
        <f t="shared" ref="I136:I199" si="18">IFERROR(C136-E136,"")</f>
        <v>0</v>
      </c>
      <c r="J136" s="254" t="str">
        <f t="shared" ref="J136:J199" si="19">IF(ISERROR(E136/C136),"0.00%",(E136/C136))</f>
        <v>0.00%</v>
      </c>
      <c r="K136" s="255">
        <f>SUMIFS(지출예정!$I:$I,지출예정!$C:$C,$B136,지출예정!$D:$D,"&lt;"&amp;L$4)</f>
        <v>0</v>
      </c>
      <c r="L136" s="255">
        <f>SUMIFS(지출예정!$I:$I,지출예정!$C:$C,$B136,지출예정!$D:$D,"&lt;"&amp;M$4,지출예정!$D:$D,"&gt;="&amp;L$4)</f>
        <v>0</v>
      </c>
      <c r="M136" s="255">
        <f>SUMIFS(지출예정!$I:$I,지출예정!$C:$C,$B136,지출예정!$D:$D,"&lt;"&amp;N$4,지출예정!$D:$D,"&gt;="&amp;M$4)</f>
        <v>0</v>
      </c>
      <c r="N136" s="255">
        <f>SUMIFS(지출예정!$I:$I,지출예정!$C:$C,$B136,지출예정!$D:$D,"&lt;"&amp;O$4,지출예정!$D:$D,"&gt;="&amp;N$4)</f>
        <v>0</v>
      </c>
      <c r="O136" s="255">
        <f>SUMIFS(지출예정!$I:$I,지출예정!$C:$C,$B136,지출예정!$D:$D,"&lt;"&amp;P$4,지출예정!$D:$D,"&gt;="&amp;O$4)</f>
        <v>0</v>
      </c>
      <c r="P136" s="255">
        <f>SUMIFS(지출예정!$I:$I,지출예정!$C:$C,$B136,지출예정!$D:$D,"&lt;"&amp;Q$4,지출예정!$D:$D,"&gt;="&amp;P$4)</f>
        <v>0</v>
      </c>
      <c r="Q136" s="255">
        <f>SUMIFS(지출예정!$I:$I,지출예정!$C:$C,$B136,지출예정!$D:$D,"&lt;"&amp;R$4,지출예정!$D:$D,"&gt;="&amp;Q$4)</f>
        <v>0</v>
      </c>
      <c r="R136" s="255">
        <f>SUMIFS(지출예정!$I:$I,지출예정!$C:$C,$B136,지출예정!$D:$D,"&lt;"&amp;$S$4,지출예정!$D:$D,"&gt;="&amp;R$4)</f>
        <v>0</v>
      </c>
      <c r="S136" s="255">
        <f>SUMIFS(지출예정!$I:$I,지출예정!$C:$C,$B136,지출예정!$D:$D,"&gt;="&amp;S$4)</f>
        <v>0</v>
      </c>
    </row>
    <row r="137" spans="1:19">
      <c r="A137" s="250"/>
      <c r="B137" s="250"/>
      <c r="C137" s="251"/>
      <c r="D137" s="252">
        <f t="shared" si="14"/>
        <v>0</v>
      </c>
      <c r="E137" s="251"/>
      <c r="F137" s="253">
        <f t="shared" si="15"/>
        <v>0</v>
      </c>
      <c r="G137" s="253">
        <f t="shared" si="16"/>
        <v>0</v>
      </c>
      <c r="H137" s="254" t="str">
        <f t="shared" si="17"/>
        <v>0.00%</v>
      </c>
      <c r="I137" s="253">
        <f t="shared" si="18"/>
        <v>0</v>
      </c>
      <c r="J137" s="254" t="str">
        <f t="shared" si="19"/>
        <v>0.00%</v>
      </c>
      <c r="K137" s="255">
        <f>SUMIFS(지출예정!$I:$I,지출예정!$C:$C,$B137,지출예정!$D:$D,"&lt;"&amp;L$4)</f>
        <v>0</v>
      </c>
      <c r="L137" s="255">
        <f>SUMIFS(지출예정!$I:$I,지출예정!$C:$C,$B137,지출예정!$D:$D,"&lt;"&amp;M$4,지출예정!$D:$D,"&gt;="&amp;L$4)</f>
        <v>0</v>
      </c>
      <c r="M137" s="255">
        <f>SUMIFS(지출예정!$I:$I,지출예정!$C:$C,$B137,지출예정!$D:$D,"&lt;"&amp;N$4,지출예정!$D:$D,"&gt;="&amp;M$4)</f>
        <v>0</v>
      </c>
      <c r="N137" s="255">
        <f>SUMIFS(지출예정!$I:$I,지출예정!$C:$C,$B137,지출예정!$D:$D,"&lt;"&amp;O$4,지출예정!$D:$D,"&gt;="&amp;N$4)</f>
        <v>0</v>
      </c>
      <c r="O137" s="255">
        <f>SUMIFS(지출예정!$I:$I,지출예정!$C:$C,$B137,지출예정!$D:$D,"&lt;"&amp;P$4,지출예정!$D:$D,"&gt;="&amp;O$4)</f>
        <v>0</v>
      </c>
      <c r="P137" s="255">
        <f>SUMIFS(지출예정!$I:$I,지출예정!$C:$C,$B137,지출예정!$D:$D,"&lt;"&amp;Q$4,지출예정!$D:$D,"&gt;="&amp;P$4)</f>
        <v>0</v>
      </c>
      <c r="Q137" s="255">
        <f>SUMIFS(지출예정!$I:$I,지출예정!$C:$C,$B137,지출예정!$D:$D,"&lt;"&amp;R$4,지출예정!$D:$D,"&gt;="&amp;Q$4)</f>
        <v>0</v>
      </c>
      <c r="R137" s="255">
        <f>SUMIFS(지출예정!$I:$I,지출예정!$C:$C,$B137,지출예정!$D:$D,"&lt;"&amp;$S$4,지출예정!$D:$D,"&gt;="&amp;R$4)</f>
        <v>0</v>
      </c>
      <c r="S137" s="255">
        <f>SUMIFS(지출예정!$I:$I,지출예정!$C:$C,$B137,지출예정!$D:$D,"&gt;="&amp;S$4)</f>
        <v>0</v>
      </c>
    </row>
    <row r="138" spans="1:19">
      <c r="A138" s="250"/>
      <c r="B138" s="250"/>
      <c r="C138" s="251"/>
      <c r="D138" s="252">
        <f t="shared" si="14"/>
        <v>0</v>
      </c>
      <c r="E138" s="251"/>
      <c r="F138" s="253">
        <f t="shared" si="15"/>
        <v>0</v>
      </c>
      <c r="G138" s="253">
        <f t="shared" si="16"/>
        <v>0</v>
      </c>
      <c r="H138" s="254" t="str">
        <f t="shared" si="17"/>
        <v>0.00%</v>
      </c>
      <c r="I138" s="253">
        <f t="shared" si="18"/>
        <v>0</v>
      </c>
      <c r="J138" s="254" t="str">
        <f t="shared" si="19"/>
        <v>0.00%</v>
      </c>
      <c r="K138" s="255">
        <f>SUMIFS(지출예정!$I:$I,지출예정!$C:$C,$B138,지출예정!$D:$D,"&lt;"&amp;L$4)</f>
        <v>0</v>
      </c>
      <c r="L138" s="255">
        <f>SUMIFS(지출예정!$I:$I,지출예정!$C:$C,$B138,지출예정!$D:$D,"&lt;"&amp;M$4,지출예정!$D:$D,"&gt;="&amp;L$4)</f>
        <v>0</v>
      </c>
      <c r="M138" s="255">
        <f>SUMIFS(지출예정!$I:$I,지출예정!$C:$C,$B138,지출예정!$D:$D,"&lt;"&amp;N$4,지출예정!$D:$D,"&gt;="&amp;M$4)</f>
        <v>0</v>
      </c>
      <c r="N138" s="255">
        <f>SUMIFS(지출예정!$I:$I,지출예정!$C:$C,$B138,지출예정!$D:$D,"&lt;"&amp;O$4,지출예정!$D:$D,"&gt;="&amp;N$4)</f>
        <v>0</v>
      </c>
      <c r="O138" s="255">
        <f>SUMIFS(지출예정!$I:$I,지출예정!$C:$C,$B138,지출예정!$D:$D,"&lt;"&amp;P$4,지출예정!$D:$D,"&gt;="&amp;O$4)</f>
        <v>0</v>
      </c>
      <c r="P138" s="255">
        <f>SUMIFS(지출예정!$I:$I,지출예정!$C:$C,$B138,지출예정!$D:$D,"&lt;"&amp;Q$4,지출예정!$D:$D,"&gt;="&amp;P$4)</f>
        <v>0</v>
      </c>
      <c r="Q138" s="255">
        <f>SUMIFS(지출예정!$I:$I,지출예정!$C:$C,$B138,지출예정!$D:$D,"&lt;"&amp;R$4,지출예정!$D:$D,"&gt;="&amp;Q$4)</f>
        <v>0</v>
      </c>
      <c r="R138" s="255">
        <f>SUMIFS(지출예정!$I:$I,지출예정!$C:$C,$B138,지출예정!$D:$D,"&lt;"&amp;$S$4,지출예정!$D:$D,"&gt;="&amp;R$4)</f>
        <v>0</v>
      </c>
      <c r="S138" s="255">
        <f>SUMIFS(지출예정!$I:$I,지출예정!$C:$C,$B138,지출예정!$D:$D,"&gt;="&amp;S$4)</f>
        <v>0</v>
      </c>
    </row>
    <row r="139" spans="1:19">
      <c r="A139" s="250"/>
      <c r="B139" s="250"/>
      <c r="C139" s="251"/>
      <c r="D139" s="252">
        <f t="shared" si="14"/>
        <v>0</v>
      </c>
      <c r="E139" s="251"/>
      <c r="F139" s="253">
        <f t="shared" si="15"/>
        <v>0</v>
      </c>
      <c r="G139" s="253">
        <f t="shared" si="16"/>
        <v>0</v>
      </c>
      <c r="H139" s="254" t="str">
        <f t="shared" si="17"/>
        <v>0.00%</v>
      </c>
      <c r="I139" s="253">
        <f t="shared" si="18"/>
        <v>0</v>
      </c>
      <c r="J139" s="254" t="str">
        <f t="shared" si="19"/>
        <v>0.00%</v>
      </c>
      <c r="K139" s="255">
        <f>SUMIFS(지출예정!$I:$I,지출예정!$C:$C,$B139,지출예정!$D:$D,"&lt;"&amp;L$4)</f>
        <v>0</v>
      </c>
      <c r="L139" s="255">
        <f>SUMIFS(지출예정!$I:$I,지출예정!$C:$C,$B139,지출예정!$D:$D,"&lt;"&amp;M$4,지출예정!$D:$D,"&gt;="&amp;L$4)</f>
        <v>0</v>
      </c>
      <c r="M139" s="255">
        <f>SUMIFS(지출예정!$I:$I,지출예정!$C:$C,$B139,지출예정!$D:$D,"&lt;"&amp;N$4,지출예정!$D:$D,"&gt;="&amp;M$4)</f>
        <v>0</v>
      </c>
      <c r="N139" s="255">
        <f>SUMIFS(지출예정!$I:$I,지출예정!$C:$C,$B139,지출예정!$D:$D,"&lt;"&amp;O$4,지출예정!$D:$D,"&gt;="&amp;N$4)</f>
        <v>0</v>
      </c>
      <c r="O139" s="255">
        <f>SUMIFS(지출예정!$I:$I,지출예정!$C:$C,$B139,지출예정!$D:$D,"&lt;"&amp;P$4,지출예정!$D:$D,"&gt;="&amp;O$4)</f>
        <v>0</v>
      </c>
      <c r="P139" s="255">
        <f>SUMIFS(지출예정!$I:$I,지출예정!$C:$C,$B139,지출예정!$D:$D,"&lt;"&amp;Q$4,지출예정!$D:$D,"&gt;="&amp;P$4)</f>
        <v>0</v>
      </c>
      <c r="Q139" s="255">
        <f>SUMIFS(지출예정!$I:$I,지출예정!$C:$C,$B139,지출예정!$D:$D,"&lt;"&amp;R$4,지출예정!$D:$D,"&gt;="&amp;Q$4)</f>
        <v>0</v>
      </c>
      <c r="R139" s="255">
        <f>SUMIFS(지출예정!$I:$I,지출예정!$C:$C,$B139,지출예정!$D:$D,"&lt;"&amp;$S$4,지출예정!$D:$D,"&gt;="&amp;R$4)</f>
        <v>0</v>
      </c>
      <c r="S139" s="255">
        <f>SUMIFS(지출예정!$I:$I,지출예정!$C:$C,$B139,지출예정!$D:$D,"&gt;="&amp;S$4)</f>
        <v>0</v>
      </c>
    </row>
    <row r="140" spans="1:19">
      <c r="A140" s="250"/>
      <c r="B140" s="250"/>
      <c r="C140" s="251"/>
      <c r="D140" s="252">
        <f t="shared" si="14"/>
        <v>0</v>
      </c>
      <c r="E140" s="251"/>
      <c r="F140" s="253">
        <f t="shared" si="15"/>
        <v>0</v>
      </c>
      <c r="G140" s="253">
        <f t="shared" si="16"/>
        <v>0</v>
      </c>
      <c r="H140" s="254" t="str">
        <f t="shared" si="17"/>
        <v>0.00%</v>
      </c>
      <c r="I140" s="253">
        <f t="shared" si="18"/>
        <v>0</v>
      </c>
      <c r="J140" s="254" t="str">
        <f t="shared" si="19"/>
        <v>0.00%</v>
      </c>
      <c r="K140" s="255">
        <f>SUMIFS(지출예정!$I:$I,지출예정!$C:$C,$B140,지출예정!$D:$D,"&lt;"&amp;L$4)</f>
        <v>0</v>
      </c>
      <c r="L140" s="255">
        <f>SUMIFS(지출예정!$I:$I,지출예정!$C:$C,$B140,지출예정!$D:$D,"&lt;"&amp;M$4,지출예정!$D:$D,"&gt;="&amp;L$4)</f>
        <v>0</v>
      </c>
      <c r="M140" s="255">
        <f>SUMIFS(지출예정!$I:$I,지출예정!$C:$C,$B140,지출예정!$D:$D,"&lt;"&amp;N$4,지출예정!$D:$D,"&gt;="&amp;M$4)</f>
        <v>0</v>
      </c>
      <c r="N140" s="255">
        <f>SUMIFS(지출예정!$I:$I,지출예정!$C:$C,$B140,지출예정!$D:$D,"&lt;"&amp;O$4,지출예정!$D:$D,"&gt;="&amp;N$4)</f>
        <v>0</v>
      </c>
      <c r="O140" s="255">
        <f>SUMIFS(지출예정!$I:$I,지출예정!$C:$C,$B140,지출예정!$D:$D,"&lt;"&amp;P$4,지출예정!$D:$D,"&gt;="&amp;O$4)</f>
        <v>0</v>
      </c>
      <c r="P140" s="255">
        <f>SUMIFS(지출예정!$I:$I,지출예정!$C:$C,$B140,지출예정!$D:$D,"&lt;"&amp;Q$4,지출예정!$D:$D,"&gt;="&amp;P$4)</f>
        <v>0</v>
      </c>
      <c r="Q140" s="255">
        <f>SUMIFS(지출예정!$I:$I,지출예정!$C:$C,$B140,지출예정!$D:$D,"&lt;"&amp;R$4,지출예정!$D:$D,"&gt;="&amp;Q$4)</f>
        <v>0</v>
      </c>
      <c r="R140" s="255">
        <f>SUMIFS(지출예정!$I:$I,지출예정!$C:$C,$B140,지출예정!$D:$D,"&lt;"&amp;$S$4,지출예정!$D:$D,"&gt;="&amp;R$4)</f>
        <v>0</v>
      </c>
      <c r="S140" s="255">
        <f>SUMIFS(지출예정!$I:$I,지출예정!$C:$C,$B140,지출예정!$D:$D,"&gt;="&amp;S$4)</f>
        <v>0</v>
      </c>
    </row>
    <row r="141" spans="1:19">
      <c r="A141" s="250"/>
      <c r="B141" s="250"/>
      <c r="C141" s="251"/>
      <c r="D141" s="252">
        <f t="shared" si="14"/>
        <v>0</v>
      </c>
      <c r="E141" s="251"/>
      <c r="F141" s="253">
        <f t="shared" si="15"/>
        <v>0</v>
      </c>
      <c r="G141" s="253">
        <f t="shared" si="16"/>
        <v>0</v>
      </c>
      <c r="H141" s="254" t="str">
        <f t="shared" si="17"/>
        <v>0.00%</v>
      </c>
      <c r="I141" s="253">
        <f t="shared" si="18"/>
        <v>0</v>
      </c>
      <c r="J141" s="254" t="str">
        <f t="shared" si="19"/>
        <v>0.00%</v>
      </c>
      <c r="K141" s="255">
        <f>SUMIFS(지출예정!$I:$I,지출예정!$C:$C,$B141,지출예정!$D:$D,"&lt;"&amp;L$4)</f>
        <v>0</v>
      </c>
      <c r="L141" s="255">
        <f>SUMIFS(지출예정!$I:$I,지출예정!$C:$C,$B141,지출예정!$D:$D,"&lt;"&amp;M$4,지출예정!$D:$D,"&gt;="&amp;L$4)</f>
        <v>0</v>
      </c>
      <c r="M141" s="255">
        <f>SUMIFS(지출예정!$I:$I,지출예정!$C:$C,$B141,지출예정!$D:$D,"&lt;"&amp;N$4,지출예정!$D:$D,"&gt;="&amp;M$4)</f>
        <v>0</v>
      </c>
      <c r="N141" s="255">
        <f>SUMIFS(지출예정!$I:$I,지출예정!$C:$C,$B141,지출예정!$D:$D,"&lt;"&amp;O$4,지출예정!$D:$D,"&gt;="&amp;N$4)</f>
        <v>0</v>
      </c>
      <c r="O141" s="255">
        <f>SUMIFS(지출예정!$I:$I,지출예정!$C:$C,$B141,지출예정!$D:$D,"&lt;"&amp;P$4,지출예정!$D:$D,"&gt;="&amp;O$4)</f>
        <v>0</v>
      </c>
      <c r="P141" s="255">
        <f>SUMIFS(지출예정!$I:$I,지출예정!$C:$C,$B141,지출예정!$D:$D,"&lt;"&amp;Q$4,지출예정!$D:$D,"&gt;="&amp;P$4)</f>
        <v>0</v>
      </c>
      <c r="Q141" s="255">
        <f>SUMIFS(지출예정!$I:$I,지출예정!$C:$C,$B141,지출예정!$D:$D,"&lt;"&amp;R$4,지출예정!$D:$D,"&gt;="&amp;Q$4)</f>
        <v>0</v>
      </c>
      <c r="R141" s="255">
        <f>SUMIFS(지출예정!$I:$I,지출예정!$C:$C,$B141,지출예정!$D:$D,"&lt;"&amp;$S$4,지출예정!$D:$D,"&gt;="&amp;R$4)</f>
        <v>0</v>
      </c>
      <c r="S141" s="255">
        <f>SUMIFS(지출예정!$I:$I,지출예정!$C:$C,$B141,지출예정!$D:$D,"&gt;="&amp;S$4)</f>
        <v>0</v>
      </c>
    </row>
    <row r="142" spans="1:19">
      <c r="A142" s="250"/>
      <c r="B142" s="250"/>
      <c r="C142" s="251"/>
      <c r="D142" s="252">
        <f t="shared" si="14"/>
        <v>0</v>
      </c>
      <c r="E142" s="251"/>
      <c r="F142" s="253">
        <f t="shared" si="15"/>
        <v>0</v>
      </c>
      <c r="G142" s="253">
        <f t="shared" si="16"/>
        <v>0</v>
      </c>
      <c r="H142" s="254" t="str">
        <f t="shared" si="17"/>
        <v>0.00%</v>
      </c>
      <c r="I142" s="253">
        <f t="shared" si="18"/>
        <v>0</v>
      </c>
      <c r="J142" s="254" t="str">
        <f t="shared" si="19"/>
        <v>0.00%</v>
      </c>
      <c r="K142" s="255">
        <f>SUMIFS(지출예정!$I:$I,지출예정!$C:$C,$B142,지출예정!$D:$D,"&lt;"&amp;L$4)</f>
        <v>0</v>
      </c>
      <c r="L142" s="255">
        <f>SUMIFS(지출예정!$I:$I,지출예정!$C:$C,$B142,지출예정!$D:$D,"&lt;"&amp;M$4,지출예정!$D:$D,"&gt;="&amp;L$4)</f>
        <v>0</v>
      </c>
      <c r="M142" s="255">
        <f>SUMIFS(지출예정!$I:$I,지출예정!$C:$C,$B142,지출예정!$D:$D,"&lt;"&amp;N$4,지출예정!$D:$D,"&gt;="&amp;M$4)</f>
        <v>0</v>
      </c>
      <c r="N142" s="255">
        <f>SUMIFS(지출예정!$I:$I,지출예정!$C:$C,$B142,지출예정!$D:$D,"&lt;"&amp;O$4,지출예정!$D:$D,"&gt;="&amp;N$4)</f>
        <v>0</v>
      </c>
      <c r="O142" s="255">
        <f>SUMIFS(지출예정!$I:$I,지출예정!$C:$C,$B142,지출예정!$D:$D,"&lt;"&amp;P$4,지출예정!$D:$D,"&gt;="&amp;O$4)</f>
        <v>0</v>
      </c>
      <c r="P142" s="255">
        <f>SUMIFS(지출예정!$I:$I,지출예정!$C:$C,$B142,지출예정!$D:$D,"&lt;"&amp;Q$4,지출예정!$D:$D,"&gt;="&amp;P$4)</f>
        <v>0</v>
      </c>
      <c r="Q142" s="255">
        <f>SUMIFS(지출예정!$I:$I,지출예정!$C:$C,$B142,지출예정!$D:$D,"&lt;"&amp;R$4,지출예정!$D:$D,"&gt;="&amp;Q$4)</f>
        <v>0</v>
      </c>
      <c r="R142" s="255">
        <f>SUMIFS(지출예정!$I:$I,지출예정!$C:$C,$B142,지출예정!$D:$D,"&lt;"&amp;$S$4,지출예정!$D:$D,"&gt;="&amp;R$4)</f>
        <v>0</v>
      </c>
      <c r="S142" s="255">
        <f>SUMIFS(지출예정!$I:$I,지출예정!$C:$C,$B142,지출예정!$D:$D,"&gt;="&amp;S$4)</f>
        <v>0</v>
      </c>
    </row>
    <row r="143" spans="1:19">
      <c r="A143" s="250"/>
      <c r="B143" s="250"/>
      <c r="C143" s="251"/>
      <c r="D143" s="252">
        <f t="shared" si="14"/>
        <v>0</v>
      </c>
      <c r="E143" s="251"/>
      <c r="F143" s="253">
        <f t="shared" si="15"/>
        <v>0</v>
      </c>
      <c r="G143" s="253">
        <f t="shared" si="16"/>
        <v>0</v>
      </c>
      <c r="H143" s="254" t="str">
        <f t="shared" si="17"/>
        <v>0.00%</v>
      </c>
      <c r="I143" s="253">
        <f t="shared" si="18"/>
        <v>0</v>
      </c>
      <c r="J143" s="254" t="str">
        <f t="shared" si="19"/>
        <v>0.00%</v>
      </c>
      <c r="K143" s="255">
        <f>SUMIFS(지출예정!$I:$I,지출예정!$C:$C,$B143,지출예정!$D:$D,"&lt;"&amp;L$4)</f>
        <v>0</v>
      </c>
      <c r="L143" s="255">
        <f>SUMIFS(지출예정!$I:$I,지출예정!$C:$C,$B143,지출예정!$D:$D,"&lt;"&amp;M$4,지출예정!$D:$D,"&gt;="&amp;L$4)</f>
        <v>0</v>
      </c>
      <c r="M143" s="255">
        <f>SUMIFS(지출예정!$I:$I,지출예정!$C:$C,$B143,지출예정!$D:$D,"&lt;"&amp;N$4,지출예정!$D:$D,"&gt;="&amp;M$4)</f>
        <v>0</v>
      </c>
      <c r="N143" s="255">
        <f>SUMIFS(지출예정!$I:$I,지출예정!$C:$C,$B143,지출예정!$D:$D,"&lt;"&amp;O$4,지출예정!$D:$D,"&gt;="&amp;N$4)</f>
        <v>0</v>
      </c>
      <c r="O143" s="255">
        <f>SUMIFS(지출예정!$I:$I,지출예정!$C:$C,$B143,지출예정!$D:$D,"&lt;"&amp;P$4,지출예정!$D:$D,"&gt;="&amp;O$4)</f>
        <v>0</v>
      </c>
      <c r="P143" s="255">
        <f>SUMIFS(지출예정!$I:$I,지출예정!$C:$C,$B143,지출예정!$D:$D,"&lt;"&amp;Q$4,지출예정!$D:$D,"&gt;="&amp;P$4)</f>
        <v>0</v>
      </c>
      <c r="Q143" s="255">
        <f>SUMIFS(지출예정!$I:$I,지출예정!$C:$C,$B143,지출예정!$D:$D,"&lt;"&amp;R$4,지출예정!$D:$D,"&gt;="&amp;Q$4)</f>
        <v>0</v>
      </c>
      <c r="R143" s="255">
        <f>SUMIFS(지출예정!$I:$I,지출예정!$C:$C,$B143,지출예정!$D:$D,"&lt;"&amp;$S$4,지출예정!$D:$D,"&gt;="&amp;R$4)</f>
        <v>0</v>
      </c>
      <c r="S143" s="255">
        <f>SUMIFS(지출예정!$I:$I,지출예정!$C:$C,$B143,지출예정!$D:$D,"&gt;="&amp;S$4)</f>
        <v>0</v>
      </c>
    </row>
    <row r="144" spans="1:19">
      <c r="A144" s="250"/>
      <c r="B144" s="250"/>
      <c r="C144" s="251"/>
      <c r="D144" s="252">
        <f t="shared" si="14"/>
        <v>0</v>
      </c>
      <c r="E144" s="251"/>
      <c r="F144" s="253">
        <f t="shared" si="15"/>
        <v>0</v>
      </c>
      <c r="G144" s="253">
        <f t="shared" si="16"/>
        <v>0</v>
      </c>
      <c r="H144" s="254" t="str">
        <f t="shared" si="17"/>
        <v>0.00%</v>
      </c>
      <c r="I144" s="253">
        <f t="shared" si="18"/>
        <v>0</v>
      </c>
      <c r="J144" s="254" t="str">
        <f t="shared" si="19"/>
        <v>0.00%</v>
      </c>
      <c r="K144" s="255">
        <f>SUMIFS(지출예정!$I:$I,지출예정!$C:$C,$B144,지출예정!$D:$D,"&lt;"&amp;L$4)</f>
        <v>0</v>
      </c>
      <c r="L144" s="255">
        <f>SUMIFS(지출예정!$I:$I,지출예정!$C:$C,$B144,지출예정!$D:$D,"&lt;"&amp;M$4,지출예정!$D:$D,"&gt;="&amp;L$4)</f>
        <v>0</v>
      </c>
      <c r="M144" s="255">
        <f>SUMIFS(지출예정!$I:$I,지출예정!$C:$C,$B144,지출예정!$D:$D,"&lt;"&amp;N$4,지출예정!$D:$D,"&gt;="&amp;M$4)</f>
        <v>0</v>
      </c>
      <c r="N144" s="255">
        <f>SUMIFS(지출예정!$I:$I,지출예정!$C:$C,$B144,지출예정!$D:$D,"&lt;"&amp;O$4,지출예정!$D:$D,"&gt;="&amp;N$4)</f>
        <v>0</v>
      </c>
      <c r="O144" s="255">
        <f>SUMIFS(지출예정!$I:$I,지출예정!$C:$C,$B144,지출예정!$D:$D,"&lt;"&amp;P$4,지출예정!$D:$D,"&gt;="&amp;O$4)</f>
        <v>0</v>
      </c>
      <c r="P144" s="255">
        <f>SUMIFS(지출예정!$I:$I,지출예정!$C:$C,$B144,지출예정!$D:$D,"&lt;"&amp;Q$4,지출예정!$D:$D,"&gt;="&amp;P$4)</f>
        <v>0</v>
      </c>
      <c r="Q144" s="255">
        <f>SUMIFS(지출예정!$I:$I,지출예정!$C:$C,$B144,지출예정!$D:$D,"&lt;"&amp;R$4,지출예정!$D:$D,"&gt;="&amp;Q$4)</f>
        <v>0</v>
      </c>
      <c r="R144" s="255">
        <f>SUMIFS(지출예정!$I:$I,지출예정!$C:$C,$B144,지출예정!$D:$D,"&lt;"&amp;$S$4,지출예정!$D:$D,"&gt;="&amp;R$4)</f>
        <v>0</v>
      </c>
      <c r="S144" s="255">
        <f>SUMIFS(지출예정!$I:$I,지출예정!$C:$C,$B144,지출예정!$D:$D,"&gt;="&amp;S$4)</f>
        <v>0</v>
      </c>
    </row>
    <row r="145" spans="1:19">
      <c r="A145" s="250"/>
      <c r="B145" s="250"/>
      <c r="C145" s="251"/>
      <c r="D145" s="252">
        <f t="shared" si="14"/>
        <v>0</v>
      </c>
      <c r="E145" s="251"/>
      <c r="F145" s="253">
        <f t="shared" si="15"/>
        <v>0</v>
      </c>
      <c r="G145" s="253">
        <f t="shared" si="16"/>
        <v>0</v>
      </c>
      <c r="H145" s="254" t="str">
        <f t="shared" si="17"/>
        <v>0.00%</v>
      </c>
      <c r="I145" s="253">
        <f t="shared" si="18"/>
        <v>0</v>
      </c>
      <c r="J145" s="254" t="str">
        <f t="shared" si="19"/>
        <v>0.00%</v>
      </c>
      <c r="K145" s="255">
        <f>SUMIFS(지출예정!$I:$I,지출예정!$C:$C,$B145,지출예정!$D:$D,"&lt;"&amp;L$4)</f>
        <v>0</v>
      </c>
      <c r="L145" s="255">
        <f>SUMIFS(지출예정!$I:$I,지출예정!$C:$C,$B145,지출예정!$D:$D,"&lt;"&amp;M$4,지출예정!$D:$D,"&gt;="&amp;L$4)</f>
        <v>0</v>
      </c>
      <c r="M145" s="255">
        <f>SUMIFS(지출예정!$I:$I,지출예정!$C:$C,$B145,지출예정!$D:$D,"&lt;"&amp;N$4,지출예정!$D:$D,"&gt;="&amp;M$4)</f>
        <v>0</v>
      </c>
      <c r="N145" s="255">
        <f>SUMIFS(지출예정!$I:$I,지출예정!$C:$C,$B145,지출예정!$D:$D,"&lt;"&amp;O$4,지출예정!$D:$D,"&gt;="&amp;N$4)</f>
        <v>0</v>
      </c>
      <c r="O145" s="255">
        <f>SUMIFS(지출예정!$I:$I,지출예정!$C:$C,$B145,지출예정!$D:$D,"&lt;"&amp;P$4,지출예정!$D:$D,"&gt;="&amp;O$4)</f>
        <v>0</v>
      </c>
      <c r="P145" s="255">
        <f>SUMIFS(지출예정!$I:$I,지출예정!$C:$C,$B145,지출예정!$D:$D,"&lt;"&amp;Q$4,지출예정!$D:$D,"&gt;="&amp;P$4)</f>
        <v>0</v>
      </c>
      <c r="Q145" s="255">
        <f>SUMIFS(지출예정!$I:$I,지출예정!$C:$C,$B145,지출예정!$D:$D,"&lt;"&amp;R$4,지출예정!$D:$D,"&gt;="&amp;Q$4)</f>
        <v>0</v>
      </c>
      <c r="R145" s="255">
        <f>SUMIFS(지출예정!$I:$I,지출예정!$C:$C,$B145,지출예정!$D:$D,"&lt;"&amp;$S$4,지출예정!$D:$D,"&gt;="&amp;R$4)</f>
        <v>0</v>
      </c>
      <c r="S145" s="255">
        <f>SUMIFS(지출예정!$I:$I,지출예정!$C:$C,$B145,지출예정!$D:$D,"&gt;="&amp;S$4)</f>
        <v>0</v>
      </c>
    </row>
    <row r="146" spans="1:19">
      <c r="A146" s="250"/>
      <c r="B146" s="250"/>
      <c r="C146" s="251"/>
      <c r="D146" s="252">
        <f t="shared" si="14"/>
        <v>0</v>
      </c>
      <c r="E146" s="251"/>
      <c r="F146" s="253">
        <f t="shared" si="15"/>
        <v>0</v>
      </c>
      <c r="G146" s="253">
        <f t="shared" si="16"/>
        <v>0</v>
      </c>
      <c r="H146" s="254" t="str">
        <f t="shared" si="17"/>
        <v>0.00%</v>
      </c>
      <c r="I146" s="253">
        <f t="shared" si="18"/>
        <v>0</v>
      </c>
      <c r="J146" s="254" t="str">
        <f t="shared" si="19"/>
        <v>0.00%</v>
      </c>
      <c r="K146" s="255">
        <f>SUMIFS(지출예정!$I:$I,지출예정!$C:$C,$B146,지출예정!$D:$D,"&lt;"&amp;L$4)</f>
        <v>0</v>
      </c>
      <c r="L146" s="255">
        <f>SUMIFS(지출예정!$I:$I,지출예정!$C:$C,$B146,지출예정!$D:$D,"&lt;"&amp;M$4,지출예정!$D:$D,"&gt;="&amp;L$4)</f>
        <v>0</v>
      </c>
      <c r="M146" s="255">
        <f>SUMIFS(지출예정!$I:$I,지출예정!$C:$C,$B146,지출예정!$D:$D,"&lt;"&amp;N$4,지출예정!$D:$D,"&gt;="&amp;M$4)</f>
        <v>0</v>
      </c>
      <c r="N146" s="255">
        <f>SUMIFS(지출예정!$I:$I,지출예정!$C:$C,$B146,지출예정!$D:$D,"&lt;"&amp;O$4,지출예정!$D:$D,"&gt;="&amp;N$4)</f>
        <v>0</v>
      </c>
      <c r="O146" s="255">
        <f>SUMIFS(지출예정!$I:$I,지출예정!$C:$C,$B146,지출예정!$D:$D,"&lt;"&amp;P$4,지출예정!$D:$D,"&gt;="&amp;O$4)</f>
        <v>0</v>
      </c>
      <c r="P146" s="255">
        <f>SUMIFS(지출예정!$I:$I,지출예정!$C:$C,$B146,지출예정!$D:$D,"&lt;"&amp;Q$4,지출예정!$D:$D,"&gt;="&amp;P$4)</f>
        <v>0</v>
      </c>
      <c r="Q146" s="255">
        <f>SUMIFS(지출예정!$I:$I,지출예정!$C:$C,$B146,지출예정!$D:$D,"&lt;"&amp;R$4,지출예정!$D:$D,"&gt;="&amp;Q$4)</f>
        <v>0</v>
      </c>
      <c r="R146" s="255">
        <f>SUMIFS(지출예정!$I:$I,지출예정!$C:$C,$B146,지출예정!$D:$D,"&lt;"&amp;$S$4,지출예정!$D:$D,"&gt;="&amp;R$4)</f>
        <v>0</v>
      </c>
      <c r="S146" s="255">
        <f>SUMIFS(지출예정!$I:$I,지출예정!$C:$C,$B146,지출예정!$D:$D,"&gt;="&amp;S$4)</f>
        <v>0</v>
      </c>
    </row>
    <row r="147" spans="1:19">
      <c r="A147" s="250"/>
      <c r="B147" s="250"/>
      <c r="C147" s="251"/>
      <c r="D147" s="252">
        <f t="shared" si="14"/>
        <v>0</v>
      </c>
      <c r="E147" s="251"/>
      <c r="F147" s="253">
        <f t="shared" si="15"/>
        <v>0</v>
      </c>
      <c r="G147" s="253">
        <f t="shared" si="16"/>
        <v>0</v>
      </c>
      <c r="H147" s="254" t="str">
        <f t="shared" si="17"/>
        <v>0.00%</v>
      </c>
      <c r="I147" s="253">
        <f t="shared" si="18"/>
        <v>0</v>
      </c>
      <c r="J147" s="254" t="str">
        <f t="shared" si="19"/>
        <v>0.00%</v>
      </c>
      <c r="K147" s="255">
        <f>SUMIFS(지출예정!$I:$I,지출예정!$C:$C,$B147,지출예정!$D:$D,"&lt;"&amp;L$4)</f>
        <v>0</v>
      </c>
      <c r="L147" s="255">
        <f>SUMIFS(지출예정!$I:$I,지출예정!$C:$C,$B147,지출예정!$D:$D,"&lt;"&amp;M$4,지출예정!$D:$D,"&gt;="&amp;L$4)</f>
        <v>0</v>
      </c>
      <c r="M147" s="255">
        <f>SUMIFS(지출예정!$I:$I,지출예정!$C:$C,$B147,지출예정!$D:$D,"&lt;"&amp;N$4,지출예정!$D:$D,"&gt;="&amp;M$4)</f>
        <v>0</v>
      </c>
      <c r="N147" s="255">
        <f>SUMIFS(지출예정!$I:$I,지출예정!$C:$C,$B147,지출예정!$D:$D,"&lt;"&amp;O$4,지출예정!$D:$D,"&gt;="&amp;N$4)</f>
        <v>0</v>
      </c>
      <c r="O147" s="255">
        <f>SUMIFS(지출예정!$I:$I,지출예정!$C:$C,$B147,지출예정!$D:$D,"&lt;"&amp;P$4,지출예정!$D:$D,"&gt;="&amp;O$4)</f>
        <v>0</v>
      </c>
      <c r="P147" s="255">
        <f>SUMIFS(지출예정!$I:$I,지출예정!$C:$C,$B147,지출예정!$D:$D,"&lt;"&amp;Q$4,지출예정!$D:$D,"&gt;="&amp;P$4)</f>
        <v>0</v>
      </c>
      <c r="Q147" s="255">
        <f>SUMIFS(지출예정!$I:$I,지출예정!$C:$C,$B147,지출예정!$D:$D,"&lt;"&amp;R$4,지출예정!$D:$D,"&gt;="&amp;Q$4)</f>
        <v>0</v>
      </c>
      <c r="R147" s="255">
        <f>SUMIFS(지출예정!$I:$I,지출예정!$C:$C,$B147,지출예정!$D:$D,"&lt;"&amp;$S$4,지출예정!$D:$D,"&gt;="&amp;R$4)</f>
        <v>0</v>
      </c>
      <c r="S147" s="255">
        <f>SUMIFS(지출예정!$I:$I,지출예정!$C:$C,$B147,지출예정!$D:$D,"&gt;="&amp;S$4)</f>
        <v>0</v>
      </c>
    </row>
    <row r="148" spans="1:19">
      <c r="A148" s="250"/>
      <c r="B148" s="250"/>
      <c r="C148" s="251"/>
      <c r="D148" s="252">
        <f t="shared" si="14"/>
        <v>0</v>
      </c>
      <c r="E148" s="251"/>
      <c r="F148" s="253">
        <f t="shared" si="15"/>
        <v>0</v>
      </c>
      <c r="G148" s="253">
        <f t="shared" si="16"/>
        <v>0</v>
      </c>
      <c r="H148" s="254" t="str">
        <f t="shared" si="17"/>
        <v>0.00%</v>
      </c>
      <c r="I148" s="253">
        <f t="shared" si="18"/>
        <v>0</v>
      </c>
      <c r="J148" s="254" t="str">
        <f t="shared" si="19"/>
        <v>0.00%</v>
      </c>
      <c r="K148" s="255">
        <f>SUMIFS(지출예정!$I:$I,지출예정!$C:$C,$B148,지출예정!$D:$D,"&lt;"&amp;L$4)</f>
        <v>0</v>
      </c>
      <c r="L148" s="255">
        <f>SUMIFS(지출예정!$I:$I,지출예정!$C:$C,$B148,지출예정!$D:$D,"&lt;"&amp;M$4,지출예정!$D:$D,"&gt;="&amp;L$4)</f>
        <v>0</v>
      </c>
      <c r="M148" s="255">
        <f>SUMIFS(지출예정!$I:$I,지출예정!$C:$C,$B148,지출예정!$D:$D,"&lt;"&amp;N$4,지출예정!$D:$D,"&gt;="&amp;M$4)</f>
        <v>0</v>
      </c>
      <c r="N148" s="255">
        <f>SUMIFS(지출예정!$I:$I,지출예정!$C:$C,$B148,지출예정!$D:$D,"&lt;"&amp;O$4,지출예정!$D:$D,"&gt;="&amp;N$4)</f>
        <v>0</v>
      </c>
      <c r="O148" s="255">
        <f>SUMIFS(지출예정!$I:$I,지출예정!$C:$C,$B148,지출예정!$D:$D,"&lt;"&amp;P$4,지출예정!$D:$D,"&gt;="&amp;O$4)</f>
        <v>0</v>
      </c>
      <c r="P148" s="255">
        <f>SUMIFS(지출예정!$I:$I,지출예정!$C:$C,$B148,지출예정!$D:$D,"&lt;"&amp;Q$4,지출예정!$D:$D,"&gt;="&amp;P$4)</f>
        <v>0</v>
      </c>
      <c r="Q148" s="255">
        <f>SUMIFS(지출예정!$I:$I,지출예정!$C:$C,$B148,지출예정!$D:$D,"&lt;"&amp;R$4,지출예정!$D:$D,"&gt;="&amp;Q$4)</f>
        <v>0</v>
      </c>
      <c r="R148" s="255">
        <f>SUMIFS(지출예정!$I:$I,지출예정!$C:$C,$B148,지출예정!$D:$D,"&lt;"&amp;$S$4,지출예정!$D:$D,"&gt;="&amp;R$4)</f>
        <v>0</v>
      </c>
      <c r="S148" s="255">
        <f>SUMIFS(지출예정!$I:$I,지출예정!$C:$C,$B148,지출예정!$D:$D,"&gt;="&amp;S$4)</f>
        <v>0</v>
      </c>
    </row>
    <row r="149" spans="1:19">
      <c r="A149" s="250"/>
      <c r="B149" s="250"/>
      <c r="C149" s="251"/>
      <c r="D149" s="252">
        <f t="shared" si="14"/>
        <v>0</v>
      </c>
      <c r="E149" s="251"/>
      <c r="F149" s="253">
        <f t="shared" si="15"/>
        <v>0</v>
      </c>
      <c r="G149" s="253">
        <f t="shared" si="16"/>
        <v>0</v>
      </c>
      <c r="H149" s="254" t="str">
        <f t="shared" si="17"/>
        <v>0.00%</v>
      </c>
      <c r="I149" s="253">
        <f t="shared" si="18"/>
        <v>0</v>
      </c>
      <c r="J149" s="254" t="str">
        <f t="shared" si="19"/>
        <v>0.00%</v>
      </c>
      <c r="K149" s="255">
        <f>SUMIFS(지출예정!$I:$I,지출예정!$C:$C,$B149,지출예정!$D:$D,"&lt;"&amp;L$4)</f>
        <v>0</v>
      </c>
      <c r="L149" s="255">
        <f>SUMIFS(지출예정!$I:$I,지출예정!$C:$C,$B149,지출예정!$D:$D,"&lt;"&amp;M$4,지출예정!$D:$D,"&gt;="&amp;L$4)</f>
        <v>0</v>
      </c>
      <c r="M149" s="255">
        <f>SUMIFS(지출예정!$I:$I,지출예정!$C:$C,$B149,지출예정!$D:$D,"&lt;"&amp;N$4,지출예정!$D:$D,"&gt;="&amp;M$4)</f>
        <v>0</v>
      </c>
      <c r="N149" s="255">
        <f>SUMIFS(지출예정!$I:$I,지출예정!$C:$C,$B149,지출예정!$D:$D,"&lt;"&amp;O$4,지출예정!$D:$D,"&gt;="&amp;N$4)</f>
        <v>0</v>
      </c>
      <c r="O149" s="255">
        <f>SUMIFS(지출예정!$I:$I,지출예정!$C:$C,$B149,지출예정!$D:$D,"&lt;"&amp;P$4,지출예정!$D:$D,"&gt;="&amp;O$4)</f>
        <v>0</v>
      </c>
      <c r="P149" s="255">
        <f>SUMIFS(지출예정!$I:$I,지출예정!$C:$C,$B149,지출예정!$D:$D,"&lt;"&amp;Q$4,지출예정!$D:$D,"&gt;="&amp;P$4)</f>
        <v>0</v>
      </c>
      <c r="Q149" s="255">
        <f>SUMIFS(지출예정!$I:$I,지출예정!$C:$C,$B149,지출예정!$D:$D,"&lt;"&amp;R$4,지출예정!$D:$D,"&gt;="&amp;Q$4)</f>
        <v>0</v>
      </c>
      <c r="R149" s="255">
        <f>SUMIFS(지출예정!$I:$I,지출예정!$C:$C,$B149,지출예정!$D:$D,"&lt;"&amp;$S$4,지출예정!$D:$D,"&gt;="&amp;R$4)</f>
        <v>0</v>
      </c>
      <c r="S149" s="255">
        <f>SUMIFS(지출예정!$I:$I,지출예정!$C:$C,$B149,지출예정!$D:$D,"&gt;="&amp;S$4)</f>
        <v>0</v>
      </c>
    </row>
    <row r="150" spans="1:19">
      <c r="A150" s="250"/>
      <c r="B150" s="250"/>
      <c r="C150" s="251"/>
      <c r="D150" s="252">
        <f t="shared" si="14"/>
        <v>0</v>
      </c>
      <c r="E150" s="251"/>
      <c r="F150" s="253">
        <f t="shared" si="15"/>
        <v>0</v>
      </c>
      <c r="G150" s="253">
        <f t="shared" si="16"/>
        <v>0</v>
      </c>
      <c r="H150" s="254" t="str">
        <f t="shared" si="17"/>
        <v>0.00%</v>
      </c>
      <c r="I150" s="253">
        <f t="shared" si="18"/>
        <v>0</v>
      </c>
      <c r="J150" s="254" t="str">
        <f t="shared" si="19"/>
        <v>0.00%</v>
      </c>
      <c r="K150" s="255">
        <f>SUMIFS(지출예정!$I:$I,지출예정!$C:$C,$B150,지출예정!$D:$D,"&lt;"&amp;L$4)</f>
        <v>0</v>
      </c>
      <c r="L150" s="255">
        <f>SUMIFS(지출예정!$I:$I,지출예정!$C:$C,$B150,지출예정!$D:$D,"&lt;"&amp;M$4,지출예정!$D:$D,"&gt;="&amp;L$4)</f>
        <v>0</v>
      </c>
      <c r="M150" s="255">
        <f>SUMIFS(지출예정!$I:$I,지출예정!$C:$C,$B150,지출예정!$D:$D,"&lt;"&amp;N$4,지출예정!$D:$D,"&gt;="&amp;M$4)</f>
        <v>0</v>
      </c>
      <c r="N150" s="255">
        <f>SUMIFS(지출예정!$I:$I,지출예정!$C:$C,$B150,지출예정!$D:$D,"&lt;"&amp;O$4,지출예정!$D:$D,"&gt;="&amp;N$4)</f>
        <v>0</v>
      </c>
      <c r="O150" s="255">
        <f>SUMIFS(지출예정!$I:$I,지출예정!$C:$C,$B150,지출예정!$D:$D,"&lt;"&amp;P$4,지출예정!$D:$D,"&gt;="&amp;O$4)</f>
        <v>0</v>
      </c>
      <c r="P150" s="255">
        <f>SUMIFS(지출예정!$I:$I,지출예정!$C:$C,$B150,지출예정!$D:$D,"&lt;"&amp;Q$4,지출예정!$D:$D,"&gt;="&amp;P$4)</f>
        <v>0</v>
      </c>
      <c r="Q150" s="255">
        <f>SUMIFS(지출예정!$I:$I,지출예정!$C:$C,$B150,지출예정!$D:$D,"&lt;"&amp;R$4,지출예정!$D:$D,"&gt;="&amp;Q$4)</f>
        <v>0</v>
      </c>
      <c r="R150" s="255">
        <f>SUMIFS(지출예정!$I:$I,지출예정!$C:$C,$B150,지출예정!$D:$D,"&lt;"&amp;$S$4,지출예정!$D:$D,"&gt;="&amp;R$4)</f>
        <v>0</v>
      </c>
      <c r="S150" s="255">
        <f>SUMIFS(지출예정!$I:$I,지출예정!$C:$C,$B150,지출예정!$D:$D,"&gt;="&amp;S$4)</f>
        <v>0</v>
      </c>
    </row>
    <row r="151" spans="1:19">
      <c r="A151" s="250"/>
      <c r="B151" s="250"/>
      <c r="C151" s="251"/>
      <c r="D151" s="252">
        <f t="shared" si="14"/>
        <v>0</v>
      </c>
      <c r="E151" s="251"/>
      <c r="F151" s="253">
        <f t="shared" si="15"/>
        <v>0</v>
      </c>
      <c r="G151" s="253">
        <f t="shared" si="16"/>
        <v>0</v>
      </c>
      <c r="H151" s="254" t="str">
        <f t="shared" si="17"/>
        <v>0.00%</v>
      </c>
      <c r="I151" s="253">
        <f t="shared" si="18"/>
        <v>0</v>
      </c>
      <c r="J151" s="254" t="str">
        <f t="shared" si="19"/>
        <v>0.00%</v>
      </c>
      <c r="K151" s="255">
        <f>SUMIFS(지출예정!$I:$I,지출예정!$C:$C,$B151,지출예정!$D:$D,"&lt;"&amp;L$4)</f>
        <v>0</v>
      </c>
      <c r="L151" s="255">
        <f>SUMIFS(지출예정!$I:$I,지출예정!$C:$C,$B151,지출예정!$D:$D,"&lt;"&amp;M$4,지출예정!$D:$D,"&gt;="&amp;L$4)</f>
        <v>0</v>
      </c>
      <c r="M151" s="255">
        <f>SUMIFS(지출예정!$I:$I,지출예정!$C:$C,$B151,지출예정!$D:$D,"&lt;"&amp;N$4,지출예정!$D:$D,"&gt;="&amp;M$4)</f>
        <v>0</v>
      </c>
      <c r="N151" s="255">
        <f>SUMIFS(지출예정!$I:$I,지출예정!$C:$C,$B151,지출예정!$D:$D,"&lt;"&amp;O$4,지출예정!$D:$D,"&gt;="&amp;N$4)</f>
        <v>0</v>
      </c>
      <c r="O151" s="255">
        <f>SUMIFS(지출예정!$I:$I,지출예정!$C:$C,$B151,지출예정!$D:$D,"&lt;"&amp;P$4,지출예정!$D:$D,"&gt;="&amp;O$4)</f>
        <v>0</v>
      </c>
      <c r="P151" s="255">
        <f>SUMIFS(지출예정!$I:$I,지출예정!$C:$C,$B151,지출예정!$D:$D,"&lt;"&amp;Q$4,지출예정!$D:$D,"&gt;="&amp;P$4)</f>
        <v>0</v>
      </c>
      <c r="Q151" s="255">
        <f>SUMIFS(지출예정!$I:$I,지출예정!$C:$C,$B151,지출예정!$D:$D,"&lt;"&amp;R$4,지출예정!$D:$D,"&gt;="&amp;Q$4)</f>
        <v>0</v>
      </c>
      <c r="R151" s="255">
        <f>SUMIFS(지출예정!$I:$I,지출예정!$C:$C,$B151,지출예정!$D:$D,"&lt;"&amp;$S$4,지출예정!$D:$D,"&gt;="&amp;R$4)</f>
        <v>0</v>
      </c>
      <c r="S151" s="255">
        <f>SUMIFS(지출예정!$I:$I,지출예정!$C:$C,$B151,지출예정!$D:$D,"&gt;="&amp;S$4)</f>
        <v>0</v>
      </c>
    </row>
    <row r="152" spans="1:19">
      <c r="A152" s="250"/>
      <c r="B152" s="250"/>
      <c r="C152" s="251"/>
      <c r="D152" s="252">
        <f t="shared" si="14"/>
        <v>0</v>
      </c>
      <c r="E152" s="251"/>
      <c r="F152" s="253">
        <f t="shared" si="15"/>
        <v>0</v>
      </c>
      <c r="G152" s="253">
        <f t="shared" si="16"/>
        <v>0</v>
      </c>
      <c r="H152" s="254" t="str">
        <f t="shared" si="17"/>
        <v>0.00%</v>
      </c>
      <c r="I152" s="253">
        <f t="shared" si="18"/>
        <v>0</v>
      </c>
      <c r="J152" s="254" t="str">
        <f t="shared" si="19"/>
        <v>0.00%</v>
      </c>
      <c r="K152" s="255">
        <f>SUMIFS(지출예정!$I:$I,지출예정!$C:$C,$B152,지출예정!$D:$D,"&lt;"&amp;L$4)</f>
        <v>0</v>
      </c>
      <c r="L152" s="255">
        <f>SUMIFS(지출예정!$I:$I,지출예정!$C:$C,$B152,지출예정!$D:$D,"&lt;"&amp;M$4,지출예정!$D:$D,"&gt;="&amp;L$4)</f>
        <v>0</v>
      </c>
      <c r="M152" s="255">
        <f>SUMIFS(지출예정!$I:$I,지출예정!$C:$C,$B152,지출예정!$D:$D,"&lt;"&amp;N$4,지출예정!$D:$D,"&gt;="&amp;M$4)</f>
        <v>0</v>
      </c>
      <c r="N152" s="255">
        <f>SUMIFS(지출예정!$I:$I,지출예정!$C:$C,$B152,지출예정!$D:$D,"&lt;"&amp;O$4,지출예정!$D:$D,"&gt;="&amp;N$4)</f>
        <v>0</v>
      </c>
      <c r="O152" s="255">
        <f>SUMIFS(지출예정!$I:$I,지출예정!$C:$C,$B152,지출예정!$D:$D,"&lt;"&amp;P$4,지출예정!$D:$D,"&gt;="&amp;O$4)</f>
        <v>0</v>
      </c>
      <c r="P152" s="255">
        <f>SUMIFS(지출예정!$I:$I,지출예정!$C:$C,$B152,지출예정!$D:$D,"&lt;"&amp;Q$4,지출예정!$D:$D,"&gt;="&amp;P$4)</f>
        <v>0</v>
      </c>
      <c r="Q152" s="255">
        <f>SUMIFS(지출예정!$I:$I,지출예정!$C:$C,$B152,지출예정!$D:$D,"&lt;"&amp;R$4,지출예정!$D:$D,"&gt;="&amp;Q$4)</f>
        <v>0</v>
      </c>
      <c r="R152" s="255">
        <f>SUMIFS(지출예정!$I:$I,지출예정!$C:$C,$B152,지출예정!$D:$D,"&lt;"&amp;$S$4,지출예정!$D:$D,"&gt;="&amp;R$4)</f>
        <v>0</v>
      </c>
      <c r="S152" s="255">
        <f>SUMIFS(지출예정!$I:$I,지출예정!$C:$C,$B152,지출예정!$D:$D,"&gt;="&amp;S$4)</f>
        <v>0</v>
      </c>
    </row>
    <row r="153" spans="1:19">
      <c r="A153" s="250"/>
      <c r="B153" s="250"/>
      <c r="C153" s="251"/>
      <c r="D153" s="252">
        <f t="shared" si="14"/>
        <v>0</v>
      </c>
      <c r="E153" s="251"/>
      <c r="F153" s="253">
        <f t="shared" si="15"/>
        <v>0</v>
      </c>
      <c r="G153" s="253">
        <f t="shared" si="16"/>
        <v>0</v>
      </c>
      <c r="H153" s="254" t="str">
        <f t="shared" si="17"/>
        <v>0.00%</v>
      </c>
      <c r="I153" s="253">
        <f t="shared" si="18"/>
        <v>0</v>
      </c>
      <c r="J153" s="254" t="str">
        <f t="shared" si="19"/>
        <v>0.00%</v>
      </c>
      <c r="K153" s="255">
        <f>SUMIFS(지출예정!$I:$I,지출예정!$C:$C,$B153,지출예정!$D:$D,"&lt;"&amp;L$4)</f>
        <v>0</v>
      </c>
      <c r="L153" s="255">
        <f>SUMIFS(지출예정!$I:$I,지출예정!$C:$C,$B153,지출예정!$D:$D,"&lt;"&amp;M$4,지출예정!$D:$D,"&gt;="&amp;L$4)</f>
        <v>0</v>
      </c>
      <c r="M153" s="255">
        <f>SUMIFS(지출예정!$I:$I,지출예정!$C:$C,$B153,지출예정!$D:$D,"&lt;"&amp;N$4,지출예정!$D:$D,"&gt;="&amp;M$4)</f>
        <v>0</v>
      </c>
      <c r="N153" s="255">
        <f>SUMIFS(지출예정!$I:$I,지출예정!$C:$C,$B153,지출예정!$D:$D,"&lt;"&amp;O$4,지출예정!$D:$D,"&gt;="&amp;N$4)</f>
        <v>0</v>
      </c>
      <c r="O153" s="255">
        <f>SUMIFS(지출예정!$I:$I,지출예정!$C:$C,$B153,지출예정!$D:$D,"&lt;"&amp;P$4,지출예정!$D:$D,"&gt;="&amp;O$4)</f>
        <v>0</v>
      </c>
      <c r="P153" s="255">
        <f>SUMIFS(지출예정!$I:$I,지출예정!$C:$C,$B153,지출예정!$D:$D,"&lt;"&amp;Q$4,지출예정!$D:$D,"&gt;="&amp;P$4)</f>
        <v>0</v>
      </c>
      <c r="Q153" s="255">
        <f>SUMIFS(지출예정!$I:$I,지출예정!$C:$C,$B153,지출예정!$D:$D,"&lt;"&amp;R$4,지출예정!$D:$D,"&gt;="&amp;Q$4)</f>
        <v>0</v>
      </c>
      <c r="R153" s="255">
        <f>SUMIFS(지출예정!$I:$I,지출예정!$C:$C,$B153,지출예정!$D:$D,"&lt;"&amp;$S$4,지출예정!$D:$D,"&gt;="&amp;R$4)</f>
        <v>0</v>
      </c>
      <c r="S153" s="255">
        <f>SUMIFS(지출예정!$I:$I,지출예정!$C:$C,$B153,지출예정!$D:$D,"&gt;="&amp;S$4)</f>
        <v>0</v>
      </c>
    </row>
    <row r="154" spans="1:19">
      <c r="A154" s="250"/>
      <c r="B154" s="250"/>
      <c r="C154" s="251"/>
      <c r="D154" s="252">
        <f t="shared" si="14"/>
        <v>0</v>
      </c>
      <c r="E154" s="251"/>
      <c r="F154" s="253">
        <f t="shared" si="15"/>
        <v>0</v>
      </c>
      <c r="G154" s="253">
        <f t="shared" si="16"/>
        <v>0</v>
      </c>
      <c r="H154" s="254" t="str">
        <f t="shared" si="17"/>
        <v>0.00%</v>
      </c>
      <c r="I154" s="253">
        <f t="shared" si="18"/>
        <v>0</v>
      </c>
      <c r="J154" s="254" t="str">
        <f t="shared" si="19"/>
        <v>0.00%</v>
      </c>
      <c r="K154" s="255">
        <f>SUMIFS(지출예정!$I:$I,지출예정!$C:$C,$B154,지출예정!$D:$D,"&lt;"&amp;L$4)</f>
        <v>0</v>
      </c>
      <c r="L154" s="255">
        <f>SUMIFS(지출예정!$I:$I,지출예정!$C:$C,$B154,지출예정!$D:$D,"&lt;"&amp;M$4,지출예정!$D:$D,"&gt;="&amp;L$4)</f>
        <v>0</v>
      </c>
      <c r="M154" s="255">
        <f>SUMIFS(지출예정!$I:$I,지출예정!$C:$C,$B154,지출예정!$D:$D,"&lt;"&amp;N$4,지출예정!$D:$D,"&gt;="&amp;M$4)</f>
        <v>0</v>
      </c>
      <c r="N154" s="255">
        <f>SUMIFS(지출예정!$I:$I,지출예정!$C:$C,$B154,지출예정!$D:$D,"&lt;"&amp;O$4,지출예정!$D:$D,"&gt;="&amp;N$4)</f>
        <v>0</v>
      </c>
      <c r="O154" s="255">
        <f>SUMIFS(지출예정!$I:$I,지출예정!$C:$C,$B154,지출예정!$D:$D,"&lt;"&amp;P$4,지출예정!$D:$D,"&gt;="&amp;O$4)</f>
        <v>0</v>
      </c>
      <c r="P154" s="255">
        <f>SUMIFS(지출예정!$I:$I,지출예정!$C:$C,$B154,지출예정!$D:$D,"&lt;"&amp;Q$4,지출예정!$D:$D,"&gt;="&amp;P$4)</f>
        <v>0</v>
      </c>
      <c r="Q154" s="255">
        <f>SUMIFS(지출예정!$I:$I,지출예정!$C:$C,$B154,지출예정!$D:$D,"&lt;"&amp;R$4,지출예정!$D:$D,"&gt;="&amp;Q$4)</f>
        <v>0</v>
      </c>
      <c r="R154" s="255">
        <f>SUMIFS(지출예정!$I:$I,지출예정!$C:$C,$B154,지출예정!$D:$D,"&lt;"&amp;$S$4,지출예정!$D:$D,"&gt;="&amp;R$4)</f>
        <v>0</v>
      </c>
      <c r="S154" s="255">
        <f>SUMIFS(지출예정!$I:$I,지출예정!$C:$C,$B154,지출예정!$D:$D,"&gt;="&amp;S$4)</f>
        <v>0</v>
      </c>
    </row>
    <row r="155" spans="1:19">
      <c r="A155" s="250"/>
      <c r="B155" s="250"/>
      <c r="C155" s="251"/>
      <c r="D155" s="252">
        <f t="shared" si="14"/>
        <v>0</v>
      </c>
      <c r="E155" s="251"/>
      <c r="F155" s="253">
        <f t="shared" si="15"/>
        <v>0</v>
      </c>
      <c r="G155" s="253">
        <f t="shared" si="16"/>
        <v>0</v>
      </c>
      <c r="H155" s="254" t="str">
        <f t="shared" si="17"/>
        <v>0.00%</v>
      </c>
      <c r="I155" s="253">
        <f t="shared" si="18"/>
        <v>0</v>
      </c>
      <c r="J155" s="254" t="str">
        <f t="shared" si="19"/>
        <v>0.00%</v>
      </c>
      <c r="K155" s="255">
        <f>SUMIFS(지출예정!$I:$I,지출예정!$C:$C,$B155,지출예정!$D:$D,"&lt;"&amp;L$4)</f>
        <v>0</v>
      </c>
      <c r="L155" s="255">
        <f>SUMIFS(지출예정!$I:$I,지출예정!$C:$C,$B155,지출예정!$D:$D,"&lt;"&amp;M$4,지출예정!$D:$D,"&gt;="&amp;L$4)</f>
        <v>0</v>
      </c>
      <c r="M155" s="255">
        <f>SUMIFS(지출예정!$I:$I,지출예정!$C:$C,$B155,지출예정!$D:$D,"&lt;"&amp;N$4,지출예정!$D:$D,"&gt;="&amp;M$4)</f>
        <v>0</v>
      </c>
      <c r="N155" s="255">
        <f>SUMIFS(지출예정!$I:$I,지출예정!$C:$C,$B155,지출예정!$D:$D,"&lt;"&amp;O$4,지출예정!$D:$D,"&gt;="&amp;N$4)</f>
        <v>0</v>
      </c>
      <c r="O155" s="255">
        <f>SUMIFS(지출예정!$I:$I,지출예정!$C:$C,$B155,지출예정!$D:$D,"&lt;"&amp;P$4,지출예정!$D:$D,"&gt;="&amp;O$4)</f>
        <v>0</v>
      </c>
      <c r="P155" s="255">
        <f>SUMIFS(지출예정!$I:$I,지출예정!$C:$C,$B155,지출예정!$D:$D,"&lt;"&amp;Q$4,지출예정!$D:$D,"&gt;="&amp;P$4)</f>
        <v>0</v>
      </c>
      <c r="Q155" s="255">
        <f>SUMIFS(지출예정!$I:$I,지출예정!$C:$C,$B155,지출예정!$D:$D,"&lt;"&amp;R$4,지출예정!$D:$D,"&gt;="&amp;Q$4)</f>
        <v>0</v>
      </c>
      <c r="R155" s="255">
        <f>SUMIFS(지출예정!$I:$I,지출예정!$C:$C,$B155,지출예정!$D:$D,"&lt;"&amp;$S$4,지출예정!$D:$D,"&gt;="&amp;R$4)</f>
        <v>0</v>
      </c>
      <c r="S155" s="255">
        <f>SUMIFS(지출예정!$I:$I,지출예정!$C:$C,$B155,지출예정!$D:$D,"&gt;="&amp;S$4)</f>
        <v>0</v>
      </c>
    </row>
    <row r="156" spans="1:19">
      <c r="A156" s="250"/>
      <c r="B156" s="250"/>
      <c r="C156" s="251"/>
      <c r="D156" s="252">
        <f t="shared" si="14"/>
        <v>0</v>
      </c>
      <c r="E156" s="251"/>
      <c r="F156" s="253">
        <f t="shared" si="15"/>
        <v>0</v>
      </c>
      <c r="G156" s="253">
        <f t="shared" si="16"/>
        <v>0</v>
      </c>
      <c r="H156" s="254" t="str">
        <f t="shared" si="17"/>
        <v>0.00%</v>
      </c>
      <c r="I156" s="253">
        <f t="shared" si="18"/>
        <v>0</v>
      </c>
      <c r="J156" s="254" t="str">
        <f t="shared" si="19"/>
        <v>0.00%</v>
      </c>
      <c r="K156" s="255">
        <f>SUMIFS(지출예정!$I:$I,지출예정!$C:$C,$B156,지출예정!$D:$D,"&lt;"&amp;L$4)</f>
        <v>0</v>
      </c>
      <c r="L156" s="255">
        <f>SUMIFS(지출예정!$I:$I,지출예정!$C:$C,$B156,지출예정!$D:$D,"&lt;"&amp;M$4,지출예정!$D:$D,"&gt;="&amp;L$4)</f>
        <v>0</v>
      </c>
      <c r="M156" s="255">
        <f>SUMIFS(지출예정!$I:$I,지출예정!$C:$C,$B156,지출예정!$D:$D,"&lt;"&amp;N$4,지출예정!$D:$D,"&gt;="&amp;M$4)</f>
        <v>0</v>
      </c>
      <c r="N156" s="255">
        <f>SUMIFS(지출예정!$I:$I,지출예정!$C:$C,$B156,지출예정!$D:$D,"&lt;"&amp;O$4,지출예정!$D:$D,"&gt;="&amp;N$4)</f>
        <v>0</v>
      </c>
      <c r="O156" s="255">
        <f>SUMIFS(지출예정!$I:$I,지출예정!$C:$C,$B156,지출예정!$D:$D,"&lt;"&amp;P$4,지출예정!$D:$D,"&gt;="&amp;O$4)</f>
        <v>0</v>
      </c>
      <c r="P156" s="255">
        <f>SUMIFS(지출예정!$I:$I,지출예정!$C:$C,$B156,지출예정!$D:$D,"&lt;"&amp;Q$4,지출예정!$D:$D,"&gt;="&amp;P$4)</f>
        <v>0</v>
      </c>
      <c r="Q156" s="255">
        <f>SUMIFS(지출예정!$I:$I,지출예정!$C:$C,$B156,지출예정!$D:$D,"&lt;"&amp;R$4,지출예정!$D:$D,"&gt;="&amp;Q$4)</f>
        <v>0</v>
      </c>
      <c r="R156" s="255">
        <f>SUMIFS(지출예정!$I:$I,지출예정!$C:$C,$B156,지출예정!$D:$D,"&lt;"&amp;$S$4,지출예정!$D:$D,"&gt;="&amp;R$4)</f>
        <v>0</v>
      </c>
      <c r="S156" s="255">
        <f>SUMIFS(지출예정!$I:$I,지출예정!$C:$C,$B156,지출예정!$D:$D,"&gt;="&amp;S$4)</f>
        <v>0</v>
      </c>
    </row>
    <row r="157" spans="1:19">
      <c r="A157" s="250"/>
      <c r="B157" s="250"/>
      <c r="C157" s="251"/>
      <c r="D157" s="252">
        <f t="shared" si="14"/>
        <v>0</v>
      </c>
      <c r="E157" s="251"/>
      <c r="F157" s="253">
        <f t="shared" si="15"/>
        <v>0</v>
      </c>
      <c r="G157" s="253">
        <f t="shared" si="16"/>
        <v>0</v>
      </c>
      <c r="H157" s="254" t="str">
        <f t="shared" si="17"/>
        <v>0.00%</v>
      </c>
      <c r="I157" s="253">
        <f t="shared" si="18"/>
        <v>0</v>
      </c>
      <c r="J157" s="254" t="str">
        <f t="shared" si="19"/>
        <v>0.00%</v>
      </c>
      <c r="K157" s="255">
        <f>SUMIFS(지출예정!$I:$I,지출예정!$C:$C,$B157,지출예정!$D:$D,"&lt;"&amp;L$4)</f>
        <v>0</v>
      </c>
      <c r="L157" s="255">
        <f>SUMIFS(지출예정!$I:$I,지출예정!$C:$C,$B157,지출예정!$D:$D,"&lt;"&amp;M$4,지출예정!$D:$D,"&gt;="&amp;L$4)</f>
        <v>0</v>
      </c>
      <c r="M157" s="255">
        <f>SUMIFS(지출예정!$I:$I,지출예정!$C:$C,$B157,지출예정!$D:$D,"&lt;"&amp;N$4,지출예정!$D:$D,"&gt;="&amp;M$4)</f>
        <v>0</v>
      </c>
      <c r="N157" s="255">
        <f>SUMIFS(지출예정!$I:$I,지출예정!$C:$C,$B157,지출예정!$D:$D,"&lt;"&amp;O$4,지출예정!$D:$D,"&gt;="&amp;N$4)</f>
        <v>0</v>
      </c>
      <c r="O157" s="255">
        <f>SUMIFS(지출예정!$I:$I,지출예정!$C:$C,$B157,지출예정!$D:$D,"&lt;"&amp;P$4,지출예정!$D:$D,"&gt;="&amp;O$4)</f>
        <v>0</v>
      </c>
      <c r="P157" s="255">
        <f>SUMIFS(지출예정!$I:$I,지출예정!$C:$C,$B157,지출예정!$D:$D,"&lt;"&amp;Q$4,지출예정!$D:$D,"&gt;="&amp;P$4)</f>
        <v>0</v>
      </c>
      <c r="Q157" s="255">
        <f>SUMIFS(지출예정!$I:$I,지출예정!$C:$C,$B157,지출예정!$D:$D,"&lt;"&amp;R$4,지출예정!$D:$D,"&gt;="&amp;Q$4)</f>
        <v>0</v>
      </c>
      <c r="R157" s="255">
        <f>SUMIFS(지출예정!$I:$I,지출예정!$C:$C,$B157,지출예정!$D:$D,"&lt;"&amp;$S$4,지출예정!$D:$D,"&gt;="&amp;R$4)</f>
        <v>0</v>
      </c>
      <c r="S157" s="255">
        <f>SUMIFS(지출예정!$I:$I,지출예정!$C:$C,$B157,지출예정!$D:$D,"&gt;="&amp;S$4)</f>
        <v>0</v>
      </c>
    </row>
    <row r="158" spans="1:19">
      <c r="A158" s="250"/>
      <c r="B158" s="250"/>
      <c r="C158" s="251"/>
      <c r="D158" s="252">
        <f t="shared" si="14"/>
        <v>0</v>
      </c>
      <c r="E158" s="251"/>
      <c r="F158" s="253">
        <f t="shared" si="15"/>
        <v>0</v>
      </c>
      <c r="G158" s="253">
        <f t="shared" si="16"/>
        <v>0</v>
      </c>
      <c r="H158" s="254" t="str">
        <f t="shared" si="17"/>
        <v>0.00%</v>
      </c>
      <c r="I158" s="253">
        <f t="shared" si="18"/>
        <v>0</v>
      </c>
      <c r="J158" s="254" t="str">
        <f t="shared" si="19"/>
        <v>0.00%</v>
      </c>
      <c r="K158" s="255">
        <f>SUMIFS(지출예정!$I:$I,지출예정!$C:$C,$B158,지출예정!$D:$D,"&lt;"&amp;L$4)</f>
        <v>0</v>
      </c>
      <c r="L158" s="255">
        <f>SUMIFS(지출예정!$I:$I,지출예정!$C:$C,$B158,지출예정!$D:$D,"&lt;"&amp;M$4,지출예정!$D:$D,"&gt;="&amp;L$4)</f>
        <v>0</v>
      </c>
      <c r="M158" s="255">
        <f>SUMIFS(지출예정!$I:$I,지출예정!$C:$C,$B158,지출예정!$D:$D,"&lt;"&amp;N$4,지출예정!$D:$D,"&gt;="&amp;M$4)</f>
        <v>0</v>
      </c>
      <c r="N158" s="255">
        <f>SUMIFS(지출예정!$I:$I,지출예정!$C:$C,$B158,지출예정!$D:$D,"&lt;"&amp;O$4,지출예정!$D:$D,"&gt;="&amp;N$4)</f>
        <v>0</v>
      </c>
      <c r="O158" s="255">
        <f>SUMIFS(지출예정!$I:$I,지출예정!$C:$C,$B158,지출예정!$D:$D,"&lt;"&amp;P$4,지출예정!$D:$D,"&gt;="&amp;O$4)</f>
        <v>0</v>
      </c>
      <c r="P158" s="255">
        <f>SUMIFS(지출예정!$I:$I,지출예정!$C:$C,$B158,지출예정!$D:$D,"&lt;"&amp;Q$4,지출예정!$D:$D,"&gt;="&amp;P$4)</f>
        <v>0</v>
      </c>
      <c r="Q158" s="255">
        <f>SUMIFS(지출예정!$I:$I,지출예정!$C:$C,$B158,지출예정!$D:$D,"&lt;"&amp;R$4,지출예정!$D:$D,"&gt;="&amp;Q$4)</f>
        <v>0</v>
      </c>
      <c r="R158" s="255">
        <f>SUMIFS(지출예정!$I:$I,지출예정!$C:$C,$B158,지출예정!$D:$D,"&lt;"&amp;$S$4,지출예정!$D:$D,"&gt;="&amp;R$4)</f>
        <v>0</v>
      </c>
      <c r="S158" s="255">
        <f>SUMIFS(지출예정!$I:$I,지출예정!$C:$C,$B158,지출예정!$D:$D,"&gt;="&amp;S$4)</f>
        <v>0</v>
      </c>
    </row>
    <row r="159" spans="1:19">
      <c r="A159" s="250"/>
      <c r="B159" s="250"/>
      <c r="C159" s="251"/>
      <c r="D159" s="252">
        <f t="shared" si="14"/>
        <v>0</v>
      </c>
      <c r="E159" s="251"/>
      <c r="F159" s="253">
        <f t="shared" si="15"/>
        <v>0</v>
      </c>
      <c r="G159" s="253">
        <f t="shared" si="16"/>
        <v>0</v>
      </c>
      <c r="H159" s="254" t="str">
        <f t="shared" si="17"/>
        <v>0.00%</v>
      </c>
      <c r="I159" s="253">
        <f t="shared" si="18"/>
        <v>0</v>
      </c>
      <c r="J159" s="254" t="str">
        <f t="shared" si="19"/>
        <v>0.00%</v>
      </c>
      <c r="K159" s="255">
        <f>SUMIFS(지출예정!$I:$I,지출예정!$C:$C,$B159,지출예정!$D:$D,"&lt;"&amp;L$4)</f>
        <v>0</v>
      </c>
      <c r="L159" s="255">
        <f>SUMIFS(지출예정!$I:$I,지출예정!$C:$C,$B159,지출예정!$D:$D,"&lt;"&amp;M$4,지출예정!$D:$D,"&gt;="&amp;L$4)</f>
        <v>0</v>
      </c>
      <c r="M159" s="255">
        <f>SUMIFS(지출예정!$I:$I,지출예정!$C:$C,$B159,지출예정!$D:$D,"&lt;"&amp;N$4,지출예정!$D:$D,"&gt;="&amp;M$4)</f>
        <v>0</v>
      </c>
      <c r="N159" s="255">
        <f>SUMIFS(지출예정!$I:$I,지출예정!$C:$C,$B159,지출예정!$D:$D,"&lt;"&amp;O$4,지출예정!$D:$D,"&gt;="&amp;N$4)</f>
        <v>0</v>
      </c>
      <c r="O159" s="255">
        <f>SUMIFS(지출예정!$I:$I,지출예정!$C:$C,$B159,지출예정!$D:$D,"&lt;"&amp;P$4,지출예정!$D:$D,"&gt;="&amp;O$4)</f>
        <v>0</v>
      </c>
      <c r="P159" s="255">
        <f>SUMIFS(지출예정!$I:$I,지출예정!$C:$C,$B159,지출예정!$D:$D,"&lt;"&amp;Q$4,지출예정!$D:$D,"&gt;="&amp;P$4)</f>
        <v>0</v>
      </c>
      <c r="Q159" s="255">
        <f>SUMIFS(지출예정!$I:$I,지출예정!$C:$C,$B159,지출예정!$D:$D,"&lt;"&amp;R$4,지출예정!$D:$D,"&gt;="&amp;Q$4)</f>
        <v>0</v>
      </c>
      <c r="R159" s="255">
        <f>SUMIFS(지출예정!$I:$I,지출예정!$C:$C,$B159,지출예정!$D:$D,"&lt;"&amp;$S$4,지출예정!$D:$D,"&gt;="&amp;R$4)</f>
        <v>0</v>
      </c>
      <c r="S159" s="255">
        <f>SUMIFS(지출예정!$I:$I,지출예정!$C:$C,$B159,지출예정!$D:$D,"&gt;="&amp;S$4)</f>
        <v>0</v>
      </c>
    </row>
    <row r="160" spans="1:19">
      <c r="A160" s="250"/>
      <c r="B160" s="250"/>
      <c r="C160" s="251"/>
      <c r="D160" s="252">
        <f t="shared" si="14"/>
        <v>0</v>
      </c>
      <c r="E160" s="251"/>
      <c r="F160" s="253">
        <f t="shared" si="15"/>
        <v>0</v>
      </c>
      <c r="G160" s="253">
        <f t="shared" si="16"/>
        <v>0</v>
      </c>
      <c r="H160" s="254" t="str">
        <f t="shared" si="17"/>
        <v>0.00%</v>
      </c>
      <c r="I160" s="253">
        <f t="shared" si="18"/>
        <v>0</v>
      </c>
      <c r="J160" s="254" t="str">
        <f t="shared" si="19"/>
        <v>0.00%</v>
      </c>
      <c r="K160" s="255">
        <f>SUMIFS(지출예정!$I:$I,지출예정!$C:$C,$B160,지출예정!$D:$D,"&lt;"&amp;L$4)</f>
        <v>0</v>
      </c>
      <c r="L160" s="255">
        <f>SUMIFS(지출예정!$I:$I,지출예정!$C:$C,$B160,지출예정!$D:$D,"&lt;"&amp;M$4,지출예정!$D:$D,"&gt;="&amp;L$4)</f>
        <v>0</v>
      </c>
      <c r="M160" s="255">
        <f>SUMIFS(지출예정!$I:$I,지출예정!$C:$C,$B160,지출예정!$D:$D,"&lt;"&amp;N$4,지출예정!$D:$D,"&gt;="&amp;M$4)</f>
        <v>0</v>
      </c>
      <c r="N160" s="255">
        <f>SUMIFS(지출예정!$I:$I,지출예정!$C:$C,$B160,지출예정!$D:$D,"&lt;"&amp;O$4,지출예정!$D:$D,"&gt;="&amp;N$4)</f>
        <v>0</v>
      </c>
      <c r="O160" s="255">
        <f>SUMIFS(지출예정!$I:$I,지출예정!$C:$C,$B160,지출예정!$D:$D,"&lt;"&amp;P$4,지출예정!$D:$D,"&gt;="&amp;O$4)</f>
        <v>0</v>
      </c>
      <c r="P160" s="255">
        <f>SUMIFS(지출예정!$I:$I,지출예정!$C:$C,$B160,지출예정!$D:$D,"&lt;"&amp;Q$4,지출예정!$D:$D,"&gt;="&amp;P$4)</f>
        <v>0</v>
      </c>
      <c r="Q160" s="255">
        <f>SUMIFS(지출예정!$I:$I,지출예정!$C:$C,$B160,지출예정!$D:$D,"&lt;"&amp;R$4,지출예정!$D:$D,"&gt;="&amp;Q$4)</f>
        <v>0</v>
      </c>
      <c r="R160" s="255">
        <f>SUMIFS(지출예정!$I:$I,지출예정!$C:$C,$B160,지출예정!$D:$D,"&lt;"&amp;$S$4,지출예정!$D:$D,"&gt;="&amp;R$4)</f>
        <v>0</v>
      </c>
      <c r="S160" s="255">
        <f>SUMIFS(지출예정!$I:$I,지출예정!$C:$C,$B160,지출예정!$D:$D,"&gt;="&amp;S$4)</f>
        <v>0</v>
      </c>
    </row>
    <row r="161" spans="1:19">
      <c r="A161" s="250"/>
      <c r="B161" s="250"/>
      <c r="C161" s="251"/>
      <c r="D161" s="252">
        <f t="shared" si="14"/>
        <v>0</v>
      </c>
      <c r="E161" s="251"/>
      <c r="F161" s="253">
        <f t="shared" si="15"/>
        <v>0</v>
      </c>
      <c r="G161" s="253">
        <f t="shared" si="16"/>
        <v>0</v>
      </c>
      <c r="H161" s="254" t="str">
        <f t="shared" si="17"/>
        <v>0.00%</v>
      </c>
      <c r="I161" s="253">
        <f t="shared" si="18"/>
        <v>0</v>
      </c>
      <c r="J161" s="254" t="str">
        <f t="shared" si="19"/>
        <v>0.00%</v>
      </c>
      <c r="K161" s="255">
        <f>SUMIFS(지출예정!$I:$I,지출예정!$C:$C,$B161,지출예정!$D:$D,"&lt;"&amp;L$4)</f>
        <v>0</v>
      </c>
      <c r="L161" s="255">
        <f>SUMIFS(지출예정!$I:$I,지출예정!$C:$C,$B161,지출예정!$D:$D,"&lt;"&amp;M$4,지출예정!$D:$D,"&gt;="&amp;L$4)</f>
        <v>0</v>
      </c>
      <c r="M161" s="255">
        <f>SUMIFS(지출예정!$I:$I,지출예정!$C:$C,$B161,지출예정!$D:$D,"&lt;"&amp;N$4,지출예정!$D:$D,"&gt;="&amp;M$4)</f>
        <v>0</v>
      </c>
      <c r="N161" s="255">
        <f>SUMIFS(지출예정!$I:$I,지출예정!$C:$C,$B161,지출예정!$D:$D,"&lt;"&amp;O$4,지출예정!$D:$D,"&gt;="&amp;N$4)</f>
        <v>0</v>
      </c>
      <c r="O161" s="255">
        <f>SUMIFS(지출예정!$I:$I,지출예정!$C:$C,$B161,지출예정!$D:$D,"&lt;"&amp;P$4,지출예정!$D:$D,"&gt;="&amp;O$4)</f>
        <v>0</v>
      </c>
      <c r="P161" s="255">
        <f>SUMIFS(지출예정!$I:$I,지출예정!$C:$C,$B161,지출예정!$D:$D,"&lt;"&amp;Q$4,지출예정!$D:$D,"&gt;="&amp;P$4)</f>
        <v>0</v>
      </c>
      <c r="Q161" s="255">
        <f>SUMIFS(지출예정!$I:$I,지출예정!$C:$C,$B161,지출예정!$D:$D,"&lt;"&amp;R$4,지출예정!$D:$D,"&gt;="&amp;Q$4)</f>
        <v>0</v>
      </c>
      <c r="R161" s="255">
        <f>SUMIFS(지출예정!$I:$I,지출예정!$C:$C,$B161,지출예정!$D:$D,"&lt;"&amp;$S$4,지출예정!$D:$D,"&gt;="&amp;R$4)</f>
        <v>0</v>
      </c>
      <c r="S161" s="255">
        <f>SUMIFS(지출예정!$I:$I,지출예정!$C:$C,$B161,지출예정!$D:$D,"&gt;="&amp;S$4)</f>
        <v>0</v>
      </c>
    </row>
    <row r="162" spans="1:19">
      <c r="A162" s="250"/>
      <c r="B162" s="250"/>
      <c r="C162" s="251"/>
      <c r="D162" s="252">
        <f t="shared" si="14"/>
        <v>0</v>
      </c>
      <c r="E162" s="251"/>
      <c r="F162" s="253">
        <f t="shared" si="15"/>
        <v>0</v>
      </c>
      <c r="G162" s="253">
        <f t="shared" si="16"/>
        <v>0</v>
      </c>
      <c r="H162" s="254" t="str">
        <f t="shared" si="17"/>
        <v>0.00%</v>
      </c>
      <c r="I162" s="253">
        <f t="shared" si="18"/>
        <v>0</v>
      </c>
      <c r="J162" s="254" t="str">
        <f t="shared" si="19"/>
        <v>0.00%</v>
      </c>
      <c r="K162" s="255">
        <f>SUMIFS(지출예정!$I:$I,지출예정!$C:$C,$B162,지출예정!$D:$D,"&lt;"&amp;L$4)</f>
        <v>0</v>
      </c>
      <c r="L162" s="255">
        <f>SUMIFS(지출예정!$I:$I,지출예정!$C:$C,$B162,지출예정!$D:$D,"&lt;"&amp;M$4,지출예정!$D:$D,"&gt;="&amp;L$4)</f>
        <v>0</v>
      </c>
      <c r="M162" s="255">
        <f>SUMIFS(지출예정!$I:$I,지출예정!$C:$C,$B162,지출예정!$D:$D,"&lt;"&amp;N$4,지출예정!$D:$D,"&gt;="&amp;M$4)</f>
        <v>0</v>
      </c>
      <c r="N162" s="255">
        <f>SUMIFS(지출예정!$I:$I,지출예정!$C:$C,$B162,지출예정!$D:$D,"&lt;"&amp;O$4,지출예정!$D:$D,"&gt;="&amp;N$4)</f>
        <v>0</v>
      </c>
      <c r="O162" s="255">
        <f>SUMIFS(지출예정!$I:$I,지출예정!$C:$C,$B162,지출예정!$D:$D,"&lt;"&amp;P$4,지출예정!$D:$D,"&gt;="&amp;O$4)</f>
        <v>0</v>
      </c>
      <c r="P162" s="255">
        <f>SUMIFS(지출예정!$I:$I,지출예정!$C:$C,$B162,지출예정!$D:$D,"&lt;"&amp;Q$4,지출예정!$D:$D,"&gt;="&amp;P$4)</f>
        <v>0</v>
      </c>
      <c r="Q162" s="255">
        <f>SUMIFS(지출예정!$I:$I,지출예정!$C:$C,$B162,지출예정!$D:$D,"&lt;"&amp;R$4,지출예정!$D:$D,"&gt;="&amp;Q$4)</f>
        <v>0</v>
      </c>
      <c r="R162" s="255">
        <f>SUMIFS(지출예정!$I:$I,지출예정!$C:$C,$B162,지출예정!$D:$D,"&lt;"&amp;$S$4,지출예정!$D:$D,"&gt;="&amp;R$4)</f>
        <v>0</v>
      </c>
      <c r="S162" s="255">
        <f>SUMIFS(지출예정!$I:$I,지출예정!$C:$C,$B162,지출예정!$D:$D,"&gt;="&amp;S$4)</f>
        <v>0</v>
      </c>
    </row>
    <row r="163" spans="1:19">
      <c r="A163" s="250"/>
      <c r="B163" s="250"/>
      <c r="C163" s="251"/>
      <c r="D163" s="252">
        <f t="shared" si="14"/>
        <v>0</v>
      </c>
      <c r="E163" s="251"/>
      <c r="F163" s="253">
        <f t="shared" si="15"/>
        <v>0</v>
      </c>
      <c r="G163" s="253">
        <f t="shared" si="16"/>
        <v>0</v>
      </c>
      <c r="H163" s="254" t="str">
        <f t="shared" si="17"/>
        <v>0.00%</v>
      </c>
      <c r="I163" s="253">
        <f t="shared" si="18"/>
        <v>0</v>
      </c>
      <c r="J163" s="254" t="str">
        <f t="shared" si="19"/>
        <v>0.00%</v>
      </c>
      <c r="K163" s="255">
        <f>SUMIFS(지출예정!$I:$I,지출예정!$C:$C,$B163,지출예정!$D:$D,"&lt;"&amp;L$4)</f>
        <v>0</v>
      </c>
      <c r="L163" s="255">
        <f>SUMIFS(지출예정!$I:$I,지출예정!$C:$C,$B163,지출예정!$D:$D,"&lt;"&amp;M$4,지출예정!$D:$D,"&gt;="&amp;L$4)</f>
        <v>0</v>
      </c>
      <c r="M163" s="255">
        <f>SUMIFS(지출예정!$I:$I,지출예정!$C:$C,$B163,지출예정!$D:$D,"&lt;"&amp;N$4,지출예정!$D:$D,"&gt;="&amp;M$4)</f>
        <v>0</v>
      </c>
      <c r="N163" s="255">
        <f>SUMIFS(지출예정!$I:$I,지출예정!$C:$C,$B163,지출예정!$D:$D,"&lt;"&amp;O$4,지출예정!$D:$D,"&gt;="&amp;N$4)</f>
        <v>0</v>
      </c>
      <c r="O163" s="255">
        <f>SUMIFS(지출예정!$I:$I,지출예정!$C:$C,$B163,지출예정!$D:$D,"&lt;"&amp;P$4,지출예정!$D:$D,"&gt;="&amp;O$4)</f>
        <v>0</v>
      </c>
      <c r="P163" s="255">
        <f>SUMIFS(지출예정!$I:$I,지출예정!$C:$C,$B163,지출예정!$D:$D,"&lt;"&amp;Q$4,지출예정!$D:$D,"&gt;="&amp;P$4)</f>
        <v>0</v>
      </c>
      <c r="Q163" s="255">
        <f>SUMIFS(지출예정!$I:$I,지출예정!$C:$C,$B163,지출예정!$D:$D,"&lt;"&amp;R$4,지출예정!$D:$D,"&gt;="&amp;Q$4)</f>
        <v>0</v>
      </c>
      <c r="R163" s="255">
        <f>SUMIFS(지출예정!$I:$I,지출예정!$C:$C,$B163,지출예정!$D:$D,"&lt;"&amp;$S$4,지출예정!$D:$D,"&gt;="&amp;R$4)</f>
        <v>0</v>
      </c>
      <c r="S163" s="255">
        <f>SUMIFS(지출예정!$I:$I,지출예정!$C:$C,$B163,지출예정!$D:$D,"&gt;="&amp;S$4)</f>
        <v>0</v>
      </c>
    </row>
    <row r="164" spans="1:19">
      <c r="A164" s="250"/>
      <c r="B164" s="250"/>
      <c r="C164" s="251"/>
      <c r="D164" s="252">
        <f t="shared" si="14"/>
        <v>0</v>
      </c>
      <c r="E164" s="251"/>
      <c r="F164" s="253">
        <f t="shared" si="15"/>
        <v>0</v>
      </c>
      <c r="G164" s="253">
        <f t="shared" si="16"/>
        <v>0</v>
      </c>
      <c r="H164" s="254" t="str">
        <f t="shared" si="17"/>
        <v>0.00%</v>
      </c>
      <c r="I164" s="253">
        <f t="shared" si="18"/>
        <v>0</v>
      </c>
      <c r="J164" s="254" t="str">
        <f t="shared" si="19"/>
        <v>0.00%</v>
      </c>
      <c r="K164" s="255">
        <f>SUMIFS(지출예정!$I:$I,지출예정!$C:$C,$B164,지출예정!$D:$D,"&lt;"&amp;L$4)</f>
        <v>0</v>
      </c>
      <c r="L164" s="255">
        <f>SUMIFS(지출예정!$I:$I,지출예정!$C:$C,$B164,지출예정!$D:$D,"&lt;"&amp;M$4,지출예정!$D:$D,"&gt;="&amp;L$4)</f>
        <v>0</v>
      </c>
      <c r="M164" s="255">
        <f>SUMIFS(지출예정!$I:$I,지출예정!$C:$C,$B164,지출예정!$D:$D,"&lt;"&amp;N$4,지출예정!$D:$D,"&gt;="&amp;M$4)</f>
        <v>0</v>
      </c>
      <c r="N164" s="255">
        <f>SUMIFS(지출예정!$I:$I,지출예정!$C:$C,$B164,지출예정!$D:$D,"&lt;"&amp;O$4,지출예정!$D:$D,"&gt;="&amp;N$4)</f>
        <v>0</v>
      </c>
      <c r="O164" s="255">
        <f>SUMIFS(지출예정!$I:$I,지출예정!$C:$C,$B164,지출예정!$D:$D,"&lt;"&amp;P$4,지출예정!$D:$D,"&gt;="&amp;O$4)</f>
        <v>0</v>
      </c>
      <c r="P164" s="255">
        <f>SUMIFS(지출예정!$I:$I,지출예정!$C:$C,$B164,지출예정!$D:$D,"&lt;"&amp;Q$4,지출예정!$D:$D,"&gt;="&amp;P$4)</f>
        <v>0</v>
      </c>
      <c r="Q164" s="255">
        <f>SUMIFS(지출예정!$I:$I,지출예정!$C:$C,$B164,지출예정!$D:$D,"&lt;"&amp;R$4,지출예정!$D:$D,"&gt;="&amp;Q$4)</f>
        <v>0</v>
      </c>
      <c r="R164" s="255">
        <f>SUMIFS(지출예정!$I:$I,지출예정!$C:$C,$B164,지출예정!$D:$D,"&lt;"&amp;$S$4,지출예정!$D:$D,"&gt;="&amp;R$4)</f>
        <v>0</v>
      </c>
      <c r="S164" s="255">
        <f>SUMIFS(지출예정!$I:$I,지출예정!$C:$C,$B164,지출예정!$D:$D,"&gt;="&amp;S$4)</f>
        <v>0</v>
      </c>
    </row>
    <row r="165" spans="1:19">
      <c r="A165" s="250"/>
      <c r="B165" s="250"/>
      <c r="C165" s="251"/>
      <c r="D165" s="252">
        <f t="shared" si="14"/>
        <v>0</v>
      </c>
      <c r="E165" s="251"/>
      <c r="F165" s="253">
        <f t="shared" si="15"/>
        <v>0</v>
      </c>
      <c r="G165" s="253">
        <f t="shared" si="16"/>
        <v>0</v>
      </c>
      <c r="H165" s="254" t="str">
        <f t="shared" si="17"/>
        <v>0.00%</v>
      </c>
      <c r="I165" s="253">
        <f t="shared" si="18"/>
        <v>0</v>
      </c>
      <c r="J165" s="254" t="str">
        <f t="shared" si="19"/>
        <v>0.00%</v>
      </c>
      <c r="K165" s="255">
        <f>SUMIFS(지출예정!$I:$I,지출예정!$C:$C,$B165,지출예정!$D:$D,"&lt;"&amp;L$4)</f>
        <v>0</v>
      </c>
      <c r="L165" s="255">
        <f>SUMIFS(지출예정!$I:$I,지출예정!$C:$C,$B165,지출예정!$D:$D,"&lt;"&amp;M$4,지출예정!$D:$D,"&gt;="&amp;L$4)</f>
        <v>0</v>
      </c>
      <c r="M165" s="255">
        <f>SUMIFS(지출예정!$I:$I,지출예정!$C:$C,$B165,지출예정!$D:$D,"&lt;"&amp;N$4,지출예정!$D:$D,"&gt;="&amp;M$4)</f>
        <v>0</v>
      </c>
      <c r="N165" s="255">
        <f>SUMIFS(지출예정!$I:$I,지출예정!$C:$C,$B165,지출예정!$D:$D,"&lt;"&amp;O$4,지출예정!$D:$D,"&gt;="&amp;N$4)</f>
        <v>0</v>
      </c>
      <c r="O165" s="255">
        <f>SUMIFS(지출예정!$I:$I,지출예정!$C:$C,$B165,지출예정!$D:$D,"&lt;"&amp;P$4,지출예정!$D:$D,"&gt;="&amp;O$4)</f>
        <v>0</v>
      </c>
      <c r="P165" s="255">
        <f>SUMIFS(지출예정!$I:$I,지출예정!$C:$C,$B165,지출예정!$D:$D,"&lt;"&amp;Q$4,지출예정!$D:$D,"&gt;="&amp;P$4)</f>
        <v>0</v>
      </c>
      <c r="Q165" s="255">
        <f>SUMIFS(지출예정!$I:$I,지출예정!$C:$C,$B165,지출예정!$D:$D,"&lt;"&amp;R$4,지출예정!$D:$D,"&gt;="&amp;Q$4)</f>
        <v>0</v>
      </c>
      <c r="R165" s="255">
        <f>SUMIFS(지출예정!$I:$I,지출예정!$C:$C,$B165,지출예정!$D:$D,"&lt;"&amp;$S$4,지출예정!$D:$D,"&gt;="&amp;R$4)</f>
        <v>0</v>
      </c>
      <c r="S165" s="255">
        <f>SUMIFS(지출예정!$I:$I,지출예정!$C:$C,$B165,지출예정!$D:$D,"&gt;="&amp;S$4)</f>
        <v>0</v>
      </c>
    </row>
    <row r="166" spans="1:19">
      <c r="A166" s="250"/>
      <c r="B166" s="250"/>
      <c r="C166" s="251"/>
      <c r="D166" s="252">
        <f t="shared" si="14"/>
        <v>0</v>
      </c>
      <c r="E166" s="251"/>
      <c r="F166" s="253">
        <f t="shared" si="15"/>
        <v>0</v>
      </c>
      <c r="G166" s="253">
        <f t="shared" si="16"/>
        <v>0</v>
      </c>
      <c r="H166" s="254" t="str">
        <f t="shared" si="17"/>
        <v>0.00%</v>
      </c>
      <c r="I166" s="253">
        <f t="shared" si="18"/>
        <v>0</v>
      </c>
      <c r="J166" s="254" t="str">
        <f t="shared" si="19"/>
        <v>0.00%</v>
      </c>
      <c r="K166" s="255">
        <f>SUMIFS(지출예정!$I:$I,지출예정!$C:$C,$B166,지출예정!$D:$D,"&lt;"&amp;L$4)</f>
        <v>0</v>
      </c>
      <c r="L166" s="255">
        <f>SUMIFS(지출예정!$I:$I,지출예정!$C:$C,$B166,지출예정!$D:$D,"&lt;"&amp;M$4,지출예정!$D:$D,"&gt;="&amp;L$4)</f>
        <v>0</v>
      </c>
      <c r="M166" s="255">
        <f>SUMIFS(지출예정!$I:$I,지출예정!$C:$C,$B166,지출예정!$D:$D,"&lt;"&amp;N$4,지출예정!$D:$D,"&gt;="&amp;M$4)</f>
        <v>0</v>
      </c>
      <c r="N166" s="255">
        <f>SUMIFS(지출예정!$I:$I,지출예정!$C:$C,$B166,지출예정!$D:$D,"&lt;"&amp;O$4,지출예정!$D:$D,"&gt;="&amp;N$4)</f>
        <v>0</v>
      </c>
      <c r="O166" s="255">
        <f>SUMIFS(지출예정!$I:$I,지출예정!$C:$C,$B166,지출예정!$D:$D,"&lt;"&amp;P$4,지출예정!$D:$D,"&gt;="&amp;O$4)</f>
        <v>0</v>
      </c>
      <c r="P166" s="255">
        <f>SUMIFS(지출예정!$I:$I,지출예정!$C:$C,$B166,지출예정!$D:$D,"&lt;"&amp;Q$4,지출예정!$D:$D,"&gt;="&amp;P$4)</f>
        <v>0</v>
      </c>
      <c r="Q166" s="255">
        <f>SUMIFS(지출예정!$I:$I,지출예정!$C:$C,$B166,지출예정!$D:$D,"&lt;"&amp;R$4,지출예정!$D:$D,"&gt;="&amp;Q$4)</f>
        <v>0</v>
      </c>
      <c r="R166" s="255">
        <f>SUMIFS(지출예정!$I:$I,지출예정!$C:$C,$B166,지출예정!$D:$D,"&lt;"&amp;$S$4,지출예정!$D:$D,"&gt;="&amp;R$4)</f>
        <v>0</v>
      </c>
      <c r="S166" s="255">
        <f>SUMIFS(지출예정!$I:$I,지출예정!$C:$C,$B166,지출예정!$D:$D,"&gt;="&amp;S$4)</f>
        <v>0</v>
      </c>
    </row>
    <row r="167" spans="1:19">
      <c r="A167" s="250"/>
      <c r="B167" s="250"/>
      <c r="C167" s="251"/>
      <c r="D167" s="252">
        <f t="shared" si="14"/>
        <v>0</v>
      </c>
      <c r="E167" s="251"/>
      <c r="F167" s="253">
        <f t="shared" si="15"/>
        <v>0</v>
      </c>
      <c r="G167" s="253">
        <f t="shared" si="16"/>
        <v>0</v>
      </c>
      <c r="H167" s="254" t="str">
        <f t="shared" si="17"/>
        <v>0.00%</v>
      </c>
      <c r="I167" s="253">
        <f t="shared" si="18"/>
        <v>0</v>
      </c>
      <c r="J167" s="254" t="str">
        <f t="shared" si="19"/>
        <v>0.00%</v>
      </c>
      <c r="K167" s="255">
        <f>SUMIFS(지출예정!$I:$I,지출예정!$C:$C,$B167,지출예정!$D:$D,"&lt;"&amp;L$4)</f>
        <v>0</v>
      </c>
      <c r="L167" s="255">
        <f>SUMIFS(지출예정!$I:$I,지출예정!$C:$C,$B167,지출예정!$D:$D,"&lt;"&amp;M$4,지출예정!$D:$D,"&gt;="&amp;L$4)</f>
        <v>0</v>
      </c>
      <c r="M167" s="255">
        <f>SUMIFS(지출예정!$I:$I,지출예정!$C:$C,$B167,지출예정!$D:$D,"&lt;"&amp;N$4,지출예정!$D:$D,"&gt;="&amp;M$4)</f>
        <v>0</v>
      </c>
      <c r="N167" s="255">
        <f>SUMIFS(지출예정!$I:$I,지출예정!$C:$C,$B167,지출예정!$D:$D,"&lt;"&amp;O$4,지출예정!$D:$D,"&gt;="&amp;N$4)</f>
        <v>0</v>
      </c>
      <c r="O167" s="255">
        <f>SUMIFS(지출예정!$I:$I,지출예정!$C:$C,$B167,지출예정!$D:$D,"&lt;"&amp;P$4,지출예정!$D:$D,"&gt;="&amp;O$4)</f>
        <v>0</v>
      </c>
      <c r="P167" s="255">
        <f>SUMIFS(지출예정!$I:$I,지출예정!$C:$C,$B167,지출예정!$D:$D,"&lt;"&amp;Q$4,지출예정!$D:$D,"&gt;="&amp;P$4)</f>
        <v>0</v>
      </c>
      <c r="Q167" s="255">
        <f>SUMIFS(지출예정!$I:$I,지출예정!$C:$C,$B167,지출예정!$D:$D,"&lt;"&amp;R$4,지출예정!$D:$D,"&gt;="&amp;Q$4)</f>
        <v>0</v>
      </c>
      <c r="R167" s="255">
        <f>SUMIFS(지출예정!$I:$I,지출예정!$C:$C,$B167,지출예정!$D:$D,"&lt;"&amp;$S$4,지출예정!$D:$D,"&gt;="&amp;R$4)</f>
        <v>0</v>
      </c>
      <c r="S167" s="255">
        <f>SUMIFS(지출예정!$I:$I,지출예정!$C:$C,$B167,지출예정!$D:$D,"&gt;="&amp;S$4)</f>
        <v>0</v>
      </c>
    </row>
    <row r="168" spans="1:19">
      <c r="A168" s="250"/>
      <c r="B168" s="250"/>
      <c r="C168" s="251"/>
      <c r="D168" s="252">
        <f t="shared" si="14"/>
        <v>0</v>
      </c>
      <c r="E168" s="251"/>
      <c r="F168" s="253">
        <f t="shared" si="15"/>
        <v>0</v>
      </c>
      <c r="G168" s="253">
        <f t="shared" si="16"/>
        <v>0</v>
      </c>
      <c r="H168" s="254" t="str">
        <f t="shared" si="17"/>
        <v>0.00%</v>
      </c>
      <c r="I168" s="253">
        <f t="shared" si="18"/>
        <v>0</v>
      </c>
      <c r="J168" s="254" t="str">
        <f t="shared" si="19"/>
        <v>0.00%</v>
      </c>
      <c r="K168" s="255">
        <f>SUMIFS(지출예정!$I:$I,지출예정!$C:$C,$B168,지출예정!$D:$D,"&lt;"&amp;L$4)</f>
        <v>0</v>
      </c>
      <c r="L168" s="255">
        <f>SUMIFS(지출예정!$I:$I,지출예정!$C:$C,$B168,지출예정!$D:$D,"&lt;"&amp;M$4,지출예정!$D:$D,"&gt;="&amp;L$4)</f>
        <v>0</v>
      </c>
      <c r="M168" s="255">
        <f>SUMIFS(지출예정!$I:$I,지출예정!$C:$C,$B168,지출예정!$D:$D,"&lt;"&amp;N$4,지출예정!$D:$D,"&gt;="&amp;M$4)</f>
        <v>0</v>
      </c>
      <c r="N168" s="255">
        <f>SUMIFS(지출예정!$I:$I,지출예정!$C:$C,$B168,지출예정!$D:$D,"&lt;"&amp;O$4,지출예정!$D:$D,"&gt;="&amp;N$4)</f>
        <v>0</v>
      </c>
      <c r="O168" s="255">
        <f>SUMIFS(지출예정!$I:$I,지출예정!$C:$C,$B168,지출예정!$D:$D,"&lt;"&amp;P$4,지출예정!$D:$D,"&gt;="&amp;O$4)</f>
        <v>0</v>
      </c>
      <c r="P168" s="255">
        <f>SUMIFS(지출예정!$I:$I,지출예정!$C:$C,$B168,지출예정!$D:$D,"&lt;"&amp;Q$4,지출예정!$D:$D,"&gt;="&amp;P$4)</f>
        <v>0</v>
      </c>
      <c r="Q168" s="255">
        <f>SUMIFS(지출예정!$I:$I,지출예정!$C:$C,$B168,지출예정!$D:$D,"&lt;"&amp;R$4,지출예정!$D:$D,"&gt;="&amp;Q$4)</f>
        <v>0</v>
      </c>
      <c r="R168" s="255">
        <f>SUMIFS(지출예정!$I:$I,지출예정!$C:$C,$B168,지출예정!$D:$D,"&lt;"&amp;$S$4,지출예정!$D:$D,"&gt;="&amp;R$4)</f>
        <v>0</v>
      </c>
      <c r="S168" s="255">
        <f>SUMIFS(지출예정!$I:$I,지출예정!$C:$C,$B168,지출예정!$D:$D,"&gt;="&amp;S$4)</f>
        <v>0</v>
      </c>
    </row>
    <row r="169" spans="1:19">
      <c r="A169" s="250"/>
      <c r="B169" s="250"/>
      <c r="C169" s="251"/>
      <c r="D169" s="252">
        <f t="shared" si="14"/>
        <v>0</v>
      </c>
      <c r="E169" s="251"/>
      <c r="F169" s="253">
        <f t="shared" si="15"/>
        <v>0</v>
      </c>
      <c r="G169" s="253">
        <f t="shared" si="16"/>
        <v>0</v>
      </c>
      <c r="H169" s="254" t="str">
        <f t="shared" si="17"/>
        <v>0.00%</v>
      </c>
      <c r="I169" s="253">
        <f t="shared" si="18"/>
        <v>0</v>
      </c>
      <c r="J169" s="254" t="str">
        <f t="shared" si="19"/>
        <v>0.00%</v>
      </c>
      <c r="K169" s="255">
        <f>SUMIFS(지출예정!$I:$I,지출예정!$C:$C,$B169,지출예정!$D:$D,"&lt;"&amp;L$4)</f>
        <v>0</v>
      </c>
      <c r="L169" s="255">
        <f>SUMIFS(지출예정!$I:$I,지출예정!$C:$C,$B169,지출예정!$D:$D,"&lt;"&amp;M$4,지출예정!$D:$D,"&gt;="&amp;L$4)</f>
        <v>0</v>
      </c>
      <c r="M169" s="255">
        <f>SUMIFS(지출예정!$I:$I,지출예정!$C:$C,$B169,지출예정!$D:$D,"&lt;"&amp;N$4,지출예정!$D:$D,"&gt;="&amp;M$4)</f>
        <v>0</v>
      </c>
      <c r="N169" s="255">
        <f>SUMIFS(지출예정!$I:$I,지출예정!$C:$C,$B169,지출예정!$D:$D,"&lt;"&amp;O$4,지출예정!$D:$D,"&gt;="&amp;N$4)</f>
        <v>0</v>
      </c>
      <c r="O169" s="255">
        <f>SUMIFS(지출예정!$I:$I,지출예정!$C:$C,$B169,지출예정!$D:$D,"&lt;"&amp;P$4,지출예정!$D:$D,"&gt;="&amp;O$4)</f>
        <v>0</v>
      </c>
      <c r="P169" s="255">
        <f>SUMIFS(지출예정!$I:$I,지출예정!$C:$C,$B169,지출예정!$D:$D,"&lt;"&amp;Q$4,지출예정!$D:$D,"&gt;="&amp;P$4)</f>
        <v>0</v>
      </c>
      <c r="Q169" s="255">
        <f>SUMIFS(지출예정!$I:$I,지출예정!$C:$C,$B169,지출예정!$D:$D,"&lt;"&amp;R$4,지출예정!$D:$D,"&gt;="&amp;Q$4)</f>
        <v>0</v>
      </c>
      <c r="R169" s="255">
        <f>SUMIFS(지출예정!$I:$I,지출예정!$C:$C,$B169,지출예정!$D:$D,"&lt;"&amp;$S$4,지출예정!$D:$D,"&gt;="&amp;R$4)</f>
        <v>0</v>
      </c>
      <c r="S169" s="255">
        <f>SUMIFS(지출예정!$I:$I,지출예정!$C:$C,$B169,지출예정!$D:$D,"&gt;="&amp;S$4)</f>
        <v>0</v>
      </c>
    </row>
    <row r="170" spans="1:19">
      <c r="A170" s="250"/>
      <c r="B170" s="250"/>
      <c r="C170" s="251"/>
      <c r="D170" s="252">
        <f t="shared" si="14"/>
        <v>0</v>
      </c>
      <c r="E170" s="251"/>
      <c r="F170" s="253">
        <f t="shared" si="15"/>
        <v>0</v>
      </c>
      <c r="G170" s="253">
        <f t="shared" si="16"/>
        <v>0</v>
      </c>
      <c r="H170" s="254" t="str">
        <f t="shared" si="17"/>
        <v>0.00%</v>
      </c>
      <c r="I170" s="253">
        <f t="shared" si="18"/>
        <v>0</v>
      </c>
      <c r="J170" s="254" t="str">
        <f t="shared" si="19"/>
        <v>0.00%</v>
      </c>
      <c r="K170" s="255">
        <f>SUMIFS(지출예정!$I:$I,지출예정!$C:$C,$B170,지출예정!$D:$D,"&lt;"&amp;L$4)</f>
        <v>0</v>
      </c>
      <c r="L170" s="255">
        <f>SUMIFS(지출예정!$I:$I,지출예정!$C:$C,$B170,지출예정!$D:$D,"&lt;"&amp;M$4,지출예정!$D:$D,"&gt;="&amp;L$4)</f>
        <v>0</v>
      </c>
      <c r="M170" s="255">
        <f>SUMIFS(지출예정!$I:$I,지출예정!$C:$C,$B170,지출예정!$D:$D,"&lt;"&amp;N$4,지출예정!$D:$D,"&gt;="&amp;M$4)</f>
        <v>0</v>
      </c>
      <c r="N170" s="255">
        <f>SUMIFS(지출예정!$I:$I,지출예정!$C:$C,$B170,지출예정!$D:$D,"&lt;"&amp;O$4,지출예정!$D:$D,"&gt;="&amp;N$4)</f>
        <v>0</v>
      </c>
      <c r="O170" s="255">
        <f>SUMIFS(지출예정!$I:$I,지출예정!$C:$C,$B170,지출예정!$D:$D,"&lt;"&amp;P$4,지출예정!$D:$D,"&gt;="&amp;O$4)</f>
        <v>0</v>
      </c>
      <c r="P170" s="255">
        <f>SUMIFS(지출예정!$I:$I,지출예정!$C:$C,$B170,지출예정!$D:$D,"&lt;"&amp;Q$4,지출예정!$D:$D,"&gt;="&amp;P$4)</f>
        <v>0</v>
      </c>
      <c r="Q170" s="255">
        <f>SUMIFS(지출예정!$I:$I,지출예정!$C:$C,$B170,지출예정!$D:$D,"&lt;"&amp;R$4,지출예정!$D:$D,"&gt;="&amp;Q$4)</f>
        <v>0</v>
      </c>
      <c r="R170" s="255">
        <f>SUMIFS(지출예정!$I:$I,지출예정!$C:$C,$B170,지출예정!$D:$D,"&lt;"&amp;$S$4,지출예정!$D:$D,"&gt;="&amp;R$4)</f>
        <v>0</v>
      </c>
      <c r="S170" s="255">
        <f>SUMIFS(지출예정!$I:$I,지출예정!$C:$C,$B170,지출예정!$D:$D,"&gt;="&amp;S$4)</f>
        <v>0</v>
      </c>
    </row>
    <row r="171" spans="1:19">
      <c r="A171" s="250"/>
      <c r="B171" s="250"/>
      <c r="C171" s="251"/>
      <c r="D171" s="252">
        <f t="shared" si="14"/>
        <v>0</v>
      </c>
      <c r="E171" s="251"/>
      <c r="F171" s="253">
        <f t="shared" si="15"/>
        <v>0</v>
      </c>
      <c r="G171" s="253">
        <f t="shared" si="16"/>
        <v>0</v>
      </c>
      <c r="H171" s="254" t="str">
        <f t="shared" si="17"/>
        <v>0.00%</v>
      </c>
      <c r="I171" s="253">
        <f t="shared" si="18"/>
        <v>0</v>
      </c>
      <c r="J171" s="254" t="str">
        <f t="shared" si="19"/>
        <v>0.00%</v>
      </c>
      <c r="K171" s="255">
        <f>SUMIFS(지출예정!$I:$I,지출예정!$C:$C,$B171,지출예정!$D:$D,"&lt;"&amp;L$4)</f>
        <v>0</v>
      </c>
      <c r="L171" s="255">
        <f>SUMIFS(지출예정!$I:$I,지출예정!$C:$C,$B171,지출예정!$D:$D,"&lt;"&amp;M$4,지출예정!$D:$D,"&gt;="&amp;L$4)</f>
        <v>0</v>
      </c>
      <c r="M171" s="255">
        <f>SUMIFS(지출예정!$I:$I,지출예정!$C:$C,$B171,지출예정!$D:$D,"&lt;"&amp;N$4,지출예정!$D:$D,"&gt;="&amp;M$4)</f>
        <v>0</v>
      </c>
      <c r="N171" s="255">
        <f>SUMIFS(지출예정!$I:$I,지출예정!$C:$C,$B171,지출예정!$D:$D,"&lt;"&amp;O$4,지출예정!$D:$D,"&gt;="&amp;N$4)</f>
        <v>0</v>
      </c>
      <c r="O171" s="255">
        <f>SUMIFS(지출예정!$I:$I,지출예정!$C:$C,$B171,지출예정!$D:$D,"&lt;"&amp;P$4,지출예정!$D:$D,"&gt;="&amp;O$4)</f>
        <v>0</v>
      </c>
      <c r="P171" s="255">
        <f>SUMIFS(지출예정!$I:$I,지출예정!$C:$C,$B171,지출예정!$D:$D,"&lt;"&amp;Q$4,지출예정!$D:$D,"&gt;="&amp;P$4)</f>
        <v>0</v>
      </c>
      <c r="Q171" s="255">
        <f>SUMIFS(지출예정!$I:$I,지출예정!$C:$C,$B171,지출예정!$D:$D,"&lt;"&amp;R$4,지출예정!$D:$D,"&gt;="&amp;Q$4)</f>
        <v>0</v>
      </c>
      <c r="R171" s="255">
        <f>SUMIFS(지출예정!$I:$I,지출예정!$C:$C,$B171,지출예정!$D:$D,"&lt;"&amp;$S$4,지출예정!$D:$D,"&gt;="&amp;R$4)</f>
        <v>0</v>
      </c>
      <c r="S171" s="255">
        <f>SUMIFS(지출예정!$I:$I,지출예정!$C:$C,$B171,지출예정!$D:$D,"&gt;="&amp;S$4)</f>
        <v>0</v>
      </c>
    </row>
    <row r="172" spans="1:19">
      <c r="A172" s="250"/>
      <c r="B172" s="250"/>
      <c r="C172" s="251"/>
      <c r="D172" s="252">
        <f t="shared" si="14"/>
        <v>0</v>
      </c>
      <c r="E172" s="251"/>
      <c r="F172" s="253">
        <f t="shared" si="15"/>
        <v>0</v>
      </c>
      <c r="G172" s="253">
        <f t="shared" si="16"/>
        <v>0</v>
      </c>
      <c r="H172" s="254" t="str">
        <f t="shared" si="17"/>
        <v>0.00%</v>
      </c>
      <c r="I172" s="253">
        <f t="shared" si="18"/>
        <v>0</v>
      </c>
      <c r="J172" s="254" t="str">
        <f t="shared" si="19"/>
        <v>0.00%</v>
      </c>
      <c r="K172" s="255">
        <f>SUMIFS(지출예정!$I:$I,지출예정!$C:$C,$B172,지출예정!$D:$D,"&lt;"&amp;L$4)</f>
        <v>0</v>
      </c>
      <c r="L172" s="255">
        <f>SUMIFS(지출예정!$I:$I,지출예정!$C:$C,$B172,지출예정!$D:$D,"&lt;"&amp;M$4,지출예정!$D:$D,"&gt;="&amp;L$4)</f>
        <v>0</v>
      </c>
      <c r="M172" s="255">
        <f>SUMIFS(지출예정!$I:$I,지출예정!$C:$C,$B172,지출예정!$D:$D,"&lt;"&amp;N$4,지출예정!$D:$D,"&gt;="&amp;M$4)</f>
        <v>0</v>
      </c>
      <c r="N172" s="255">
        <f>SUMIFS(지출예정!$I:$I,지출예정!$C:$C,$B172,지출예정!$D:$D,"&lt;"&amp;O$4,지출예정!$D:$D,"&gt;="&amp;N$4)</f>
        <v>0</v>
      </c>
      <c r="O172" s="255">
        <f>SUMIFS(지출예정!$I:$I,지출예정!$C:$C,$B172,지출예정!$D:$D,"&lt;"&amp;P$4,지출예정!$D:$D,"&gt;="&amp;O$4)</f>
        <v>0</v>
      </c>
      <c r="P172" s="255">
        <f>SUMIFS(지출예정!$I:$I,지출예정!$C:$C,$B172,지출예정!$D:$D,"&lt;"&amp;Q$4,지출예정!$D:$D,"&gt;="&amp;P$4)</f>
        <v>0</v>
      </c>
      <c r="Q172" s="255">
        <f>SUMIFS(지출예정!$I:$I,지출예정!$C:$C,$B172,지출예정!$D:$D,"&lt;"&amp;R$4,지출예정!$D:$D,"&gt;="&amp;Q$4)</f>
        <v>0</v>
      </c>
      <c r="R172" s="255">
        <f>SUMIFS(지출예정!$I:$I,지출예정!$C:$C,$B172,지출예정!$D:$D,"&lt;"&amp;$S$4,지출예정!$D:$D,"&gt;="&amp;R$4)</f>
        <v>0</v>
      </c>
      <c r="S172" s="255">
        <f>SUMIFS(지출예정!$I:$I,지출예정!$C:$C,$B172,지출예정!$D:$D,"&gt;="&amp;S$4)</f>
        <v>0</v>
      </c>
    </row>
    <row r="173" spans="1:19">
      <c r="A173" s="250"/>
      <c r="B173" s="250"/>
      <c r="C173" s="251"/>
      <c r="D173" s="252">
        <f t="shared" si="14"/>
        <v>0</v>
      </c>
      <c r="E173" s="251"/>
      <c r="F173" s="253">
        <f t="shared" si="15"/>
        <v>0</v>
      </c>
      <c r="G173" s="253">
        <f t="shared" si="16"/>
        <v>0</v>
      </c>
      <c r="H173" s="254" t="str">
        <f t="shared" si="17"/>
        <v>0.00%</v>
      </c>
      <c r="I173" s="253">
        <f t="shared" si="18"/>
        <v>0</v>
      </c>
      <c r="J173" s="254" t="str">
        <f t="shared" si="19"/>
        <v>0.00%</v>
      </c>
      <c r="K173" s="255">
        <f>SUMIFS(지출예정!$I:$I,지출예정!$C:$C,$B173,지출예정!$D:$D,"&lt;"&amp;L$4)</f>
        <v>0</v>
      </c>
      <c r="L173" s="255">
        <f>SUMIFS(지출예정!$I:$I,지출예정!$C:$C,$B173,지출예정!$D:$D,"&lt;"&amp;M$4,지출예정!$D:$D,"&gt;="&amp;L$4)</f>
        <v>0</v>
      </c>
      <c r="M173" s="255">
        <f>SUMIFS(지출예정!$I:$I,지출예정!$C:$C,$B173,지출예정!$D:$D,"&lt;"&amp;N$4,지출예정!$D:$D,"&gt;="&amp;M$4)</f>
        <v>0</v>
      </c>
      <c r="N173" s="255">
        <f>SUMIFS(지출예정!$I:$I,지출예정!$C:$C,$B173,지출예정!$D:$D,"&lt;"&amp;O$4,지출예정!$D:$D,"&gt;="&amp;N$4)</f>
        <v>0</v>
      </c>
      <c r="O173" s="255">
        <f>SUMIFS(지출예정!$I:$I,지출예정!$C:$C,$B173,지출예정!$D:$D,"&lt;"&amp;P$4,지출예정!$D:$D,"&gt;="&amp;O$4)</f>
        <v>0</v>
      </c>
      <c r="P173" s="255">
        <f>SUMIFS(지출예정!$I:$I,지출예정!$C:$C,$B173,지출예정!$D:$D,"&lt;"&amp;Q$4,지출예정!$D:$D,"&gt;="&amp;P$4)</f>
        <v>0</v>
      </c>
      <c r="Q173" s="255">
        <f>SUMIFS(지출예정!$I:$I,지출예정!$C:$C,$B173,지출예정!$D:$D,"&lt;"&amp;R$4,지출예정!$D:$D,"&gt;="&amp;Q$4)</f>
        <v>0</v>
      </c>
      <c r="R173" s="255">
        <f>SUMIFS(지출예정!$I:$I,지출예정!$C:$C,$B173,지출예정!$D:$D,"&lt;"&amp;$S$4,지출예정!$D:$D,"&gt;="&amp;R$4)</f>
        <v>0</v>
      </c>
      <c r="S173" s="255">
        <f>SUMIFS(지출예정!$I:$I,지출예정!$C:$C,$B173,지출예정!$D:$D,"&gt;="&amp;S$4)</f>
        <v>0</v>
      </c>
    </row>
    <row r="174" spans="1:19">
      <c r="A174" s="250"/>
      <c r="B174" s="250"/>
      <c r="C174" s="251"/>
      <c r="D174" s="252">
        <f t="shared" si="14"/>
        <v>0</v>
      </c>
      <c r="E174" s="251"/>
      <c r="F174" s="253">
        <f t="shared" si="15"/>
        <v>0</v>
      </c>
      <c r="G174" s="253">
        <f t="shared" si="16"/>
        <v>0</v>
      </c>
      <c r="H174" s="254" t="str">
        <f t="shared" si="17"/>
        <v>0.00%</v>
      </c>
      <c r="I174" s="253">
        <f t="shared" si="18"/>
        <v>0</v>
      </c>
      <c r="J174" s="254" t="str">
        <f t="shared" si="19"/>
        <v>0.00%</v>
      </c>
      <c r="K174" s="255">
        <f>SUMIFS(지출예정!$I:$I,지출예정!$C:$C,$B174,지출예정!$D:$D,"&lt;"&amp;L$4)</f>
        <v>0</v>
      </c>
      <c r="L174" s="255">
        <f>SUMIFS(지출예정!$I:$I,지출예정!$C:$C,$B174,지출예정!$D:$D,"&lt;"&amp;M$4,지출예정!$D:$D,"&gt;="&amp;L$4)</f>
        <v>0</v>
      </c>
      <c r="M174" s="255">
        <f>SUMIFS(지출예정!$I:$I,지출예정!$C:$C,$B174,지출예정!$D:$D,"&lt;"&amp;N$4,지출예정!$D:$D,"&gt;="&amp;M$4)</f>
        <v>0</v>
      </c>
      <c r="N174" s="255">
        <f>SUMIFS(지출예정!$I:$I,지출예정!$C:$C,$B174,지출예정!$D:$D,"&lt;"&amp;O$4,지출예정!$D:$D,"&gt;="&amp;N$4)</f>
        <v>0</v>
      </c>
      <c r="O174" s="255">
        <f>SUMIFS(지출예정!$I:$I,지출예정!$C:$C,$B174,지출예정!$D:$D,"&lt;"&amp;P$4,지출예정!$D:$D,"&gt;="&amp;O$4)</f>
        <v>0</v>
      </c>
      <c r="P174" s="255">
        <f>SUMIFS(지출예정!$I:$I,지출예정!$C:$C,$B174,지출예정!$D:$D,"&lt;"&amp;Q$4,지출예정!$D:$D,"&gt;="&amp;P$4)</f>
        <v>0</v>
      </c>
      <c r="Q174" s="255">
        <f>SUMIFS(지출예정!$I:$I,지출예정!$C:$C,$B174,지출예정!$D:$D,"&lt;"&amp;R$4,지출예정!$D:$D,"&gt;="&amp;Q$4)</f>
        <v>0</v>
      </c>
      <c r="R174" s="255">
        <f>SUMIFS(지출예정!$I:$I,지출예정!$C:$C,$B174,지출예정!$D:$D,"&lt;"&amp;$S$4,지출예정!$D:$D,"&gt;="&amp;R$4)</f>
        <v>0</v>
      </c>
      <c r="S174" s="255">
        <f>SUMIFS(지출예정!$I:$I,지출예정!$C:$C,$B174,지출예정!$D:$D,"&gt;="&amp;S$4)</f>
        <v>0</v>
      </c>
    </row>
    <row r="175" spans="1:19">
      <c r="A175" s="250"/>
      <c r="B175" s="250"/>
      <c r="C175" s="251"/>
      <c r="D175" s="252">
        <f t="shared" si="14"/>
        <v>0</v>
      </c>
      <c r="E175" s="251"/>
      <c r="F175" s="253">
        <f t="shared" si="15"/>
        <v>0</v>
      </c>
      <c r="G175" s="253">
        <f t="shared" si="16"/>
        <v>0</v>
      </c>
      <c r="H175" s="254" t="str">
        <f t="shared" si="17"/>
        <v>0.00%</v>
      </c>
      <c r="I175" s="253">
        <f t="shared" si="18"/>
        <v>0</v>
      </c>
      <c r="J175" s="254" t="str">
        <f t="shared" si="19"/>
        <v>0.00%</v>
      </c>
      <c r="K175" s="255">
        <f>SUMIFS(지출예정!$I:$I,지출예정!$C:$C,$B175,지출예정!$D:$D,"&lt;"&amp;L$4)</f>
        <v>0</v>
      </c>
      <c r="L175" s="255">
        <f>SUMIFS(지출예정!$I:$I,지출예정!$C:$C,$B175,지출예정!$D:$D,"&lt;"&amp;M$4,지출예정!$D:$D,"&gt;="&amp;L$4)</f>
        <v>0</v>
      </c>
      <c r="M175" s="255">
        <f>SUMIFS(지출예정!$I:$I,지출예정!$C:$C,$B175,지출예정!$D:$D,"&lt;"&amp;N$4,지출예정!$D:$D,"&gt;="&amp;M$4)</f>
        <v>0</v>
      </c>
      <c r="N175" s="255">
        <f>SUMIFS(지출예정!$I:$I,지출예정!$C:$C,$B175,지출예정!$D:$D,"&lt;"&amp;O$4,지출예정!$D:$D,"&gt;="&amp;N$4)</f>
        <v>0</v>
      </c>
      <c r="O175" s="255">
        <f>SUMIFS(지출예정!$I:$I,지출예정!$C:$C,$B175,지출예정!$D:$D,"&lt;"&amp;P$4,지출예정!$D:$D,"&gt;="&amp;O$4)</f>
        <v>0</v>
      </c>
      <c r="P175" s="255">
        <f>SUMIFS(지출예정!$I:$I,지출예정!$C:$C,$B175,지출예정!$D:$D,"&lt;"&amp;Q$4,지출예정!$D:$D,"&gt;="&amp;P$4)</f>
        <v>0</v>
      </c>
      <c r="Q175" s="255">
        <f>SUMIFS(지출예정!$I:$I,지출예정!$C:$C,$B175,지출예정!$D:$D,"&lt;"&amp;R$4,지출예정!$D:$D,"&gt;="&amp;Q$4)</f>
        <v>0</v>
      </c>
      <c r="R175" s="255">
        <f>SUMIFS(지출예정!$I:$I,지출예정!$C:$C,$B175,지출예정!$D:$D,"&lt;"&amp;$S$4,지출예정!$D:$D,"&gt;="&amp;R$4)</f>
        <v>0</v>
      </c>
      <c r="S175" s="255">
        <f>SUMIFS(지출예정!$I:$I,지출예정!$C:$C,$B175,지출예정!$D:$D,"&gt;="&amp;S$4)</f>
        <v>0</v>
      </c>
    </row>
    <row r="176" spans="1:19">
      <c r="A176" s="250"/>
      <c r="B176" s="250"/>
      <c r="C176" s="251"/>
      <c r="D176" s="252">
        <f t="shared" si="14"/>
        <v>0</v>
      </c>
      <c r="E176" s="251"/>
      <c r="F176" s="253">
        <f t="shared" si="15"/>
        <v>0</v>
      </c>
      <c r="G176" s="253">
        <f t="shared" si="16"/>
        <v>0</v>
      </c>
      <c r="H176" s="254" t="str">
        <f t="shared" si="17"/>
        <v>0.00%</v>
      </c>
      <c r="I176" s="253">
        <f t="shared" si="18"/>
        <v>0</v>
      </c>
      <c r="J176" s="254" t="str">
        <f t="shared" si="19"/>
        <v>0.00%</v>
      </c>
      <c r="K176" s="255">
        <f>SUMIFS(지출예정!$I:$I,지출예정!$C:$C,$B176,지출예정!$D:$D,"&lt;"&amp;L$4)</f>
        <v>0</v>
      </c>
      <c r="L176" s="255">
        <f>SUMIFS(지출예정!$I:$I,지출예정!$C:$C,$B176,지출예정!$D:$D,"&lt;"&amp;M$4,지출예정!$D:$D,"&gt;="&amp;L$4)</f>
        <v>0</v>
      </c>
      <c r="M176" s="255">
        <f>SUMIFS(지출예정!$I:$I,지출예정!$C:$C,$B176,지출예정!$D:$D,"&lt;"&amp;N$4,지출예정!$D:$D,"&gt;="&amp;M$4)</f>
        <v>0</v>
      </c>
      <c r="N176" s="255">
        <f>SUMIFS(지출예정!$I:$I,지출예정!$C:$C,$B176,지출예정!$D:$D,"&lt;"&amp;O$4,지출예정!$D:$D,"&gt;="&amp;N$4)</f>
        <v>0</v>
      </c>
      <c r="O176" s="255">
        <f>SUMIFS(지출예정!$I:$I,지출예정!$C:$C,$B176,지출예정!$D:$D,"&lt;"&amp;P$4,지출예정!$D:$D,"&gt;="&amp;O$4)</f>
        <v>0</v>
      </c>
      <c r="P176" s="255">
        <f>SUMIFS(지출예정!$I:$I,지출예정!$C:$C,$B176,지출예정!$D:$D,"&lt;"&amp;Q$4,지출예정!$D:$D,"&gt;="&amp;P$4)</f>
        <v>0</v>
      </c>
      <c r="Q176" s="255">
        <f>SUMIFS(지출예정!$I:$I,지출예정!$C:$C,$B176,지출예정!$D:$D,"&lt;"&amp;R$4,지출예정!$D:$D,"&gt;="&amp;Q$4)</f>
        <v>0</v>
      </c>
      <c r="R176" s="255">
        <f>SUMIFS(지출예정!$I:$I,지출예정!$C:$C,$B176,지출예정!$D:$D,"&lt;"&amp;$S$4,지출예정!$D:$D,"&gt;="&amp;R$4)</f>
        <v>0</v>
      </c>
      <c r="S176" s="255">
        <f>SUMIFS(지출예정!$I:$I,지출예정!$C:$C,$B176,지출예정!$D:$D,"&gt;="&amp;S$4)</f>
        <v>0</v>
      </c>
    </row>
    <row r="177" spans="1:19">
      <c r="A177" s="250"/>
      <c r="B177" s="250"/>
      <c r="C177" s="251"/>
      <c r="D177" s="252">
        <f t="shared" si="14"/>
        <v>0</v>
      </c>
      <c r="E177" s="251"/>
      <c r="F177" s="253">
        <f t="shared" si="15"/>
        <v>0</v>
      </c>
      <c r="G177" s="253">
        <f t="shared" si="16"/>
        <v>0</v>
      </c>
      <c r="H177" s="254" t="str">
        <f t="shared" si="17"/>
        <v>0.00%</v>
      </c>
      <c r="I177" s="253">
        <f t="shared" si="18"/>
        <v>0</v>
      </c>
      <c r="J177" s="254" t="str">
        <f t="shared" si="19"/>
        <v>0.00%</v>
      </c>
      <c r="K177" s="255">
        <f>SUMIFS(지출예정!$I:$I,지출예정!$C:$C,$B177,지출예정!$D:$D,"&lt;"&amp;L$4)</f>
        <v>0</v>
      </c>
      <c r="L177" s="255">
        <f>SUMIFS(지출예정!$I:$I,지출예정!$C:$C,$B177,지출예정!$D:$D,"&lt;"&amp;M$4,지출예정!$D:$D,"&gt;="&amp;L$4)</f>
        <v>0</v>
      </c>
      <c r="M177" s="255">
        <f>SUMIFS(지출예정!$I:$I,지출예정!$C:$C,$B177,지출예정!$D:$D,"&lt;"&amp;N$4,지출예정!$D:$D,"&gt;="&amp;M$4)</f>
        <v>0</v>
      </c>
      <c r="N177" s="255">
        <f>SUMIFS(지출예정!$I:$I,지출예정!$C:$C,$B177,지출예정!$D:$D,"&lt;"&amp;O$4,지출예정!$D:$D,"&gt;="&amp;N$4)</f>
        <v>0</v>
      </c>
      <c r="O177" s="255">
        <f>SUMIFS(지출예정!$I:$I,지출예정!$C:$C,$B177,지출예정!$D:$D,"&lt;"&amp;P$4,지출예정!$D:$D,"&gt;="&amp;O$4)</f>
        <v>0</v>
      </c>
      <c r="P177" s="255">
        <f>SUMIFS(지출예정!$I:$I,지출예정!$C:$C,$B177,지출예정!$D:$D,"&lt;"&amp;Q$4,지출예정!$D:$D,"&gt;="&amp;P$4)</f>
        <v>0</v>
      </c>
      <c r="Q177" s="255">
        <f>SUMIFS(지출예정!$I:$I,지출예정!$C:$C,$B177,지출예정!$D:$D,"&lt;"&amp;R$4,지출예정!$D:$D,"&gt;="&amp;Q$4)</f>
        <v>0</v>
      </c>
      <c r="R177" s="255">
        <f>SUMIFS(지출예정!$I:$I,지출예정!$C:$C,$B177,지출예정!$D:$D,"&lt;"&amp;$S$4,지출예정!$D:$D,"&gt;="&amp;R$4)</f>
        <v>0</v>
      </c>
      <c r="S177" s="255">
        <f>SUMIFS(지출예정!$I:$I,지출예정!$C:$C,$B177,지출예정!$D:$D,"&gt;="&amp;S$4)</f>
        <v>0</v>
      </c>
    </row>
    <row r="178" spans="1:19">
      <c r="A178" s="250"/>
      <c r="B178" s="250"/>
      <c r="C178" s="251"/>
      <c r="D178" s="252">
        <f t="shared" si="14"/>
        <v>0</v>
      </c>
      <c r="E178" s="251"/>
      <c r="F178" s="253">
        <f t="shared" si="15"/>
        <v>0</v>
      </c>
      <c r="G178" s="253">
        <f t="shared" si="16"/>
        <v>0</v>
      </c>
      <c r="H178" s="254" t="str">
        <f t="shared" si="17"/>
        <v>0.00%</v>
      </c>
      <c r="I178" s="253">
        <f t="shared" si="18"/>
        <v>0</v>
      </c>
      <c r="J178" s="254" t="str">
        <f t="shared" si="19"/>
        <v>0.00%</v>
      </c>
      <c r="K178" s="255">
        <f>SUMIFS(지출예정!$I:$I,지출예정!$C:$C,$B178,지출예정!$D:$D,"&lt;"&amp;L$4)</f>
        <v>0</v>
      </c>
      <c r="L178" s="255">
        <f>SUMIFS(지출예정!$I:$I,지출예정!$C:$C,$B178,지출예정!$D:$D,"&lt;"&amp;M$4,지출예정!$D:$D,"&gt;="&amp;L$4)</f>
        <v>0</v>
      </c>
      <c r="M178" s="255">
        <f>SUMIFS(지출예정!$I:$I,지출예정!$C:$C,$B178,지출예정!$D:$D,"&lt;"&amp;N$4,지출예정!$D:$D,"&gt;="&amp;M$4)</f>
        <v>0</v>
      </c>
      <c r="N178" s="255">
        <f>SUMIFS(지출예정!$I:$I,지출예정!$C:$C,$B178,지출예정!$D:$D,"&lt;"&amp;O$4,지출예정!$D:$D,"&gt;="&amp;N$4)</f>
        <v>0</v>
      </c>
      <c r="O178" s="255">
        <f>SUMIFS(지출예정!$I:$I,지출예정!$C:$C,$B178,지출예정!$D:$D,"&lt;"&amp;P$4,지출예정!$D:$D,"&gt;="&amp;O$4)</f>
        <v>0</v>
      </c>
      <c r="P178" s="255">
        <f>SUMIFS(지출예정!$I:$I,지출예정!$C:$C,$B178,지출예정!$D:$D,"&lt;"&amp;Q$4,지출예정!$D:$D,"&gt;="&amp;P$4)</f>
        <v>0</v>
      </c>
      <c r="Q178" s="255">
        <f>SUMIFS(지출예정!$I:$I,지출예정!$C:$C,$B178,지출예정!$D:$D,"&lt;"&amp;R$4,지출예정!$D:$D,"&gt;="&amp;Q$4)</f>
        <v>0</v>
      </c>
      <c r="R178" s="255">
        <f>SUMIFS(지출예정!$I:$I,지출예정!$C:$C,$B178,지출예정!$D:$D,"&lt;"&amp;$S$4,지출예정!$D:$D,"&gt;="&amp;R$4)</f>
        <v>0</v>
      </c>
      <c r="S178" s="255">
        <f>SUMIFS(지출예정!$I:$I,지출예정!$C:$C,$B178,지출예정!$D:$D,"&gt;="&amp;S$4)</f>
        <v>0</v>
      </c>
    </row>
    <row r="179" spans="1:19">
      <c r="A179" s="250"/>
      <c r="B179" s="250"/>
      <c r="C179" s="251"/>
      <c r="D179" s="252">
        <f t="shared" si="14"/>
        <v>0</v>
      </c>
      <c r="E179" s="251"/>
      <c r="F179" s="253">
        <f t="shared" si="15"/>
        <v>0</v>
      </c>
      <c r="G179" s="253">
        <f t="shared" si="16"/>
        <v>0</v>
      </c>
      <c r="H179" s="254" t="str">
        <f t="shared" si="17"/>
        <v>0.00%</v>
      </c>
      <c r="I179" s="253">
        <f t="shared" si="18"/>
        <v>0</v>
      </c>
      <c r="J179" s="254" t="str">
        <f t="shared" si="19"/>
        <v>0.00%</v>
      </c>
      <c r="K179" s="255">
        <f>SUMIFS(지출예정!$I:$I,지출예정!$C:$C,$B179,지출예정!$D:$D,"&lt;"&amp;L$4)</f>
        <v>0</v>
      </c>
      <c r="L179" s="255">
        <f>SUMIFS(지출예정!$I:$I,지출예정!$C:$C,$B179,지출예정!$D:$D,"&lt;"&amp;M$4,지출예정!$D:$D,"&gt;="&amp;L$4)</f>
        <v>0</v>
      </c>
      <c r="M179" s="255">
        <f>SUMIFS(지출예정!$I:$I,지출예정!$C:$C,$B179,지출예정!$D:$D,"&lt;"&amp;N$4,지출예정!$D:$D,"&gt;="&amp;M$4)</f>
        <v>0</v>
      </c>
      <c r="N179" s="255">
        <f>SUMIFS(지출예정!$I:$I,지출예정!$C:$C,$B179,지출예정!$D:$D,"&lt;"&amp;O$4,지출예정!$D:$D,"&gt;="&amp;N$4)</f>
        <v>0</v>
      </c>
      <c r="O179" s="255">
        <f>SUMIFS(지출예정!$I:$I,지출예정!$C:$C,$B179,지출예정!$D:$D,"&lt;"&amp;P$4,지출예정!$D:$D,"&gt;="&amp;O$4)</f>
        <v>0</v>
      </c>
      <c r="P179" s="255">
        <f>SUMIFS(지출예정!$I:$I,지출예정!$C:$C,$B179,지출예정!$D:$D,"&lt;"&amp;Q$4,지출예정!$D:$D,"&gt;="&amp;P$4)</f>
        <v>0</v>
      </c>
      <c r="Q179" s="255">
        <f>SUMIFS(지출예정!$I:$I,지출예정!$C:$C,$B179,지출예정!$D:$D,"&lt;"&amp;R$4,지출예정!$D:$D,"&gt;="&amp;Q$4)</f>
        <v>0</v>
      </c>
      <c r="R179" s="255">
        <f>SUMIFS(지출예정!$I:$I,지출예정!$C:$C,$B179,지출예정!$D:$D,"&lt;"&amp;$S$4,지출예정!$D:$D,"&gt;="&amp;R$4)</f>
        <v>0</v>
      </c>
      <c r="S179" s="255">
        <f>SUMIFS(지출예정!$I:$I,지출예정!$C:$C,$B179,지출예정!$D:$D,"&gt;="&amp;S$4)</f>
        <v>0</v>
      </c>
    </row>
    <row r="180" spans="1:19">
      <c r="A180" s="250"/>
      <c r="B180" s="250"/>
      <c r="C180" s="251"/>
      <c r="D180" s="252">
        <f t="shared" si="14"/>
        <v>0</v>
      </c>
      <c r="E180" s="251"/>
      <c r="F180" s="253">
        <f t="shared" si="15"/>
        <v>0</v>
      </c>
      <c r="G180" s="253">
        <f t="shared" si="16"/>
        <v>0</v>
      </c>
      <c r="H180" s="254" t="str">
        <f t="shared" si="17"/>
        <v>0.00%</v>
      </c>
      <c r="I180" s="253">
        <f t="shared" si="18"/>
        <v>0</v>
      </c>
      <c r="J180" s="254" t="str">
        <f t="shared" si="19"/>
        <v>0.00%</v>
      </c>
      <c r="K180" s="255">
        <f>SUMIFS(지출예정!$I:$I,지출예정!$C:$C,$B180,지출예정!$D:$D,"&lt;"&amp;L$4)</f>
        <v>0</v>
      </c>
      <c r="L180" s="255">
        <f>SUMIFS(지출예정!$I:$I,지출예정!$C:$C,$B180,지출예정!$D:$D,"&lt;"&amp;M$4,지출예정!$D:$D,"&gt;="&amp;L$4)</f>
        <v>0</v>
      </c>
      <c r="M180" s="255">
        <f>SUMIFS(지출예정!$I:$I,지출예정!$C:$C,$B180,지출예정!$D:$D,"&lt;"&amp;N$4,지출예정!$D:$D,"&gt;="&amp;M$4)</f>
        <v>0</v>
      </c>
      <c r="N180" s="255">
        <f>SUMIFS(지출예정!$I:$I,지출예정!$C:$C,$B180,지출예정!$D:$D,"&lt;"&amp;O$4,지출예정!$D:$D,"&gt;="&amp;N$4)</f>
        <v>0</v>
      </c>
      <c r="O180" s="255">
        <f>SUMIFS(지출예정!$I:$I,지출예정!$C:$C,$B180,지출예정!$D:$D,"&lt;"&amp;P$4,지출예정!$D:$D,"&gt;="&amp;O$4)</f>
        <v>0</v>
      </c>
      <c r="P180" s="255">
        <f>SUMIFS(지출예정!$I:$I,지출예정!$C:$C,$B180,지출예정!$D:$D,"&lt;"&amp;Q$4,지출예정!$D:$D,"&gt;="&amp;P$4)</f>
        <v>0</v>
      </c>
      <c r="Q180" s="255">
        <f>SUMIFS(지출예정!$I:$I,지출예정!$C:$C,$B180,지출예정!$D:$D,"&lt;"&amp;R$4,지출예정!$D:$D,"&gt;="&amp;Q$4)</f>
        <v>0</v>
      </c>
      <c r="R180" s="255">
        <f>SUMIFS(지출예정!$I:$I,지출예정!$C:$C,$B180,지출예정!$D:$D,"&lt;"&amp;$S$4,지출예정!$D:$D,"&gt;="&amp;R$4)</f>
        <v>0</v>
      </c>
      <c r="S180" s="255">
        <f>SUMIFS(지출예정!$I:$I,지출예정!$C:$C,$B180,지출예정!$D:$D,"&gt;="&amp;S$4)</f>
        <v>0</v>
      </c>
    </row>
    <row r="181" spans="1:19">
      <c r="A181" s="250"/>
      <c r="B181" s="250"/>
      <c r="C181" s="251"/>
      <c r="D181" s="252">
        <f t="shared" si="14"/>
        <v>0</v>
      </c>
      <c r="E181" s="251"/>
      <c r="F181" s="253">
        <f t="shared" si="15"/>
        <v>0</v>
      </c>
      <c r="G181" s="253">
        <f t="shared" si="16"/>
        <v>0</v>
      </c>
      <c r="H181" s="254" t="str">
        <f t="shared" si="17"/>
        <v>0.00%</v>
      </c>
      <c r="I181" s="253">
        <f t="shared" si="18"/>
        <v>0</v>
      </c>
      <c r="J181" s="254" t="str">
        <f t="shared" si="19"/>
        <v>0.00%</v>
      </c>
      <c r="K181" s="255">
        <f>SUMIFS(지출예정!$I:$I,지출예정!$C:$C,$B181,지출예정!$D:$D,"&lt;"&amp;L$4)</f>
        <v>0</v>
      </c>
      <c r="L181" s="255">
        <f>SUMIFS(지출예정!$I:$I,지출예정!$C:$C,$B181,지출예정!$D:$D,"&lt;"&amp;M$4,지출예정!$D:$D,"&gt;="&amp;L$4)</f>
        <v>0</v>
      </c>
      <c r="M181" s="255">
        <f>SUMIFS(지출예정!$I:$I,지출예정!$C:$C,$B181,지출예정!$D:$D,"&lt;"&amp;N$4,지출예정!$D:$D,"&gt;="&amp;M$4)</f>
        <v>0</v>
      </c>
      <c r="N181" s="255">
        <f>SUMIFS(지출예정!$I:$I,지출예정!$C:$C,$B181,지출예정!$D:$D,"&lt;"&amp;O$4,지출예정!$D:$D,"&gt;="&amp;N$4)</f>
        <v>0</v>
      </c>
      <c r="O181" s="255">
        <f>SUMIFS(지출예정!$I:$I,지출예정!$C:$C,$B181,지출예정!$D:$D,"&lt;"&amp;P$4,지출예정!$D:$D,"&gt;="&amp;O$4)</f>
        <v>0</v>
      </c>
      <c r="P181" s="255">
        <f>SUMIFS(지출예정!$I:$I,지출예정!$C:$C,$B181,지출예정!$D:$D,"&lt;"&amp;Q$4,지출예정!$D:$D,"&gt;="&amp;P$4)</f>
        <v>0</v>
      </c>
      <c r="Q181" s="255">
        <f>SUMIFS(지출예정!$I:$I,지출예정!$C:$C,$B181,지출예정!$D:$D,"&lt;"&amp;R$4,지출예정!$D:$D,"&gt;="&amp;Q$4)</f>
        <v>0</v>
      </c>
      <c r="R181" s="255">
        <f>SUMIFS(지출예정!$I:$I,지출예정!$C:$C,$B181,지출예정!$D:$D,"&lt;"&amp;$S$4,지출예정!$D:$D,"&gt;="&amp;R$4)</f>
        <v>0</v>
      </c>
      <c r="S181" s="255">
        <f>SUMIFS(지출예정!$I:$I,지출예정!$C:$C,$B181,지출예정!$D:$D,"&gt;="&amp;S$4)</f>
        <v>0</v>
      </c>
    </row>
    <row r="182" spans="1:19">
      <c r="A182" s="250"/>
      <c r="B182" s="250"/>
      <c r="C182" s="251"/>
      <c r="D182" s="252">
        <f t="shared" si="14"/>
        <v>0</v>
      </c>
      <c r="E182" s="251"/>
      <c r="F182" s="253">
        <f t="shared" si="15"/>
        <v>0</v>
      </c>
      <c r="G182" s="253">
        <f t="shared" si="16"/>
        <v>0</v>
      </c>
      <c r="H182" s="254" t="str">
        <f t="shared" si="17"/>
        <v>0.00%</v>
      </c>
      <c r="I182" s="253">
        <f t="shared" si="18"/>
        <v>0</v>
      </c>
      <c r="J182" s="254" t="str">
        <f t="shared" si="19"/>
        <v>0.00%</v>
      </c>
      <c r="K182" s="255">
        <f>SUMIFS(지출예정!$I:$I,지출예정!$C:$C,$B182,지출예정!$D:$D,"&lt;"&amp;L$4)</f>
        <v>0</v>
      </c>
      <c r="L182" s="255">
        <f>SUMIFS(지출예정!$I:$I,지출예정!$C:$C,$B182,지출예정!$D:$D,"&lt;"&amp;M$4,지출예정!$D:$D,"&gt;="&amp;L$4)</f>
        <v>0</v>
      </c>
      <c r="M182" s="255">
        <f>SUMIFS(지출예정!$I:$I,지출예정!$C:$C,$B182,지출예정!$D:$D,"&lt;"&amp;N$4,지출예정!$D:$D,"&gt;="&amp;M$4)</f>
        <v>0</v>
      </c>
      <c r="N182" s="255">
        <f>SUMIFS(지출예정!$I:$I,지출예정!$C:$C,$B182,지출예정!$D:$D,"&lt;"&amp;O$4,지출예정!$D:$D,"&gt;="&amp;N$4)</f>
        <v>0</v>
      </c>
      <c r="O182" s="255">
        <f>SUMIFS(지출예정!$I:$I,지출예정!$C:$C,$B182,지출예정!$D:$D,"&lt;"&amp;P$4,지출예정!$D:$D,"&gt;="&amp;O$4)</f>
        <v>0</v>
      </c>
      <c r="P182" s="255">
        <f>SUMIFS(지출예정!$I:$I,지출예정!$C:$C,$B182,지출예정!$D:$D,"&lt;"&amp;Q$4,지출예정!$D:$D,"&gt;="&amp;P$4)</f>
        <v>0</v>
      </c>
      <c r="Q182" s="255">
        <f>SUMIFS(지출예정!$I:$I,지출예정!$C:$C,$B182,지출예정!$D:$D,"&lt;"&amp;R$4,지출예정!$D:$D,"&gt;="&amp;Q$4)</f>
        <v>0</v>
      </c>
      <c r="R182" s="255">
        <f>SUMIFS(지출예정!$I:$I,지출예정!$C:$C,$B182,지출예정!$D:$D,"&lt;"&amp;$S$4,지출예정!$D:$D,"&gt;="&amp;R$4)</f>
        <v>0</v>
      </c>
      <c r="S182" s="255">
        <f>SUMIFS(지출예정!$I:$I,지출예정!$C:$C,$B182,지출예정!$D:$D,"&gt;="&amp;S$4)</f>
        <v>0</v>
      </c>
    </row>
    <row r="183" spans="1:19">
      <c r="A183" s="250"/>
      <c r="B183" s="250"/>
      <c r="C183" s="251"/>
      <c r="D183" s="252">
        <f t="shared" si="14"/>
        <v>0</v>
      </c>
      <c r="E183" s="251"/>
      <c r="F183" s="253">
        <f t="shared" si="15"/>
        <v>0</v>
      </c>
      <c r="G183" s="253">
        <f t="shared" si="16"/>
        <v>0</v>
      </c>
      <c r="H183" s="254" t="str">
        <f t="shared" si="17"/>
        <v>0.00%</v>
      </c>
      <c r="I183" s="253">
        <f t="shared" si="18"/>
        <v>0</v>
      </c>
      <c r="J183" s="254" t="str">
        <f t="shared" si="19"/>
        <v>0.00%</v>
      </c>
      <c r="K183" s="255">
        <f>SUMIFS(지출예정!$I:$I,지출예정!$C:$C,$B183,지출예정!$D:$D,"&lt;"&amp;L$4)</f>
        <v>0</v>
      </c>
      <c r="L183" s="255">
        <f>SUMIFS(지출예정!$I:$I,지출예정!$C:$C,$B183,지출예정!$D:$D,"&lt;"&amp;M$4,지출예정!$D:$D,"&gt;="&amp;L$4)</f>
        <v>0</v>
      </c>
      <c r="M183" s="255">
        <f>SUMIFS(지출예정!$I:$I,지출예정!$C:$C,$B183,지출예정!$D:$D,"&lt;"&amp;N$4,지출예정!$D:$D,"&gt;="&amp;M$4)</f>
        <v>0</v>
      </c>
      <c r="N183" s="255">
        <f>SUMIFS(지출예정!$I:$I,지출예정!$C:$C,$B183,지출예정!$D:$D,"&lt;"&amp;O$4,지출예정!$D:$D,"&gt;="&amp;N$4)</f>
        <v>0</v>
      </c>
      <c r="O183" s="255">
        <f>SUMIFS(지출예정!$I:$I,지출예정!$C:$C,$B183,지출예정!$D:$D,"&lt;"&amp;P$4,지출예정!$D:$D,"&gt;="&amp;O$4)</f>
        <v>0</v>
      </c>
      <c r="P183" s="255">
        <f>SUMIFS(지출예정!$I:$I,지출예정!$C:$C,$B183,지출예정!$D:$D,"&lt;"&amp;Q$4,지출예정!$D:$D,"&gt;="&amp;P$4)</f>
        <v>0</v>
      </c>
      <c r="Q183" s="255">
        <f>SUMIFS(지출예정!$I:$I,지출예정!$C:$C,$B183,지출예정!$D:$D,"&lt;"&amp;R$4,지출예정!$D:$D,"&gt;="&amp;Q$4)</f>
        <v>0</v>
      </c>
      <c r="R183" s="255">
        <f>SUMIFS(지출예정!$I:$I,지출예정!$C:$C,$B183,지출예정!$D:$D,"&lt;"&amp;$S$4,지출예정!$D:$D,"&gt;="&amp;R$4)</f>
        <v>0</v>
      </c>
      <c r="S183" s="255">
        <f>SUMIFS(지출예정!$I:$I,지출예정!$C:$C,$B183,지출예정!$D:$D,"&gt;="&amp;S$4)</f>
        <v>0</v>
      </c>
    </row>
    <row r="184" spans="1:19">
      <c r="A184" s="250"/>
      <c r="B184" s="250"/>
      <c r="C184" s="251"/>
      <c r="D184" s="252">
        <f t="shared" si="14"/>
        <v>0</v>
      </c>
      <c r="E184" s="251"/>
      <c r="F184" s="253">
        <f t="shared" si="15"/>
        <v>0</v>
      </c>
      <c r="G184" s="253">
        <f t="shared" si="16"/>
        <v>0</v>
      </c>
      <c r="H184" s="254" t="str">
        <f t="shared" si="17"/>
        <v>0.00%</v>
      </c>
      <c r="I184" s="253">
        <f t="shared" si="18"/>
        <v>0</v>
      </c>
      <c r="J184" s="254" t="str">
        <f t="shared" si="19"/>
        <v>0.00%</v>
      </c>
      <c r="K184" s="255">
        <f>SUMIFS(지출예정!$I:$I,지출예정!$C:$C,$B184,지출예정!$D:$D,"&lt;"&amp;L$4)</f>
        <v>0</v>
      </c>
      <c r="L184" s="255">
        <f>SUMIFS(지출예정!$I:$I,지출예정!$C:$C,$B184,지출예정!$D:$D,"&lt;"&amp;M$4,지출예정!$D:$D,"&gt;="&amp;L$4)</f>
        <v>0</v>
      </c>
      <c r="M184" s="255">
        <f>SUMIFS(지출예정!$I:$I,지출예정!$C:$C,$B184,지출예정!$D:$D,"&lt;"&amp;N$4,지출예정!$D:$D,"&gt;="&amp;M$4)</f>
        <v>0</v>
      </c>
      <c r="N184" s="255">
        <f>SUMIFS(지출예정!$I:$I,지출예정!$C:$C,$B184,지출예정!$D:$D,"&lt;"&amp;O$4,지출예정!$D:$D,"&gt;="&amp;N$4)</f>
        <v>0</v>
      </c>
      <c r="O184" s="255">
        <f>SUMIFS(지출예정!$I:$I,지출예정!$C:$C,$B184,지출예정!$D:$D,"&lt;"&amp;P$4,지출예정!$D:$D,"&gt;="&amp;O$4)</f>
        <v>0</v>
      </c>
      <c r="P184" s="255">
        <f>SUMIFS(지출예정!$I:$I,지출예정!$C:$C,$B184,지출예정!$D:$D,"&lt;"&amp;Q$4,지출예정!$D:$D,"&gt;="&amp;P$4)</f>
        <v>0</v>
      </c>
      <c r="Q184" s="255">
        <f>SUMIFS(지출예정!$I:$I,지출예정!$C:$C,$B184,지출예정!$D:$D,"&lt;"&amp;R$4,지출예정!$D:$D,"&gt;="&amp;Q$4)</f>
        <v>0</v>
      </c>
      <c r="R184" s="255">
        <f>SUMIFS(지출예정!$I:$I,지출예정!$C:$C,$B184,지출예정!$D:$D,"&lt;"&amp;$S$4,지출예정!$D:$D,"&gt;="&amp;R$4)</f>
        <v>0</v>
      </c>
      <c r="S184" s="255">
        <f>SUMIFS(지출예정!$I:$I,지출예정!$C:$C,$B184,지출예정!$D:$D,"&gt;="&amp;S$4)</f>
        <v>0</v>
      </c>
    </row>
    <row r="185" spans="1:19">
      <c r="A185" s="250"/>
      <c r="B185" s="250"/>
      <c r="C185" s="251"/>
      <c r="D185" s="252">
        <f t="shared" si="14"/>
        <v>0</v>
      </c>
      <c r="E185" s="251"/>
      <c r="F185" s="253">
        <f t="shared" si="15"/>
        <v>0</v>
      </c>
      <c r="G185" s="253">
        <f t="shared" si="16"/>
        <v>0</v>
      </c>
      <c r="H185" s="254" t="str">
        <f t="shared" si="17"/>
        <v>0.00%</v>
      </c>
      <c r="I185" s="253">
        <f t="shared" si="18"/>
        <v>0</v>
      </c>
      <c r="J185" s="254" t="str">
        <f t="shared" si="19"/>
        <v>0.00%</v>
      </c>
      <c r="K185" s="255">
        <f>SUMIFS(지출예정!$I:$I,지출예정!$C:$C,$B185,지출예정!$D:$D,"&lt;"&amp;L$4)</f>
        <v>0</v>
      </c>
      <c r="L185" s="255">
        <f>SUMIFS(지출예정!$I:$I,지출예정!$C:$C,$B185,지출예정!$D:$D,"&lt;"&amp;M$4,지출예정!$D:$D,"&gt;="&amp;L$4)</f>
        <v>0</v>
      </c>
      <c r="M185" s="255">
        <f>SUMIFS(지출예정!$I:$I,지출예정!$C:$C,$B185,지출예정!$D:$D,"&lt;"&amp;N$4,지출예정!$D:$D,"&gt;="&amp;M$4)</f>
        <v>0</v>
      </c>
      <c r="N185" s="255">
        <f>SUMIFS(지출예정!$I:$I,지출예정!$C:$C,$B185,지출예정!$D:$D,"&lt;"&amp;O$4,지출예정!$D:$D,"&gt;="&amp;N$4)</f>
        <v>0</v>
      </c>
      <c r="O185" s="255">
        <f>SUMIFS(지출예정!$I:$I,지출예정!$C:$C,$B185,지출예정!$D:$D,"&lt;"&amp;P$4,지출예정!$D:$D,"&gt;="&amp;O$4)</f>
        <v>0</v>
      </c>
      <c r="P185" s="255">
        <f>SUMIFS(지출예정!$I:$I,지출예정!$C:$C,$B185,지출예정!$D:$D,"&lt;"&amp;Q$4,지출예정!$D:$D,"&gt;="&amp;P$4)</f>
        <v>0</v>
      </c>
      <c r="Q185" s="255">
        <f>SUMIFS(지출예정!$I:$I,지출예정!$C:$C,$B185,지출예정!$D:$D,"&lt;"&amp;R$4,지출예정!$D:$D,"&gt;="&amp;Q$4)</f>
        <v>0</v>
      </c>
      <c r="R185" s="255">
        <f>SUMIFS(지출예정!$I:$I,지출예정!$C:$C,$B185,지출예정!$D:$D,"&lt;"&amp;$S$4,지출예정!$D:$D,"&gt;="&amp;R$4)</f>
        <v>0</v>
      </c>
      <c r="S185" s="255">
        <f>SUMIFS(지출예정!$I:$I,지출예정!$C:$C,$B185,지출예정!$D:$D,"&gt;="&amp;S$4)</f>
        <v>0</v>
      </c>
    </row>
    <row r="186" spans="1:19">
      <c r="A186" s="250"/>
      <c r="B186" s="250"/>
      <c r="C186" s="251"/>
      <c r="D186" s="252">
        <f t="shared" si="14"/>
        <v>0</v>
      </c>
      <c r="E186" s="251"/>
      <c r="F186" s="253">
        <f t="shared" si="15"/>
        <v>0</v>
      </c>
      <c r="G186" s="253">
        <f t="shared" si="16"/>
        <v>0</v>
      </c>
      <c r="H186" s="254" t="str">
        <f t="shared" si="17"/>
        <v>0.00%</v>
      </c>
      <c r="I186" s="253">
        <f t="shared" si="18"/>
        <v>0</v>
      </c>
      <c r="J186" s="254" t="str">
        <f t="shared" si="19"/>
        <v>0.00%</v>
      </c>
      <c r="K186" s="255">
        <f>SUMIFS(지출예정!$I:$I,지출예정!$C:$C,$B186,지출예정!$D:$D,"&lt;"&amp;L$4)</f>
        <v>0</v>
      </c>
      <c r="L186" s="255">
        <f>SUMIFS(지출예정!$I:$I,지출예정!$C:$C,$B186,지출예정!$D:$D,"&lt;"&amp;M$4,지출예정!$D:$D,"&gt;="&amp;L$4)</f>
        <v>0</v>
      </c>
      <c r="M186" s="255">
        <f>SUMIFS(지출예정!$I:$I,지출예정!$C:$C,$B186,지출예정!$D:$D,"&lt;"&amp;N$4,지출예정!$D:$D,"&gt;="&amp;M$4)</f>
        <v>0</v>
      </c>
      <c r="N186" s="255">
        <f>SUMIFS(지출예정!$I:$I,지출예정!$C:$C,$B186,지출예정!$D:$D,"&lt;"&amp;O$4,지출예정!$D:$D,"&gt;="&amp;N$4)</f>
        <v>0</v>
      </c>
      <c r="O186" s="255">
        <f>SUMIFS(지출예정!$I:$I,지출예정!$C:$C,$B186,지출예정!$D:$D,"&lt;"&amp;P$4,지출예정!$D:$D,"&gt;="&amp;O$4)</f>
        <v>0</v>
      </c>
      <c r="P186" s="255">
        <f>SUMIFS(지출예정!$I:$I,지출예정!$C:$C,$B186,지출예정!$D:$D,"&lt;"&amp;Q$4,지출예정!$D:$D,"&gt;="&amp;P$4)</f>
        <v>0</v>
      </c>
      <c r="Q186" s="255">
        <f>SUMIFS(지출예정!$I:$I,지출예정!$C:$C,$B186,지출예정!$D:$D,"&lt;"&amp;R$4,지출예정!$D:$D,"&gt;="&amp;Q$4)</f>
        <v>0</v>
      </c>
      <c r="R186" s="255">
        <f>SUMIFS(지출예정!$I:$I,지출예정!$C:$C,$B186,지출예정!$D:$D,"&lt;"&amp;$S$4,지출예정!$D:$D,"&gt;="&amp;R$4)</f>
        <v>0</v>
      </c>
      <c r="S186" s="255">
        <f>SUMIFS(지출예정!$I:$I,지출예정!$C:$C,$B186,지출예정!$D:$D,"&gt;="&amp;S$4)</f>
        <v>0</v>
      </c>
    </row>
    <row r="187" spans="1:19">
      <c r="A187" s="250"/>
      <c r="B187" s="250"/>
      <c r="C187" s="251"/>
      <c r="D187" s="252">
        <f t="shared" si="14"/>
        <v>0</v>
      </c>
      <c r="E187" s="251"/>
      <c r="F187" s="253">
        <f t="shared" si="15"/>
        <v>0</v>
      </c>
      <c r="G187" s="253">
        <f t="shared" si="16"/>
        <v>0</v>
      </c>
      <c r="H187" s="254" t="str">
        <f t="shared" si="17"/>
        <v>0.00%</v>
      </c>
      <c r="I187" s="253">
        <f t="shared" si="18"/>
        <v>0</v>
      </c>
      <c r="J187" s="254" t="str">
        <f t="shared" si="19"/>
        <v>0.00%</v>
      </c>
      <c r="K187" s="255">
        <f>SUMIFS(지출예정!$I:$I,지출예정!$C:$C,$B187,지출예정!$D:$D,"&lt;"&amp;L$4)</f>
        <v>0</v>
      </c>
      <c r="L187" s="255">
        <f>SUMIFS(지출예정!$I:$I,지출예정!$C:$C,$B187,지출예정!$D:$D,"&lt;"&amp;M$4,지출예정!$D:$D,"&gt;="&amp;L$4)</f>
        <v>0</v>
      </c>
      <c r="M187" s="255">
        <f>SUMIFS(지출예정!$I:$I,지출예정!$C:$C,$B187,지출예정!$D:$D,"&lt;"&amp;N$4,지출예정!$D:$D,"&gt;="&amp;M$4)</f>
        <v>0</v>
      </c>
      <c r="N187" s="255">
        <f>SUMIFS(지출예정!$I:$I,지출예정!$C:$C,$B187,지출예정!$D:$D,"&lt;"&amp;O$4,지출예정!$D:$D,"&gt;="&amp;N$4)</f>
        <v>0</v>
      </c>
      <c r="O187" s="255">
        <f>SUMIFS(지출예정!$I:$I,지출예정!$C:$C,$B187,지출예정!$D:$D,"&lt;"&amp;P$4,지출예정!$D:$D,"&gt;="&amp;O$4)</f>
        <v>0</v>
      </c>
      <c r="P187" s="255">
        <f>SUMIFS(지출예정!$I:$I,지출예정!$C:$C,$B187,지출예정!$D:$D,"&lt;"&amp;Q$4,지출예정!$D:$D,"&gt;="&amp;P$4)</f>
        <v>0</v>
      </c>
      <c r="Q187" s="255">
        <f>SUMIFS(지출예정!$I:$I,지출예정!$C:$C,$B187,지출예정!$D:$D,"&lt;"&amp;R$4,지출예정!$D:$D,"&gt;="&amp;Q$4)</f>
        <v>0</v>
      </c>
      <c r="R187" s="255">
        <f>SUMIFS(지출예정!$I:$I,지출예정!$C:$C,$B187,지출예정!$D:$D,"&lt;"&amp;$S$4,지출예정!$D:$D,"&gt;="&amp;R$4)</f>
        <v>0</v>
      </c>
      <c r="S187" s="255">
        <f>SUMIFS(지출예정!$I:$I,지출예정!$C:$C,$B187,지출예정!$D:$D,"&gt;="&amp;S$4)</f>
        <v>0</v>
      </c>
    </row>
    <row r="188" spans="1:19">
      <c r="A188" s="250"/>
      <c r="B188" s="250"/>
      <c r="C188" s="251"/>
      <c r="D188" s="252">
        <f t="shared" si="14"/>
        <v>0</v>
      </c>
      <c r="E188" s="251"/>
      <c r="F188" s="253">
        <f t="shared" si="15"/>
        <v>0</v>
      </c>
      <c r="G188" s="253">
        <f t="shared" si="16"/>
        <v>0</v>
      </c>
      <c r="H188" s="254" t="str">
        <f t="shared" si="17"/>
        <v>0.00%</v>
      </c>
      <c r="I188" s="253">
        <f t="shared" si="18"/>
        <v>0</v>
      </c>
      <c r="J188" s="254" t="str">
        <f t="shared" si="19"/>
        <v>0.00%</v>
      </c>
      <c r="K188" s="255">
        <f>SUMIFS(지출예정!$I:$I,지출예정!$C:$C,$B188,지출예정!$D:$D,"&lt;"&amp;L$4)</f>
        <v>0</v>
      </c>
      <c r="L188" s="255">
        <f>SUMIFS(지출예정!$I:$I,지출예정!$C:$C,$B188,지출예정!$D:$D,"&lt;"&amp;M$4,지출예정!$D:$D,"&gt;="&amp;L$4)</f>
        <v>0</v>
      </c>
      <c r="M188" s="255">
        <f>SUMIFS(지출예정!$I:$I,지출예정!$C:$C,$B188,지출예정!$D:$D,"&lt;"&amp;N$4,지출예정!$D:$D,"&gt;="&amp;M$4)</f>
        <v>0</v>
      </c>
      <c r="N188" s="255">
        <f>SUMIFS(지출예정!$I:$I,지출예정!$C:$C,$B188,지출예정!$D:$D,"&lt;"&amp;O$4,지출예정!$D:$D,"&gt;="&amp;N$4)</f>
        <v>0</v>
      </c>
      <c r="O188" s="255">
        <f>SUMIFS(지출예정!$I:$I,지출예정!$C:$C,$B188,지출예정!$D:$D,"&lt;"&amp;P$4,지출예정!$D:$D,"&gt;="&amp;O$4)</f>
        <v>0</v>
      </c>
      <c r="P188" s="255">
        <f>SUMIFS(지출예정!$I:$I,지출예정!$C:$C,$B188,지출예정!$D:$D,"&lt;"&amp;Q$4,지출예정!$D:$D,"&gt;="&amp;P$4)</f>
        <v>0</v>
      </c>
      <c r="Q188" s="255">
        <f>SUMIFS(지출예정!$I:$I,지출예정!$C:$C,$B188,지출예정!$D:$D,"&lt;"&amp;R$4,지출예정!$D:$D,"&gt;="&amp;Q$4)</f>
        <v>0</v>
      </c>
      <c r="R188" s="255">
        <f>SUMIFS(지출예정!$I:$I,지출예정!$C:$C,$B188,지출예정!$D:$D,"&lt;"&amp;$S$4,지출예정!$D:$D,"&gt;="&amp;R$4)</f>
        <v>0</v>
      </c>
      <c r="S188" s="255">
        <f>SUMIFS(지출예정!$I:$I,지출예정!$C:$C,$B188,지출예정!$D:$D,"&gt;="&amp;S$4)</f>
        <v>0</v>
      </c>
    </row>
    <row r="189" spans="1:19">
      <c r="A189" s="250"/>
      <c r="B189" s="250"/>
      <c r="C189" s="251"/>
      <c r="D189" s="252">
        <f t="shared" si="14"/>
        <v>0</v>
      </c>
      <c r="E189" s="251"/>
      <c r="F189" s="253">
        <f t="shared" si="15"/>
        <v>0</v>
      </c>
      <c r="G189" s="253">
        <f t="shared" si="16"/>
        <v>0</v>
      </c>
      <c r="H189" s="254" t="str">
        <f t="shared" si="17"/>
        <v>0.00%</v>
      </c>
      <c r="I189" s="253">
        <f t="shared" si="18"/>
        <v>0</v>
      </c>
      <c r="J189" s="254" t="str">
        <f t="shared" si="19"/>
        <v>0.00%</v>
      </c>
      <c r="K189" s="255">
        <f>SUMIFS(지출예정!$I:$I,지출예정!$C:$C,$B189,지출예정!$D:$D,"&lt;"&amp;L$4)</f>
        <v>0</v>
      </c>
      <c r="L189" s="255">
        <f>SUMIFS(지출예정!$I:$I,지출예정!$C:$C,$B189,지출예정!$D:$D,"&lt;"&amp;M$4,지출예정!$D:$D,"&gt;="&amp;L$4)</f>
        <v>0</v>
      </c>
      <c r="M189" s="255">
        <f>SUMIFS(지출예정!$I:$I,지출예정!$C:$C,$B189,지출예정!$D:$D,"&lt;"&amp;N$4,지출예정!$D:$D,"&gt;="&amp;M$4)</f>
        <v>0</v>
      </c>
      <c r="N189" s="255">
        <f>SUMIFS(지출예정!$I:$I,지출예정!$C:$C,$B189,지출예정!$D:$D,"&lt;"&amp;O$4,지출예정!$D:$D,"&gt;="&amp;N$4)</f>
        <v>0</v>
      </c>
      <c r="O189" s="255">
        <f>SUMIFS(지출예정!$I:$I,지출예정!$C:$C,$B189,지출예정!$D:$D,"&lt;"&amp;P$4,지출예정!$D:$D,"&gt;="&amp;O$4)</f>
        <v>0</v>
      </c>
      <c r="P189" s="255">
        <f>SUMIFS(지출예정!$I:$I,지출예정!$C:$C,$B189,지출예정!$D:$D,"&lt;"&amp;Q$4,지출예정!$D:$D,"&gt;="&amp;P$4)</f>
        <v>0</v>
      </c>
      <c r="Q189" s="255">
        <f>SUMIFS(지출예정!$I:$I,지출예정!$C:$C,$B189,지출예정!$D:$D,"&lt;"&amp;R$4,지출예정!$D:$D,"&gt;="&amp;Q$4)</f>
        <v>0</v>
      </c>
      <c r="R189" s="255">
        <f>SUMIFS(지출예정!$I:$I,지출예정!$C:$C,$B189,지출예정!$D:$D,"&lt;"&amp;$S$4,지출예정!$D:$D,"&gt;="&amp;R$4)</f>
        <v>0</v>
      </c>
      <c r="S189" s="255">
        <f>SUMIFS(지출예정!$I:$I,지출예정!$C:$C,$B189,지출예정!$D:$D,"&gt;="&amp;S$4)</f>
        <v>0</v>
      </c>
    </row>
    <row r="190" spans="1:19">
      <c r="A190" s="250"/>
      <c r="B190" s="250"/>
      <c r="C190" s="251"/>
      <c r="D190" s="252">
        <f t="shared" si="14"/>
        <v>0</v>
      </c>
      <c r="E190" s="251"/>
      <c r="F190" s="253">
        <f t="shared" si="15"/>
        <v>0</v>
      </c>
      <c r="G190" s="253">
        <f t="shared" si="16"/>
        <v>0</v>
      </c>
      <c r="H190" s="254" t="str">
        <f t="shared" si="17"/>
        <v>0.00%</v>
      </c>
      <c r="I190" s="253">
        <f t="shared" si="18"/>
        <v>0</v>
      </c>
      <c r="J190" s="254" t="str">
        <f t="shared" si="19"/>
        <v>0.00%</v>
      </c>
      <c r="K190" s="255">
        <f>SUMIFS(지출예정!$I:$I,지출예정!$C:$C,$B190,지출예정!$D:$D,"&lt;"&amp;L$4)</f>
        <v>0</v>
      </c>
      <c r="L190" s="255">
        <f>SUMIFS(지출예정!$I:$I,지출예정!$C:$C,$B190,지출예정!$D:$D,"&lt;"&amp;M$4,지출예정!$D:$D,"&gt;="&amp;L$4)</f>
        <v>0</v>
      </c>
      <c r="M190" s="255">
        <f>SUMIFS(지출예정!$I:$I,지출예정!$C:$C,$B190,지출예정!$D:$D,"&lt;"&amp;N$4,지출예정!$D:$D,"&gt;="&amp;M$4)</f>
        <v>0</v>
      </c>
      <c r="N190" s="255">
        <f>SUMIFS(지출예정!$I:$I,지출예정!$C:$C,$B190,지출예정!$D:$D,"&lt;"&amp;O$4,지출예정!$D:$D,"&gt;="&amp;N$4)</f>
        <v>0</v>
      </c>
      <c r="O190" s="255">
        <f>SUMIFS(지출예정!$I:$I,지출예정!$C:$C,$B190,지출예정!$D:$D,"&lt;"&amp;P$4,지출예정!$D:$D,"&gt;="&amp;O$4)</f>
        <v>0</v>
      </c>
      <c r="P190" s="255">
        <f>SUMIFS(지출예정!$I:$I,지출예정!$C:$C,$B190,지출예정!$D:$D,"&lt;"&amp;Q$4,지출예정!$D:$D,"&gt;="&amp;P$4)</f>
        <v>0</v>
      </c>
      <c r="Q190" s="255">
        <f>SUMIFS(지출예정!$I:$I,지출예정!$C:$C,$B190,지출예정!$D:$D,"&lt;"&amp;R$4,지출예정!$D:$D,"&gt;="&amp;Q$4)</f>
        <v>0</v>
      </c>
      <c r="R190" s="255">
        <f>SUMIFS(지출예정!$I:$I,지출예정!$C:$C,$B190,지출예정!$D:$D,"&lt;"&amp;$S$4,지출예정!$D:$D,"&gt;="&amp;R$4)</f>
        <v>0</v>
      </c>
      <c r="S190" s="255">
        <f>SUMIFS(지출예정!$I:$I,지출예정!$C:$C,$B190,지출예정!$D:$D,"&gt;="&amp;S$4)</f>
        <v>0</v>
      </c>
    </row>
    <row r="191" spans="1:19">
      <c r="A191" s="250"/>
      <c r="B191" s="250"/>
      <c r="C191" s="251"/>
      <c r="D191" s="252">
        <f t="shared" si="14"/>
        <v>0</v>
      </c>
      <c r="E191" s="251"/>
      <c r="F191" s="253">
        <f t="shared" si="15"/>
        <v>0</v>
      </c>
      <c r="G191" s="253">
        <f t="shared" si="16"/>
        <v>0</v>
      </c>
      <c r="H191" s="254" t="str">
        <f t="shared" si="17"/>
        <v>0.00%</v>
      </c>
      <c r="I191" s="253">
        <f t="shared" si="18"/>
        <v>0</v>
      </c>
      <c r="J191" s="254" t="str">
        <f t="shared" si="19"/>
        <v>0.00%</v>
      </c>
      <c r="K191" s="255">
        <f>SUMIFS(지출예정!$I:$I,지출예정!$C:$C,$B191,지출예정!$D:$D,"&lt;"&amp;L$4)</f>
        <v>0</v>
      </c>
      <c r="L191" s="255">
        <f>SUMIFS(지출예정!$I:$I,지출예정!$C:$C,$B191,지출예정!$D:$D,"&lt;"&amp;M$4,지출예정!$D:$D,"&gt;="&amp;L$4)</f>
        <v>0</v>
      </c>
      <c r="M191" s="255">
        <f>SUMIFS(지출예정!$I:$I,지출예정!$C:$C,$B191,지출예정!$D:$D,"&lt;"&amp;N$4,지출예정!$D:$D,"&gt;="&amp;M$4)</f>
        <v>0</v>
      </c>
      <c r="N191" s="255">
        <f>SUMIFS(지출예정!$I:$I,지출예정!$C:$C,$B191,지출예정!$D:$D,"&lt;"&amp;O$4,지출예정!$D:$D,"&gt;="&amp;N$4)</f>
        <v>0</v>
      </c>
      <c r="O191" s="255">
        <f>SUMIFS(지출예정!$I:$I,지출예정!$C:$C,$B191,지출예정!$D:$D,"&lt;"&amp;P$4,지출예정!$D:$D,"&gt;="&amp;O$4)</f>
        <v>0</v>
      </c>
      <c r="P191" s="255">
        <f>SUMIFS(지출예정!$I:$I,지출예정!$C:$C,$B191,지출예정!$D:$D,"&lt;"&amp;Q$4,지출예정!$D:$D,"&gt;="&amp;P$4)</f>
        <v>0</v>
      </c>
      <c r="Q191" s="255">
        <f>SUMIFS(지출예정!$I:$I,지출예정!$C:$C,$B191,지출예정!$D:$D,"&lt;"&amp;R$4,지출예정!$D:$D,"&gt;="&amp;Q$4)</f>
        <v>0</v>
      </c>
      <c r="R191" s="255">
        <f>SUMIFS(지출예정!$I:$I,지출예정!$C:$C,$B191,지출예정!$D:$D,"&lt;"&amp;$S$4,지출예정!$D:$D,"&gt;="&amp;R$4)</f>
        <v>0</v>
      </c>
      <c r="S191" s="255">
        <f>SUMIFS(지출예정!$I:$I,지출예정!$C:$C,$B191,지출예정!$D:$D,"&gt;="&amp;S$4)</f>
        <v>0</v>
      </c>
    </row>
    <row r="192" spans="1:19">
      <c r="A192" s="250"/>
      <c r="B192" s="250"/>
      <c r="C192" s="251"/>
      <c r="D192" s="252">
        <f t="shared" si="14"/>
        <v>0</v>
      </c>
      <c r="E192" s="251"/>
      <c r="F192" s="253">
        <f t="shared" si="15"/>
        <v>0</v>
      </c>
      <c r="G192" s="253">
        <f t="shared" si="16"/>
        <v>0</v>
      </c>
      <c r="H192" s="254" t="str">
        <f t="shared" si="17"/>
        <v>0.00%</v>
      </c>
      <c r="I192" s="253">
        <f t="shared" si="18"/>
        <v>0</v>
      </c>
      <c r="J192" s="254" t="str">
        <f t="shared" si="19"/>
        <v>0.00%</v>
      </c>
      <c r="K192" s="255">
        <f>SUMIFS(지출예정!$I:$I,지출예정!$C:$C,$B192,지출예정!$D:$D,"&lt;"&amp;L$4)</f>
        <v>0</v>
      </c>
      <c r="L192" s="255">
        <f>SUMIFS(지출예정!$I:$I,지출예정!$C:$C,$B192,지출예정!$D:$D,"&lt;"&amp;M$4,지출예정!$D:$D,"&gt;="&amp;L$4)</f>
        <v>0</v>
      </c>
      <c r="M192" s="255">
        <f>SUMIFS(지출예정!$I:$I,지출예정!$C:$C,$B192,지출예정!$D:$D,"&lt;"&amp;N$4,지출예정!$D:$D,"&gt;="&amp;M$4)</f>
        <v>0</v>
      </c>
      <c r="N192" s="255">
        <f>SUMIFS(지출예정!$I:$I,지출예정!$C:$C,$B192,지출예정!$D:$D,"&lt;"&amp;O$4,지출예정!$D:$D,"&gt;="&amp;N$4)</f>
        <v>0</v>
      </c>
      <c r="O192" s="255">
        <f>SUMIFS(지출예정!$I:$I,지출예정!$C:$C,$B192,지출예정!$D:$D,"&lt;"&amp;P$4,지출예정!$D:$D,"&gt;="&amp;O$4)</f>
        <v>0</v>
      </c>
      <c r="P192" s="255">
        <f>SUMIFS(지출예정!$I:$I,지출예정!$C:$C,$B192,지출예정!$D:$D,"&lt;"&amp;Q$4,지출예정!$D:$D,"&gt;="&amp;P$4)</f>
        <v>0</v>
      </c>
      <c r="Q192" s="255">
        <f>SUMIFS(지출예정!$I:$I,지출예정!$C:$C,$B192,지출예정!$D:$D,"&lt;"&amp;R$4,지출예정!$D:$D,"&gt;="&amp;Q$4)</f>
        <v>0</v>
      </c>
      <c r="R192" s="255">
        <f>SUMIFS(지출예정!$I:$I,지출예정!$C:$C,$B192,지출예정!$D:$D,"&lt;"&amp;$S$4,지출예정!$D:$D,"&gt;="&amp;R$4)</f>
        <v>0</v>
      </c>
      <c r="S192" s="255">
        <f>SUMIFS(지출예정!$I:$I,지출예정!$C:$C,$B192,지출예정!$D:$D,"&gt;="&amp;S$4)</f>
        <v>0</v>
      </c>
    </row>
    <row r="193" spans="1:19">
      <c r="A193" s="250"/>
      <c r="B193" s="250"/>
      <c r="C193" s="251"/>
      <c r="D193" s="252">
        <f t="shared" si="14"/>
        <v>0</v>
      </c>
      <c r="E193" s="251"/>
      <c r="F193" s="253">
        <f t="shared" si="15"/>
        <v>0</v>
      </c>
      <c r="G193" s="253">
        <f t="shared" si="16"/>
        <v>0</v>
      </c>
      <c r="H193" s="254" t="str">
        <f t="shared" si="17"/>
        <v>0.00%</v>
      </c>
      <c r="I193" s="253">
        <f t="shared" si="18"/>
        <v>0</v>
      </c>
      <c r="J193" s="254" t="str">
        <f t="shared" si="19"/>
        <v>0.00%</v>
      </c>
      <c r="K193" s="255">
        <f>SUMIFS(지출예정!$I:$I,지출예정!$C:$C,$B193,지출예정!$D:$D,"&lt;"&amp;L$4)</f>
        <v>0</v>
      </c>
      <c r="L193" s="255">
        <f>SUMIFS(지출예정!$I:$I,지출예정!$C:$C,$B193,지출예정!$D:$D,"&lt;"&amp;M$4,지출예정!$D:$D,"&gt;="&amp;L$4)</f>
        <v>0</v>
      </c>
      <c r="M193" s="255">
        <f>SUMIFS(지출예정!$I:$I,지출예정!$C:$C,$B193,지출예정!$D:$D,"&lt;"&amp;N$4,지출예정!$D:$D,"&gt;="&amp;M$4)</f>
        <v>0</v>
      </c>
      <c r="N193" s="255">
        <f>SUMIFS(지출예정!$I:$I,지출예정!$C:$C,$B193,지출예정!$D:$D,"&lt;"&amp;O$4,지출예정!$D:$D,"&gt;="&amp;N$4)</f>
        <v>0</v>
      </c>
      <c r="O193" s="255">
        <f>SUMIFS(지출예정!$I:$I,지출예정!$C:$C,$B193,지출예정!$D:$D,"&lt;"&amp;P$4,지출예정!$D:$D,"&gt;="&amp;O$4)</f>
        <v>0</v>
      </c>
      <c r="P193" s="255">
        <f>SUMIFS(지출예정!$I:$I,지출예정!$C:$C,$B193,지출예정!$D:$D,"&lt;"&amp;Q$4,지출예정!$D:$D,"&gt;="&amp;P$4)</f>
        <v>0</v>
      </c>
      <c r="Q193" s="255">
        <f>SUMIFS(지출예정!$I:$I,지출예정!$C:$C,$B193,지출예정!$D:$D,"&lt;"&amp;R$4,지출예정!$D:$D,"&gt;="&amp;Q$4)</f>
        <v>0</v>
      </c>
      <c r="R193" s="255">
        <f>SUMIFS(지출예정!$I:$I,지출예정!$C:$C,$B193,지출예정!$D:$D,"&lt;"&amp;$S$4,지출예정!$D:$D,"&gt;="&amp;R$4)</f>
        <v>0</v>
      </c>
      <c r="S193" s="255">
        <f>SUMIFS(지출예정!$I:$I,지출예정!$C:$C,$B193,지출예정!$D:$D,"&gt;="&amp;S$4)</f>
        <v>0</v>
      </c>
    </row>
    <row r="194" spans="1:19">
      <c r="A194" s="250"/>
      <c r="B194" s="250"/>
      <c r="C194" s="251"/>
      <c r="D194" s="252">
        <f t="shared" si="14"/>
        <v>0</v>
      </c>
      <c r="E194" s="251"/>
      <c r="F194" s="253">
        <f t="shared" si="15"/>
        <v>0</v>
      </c>
      <c r="G194" s="253">
        <f t="shared" si="16"/>
        <v>0</v>
      </c>
      <c r="H194" s="254" t="str">
        <f t="shared" si="17"/>
        <v>0.00%</v>
      </c>
      <c r="I194" s="253">
        <f t="shared" si="18"/>
        <v>0</v>
      </c>
      <c r="J194" s="254" t="str">
        <f t="shared" si="19"/>
        <v>0.00%</v>
      </c>
      <c r="K194" s="255">
        <f>SUMIFS(지출예정!$I:$I,지출예정!$C:$C,$B194,지출예정!$D:$D,"&lt;"&amp;L$4)</f>
        <v>0</v>
      </c>
      <c r="L194" s="255">
        <f>SUMIFS(지출예정!$I:$I,지출예정!$C:$C,$B194,지출예정!$D:$D,"&lt;"&amp;M$4,지출예정!$D:$D,"&gt;="&amp;L$4)</f>
        <v>0</v>
      </c>
      <c r="M194" s="255">
        <f>SUMIFS(지출예정!$I:$I,지출예정!$C:$C,$B194,지출예정!$D:$D,"&lt;"&amp;N$4,지출예정!$D:$D,"&gt;="&amp;M$4)</f>
        <v>0</v>
      </c>
      <c r="N194" s="255">
        <f>SUMIFS(지출예정!$I:$I,지출예정!$C:$C,$B194,지출예정!$D:$D,"&lt;"&amp;O$4,지출예정!$D:$D,"&gt;="&amp;N$4)</f>
        <v>0</v>
      </c>
      <c r="O194" s="255">
        <f>SUMIFS(지출예정!$I:$I,지출예정!$C:$C,$B194,지출예정!$D:$D,"&lt;"&amp;P$4,지출예정!$D:$D,"&gt;="&amp;O$4)</f>
        <v>0</v>
      </c>
      <c r="P194" s="255">
        <f>SUMIFS(지출예정!$I:$I,지출예정!$C:$C,$B194,지출예정!$D:$D,"&lt;"&amp;Q$4,지출예정!$D:$D,"&gt;="&amp;P$4)</f>
        <v>0</v>
      </c>
      <c r="Q194" s="255">
        <f>SUMIFS(지출예정!$I:$I,지출예정!$C:$C,$B194,지출예정!$D:$D,"&lt;"&amp;R$4,지출예정!$D:$D,"&gt;="&amp;Q$4)</f>
        <v>0</v>
      </c>
      <c r="R194" s="255">
        <f>SUMIFS(지출예정!$I:$I,지출예정!$C:$C,$B194,지출예정!$D:$D,"&lt;"&amp;$S$4,지출예정!$D:$D,"&gt;="&amp;R$4)</f>
        <v>0</v>
      </c>
      <c r="S194" s="255">
        <f>SUMIFS(지출예정!$I:$I,지출예정!$C:$C,$B194,지출예정!$D:$D,"&gt;="&amp;S$4)</f>
        <v>0</v>
      </c>
    </row>
    <row r="195" spans="1:19">
      <c r="A195" s="250"/>
      <c r="B195" s="250"/>
      <c r="C195" s="251"/>
      <c r="D195" s="252">
        <f t="shared" si="14"/>
        <v>0</v>
      </c>
      <c r="E195" s="251"/>
      <c r="F195" s="253">
        <f t="shared" si="15"/>
        <v>0</v>
      </c>
      <c r="G195" s="253">
        <f t="shared" si="16"/>
        <v>0</v>
      </c>
      <c r="H195" s="254" t="str">
        <f t="shared" si="17"/>
        <v>0.00%</v>
      </c>
      <c r="I195" s="253">
        <f t="shared" si="18"/>
        <v>0</v>
      </c>
      <c r="J195" s="254" t="str">
        <f t="shared" si="19"/>
        <v>0.00%</v>
      </c>
      <c r="K195" s="255">
        <f>SUMIFS(지출예정!$I:$I,지출예정!$C:$C,$B195,지출예정!$D:$D,"&lt;"&amp;L$4)</f>
        <v>0</v>
      </c>
      <c r="L195" s="255">
        <f>SUMIFS(지출예정!$I:$I,지출예정!$C:$C,$B195,지출예정!$D:$D,"&lt;"&amp;M$4,지출예정!$D:$D,"&gt;="&amp;L$4)</f>
        <v>0</v>
      </c>
      <c r="M195" s="255">
        <f>SUMIFS(지출예정!$I:$I,지출예정!$C:$C,$B195,지출예정!$D:$D,"&lt;"&amp;N$4,지출예정!$D:$D,"&gt;="&amp;M$4)</f>
        <v>0</v>
      </c>
      <c r="N195" s="255">
        <f>SUMIFS(지출예정!$I:$I,지출예정!$C:$C,$B195,지출예정!$D:$D,"&lt;"&amp;O$4,지출예정!$D:$D,"&gt;="&amp;N$4)</f>
        <v>0</v>
      </c>
      <c r="O195" s="255">
        <f>SUMIFS(지출예정!$I:$I,지출예정!$C:$C,$B195,지출예정!$D:$D,"&lt;"&amp;P$4,지출예정!$D:$D,"&gt;="&amp;O$4)</f>
        <v>0</v>
      </c>
      <c r="P195" s="255">
        <f>SUMIFS(지출예정!$I:$I,지출예정!$C:$C,$B195,지출예정!$D:$D,"&lt;"&amp;Q$4,지출예정!$D:$D,"&gt;="&amp;P$4)</f>
        <v>0</v>
      </c>
      <c r="Q195" s="255">
        <f>SUMIFS(지출예정!$I:$I,지출예정!$C:$C,$B195,지출예정!$D:$D,"&lt;"&amp;R$4,지출예정!$D:$D,"&gt;="&amp;Q$4)</f>
        <v>0</v>
      </c>
      <c r="R195" s="255">
        <f>SUMIFS(지출예정!$I:$I,지출예정!$C:$C,$B195,지출예정!$D:$D,"&lt;"&amp;$S$4,지출예정!$D:$D,"&gt;="&amp;R$4)</f>
        <v>0</v>
      </c>
      <c r="S195" s="255">
        <f>SUMIFS(지출예정!$I:$I,지출예정!$C:$C,$B195,지출예정!$D:$D,"&gt;="&amp;S$4)</f>
        <v>0</v>
      </c>
    </row>
    <row r="196" spans="1:19">
      <c r="A196" s="250"/>
      <c r="B196" s="250"/>
      <c r="C196" s="251"/>
      <c r="D196" s="252">
        <f t="shared" si="14"/>
        <v>0</v>
      </c>
      <c r="E196" s="251"/>
      <c r="F196" s="253">
        <f t="shared" si="15"/>
        <v>0</v>
      </c>
      <c r="G196" s="253">
        <f t="shared" si="16"/>
        <v>0</v>
      </c>
      <c r="H196" s="254" t="str">
        <f t="shared" si="17"/>
        <v>0.00%</v>
      </c>
      <c r="I196" s="253">
        <f t="shared" si="18"/>
        <v>0</v>
      </c>
      <c r="J196" s="254" t="str">
        <f t="shared" si="19"/>
        <v>0.00%</v>
      </c>
      <c r="K196" s="255">
        <f>SUMIFS(지출예정!$I:$I,지출예정!$C:$C,$B196,지출예정!$D:$D,"&lt;"&amp;L$4)</f>
        <v>0</v>
      </c>
      <c r="L196" s="255">
        <f>SUMIFS(지출예정!$I:$I,지출예정!$C:$C,$B196,지출예정!$D:$D,"&lt;"&amp;M$4,지출예정!$D:$D,"&gt;="&amp;L$4)</f>
        <v>0</v>
      </c>
      <c r="M196" s="255">
        <f>SUMIFS(지출예정!$I:$I,지출예정!$C:$C,$B196,지출예정!$D:$D,"&lt;"&amp;N$4,지출예정!$D:$D,"&gt;="&amp;M$4)</f>
        <v>0</v>
      </c>
      <c r="N196" s="255">
        <f>SUMIFS(지출예정!$I:$I,지출예정!$C:$C,$B196,지출예정!$D:$D,"&lt;"&amp;O$4,지출예정!$D:$D,"&gt;="&amp;N$4)</f>
        <v>0</v>
      </c>
      <c r="O196" s="255">
        <f>SUMIFS(지출예정!$I:$I,지출예정!$C:$C,$B196,지출예정!$D:$D,"&lt;"&amp;P$4,지출예정!$D:$D,"&gt;="&amp;O$4)</f>
        <v>0</v>
      </c>
      <c r="P196" s="255">
        <f>SUMIFS(지출예정!$I:$I,지출예정!$C:$C,$B196,지출예정!$D:$D,"&lt;"&amp;Q$4,지출예정!$D:$D,"&gt;="&amp;P$4)</f>
        <v>0</v>
      </c>
      <c r="Q196" s="255">
        <f>SUMIFS(지출예정!$I:$I,지출예정!$C:$C,$B196,지출예정!$D:$D,"&lt;"&amp;R$4,지출예정!$D:$D,"&gt;="&amp;Q$4)</f>
        <v>0</v>
      </c>
      <c r="R196" s="255">
        <f>SUMIFS(지출예정!$I:$I,지출예정!$C:$C,$B196,지출예정!$D:$D,"&lt;"&amp;$S$4,지출예정!$D:$D,"&gt;="&amp;R$4)</f>
        <v>0</v>
      </c>
      <c r="S196" s="255">
        <f>SUMIFS(지출예정!$I:$I,지출예정!$C:$C,$B196,지출예정!$D:$D,"&gt;="&amp;S$4)</f>
        <v>0</v>
      </c>
    </row>
    <row r="197" spans="1:19">
      <c r="A197" s="250"/>
      <c r="B197" s="250"/>
      <c r="C197" s="251"/>
      <c r="D197" s="252">
        <f t="shared" si="14"/>
        <v>0</v>
      </c>
      <c r="E197" s="251"/>
      <c r="F197" s="253">
        <f t="shared" si="15"/>
        <v>0</v>
      </c>
      <c r="G197" s="253">
        <f t="shared" si="16"/>
        <v>0</v>
      </c>
      <c r="H197" s="254" t="str">
        <f t="shared" si="17"/>
        <v>0.00%</v>
      </c>
      <c r="I197" s="253">
        <f t="shared" si="18"/>
        <v>0</v>
      </c>
      <c r="J197" s="254" t="str">
        <f t="shared" si="19"/>
        <v>0.00%</v>
      </c>
      <c r="K197" s="255">
        <f>SUMIFS(지출예정!$I:$I,지출예정!$C:$C,$B197,지출예정!$D:$D,"&lt;"&amp;L$4)</f>
        <v>0</v>
      </c>
      <c r="L197" s="255">
        <f>SUMIFS(지출예정!$I:$I,지출예정!$C:$C,$B197,지출예정!$D:$D,"&lt;"&amp;M$4,지출예정!$D:$D,"&gt;="&amp;L$4)</f>
        <v>0</v>
      </c>
      <c r="M197" s="255">
        <f>SUMIFS(지출예정!$I:$I,지출예정!$C:$C,$B197,지출예정!$D:$D,"&lt;"&amp;N$4,지출예정!$D:$D,"&gt;="&amp;M$4)</f>
        <v>0</v>
      </c>
      <c r="N197" s="255">
        <f>SUMIFS(지출예정!$I:$I,지출예정!$C:$C,$B197,지출예정!$D:$D,"&lt;"&amp;O$4,지출예정!$D:$D,"&gt;="&amp;N$4)</f>
        <v>0</v>
      </c>
      <c r="O197" s="255">
        <f>SUMIFS(지출예정!$I:$I,지출예정!$C:$C,$B197,지출예정!$D:$D,"&lt;"&amp;P$4,지출예정!$D:$D,"&gt;="&amp;O$4)</f>
        <v>0</v>
      </c>
      <c r="P197" s="255">
        <f>SUMIFS(지출예정!$I:$I,지출예정!$C:$C,$B197,지출예정!$D:$D,"&lt;"&amp;Q$4,지출예정!$D:$D,"&gt;="&amp;P$4)</f>
        <v>0</v>
      </c>
      <c r="Q197" s="255">
        <f>SUMIFS(지출예정!$I:$I,지출예정!$C:$C,$B197,지출예정!$D:$D,"&lt;"&amp;R$4,지출예정!$D:$D,"&gt;="&amp;Q$4)</f>
        <v>0</v>
      </c>
      <c r="R197" s="255">
        <f>SUMIFS(지출예정!$I:$I,지출예정!$C:$C,$B197,지출예정!$D:$D,"&lt;"&amp;$S$4,지출예정!$D:$D,"&gt;="&amp;R$4)</f>
        <v>0</v>
      </c>
      <c r="S197" s="255">
        <f>SUMIFS(지출예정!$I:$I,지출예정!$C:$C,$B197,지출예정!$D:$D,"&gt;="&amp;S$4)</f>
        <v>0</v>
      </c>
    </row>
    <row r="198" spans="1:19">
      <c r="A198" s="250"/>
      <c r="B198" s="250"/>
      <c r="C198" s="251"/>
      <c r="D198" s="252">
        <f t="shared" si="14"/>
        <v>0</v>
      </c>
      <c r="E198" s="251"/>
      <c r="F198" s="253">
        <f t="shared" si="15"/>
        <v>0</v>
      </c>
      <c r="G198" s="253">
        <f t="shared" si="16"/>
        <v>0</v>
      </c>
      <c r="H198" s="254" t="str">
        <f t="shared" si="17"/>
        <v>0.00%</v>
      </c>
      <c r="I198" s="253">
        <f t="shared" si="18"/>
        <v>0</v>
      </c>
      <c r="J198" s="254" t="str">
        <f t="shared" si="19"/>
        <v>0.00%</v>
      </c>
      <c r="K198" s="255">
        <f>SUMIFS(지출예정!$I:$I,지출예정!$C:$C,$B198,지출예정!$D:$D,"&lt;"&amp;L$4)</f>
        <v>0</v>
      </c>
      <c r="L198" s="255">
        <f>SUMIFS(지출예정!$I:$I,지출예정!$C:$C,$B198,지출예정!$D:$D,"&lt;"&amp;M$4,지출예정!$D:$D,"&gt;="&amp;L$4)</f>
        <v>0</v>
      </c>
      <c r="M198" s="255">
        <f>SUMIFS(지출예정!$I:$I,지출예정!$C:$C,$B198,지출예정!$D:$D,"&lt;"&amp;N$4,지출예정!$D:$D,"&gt;="&amp;M$4)</f>
        <v>0</v>
      </c>
      <c r="N198" s="255">
        <f>SUMIFS(지출예정!$I:$I,지출예정!$C:$C,$B198,지출예정!$D:$D,"&lt;"&amp;O$4,지출예정!$D:$D,"&gt;="&amp;N$4)</f>
        <v>0</v>
      </c>
      <c r="O198" s="255">
        <f>SUMIFS(지출예정!$I:$I,지출예정!$C:$C,$B198,지출예정!$D:$D,"&lt;"&amp;P$4,지출예정!$D:$D,"&gt;="&amp;O$4)</f>
        <v>0</v>
      </c>
      <c r="P198" s="255">
        <f>SUMIFS(지출예정!$I:$I,지출예정!$C:$C,$B198,지출예정!$D:$D,"&lt;"&amp;Q$4,지출예정!$D:$D,"&gt;="&amp;P$4)</f>
        <v>0</v>
      </c>
      <c r="Q198" s="255">
        <f>SUMIFS(지출예정!$I:$I,지출예정!$C:$C,$B198,지출예정!$D:$D,"&lt;"&amp;R$4,지출예정!$D:$D,"&gt;="&amp;Q$4)</f>
        <v>0</v>
      </c>
      <c r="R198" s="255">
        <f>SUMIFS(지출예정!$I:$I,지출예정!$C:$C,$B198,지출예정!$D:$D,"&lt;"&amp;$S$4,지출예정!$D:$D,"&gt;="&amp;R$4)</f>
        <v>0</v>
      </c>
      <c r="S198" s="255">
        <f>SUMIFS(지출예정!$I:$I,지출예정!$C:$C,$B198,지출예정!$D:$D,"&gt;="&amp;S$4)</f>
        <v>0</v>
      </c>
    </row>
    <row r="199" spans="1:19">
      <c r="A199" s="250"/>
      <c r="B199" s="250"/>
      <c r="C199" s="251"/>
      <c r="D199" s="252">
        <f t="shared" si="14"/>
        <v>0</v>
      </c>
      <c r="E199" s="251"/>
      <c r="F199" s="253">
        <f t="shared" si="15"/>
        <v>0</v>
      </c>
      <c r="G199" s="253">
        <f t="shared" si="16"/>
        <v>0</v>
      </c>
      <c r="H199" s="254" t="str">
        <f t="shared" si="17"/>
        <v>0.00%</v>
      </c>
      <c r="I199" s="253">
        <f t="shared" si="18"/>
        <v>0</v>
      </c>
      <c r="J199" s="254" t="str">
        <f t="shared" si="19"/>
        <v>0.00%</v>
      </c>
      <c r="K199" s="255">
        <f>SUMIFS(지출예정!$I:$I,지출예정!$C:$C,$B199,지출예정!$D:$D,"&lt;"&amp;L$4)</f>
        <v>0</v>
      </c>
      <c r="L199" s="255">
        <f>SUMIFS(지출예정!$I:$I,지출예정!$C:$C,$B199,지출예정!$D:$D,"&lt;"&amp;M$4,지출예정!$D:$D,"&gt;="&amp;L$4)</f>
        <v>0</v>
      </c>
      <c r="M199" s="255">
        <f>SUMIFS(지출예정!$I:$I,지출예정!$C:$C,$B199,지출예정!$D:$D,"&lt;"&amp;N$4,지출예정!$D:$D,"&gt;="&amp;M$4)</f>
        <v>0</v>
      </c>
      <c r="N199" s="255">
        <f>SUMIFS(지출예정!$I:$I,지출예정!$C:$C,$B199,지출예정!$D:$D,"&lt;"&amp;O$4,지출예정!$D:$D,"&gt;="&amp;N$4)</f>
        <v>0</v>
      </c>
      <c r="O199" s="255">
        <f>SUMIFS(지출예정!$I:$I,지출예정!$C:$C,$B199,지출예정!$D:$D,"&lt;"&amp;P$4,지출예정!$D:$D,"&gt;="&amp;O$4)</f>
        <v>0</v>
      </c>
      <c r="P199" s="255">
        <f>SUMIFS(지출예정!$I:$I,지출예정!$C:$C,$B199,지출예정!$D:$D,"&lt;"&amp;Q$4,지출예정!$D:$D,"&gt;="&amp;P$4)</f>
        <v>0</v>
      </c>
      <c r="Q199" s="255">
        <f>SUMIFS(지출예정!$I:$I,지출예정!$C:$C,$B199,지출예정!$D:$D,"&lt;"&amp;R$4,지출예정!$D:$D,"&gt;="&amp;Q$4)</f>
        <v>0</v>
      </c>
      <c r="R199" s="255">
        <f>SUMIFS(지출예정!$I:$I,지출예정!$C:$C,$B199,지출예정!$D:$D,"&lt;"&amp;$S$4,지출예정!$D:$D,"&gt;="&amp;R$4)</f>
        <v>0</v>
      </c>
      <c r="S199" s="255">
        <f>SUMIFS(지출예정!$I:$I,지출예정!$C:$C,$B199,지출예정!$D:$D,"&gt;="&amp;S$4)</f>
        <v>0</v>
      </c>
    </row>
    <row r="200" spans="1:19">
      <c r="A200" s="250"/>
      <c r="B200" s="250"/>
      <c r="C200" s="251"/>
      <c r="D200" s="252">
        <f t="shared" ref="D200:D203" si="20">IFERROR(SUMIFS($K200:$S200,$K$4:$S$4,"&lt;="&amp;$D$4),"")</f>
        <v>0</v>
      </c>
      <c r="E200" s="251"/>
      <c r="F200" s="253">
        <f t="shared" ref="F200:F203" si="21">IFERROR(C200-D200,"")</f>
        <v>0</v>
      </c>
      <c r="G200" s="253">
        <f t="shared" ref="G200:G203" si="22">IFERROR(D200-E200,"")</f>
        <v>0</v>
      </c>
      <c r="H200" s="254" t="str">
        <f t="shared" ref="H200:H203" si="23">IF(ISERROR(E200/D200),"0.00%",(E200/D200))</f>
        <v>0.00%</v>
      </c>
      <c r="I200" s="253">
        <f t="shared" ref="I200:I203" si="24">IFERROR(C200-E200,"")</f>
        <v>0</v>
      </c>
      <c r="J200" s="254" t="str">
        <f t="shared" ref="J200:J203" si="25">IF(ISERROR(E200/C200),"0.00%",(E200/C200))</f>
        <v>0.00%</v>
      </c>
      <c r="K200" s="255">
        <f>SUMIFS(지출예정!$I:$I,지출예정!$C:$C,$B200,지출예정!$D:$D,"&lt;"&amp;L$4)</f>
        <v>0</v>
      </c>
      <c r="L200" s="255">
        <f>SUMIFS(지출예정!$I:$I,지출예정!$C:$C,$B200,지출예정!$D:$D,"&lt;"&amp;M$4,지출예정!$D:$D,"&gt;="&amp;L$4)</f>
        <v>0</v>
      </c>
      <c r="M200" s="255">
        <f>SUMIFS(지출예정!$I:$I,지출예정!$C:$C,$B200,지출예정!$D:$D,"&lt;"&amp;N$4,지출예정!$D:$D,"&gt;="&amp;M$4)</f>
        <v>0</v>
      </c>
      <c r="N200" s="255">
        <f>SUMIFS(지출예정!$I:$I,지출예정!$C:$C,$B200,지출예정!$D:$D,"&lt;"&amp;O$4,지출예정!$D:$D,"&gt;="&amp;N$4)</f>
        <v>0</v>
      </c>
      <c r="O200" s="255">
        <f>SUMIFS(지출예정!$I:$I,지출예정!$C:$C,$B200,지출예정!$D:$D,"&lt;"&amp;P$4,지출예정!$D:$D,"&gt;="&amp;O$4)</f>
        <v>0</v>
      </c>
      <c r="P200" s="255">
        <f>SUMIFS(지출예정!$I:$I,지출예정!$C:$C,$B200,지출예정!$D:$D,"&lt;"&amp;Q$4,지출예정!$D:$D,"&gt;="&amp;P$4)</f>
        <v>0</v>
      </c>
      <c r="Q200" s="255">
        <f>SUMIFS(지출예정!$I:$I,지출예정!$C:$C,$B200,지출예정!$D:$D,"&lt;"&amp;R$4,지출예정!$D:$D,"&gt;="&amp;Q$4)</f>
        <v>0</v>
      </c>
      <c r="R200" s="255">
        <f>SUMIFS(지출예정!$I:$I,지출예정!$C:$C,$B200,지출예정!$D:$D,"&lt;"&amp;$S$4,지출예정!$D:$D,"&gt;="&amp;R$4)</f>
        <v>0</v>
      </c>
      <c r="S200" s="255">
        <f>SUMIFS(지출예정!$I:$I,지출예정!$C:$C,$B200,지출예정!$D:$D,"&gt;="&amp;S$4)</f>
        <v>0</v>
      </c>
    </row>
    <row r="201" spans="1:19">
      <c r="A201" s="250"/>
      <c r="B201" s="250"/>
      <c r="C201" s="251"/>
      <c r="D201" s="252">
        <f t="shared" si="20"/>
        <v>0</v>
      </c>
      <c r="E201" s="251"/>
      <c r="F201" s="253">
        <f t="shared" si="21"/>
        <v>0</v>
      </c>
      <c r="G201" s="253">
        <f t="shared" si="22"/>
        <v>0</v>
      </c>
      <c r="H201" s="254" t="str">
        <f t="shared" si="23"/>
        <v>0.00%</v>
      </c>
      <c r="I201" s="253">
        <f t="shared" si="24"/>
        <v>0</v>
      </c>
      <c r="J201" s="254" t="str">
        <f t="shared" si="25"/>
        <v>0.00%</v>
      </c>
      <c r="K201" s="255">
        <f>SUMIFS(지출예정!$I:$I,지출예정!$C:$C,$B201,지출예정!$D:$D,"&lt;"&amp;L$4)</f>
        <v>0</v>
      </c>
      <c r="L201" s="255">
        <f>SUMIFS(지출예정!$I:$I,지출예정!$C:$C,$B201,지출예정!$D:$D,"&lt;"&amp;M$4,지출예정!$D:$D,"&gt;="&amp;L$4)</f>
        <v>0</v>
      </c>
      <c r="M201" s="255">
        <f>SUMIFS(지출예정!$I:$I,지출예정!$C:$C,$B201,지출예정!$D:$D,"&lt;"&amp;N$4,지출예정!$D:$D,"&gt;="&amp;M$4)</f>
        <v>0</v>
      </c>
      <c r="N201" s="255">
        <f>SUMIFS(지출예정!$I:$I,지출예정!$C:$C,$B201,지출예정!$D:$D,"&lt;"&amp;O$4,지출예정!$D:$D,"&gt;="&amp;N$4)</f>
        <v>0</v>
      </c>
      <c r="O201" s="255">
        <f>SUMIFS(지출예정!$I:$I,지출예정!$C:$C,$B201,지출예정!$D:$D,"&lt;"&amp;P$4,지출예정!$D:$D,"&gt;="&amp;O$4)</f>
        <v>0</v>
      </c>
      <c r="P201" s="255">
        <f>SUMIFS(지출예정!$I:$I,지출예정!$C:$C,$B201,지출예정!$D:$D,"&lt;"&amp;Q$4,지출예정!$D:$D,"&gt;="&amp;P$4)</f>
        <v>0</v>
      </c>
      <c r="Q201" s="255">
        <f>SUMIFS(지출예정!$I:$I,지출예정!$C:$C,$B201,지출예정!$D:$D,"&lt;"&amp;R$4,지출예정!$D:$D,"&gt;="&amp;Q$4)</f>
        <v>0</v>
      </c>
      <c r="R201" s="255">
        <f>SUMIFS(지출예정!$I:$I,지출예정!$C:$C,$B201,지출예정!$D:$D,"&lt;"&amp;$S$4,지출예정!$D:$D,"&gt;="&amp;R$4)</f>
        <v>0</v>
      </c>
      <c r="S201" s="255">
        <f>SUMIFS(지출예정!$I:$I,지출예정!$C:$C,$B201,지출예정!$D:$D,"&gt;="&amp;S$4)</f>
        <v>0</v>
      </c>
    </row>
    <row r="202" spans="1:19">
      <c r="A202" s="250"/>
      <c r="B202" s="250"/>
      <c r="C202" s="251"/>
      <c r="D202" s="252">
        <f t="shared" si="20"/>
        <v>0</v>
      </c>
      <c r="E202" s="251"/>
      <c r="F202" s="253">
        <f t="shared" si="21"/>
        <v>0</v>
      </c>
      <c r="G202" s="253">
        <f t="shared" si="22"/>
        <v>0</v>
      </c>
      <c r="H202" s="254" t="str">
        <f t="shared" si="23"/>
        <v>0.00%</v>
      </c>
      <c r="I202" s="253">
        <f t="shared" si="24"/>
        <v>0</v>
      </c>
      <c r="J202" s="254" t="str">
        <f t="shared" si="25"/>
        <v>0.00%</v>
      </c>
      <c r="K202" s="255">
        <f>SUMIFS(지출예정!$I:$I,지출예정!$C:$C,$B202,지출예정!$D:$D,"&lt;"&amp;L$4)</f>
        <v>0</v>
      </c>
      <c r="L202" s="255">
        <f>SUMIFS(지출예정!$I:$I,지출예정!$C:$C,$B202,지출예정!$D:$D,"&lt;"&amp;M$4,지출예정!$D:$D,"&gt;="&amp;L$4)</f>
        <v>0</v>
      </c>
      <c r="M202" s="255">
        <f>SUMIFS(지출예정!$I:$I,지출예정!$C:$C,$B202,지출예정!$D:$D,"&lt;"&amp;N$4,지출예정!$D:$D,"&gt;="&amp;M$4)</f>
        <v>0</v>
      </c>
      <c r="N202" s="255">
        <f>SUMIFS(지출예정!$I:$I,지출예정!$C:$C,$B202,지출예정!$D:$D,"&lt;"&amp;O$4,지출예정!$D:$D,"&gt;="&amp;N$4)</f>
        <v>0</v>
      </c>
      <c r="O202" s="255">
        <f>SUMIFS(지출예정!$I:$I,지출예정!$C:$C,$B202,지출예정!$D:$D,"&lt;"&amp;P$4,지출예정!$D:$D,"&gt;="&amp;O$4)</f>
        <v>0</v>
      </c>
      <c r="P202" s="255">
        <f>SUMIFS(지출예정!$I:$I,지출예정!$C:$C,$B202,지출예정!$D:$D,"&lt;"&amp;Q$4,지출예정!$D:$D,"&gt;="&amp;P$4)</f>
        <v>0</v>
      </c>
      <c r="Q202" s="255">
        <f>SUMIFS(지출예정!$I:$I,지출예정!$C:$C,$B202,지출예정!$D:$D,"&lt;"&amp;R$4,지출예정!$D:$D,"&gt;="&amp;Q$4)</f>
        <v>0</v>
      </c>
      <c r="R202" s="255">
        <f>SUMIFS(지출예정!$I:$I,지출예정!$C:$C,$B202,지출예정!$D:$D,"&lt;"&amp;$S$4,지출예정!$D:$D,"&gt;="&amp;R$4)</f>
        <v>0</v>
      </c>
      <c r="S202" s="255">
        <f>SUMIFS(지출예정!$I:$I,지출예정!$C:$C,$B202,지출예정!$D:$D,"&gt;="&amp;S$4)</f>
        <v>0</v>
      </c>
    </row>
    <row r="203" spans="1:19">
      <c r="A203" s="250"/>
      <c r="B203" s="250"/>
      <c r="C203" s="251"/>
      <c r="D203" s="252">
        <f t="shared" si="20"/>
        <v>0</v>
      </c>
      <c r="E203" s="251"/>
      <c r="F203" s="253">
        <f t="shared" si="21"/>
        <v>0</v>
      </c>
      <c r="G203" s="253">
        <f t="shared" si="22"/>
        <v>0</v>
      </c>
      <c r="H203" s="254" t="str">
        <f t="shared" si="23"/>
        <v>0.00%</v>
      </c>
      <c r="I203" s="253">
        <f t="shared" si="24"/>
        <v>0</v>
      </c>
      <c r="J203" s="254" t="str">
        <f t="shared" si="25"/>
        <v>0.00%</v>
      </c>
      <c r="K203" s="255">
        <f>SUMIFS(지출예정!$I:$I,지출예정!$C:$C,$B203,지출예정!$D:$D,"&lt;"&amp;L$4)</f>
        <v>0</v>
      </c>
      <c r="L203" s="255">
        <f>SUMIFS(지출예정!$I:$I,지출예정!$C:$C,$B203,지출예정!$D:$D,"&lt;"&amp;M$4,지출예정!$D:$D,"&gt;="&amp;L$4)</f>
        <v>0</v>
      </c>
      <c r="M203" s="255">
        <f>SUMIFS(지출예정!$I:$I,지출예정!$C:$C,$B203,지출예정!$D:$D,"&lt;"&amp;N$4,지출예정!$D:$D,"&gt;="&amp;M$4)</f>
        <v>0</v>
      </c>
      <c r="N203" s="255">
        <f>SUMIFS(지출예정!$I:$I,지출예정!$C:$C,$B203,지출예정!$D:$D,"&lt;"&amp;O$4,지출예정!$D:$D,"&gt;="&amp;N$4)</f>
        <v>0</v>
      </c>
      <c r="O203" s="255">
        <f>SUMIFS(지출예정!$I:$I,지출예정!$C:$C,$B203,지출예정!$D:$D,"&lt;"&amp;P$4,지출예정!$D:$D,"&gt;="&amp;O$4)</f>
        <v>0</v>
      </c>
      <c r="P203" s="255">
        <f>SUMIFS(지출예정!$I:$I,지출예정!$C:$C,$B203,지출예정!$D:$D,"&lt;"&amp;Q$4,지출예정!$D:$D,"&gt;="&amp;P$4)</f>
        <v>0</v>
      </c>
      <c r="Q203" s="255">
        <f>SUMIFS(지출예정!$I:$I,지출예정!$C:$C,$B203,지출예정!$D:$D,"&lt;"&amp;R$4,지출예정!$D:$D,"&gt;="&amp;Q$4)</f>
        <v>0</v>
      </c>
      <c r="R203" s="255">
        <f>SUMIFS(지출예정!$I:$I,지출예정!$C:$C,$B203,지출예정!$D:$D,"&lt;"&amp;$S$4,지출예정!$D:$D,"&gt;="&amp;R$4)</f>
        <v>0</v>
      </c>
      <c r="S203" s="255">
        <f>SUMIFS(지출예정!$I:$I,지출예정!$C:$C,$B203,지출예정!$D:$D,"&gt;="&amp;S$4)</f>
        <v>0</v>
      </c>
    </row>
    <row r="204" spans="1:19">
      <c r="A204" s="250"/>
      <c r="B204" s="250"/>
      <c r="C204" s="251"/>
      <c r="D204" s="252"/>
      <c r="E204" s="251"/>
      <c r="F204" s="253"/>
      <c r="G204" s="253"/>
      <c r="H204" s="254"/>
      <c r="I204" s="253"/>
      <c r="J204" s="254"/>
      <c r="K204" s="255"/>
      <c r="L204" s="255"/>
      <c r="M204" s="255"/>
      <c r="N204" s="255"/>
      <c r="O204" s="255"/>
      <c r="P204" s="255"/>
      <c r="Q204" s="255"/>
      <c r="R204" s="255"/>
      <c r="S204" s="255"/>
    </row>
    <row r="205" spans="1:19">
      <c r="A205" s="250"/>
      <c r="B205" s="250"/>
      <c r="C205" s="251"/>
      <c r="D205" s="252"/>
      <c r="E205" s="251"/>
      <c r="F205" s="253"/>
      <c r="G205" s="253"/>
      <c r="H205" s="254"/>
      <c r="I205" s="253"/>
      <c r="J205" s="254"/>
      <c r="K205" s="255"/>
      <c r="L205" s="255"/>
      <c r="M205" s="255"/>
      <c r="N205" s="255"/>
      <c r="O205" s="255"/>
      <c r="P205" s="255"/>
      <c r="Q205" s="255"/>
      <c r="R205" s="255"/>
      <c r="S205" s="255"/>
    </row>
    <row r="206" spans="1:19">
      <c r="A206" s="250"/>
      <c r="B206" s="250"/>
      <c r="C206" s="251"/>
      <c r="D206" s="252"/>
      <c r="E206" s="251"/>
      <c r="F206" s="253"/>
      <c r="G206" s="253"/>
      <c r="H206" s="254"/>
      <c r="I206" s="253"/>
      <c r="J206" s="254"/>
      <c r="K206" s="255"/>
      <c r="L206" s="255"/>
      <c r="M206" s="255"/>
      <c r="N206" s="255"/>
      <c r="O206" s="255"/>
      <c r="P206" s="255"/>
      <c r="Q206" s="255"/>
      <c r="R206" s="255"/>
      <c r="S206" s="255"/>
    </row>
    <row r="207" spans="1:19">
      <c r="A207" s="250"/>
      <c r="B207" s="250"/>
      <c r="C207" s="251"/>
      <c r="D207" s="252"/>
      <c r="E207" s="251"/>
      <c r="F207" s="253"/>
      <c r="G207" s="253"/>
      <c r="H207" s="254"/>
      <c r="I207" s="253"/>
      <c r="J207" s="254"/>
      <c r="K207" s="255"/>
      <c r="L207" s="255"/>
      <c r="M207" s="255"/>
      <c r="N207" s="255"/>
      <c r="O207" s="255"/>
      <c r="P207" s="255"/>
      <c r="Q207" s="255"/>
      <c r="R207" s="255"/>
      <c r="S207" s="255"/>
    </row>
    <row r="208" spans="1:19">
      <c r="A208" s="250"/>
      <c r="B208" s="250"/>
      <c r="C208" s="251"/>
      <c r="D208" s="252"/>
      <c r="E208" s="251"/>
      <c r="F208" s="253"/>
      <c r="G208" s="253"/>
      <c r="H208" s="254"/>
      <c r="I208" s="253"/>
      <c r="J208" s="254"/>
      <c r="K208" s="255"/>
      <c r="L208" s="255"/>
      <c r="M208" s="255"/>
      <c r="N208" s="255"/>
      <c r="O208" s="255"/>
      <c r="P208" s="255"/>
      <c r="Q208" s="255"/>
      <c r="R208" s="255"/>
      <c r="S208" s="255"/>
    </row>
    <row r="209" spans="1:19">
      <c r="A209" s="250"/>
      <c r="B209" s="250"/>
      <c r="C209" s="251"/>
      <c r="D209" s="252"/>
      <c r="E209" s="251"/>
      <c r="F209" s="253"/>
      <c r="G209" s="253"/>
      <c r="H209" s="254"/>
      <c r="I209" s="253"/>
      <c r="J209" s="254"/>
      <c r="K209" s="255"/>
      <c r="L209" s="255"/>
      <c r="M209" s="255"/>
      <c r="N209" s="255"/>
      <c r="O209" s="255"/>
      <c r="P209" s="255"/>
      <c r="Q209" s="255"/>
      <c r="R209" s="255"/>
      <c r="S209" s="255"/>
    </row>
    <row r="210" spans="1:19">
      <c r="A210" s="250"/>
      <c r="B210" s="250"/>
      <c r="C210" s="251"/>
      <c r="D210" s="252"/>
      <c r="E210" s="251"/>
      <c r="F210" s="253"/>
      <c r="G210" s="253"/>
      <c r="H210" s="254"/>
      <c r="I210" s="253"/>
      <c r="J210" s="254"/>
      <c r="K210" s="255"/>
      <c r="L210" s="255"/>
      <c r="M210" s="255"/>
      <c r="N210" s="255"/>
      <c r="O210" s="255"/>
      <c r="P210" s="255"/>
      <c r="Q210" s="255"/>
      <c r="R210" s="255"/>
      <c r="S210" s="255"/>
    </row>
    <row r="211" spans="1:19">
      <c r="A211" s="250"/>
      <c r="B211" s="250"/>
      <c r="C211" s="251"/>
      <c r="D211" s="252"/>
      <c r="E211" s="251"/>
      <c r="F211" s="253"/>
      <c r="G211" s="253"/>
      <c r="H211" s="254"/>
      <c r="I211" s="253"/>
      <c r="J211" s="254"/>
      <c r="K211" s="255"/>
      <c r="L211" s="255"/>
      <c r="M211" s="255"/>
      <c r="N211" s="255"/>
      <c r="O211" s="255"/>
      <c r="P211" s="255"/>
      <c r="Q211" s="255"/>
      <c r="R211" s="255"/>
      <c r="S211" s="255"/>
    </row>
    <row r="212" spans="1:19">
      <c r="A212" s="250"/>
      <c r="B212" s="250"/>
      <c r="C212" s="251"/>
      <c r="D212" s="252"/>
      <c r="E212" s="251"/>
      <c r="F212" s="253"/>
      <c r="G212" s="253"/>
      <c r="H212" s="254"/>
      <c r="I212" s="253"/>
      <c r="J212" s="254"/>
      <c r="K212" s="255"/>
      <c r="L212" s="255"/>
      <c r="M212" s="255"/>
      <c r="N212" s="255"/>
      <c r="O212" s="255"/>
      <c r="P212" s="255"/>
      <c r="Q212" s="255"/>
      <c r="R212" s="255"/>
      <c r="S212" s="255"/>
    </row>
    <row r="213" spans="1:19">
      <c r="A213" s="250"/>
      <c r="B213" s="250"/>
      <c r="C213" s="251"/>
      <c r="D213" s="252"/>
      <c r="E213" s="251"/>
      <c r="F213" s="253"/>
      <c r="G213" s="253"/>
      <c r="H213" s="254"/>
      <c r="I213" s="253"/>
      <c r="J213" s="254"/>
      <c r="K213" s="255"/>
      <c r="L213" s="255"/>
      <c r="M213" s="255"/>
      <c r="N213" s="255"/>
      <c r="O213" s="255"/>
      <c r="P213" s="255"/>
      <c r="Q213" s="255"/>
      <c r="R213" s="255"/>
      <c r="S213" s="255"/>
    </row>
    <row r="214" spans="1:19">
      <c r="A214" s="250"/>
      <c r="B214" s="250"/>
      <c r="C214" s="251"/>
      <c r="D214" s="252"/>
      <c r="E214" s="251"/>
      <c r="F214" s="253"/>
      <c r="G214" s="253"/>
      <c r="H214" s="254"/>
      <c r="I214" s="253"/>
      <c r="J214" s="254"/>
      <c r="K214" s="255"/>
      <c r="L214" s="255"/>
      <c r="M214" s="255"/>
      <c r="N214" s="255"/>
      <c r="O214" s="255"/>
      <c r="P214" s="255"/>
      <c r="Q214" s="255"/>
      <c r="R214" s="255"/>
      <c r="S214" s="255"/>
    </row>
    <row r="215" spans="1:19">
      <c r="A215" s="250"/>
      <c r="B215" s="250"/>
      <c r="C215" s="251"/>
      <c r="D215" s="252"/>
      <c r="E215" s="251"/>
      <c r="F215" s="253"/>
      <c r="G215" s="253"/>
      <c r="H215" s="254"/>
      <c r="I215" s="253"/>
      <c r="J215" s="254"/>
      <c r="K215" s="255"/>
      <c r="L215" s="255"/>
      <c r="M215" s="255"/>
      <c r="N215" s="255"/>
      <c r="O215" s="255"/>
      <c r="P215" s="255"/>
      <c r="Q215" s="255"/>
      <c r="R215" s="255"/>
      <c r="S215" s="255"/>
    </row>
    <row r="216" spans="1:19">
      <c r="A216" s="250"/>
      <c r="B216" s="250"/>
      <c r="C216" s="251"/>
      <c r="D216" s="252"/>
      <c r="E216" s="251"/>
      <c r="F216" s="253"/>
      <c r="G216" s="253"/>
      <c r="H216" s="254"/>
      <c r="I216" s="253"/>
      <c r="J216" s="254"/>
      <c r="K216" s="255"/>
      <c r="L216" s="255"/>
      <c r="M216" s="255"/>
      <c r="N216" s="255"/>
      <c r="O216" s="255"/>
      <c r="P216" s="255"/>
      <c r="Q216" s="255"/>
      <c r="R216" s="255"/>
      <c r="S216" s="255"/>
    </row>
    <row r="217" spans="1:19">
      <c r="A217" s="250"/>
      <c r="B217" s="250"/>
      <c r="C217" s="251"/>
      <c r="D217" s="252"/>
      <c r="E217" s="251"/>
      <c r="F217" s="253"/>
      <c r="G217" s="253"/>
      <c r="H217" s="254"/>
      <c r="I217" s="253"/>
      <c r="J217" s="254"/>
      <c r="K217" s="255"/>
      <c r="L217" s="255"/>
      <c r="M217" s="255"/>
      <c r="N217" s="255"/>
      <c r="O217" s="255"/>
      <c r="P217" s="255"/>
      <c r="Q217" s="255"/>
      <c r="R217" s="255"/>
      <c r="S217" s="255"/>
    </row>
    <row r="218" spans="1:19">
      <c r="A218" s="250"/>
      <c r="B218" s="250"/>
      <c r="C218" s="251"/>
      <c r="D218" s="252"/>
      <c r="E218" s="251"/>
      <c r="F218" s="253"/>
      <c r="G218" s="253"/>
      <c r="H218" s="254"/>
      <c r="I218" s="253"/>
      <c r="J218" s="254"/>
      <c r="K218" s="255"/>
      <c r="L218" s="255"/>
      <c r="M218" s="255"/>
      <c r="N218" s="255"/>
      <c r="O218" s="255"/>
      <c r="P218" s="255"/>
      <c r="Q218" s="255"/>
      <c r="R218" s="255"/>
      <c r="S218" s="255"/>
    </row>
    <row r="219" spans="1:19">
      <c r="A219" s="250"/>
      <c r="B219" s="250"/>
      <c r="C219" s="251"/>
      <c r="D219" s="252"/>
      <c r="E219" s="251"/>
      <c r="F219" s="253"/>
      <c r="G219" s="253"/>
      <c r="H219" s="254"/>
      <c r="I219" s="253"/>
      <c r="J219" s="254"/>
      <c r="K219" s="255"/>
      <c r="L219" s="255"/>
      <c r="M219" s="255"/>
      <c r="N219" s="255"/>
      <c r="O219" s="255"/>
      <c r="P219" s="255"/>
      <c r="Q219" s="255"/>
      <c r="R219" s="255"/>
      <c r="S219" s="255"/>
    </row>
    <row r="220" spans="1:19">
      <c r="A220" s="250"/>
      <c r="B220" s="250"/>
      <c r="C220" s="251"/>
      <c r="D220" s="252"/>
      <c r="E220" s="251"/>
      <c r="F220" s="253"/>
      <c r="G220" s="253"/>
      <c r="H220" s="254"/>
      <c r="I220" s="253"/>
      <c r="J220" s="254"/>
      <c r="K220" s="255"/>
      <c r="L220" s="255"/>
      <c r="M220" s="255"/>
      <c r="N220" s="255"/>
      <c r="O220" s="255"/>
      <c r="P220" s="255"/>
      <c r="Q220" s="255"/>
      <c r="R220" s="255"/>
      <c r="S220" s="255"/>
    </row>
    <row r="221" spans="1:19">
      <c r="A221" s="250"/>
      <c r="B221" s="250"/>
      <c r="C221" s="251"/>
      <c r="D221" s="252"/>
      <c r="E221" s="251"/>
      <c r="F221" s="253"/>
      <c r="G221" s="253"/>
      <c r="H221" s="254"/>
      <c r="I221" s="253"/>
      <c r="J221" s="254"/>
      <c r="K221" s="255"/>
      <c r="L221" s="255"/>
      <c r="M221" s="255"/>
      <c r="N221" s="255"/>
      <c r="O221" s="255"/>
      <c r="P221" s="255"/>
      <c r="Q221" s="255"/>
      <c r="R221" s="255"/>
      <c r="S221" s="255"/>
    </row>
    <row r="222" spans="1:19">
      <c r="A222" s="250"/>
      <c r="B222" s="250"/>
      <c r="C222" s="251"/>
      <c r="D222" s="252"/>
      <c r="E222" s="251"/>
      <c r="F222" s="253"/>
      <c r="G222" s="253"/>
      <c r="H222" s="254"/>
      <c r="I222" s="253"/>
      <c r="J222" s="254"/>
      <c r="K222" s="255"/>
      <c r="L222" s="255"/>
      <c r="M222" s="255"/>
      <c r="N222" s="255"/>
      <c r="O222" s="255"/>
      <c r="P222" s="255"/>
      <c r="Q222" s="255"/>
      <c r="R222" s="255"/>
      <c r="S222" s="255"/>
    </row>
    <row r="223" spans="1:19">
      <c r="A223" s="250"/>
      <c r="B223" s="250"/>
      <c r="C223" s="251"/>
      <c r="D223" s="252"/>
      <c r="E223" s="251"/>
      <c r="F223" s="253"/>
      <c r="G223" s="253"/>
      <c r="H223" s="254"/>
      <c r="I223" s="253"/>
      <c r="J223" s="254"/>
      <c r="K223" s="255"/>
      <c r="L223" s="255"/>
      <c r="M223" s="255"/>
      <c r="N223" s="255"/>
      <c r="O223" s="255"/>
      <c r="P223" s="255"/>
      <c r="Q223" s="255"/>
      <c r="R223" s="255"/>
      <c r="S223" s="255"/>
    </row>
    <row r="224" spans="1:19">
      <c r="A224" s="250"/>
      <c r="B224" s="250"/>
      <c r="C224" s="251"/>
      <c r="D224" s="252"/>
      <c r="E224" s="251"/>
      <c r="F224" s="253"/>
      <c r="G224" s="253"/>
      <c r="H224" s="254"/>
      <c r="I224" s="253"/>
      <c r="J224" s="254"/>
      <c r="K224" s="255"/>
      <c r="L224" s="255"/>
      <c r="M224" s="255"/>
      <c r="N224" s="255"/>
      <c r="O224" s="255"/>
      <c r="P224" s="255"/>
      <c r="Q224" s="255"/>
      <c r="R224" s="255"/>
      <c r="S224" s="255"/>
    </row>
    <row r="225" spans="1:19">
      <c r="A225" s="250"/>
      <c r="B225" s="250"/>
      <c r="C225" s="251"/>
      <c r="D225" s="252"/>
      <c r="E225" s="251"/>
      <c r="F225" s="253"/>
      <c r="G225" s="253"/>
      <c r="H225" s="254"/>
      <c r="I225" s="253"/>
      <c r="J225" s="254"/>
      <c r="K225" s="255"/>
      <c r="L225" s="255"/>
      <c r="M225" s="255"/>
      <c r="N225" s="255"/>
      <c r="O225" s="255"/>
      <c r="P225" s="255"/>
      <c r="Q225" s="255"/>
      <c r="R225" s="255"/>
      <c r="S225" s="255"/>
    </row>
    <row r="226" spans="1:19">
      <c r="A226" s="250"/>
      <c r="B226" s="250"/>
      <c r="C226" s="251"/>
      <c r="D226" s="252"/>
      <c r="E226" s="251"/>
      <c r="F226" s="253"/>
      <c r="G226" s="253"/>
      <c r="H226" s="254"/>
      <c r="I226" s="253"/>
      <c r="J226" s="254"/>
      <c r="K226" s="255"/>
      <c r="L226" s="255"/>
      <c r="M226" s="255"/>
      <c r="N226" s="255"/>
      <c r="O226" s="255"/>
      <c r="P226" s="255"/>
      <c r="Q226" s="255"/>
      <c r="R226" s="255"/>
      <c r="S226" s="255"/>
    </row>
    <row r="227" spans="1:19">
      <c r="A227" s="250"/>
      <c r="B227" s="250"/>
      <c r="C227" s="251"/>
      <c r="D227" s="252"/>
      <c r="E227" s="251"/>
      <c r="F227" s="253"/>
      <c r="G227" s="253"/>
      <c r="H227" s="254"/>
      <c r="I227" s="253"/>
      <c r="J227" s="254"/>
      <c r="K227" s="255"/>
      <c r="L227" s="255"/>
      <c r="M227" s="255"/>
      <c r="N227" s="255"/>
      <c r="O227" s="255"/>
      <c r="P227" s="255"/>
      <c r="Q227" s="255"/>
      <c r="R227" s="255"/>
      <c r="S227" s="255"/>
    </row>
    <row r="228" spans="1:19">
      <c r="A228" s="250"/>
      <c r="B228" s="250"/>
      <c r="C228" s="251"/>
      <c r="D228" s="252"/>
      <c r="E228" s="251"/>
      <c r="F228" s="253"/>
      <c r="G228" s="253"/>
      <c r="H228" s="254"/>
      <c r="I228" s="253"/>
      <c r="J228" s="254"/>
      <c r="K228" s="255"/>
      <c r="L228" s="255"/>
      <c r="M228" s="255"/>
      <c r="N228" s="255"/>
      <c r="O228" s="255"/>
      <c r="P228" s="255"/>
      <c r="Q228" s="255"/>
      <c r="R228" s="255"/>
      <c r="S228" s="255"/>
    </row>
    <row r="229" spans="1:19">
      <c r="A229" s="250"/>
      <c r="B229" s="250"/>
      <c r="C229" s="251"/>
      <c r="D229" s="252"/>
      <c r="E229" s="251"/>
      <c r="F229" s="253"/>
      <c r="G229" s="253"/>
      <c r="H229" s="254"/>
      <c r="I229" s="253"/>
      <c r="J229" s="254"/>
      <c r="K229" s="255"/>
      <c r="L229" s="255"/>
      <c r="M229" s="255"/>
      <c r="N229" s="255"/>
      <c r="O229" s="255"/>
      <c r="P229" s="255"/>
      <c r="Q229" s="255"/>
      <c r="R229" s="255"/>
      <c r="S229" s="255"/>
    </row>
    <row r="230" spans="1:19">
      <c r="A230" s="250"/>
      <c r="B230" s="250"/>
      <c r="C230" s="251"/>
      <c r="D230" s="252"/>
      <c r="E230" s="251"/>
      <c r="F230" s="253"/>
      <c r="G230" s="253"/>
      <c r="H230" s="254"/>
      <c r="I230" s="253"/>
      <c r="J230" s="254"/>
      <c r="K230" s="255"/>
      <c r="L230" s="255"/>
      <c r="M230" s="255"/>
      <c r="N230" s="255"/>
      <c r="O230" s="255"/>
      <c r="P230" s="255"/>
      <c r="Q230" s="255"/>
      <c r="R230" s="255"/>
      <c r="S230" s="255"/>
    </row>
    <row r="231" spans="1:19">
      <c r="A231" s="250"/>
      <c r="C231" s="251"/>
      <c r="D231" s="252"/>
      <c r="E231" s="251"/>
      <c r="F231" s="253"/>
      <c r="G231" s="253"/>
      <c r="H231" s="254"/>
      <c r="I231" s="253"/>
      <c r="J231" s="254"/>
      <c r="K231" s="255"/>
      <c r="L231" s="255"/>
      <c r="M231" s="255"/>
      <c r="N231" s="255"/>
      <c r="O231" s="255"/>
      <c r="P231" s="255"/>
      <c r="Q231" s="255"/>
      <c r="R231" s="255"/>
      <c r="S231" s="255"/>
    </row>
  </sheetData>
  <phoneticPr fontId="42" type="noConversion"/>
  <conditionalFormatting sqref="C1:S1048576">
    <cfRule type="cellIs" dxfId="123" priority="1" operator="lessThan">
      <formula>0</formula>
    </cfRule>
  </conditionalFormatting>
  <pageMargins left="0.69972223043441772" right="0.69972223043441772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A8D08F"/>
  </sheetPr>
  <dimension ref="A1:S13979"/>
  <sheetViews>
    <sheetView showGridLines="0" tabSelected="1" topLeftCell="A1232" zoomScale="80" zoomScaleNormal="80" zoomScaleSheetLayoutView="85" workbookViewId="0">
      <selection activeCell="H1253" sqref="H1253"/>
    </sheetView>
  </sheetViews>
  <sheetFormatPr defaultColWidth="10" defaultRowHeight="16.5"/>
  <cols>
    <col min="1" max="1" width="10" style="537"/>
    <col min="2" max="3" width="9.125" style="535" customWidth="1"/>
    <col min="4" max="4" width="9.625" style="535" bestFit="1" customWidth="1"/>
    <col min="5" max="5" width="17.875" style="535" bestFit="1" customWidth="1"/>
    <col min="6" max="6" width="13" style="550" bestFit="1" customWidth="1"/>
    <col min="7" max="7" width="59" style="49" customWidth="1"/>
    <col min="8" max="10" width="22" style="551" customWidth="1"/>
    <col min="11" max="13" width="22" style="269" customWidth="1"/>
    <col min="14" max="15" width="22" style="551" customWidth="1"/>
    <col min="16" max="16" width="21.375" style="50" customWidth="1"/>
    <col min="17" max="17" width="13.625" style="535" customWidth="1"/>
    <col min="18" max="19" width="17.125" style="535" bestFit="1" customWidth="1"/>
    <col min="20" max="16384" width="10" style="537"/>
  </cols>
  <sheetData>
    <row r="1" spans="1:19" s="531" customFormat="1" ht="18.75" customHeight="1">
      <c r="B1" s="532" t="s">
        <v>311</v>
      </c>
      <c r="C1" s="532"/>
      <c r="D1" s="552"/>
      <c r="E1" s="533"/>
      <c r="F1" s="534"/>
      <c r="G1" s="43" t="s">
        <v>1119</v>
      </c>
      <c r="H1" s="44" t="e">
        <f ca="1">CF_LMT!D6</f>
        <v>#NAME?</v>
      </c>
      <c r="I1" s="47"/>
      <c r="J1" s="533"/>
      <c r="O1" s="47"/>
      <c r="P1" s="47"/>
    </row>
    <row r="2" spans="1:19" s="531" customFormat="1" ht="18.75" customHeight="1">
      <c r="B2" s="532" t="s">
        <v>1125</v>
      </c>
      <c r="C2" s="532"/>
      <c r="D2" s="533"/>
      <c r="E2" s="533"/>
      <c r="F2" s="534"/>
      <c r="G2" s="43" t="s">
        <v>336</v>
      </c>
      <c r="H2" s="44">
        <f ca="1">SUM(N8:N89404)</f>
        <v>471480456.91000003</v>
      </c>
      <c r="I2" s="47"/>
      <c r="J2" s="533"/>
      <c r="O2" s="47"/>
      <c r="P2" s="47"/>
    </row>
    <row r="3" spans="1:19" s="531" customFormat="1" ht="18.75" customHeight="1">
      <c r="B3" s="532"/>
      <c r="C3" s="532"/>
      <c r="D3" s="533"/>
      <c r="E3" s="533"/>
      <c r="F3" s="534"/>
      <c r="G3" s="43" t="s">
        <v>345</v>
      </c>
      <c r="H3" s="44">
        <f>SUM(H8:H89404)</f>
        <v>0</v>
      </c>
      <c r="I3" s="47"/>
      <c r="J3" s="533"/>
      <c r="O3" s="47"/>
      <c r="P3" s="47"/>
    </row>
    <row r="4" spans="1:19" s="531" customFormat="1" ht="18.75" customHeight="1">
      <c r="B4" s="533"/>
      <c r="C4" s="533"/>
      <c r="D4" s="533"/>
      <c r="E4" s="533"/>
      <c r="F4" s="534"/>
      <c r="G4" s="45" t="s">
        <v>1171</v>
      </c>
      <c r="H4" s="44" t="e">
        <f ca="1">H1-H2</f>
        <v>#NAME?</v>
      </c>
      <c r="I4" s="47"/>
      <c r="J4" s="533"/>
      <c r="O4" s="47"/>
      <c r="P4" s="47"/>
    </row>
    <row r="5" spans="1:19" s="531" customFormat="1" ht="18.75" customHeight="1">
      <c r="B5" s="533"/>
      <c r="C5" s="533"/>
      <c r="D5" s="533"/>
      <c r="E5" s="533"/>
      <c r="F5" s="534"/>
      <c r="G5" s="43" t="s">
        <v>1092</v>
      </c>
      <c r="H5" s="46" t="str">
        <f ca="1">IF(ISERROR(H2/H1),"0.00%",(H2/H1))</f>
        <v>0.00%</v>
      </c>
      <c r="I5" s="47"/>
      <c r="J5" s="533"/>
      <c r="O5" s="47"/>
      <c r="P5" s="47"/>
    </row>
    <row r="6" spans="1:19" s="531" customFormat="1" ht="18.75" customHeight="1">
      <c r="B6" s="533"/>
      <c r="C6" s="533"/>
      <c r="D6" s="533"/>
      <c r="E6" s="533"/>
      <c r="F6" s="534"/>
      <c r="G6" s="47"/>
      <c r="H6" s="48"/>
      <c r="I6" s="47"/>
      <c r="J6" s="533"/>
      <c r="O6" s="47"/>
      <c r="P6" s="47"/>
    </row>
    <row r="7" spans="1:19" s="535" customFormat="1" ht="19.5" customHeight="1">
      <c r="B7" s="257" t="s">
        <v>1130</v>
      </c>
      <c r="C7" s="257" t="s">
        <v>566</v>
      </c>
      <c r="D7" s="258" t="s">
        <v>850</v>
      </c>
      <c r="E7" s="258" t="s">
        <v>519</v>
      </c>
      <c r="F7" s="259" t="s">
        <v>530</v>
      </c>
      <c r="G7" s="258" t="s">
        <v>1133</v>
      </c>
      <c r="H7" s="258" t="s">
        <v>569</v>
      </c>
      <c r="I7" s="258" t="s">
        <v>551</v>
      </c>
      <c r="J7" s="258" t="s">
        <v>561</v>
      </c>
      <c r="K7" s="260" t="s">
        <v>1139</v>
      </c>
      <c r="L7" s="258" t="s">
        <v>522</v>
      </c>
      <c r="M7" s="530" t="s">
        <v>1979</v>
      </c>
      <c r="N7" s="258" t="s">
        <v>508</v>
      </c>
      <c r="O7" s="258" t="s">
        <v>570</v>
      </c>
      <c r="P7" s="536" t="s">
        <v>514</v>
      </c>
    </row>
    <row r="8" spans="1:19" ht="18.75" customHeight="1">
      <c r="A8" s="537">
        <v>1</v>
      </c>
      <c r="B8" s="625"/>
      <c r="C8" s="625"/>
      <c r="D8" s="758">
        <f>IFERROR(_xlfn.XLOOKUP(E8,[2]예산코드!D:D,[2]예산코드!A:A),"")</f>
        <v>500606</v>
      </c>
      <c r="E8" s="627" t="s">
        <v>1135</v>
      </c>
      <c r="F8" s="628" t="s">
        <v>2046</v>
      </c>
      <c r="G8" s="629" t="s">
        <v>2035</v>
      </c>
      <c r="H8" s="630" t="s">
        <v>697</v>
      </c>
      <c r="I8" s="631" t="s">
        <v>697</v>
      </c>
      <c r="J8" s="630" t="s">
        <v>811</v>
      </c>
      <c r="K8" s="632">
        <v>12716204</v>
      </c>
      <c r="L8" s="633">
        <v>0</v>
      </c>
      <c r="M8" s="634" t="str">
        <f t="array" aca="1" ref="M8" ca="1">IFERROR(_xludf.IFS(J8="원천",K8*3.3%*-1,J8="원천/고용",SUM(K8*3.3%*-1,K8*75%*0.8%*-1)),"")</f>
        <v/>
      </c>
      <c r="N8" s="635">
        <f t="shared" ref="N8:N266" ca="1" si="0">SUM(K8:M8)</f>
        <v>12716204</v>
      </c>
      <c r="O8" s="505"/>
      <c r="P8" s="510"/>
      <c r="Q8" s="537"/>
      <c r="R8" s="537"/>
      <c r="S8" s="537"/>
    </row>
    <row r="9" spans="1:19" ht="18.75" customHeight="1">
      <c r="A9" s="537">
        <v>2</v>
      </c>
      <c r="B9" s="625"/>
      <c r="C9" s="636"/>
      <c r="D9" s="758">
        <f>IFERROR(_xlfn.XLOOKUP(E9,[2]예산코드!D:D,[2]예산코드!A:A),"")</f>
        <v>500606</v>
      </c>
      <c r="E9" s="637" t="s">
        <v>1135</v>
      </c>
      <c r="F9" s="638">
        <v>45628</v>
      </c>
      <c r="G9" s="639" t="s">
        <v>1539</v>
      </c>
      <c r="H9" s="640" t="s">
        <v>1313</v>
      </c>
      <c r="I9" s="641" t="s">
        <v>706</v>
      </c>
      <c r="J9" s="640" t="s">
        <v>811</v>
      </c>
      <c r="K9" s="642">
        <v>107273</v>
      </c>
      <c r="L9" s="643">
        <v>10727</v>
      </c>
      <c r="M9" s="634" t="str">
        <f t="array" aca="1" ref="M9" ca="1">IFERROR(_xludf.IFS(J9="원천",K9*3.3%*-1,J9="원천/고용",SUM(K9*3.3%*-1,K9*75%*0.8%*-1)),"")</f>
        <v/>
      </c>
      <c r="N9" s="635">
        <f t="shared" ca="1" si="0"/>
        <v>118000</v>
      </c>
      <c r="O9" s="504"/>
      <c r="P9" s="511"/>
      <c r="Q9" s="537"/>
      <c r="R9" s="537"/>
      <c r="S9" s="537"/>
    </row>
    <row r="10" spans="1:19" s="49" customFormat="1" ht="18.75" customHeight="1">
      <c r="A10" s="537">
        <v>3</v>
      </c>
      <c r="B10" s="625"/>
      <c r="C10" s="636"/>
      <c r="D10" s="758">
        <f>IFERROR(_xlfn.XLOOKUP(E10,[2]예산코드!D:D,[2]예산코드!A:A),"")</f>
        <v>500606</v>
      </c>
      <c r="E10" s="627" t="s">
        <v>1135</v>
      </c>
      <c r="F10" s="638">
        <v>45629</v>
      </c>
      <c r="G10" s="644" t="s">
        <v>728</v>
      </c>
      <c r="H10" s="640" t="s">
        <v>2719</v>
      </c>
      <c r="I10" s="645" t="s">
        <v>697</v>
      </c>
      <c r="J10" s="640" t="s">
        <v>811</v>
      </c>
      <c r="K10" s="642">
        <v>4545</v>
      </c>
      <c r="L10" s="643">
        <v>455</v>
      </c>
      <c r="M10" s="634" t="str">
        <f t="array" aca="1" ref="M10" ca="1">IFERROR(_xludf.IFS(J10="원천",K10*3.3%*-1,J10="원천/고용",SUM(K10*3.3%*-1,K10*75%*0.8%*-1)),"")</f>
        <v/>
      </c>
      <c r="N10" s="635">
        <f t="shared" ca="1" si="0"/>
        <v>5000</v>
      </c>
      <c r="O10" s="512"/>
      <c r="P10" s="513"/>
    </row>
    <row r="11" spans="1:19" s="49" customFormat="1" ht="19.5" customHeight="1">
      <c r="A11" s="537">
        <v>4</v>
      </c>
      <c r="B11" s="625"/>
      <c r="C11" s="636"/>
      <c r="D11" s="758">
        <f>IFERROR(_xlfn.XLOOKUP(E11,[2]예산코드!D:D,[2]예산코드!A:A),"")</f>
        <v>500606</v>
      </c>
      <c r="E11" s="637" t="s">
        <v>1135</v>
      </c>
      <c r="F11" s="638">
        <v>45629</v>
      </c>
      <c r="G11" s="644" t="s">
        <v>2018</v>
      </c>
      <c r="H11" s="640" t="s">
        <v>1542</v>
      </c>
      <c r="I11" s="645" t="s">
        <v>697</v>
      </c>
      <c r="J11" s="640" t="s">
        <v>811</v>
      </c>
      <c r="K11" s="642">
        <v>4546</v>
      </c>
      <c r="L11" s="643">
        <v>454</v>
      </c>
      <c r="M11" s="634" t="str">
        <f t="array" aca="1" ref="M11" ca="1">IFERROR(_xludf.IFS(J11="원천",K11*3.3%*-1,J11="원천/고용",SUM(K11*3.3%*-1,K11*75%*0.8%*-1)),"")</f>
        <v/>
      </c>
      <c r="N11" s="635">
        <f t="shared" ca="1" si="0"/>
        <v>5000</v>
      </c>
      <c r="O11" s="514"/>
      <c r="P11" s="515"/>
    </row>
    <row r="12" spans="1:19" s="49" customFormat="1" ht="19.5" customHeight="1">
      <c r="A12" s="537">
        <v>5</v>
      </c>
      <c r="B12" s="625"/>
      <c r="C12" s="636"/>
      <c r="D12" s="758">
        <f>IFERROR(_xlfn.XLOOKUP(E12,[2]예산코드!D:D,[2]예산코드!A:A),"")</f>
        <v>500606</v>
      </c>
      <c r="E12" s="627" t="s">
        <v>1135</v>
      </c>
      <c r="F12" s="638">
        <v>45629</v>
      </c>
      <c r="G12" s="644" t="s">
        <v>2018</v>
      </c>
      <c r="H12" s="640" t="s">
        <v>1542</v>
      </c>
      <c r="I12" s="641" t="s">
        <v>697</v>
      </c>
      <c r="J12" s="640" t="s">
        <v>811</v>
      </c>
      <c r="K12" s="642">
        <v>4000</v>
      </c>
      <c r="L12" s="643">
        <v>400</v>
      </c>
      <c r="M12" s="634" t="str">
        <f t="array" aca="1" ref="M12" ca="1">IFERROR(_xludf.IFS(J12="원천",K12*3.3%*-1,J12="원천/고용",SUM(K12*3.3%*-1,K12*75%*0.8%*-1)),"")</f>
        <v/>
      </c>
      <c r="N12" s="635">
        <f t="shared" ca="1" si="0"/>
        <v>4400</v>
      </c>
      <c r="O12" s="505"/>
      <c r="P12" s="516"/>
    </row>
    <row r="13" spans="1:19" s="49" customFormat="1" ht="19.5" customHeight="1">
      <c r="A13" s="537">
        <v>6</v>
      </c>
      <c r="B13" s="625"/>
      <c r="C13" s="636"/>
      <c r="D13" s="758">
        <f>IFERROR(_xlfn.XLOOKUP(E13,[2]예산코드!D:D,[2]예산코드!A:A),"")</f>
        <v>500606</v>
      </c>
      <c r="E13" s="637" t="s">
        <v>1135</v>
      </c>
      <c r="F13" s="638">
        <v>45631</v>
      </c>
      <c r="G13" s="644" t="s">
        <v>1533</v>
      </c>
      <c r="H13" s="640"/>
      <c r="I13" s="645" t="s">
        <v>697</v>
      </c>
      <c r="J13" s="640" t="s">
        <v>811</v>
      </c>
      <c r="K13" s="642">
        <v>61760</v>
      </c>
      <c r="L13" s="643">
        <v>0</v>
      </c>
      <c r="M13" s="634" t="str">
        <f t="array" aca="1" ref="M13" ca="1">IFERROR(_xludf.IFS(J13="원천",K13*3.3%*-1,J13="원천/고용",SUM(K13*3.3%*-1,K13*75%*0.8%*-1)),"")</f>
        <v/>
      </c>
      <c r="N13" s="635">
        <f t="shared" ca="1" si="0"/>
        <v>61760</v>
      </c>
      <c r="O13" s="514"/>
      <c r="P13" s="517"/>
    </row>
    <row r="14" spans="1:19" s="49" customFormat="1" ht="19.5" customHeight="1">
      <c r="A14" s="537">
        <v>7</v>
      </c>
      <c r="B14" s="625"/>
      <c r="C14" s="636"/>
      <c r="D14" s="758">
        <f>IFERROR(_xlfn.XLOOKUP(E14,[2]예산코드!D:D,[2]예산코드!A:A),"")</f>
        <v>500606</v>
      </c>
      <c r="E14" s="627" t="s">
        <v>1135</v>
      </c>
      <c r="F14" s="638">
        <v>45632</v>
      </c>
      <c r="G14" s="644" t="s">
        <v>1513</v>
      </c>
      <c r="H14" s="640" t="s">
        <v>1543</v>
      </c>
      <c r="I14" s="641" t="s">
        <v>697</v>
      </c>
      <c r="J14" s="640" t="s">
        <v>811</v>
      </c>
      <c r="K14" s="642">
        <v>63636</v>
      </c>
      <c r="L14" s="643">
        <v>6364</v>
      </c>
      <c r="M14" s="634" t="str">
        <f t="array" aca="1" ref="M14" ca="1">IFERROR(_xludf.IFS(J14="원천",K14*3.3%*-1,J14="원천/고용",SUM(K14*3.3%*-1,K14*75%*0.8%*-1)),"")</f>
        <v/>
      </c>
      <c r="N14" s="635">
        <f t="shared" ca="1" si="0"/>
        <v>70000</v>
      </c>
      <c r="O14" s="518"/>
      <c r="P14" s="516"/>
    </row>
    <row r="15" spans="1:19" s="49" customFormat="1" ht="19.5" customHeight="1">
      <c r="A15" s="537">
        <v>8</v>
      </c>
      <c r="B15" s="625"/>
      <c r="C15" s="636"/>
      <c r="D15" s="758">
        <f>IFERROR(_xlfn.XLOOKUP(E15,[2]예산코드!D:D,[2]예산코드!A:A),"")</f>
        <v>500606</v>
      </c>
      <c r="E15" s="637" t="s">
        <v>1135</v>
      </c>
      <c r="F15" s="638">
        <v>45632</v>
      </c>
      <c r="G15" s="639" t="s">
        <v>1871</v>
      </c>
      <c r="H15" s="640" t="s">
        <v>1204</v>
      </c>
      <c r="I15" s="641" t="s">
        <v>697</v>
      </c>
      <c r="J15" s="640" t="s">
        <v>811</v>
      </c>
      <c r="K15" s="642">
        <v>50800</v>
      </c>
      <c r="L15" s="643">
        <v>0</v>
      </c>
      <c r="M15" s="634" t="str">
        <f t="array" aca="1" ref="M15" ca="1">IFERROR(_xludf.IFS(J15="원천",K15*3.3%*-1,J15="원천/고용",SUM(K15*3.3%*-1,K15*75%*0.8%*-1)),"")</f>
        <v/>
      </c>
      <c r="N15" s="635">
        <f t="shared" ca="1" si="0"/>
        <v>50800</v>
      </c>
      <c r="O15" s="504"/>
      <c r="P15" s="511"/>
    </row>
    <row r="16" spans="1:19" s="49" customFormat="1" ht="19.5" customHeight="1">
      <c r="A16" s="537">
        <v>9</v>
      </c>
      <c r="B16" s="625"/>
      <c r="C16" s="636"/>
      <c r="D16" s="758">
        <f>IFERROR(_xlfn.XLOOKUP(E16,[2]예산코드!D:D,[2]예산코드!A:A),"")</f>
        <v>500606</v>
      </c>
      <c r="E16" s="627" t="s">
        <v>1135</v>
      </c>
      <c r="F16" s="638">
        <v>45632</v>
      </c>
      <c r="G16" s="644" t="s">
        <v>1561</v>
      </c>
      <c r="H16" s="640" t="s">
        <v>1945</v>
      </c>
      <c r="I16" s="645" t="s">
        <v>697</v>
      </c>
      <c r="J16" s="640" t="s">
        <v>811</v>
      </c>
      <c r="K16" s="642">
        <v>10092</v>
      </c>
      <c r="L16" s="643">
        <v>1008</v>
      </c>
      <c r="M16" s="634" t="str">
        <f t="array" aca="1" ref="M16" ca="1">IFERROR(_xludf.IFS(J16="원천",K16*3.3%*-1,J16="원천/고용",SUM(K16*3.3%*-1,K16*75%*0.8%*-1)),"")</f>
        <v/>
      </c>
      <c r="N16" s="635">
        <f t="shared" ca="1" si="0"/>
        <v>11100</v>
      </c>
      <c r="O16" s="512"/>
      <c r="P16" s="516"/>
    </row>
    <row r="17" spans="1:19" s="49" customFormat="1" ht="19.5" customHeight="1">
      <c r="A17" s="537">
        <v>10</v>
      </c>
      <c r="B17" s="625"/>
      <c r="C17" s="636"/>
      <c r="D17" s="758">
        <f>IFERROR(_xlfn.XLOOKUP(E17,[2]예산코드!D:D,[2]예산코드!A:A),"")</f>
        <v>500606</v>
      </c>
      <c r="E17" s="637" t="s">
        <v>1135</v>
      </c>
      <c r="F17" s="638">
        <v>45632</v>
      </c>
      <c r="G17" s="639" t="s">
        <v>1507</v>
      </c>
      <c r="H17" s="640" t="s">
        <v>1945</v>
      </c>
      <c r="I17" s="645" t="s">
        <v>697</v>
      </c>
      <c r="J17" s="640" t="s">
        <v>811</v>
      </c>
      <c r="K17" s="642">
        <v>9182</v>
      </c>
      <c r="L17" s="643">
        <v>918</v>
      </c>
      <c r="M17" s="634" t="str">
        <f t="array" aca="1" ref="M17" ca="1">IFERROR(_xludf.IFS(J17="원천",K17*3.3%*-1,J17="원천/고용",SUM(K17*3.3%*-1,K17*75%*0.8%*-1)),"")</f>
        <v/>
      </c>
      <c r="N17" s="635">
        <f t="shared" ca="1" si="0"/>
        <v>10100</v>
      </c>
      <c r="O17" s="514"/>
      <c r="P17" s="517"/>
    </row>
    <row r="18" spans="1:19" s="506" customFormat="1" ht="19.5" customHeight="1">
      <c r="A18" s="537">
        <v>11</v>
      </c>
      <c r="B18" s="625"/>
      <c r="C18" s="636"/>
      <c r="D18" s="758">
        <f>IFERROR(_xlfn.XLOOKUP(E18,[2]예산코드!D:D,[2]예산코드!A:A),"")</f>
        <v>500602</v>
      </c>
      <c r="E18" s="627" t="s">
        <v>859</v>
      </c>
      <c r="F18" s="638">
        <v>45634</v>
      </c>
      <c r="G18" s="639" t="s">
        <v>467</v>
      </c>
      <c r="H18" s="640" t="s">
        <v>1213</v>
      </c>
      <c r="I18" s="641" t="s">
        <v>697</v>
      </c>
      <c r="J18" s="640" t="s">
        <v>811</v>
      </c>
      <c r="K18" s="642">
        <v>1000</v>
      </c>
      <c r="L18" s="643">
        <v>0</v>
      </c>
      <c r="M18" s="634" t="str">
        <f t="array" aca="1" ref="M18" ca="1">IFERROR(_xludf.IFS(J18="원천",K18*3.3%*-1,J18="원천/고용",SUM(K18*3.3%*-1,K18*75%*0.8%*-1)),"")</f>
        <v/>
      </c>
      <c r="N18" s="635">
        <f t="shared" ca="1" si="0"/>
        <v>1000</v>
      </c>
      <c r="O18" s="505"/>
      <c r="P18" s="516"/>
    </row>
    <row r="19" spans="1:19" s="506" customFormat="1" ht="19.5" customHeight="1">
      <c r="A19" s="537">
        <v>12</v>
      </c>
      <c r="B19" s="625"/>
      <c r="C19" s="636"/>
      <c r="D19" s="758">
        <f>IFERROR(_xlfn.XLOOKUP(E19,[2]예산코드!D:D,[2]예산코드!A:A),"")</f>
        <v>500606</v>
      </c>
      <c r="E19" s="637" t="s">
        <v>1135</v>
      </c>
      <c r="F19" s="638">
        <v>45635</v>
      </c>
      <c r="G19" s="639" t="s">
        <v>1547</v>
      </c>
      <c r="H19" s="640" t="s">
        <v>1724</v>
      </c>
      <c r="I19" s="641" t="s">
        <v>697</v>
      </c>
      <c r="J19" s="640" t="s">
        <v>811</v>
      </c>
      <c r="K19" s="642">
        <v>49091</v>
      </c>
      <c r="L19" s="643">
        <v>4909</v>
      </c>
      <c r="M19" s="634" t="str">
        <f t="array" aca="1" ref="M19" ca="1">IFERROR(_xludf.IFS(J19="원천",K19*3.3%*-1,J19="원천/고용",SUM(K19*3.3%*-1,K19*75%*0.8%*-1)),"")</f>
        <v/>
      </c>
      <c r="N19" s="635">
        <f t="shared" ca="1" si="0"/>
        <v>54000</v>
      </c>
      <c r="O19" s="519"/>
      <c r="P19" s="517"/>
    </row>
    <row r="20" spans="1:19" s="506" customFormat="1" ht="19.5" customHeight="1">
      <c r="A20" s="537">
        <v>13</v>
      </c>
      <c r="B20" s="625"/>
      <c r="C20" s="636"/>
      <c r="D20" s="758">
        <f>IFERROR(_xlfn.XLOOKUP(E20,[2]예산코드!D:D,[2]예산코드!A:A),"")</f>
        <v>500606</v>
      </c>
      <c r="E20" s="627" t="s">
        <v>1135</v>
      </c>
      <c r="F20" s="638">
        <v>45635</v>
      </c>
      <c r="G20" s="639" t="s">
        <v>1971</v>
      </c>
      <c r="H20" s="640" t="s">
        <v>1731</v>
      </c>
      <c r="I20" s="641" t="s">
        <v>697</v>
      </c>
      <c r="J20" s="640" t="s">
        <v>811</v>
      </c>
      <c r="K20" s="642">
        <f>23400-2127</f>
        <v>21273</v>
      </c>
      <c r="L20" s="643">
        <v>2127</v>
      </c>
      <c r="M20" s="634" t="str">
        <f t="array" aca="1" ref="M20" ca="1">IFERROR(_xludf.IFS(J20="원천",K20*3.3%*-1,J20="원천/고용",SUM(K20*3.3%*-1,K20*75%*0.8%*-1)),"")</f>
        <v/>
      </c>
      <c r="N20" s="635">
        <f t="shared" ca="1" si="0"/>
        <v>23400</v>
      </c>
      <c r="O20" s="505"/>
      <c r="P20" s="510"/>
    </row>
    <row r="21" spans="1:19" ht="18.75" customHeight="1">
      <c r="A21" s="537">
        <v>14</v>
      </c>
      <c r="B21" s="625"/>
      <c r="C21" s="636"/>
      <c r="D21" s="758">
        <f>IFERROR(_xlfn.XLOOKUP(E21,[2]예산코드!D:D,[2]예산코드!A:A),"")</f>
        <v>500606</v>
      </c>
      <c r="E21" s="637" t="s">
        <v>1135</v>
      </c>
      <c r="F21" s="638">
        <v>45635</v>
      </c>
      <c r="G21" s="639" t="s">
        <v>1506</v>
      </c>
      <c r="H21" s="640" t="s">
        <v>1945</v>
      </c>
      <c r="I21" s="641" t="s">
        <v>697</v>
      </c>
      <c r="J21" s="640" t="s">
        <v>811</v>
      </c>
      <c r="K21" s="642">
        <v>14999</v>
      </c>
      <c r="L21" s="643">
        <v>1501</v>
      </c>
      <c r="M21" s="634" t="str">
        <f t="array" aca="1" ref="M21" ca="1">IFERROR(_xludf.IFS(J21="원천",K21*3.3%*-1,J21="원천/고용",SUM(K21*3.3%*-1,K21*75%*0.8%*-1)),"")</f>
        <v/>
      </c>
      <c r="N21" s="635">
        <f t="shared" ca="1" si="0"/>
        <v>16500</v>
      </c>
      <c r="O21" s="519"/>
      <c r="P21" s="517"/>
      <c r="Q21" s="537"/>
      <c r="R21" s="537"/>
      <c r="S21" s="537"/>
    </row>
    <row r="22" spans="1:19" ht="18.75" customHeight="1">
      <c r="A22" s="537">
        <v>15</v>
      </c>
      <c r="B22" s="625"/>
      <c r="C22" s="636"/>
      <c r="D22" s="758">
        <f>IFERROR(_xlfn.XLOOKUP(E22,[2]예산코드!D:D,[2]예산코드!A:A),"")</f>
        <v>500604</v>
      </c>
      <c r="E22" s="627" t="s">
        <v>1140</v>
      </c>
      <c r="F22" s="638">
        <v>45636</v>
      </c>
      <c r="G22" s="639" t="s">
        <v>1079</v>
      </c>
      <c r="H22" s="640" t="s">
        <v>1300</v>
      </c>
      <c r="I22" s="641" t="s">
        <v>697</v>
      </c>
      <c r="J22" s="640" t="s">
        <v>811</v>
      </c>
      <c r="K22" s="642">
        <v>8500</v>
      </c>
      <c r="L22" s="643">
        <v>0</v>
      </c>
      <c r="M22" s="634" t="str">
        <f t="array" aca="1" ref="M22" ca="1">IFERROR(_xludf.IFS(J22="원천",K22*3.3%*-1,J22="원천/고용",SUM(K22*3.3%*-1,K22*75%*0.8%*-1)),"")</f>
        <v/>
      </c>
      <c r="N22" s="635">
        <f t="shared" ca="1" si="0"/>
        <v>8500</v>
      </c>
      <c r="O22" s="505"/>
      <c r="P22" s="516"/>
      <c r="Q22" s="537"/>
      <c r="R22" s="537"/>
      <c r="S22" s="537"/>
    </row>
    <row r="23" spans="1:19" ht="18.75" customHeight="1">
      <c r="A23" s="537">
        <v>16</v>
      </c>
      <c r="B23" s="625"/>
      <c r="C23" s="636"/>
      <c r="D23" s="758">
        <f>IFERROR(_xlfn.XLOOKUP(E23,[2]예산코드!D:D,[2]예산코드!A:A),"")</f>
        <v>500606</v>
      </c>
      <c r="E23" s="637" t="s">
        <v>1135</v>
      </c>
      <c r="F23" s="638">
        <v>45636</v>
      </c>
      <c r="G23" s="639" t="s">
        <v>2002</v>
      </c>
      <c r="H23" s="640" t="s">
        <v>1729</v>
      </c>
      <c r="I23" s="641" t="s">
        <v>697</v>
      </c>
      <c r="J23" s="640" t="s">
        <v>811</v>
      </c>
      <c r="K23" s="642">
        <v>9183</v>
      </c>
      <c r="L23" s="643">
        <v>917</v>
      </c>
      <c r="M23" s="634" t="str">
        <f t="array" aca="1" ref="M23" ca="1">IFERROR(_xludf.IFS(J23="원천",K23*3.3%*-1,J23="원천/고용",SUM(K23*3.3%*-1,K23*75%*0.8%*-1)),"")</f>
        <v/>
      </c>
      <c r="N23" s="635">
        <f t="shared" ca="1" si="0"/>
        <v>10100</v>
      </c>
      <c r="O23" s="504"/>
      <c r="P23" s="517"/>
      <c r="Q23" s="537"/>
      <c r="R23" s="537"/>
      <c r="S23" s="537"/>
    </row>
    <row r="24" spans="1:19" ht="18.75" customHeight="1">
      <c r="A24" s="537">
        <v>17</v>
      </c>
      <c r="B24" s="625"/>
      <c r="C24" s="636"/>
      <c r="D24" s="758">
        <f>IFERROR(_xlfn.XLOOKUP(E24,[2]예산코드!D:D,[2]예산코드!A:A),"")</f>
        <v>500606</v>
      </c>
      <c r="E24" s="627" t="s">
        <v>1135</v>
      </c>
      <c r="F24" s="638">
        <v>45636</v>
      </c>
      <c r="G24" s="639" t="s">
        <v>2002</v>
      </c>
      <c r="H24" s="640" t="s">
        <v>1945</v>
      </c>
      <c r="I24" s="641" t="s">
        <v>697</v>
      </c>
      <c r="J24" s="640" t="s">
        <v>811</v>
      </c>
      <c r="K24" s="642">
        <v>5909</v>
      </c>
      <c r="L24" s="643">
        <v>591</v>
      </c>
      <c r="M24" s="634" t="str">
        <f t="array" aca="1" ref="M24" ca="1">IFERROR(_xludf.IFS(J24="원천",K24*3.3%*-1,J24="원천/고용",SUM(K24*3.3%*-1,K24*75%*0.8%*-1)),"")</f>
        <v/>
      </c>
      <c r="N24" s="635">
        <f t="shared" ca="1" si="0"/>
        <v>6500</v>
      </c>
      <c r="O24" s="505"/>
      <c r="P24" s="516"/>
      <c r="Q24" s="537"/>
      <c r="R24" s="537"/>
      <c r="S24" s="537"/>
    </row>
    <row r="25" spans="1:19" ht="18.75" customHeight="1">
      <c r="A25" s="537">
        <v>18</v>
      </c>
      <c r="B25" s="625"/>
      <c r="C25" s="636"/>
      <c r="D25" s="758">
        <f>IFERROR(_xlfn.XLOOKUP(E25,[2]예산코드!D:D,[2]예산코드!A:A),"")</f>
        <v>500606</v>
      </c>
      <c r="E25" s="637" t="s">
        <v>1135</v>
      </c>
      <c r="F25" s="638">
        <v>45638</v>
      </c>
      <c r="G25" s="639" t="s">
        <v>1532</v>
      </c>
      <c r="H25" s="640" t="s">
        <v>1255</v>
      </c>
      <c r="I25" s="641" t="s">
        <v>697</v>
      </c>
      <c r="J25" s="640" t="s">
        <v>811</v>
      </c>
      <c r="K25" s="646">
        <v>65455</v>
      </c>
      <c r="L25" s="643">
        <v>6545</v>
      </c>
      <c r="M25" s="634" t="str">
        <f t="array" aca="1" ref="M25" ca="1">IFERROR(_xludf.IFS(J25="원천",K25*3.3%*-1,J25="원천/고용",SUM(K25*3.3%*-1,K25*75%*0.8%*-1)),"")</f>
        <v/>
      </c>
      <c r="N25" s="635">
        <f t="shared" ca="1" si="0"/>
        <v>72000</v>
      </c>
      <c r="O25" s="504"/>
      <c r="P25" s="517"/>
      <c r="Q25" s="537"/>
      <c r="R25" s="537"/>
      <c r="S25" s="537"/>
    </row>
    <row r="26" spans="1:19" ht="18.75" customHeight="1">
      <c r="A26" s="537">
        <v>19</v>
      </c>
      <c r="B26" s="625"/>
      <c r="C26" s="636"/>
      <c r="D26" s="758">
        <f>IFERROR(_xlfn.XLOOKUP(E26,[2]예산코드!D:D,[2]예산코드!A:A),"")</f>
        <v>500606</v>
      </c>
      <c r="E26" s="627" t="s">
        <v>1135</v>
      </c>
      <c r="F26" s="638">
        <v>45639</v>
      </c>
      <c r="G26" s="639" t="s">
        <v>728</v>
      </c>
      <c r="H26" s="640" t="s">
        <v>1739</v>
      </c>
      <c r="I26" s="641" t="s">
        <v>697</v>
      </c>
      <c r="J26" s="640" t="s">
        <v>811</v>
      </c>
      <c r="K26" s="642">
        <v>7637</v>
      </c>
      <c r="L26" s="643">
        <v>763</v>
      </c>
      <c r="M26" s="634" t="str">
        <f t="array" aca="1" ref="M26" ca="1">IFERROR(_xludf.IFS(J26="원천",K26*3.3%*-1,J26="원천/고용",SUM(K26*3.3%*-1,K26*75%*0.8%*-1)),"")</f>
        <v/>
      </c>
      <c r="N26" s="635">
        <f t="shared" ca="1" si="0"/>
        <v>8400</v>
      </c>
      <c r="O26" s="505"/>
      <c r="P26" s="520"/>
      <c r="Q26" s="537"/>
      <c r="R26" s="537"/>
      <c r="S26" s="537"/>
    </row>
    <row r="27" spans="1:19" ht="18.75" customHeight="1">
      <c r="A27" s="537">
        <v>20</v>
      </c>
      <c r="B27" s="625"/>
      <c r="C27" s="636"/>
      <c r="D27" s="758">
        <f>IFERROR(_xlfn.XLOOKUP(E27,[2]예산코드!D:D,[2]예산코드!A:A),"")</f>
        <v>500615</v>
      </c>
      <c r="E27" s="637" t="s">
        <v>871</v>
      </c>
      <c r="F27" s="638">
        <v>45639</v>
      </c>
      <c r="G27" s="639" t="s">
        <v>613</v>
      </c>
      <c r="H27" s="640" t="s">
        <v>1942</v>
      </c>
      <c r="I27" s="641" t="s">
        <v>697</v>
      </c>
      <c r="J27" s="640" t="s">
        <v>811</v>
      </c>
      <c r="K27" s="642">
        <v>4545</v>
      </c>
      <c r="L27" s="643">
        <v>455</v>
      </c>
      <c r="M27" s="634" t="str">
        <f t="array" aca="1" ref="M27" ca="1">IFERROR(_xludf.IFS(J27="원천",K27*3.3%*-1,J27="원천/고용",SUM(K27*3.3%*-1,K27*75%*0.8%*-1)),"")</f>
        <v/>
      </c>
      <c r="N27" s="635">
        <f t="shared" ca="1" si="0"/>
        <v>5000</v>
      </c>
      <c r="O27" s="504"/>
      <c r="P27" s="517"/>
      <c r="Q27" s="537"/>
      <c r="R27" s="537"/>
      <c r="S27" s="537"/>
    </row>
    <row r="28" spans="1:19" ht="18.75" customHeight="1">
      <c r="A28" s="537">
        <v>21</v>
      </c>
      <c r="B28" s="625"/>
      <c r="C28" s="636"/>
      <c r="D28" s="758">
        <f>IFERROR(_xlfn.XLOOKUP(E28,[2]예산코드!D:D,[2]예산코드!A:A),"")</f>
        <v>500609</v>
      </c>
      <c r="E28" s="627" t="s">
        <v>344</v>
      </c>
      <c r="F28" s="638">
        <v>45641</v>
      </c>
      <c r="G28" s="639" t="s">
        <v>468</v>
      </c>
      <c r="H28" s="640" t="s">
        <v>1231</v>
      </c>
      <c r="I28" s="641" t="s">
        <v>697</v>
      </c>
      <c r="J28" s="640" t="s">
        <v>811</v>
      </c>
      <c r="K28" s="642">
        <v>66364</v>
      </c>
      <c r="L28" s="643">
        <v>6636</v>
      </c>
      <c r="M28" s="634" t="str">
        <f t="array" aca="1" ref="M28" ca="1">IFERROR(_xludf.IFS(J28="원천",K28*3.3%*-1,J28="원천/고용",SUM(K28*3.3%*-1,K28*75%*0.8%*-1)),"")</f>
        <v/>
      </c>
      <c r="N28" s="635">
        <f t="shared" ca="1" si="0"/>
        <v>73000</v>
      </c>
      <c r="O28" s="505"/>
      <c r="P28" s="516"/>
      <c r="Q28" s="537"/>
      <c r="R28" s="537"/>
      <c r="S28" s="537"/>
    </row>
    <row r="29" spans="1:19" ht="18.75" customHeight="1">
      <c r="A29" s="537">
        <v>22</v>
      </c>
      <c r="B29" s="625"/>
      <c r="C29" s="636"/>
      <c r="D29" s="758">
        <f>IFERROR(_xlfn.XLOOKUP(E29,[2]예산코드!D:D,[2]예산코드!A:A),"")</f>
        <v>500606</v>
      </c>
      <c r="E29" s="637" t="s">
        <v>1135</v>
      </c>
      <c r="F29" s="638">
        <v>45641</v>
      </c>
      <c r="G29" s="639" t="s">
        <v>1978</v>
      </c>
      <c r="H29" s="640" t="s">
        <v>1264</v>
      </c>
      <c r="I29" s="641" t="s">
        <v>697</v>
      </c>
      <c r="J29" s="640" t="s">
        <v>811</v>
      </c>
      <c r="K29" s="642">
        <v>34546</v>
      </c>
      <c r="L29" s="643">
        <v>3454</v>
      </c>
      <c r="M29" s="634" t="str">
        <f t="array" aca="1" ref="M29" ca="1">IFERROR(_xludf.IFS(J29="원천",K29*3.3%*-1,J29="원천/고용",SUM(K29*3.3%*-1,K29*75%*0.8%*-1)),"")</f>
        <v/>
      </c>
      <c r="N29" s="635">
        <f t="shared" ca="1" si="0"/>
        <v>38000</v>
      </c>
      <c r="O29" s="521"/>
      <c r="P29" s="517"/>
      <c r="Q29" s="537"/>
      <c r="R29" s="537"/>
      <c r="S29" s="537"/>
    </row>
    <row r="30" spans="1:19" ht="18.75" customHeight="1">
      <c r="A30" s="537">
        <v>23</v>
      </c>
      <c r="B30" s="625"/>
      <c r="C30" s="636"/>
      <c r="D30" s="758">
        <f>IFERROR(_xlfn.XLOOKUP(E30,[2]예산코드!D:D,[2]예산코드!A:A),"")</f>
        <v>500606</v>
      </c>
      <c r="E30" s="627" t="s">
        <v>1135</v>
      </c>
      <c r="F30" s="638">
        <v>45641</v>
      </c>
      <c r="G30" s="639" t="s">
        <v>170</v>
      </c>
      <c r="H30" s="640" t="s">
        <v>1722</v>
      </c>
      <c r="I30" s="641" t="s">
        <v>697</v>
      </c>
      <c r="J30" s="640" t="s">
        <v>811</v>
      </c>
      <c r="K30" s="642">
        <v>3546</v>
      </c>
      <c r="L30" s="643">
        <v>354</v>
      </c>
      <c r="M30" s="634" t="str">
        <f t="array" aca="1" ref="M30" ca="1">IFERROR(_xludf.IFS(J30="원천",K30*3.3%*-1,J30="원천/고용",SUM(K30*3.3%*-1,K30*75%*0.8%*-1)),"")</f>
        <v/>
      </c>
      <c r="N30" s="635">
        <f t="shared" ca="1" si="0"/>
        <v>3900</v>
      </c>
      <c r="O30" s="505"/>
      <c r="P30" s="520"/>
      <c r="Q30" s="537"/>
      <c r="R30" s="537"/>
      <c r="S30" s="537"/>
    </row>
    <row r="31" spans="1:19" ht="18.75" customHeight="1">
      <c r="A31" s="537">
        <v>24</v>
      </c>
      <c r="B31" s="625"/>
      <c r="C31" s="636"/>
      <c r="D31" s="758">
        <f>IFERROR(_xlfn.XLOOKUP(E31,[2]예산코드!D:D,[2]예산코드!A:A),"")</f>
        <v>500606</v>
      </c>
      <c r="E31" s="637" t="s">
        <v>1135</v>
      </c>
      <c r="F31" s="638">
        <v>45641</v>
      </c>
      <c r="G31" s="639" t="s">
        <v>2002</v>
      </c>
      <c r="H31" s="640" t="s">
        <v>707</v>
      </c>
      <c r="I31" s="641" t="s">
        <v>697</v>
      </c>
      <c r="J31" s="640" t="s">
        <v>811</v>
      </c>
      <c r="K31" s="642">
        <v>11819</v>
      </c>
      <c r="L31" s="643">
        <v>1181</v>
      </c>
      <c r="M31" s="634" t="str">
        <f t="array" aca="1" ref="M31" ca="1">IFERROR(_xludf.IFS(J31="원천",K31*3.3%*-1,J31="원천/고용",SUM(K31*3.3%*-1,K31*75%*0.8%*-1)),"")</f>
        <v/>
      </c>
      <c r="N31" s="635">
        <f t="shared" ca="1" si="0"/>
        <v>13000</v>
      </c>
      <c r="O31" s="504"/>
      <c r="P31" s="517"/>
      <c r="Q31" s="537"/>
      <c r="R31" s="537"/>
      <c r="S31" s="537"/>
    </row>
    <row r="32" spans="1:19" ht="18.75" customHeight="1">
      <c r="A32" s="537">
        <v>25</v>
      </c>
      <c r="B32" s="625"/>
      <c r="C32" s="636"/>
      <c r="D32" s="758">
        <f>IFERROR(_xlfn.XLOOKUP(E32,[2]예산코드!D:D,[2]예산코드!A:A),"")</f>
        <v>500601</v>
      </c>
      <c r="E32" s="627" t="s">
        <v>869</v>
      </c>
      <c r="F32" s="638">
        <v>45642</v>
      </c>
      <c r="G32" s="639" t="s">
        <v>1981</v>
      </c>
      <c r="H32" s="640" t="s">
        <v>168</v>
      </c>
      <c r="I32" s="641" t="s">
        <v>697</v>
      </c>
      <c r="J32" s="640" t="s">
        <v>811</v>
      </c>
      <c r="K32" s="642">
        <v>86637</v>
      </c>
      <c r="L32" s="643">
        <v>8663</v>
      </c>
      <c r="M32" s="634" t="str">
        <f t="array" aca="1" ref="M32" ca="1">IFERROR(_xludf.IFS(J32="원천",K32*3.3%*-1,J32="원천/고용",SUM(K32*3.3%*-1,K32*75%*0.8%*-1)),"")</f>
        <v/>
      </c>
      <c r="N32" s="635">
        <f t="shared" ca="1" si="0"/>
        <v>95300</v>
      </c>
      <c r="O32" s="505"/>
      <c r="P32" s="520"/>
      <c r="Q32" s="537"/>
      <c r="R32" s="537"/>
      <c r="S32" s="537"/>
    </row>
    <row r="33" spans="1:19" ht="18.75" customHeight="1">
      <c r="A33" s="537">
        <v>26</v>
      </c>
      <c r="B33" s="625"/>
      <c r="C33" s="636"/>
      <c r="D33" s="758">
        <f>IFERROR(_xlfn.XLOOKUP(E33,[2]예산코드!D:D,[2]예산코드!A:A),"")</f>
        <v>500601</v>
      </c>
      <c r="E33" s="637" t="s">
        <v>869</v>
      </c>
      <c r="F33" s="638">
        <v>45642</v>
      </c>
      <c r="G33" s="639" t="s">
        <v>1855</v>
      </c>
      <c r="H33" s="640" t="s">
        <v>2720</v>
      </c>
      <c r="I33" s="641" t="s">
        <v>697</v>
      </c>
      <c r="J33" s="640" t="s">
        <v>811</v>
      </c>
      <c r="K33" s="642">
        <v>60455</v>
      </c>
      <c r="L33" s="643">
        <v>6045</v>
      </c>
      <c r="M33" s="634" t="str">
        <f t="array" aca="1" ref="M33" ca="1">IFERROR(_xludf.IFS(J33="원천",K33*3.3%*-1,J33="원천/고용",SUM(K33*3.3%*-1,K33*75%*0.8%*-1)),"")</f>
        <v/>
      </c>
      <c r="N33" s="635">
        <f t="shared" ca="1" si="0"/>
        <v>66500</v>
      </c>
      <c r="O33" s="504"/>
      <c r="P33" s="517"/>
      <c r="Q33" s="537"/>
      <c r="R33" s="537"/>
      <c r="S33" s="537"/>
    </row>
    <row r="34" spans="1:19" ht="18.75" customHeight="1">
      <c r="A34" s="537">
        <v>27</v>
      </c>
      <c r="B34" s="625"/>
      <c r="C34" s="636"/>
      <c r="D34" s="758">
        <f>IFERROR(_xlfn.XLOOKUP(E34,[2]예산코드!D:D,[2]예산코드!A:A),"")</f>
        <v>500601</v>
      </c>
      <c r="E34" s="627" t="s">
        <v>869</v>
      </c>
      <c r="F34" s="638">
        <v>45642</v>
      </c>
      <c r="G34" s="639" t="s">
        <v>1881</v>
      </c>
      <c r="H34" s="640" t="s">
        <v>1174</v>
      </c>
      <c r="I34" s="641" t="s">
        <v>697</v>
      </c>
      <c r="J34" s="640" t="s">
        <v>811</v>
      </c>
      <c r="K34" s="642">
        <v>148185</v>
      </c>
      <c r="L34" s="643">
        <v>14815</v>
      </c>
      <c r="M34" s="634" t="str">
        <f t="array" aca="1" ref="M34" ca="1">IFERROR(_xludf.IFS(J34="원천",K34*3.3%*-1,J34="원천/고용",SUM(K34*3.3%*-1,K34*75%*0.8%*-1)),"")</f>
        <v/>
      </c>
      <c r="N34" s="635">
        <f t="shared" ca="1" si="0"/>
        <v>163000</v>
      </c>
      <c r="O34" s="505"/>
      <c r="P34" s="516"/>
      <c r="Q34" s="537"/>
      <c r="R34" s="537"/>
      <c r="S34" s="537"/>
    </row>
    <row r="35" spans="1:19" ht="18.75" customHeight="1">
      <c r="A35" s="537">
        <v>28</v>
      </c>
      <c r="B35" s="625"/>
      <c r="C35" s="636"/>
      <c r="D35" s="758">
        <f>IFERROR(_xlfn.XLOOKUP(E35,[2]예산코드!D:D,[2]예산코드!A:A),"")</f>
        <v>500601</v>
      </c>
      <c r="E35" s="637" t="s">
        <v>869</v>
      </c>
      <c r="F35" s="638">
        <v>45642</v>
      </c>
      <c r="G35" s="639" t="s">
        <v>2002</v>
      </c>
      <c r="H35" s="640" t="s">
        <v>689</v>
      </c>
      <c r="I35" s="641" t="s">
        <v>697</v>
      </c>
      <c r="J35" s="640" t="s">
        <v>811</v>
      </c>
      <c r="K35" s="642">
        <v>4545</v>
      </c>
      <c r="L35" s="643">
        <v>455</v>
      </c>
      <c r="M35" s="634" t="str">
        <f t="array" aca="1" ref="M35" ca="1">IFERROR(_xludf.IFS(J35="원천",K35*3.3%*-1,J35="원천/고용",SUM(K35*3.3%*-1,K35*75%*0.8%*-1)),"")</f>
        <v/>
      </c>
      <c r="N35" s="635">
        <f t="shared" ca="1" si="0"/>
        <v>5000</v>
      </c>
      <c r="O35" s="522"/>
      <c r="P35" s="523"/>
      <c r="Q35" s="537"/>
      <c r="R35" s="537"/>
      <c r="S35" s="537"/>
    </row>
    <row r="36" spans="1:19" ht="18.75" customHeight="1">
      <c r="A36" s="537">
        <v>29</v>
      </c>
      <c r="B36" s="625"/>
      <c r="C36" s="636"/>
      <c r="D36" s="758">
        <f>IFERROR(_xlfn.XLOOKUP(E36,[2]예산코드!D:D,[2]예산코드!A:A),"")</f>
        <v>500601</v>
      </c>
      <c r="E36" s="627" t="s">
        <v>869</v>
      </c>
      <c r="F36" s="638">
        <v>45642</v>
      </c>
      <c r="G36" s="639" t="s">
        <v>728</v>
      </c>
      <c r="H36" s="640" t="s">
        <v>168</v>
      </c>
      <c r="I36" s="641" t="s">
        <v>697</v>
      </c>
      <c r="J36" s="640" t="s">
        <v>811</v>
      </c>
      <c r="K36" s="642">
        <v>27819</v>
      </c>
      <c r="L36" s="643">
        <v>2781</v>
      </c>
      <c r="M36" s="634" t="str">
        <f t="array" aca="1" ref="M36" ca="1">IFERROR(_xludf.IFS(J36="원천",K36*3.3%*-1,J36="원천/고용",SUM(K36*3.3%*-1,K36*75%*0.8%*-1)),"")</f>
        <v/>
      </c>
      <c r="N36" s="635">
        <f t="shared" ca="1" si="0"/>
        <v>30600</v>
      </c>
      <c r="O36" s="524"/>
      <c r="P36" s="516"/>
      <c r="Q36" s="537"/>
      <c r="R36" s="537"/>
      <c r="S36" s="537"/>
    </row>
    <row r="37" spans="1:19" ht="18.75" customHeight="1">
      <c r="A37" s="537">
        <v>30</v>
      </c>
      <c r="B37" s="625"/>
      <c r="C37" s="636"/>
      <c r="D37" s="758">
        <f>IFERROR(_xlfn.XLOOKUP(E37,[2]예산코드!D:D,[2]예산코드!A:A),"")</f>
        <v>500601</v>
      </c>
      <c r="E37" s="637" t="s">
        <v>869</v>
      </c>
      <c r="F37" s="638">
        <v>45642</v>
      </c>
      <c r="G37" s="639" t="s">
        <v>728</v>
      </c>
      <c r="H37" s="640" t="s">
        <v>689</v>
      </c>
      <c r="I37" s="641" t="s">
        <v>697</v>
      </c>
      <c r="J37" s="640" t="s">
        <v>811</v>
      </c>
      <c r="K37" s="642">
        <v>16364</v>
      </c>
      <c r="L37" s="643">
        <v>1636</v>
      </c>
      <c r="M37" s="634" t="str">
        <f t="array" aca="1" ref="M37" ca="1">IFERROR(_xludf.IFS(J37="원천",K37*3.3%*-1,J37="원천/고용",SUM(K37*3.3%*-1,K37*75%*0.8%*-1)),"")</f>
        <v/>
      </c>
      <c r="N37" s="635">
        <f t="shared" ca="1" si="0"/>
        <v>18000</v>
      </c>
      <c r="O37" s="504"/>
      <c r="P37" s="517"/>
      <c r="Q37" s="537"/>
      <c r="R37" s="537"/>
      <c r="S37" s="537"/>
    </row>
    <row r="38" spans="1:19" s="539" customFormat="1" ht="18.75" customHeight="1">
      <c r="A38" s="537">
        <v>31</v>
      </c>
      <c r="B38" s="625"/>
      <c r="C38" s="636"/>
      <c r="D38" s="758">
        <f>IFERROR(_xlfn.XLOOKUP(E38,[2]예산코드!D:D,[2]예산코드!A:A),"")</f>
        <v>500601</v>
      </c>
      <c r="E38" s="627" t="s">
        <v>869</v>
      </c>
      <c r="F38" s="638">
        <v>45642</v>
      </c>
      <c r="G38" s="639" t="s">
        <v>728</v>
      </c>
      <c r="H38" s="640" t="s">
        <v>1720</v>
      </c>
      <c r="I38" s="641" t="s">
        <v>697</v>
      </c>
      <c r="J38" s="640" t="s">
        <v>811</v>
      </c>
      <c r="K38" s="642">
        <v>6636</v>
      </c>
      <c r="L38" s="643">
        <v>664</v>
      </c>
      <c r="M38" s="634" t="str">
        <f t="array" aca="1" ref="M38" ca="1">IFERROR(_xludf.IFS(J38="원천",K38*3.3%*-1,J38="원천/고용",SUM(K38*3.3%*-1,K38*75%*0.8%*-1)),"")</f>
        <v/>
      </c>
      <c r="N38" s="635">
        <f t="shared" ca="1" si="0"/>
        <v>7300</v>
      </c>
      <c r="O38" s="518"/>
      <c r="P38" s="525"/>
    </row>
    <row r="39" spans="1:19" ht="18.75" customHeight="1">
      <c r="A39" s="537">
        <v>32</v>
      </c>
      <c r="B39" s="625"/>
      <c r="C39" s="636"/>
      <c r="D39" s="758">
        <f>IFERROR(_xlfn.XLOOKUP(E39,[2]예산코드!D:D,[2]예산코드!A:A),"")</f>
        <v>500601</v>
      </c>
      <c r="E39" s="637" t="s">
        <v>869</v>
      </c>
      <c r="F39" s="638">
        <v>45642</v>
      </c>
      <c r="G39" s="639" t="s">
        <v>1880</v>
      </c>
      <c r="H39" s="640" t="s">
        <v>1943</v>
      </c>
      <c r="I39" s="641" t="s">
        <v>697</v>
      </c>
      <c r="J39" s="640" t="s">
        <v>811</v>
      </c>
      <c r="K39" s="642">
        <v>16364</v>
      </c>
      <c r="L39" s="643">
        <v>1636</v>
      </c>
      <c r="M39" s="634" t="str">
        <f t="array" aca="1" ref="M39" ca="1">IFERROR(_xludf.IFS(J39="원천",K39*3.3%*-1,J39="원천/고용",SUM(K39*3.3%*-1,K39*75%*0.8%*-1)),"")</f>
        <v/>
      </c>
      <c r="N39" s="635">
        <f t="shared" ca="1" si="0"/>
        <v>18000</v>
      </c>
      <c r="O39" s="504"/>
      <c r="P39" s="517"/>
      <c r="Q39" s="537"/>
      <c r="R39" s="537"/>
      <c r="S39" s="537"/>
    </row>
    <row r="40" spans="1:19" ht="18.75" customHeight="1">
      <c r="A40" s="537">
        <v>33</v>
      </c>
      <c r="B40" s="625"/>
      <c r="C40" s="636"/>
      <c r="D40" s="758">
        <f>IFERROR(_xlfn.XLOOKUP(E40,[2]예산코드!D:D,[2]예산코드!A:A),"")</f>
        <v>500604</v>
      </c>
      <c r="E40" s="627" t="s">
        <v>1140</v>
      </c>
      <c r="F40" s="638">
        <v>45642</v>
      </c>
      <c r="G40" s="639" t="s">
        <v>175</v>
      </c>
      <c r="H40" s="640" t="s">
        <v>1752</v>
      </c>
      <c r="I40" s="641" t="s">
        <v>697</v>
      </c>
      <c r="J40" s="640" t="s">
        <v>811</v>
      </c>
      <c r="K40" s="642">
        <v>95455</v>
      </c>
      <c r="L40" s="643">
        <v>9545</v>
      </c>
      <c r="M40" s="634" t="str">
        <f t="array" aca="1" ref="M40" ca="1">IFERROR(_xludf.IFS(J40="원천",K40*3.3%*-1,J40="원천/고용",SUM(K40*3.3%*-1,K40*75%*0.8%*-1)),"")</f>
        <v/>
      </c>
      <c r="N40" s="635">
        <f t="shared" ca="1" si="0"/>
        <v>105000</v>
      </c>
      <c r="O40" s="524"/>
      <c r="P40" s="516"/>
      <c r="Q40" s="537"/>
      <c r="R40" s="537"/>
      <c r="S40" s="537"/>
    </row>
    <row r="41" spans="1:19" ht="18.75" customHeight="1">
      <c r="A41" s="537">
        <v>34</v>
      </c>
      <c r="B41" s="625"/>
      <c r="C41" s="636"/>
      <c r="D41" s="758">
        <f>IFERROR(_xlfn.XLOOKUP(E41,[2]예산코드!D:D,[2]예산코드!A:A),"")</f>
        <v>503305</v>
      </c>
      <c r="E41" s="637" t="s">
        <v>515</v>
      </c>
      <c r="F41" s="638">
        <v>45643</v>
      </c>
      <c r="G41" s="639" t="s">
        <v>1856</v>
      </c>
      <c r="H41" s="640" t="s">
        <v>1236</v>
      </c>
      <c r="I41" s="645" t="s">
        <v>697</v>
      </c>
      <c r="J41" s="640" t="s">
        <v>811</v>
      </c>
      <c r="K41" s="642">
        <v>7182</v>
      </c>
      <c r="L41" s="643">
        <v>718</v>
      </c>
      <c r="M41" s="634" t="str">
        <f t="array" aca="1" ref="M41" ca="1">IFERROR(_xludf.IFS(J41="원천",K41*3.3%*-1,J41="원천/고용",SUM(K41*3.3%*-1,K41*75%*0.8%*-1)),"")</f>
        <v/>
      </c>
      <c r="N41" s="635">
        <f t="shared" ca="1" si="0"/>
        <v>7900</v>
      </c>
      <c r="O41" s="514"/>
      <c r="P41" s="517"/>
      <c r="Q41" s="537"/>
      <c r="R41" s="537"/>
      <c r="S41" s="537"/>
    </row>
    <row r="42" spans="1:19" ht="18.75" customHeight="1">
      <c r="A42" s="537">
        <v>35</v>
      </c>
      <c r="B42" s="625"/>
      <c r="C42" s="636"/>
      <c r="D42" s="758">
        <f>IFERROR(_xlfn.XLOOKUP(E42,[2]예산코드!D:D,[2]예산코드!A:A),"")</f>
        <v>500604</v>
      </c>
      <c r="E42" s="627" t="s">
        <v>1140</v>
      </c>
      <c r="F42" s="638">
        <v>45643</v>
      </c>
      <c r="G42" s="639" t="s">
        <v>154</v>
      </c>
      <c r="H42" s="640" t="s">
        <v>2721</v>
      </c>
      <c r="I42" s="641" t="s">
        <v>697</v>
      </c>
      <c r="J42" s="640" t="s">
        <v>811</v>
      </c>
      <c r="K42" s="642">
        <v>8454</v>
      </c>
      <c r="L42" s="643">
        <v>846</v>
      </c>
      <c r="M42" s="634" t="str">
        <f t="array" aca="1" ref="M42" ca="1">IFERROR(_xludf.IFS(J42="원천",K42*3.3%*-1,J42="원천/고용",SUM(K42*3.3%*-1,K42*75%*0.8%*-1)),"")</f>
        <v/>
      </c>
      <c r="N42" s="635">
        <f t="shared" ca="1" si="0"/>
        <v>9300</v>
      </c>
      <c r="O42" s="505"/>
      <c r="P42" s="516"/>
      <c r="Q42" s="537"/>
      <c r="R42" s="537"/>
      <c r="S42" s="537"/>
    </row>
    <row r="43" spans="1:19" ht="18.75" customHeight="1">
      <c r="A43" s="537">
        <v>36</v>
      </c>
      <c r="B43" s="625"/>
      <c r="C43" s="636"/>
      <c r="D43" s="758">
        <f>IFERROR(_xlfn.XLOOKUP(E43,[2]예산코드!D:D,[2]예산코드!A:A),"")</f>
        <v>500601</v>
      </c>
      <c r="E43" s="637" t="s">
        <v>869</v>
      </c>
      <c r="F43" s="638">
        <v>45643</v>
      </c>
      <c r="G43" s="639" t="s">
        <v>1864</v>
      </c>
      <c r="H43" s="640" t="s">
        <v>1238</v>
      </c>
      <c r="I43" s="641" t="s">
        <v>697</v>
      </c>
      <c r="J43" s="640" t="s">
        <v>811</v>
      </c>
      <c r="K43" s="642">
        <v>124545</v>
      </c>
      <c r="L43" s="643">
        <v>12455</v>
      </c>
      <c r="M43" s="634" t="str">
        <f t="array" aca="1" ref="M43" ca="1">IFERROR(_xludf.IFS(J43="원천",K43*3.3%*-1,J43="원천/고용",SUM(K43*3.3%*-1,K43*75%*0.8%*-1)),"")</f>
        <v/>
      </c>
      <c r="N43" s="635">
        <f t="shared" ca="1" si="0"/>
        <v>137000</v>
      </c>
      <c r="O43" s="504"/>
      <c r="P43" s="517"/>
      <c r="Q43" s="537"/>
      <c r="R43" s="537"/>
      <c r="S43" s="537"/>
    </row>
    <row r="44" spans="1:19" ht="18.75" customHeight="1">
      <c r="A44" s="537">
        <v>37</v>
      </c>
      <c r="B44" s="625"/>
      <c r="C44" s="636"/>
      <c r="D44" s="758">
        <f>IFERROR(_xlfn.XLOOKUP(E44,[2]예산코드!D:D,[2]예산코드!A:A),"")</f>
        <v>500601</v>
      </c>
      <c r="E44" s="627" t="s">
        <v>869</v>
      </c>
      <c r="F44" s="638">
        <v>45643</v>
      </c>
      <c r="G44" s="644" t="s">
        <v>1881</v>
      </c>
      <c r="H44" s="640" t="s">
        <v>1272</v>
      </c>
      <c r="I44" s="641" t="s">
        <v>697</v>
      </c>
      <c r="J44" s="640" t="s">
        <v>811</v>
      </c>
      <c r="K44" s="642">
        <v>120000</v>
      </c>
      <c r="L44" s="643">
        <v>12000</v>
      </c>
      <c r="M44" s="634" t="str">
        <f t="array" aca="1" ref="M44" ca="1">IFERROR(_xludf.IFS(J44="원천",K44*3.3%*-1,J44="원천/고용",SUM(K44*3.3%*-1,K44*75%*0.8%*-1)),"")</f>
        <v/>
      </c>
      <c r="N44" s="635">
        <f t="shared" ca="1" si="0"/>
        <v>132000</v>
      </c>
      <c r="O44" s="505"/>
      <c r="P44" s="516"/>
      <c r="Q44" s="537"/>
      <c r="R44" s="537"/>
      <c r="S44" s="537"/>
    </row>
    <row r="45" spans="1:19" ht="18.75" customHeight="1">
      <c r="A45" s="537">
        <v>38</v>
      </c>
      <c r="B45" s="625"/>
      <c r="C45" s="636"/>
      <c r="D45" s="758">
        <f>IFERROR(_xlfn.XLOOKUP(E45,[2]예산코드!D:D,[2]예산코드!A:A),"")</f>
        <v>500601</v>
      </c>
      <c r="E45" s="637" t="s">
        <v>869</v>
      </c>
      <c r="F45" s="638">
        <v>45643</v>
      </c>
      <c r="G45" s="644" t="s">
        <v>728</v>
      </c>
      <c r="H45" s="640" t="s">
        <v>168</v>
      </c>
      <c r="I45" s="645" t="s">
        <v>697</v>
      </c>
      <c r="J45" s="640" t="s">
        <v>811</v>
      </c>
      <c r="K45" s="642">
        <v>11910</v>
      </c>
      <c r="L45" s="643">
        <v>1190</v>
      </c>
      <c r="M45" s="634" t="str">
        <f t="array" aca="1" ref="M45" ca="1">IFERROR(_xludf.IFS(J45="원천",K45*3.3%*-1,J45="원천/고용",SUM(K45*3.3%*-1,K45*75%*0.8%*-1)),"")</f>
        <v/>
      </c>
      <c r="N45" s="635">
        <f t="shared" ca="1" si="0"/>
        <v>13100</v>
      </c>
      <c r="O45" s="514"/>
      <c r="P45" s="517"/>
      <c r="Q45" s="537"/>
      <c r="R45" s="537"/>
      <c r="S45" s="537"/>
    </row>
    <row r="46" spans="1:19" ht="18.75" customHeight="1">
      <c r="A46" s="537">
        <v>39</v>
      </c>
      <c r="B46" s="625"/>
      <c r="C46" s="636"/>
      <c r="D46" s="758">
        <f>IFERROR(_xlfn.XLOOKUP(E46,[2]예산코드!D:D,[2]예산코드!A:A),"")</f>
        <v>500601</v>
      </c>
      <c r="E46" s="627" t="s">
        <v>869</v>
      </c>
      <c r="F46" s="638">
        <v>45643</v>
      </c>
      <c r="G46" s="639" t="s">
        <v>728</v>
      </c>
      <c r="H46" s="640" t="s">
        <v>168</v>
      </c>
      <c r="I46" s="645" t="s">
        <v>697</v>
      </c>
      <c r="J46" s="640" t="s">
        <v>811</v>
      </c>
      <c r="K46" s="642">
        <v>2546</v>
      </c>
      <c r="L46" s="643">
        <v>254</v>
      </c>
      <c r="M46" s="634" t="str">
        <f t="array" aca="1" ref="M46" ca="1">IFERROR(_xludf.IFS(J46="원천",K46*3.3%*-1,J46="원천/고용",SUM(K46*3.3%*-1,K46*75%*0.8%*-1)),"")</f>
        <v/>
      </c>
      <c r="N46" s="635">
        <f t="shared" ca="1" si="0"/>
        <v>2800</v>
      </c>
      <c r="O46" s="512"/>
      <c r="P46" s="516"/>
      <c r="Q46" s="537"/>
      <c r="R46" s="537"/>
      <c r="S46" s="537"/>
    </row>
    <row r="47" spans="1:19" ht="18.75" customHeight="1">
      <c r="A47" s="537">
        <v>40</v>
      </c>
      <c r="B47" s="625"/>
      <c r="C47" s="636"/>
      <c r="D47" s="758">
        <f>IFERROR(_xlfn.XLOOKUP(E47,[2]예산코드!D:D,[2]예산코드!A:A),"")</f>
        <v>500601</v>
      </c>
      <c r="E47" s="637" t="s">
        <v>869</v>
      </c>
      <c r="F47" s="638">
        <v>45643</v>
      </c>
      <c r="G47" s="644" t="s">
        <v>1880</v>
      </c>
      <c r="H47" s="640" t="s">
        <v>1988</v>
      </c>
      <c r="I47" s="645" t="s">
        <v>697</v>
      </c>
      <c r="J47" s="640" t="s">
        <v>811</v>
      </c>
      <c r="K47" s="642">
        <v>17818</v>
      </c>
      <c r="L47" s="643">
        <v>1782</v>
      </c>
      <c r="M47" s="634" t="str">
        <f t="array" aca="1" ref="M47" ca="1">IFERROR(_xludf.IFS(J47="원천",K47*3.3%*-1,J47="원천/고용",SUM(K47*3.3%*-1,K47*75%*0.8%*-1)),"")</f>
        <v/>
      </c>
      <c r="N47" s="635">
        <f t="shared" ca="1" si="0"/>
        <v>19600</v>
      </c>
      <c r="O47" s="514"/>
      <c r="P47" s="517"/>
      <c r="Q47" s="537"/>
      <c r="R47" s="537"/>
      <c r="S47" s="537"/>
    </row>
    <row r="48" spans="1:19" ht="18.75" customHeight="1">
      <c r="A48" s="537">
        <v>41</v>
      </c>
      <c r="B48" s="625"/>
      <c r="C48" s="636"/>
      <c r="D48" s="758">
        <f>IFERROR(_xlfn.XLOOKUP(E48,[2]예산코드!D:D,[2]예산코드!A:A),"")</f>
        <v>500601</v>
      </c>
      <c r="E48" s="627" t="s">
        <v>869</v>
      </c>
      <c r="F48" s="638">
        <v>45643</v>
      </c>
      <c r="G48" s="644" t="s">
        <v>728</v>
      </c>
      <c r="H48" s="640" t="s">
        <v>168</v>
      </c>
      <c r="I48" s="645" t="s">
        <v>697</v>
      </c>
      <c r="J48" s="640" t="s">
        <v>811</v>
      </c>
      <c r="K48" s="642">
        <v>5637</v>
      </c>
      <c r="L48" s="643">
        <v>563</v>
      </c>
      <c r="M48" s="634" t="str">
        <f t="array" aca="1" ref="M48" ca="1">IFERROR(_xludf.IFS(J48="원천",K48*3.3%*-1,J48="원천/고용",SUM(K48*3.3%*-1,K48*75%*0.8%*-1)),"")</f>
        <v/>
      </c>
      <c r="N48" s="635">
        <f t="shared" ca="1" si="0"/>
        <v>6200</v>
      </c>
      <c r="O48" s="512"/>
      <c r="P48" s="516"/>
      <c r="Q48" s="537"/>
      <c r="R48" s="537"/>
      <c r="S48" s="537"/>
    </row>
    <row r="49" spans="1:19" ht="18.75" customHeight="1">
      <c r="A49" s="537">
        <v>42</v>
      </c>
      <c r="B49" s="625"/>
      <c r="C49" s="636"/>
      <c r="D49" s="758">
        <f>IFERROR(_xlfn.XLOOKUP(E49,[2]예산코드!D:D,[2]예산코드!A:A),"")</f>
        <v>500602</v>
      </c>
      <c r="E49" s="637" t="s">
        <v>859</v>
      </c>
      <c r="F49" s="638">
        <v>45644</v>
      </c>
      <c r="G49" s="644" t="s">
        <v>468</v>
      </c>
      <c r="H49" s="640" t="s">
        <v>1257</v>
      </c>
      <c r="I49" s="645" t="s">
        <v>697</v>
      </c>
      <c r="J49" s="640" t="s">
        <v>811</v>
      </c>
      <c r="K49" s="642">
        <v>95455</v>
      </c>
      <c r="L49" s="643">
        <v>9545</v>
      </c>
      <c r="M49" s="634" t="str">
        <f t="array" aca="1" ref="M49" ca="1">IFERROR(_xludf.IFS(J49="원천",K49*3.3%*-1,J49="원천/고용",SUM(K49*3.3%*-1,K49*75%*0.8%*-1)),"")</f>
        <v/>
      </c>
      <c r="N49" s="635">
        <f t="shared" ca="1" si="0"/>
        <v>105000</v>
      </c>
      <c r="O49" s="514"/>
      <c r="P49" s="517"/>
      <c r="Q49" s="537"/>
      <c r="R49" s="537"/>
      <c r="S49" s="537"/>
    </row>
    <row r="50" spans="1:19" ht="18.75" customHeight="1">
      <c r="A50" s="537">
        <v>43</v>
      </c>
      <c r="B50" s="625"/>
      <c r="C50" s="636"/>
      <c r="D50" s="758">
        <f>IFERROR(_xlfn.XLOOKUP(E50,[2]예산코드!D:D,[2]예산코드!A:A),"")</f>
        <v>500601</v>
      </c>
      <c r="E50" s="627" t="s">
        <v>869</v>
      </c>
      <c r="F50" s="638">
        <v>45644</v>
      </c>
      <c r="G50" s="639" t="s">
        <v>1864</v>
      </c>
      <c r="H50" s="640" t="s">
        <v>1736</v>
      </c>
      <c r="I50" s="645" t="s">
        <v>697</v>
      </c>
      <c r="J50" s="640" t="s">
        <v>811</v>
      </c>
      <c r="K50" s="642">
        <v>82727</v>
      </c>
      <c r="L50" s="643">
        <v>8273</v>
      </c>
      <c r="M50" s="634" t="str">
        <f t="array" aca="1" ref="M50" ca="1">IFERROR(_xludf.IFS(J50="원천",K50*3.3%*-1,J50="원천/고용",SUM(K50*3.3%*-1,K50*75%*0.8%*-1)),"")</f>
        <v/>
      </c>
      <c r="N50" s="635">
        <f t="shared" ca="1" si="0"/>
        <v>91000</v>
      </c>
      <c r="O50" s="512"/>
      <c r="P50" s="516"/>
      <c r="Q50" s="537"/>
      <c r="R50" s="537"/>
      <c r="S50" s="537"/>
    </row>
    <row r="51" spans="1:19" ht="18.75" customHeight="1">
      <c r="A51" s="537">
        <v>44</v>
      </c>
      <c r="B51" s="625"/>
      <c r="C51" s="636"/>
      <c r="D51" s="758">
        <f>IFERROR(_xlfn.XLOOKUP(E51,[2]예산코드!D:D,[2]예산코드!A:A),"")</f>
        <v>500601</v>
      </c>
      <c r="E51" s="637" t="s">
        <v>869</v>
      </c>
      <c r="F51" s="638">
        <v>45644</v>
      </c>
      <c r="G51" s="644" t="s">
        <v>172</v>
      </c>
      <c r="H51" s="640" t="s">
        <v>168</v>
      </c>
      <c r="I51" s="645" t="s">
        <v>680</v>
      </c>
      <c r="J51" s="640" t="s">
        <v>811</v>
      </c>
      <c r="K51" s="642">
        <v>14273</v>
      </c>
      <c r="L51" s="643">
        <v>1427</v>
      </c>
      <c r="M51" s="634" t="str">
        <f t="array" aca="1" ref="M51" ca="1">IFERROR(_xludf.IFS(J51="원천",K51*3.3%*-1,J51="원천/고용",SUM(K51*3.3%*-1,K51*75%*0.8%*-1)),"")</f>
        <v/>
      </c>
      <c r="N51" s="635">
        <f t="shared" ca="1" si="0"/>
        <v>15700</v>
      </c>
      <c r="O51" s="514"/>
      <c r="P51" s="517"/>
      <c r="Q51" s="537"/>
      <c r="R51" s="537"/>
      <c r="S51" s="537"/>
    </row>
    <row r="52" spans="1:19" ht="18.75" customHeight="1">
      <c r="A52" s="537">
        <v>45</v>
      </c>
      <c r="B52" s="625"/>
      <c r="C52" s="636"/>
      <c r="D52" s="758">
        <f>IFERROR(_xlfn.XLOOKUP(E52,[2]예산코드!D:D,[2]예산코드!A:A),"")</f>
        <v>500601</v>
      </c>
      <c r="E52" s="627" t="s">
        <v>869</v>
      </c>
      <c r="F52" s="638">
        <v>45644</v>
      </c>
      <c r="G52" s="644" t="s">
        <v>1862</v>
      </c>
      <c r="H52" s="640" t="s">
        <v>1265</v>
      </c>
      <c r="I52" s="645" t="s">
        <v>697</v>
      </c>
      <c r="J52" s="640" t="s">
        <v>811</v>
      </c>
      <c r="K52" s="642">
        <v>70000</v>
      </c>
      <c r="L52" s="643">
        <v>7000</v>
      </c>
      <c r="M52" s="634" t="str">
        <f t="array" aca="1" ref="M52" ca="1">IFERROR(_xludf.IFS(J52="원천",K52*3.3%*-1,J52="원천/고용",SUM(K52*3.3%*-1,K52*75%*0.8%*-1)),"")</f>
        <v/>
      </c>
      <c r="N52" s="635">
        <f t="shared" ca="1" si="0"/>
        <v>77000</v>
      </c>
      <c r="O52" s="512"/>
      <c r="P52" s="516"/>
      <c r="Q52" s="537"/>
      <c r="R52" s="537"/>
      <c r="S52" s="537"/>
    </row>
    <row r="53" spans="1:19" ht="18.75" customHeight="1">
      <c r="A53" s="537">
        <v>46</v>
      </c>
      <c r="B53" s="625"/>
      <c r="C53" s="636"/>
      <c r="D53" s="758">
        <f>IFERROR(_xlfn.XLOOKUP(E53,[2]예산코드!D:D,[2]예산코드!A:A),"")</f>
        <v>500601</v>
      </c>
      <c r="E53" s="637" t="s">
        <v>869</v>
      </c>
      <c r="F53" s="638">
        <v>45644</v>
      </c>
      <c r="G53" s="644" t="s">
        <v>1862</v>
      </c>
      <c r="H53" s="640" t="s">
        <v>1933</v>
      </c>
      <c r="I53" s="641" t="s">
        <v>697</v>
      </c>
      <c r="J53" s="640" t="s">
        <v>811</v>
      </c>
      <c r="K53" s="642">
        <v>243636</v>
      </c>
      <c r="L53" s="643">
        <v>24364</v>
      </c>
      <c r="M53" s="634" t="str">
        <f t="array" aca="1" ref="M53" ca="1">IFERROR(_xludf.IFS(J53="원천",K53*3.3%*-1,J53="원천/고용",SUM(K53*3.3%*-1,K53*75%*0.8%*-1)),"")</f>
        <v/>
      </c>
      <c r="N53" s="635">
        <f t="shared" ca="1" si="0"/>
        <v>268000</v>
      </c>
      <c r="O53" s="504"/>
      <c r="P53" s="517"/>
      <c r="Q53" s="537"/>
      <c r="R53" s="537"/>
      <c r="S53" s="537"/>
    </row>
    <row r="54" spans="1:19" ht="18.75" customHeight="1">
      <c r="A54" s="537">
        <v>47</v>
      </c>
      <c r="B54" s="625"/>
      <c r="C54" s="636"/>
      <c r="D54" s="758">
        <f>IFERROR(_xlfn.XLOOKUP(E54,[2]예산코드!D:D,[2]예산코드!A:A),"")</f>
        <v>500601</v>
      </c>
      <c r="E54" s="627" t="s">
        <v>869</v>
      </c>
      <c r="F54" s="638">
        <v>45644</v>
      </c>
      <c r="G54" s="644" t="s">
        <v>1868</v>
      </c>
      <c r="H54" s="640" t="s">
        <v>1749</v>
      </c>
      <c r="I54" s="645" t="s">
        <v>697</v>
      </c>
      <c r="J54" s="640" t="s">
        <v>811</v>
      </c>
      <c r="K54" s="642">
        <v>30002</v>
      </c>
      <c r="L54" s="643">
        <v>2998</v>
      </c>
      <c r="M54" s="634" t="str">
        <f t="array" aca="1" ref="M54" ca="1">IFERROR(_xludf.IFS(J54="원천",K54*3.3%*-1,J54="원천/고용",SUM(K54*3.3%*-1,K54*75%*0.8%*-1)),"")</f>
        <v/>
      </c>
      <c r="N54" s="635">
        <f t="shared" ca="1" si="0"/>
        <v>33000</v>
      </c>
      <c r="O54" s="512"/>
      <c r="P54" s="516"/>
      <c r="Q54" s="537"/>
      <c r="R54" s="537"/>
      <c r="S54" s="537"/>
    </row>
    <row r="55" spans="1:19" ht="18.75" customHeight="1">
      <c r="A55" s="537">
        <v>48</v>
      </c>
      <c r="B55" s="625"/>
      <c r="C55" s="636"/>
      <c r="D55" s="758">
        <f>IFERROR(_xlfn.XLOOKUP(E55,[2]예산코드!D:D,[2]예산코드!A:A),"")</f>
        <v>500602</v>
      </c>
      <c r="E55" s="637" t="s">
        <v>859</v>
      </c>
      <c r="F55" s="638">
        <v>45645</v>
      </c>
      <c r="G55" s="644" t="s">
        <v>473</v>
      </c>
      <c r="H55" s="640" t="s">
        <v>1991</v>
      </c>
      <c r="I55" s="645" t="s">
        <v>697</v>
      </c>
      <c r="J55" s="640" t="s">
        <v>811</v>
      </c>
      <c r="K55" s="642">
        <v>6000</v>
      </c>
      <c r="L55" s="643">
        <v>0</v>
      </c>
      <c r="M55" s="634" t="str">
        <f t="array" aca="1" ref="M55" ca="1">IFERROR(_xludf.IFS(J55="원천",K55*3.3%*-1,J55="원천/고용",SUM(K55*3.3%*-1,K55*75%*0.8%*-1)),"")</f>
        <v/>
      </c>
      <c r="N55" s="635">
        <f t="shared" ca="1" si="0"/>
        <v>6000</v>
      </c>
      <c r="O55" s="514"/>
      <c r="P55" s="517"/>
      <c r="Q55" s="537"/>
      <c r="R55" s="537"/>
      <c r="S55" s="537"/>
    </row>
    <row r="56" spans="1:19" s="539" customFormat="1" ht="18.75" customHeight="1">
      <c r="A56" s="537">
        <v>49</v>
      </c>
      <c r="B56" s="625"/>
      <c r="C56" s="636"/>
      <c r="D56" s="758">
        <f>IFERROR(_xlfn.XLOOKUP(E56,[2]예산코드!D:D,[2]예산코드!A:A),"")</f>
        <v>500604</v>
      </c>
      <c r="E56" s="627" t="s">
        <v>1140</v>
      </c>
      <c r="F56" s="638">
        <v>45645</v>
      </c>
      <c r="G56" s="639" t="s">
        <v>2001</v>
      </c>
      <c r="H56" s="642" t="s">
        <v>1286</v>
      </c>
      <c r="I56" s="645" t="s">
        <v>697</v>
      </c>
      <c r="J56" s="640" t="s">
        <v>811</v>
      </c>
      <c r="K56" s="642">
        <v>90909</v>
      </c>
      <c r="L56" s="643">
        <v>9091</v>
      </c>
      <c r="M56" s="634" t="str">
        <f t="array" aca="1" ref="M56" ca="1">IFERROR(_xludf.IFS(J56="원천",K56*3.3%*-1,J56="원천/고용",SUM(K56*3.3%*-1,K56*75%*0.8%*-1)),"")</f>
        <v/>
      </c>
      <c r="N56" s="635">
        <f t="shared" ca="1" si="0"/>
        <v>100000</v>
      </c>
      <c r="O56" s="526"/>
      <c r="P56" s="525"/>
    </row>
    <row r="57" spans="1:19" ht="18.75" customHeight="1">
      <c r="A57" s="537">
        <v>50</v>
      </c>
      <c r="B57" s="625"/>
      <c r="C57" s="636"/>
      <c r="D57" s="758">
        <f>IFERROR(_xlfn.XLOOKUP(E57,[2]예산코드!D:D,[2]예산코드!A:A),"")</f>
        <v>500603</v>
      </c>
      <c r="E57" s="637" t="s">
        <v>1134</v>
      </c>
      <c r="F57" s="638">
        <v>45645</v>
      </c>
      <c r="G57" s="644" t="s">
        <v>1860</v>
      </c>
      <c r="H57" s="640" t="s">
        <v>1954</v>
      </c>
      <c r="I57" s="645" t="s">
        <v>697</v>
      </c>
      <c r="J57" s="640" t="s">
        <v>811</v>
      </c>
      <c r="K57" s="642">
        <v>1500000</v>
      </c>
      <c r="L57" s="643">
        <v>150000</v>
      </c>
      <c r="M57" s="634" t="str">
        <f t="array" aca="1" ref="M57" ca="1">IFERROR(_xludf.IFS(J57="원천",K57*3.3%*-1,J57="원천/고용",SUM(K57*3.3%*-1,K57*75%*0.8%*-1)),"")</f>
        <v/>
      </c>
      <c r="N57" s="635">
        <f t="shared" ca="1" si="0"/>
        <v>1650000</v>
      </c>
      <c r="O57" s="514"/>
      <c r="P57" s="517"/>
      <c r="Q57" s="537"/>
      <c r="R57" s="537"/>
      <c r="S57" s="537"/>
    </row>
    <row r="58" spans="1:19" ht="18.75" customHeight="1">
      <c r="A58" s="537">
        <v>51</v>
      </c>
      <c r="B58" s="625"/>
      <c r="C58" s="636"/>
      <c r="D58" s="758">
        <f>IFERROR(_xlfn.XLOOKUP(E58,[2]예산코드!D:D,[2]예산코드!A:A),"")</f>
        <v>500601</v>
      </c>
      <c r="E58" s="627" t="s">
        <v>869</v>
      </c>
      <c r="F58" s="638">
        <v>45645</v>
      </c>
      <c r="G58" s="644" t="s">
        <v>2004</v>
      </c>
      <c r="H58" s="640" t="s">
        <v>1753</v>
      </c>
      <c r="I58" s="645" t="s">
        <v>697</v>
      </c>
      <c r="J58" s="640" t="s">
        <v>811</v>
      </c>
      <c r="K58" s="642">
        <v>96363</v>
      </c>
      <c r="L58" s="643">
        <v>9637</v>
      </c>
      <c r="M58" s="634" t="str">
        <f t="array" aca="1" ref="M58" ca="1">IFERROR(_xludf.IFS(J58="원천",K58*3.3%*-1,J58="원천/고용",SUM(K58*3.3%*-1,K58*75%*0.8%*-1)),"")</f>
        <v/>
      </c>
      <c r="N58" s="635">
        <f t="shared" ca="1" si="0"/>
        <v>106000</v>
      </c>
      <c r="O58" s="512"/>
      <c r="P58" s="516"/>
      <c r="Q58" s="537"/>
      <c r="R58" s="537"/>
      <c r="S58" s="537"/>
    </row>
    <row r="59" spans="1:19" ht="18.75" customHeight="1">
      <c r="A59" s="537">
        <v>52</v>
      </c>
      <c r="B59" s="625"/>
      <c r="C59" s="636"/>
      <c r="D59" s="758">
        <f>IFERROR(_xlfn.XLOOKUP(E59,[2]예산코드!D:D,[2]예산코드!A:A),"")</f>
        <v>500601</v>
      </c>
      <c r="E59" s="637" t="s">
        <v>869</v>
      </c>
      <c r="F59" s="638">
        <v>45645</v>
      </c>
      <c r="G59" s="644" t="s">
        <v>1855</v>
      </c>
      <c r="H59" s="640" t="s">
        <v>1254</v>
      </c>
      <c r="I59" s="645" t="s">
        <v>697</v>
      </c>
      <c r="J59" s="640" t="s">
        <v>811</v>
      </c>
      <c r="K59" s="642">
        <v>109092</v>
      </c>
      <c r="L59" s="643">
        <v>10908</v>
      </c>
      <c r="M59" s="634" t="str">
        <f t="array" aca="1" ref="M59" ca="1">IFERROR(_xludf.IFS(J59="원천",K59*3.3%*-1,J59="원천/고용",SUM(K59*3.3%*-1,K59*75%*0.8%*-1)),"")</f>
        <v/>
      </c>
      <c r="N59" s="635">
        <f t="shared" ca="1" si="0"/>
        <v>120000</v>
      </c>
      <c r="O59" s="514"/>
      <c r="P59" s="517"/>
      <c r="Q59" s="537"/>
      <c r="R59" s="537"/>
      <c r="S59" s="537"/>
    </row>
    <row r="60" spans="1:19" ht="18.75" customHeight="1">
      <c r="A60" s="537">
        <v>53</v>
      </c>
      <c r="B60" s="625"/>
      <c r="C60" s="636"/>
      <c r="D60" s="758">
        <f>IFERROR(_xlfn.XLOOKUP(E60,[2]예산코드!D:D,[2]예산코드!A:A),"")</f>
        <v>500601</v>
      </c>
      <c r="E60" s="627" t="s">
        <v>869</v>
      </c>
      <c r="F60" s="638">
        <v>45645</v>
      </c>
      <c r="G60" s="644" t="s">
        <v>1855</v>
      </c>
      <c r="H60" s="640" t="s">
        <v>1723</v>
      </c>
      <c r="I60" s="645" t="s">
        <v>697</v>
      </c>
      <c r="J60" s="640" t="s">
        <v>811</v>
      </c>
      <c r="K60" s="642">
        <v>25910</v>
      </c>
      <c r="L60" s="643">
        <v>2590</v>
      </c>
      <c r="M60" s="634" t="str">
        <f t="array" aca="1" ref="M60" ca="1">IFERROR(_xludf.IFS(J60="원천",K60*3.3%*-1,J60="원천/고용",SUM(K60*3.3%*-1,K60*75%*0.8%*-1)),"")</f>
        <v/>
      </c>
      <c r="N60" s="635">
        <f t="shared" ca="1" si="0"/>
        <v>28500</v>
      </c>
      <c r="O60" s="512"/>
      <c r="P60" s="516"/>
      <c r="Q60" s="537"/>
      <c r="R60" s="537"/>
      <c r="S60" s="537"/>
    </row>
    <row r="61" spans="1:19" ht="18.75" customHeight="1">
      <c r="A61" s="537">
        <v>54</v>
      </c>
      <c r="B61" s="625"/>
      <c r="C61" s="636"/>
      <c r="D61" s="758">
        <f>IFERROR(_xlfn.XLOOKUP(E61,[2]예산코드!D:D,[2]예산코드!A:A),"")</f>
        <v>500601</v>
      </c>
      <c r="E61" s="637" t="s">
        <v>869</v>
      </c>
      <c r="F61" s="638">
        <v>45645</v>
      </c>
      <c r="G61" s="644" t="s">
        <v>2010</v>
      </c>
      <c r="H61" s="640" t="s">
        <v>1229</v>
      </c>
      <c r="I61" s="645" t="s">
        <v>697</v>
      </c>
      <c r="J61" s="640" t="s">
        <v>811</v>
      </c>
      <c r="K61" s="642">
        <v>74547</v>
      </c>
      <c r="L61" s="643">
        <v>7453</v>
      </c>
      <c r="M61" s="634" t="str">
        <f t="array" aca="1" ref="M61" ca="1">IFERROR(_xludf.IFS(J61="원천",K61*3.3%*-1,J61="원천/고용",SUM(K61*3.3%*-1,K61*75%*0.8%*-1)),"")</f>
        <v/>
      </c>
      <c r="N61" s="635">
        <f t="shared" ca="1" si="0"/>
        <v>82000</v>
      </c>
      <c r="O61" s="514"/>
      <c r="P61" s="517"/>
      <c r="Q61" s="537"/>
      <c r="R61" s="537"/>
      <c r="S61" s="537"/>
    </row>
    <row r="62" spans="1:19" ht="18.75" customHeight="1">
      <c r="A62" s="537">
        <v>55</v>
      </c>
      <c r="B62" s="625"/>
      <c r="C62" s="636"/>
      <c r="D62" s="758">
        <f>IFERROR(_xlfn.XLOOKUP(E62,[2]예산코드!D:D,[2]예산코드!A:A),"")</f>
        <v>500601</v>
      </c>
      <c r="E62" s="627" t="s">
        <v>869</v>
      </c>
      <c r="F62" s="638">
        <v>45645</v>
      </c>
      <c r="G62" s="644" t="s">
        <v>1871</v>
      </c>
      <c r="H62" s="640" t="s">
        <v>1751</v>
      </c>
      <c r="I62" s="645" t="s">
        <v>697</v>
      </c>
      <c r="J62" s="640" t="s">
        <v>811</v>
      </c>
      <c r="K62" s="642">
        <v>44545</v>
      </c>
      <c r="L62" s="643">
        <v>4455</v>
      </c>
      <c r="M62" s="634" t="str">
        <f t="array" aca="1" ref="M62" ca="1">IFERROR(_xludf.IFS(J62="원천",K62*3.3%*-1,J62="원천/고용",SUM(K62*3.3%*-1,K62*75%*0.8%*-1)),"")</f>
        <v/>
      </c>
      <c r="N62" s="635">
        <f t="shared" ca="1" si="0"/>
        <v>49000</v>
      </c>
      <c r="O62" s="512"/>
      <c r="P62" s="520"/>
      <c r="Q62" s="537"/>
      <c r="R62" s="537"/>
      <c r="S62" s="537"/>
    </row>
    <row r="63" spans="1:19" ht="18.75" customHeight="1">
      <c r="A63" s="537">
        <v>56</v>
      </c>
      <c r="B63" s="625"/>
      <c r="C63" s="636"/>
      <c r="D63" s="758">
        <f>IFERROR(_xlfn.XLOOKUP(E63,[2]예산코드!D:D,[2]예산코드!A:A),"")</f>
        <v>500601</v>
      </c>
      <c r="E63" s="637" t="s">
        <v>869</v>
      </c>
      <c r="F63" s="638">
        <v>45645</v>
      </c>
      <c r="G63" s="644" t="s">
        <v>1884</v>
      </c>
      <c r="H63" s="640" t="s">
        <v>1723</v>
      </c>
      <c r="I63" s="645" t="s">
        <v>697</v>
      </c>
      <c r="J63" s="640" t="s">
        <v>811</v>
      </c>
      <c r="K63" s="642">
        <v>27729</v>
      </c>
      <c r="L63" s="643">
        <v>2771</v>
      </c>
      <c r="M63" s="634" t="str">
        <f t="array" aca="1" ref="M63" ca="1">IFERROR(_xludf.IFS(J63="원천",K63*3.3%*-1,J63="원천/고용",SUM(K63*3.3%*-1,K63*75%*0.8%*-1)),"")</f>
        <v/>
      </c>
      <c r="N63" s="635">
        <f t="shared" ca="1" si="0"/>
        <v>30500</v>
      </c>
      <c r="O63" s="514"/>
      <c r="P63" s="517"/>
      <c r="Q63" s="537"/>
      <c r="R63" s="537"/>
      <c r="S63" s="537"/>
    </row>
    <row r="64" spans="1:19" ht="18.75" customHeight="1">
      <c r="A64" s="537">
        <v>57</v>
      </c>
      <c r="B64" s="625"/>
      <c r="C64" s="636"/>
      <c r="D64" s="758">
        <f>IFERROR(_xlfn.XLOOKUP(E64,[2]예산코드!D:D,[2]예산코드!A:A),"")</f>
        <v>500601</v>
      </c>
      <c r="E64" s="627" t="s">
        <v>869</v>
      </c>
      <c r="F64" s="638">
        <v>45645</v>
      </c>
      <c r="G64" s="644" t="s">
        <v>1853</v>
      </c>
      <c r="H64" s="640" t="s">
        <v>1723</v>
      </c>
      <c r="I64" s="645" t="s">
        <v>697</v>
      </c>
      <c r="J64" s="640" t="s">
        <v>811</v>
      </c>
      <c r="K64" s="642">
        <v>16364</v>
      </c>
      <c r="L64" s="643">
        <v>1636</v>
      </c>
      <c r="M64" s="634" t="str">
        <f t="array" aca="1" ref="M64" ca="1">IFERROR(_xludf.IFS(J64="원천",K64*3.3%*-1,J64="원천/고용",SUM(K64*3.3%*-1,K64*75%*0.8%*-1)),"")</f>
        <v/>
      </c>
      <c r="N64" s="635">
        <f t="shared" ca="1" si="0"/>
        <v>18000</v>
      </c>
      <c r="O64" s="512"/>
      <c r="P64" s="516"/>
      <c r="Q64" s="537"/>
      <c r="R64" s="537"/>
      <c r="S64" s="537"/>
    </row>
    <row r="65" spans="1:19" ht="18.75" customHeight="1">
      <c r="A65" s="537">
        <v>58</v>
      </c>
      <c r="B65" s="625"/>
      <c r="C65" s="636"/>
      <c r="D65" s="758">
        <f>IFERROR(_xlfn.XLOOKUP(E65,[2]예산코드!D:D,[2]예산코드!A:A),"")</f>
        <v>500601</v>
      </c>
      <c r="E65" s="637" t="s">
        <v>869</v>
      </c>
      <c r="F65" s="638">
        <v>45645</v>
      </c>
      <c r="G65" s="644" t="s">
        <v>1880</v>
      </c>
      <c r="H65" s="640" t="s">
        <v>1267</v>
      </c>
      <c r="I65" s="645" t="s">
        <v>697</v>
      </c>
      <c r="J65" s="640" t="s">
        <v>811</v>
      </c>
      <c r="K65" s="642">
        <v>15911</v>
      </c>
      <c r="L65" s="643">
        <v>1589</v>
      </c>
      <c r="M65" s="634" t="str">
        <f t="array" aca="1" ref="M65" ca="1">IFERROR(_xludf.IFS(J65="원천",K65*3.3%*-1,J65="원천/고용",SUM(K65*3.3%*-1,K65*75%*0.8%*-1)),"")</f>
        <v/>
      </c>
      <c r="N65" s="635">
        <f t="shared" ca="1" si="0"/>
        <v>17500</v>
      </c>
      <c r="O65" s="514"/>
      <c r="P65" s="517"/>
      <c r="Q65" s="537"/>
      <c r="R65" s="537"/>
      <c r="S65" s="537"/>
    </row>
    <row r="66" spans="1:19" ht="18.75" customHeight="1">
      <c r="A66" s="537">
        <v>59</v>
      </c>
      <c r="B66" s="625"/>
      <c r="C66" s="636"/>
      <c r="D66" s="758">
        <f>IFERROR(_xlfn.XLOOKUP(E66,[2]예산코드!D:D,[2]예산코드!A:A),"")</f>
        <v>500601</v>
      </c>
      <c r="E66" s="627" t="s">
        <v>869</v>
      </c>
      <c r="F66" s="638">
        <v>45645</v>
      </c>
      <c r="G66" s="644" t="s">
        <v>1883</v>
      </c>
      <c r="H66" s="640" t="s">
        <v>1577</v>
      </c>
      <c r="I66" s="645" t="s">
        <v>697</v>
      </c>
      <c r="J66" s="640" t="s">
        <v>811</v>
      </c>
      <c r="K66" s="642">
        <v>10000</v>
      </c>
      <c r="L66" s="643">
        <v>1000</v>
      </c>
      <c r="M66" s="634" t="str">
        <f t="array" aca="1" ref="M66" ca="1">IFERROR(_xludf.IFS(J66="원천",K66*3.3%*-1,J66="원천/고용",SUM(K66*3.3%*-1,K66*75%*0.8%*-1)),"")</f>
        <v/>
      </c>
      <c r="N66" s="635">
        <f t="shared" ca="1" si="0"/>
        <v>11000</v>
      </c>
      <c r="O66" s="512"/>
      <c r="P66" s="516"/>
      <c r="Q66" s="537"/>
      <c r="R66" s="537"/>
      <c r="S66" s="537"/>
    </row>
    <row r="67" spans="1:19" ht="18.75" customHeight="1">
      <c r="A67" s="537">
        <v>60</v>
      </c>
      <c r="B67" s="625"/>
      <c r="C67" s="636"/>
      <c r="D67" s="758">
        <f>IFERROR(_xlfn.XLOOKUP(E67,[2]예산코드!D:D,[2]예산코드!A:A),"")</f>
        <v>500601</v>
      </c>
      <c r="E67" s="637" t="s">
        <v>869</v>
      </c>
      <c r="F67" s="638">
        <v>45645</v>
      </c>
      <c r="G67" s="644" t="s">
        <v>728</v>
      </c>
      <c r="H67" s="640" t="s">
        <v>1751</v>
      </c>
      <c r="I67" s="645" t="s">
        <v>697</v>
      </c>
      <c r="J67" s="640" t="s">
        <v>811</v>
      </c>
      <c r="K67" s="642">
        <v>13636</v>
      </c>
      <c r="L67" s="643">
        <v>1364</v>
      </c>
      <c r="M67" s="634" t="str">
        <f t="array" aca="1" ref="M67" ca="1">IFERROR(_xludf.IFS(J67="원천",K67*3.3%*-1,J67="원천/고용",SUM(K67*3.3%*-1,K67*75%*0.8%*-1)),"")</f>
        <v/>
      </c>
      <c r="N67" s="635">
        <f t="shared" ca="1" si="0"/>
        <v>15000</v>
      </c>
      <c r="O67" s="514"/>
      <c r="P67" s="517"/>
      <c r="Q67" s="537"/>
      <c r="R67" s="537"/>
      <c r="S67" s="537"/>
    </row>
    <row r="68" spans="1:19" ht="18.75" customHeight="1">
      <c r="A68" s="537">
        <v>61</v>
      </c>
      <c r="B68" s="625"/>
      <c r="C68" s="636"/>
      <c r="D68" s="758">
        <f>IFERROR(_xlfn.XLOOKUP(E68,[2]예산코드!D:D,[2]예산코드!A:A),"")</f>
        <v>500601</v>
      </c>
      <c r="E68" s="627" t="s">
        <v>869</v>
      </c>
      <c r="F68" s="638">
        <v>45645</v>
      </c>
      <c r="G68" s="644" t="s">
        <v>728</v>
      </c>
      <c r="H68" s="640" t="s">
        <v>1723</v>
      </c>
      <c r="I68" s="645" t="s">
        <v>697</v>
      </c>
      <c r="J68" s="640" t="s">
        <v>811</v>
      </c>
      <c r="K68" s="642">
        <v>5000</v>
      </c>
      <c r="L68" s="643">
        <v>500</v>
      </c>
      <c r="M68" s="634" t="str">
        <f t="array" aca="1" ref="M68" ca="1">IFERROR(_xludf.IFS(J68="원천",K68*3.3%*-1,J68="원천/고용",SUM(K68*3.3%*-1,K68*75%*0.8%*-1)),"")</f>
        <v/>
      </c>
      <c r="N68" s="635">
        <f t="shared" ca="1" si="0"/>
        <v>5500</v>
      </c>
      <c r="O68" s="512"/>
      <c r="P68" s="516"/>
      <c r="Q68" s="537"/>
      <c r="R68" s="537"/>
      <c r="S68" s="537"/>
    </row>
    <row r="69" spans="1:19" ht="18.75" customHeight="1">
      <c r="A69" s="537">
        <v>62</v>
      </c>
      <c r="B69" s="625"/>
      <c r="C69" s="636"/>
      <c r="D69" s="758">
        <f>IFERROR(_xlfn.XLOOKUP(E69,[2]예산코드!D:D,[2]예산코드!A:A),"")</f>
        <v>500604</v>
      </c>
      <c r="E69" s="637" t="s">
        <v>1140</v>
      </c>
      <c r="F69" s="638">
        <v>45645</v>
      </c>
      <c r="G69" s="639" t="s">
        <v>613</v>
      </c>
      <c r="H69" s="640" t="s">
        <v>168</v>
      </c>
      <c r="I69" s="645" t="s">
        <v>697</v>
      </c>
      <c r="J69" s="640" t="s">
        <v>811</v>
      </c>
      <c r="K69" s="642">
        <v>7728</v>
      </c>
      <c r="L69" s="643">
        <v>772</v>
      </c>
      <c r="M69" s="634" t="str">
        <f t="array" aca="1" ref="M69" ca="1">IFERROR(_xludf.IFS(J69="원천",K69*3.3%*-1,J69="원천/고용",SUM(K69*3.3%*-1,K69*75%*0.8%*-1)),"")</f>
        <v/>
      </c>
      <c r="N69" s="635">
        <f t="shared" ca="1" si="0"/>
        <v>8500</v>
      </c>
      <c r="O69" s="514"/>
      <c r="P69" s="517"/>
      <c r="Q69" s="537"/>
      <c r="R69" s="537"/>
      <c r="S69" s="537"/>
    </row>
    <row r="70" spans="1:19" ht="18.75" customHeight="1">
      <c r="A70" s="537">
        <v>63</v>
      </c>
      <c r="B70" s="625"/>
      <c r="C70" s="636"/>
      <c r="D70" s="758">
        <f>IFERROR(_xlfn.XLOOKUP(E70,[2]예산코드!D:D,[2]예산코드!A:A),"")</f>
        <v>500609</v>
      </c>
      <c r="E70" s="627" t="s">
        <v>344</v>
      </c>
      <c r="F70" s="638">
        <v>45646</v>
      </c>
      <c r="G70" s="644" t="s">
        <v>468</v>
      </c>
      <c r="H70" s="640" t="s">
        <v>1966</v>
      </c>
      <c r="I70" s="645" t="s">
        <v>697</v>
      </c>
      <c r="J70" s="640" t="s">
        <v>811</v>
      </c>
      <c r="K70" s="642">
        <v>36364</v>
      </c>
      <c r="L70" s="643">
        <v>3636</v>
      </c>
      <c r="M70" s="634" t="str">
        <f t="array" aca="1" ref="M70" ca="1">IFERROR(_xludf.IFS(J70="원천",K70*3.3%*-1,J70="원천/고용",SUM(K70*3.3%*-1,K70*75%*0.8%*-1)),"")</f>
        <v/>
      </c>
      <c r="N70" s="635">
        <f t="shared" ca="1" si="0"/>
        <v>40000</v>
      </c>
      <c r="O70" s="512"/>
      <c r="P70" s="516"/>
      <c r="Q70" s="537"/>
      <c r="R70" s="537"/>
      <c r="S70" s="537"/>
    </row>
    <row r="71" spans="1:19" ht="18.75" customHeight="1">
      <c r="A71" s="537">
        <v>64</v>
      </c>
      <c r="B71" s="625"/>
      <c r="C71" s="636"/>
      <c r="D71" s="758">
        <f>IFERROR(_xlfn.XLOOKUP(E71,[2]예산코드!D:D,[2]예산코드!A:A),"")</f>
        <v>500606</v>
      </c>
      <c r="E71" s="637" t="s">
        <v>1135</v>
      </c>
      <c r="F71" s="638">
        <v>45646</v>
      </c>
      <c r="G71" s="644" t="s">
        <v>1855</v>
      </c>
      <c r="H71" s="640" t="s">
        <v>1584</v>
      </c>
      <c r="I71" s="645" t="s">
        <v>697</v>
      </c>
      <c r="J71" s="640" t="s">
        <v>811</v>
      </c>
      <c r="K71" s="646">
        <v>71545</v>
      </c>
      <c r="L71" s="643">
        <v>7155</v>
      </c>
      <c r="M71" s="634" t="str">
        <f t="array" aca="1" ref="M71" ca="1">IFERROR(_xludf.IFS(J71="원천",K71*3.3%*-1,J71="원천/고용",SUM(K71*3.3%*-1,K71*75%*0.8%*-1)),"")</f>
        <v/>
      </c>
      <c r="N71" s="635">
        <f t="shared" ca="1" si="0"/>
        <v>78700</v>
      </c>
      <c r="O71" s="514"/>
      <c r="P71" s="517"/>
      <c r="Q71" s="537"/>
      <c r="R71" s="537"/>
      <c r="S71" s="537"/>
    </row>
    <row r="72" spans="1:19" ht="18.75" customHeight="1">
      <c r="A72" s="537">
        <v>65</v>
      </c>
      <c r="B72" s="625"/>
      <c r="C72" s="636"/>
      <c r="D72" s="758">
        <f>IFERROR(_xlfn.XLOOKUP(E72,[2]예산코드!D:D,[2]예산코드!A:A),"")</f>
        <v>500606</v>
      </c>
      <c r="E72" s="627" t="s">
        <v>1135</v>
      </c>
      <c r="F72" s="638">
        <v>45646</v>
      </c>
      <c r="G72" s="644" t="s">
        <v>1880</v>
      </c>
      <c r="H72" s="640" t="s">
        <v>1569</v>
      </c>
      <c r="I72" s="645" t="s">
        <v>697</v>
      </c>
      <c r="J72" s="640" t="s">
        <v>811</v>
      </c>
      <c r="K72" s="642">
        <v>12363</v>
      </c>
      <c r="L72" s="643">
        <v>1237</v>
      </c>
      <c r="M72" s="634" t="str">
        <f t="array" aca="1" ref="M72" ca="1">IFERROR(_xludf.IFS(J72="원천",K72*3.3%*-1,J72="원천/고용",SUM(K72*3.3%*-1,K72*75%*0.8%*-1)),"")</f>
        <v/>
      </c>
      <c r="N72" s="635">
        <f t="shared" ca="1" si="0"/>
        <v>13600</v>
      </c>
      <c r="O72" s="512"/>
      <c r="P72" s="516"/>
      <c r="Q72" s="537"/>
      <c r="R72" s="537"/>
      <c r="S72" s="537"/>
    </row>
    <row r="73" spans="1:19" ht="18.75" customHeight="1">
      <c r="A73" s="537">
        <v>66</v>
      </c>
      <c r="B73" s="625"/>
      <c r="C73" s="636"/>
      <c r="D73" s="758">
        <f>IFERROR(_xlfn.XLOOKUP(E73,[2]예산코드!D:D,[2]예산코드!A:A),"")</f>
        <v>500606</v>
      </c>
      <c r="E73" s="637" t="s">
        <v>1135</v>
      </c>
      <c r="F73" s="638">
        <v>45646</v>
      </c>
      <c r="G73" s="644" t="s">
        <v>1880</v>
      </c>
      <c r="H73" s="640" t="s">
        <v>2071</v>
      </c>
      <c r="I73" s="645" t="s">
        <v>697</v>
      </c>
      <c r="J73" s="640" t="s">
        <v>811</v>
      </c>
      <c r="K73" s="642">
        <v>11728</v>
      </c>
      <c r="L73" s="643">
        <v>1172</v>
      </c>
      <c r="M73" s="634" t="str">
        <f t="array" aca="1" ref="M73" ca="1">IFERROR(_xludf.IFS(J73="원천",K73*3.3%*-1,J73="원천/고용",SUM(K73*3.3%*-1,K73*75%*0.8%*-1)),"")</f>
        <v/>
      </c>
      <c r="N73" s="635">
        <f t="shared" ca="1" si="0"/>
        <v>12900</v>
      </c>
      <c r="O73" s="514"/>
      <c r="P73" s="517"/>
      <c r="Q73" s="537"/>
      <c r="R73" s="537"/>
      <c r="S73" s="537"/>
    </row>
    <row r="74" spans="1:19" ht="18.75" customHeight="1">
      <c r="A74" s="537">
        <v>67</v>
      </c>
      <c r="B74" s="625"/>
      <c r="C74" s="636"/>
      <c r="D74" s="758">
        <f>IFERROR(_xlfn.XLOOKUP(E74,[2]예산코드!D:D,[2]예산코드!A:A),"")</f>
        <v>500606</v>
      </c>
      <c r="E74" s="627" t="s">
        <v>1135</v>
      </c>
      <c r="F74" s="638">
        <v>45648</v>
      </c>
      <c r="G74" s="639" t="s">
        <v>151</v>
      </c>
      <c r="H74" s="640" t="s">
        <v>1542</v>
      </c>
      <c r="I74" s="645" t="s">
        <v>697</v>
      </c>
      <c r="J74" s="640" t="s">
        <v>811</v>
      </c>
      <c r="K74" s="642">
        <v>4546</v>
      </c>
      <c r="L74" s="643">
        <v>454</v>
      </c>
      <c r="M74" s="634" t="str">
        <f t="array" aca="1" ref="M74" ca="1">IFERROR(_xludf.IFS(J74="원천",K74*3.3%*-1,J74="원천/고용",SUM(K74*3.3%*-1,K74*75%*0.8%*-1)),"")</f>
        <v/>
      </c>
      <c r="N74" s="635">
        <f t="shared" ca="1" si="0"/>
        <v>5000</v>
      </c>
      <c r="O74" s="512"/>
      <c r="P74" s="516"/>
      <c r="Q74" s="537"/>
      <c r="R74" s="537"/>
      <c r="S74" s="537"/>
    </row>
    <row r="75" spans="1:19" ht="18.75" customHeight="1">
      <c r="A75" s="537">
        <v>68</v>
      </c>
      <c r="B75" s="625"/>
      <c r="C75" s="636"/>
      <c r="D75" s="758">
        <f>IFERROR(_xlfn.XLOOKUP(E75,[2]예산코드!D:D,[2]예산코드!A:A),"")</f>
        <v>500610</v>
      </c>
      <c r="E75" s="637" t="s">
        <v>135</v>
      </c>
      <c r="F75" s="638">
        <v>45649</v>
      </c>
      <c r="G75" s="639" t="s">
        <v>467</v>
      </c>
      <c r="H75" s="640" t="s">
        <v>673</v>
      </c>
      <c r="I75" s="645" t="s">
        <v>697</v>
      </c>
      <c r="J75" s="640" t="s">
        <v>811</v>
      </c>
      <c r="K75" s="642">
        <v>1273</v>
      </c>
      <c r="L75" s="643">
        <v>127</v>
      </c>
      <c r="M75" s="634" t="str">
        <f t="array" aca="1" ref="M75" ca="1">IFERROR(_xludf.IFS(J75="원천",K75*3.3%*-1,J75="원천/고용",SUM(K75*3.3%*-1,K75*75%*0.8%*-1)),"")</f>
        <v/>
      </c>
      <c r="N75" s="635">
        <f t="shared" ca="1" si="0"/>
        <v>1400</v>
      </c>
      <c r="O75" s="514"/>
      <c r="P75" s="517"/>
      <c r="Q75" s="537"/>
      <c r="R75" s="537"/>
      <c r="S75" s="537"/>
    </row>
    <row r="76" spans="1:19" ht="18.75" customHeight="1">
      <c r="A76" s="537">
        <v>69</v>
      </c>
      <c r="B76" s="625"/>
      <c r="C76" s="636"/>
      <c r="D76" s="758">
        <f>IFERROR(_xlfn.XLOOKUP(E76,[2]예산코드!D:D,[2]예산코드!A:A),"")</f>
        <v>500610</v>
      </c>
      <c r="E76" s="647" t="s">
        <v>135</v>
      </c>
      <c r="F76" s="638">
        <v>45649</v>
      </c>
      <c r="G76" s="639" t="s">
        <v>467</v>
      </c>
      <c r="H76" s="640" t="s">
        <v>721</v>
      </c>
      <c r="I76" s="645" t="s">
        <v>697</v>
      </c>
      <c r="J76" s="640" t="s">
        <v>811</v>
      </c>
      <c r="K76" s="642">
        <v>1637</v>
      </c>
      <c r="L76" s="643">
        <v>163</v>
      </c>
      <c r="M76" s="634" t="str">
        <f t="array" aca="1" ref="M76" ca="1">IFERROR(_xludf.IFS(J76="원천",K76*3.3%*-1,J76="원천/고용",SUM(K76*3.3%*-1,K76*75%*0.8%*-1)),"")</f>
        <v/>
      </c>
      <c r="N76" s="635">
        <f t="shared" ca="1" si="0"/>
        <v>1800</v>
      </c>
      <c r="O76" s="512"/>
      <c r="P76" s="516"/>
      <c r="Q76" s="537"/>
      <c r="R76" s="537"/>
      <c r="S76" s="537"/>
    </row>
    <row r="77" spans="1:19" ht="18.75" customHeight="1">
      <c r="A77" s="537">
        <v>70</v>
      </c>
      <c r="B77" s="625"/>
      <c r="C77" s="636"/>
      <c r="D77" s="758">
        <f>IFERROR(_xlfn.XLOOKUP(E77,[2]예산코드!D:D,[2]예산코드!A:A),"")</f>
        <v>500606</v>
      </c>
      <c r="E77" s="647" t="s">
        <v>1135</v>
      </c>
      <c r="F77" s="638">
        <v>45649</v>
      </c>
      <c r="G77" s="639" t="s">
        <v>682</v>
      </c>
      <c r="H77" s="640" t="s">
        <v>377</v>
      </c>
      <c r="I77" s="645" t="s">
        <v>697</v>
      </c>
      <c r="J77" s="640" t="s">
        <v>811</v>
      </c>
      <c r="K77" s="642">
        <v>13636</v>
      </c>
      <c r="L77" s="643">
        <v>1364</v>
      </c>
      <c r="M77" s="634" t="str">
        <f t="array" aca="1" ref="M77" ca="1">IFERROR(_xludf.IFS(J77="원천",K77*3.3%*-1,J77="원천/고용",SUM(K77*3.3%*-1,K77*75%*0.8%*-1)),"")</f>
        <v/>
      </c>
      <c r="N77" s="635">
        <f t="shared" ca="1" si="0"/>
        <v>15000</v>
      </c>
      <c r="O77" s="514"/>
      <c r="P77" s="517"/>
      <c r="Q77" s="537"/>
      <c r="R77" s="537"/>
      <c r="S77" s="537"/>
    </row>
    <row r="78" spans="1:19" ht="18.75" customHeight="1">
      <c r="A78" s="537">
        <v>71</v>
      </c>
      <c r="B78" s="625"/>
      <c r="C78" s="636"/>
      <c r="D78" s="758">
        <f>IFERROR(_xlfn.XLOOKUP(E78,[2]예산코드!D:D,[2]예산코드!A:A),"")</f>
        <v>500606</v>
      </c>
      <c r="E78" s="647" t="s">
        <v>1135</v>
      </c>
      <c r="F78" s="638">
        <v>45649</v>
      </c>
      <c r="G78" s="639" t="s">
        <v>1978</v>
      </c>
      <c r="H78" s="640" t="s">
        <v>1299</v>
      </c>
      <c r="I78" s="645" t="s">
        <v>697</v>
      </c>
      <c r="J78" s="640" t="s">
        <v>811</v>
      </c>
      <c r="K78" s="642">
        <v>32727</v>
      </c>
      <c r="L78" s="643">
        <v>3273</v>
      </c>
      <c r="M78" s="634" t="str">
        <f t="array" aca="1" ref="M78" ca="1">IFERROR(_xludf.IFS(J78="원천",K78*3.3%*-1,J78="원천/고용",SUM(K78*3.3%*-1,K78*75%*0.8%*-1)),"")</f>
        <v/>
      </c>
      <c r="N78" s="635">
        <f t="shared" ca="1" si="0"/>
        <v>36000</v>
      </c>
      <c r="O78" s="512"/>
      <c r="P78" s="516"/>
      <c r="Q78" s="537"/>
      <c r="R78" s="537"/>
      <c r="S78" s="537"/>
    </row>
    <row r="79" spans="1:19" ht="18.75" customHeight="1">
      <c r="A79" s="537">
        <v>72</v>
      </c>
      <c r="B79" s="625"/>
      <c r="C79" s="636"/>
      <c r="D79" s="758">
        <f>IFERROR(_xlfn.XLOOKUP(E79,[2]예산코드!D:D,[2]예산코드!A:A),"")</f>
        <v>500606</v>
      </c>
      <c r="E79" s="647" t="s">
        <v>1135</v>
      </c>
      <c r="F79" s="638">
        <v>45649</v>
      </c>
      <c r="G79" s="639" t="s">
        <v>151</v>
      </c>
      <c r="H79" s="640" t="s">
        <v>2722</v>
      </c>
      <c r="I79" s="645" t="s">
        <v>697</v>
      </c>
      <c r="J79" s="640" t="s">
        <v>811</v>
      </c>
      <c r="K79" s="642">
        <v>2455</v>
      </c>
      <c r="L79" s="643">
        <v>245</v>
      </c>
      <c r="M79" s="634" t="str">
        <f t="array" aca="1" ref="M79" ca="1">IFERROR(_xludf.IFS(J79="원천",K79*3.3%*-1,J79="원천/고용",SUM(K79*3.3%*-1,K79*75%*0.8%*-1)),"")</f>
        <v/>
      </c>
      <c r="N79" s="635">
        <f t="shared" ca="1" si="0"/>
        <v>2700</v>
      </c>
      <c r="O79" s="514"/>
      <c r="P79" s="517"/>
      <c r="Q79" s="537"/>
      <c r="R79" s="537"/>
      <c r="S79" s="537"/>
    </row>
    <row r="80" spans="1:19" ht="18.75" customHeight="1">
      <c r="A80" s="537">
        <v>73</v>
      </c>
      <c r="B80" s="625"/>
      <c r="C80" s="636"/>
      <c r="D80" s="758">
        <f>IFERROR(_xlfn.XLOOKUP(E80,[2]예산코드!D:D,[2]예산코드!A:A),"")</f>
        <v>500606</v>
      </c>
      <c r="E80" s="647" t="s">
        <v>1135</v>
      </c>
      <c r="F80" s="638">
        <v>45649</v>
      </c>
      <c r="G80" s="639" t="s">
        <v>1880</v>
      </c>
      <c r="H80" s="640" t="s">
        <v>1945</v>
      </c>
      <c r="I80" s="645" t="s">
        <v>697</v>
      </c>
      <c r="J80" s="640" t="s">
        <v>811</v>
      </c>
      <c r="K80" s="642">
        <v>9636</v>
      </c>
      <c r="L80" s="643">
        <v>964</v>
      </c>
      <c r="M80" s="634" t="str">
        <f t="array" aca="1" ref="M80" ca="1">IFERROR(_xludf.IFS(J80="원천",K80*3.3%*-1,J80="원천/고용",SUM(K80*3.3%*-1,K80*75%*0.8%*-1)),"")</f>
        <v/>
      </c>
      <c r="N80" s="635">
        <f t="shared" ca="1" si="0"/>
        <v>10600</v>
      </c>
      <c r="O80" s="512"/>
      <c r="P80" s="516"/>
      <c r="Q80" s="537"/>
      <c r="R80" s="537"/>
      <c r="S80" s="537"/>
    </row>
    <row r="81" spans="1:19" ht="18.75" customHeight="1">
      <c r="A81" s="537">
        <v>74</v>
      </c>
      <c r="B81" s="625"/>
      <c r="C81" s="636"/>
      <c r="D81" s="758">
        <f>IFERROR(_xlfn.XLOOKUP(E81,[2]예산코드!D:D,[2]예산코드!A:A),"")</f>
        <v>500606</v>
      </c>
      <c r="E81" s="637" t="s">
        <v>1135</v>
      </c>
      <c r="F81" s="638">
        <v>45650</v>
      </c>
      <c r="G81" s="639" t="s">
        <v>151</v>
      </c>
      <c r="H81" s="640" t="s">
        <v>1542</v>
      </c>
      <c r="I81" s="645" t="s">
        <v>697</v>
      </c>
      <c r="J81" s="640" t="s">
        <v>811</v>
      </c>
      <c r="K81" s="642">
        <v>4546</v>
      </c>
      <c r="L81" s="643">
        <v>454</v>
      </c>
      <c r="M81" s="634" t="str">
        <f t="array" aca="1" ref="M81" ca="1">IFERROR(_xludf.IFS(J81="원천",K81*3.3%*-1,J81="원천/고용",SUM(K81*3.3%*-1,K81*75%*0.8%*-1)),"")</f>
        <v/>
      </c>
      <c r="N81" s="635">
        <f t="shared" ca="1" si="0"/>
        <v>5000</v>
      </c>
      <c r="O81" s="514"/>
      <c r="P81" s="517"/>
      <c r="Q81" s="537"/>
      <c r="R81" s="537"/>
      <c r="S81" s="537"/>
    </row>
    <row r="82" spans="1:19" ht="18.75" customHeight="1">
      <c r="A82" s="537">
        <v>75</v>
      </c>
      <c r="B82" s="625"/>
      <c r="C82" s="636"/>
      <c r="D82" s="758">
        <f>IFERROR(_xlfn.XLOOKUP(E82,[2]예산코드!D:D,[2]예산코드!A:A),"")</f>
        <v>500606</v>
      </c>
      <c r="E82" s="627" t="s">
        <v>1135</v>
      </c>
      <c r="F82" s="638">
        <v>45652</v>
      </c>
      <c r="G82" s="639" t="s">
        <v>151</v>
      </c>
      <c r="H82" s="640" t="s">
        <v>1542</v>
      </c>
      <c r="I82" s="645" t="s">
        <v>697</v>
      </c>
      <c r="J82" s="640" t="s">
        <v>811</v>
      </c>
      <c r="K82" s="642">
        <v>4000</v>
      </c>
      <c r="L82" s="643">
        <v>400</v>
      </c>
      <c r="M82" s="634" t="str">
        <f t="array" aca="1" ref="M82" ca="1">IFERROR(_xludf.IFS(J82="원천",K82*3.3%*-1,J82="원천/고용",SUM(K82*3.3%*-1,K82*75%*0.8%*-1)),"")</f>
        <v/>
      </c>
      <c r="N82" s="635">
        <f t="shared" ca="1" si="0"/>
        <v>4400</v>
      </c>
      <c r="O82" s="512"/>
      <c r="P82" s="516"/>
      <c r="Q82" s="537"/>
      <c r="R82" s="537"/>
      <c r="S82" s="537"/>
    </row>
    <row r="83" spans="1:19" ht="18.75" customHeight="1">
      <c r="A83" s="537">
        <v>76</v>
      </c>
      <c r="B83" s="625"/>
      <c r="C83" s="636"/>
      <c r="D83" s="758">
        <f>IFERROR(_xlfn.XLOOKUP(E83,[2]예산코드!D:D,[2]예산코드!A:A),"")</f>
        <v>500606</v>
      </c>
      <c r="E83" s="637" t="s">
        <v>1135</v>
      </c>
      <c r="F83" s="638">
        <v>45653</v>
      </c>
      <c r="G83" s="639" t="s">
        <v>1875</v>
      </c>
      <c r="H83" s="640" t="s">
        <v>1586</v>
      </c>
      <c r="I83" s="641" t="s">
        <v>697</v>
      </c>
      <c r="J83" s="640" t="s">
        <v>811</v>
      </c>
      <c r="K83" s="642">
        <v>70909</v>
      </c>
      <c r="L83" s="643">
        <v>7091</v>
      </c>
      <c r="M83" s="634" t="str">
        <f t="array" aca="1" ref="M83" ca="1">IFERROR(_xludf.IFS(J83="원천",K83*3.3%*-1,J83="원천/고용",SUM(K83*3.3%*-1,K83*75%*0.8%*-1)),"")</f>
        <v/>
      </c>
      <c r="N83" s="635">
        <f t="shared" ca="1" si="0"/>
        <v>78000</v>
      </c>
      <c r="O83" s="514"/>
      <c r="P83" s="517"/>
      <c r="Q83" s="537"/>
      <c r="R83" s="537"/>
      <c r="S83" s="537"/>
    </row>
    <row r="84" spans="1:19" ht="18.75" customHeight="1">
      <c r="A84" s="537">
        <v>77</v>
      </c>
      <c r="B84" s="625"/>
      <c r="C84" s="636"/>
      <c r="D84" s="758">
        <f>IFERROR(_xlfn.XLOOKUP(E84,[2]예산코드!D:D,[2]예산코드!A:A),"")</f>
        <v>500606</v>
      </c>
      <c r="E84" s="627" t="s">
        <v>1135</v>
      </c>
      <c r="F84" s="638">
        <v>45653</v>
      </c>
      <c r="G84" s="639" t="s">
        <v>1880</v>
      </c>
      <c r="H84" s="640" t="s">
        <v>2071</v>
      </c>
      <c r="I84" s="648" t="s">
        <v>697</v>
      </c>
      <c r="J84" s="640" t="s">
        <v>811</v>
      </c>
      <c r="K84" s="642">
        <v>11364</v>
      </c>
      <c r="L84" s="643">
        <v>1136</v>
      </c>
      <c r="M84" s="634" t="str">
        <f t="array" aca="1" ref="M84" ca="1">IFERROR(_xludf.IFS(J84="원천",K84*3.3%*-1,J84="원천/고용",SUM(K84*3.3%*-1,K84*75%*0.8%*-1)),"")</f>
        <v/>
      </c>
      <c r="N84" s="635">
        <f t="shared" ca="1" si="0"/>
        <v>12500</v>
      </c>
      <c r="O84" s="512"/>
      <c r="P84" s="516"/>
      <c r="Q84" s="537"/>
      <c r="R84" s="537"/>
      <c r="S84" s="537"/>
    </row>
    <row r="85" spans="1:19" ht="18.75" customHeight="1">
      <c r="A85" s="537">
        <v>78</v>
      </c>
      <c r="B85" s="625"/>
      <c r="C85" s="636"/>
      <c r="D85" s="758">
        <f>IFERROR(_xlfn.XLOOKUP(E85,[2]예산코드!D:D,[2]예산코드!A:A),"")</f>
        <v>500610</v>
      </c>
      <c r="E85" s="637" t="s">
        <v>135</v>
      </c>
      <c r="F85" s="638">
        <v>45654</v>
      </c>
      <c r="G85" s="649" t="s">
        <v>1773</v>
      </c>
      <c r="H85" s="640" t="s">
        <v>363</v>
      </c>
      <c r="I85" s="650" t="s">
        <v>697</v>
      </c>
      <c r="J85" s="651" t="s">
        <v>1085</v>
      </c>
      <c r="K85" s="652">
        <v>1000</v>
      </c>
      <c r="L85" s="653">
        <v>0</v>
      </c>
      <c r="M85" s="634" t="str">
        <f t="array" aca="1" ref="M85" ca="1">IFERROR(_xludf.IFS(J85="원천",K85*3.3%*-1,J85="원천/고용",SUM(K85*3.3%*-1,K85*75%*0.8%*-1)),"")</f>
        <v/>
      </c>
      <c r="N85" s="635">
        <f t="shared" ca="1" si="0"/>
        <v>1000</v>
      </c>
      <c r="O85" s="514"/>
      <c r="P85" s="553" t="s">
        <v>1274</v>
      </c>
      <c r="Q85" s="537"/>
      <c r="R85" s="537"/>
      <c r="S85" s="537"/>
    </row>
    <row r="86" spans="1:19" ht="18.75" customHeight="1">
      <c r="A86" s="537">
        <v>79</v>
      </c>
      <c r="B86" s="625"/>
      <c r="C86" s="636"/>
      <c r="D86" s="758">
        <f>IFERROR(_xlfn.XLOOKUP(E86,[2]예산코드!D:D,[2]예산코드!A:A),"")</f>
        <v>500610</v>
      </c>
      <c r="E86" s="627" t="s">
        <v>135</v>
      </c>
      <c r="F86" s="654">
        <v>45654</v>
      </c>
      <c r="G86" s="655" t="s">
        <v>1773</v>
      </c>
      <c r="H86" s="640" t="s">
        <v>363</v>
      </c>
      <c r="I86" s="656" t="s">
        <v>697</v>
      </c>
      <c r="J86" s="657" t="s">
        <v>1085</v>
      </c>
      <c r="K86" s="658">
        <v>1000</v>
      </c>
      <c r="L86" s="659" t="s">
        <v>657</v>
      </c>
      <c r="M86" s="634" t="str">
        <f t="array" aca="1" ref="M86" ca="1">IFERROR(_xludf.IFS(J86="원천",K86*3.3%*-1,J86="원천/고용",SUM(K86*3.3%*-1,K86*75%*0.8%*-1)),"")</f>
        <v/>
      </c>
      <c r="N86" s="635">
        <f t="shared" ca="1" si="0"/>
        <v>1000</v>
      </c>
      <c r="O86" s="512"/>
      <c r="P86" s="553" t="s">
        <v>1274</v>
      </c>
      <c r="Q86" s="537"/>
      <c r="R86" s="537"/>
      <c r="S86" s="537"/>
    </row>
    <row r="87" spans="1:19" ht="18.75" customHeight="1">
      <c r="A87" s="537">
        <v>80</v>
      </c>
      <c r="B87" s="625"/>
      <c r="C87" s="636"/>
      <c r="D87" s="758">
        <f>IFERROR(_xlfn.XLOOKUP(E87,[2]예산코드!D:D,[2]예산코드!A:A),"")</f>
        <v>500609</v>
      </c>
      <c r="E87" s="637" t="s">
        <v>344</v>
      </c>
      <c r="F87" s="638">
        <v>45654</v>
      </c>
      <c r="G87" s="639" t="s">
        <v>468</v>
      </c>
      <c r="H87" s="640" t="s">
        <v>1754</v>
      </c>
      <c r="I87" s="645" t="s">
        <v>697</v>
      </c>
      <c r="J87" s="640" t="s">
        <v>811</v>
      </c>
      <c r="K87" s="642">
        <v>45455</v>
      </c>
      <c r="L87" s="643">
        <v>4545</v>
      </c>
      <c r="M87" s="634" t="str">
        <f t="array" aca="1" ref="M87" ca="1">IFERROR(_xludf.IFS(J87="원천",K87*3.3%*-1,J87="원천/고용",SUM(K87*3.3%*-1,K87*75%*0.8%*-1)),"")</f>
        <v/>
      </c>
      <c r="N87" s="635">
        <f t="shared" ca="1" si="0"/>
        <v>50000</v>
      </c>
      <c r="O87" s="512"/>
      <c r="P87" s="516"/>
      <c r="Q87" s="537"/>
      <c r="R87" s="537"/>
      <c r="S87" s="537"/>
    </row>
    <row r="88" spans="1:19" ht="18.75" customHeight="1">
      <c r="A88" s="537">
        <v>81</v>
      </c>
      <c r="B88" s="625"/>
      <c r="C88" s="636"/>
      <c r="D88" s="758">
        <f>IFERROR(_xlfn.XLOOKUP(E88,[2]예산코드!D:D,[2]예산코드!A:A),"")</f>
        <v>500606</v>
      </c>
      <c r="E88" s="627" t="s">
        <v>1135</v>
      </c>
      <c r="F88" s="638">
        <v>45654</v>
      </c>
      <c r="G88" s="644" t="s">
        <v>1857</v>
      </c>
      <c r="H88" s="640" t="s">
        <v>1230</v>
      </c>
      <c r="I88" s="645" t="s">
        <v>697</v>
      </c>
      <c r="J88" s="640" t="s">
        <v>811</v>
      </c>
      <c r="K88" s="642">
        <v>79091</v>
      </c>
      <c r="L88" s="643">
        <v>7909</v>
      </c>
      <c r="M88" s="634" t="str">
        <f t="array" aca="1" ref="M88" ca="1">IFERROR(_xludf.IFS(J88="원천",K88*3.3%*-1,J88="원천/고용",SUM(K88*3.3%*-1,K88*75%*0.8%*-1)),"")</f>
        <v/>
      </c>
      <c r="N88" s="635">
        <f t="shared" ca="1" si="0"/>
        <v>87000</v>
      </c>
      <c r="O88" s="514"/>
      <c r="P88" s="517"/>
      <c r="Q88" s="537"/>
      <c r="R88" s="537"/>
      <c r="S88" s="537"/>
    </row>
    <row r="89" spans="1:19" ht="18.75" customHeight="1">
      <c r="A89" s="537">
        <v>82</v>
      </c>
      <c r="B89" s="625"/>
      <c r="C89" s="636"/>
      <c r="D89" s="758">
        <f>IFERROR(_xlfn.XLOOKUP(E89,[2]예산코드!D:D,[2]예산코드!A:A),"")</f>
        <v>500606</v>
      </c>
      <c r="E89" s="637" t="s">
        <v>1135</v>
      </c>
      <c r="F89" s="638">
        <v>45654</v>
      </c>
      <c r="G89" s="644" t="s">
        <v>151</v>
      </c>
      <c r="H89" s="640" t="s">
        <v>1280</v>
      </c>
      <c r="I89" s="645" t="s">
        <v>697</v>
      </c>
      <c r="J89" s="640" t="s">
        <v>811</v>
      </c>
      <c r="K89" s="642">
        <v>5546</v>
      </c>
      <c r="L89" s="643">
        <v>554</v>
      </c>
      <c r="M89" s="634" t="str">
        <f t="array" aca="1" ref="M89" ca="1">IFERROR(_xludf.IFS(J89="원천",K89*3.3%*-1,J89="원천/고용",SUM(K89*3.3%*-1,K89*75%*0.8%*-1)),"")</f>
        <v/>
      </c>
      <c r="N89" s="635">
        <f t="shared" ca="1" si="0"/>
        <v>6100</v>
      </c>
      <c r="O89" s="512"/>
      <c r="P89" s="516"/>
      <c r="Q89" s="537"/>
      <c r="R89" s="537"/>
      <c r="S89" s="537"/>
    </row>
    <row r="90" spans="1:19" ht="18.75" customHeight="1">
      <c r="A90" s="537">
        <v>83</v>
      </c>
      <c r="B90" s="625"/>
      <c r="C90" s="636"/>
      <c r="D90" s="758">
        <f>IFERROR(_xlfn.XLOOKUP(E90,[2]예산코드!D:D,[2]예산코드!A:A),"")</f>
        <v>500606</v>
      </c>
      <c r="E90" s="627" t="s">
        <v>1135</v>
      </c>
      <c r="F90" s="638">
        <v>45654</v>
      </c>
      <c r="G90" s="644" t="s">
        <v>151</v>
      </c>
      <c r="H90" s="640" t="s">
        <v>1762</v>
      </c>
      <c r="I90" s="645" t="s">
        <v>697</v>
      </c>
      <c r="J90" s="640" t="s">
        <v>811</v>
      </c>
      <c r="K90" s="642">
        <v>2000</v>
      </c>
      <c r="L90" s="643">
        <v>200</v>
      </c>
      <c r="M90" s="634" t="str">
        <f t="array" aca="1" ref="M90" ca="1">IFERROR(_xludf.IFS(J90="원천",K90*3.3%*-1,J90="원천/고용",SUM(K90*3.3%*-1,K90*75%*0.8%*-1)),"")</f>
        <v/>
      </c>
      <c r="N90" s="635">
        <f t="shared" ca="1" si="0"/>
        <v>2200</v>
      </c>
      <c r="O90" s="514"/>
      <c r="P90" s="517"/>
      <c r="Q90" s="537"/>
      <c r="R90" s="537"/>
      <c r="S90" s="537"/>
    </row>
    <row r="91" spans="1:19" ht="18.75" customHeight="1">
      <c r="A91" s="537">
        <v>84</v>
      </c>
      <c r="B91" s="625"/>
      <c r="C91" s="636"/>
      <c r="D91" s="758">
        <f>IFERROR(_xlfn.XLOOKUP(E91,[2]예산코드!D:D,[2]예산코드!A:A),"")</f>
        <v>500606</v>
      </c>
      <c r="E91" s="637" t="s">
        <v>1135</v>
      </c>
      <c r="F91" s="638">
        <v>45654</v>
      </c>
      <c r="G91" s="644" t="s">
        <v>151</v>
      </c>
      <c r="H91" s="640" t="s">
        <v>2722</v>
      </c>
      <c r="I91" s="645" t="s">
        <v>697</v>
      </c>
      <c r="J91" s="640" t="s">
        <v>811</v>
      </c>
      <c r="K91" s="642">
        <v>3000</v>
      </c>
      <c r="L91" s="643">
        <v>300</v>
      </c>
      <c r="M91" s="634" t="str">
        <f t="array" aca="1" ref="M91" ca="1">IFERROR(_xludf.IFS(J91="원천",K91*3.3%*-1,J91="원천/고용",SUM(K91*3.3%*-1,K91*75%*0.8%*-1)),"")</f>
        <v/>
      </c>
      <c r="N91" s="635">
        <f t="shared" ca="1" si="0"/>
        <v>3300</v>
      </c>
      <c r="O91" s="512"/>
      <c r="P91" s="516"/>
      <c r="Q91" s="537"/>
      <c r="R91" s="537"/>
      <c r="S91" s="537"/>
    </row>
    <row r="92" spans="1:19" ht="18.75" customHeight="1">
      <c r="A92" s="537">
        <v>85</v>
      </c>
      <c r="B92" s="625"/>
      <c r="C92" s="636"/>
      <c r="D92" s="758">
        <f>IFERROR(_xlfn.XLOOKUP(E92,[2]예산코드!D:D,[2]예산코드!A:A),"")</f>
        <v>500615</v>
      </c>
      <c r="E92" s="627" t="s">
        <v>871</v>
      </c>
      <c r="F92" s="638">
        <v>45654</v>
      </c>
      <c r="G92" s="644" t="s">
        <v>613</v>
      </c>
      <c r="H92" s="640" t="s">
        <v>367</v>
      </c>
      <c r="I92" s="645" t="s">
        <v>697</v>
      </c>
      <c r="J92" s="640" t="s">
        <v>811</v>
      </c>
      <c r="K92" s="642">
        <v>20000</v>
      </c>
      <c r="L92" s="643">
        <v>2000</v>
      </c>
      <c r="M92" s="634" t="str">
        <f t="array" aca="1" ref="M92" ca="1">IFERROR(_xludf.IFS(J92="원천",K92*3.3%*-1,J92="원천/고용",SUM(K92*3.3%*-1,K92*75%*0.8%*-1)),"")</f>
        <v/>
      </c>
      <c r="N92" s="635">
        <f t="shared" ca="1" si="0"/>
        <v>22000</v>
      </c>
      <c r="O92" s="514"/>
      <c r="P92" s="517"/>
      <c r="Q92" s="537"/>
      <c r="R92" s="537"/>
      <c r="S92" s="537"/>
    </row>
    <row r="93" spans="1:19" ht="18.75" customHeight="1">
      <c r="A93" s="537">
        <v>86</v>
      </c>
      <c r="B93" s="625"/>
      <c r="C93" s="636"/>
      <c r="D93" s="758">
        <f>IFERROR(_xlfn.XLOOKUP(E93,[2]예산코드!D:D,[2]예산코드!A:A),"")</f>
        <v>500615</v>
      </c>
      <c r="E93" s="637" t="s">
        <v>871</v>
      </c>
      <c r="F93" s="638">
        <v>45654</v>
      </c>
      <c r="G93" s="644" t="s">
        <v>613</v>
      </c>
      <c r="H93" s="640" t="s">
        <v>367</v>
      </c>
      <c r="I93" s="645" t="s">
        <v>697</v>
      </c>
      <c r="J93" s="640" t="s">
        <v>811</v>
      </c>
      <c r="K93" s="642">
        <f>36364+1330</f>
        <v>37694</v>
      </c>
      <c r="L93" s="643">
        <v>3636</v>
      </c>
      <c r="M93" s="634" t="str">
        <f t="array" aca="1" ref="M93" ca="1">IFERROR(_xludf.IFS(J93="원천",K93*3.3%*-1,J93="원천/고용",SUM(K93*3.3%*-1,K93*75%*0.8%*-1)),"")</f>
        <v/>
      </c>
      <c r="N93" s="635">
        <f t="shared" ca="1" si="0"/>
        <v>41330</v>
      </c>
      <c r="O93" s="512"/>
      <c r="P93" s="516"/>
      <c r="Q93" s="537"/>
      <c r="R93" s="537"/>
      <c r="S93" s="537"/>
    </row>
    <row r="94" spans="1:19" ht="18.75" customHeight="1">
      <c r="A94" s="537">
        <v>87</v>
      </c>
      <c r="B94" s="625"/>
      <c r="C94" s="636"/>
      <c r="D94" s="758">
        <f>IFERROR(_xlfn.XLOOKUP(E94,[2]예산코드!D:D,[2]예산코드!A:A),"")</f>
        <v>500606</v>
      </c>
      <c r="E94" s="627" t="s">
        <v>1135</v>
      </c>
      <c r="F94" s="638">
        <v>45656</v>
      </c>
      <c r="G94" s="644" t="s">
        <v>1875</v>
      </c>
      <c r="H94" s="640" t="s">
        <v>729</v>
      </c>
      <c r="I94" s="645" t="s">
        <v>697</v>
      </c>
      <c r="J94" s="640" t="s">
        <v>811</v>
      </c>
      <c r="K94" s="642">
        <v>51366</v>
      </c>
      <c r="L94" s="643">
        <v>5134</v>
      </c>
      <c r="M94" s="634" t="str">
        <f t="array" aca="1" ref="M94" ca="1">IFERROR(_xludf.IFS(J94="원천",K94*3.3%*-1,J94="원천/고용",SUM(K94*3.3%*-1,K94*75%*0.8%*-1)),"")</f>
        <v/>
      </c>
      <c r="N94" s="635">
        <f t="shared" ca="1" si="0"/>
        <v>56500</v>
      </c>
      <c r="O94" s="514"/>
      <c r="P94" s="517"/>
      <c r="Q94" s="537"/>
      <c r="R94" s="537"/>
      <c r="S94" s="537"/>
    </row>
    <row r="95" spans="1:19" ht="18.75" customHeight="1">
      <c r="A95" s="537">
        <v>88</v>
      </c>
      <c r="B95" s="625"/>
      <c r="C95" s="636"/>
      <c r="D95" s="758">
        <f>IFERROR(_xlfn.XLOOKUP(E95,[2]예산코드!D:D,[2]예산코드!A:A),"")</f>
        <v>500606</v>
      </c>
      <c r="E95" s="637" t="s">
        <v>1135</v>
      </c>
      <c r="F95" s="638">
        <v>45656</v>
      </c>
      <c r="G95" s="639" t="s">
        <v>1891</v>
      </c>
      <c r="H95" s="640" t="s">
        <v>1993</v>
      </c>
      <c r="I95" s="645" t="s">
        <v>697</v>
      </c>
      <c r="J95" s="640" t="s">
        <v>811</v>
      </c>
      <c r="K95" s="642">
        <v>58700</v>
      </c>
      <c r="L95" s="643">
        <v>0</v>
      </c>
      <c r="M95" s="634" t="str">
        <f t="array" aca="1" ref="M95" ca="1">IFERROR(_xludf.IFS(J95="원천",K95*3.3%*-1,J95="원천/고용",SUM(K95*3.3%*-1,K95*75%*0.8%*-1)),"")</f>
        <v/>
      </c>
      <c r="N95" s="635">
        <f t="shared" ca="1" si="0"/>
        <v>58700</v>
      </c>
      <c r="O95" s="512"/>
      <c r="P95" s="516"/>
      <c r="Q95" s="537"/>
      <c r="R95" s="537"/>
      <c r="S95" s="537"/>
    </row>
    <row r="96" spans="1:19" ht="18.75" customHeight="1">
      <c r="A96" s="537">
        <v>89</v>
      </c>
      <c r="B96" s="625"/>
      <c r="C96" s="636"/>
      <c r="D96" s="758">
        <f>IFERROR(_xlfn.XLOOKUP(E96,[2]예산코드!D:D,[2]예산코드!A:A),"")</f>
        <v>500606</v>
      </c>
      <c r="E96" s="627" t="s">
        <v>1135</v>
      </c>
      <c r="F96" s="638">
        <v>45656</v>
      </c>
      <c r="G96" s="639" t="s">
        <v>151</v>
      </c>
      <c r="H96" s="640" t="s">
        <v>367</v>
      </c>
      <c r="I96" s="645" t="s">
        <v>697</v>
      </c>
      <c r="J96" s="640" t="s">
        <v>811</v>
      </c>
      <c r="K96" s="642">
        <v>20546</v>
      </c>
      <c r="L96" s="643">
        <v>2054</v>
      </c>
      <c r="M96" s="634" t="str">
        <f t="array" aca="1" ref="M96" ca="1">IFERROR(_xludf.IFS(J96="원천",K96*3.3%*-1,J96="원천/고용",SUM(K96*3.3%*-1,K96*75%*0.8%*-1)),"")</f>
        <v/>
      </c>
      <c r="N96" s="635">
        <f t="shared" ca="1" si="0"/>
        <v>22600</v>
      </c>
      <c r="O96" s="514"/>
      <c r="P96" s="517"/>
      <c r="Q96" s="537"/>
      <c r="R96" s="537"/>
      <c r="S96" s="537"/>
    </row>
    <row r="97" spans="1:19" ht="18.75" customHeight="1">
      <c r="A97" s="537">
        <v>90</v>
      </c>
      <c r="B97" s="625"/>
      <c r="C97" s="636"/>
      <c r="D97" s="758">
        <f>IFERROR(_xlfn.XLOOKUP(E97,[2]예산코드!D:D,[2]예산코드!A:A),"")</f>
        <v>500606</v>
      </c>
      <c r="E97" s="637" t="s">
        <v>1135</v>
      </c>
      <c r="F97" s="638">
        <v>45656</v>
      </c>
      <c r="G97" s="644" t="s">
        <v>151</v>
      </c>
      <c r="H97" s="640" t="s">
        <v>1280</v>
      </c>
      <c r="I97" s="645" t="s">
        <v>697</v>
      </c>
      <c r="J97" s="640" t="s">
        <v>811</v>
      </c>
      <c r="K97" s="642">
        <v>4273</v>
      </c>
      <c r="L97" s="643">
        <v>427</v>
      </c>
      <c r="M97" s="634" t="str">
        <f t="array" aca="1" ref="M97" ca="1">IFERROR(_xludf.IFS(J97="원천",K97*3.3%*-1,J97="원천/고용",SUM(K97*3.3%*-1,K97*75%*0.8%*-1)),"")</f>
        <v/>
      </c>
      <c r="N97" s="635">
        <f t="shared" ca="1" si="0"/>
        <v>4700</v>
      </c>
      <c r="O97" s="512"/>
      <c r="P97" s="516"/>
      <c r="Q97" s="537"/>
      <c r="R97" s="537"/>
      <c r="S97" s="537"/>
    </row>
    <row r="98" spans="1:19" ht="18.75" customHeight="1">
      <c r="A98" s="537">
        <v>91</v>
      </c>
      <c r="B98" s="625"/>
      <c r="C98" s="636"/>
      <c r="D98" s="758">
        <f>IFERROR(_xlfn.XLOOKUP(E98,[2]예산코드!D:D,[2]예산코드!A:A),"")</f>
        <v>500606</v>
      </c>
      <c r="E98" s="627" t="s">
        <v>1135</v>
      </c>
      <c r="F98" s="638">
        <v>45656</v>
      </c>
      <c r="G98" s="639" t="s">
        <v>1880</v>
      </c>
      <c r="H98" s="640" t="s">
        <v>1280</v>
      </c>
      <c r="I98" s="645" t="s">
        <v>697</v>
      </c>
      <c r="J98" s="640" t="s">
        <v>811</v>
      </c>
      <c r="K98" s="642">
        <v>22365</v>
      </c>
      <c r="L98" s="643">
        <v>2235</v>
      </c>
      <c r="M98" s="634" t="str">
        <f t="array" aca="1" ref="M98" ca="1">IFERROR(_xludf.IFS(J98="원천",K98*3.3%*-1,J98="원천/고용",SUM(K98*3.3%*-1,K98*75%*0.8%*-1)),"")</f>
        <v/>
      </c>
      <c r="N98" s="635">
        <f t="shared" ca="1" si="0"/>
        <v>24600</v>
      </c>
      <c r="O98" s="514"/>
      <c r="P98" s="517"/>
      <c r="Q98" s="537"/>
      <c r="R98" s="537"/>
      <c r="S98" s="537"/>
    </row>
    <row r="99" spans="1:19" ht="18.75" customHeight="1">
      <c r="A99" s="537">
        <v>92</v>
      </c>
      <c r="B99" s="625"/>
      <c r="C99" s="636"/>
      <c r="D99" s="758">
        <f>IFERROR(_xlfn.XLOOKUP(E99,[2]예산코드!D:D,[2]예산코드!A:A),"")</f>
        <v>500606</v>
      </c>
      <c r="E99" s="637" t="s">
        <v>1135</v>
      </c>
      <c r="F99" s="638">
        <v>45656</v>
      </c>
      <c r="G99" s="644" t="s">
        <v>2007</v>
      </c>
      <c r="H99" s="640" t="s">
        <v>1247</v>
      </c>
      <c r="I99" s="645" t="s">
        <v>697</v>
      </c>
      <c r="J99" s="640" t="s">
        <v>811</v>
      </c>
      <c r="K99" s="642">
        <v>10460</v>
      </c>
      <c r="L99" s="643">
        <v>1040</v>
      </c>
      <c r="M99" s="634" t="str">
        <f t="array" aca="1" ref="M99" ca="1">IFERROR(_xludf.IFS(J99="원천",K99*3.3%*-1,J99="원천/고용",SUM(K99*3.3%*-1,K99*75%*0.8%*-1)),"")</f>
        <v/>
      </c>
      <c r="N99" s="635">
        <f t="shared" ca="1" si="0"/>
        <v>11500</v>
      </c>
      <c r="O99" s="512"/>
      <c r="P99" s="516"/>
      <c r="Q99" s="537"/>
      <c r="R99" s="537"/>
      <c r="S99" s="537"/>
    </row>
    <row r="100" spans="1:19" ht="18.75" customHeight="1">
      <c r="A100" s="537">
        <v>93</v>
      </c>
      <c r="B100" s="625"/>
      <c r="C100" s="636"/>
      <c r="D100" s="758">
        <f>IFERROR(_xlfn.XLOOKUP(E100,[2]예산코드!D:D,[2]예산코드!A:A),"")</f>
        <v>500615</v>
      </c>
      <c r="E100" s="627" t="s">
        <v>871</v>
      </c>
      <c r="F100" s="638">
        <v>45656</v>
      </c>
      <c r="G100" s="644" t="s">
        <v>613</v>
      </c>
      <c r="H100" s="640" t="s">
        <v>1096</v>
      </c>
      <c r="I100" s="645" t="s">
        <v>697</v>
      </c>
      <c r="J100" s="640" t="s">
        <v>811</v>
      </c>
      <c r="K100" s="642">
        <v>32364</v>
      </c>
      <c r="L100" s="643">
        <v>3236</v>
      </c>
      <c r="M100" s="634" t="str">
        <f t="array" aca="1" ref="M100" ca="1">IFERROR(_xludf.IFS(J100="원천",K100*3.3%*-1,J100="원천/고용",SUM(K100*3.3%*-1,K100*75%*0.8%*-1)),"")</f>
        <v/>
      </c>
      <c r="N100" s="635">
        <f t="shared" ca="1" si="0"/>
        <v>35600</v>
      </c>
      <c r="O100" s="514"/>
      <c r="P100" s="517"/>
      <c r="Q100" s="537"/>
      <c r="R100" s="537"/>
      <c r="S100" s="537"/>
    </row>
    <row r="101" spans="1:19" ht="18.75" customHeight="1">
      <c r="A101" s="537">
        <v>94</v>
      </c>
      <c r="B101" s="625"/>
      <c r="C101" s="636"/>
      <c r="D101" s="758">
        <f>IFERROR(_xlfn.XLOOKUP(E101,[2]예산코드!D:D,[2]예산코드!A:A),"")</f>
        <v>500606</v>
      </c>
      <c r="E101" s="637" t="s">
        <v>1135</v>
      </c>
      <c r="F101" s="638">
        <v>45657</v>
      </c>
      <c r="G101" s="644" t="s">
        <v>1875</v>
      </c>
      <c r="H101" s="640" t="s">
        <v>1269</v>
      </c>
      <c r="I101" s="645" t="s">
        <v>697</v>
      </c>
      <c r="J101" s="640" t="s">
        <v>811</v>
      </c>
      <c r="K101" s="642">
        <v>86910</v>
      </c>
      <c r="L101" s="643">
        <v>8690</v>
      </c>
      <c r="M101" s="634" t="str">
        <f t="array" aca="1" ref="M101" ca="1">IFERROR(_xludf.IFS(J101="원천",K101*3.3%*-1,J101="원천/고용",SUM(K101*3.3%*-1,K101*75%*0.8%*-1)),"")</f>
        <v/>
      </c>
      <c r="N101" s="635">
        <f t="shared" ca="1" si="0"/>
        <v>95600</v>
      </c>
      <c r="O101" s="512"/>
      <c r="P101" s="516"/>
      <c r="Q101" s="537"/>
      <c r="R101" s="537"/>
      <c r="S101" s="537"/>
    </row>
    <row r="102" spans="1:19" ht="18.75" customHeight="1">
      <c r="A102" s="537">
        <v>95</v>
      </c>
      <c r="B102" s="625"/>
      <c r="C102" s="636"/>
      <c r="D102" s="758">
        <f>IFERROR(_xlfn.XLOOKUP(E102,[2]예산코드!D:D,[2]예산코드!A:A),"")</f>
        <v>500606</v>
      </c>
      <c r="E102" s="627" t="s">
        <v>1135</v>
      </c>
      <c r="F102" s="638">
        <v>45657</v>
      </c>
      <c r="G102" s="644" t="s">
        <v>1859</v>
      </c>
      <c r="H102" s="640" t="s">
        <v>1182</v>
      </c>
      <c r="I102" s="645" t="s">
        <v>697</v>
      </c>
      <c r="J102" s="640" t="s">
        <v>811</v>
      </c>
      <c r="K102" s="642">
        <v>23000</v>
      </c>
      <c r="L102" s="643">
        <v>0</v>
      </c>
      <c r="M102" s="634" t="str">
        <f t="array" aca="1" ref="M102" ca="1">IFERROR(_xludf.IFS(J102="원천",K102*3.3%*-1,J102="원천/고용",SUM(K102*3.3%*-1,K102*75%*0.8%*-1)),"")</f>
        <v/>
      </c>
      <c r="N102" s="635">
        <f t="shared" ca="1" si="0"/>
        <v>23000</v>
      </c>
      <c r="O102" s="514"/>
      <c r="P102" s="517"/>
      <c r="Q102" s="537"/>
      <c r="R102" s="537"/>
      <c r="S102" s="537"/>
    </row>
    <row r="103" spans="1:19" ht="18.75" customHeight="1">
      <c r="A103" s="537">
        <v>96</v>
      </c>
      <c r="B103" s="625"/>
      <c r="C103" s="636"/>
      <c r="D103" s="758">
        <f>IFERROR(_xlfn.XLOOKUP(E103,[2]예산코드!D:D,[2]예산코드!A:A),"")</f>
        <v>500615</v>
      </c>
      <c r="E103" s="637" t="s">
        <v>871</v>
      </c>
      <c r="F103" s="638">
        <v>45657</v>
      </c>
      <c r="G103" s="644" t="s">
        <v>613</v>
      </c>
      <c r="H103" s="640" t="s">
        <v>1757</v>
      </c>
      <c r="I103" s="645" t="s">
        <v>697</v>
      </c>
      <c r="J103" s="640" t="s">
        <v>811</v>
      </c>
      <c r="K103" s="642">
        <v>50455</v>
      </c>
      <c r="L103" s="643">
        <v>5045</v>
      </c>
      <c r="M103" s="634" t="str">
        <f t="array" aca="1" ref="M103" ca="1">IFERROR(_xludf.IFS(J103="원천",K103*3.3%*-1,J103="원천/고용",SUM(K103*3.3%*-1,K103*75%*0.8%*-1)),"")</f>
        <v/>
      </c>
      <c r="N103" s="635">
        <f t="shared" ca="1" si="0"/>
        <v>55500</v>
      </c>
      <c r="O103" s="512"/>
      <c r="P103" s="516"/>
      <c r="Q103" s="537"/>
      <c r="R103" s="537"/>
      <c r="S103" s="537"/>
    </row>
    <row r="104" spans="1:19" ht="18.75" customHeight="1">
      <c r="A104" s="537">
        <v>97</v>
      </c>
      <c r="B104" s="625"/>
      <c r="C104" s="636"/>
      <c r="D104" s="758">
        <f>IFERROR(_xlfn.XLOOKUP(E104,[2]예산코드!D:D,[2]예산코드!A:A),"")</f>
        <v>500615</v>
      </c>
      <c r="E104" s="627" t="s">
        <v>871</v>
      </c>
      <c r="F104" s="638">
        <v>45657</v>
      </c>
      <c r="G104" s="644" t="s">
        <v>613</v>
      </c>
      <c r="H104" s="640" t="s">
        <v>1096</v>
      </c>
      <c r="I104" s="645" t="s">
        <v>697</v>
      </c>
      <c r="J104" s="640" t="s">
        <v>811</v>
      </c>
      <c r="K104" s="642">
        <v>6636</v>
      </c>
      <c r="L104" s="643">
        <v>664</v>
      </c>
      <c r="M104" s="634" t="str">
        <f t="array" aca="1" ref="M104" ca="1">IFERROR(_xludf.IFS(J104="원천",K104*3.3%*-1,J104="원천/고용",SUM(K104*3.3%*-1,K104*75%*0.8%*-1)),"")</f>
        <v/>
      </c>
      <c r="N104" s="635">
        <f t="shared" ca="1" si="0"/>
        <v>7300</v>
      </c>
      <c r="O104" s="514"/>
      <c r="P104" s="517"/>
      <c r="Q104" s="537"/>
      <c r="R104" s="537"/>
      <c r="S104" s="537"/>
    </row>
    <row r="105" spans="1:19" ht="18.75" customHeight="1">
      <c r="A105" s="537">
        <v>98</v>
      </c>
      <c r="B105" s="625"/>
      <c r="C105" s="636"/>
      <c r="D105" s="758">
        <f>IFERROR(_xlfn.XLOOKUP(E105,[2]예산코드!D:D,[2]예산코드!A:A),"")</f>
        <v>500615</v>
      </c>
      <c r="E105" s="637" t="s">
        <v>871</v>
      </c>
      <c r="F105" s="638">
        <v>45657</v>
      </c>
      <c r="G105" s="644" t="s">
        <v>613</v>
      </c>
      <c r="H105" s="640" t="s">
        <v>367</v>
      </c>
      <c r="I105" s="645" t="s">
        <v>697</v>
      </c>
      <c r="J105" s="640" t="s">
        <v>811</v>
      </c>
      <c r="K105" s="642">
        <f>19210</f>
        <v>19210</v>
      </c>
      <c r="L105" s="643">
        <v>590</v>
      </c>
      <c r="M105" s="634" t="str">
        <f t="array" aca="1" ref="M105" ca="1">IFERROR(_xludf.IFS(J105="원천",K105*3.3%*-1,J105="원천/고용",SUM(K105*3.3%*-1,K105*75%*0.8%*-1)),"")</f>
        <v/>
      </c>
      <c r="N105" s="635">
        <f t="shared" ca="1" si="0"/>
        <v>19800</v>
      </c>
      <c r="O105" s="512"/>
      <c r="P105" s="516"/>
      <c r="Q105" s="537"/>
      <c r="R105" s="537"/>
      <c r="S105" s="537"/>
    </row>
    <row r="106" spans="1:19" ht="18.75" customHeight="1">
      <c r="A106" s="537">
        <v>99</v>
      </c>
      <c r="B106" s="625"/>
      <c r="C106" s="636"/>
      <c r="D106" s="758">
        <f>IFERROR(_xlfn.XLOOKUP(E106,[2]예산코드!D:D,[2]예산코드!A:A),"")</f>
        <v>500610</v>
      </c>
      <c r="E106" s="627" t="s">
        <v>135</v>
      </c>
      <c r="F106" s="654">
        <v>45658</v>
      </c>
      <c r="G106" s="660" t="s">
        <v>1773</v>
      </c>
      <c r="H106" s="640" t="s">
        <v>363</v>
      </c>
      <c r="I106" s="661" t="s">
        <v>697</v>
      </c>
      <c r="J106" s="657" t="s">
        <v>1085</v>
      </c>
      <c r="K106" s="658">
        <v>1000</v>
      </c>
      <c r="L106" s="659" t="s">
        <v>657</v>
      </c>
      <c r="M106" s="634" t="str">
        <f t="array" aca="1" ref="M106" ca="1">IFERROR(_xludf.IFS(J106="원천",K106*3.3%*-1,J106="원천/고용",SUM(K106*3.3%*-1,K106*75%*0.8%*-1)),"")</f>
        <v/>
      </c>
      <c r="N106" s="635">
        <f t="shared" ca="1" si="0"/>
        <v>1000</v>
      </c>
      <c r="O106" s="514"/>
      <c r="P106" s="553" t="s">
        <v>1274</v>
      </c>
      <c r="Q106" s="537"/>
      <c r="R106" s="537"/>
      <c r="S106" s="537"/>
    </row>
    <row r="107" spans="1:19" ht="18.75" customHeight="1">
      <c r="A107" s="537">
        <v>100</v>
      </c>
      <c r="B107" s="625"/>
      <c r="C107" s="636"/>
      <c r="D107" s="758">
        <f>IFERROR(_xlfn.XLOOKUP(E107,[2]예산코드!D:D,[2]예산코드!A:A),"")</f>
        <v>500610</v>
      </c>
      <c r="E107" s="637" t="s">
        <v>135</v>
      </c>
      <c r="F107" s="638">
        <v>45658</v>
      </c>
      <c r="G107" s="662" t="s">
        <v>1773</v>
      </c>
      <c r="H107" s="640" t="s">
        <v>363</v>
      </c>
      <c r="I107" s="663" t="s">
        <v>697</v>
      </c>
      <c r="J107" s="651" t="s">
        <v>1085</v>
      </c>
      <c r="K107" s="652">
        <v>1000</v>
      </c>
      <c r="L107" s="653" t="s">
        <v>657</v>
      </c>
      <c r="M107" s="634" t="str">
        <f t="array" aca="1" ref="M107" ca="1">IFERROR(_xludf.IFS(J107="원천",K107*3.3%*-1,J107="원천/고용",SUM(K107*3.3%*-1,K107*75%*0.8%*-1)),"")</f>
        <v/>
      </c>
      <c r="N107" s="635">
        <f t="shared" ca="1" si="0"/>
        <v>1000</v>
      </c>
      <c r="O107" s="512"/>
      <c r="P107" s="553" t="s">
        <v>1274</v>
      </c>
      <c r="Q107" s="537"/>
      <c r="R107" s="537"/>
      <c r="S107" s="537"/>
    </row>
    <row r="108" spans="1:19" ht="18.75" customHeight="1">
      <c r="A108" s="537">
        <v>101</v>
      </c>
      <c r="B108" s="625"/>
      <c r="C108" s="636"/>
      <c r="D108" s="758">
        <f>IFERROR(_xlfn.XLOOKUP(E108,[2]예산코드!D:D,[2]예산코드!A:A),"")</f>
        <v>500604</v>
      </c>
      <c r="E108" s="627" t="s">
        <v>1140</v>
      </c>
      <c r="F108" s="638">
        <v>45659</v>
      </c>
      <c r="G108" s="662" t="s">
        <v>45</v>
      </c>
      <c r="H108" s="651" t="s">
        <v>375</v>
      </c>
      <c r="I108" s="663" t="s">
        <v>697</v>
      </c>
      <c r="J108" s="651" t="s">
        <v>811</v>
      </c>
      <c r="K108" s="664">
        <v>18909</v>
      </c>
      <c r="L108" s="653">
        <v>1891</v>
      </c>
      <c r="M108" s="634" t="str">
        <f t="array" aca="1" ref="M108" ca="1">IFERROR(_xludf.IFS(J108="원천",K108*3.3%*-1,J108="원천/고용",SUM(K108*3.3%*-1,K108*75%*0.8%*-1)),"")</f>
        <v/>
      </c>
      <c r="N108" s="635">
        <f t="shared" ca="1" si="0"/>
        <v>20800</v>
      </c>
      <c r="O108" s="514"/>
      <c r="P108" s="517"/>
      <c r="Q108" s="537"/>
      <c r="R108" s="537"/>
      <c r="S108" s="537"/>
    </row>
    <row r="109" spans="1:19" ht="18.75" customHeight="1">
      <c r="A109" s="537">
        <v>102</v>
      </c>
      <c r="B109" s="625"/>
      <c r="C109" s="636"/>
      <c r="D109" s="758">
        <f>IFERROR(_xlfn.XLOOKUP(E109,[2]예산코드!D:D,[2]예산코드!A:A),"")</f>
        <v>500606</v>
      </c>
      <c r="E109" s="637" t="s">
        <v>1135</v>
      </c>
      <c r="F109" s="665">
        <v>45659</v>
      </c>
      <c r="G109" s="644" t="s">
        <v>1875</v>
      </c>
      <c r="H109" s="640" t="s">
        <v>1052</v>
      </c>
      <c r="I109" s="645" t="s">
        <v>697</v>
      </c>
      <c r="J109" s="640" t="s">
        <v>811</v>
      </c>
      <c r="K109" s="646">
        <v>45001</v>
      </c>
      <c r="L109" s="643">
        <v>4499</v>
      </c>
      <c r="M109" s="634" t="str">
        <f t="array" aca="1" ref="M109" ca="1">IFERROR(_xludf.IFS(J109="원천",K109*3.3%*-1,J109="원천/고용",SUM(K109*3.3%*-1,K109*75%*0.8%*-1)),"")</f>
        <v/>
      </c>
      <c r="N109" s="635">
        <f t="shared" ca="1" si="0"/>
        <v>49500</v>
      </c>
      <c r="O109" s="512"/>
      <c r="P109" s="516"/>
      <c r="Q109" s="537"/>
      <c r="R109" s="537"/>
      <c r="S109" s="537"/>
    </row>
    <row r="110" spans="1:19" ht="18.75" customHeight="1">
      <c r="A110" s="537">
        <v>103</v>
      </c>
      <c r="B110" s="625"/>
      <c r="C110" s="636"/>
      <c r="D110" s="758">
        <f>IFERROR(_xlfn.XLOOKUP(E110,[2]예산코드!D:D,[2]예산코드!A:A),"")</f>
        <v>500606</v>
      </c>
      <c r="E110" s="627" t="s">
        <v>1135</v>
      </c>
      <c r="F110" s="665">
        <v>45659</v>
      </c>
      <c r="G110" s="644" t="s">
        <v>474</v>
      </c>
      <c r="H110" s="640" t="s">
        <v>1015</v>
      </c>
      <c r="I110" s="645" t="s">
        <v>697</v>
      </c>
      <c r="J110" s="640" t="s">
        <v>811</v>
      </c>
      <c r="K110" s="646">
        <v>17300</v>
      </c>
      <c r="L110" s="643">
        <v>0</v>
      </c>
      <c r="M110" s="634" t="str">
        <f t="array" aca="1" ref="M110" ca="1">IFERROR(_xludf.IFS(J110="원천",K110*3.3%*-1,J110="원천/고용",SUM(K110*3.3%*-1,K110*75%*0.8%*-1)),"")</f>
        <v/>
      </c>
      <c r="N110" s="635">
        <f t="shared" ca="1" si="0"/>
        <v>17300</v>
      </c>
      <c r="O110" s="514"/>
      <c r="P110" s="517"/>
      <c r="Q110" s="537"/>
      <c r="R110" s="537"/>
      <c r="S110" s="537"/>
    </row>
    <row r="111" spans="1:19" ht="18.75" customHeight="1">
      <c r="A111" s="537">
        <v>104</v>
      </c>
      <c r="B111" s="625"/>
      <c r="C111" s="636"/>
      <c r="D111" s="758">
        <f>IFERROR(_xlfn.XLOOKUP(E111,[2]예산코드!D:D,[2]예산코드!A:A),"")</f>
        <v>500606</v>
      </c>
      <c r="E111" s="637" t="s">
        <v>1135</v>
      </c>
      <c r="F111" s="665">
        <v>45659</v>
      </c>
      <c r="G111" s="644" t="s">
        <v>332</v>
      </c>
      <c r="H111" s="640" t="s">
        <v>167</v>
      </c>
      <c r="I111" s="645" t="s">
        <v>1076</v>
      </c>
      <c r="J111" s="640" t="s">
        <v>811</v>
      </c>
      <c r="K111" s="646">
        <v>14455</v>
      </c>
      <c r="L111" s="643">
        <v>1445</v>
      </c>
      <c r="M111" s="634" t="str">
        <f t="array" aca="1" ref="M111" ca="1">IFERROR(_xludf.IFS(J111="원천",K111*3.3%*-1,J111="원천/고용",SUM(K111*3.3%*-1,K111*75%*0.8%*-1)),"")</f>
        <v/>
      </c>
      <c r="N111" s="635">
        <f t="shared" ca="1" si="0"/>
        <v>15900</v>
      </c>
      <c r="O111" s="512"/>
      <c r="P111" s="516"/>
      <c r="Q111" s="537"/>
      <c r="R111" s="537"/>
      <c r="S111" s="537"/>
    </row>
    <row r="112" spans="1:19" ht="18.75" customHeight="1">
      <c r="A112" s="537">
        <v>105</v>
      </c>
      <c r="B112" s="625"/>
      <c r="C112" s="636"/>
      <c r="D112" s="758">
        <f>IFERROR(_xlfn.XLOOKUP(E112,[2]예산코드!D:D,[2]예산코드!A:A),"")</f>
        <v>500606</v>
      </c>
      <c r="E112" s="627" t="s">
        <v>1135</v>
      </c>
      <c r="F112" s="665">
        <v>45659</v>
      </c>
      <c r="G112" s="644" t="s">
        <v>728</v>
      </c>
      <c r="H112" s="640" t="s">
        <v>367</v>
      </c>
      <c r="I112" s="645" t="s">
        <v>697</v>
      </c>
      <c r="J112" s="640" t="s">
        <v>811</v>
      </c>
      <c r="K112" s="646">
        <v>10000</v>
      </c>
      <c r="L112" s="643">
        <v>1000</v>
      </c>
      <c r="M112" s="634" t="str">
        <f t="array" aca="1" ref="M112" ca="1">IFERROR(_xludf.IFS(J112="원천",K112*3.3%*-1,J112="원천/고용",SUM(K112*3.3%*-1,K112*75%*0.8%*-1)),"")</f>
        <v/>
      </c>
      <c r="N112" s="635">
        <f t="shared" ca="1" si="0"/>
        <v>11000</v>
      </c>
      <c r="O112" s="514"/>
      <c r="P112" s="517"/>
      <c r="Q112" s="537"/>
      <c r="R112" s="537"/>
      <c r="S112" s="537"/>
    </row>
    <row r="113" spans="1:19" ht="18.75" customHeight="1">
      <c r="A113" s="537">
        <v>106</v>
      </c>
      <c r="B113" s="625"/>
      <c r="C113" s="636"/>
      <c r="D113" s="758">
        <f>IFERROR(_xlfn.XLOOKUP(E113,[2]예산코드!D:D,[2]예산코드!A:A),"")</f>
        <v>500615</v>
      </c>
      <c r="E113" s="637" t="s">
        <v>871</v>
      </c>
      <c r="F113" s="665">
        <v>45659</v>
      </c>
      <c r="G113" s="644" t="s">
        <v>613</v>
      </c>
      <c r="H113" s="640" t="s">
        <v>367</v>
      </c>
      <c r="I113" s="645" t="s">
        <v>697</v>
      </c>
      <c r="J113" s="640" t="s">
        <v>811</v>
      </c>
      <c r="K113" s="646">
        <v>3455</v>
      </c>
      <c r="L113" s="643">
        <v>345</v>
      </c>
      <c r="M113" s="634" t="str">
        <f t="array" aca="1" ref="M113" ca="1">IFERROR(_xludf.IFS(J113="원천",K113*3.3%*-1,J113="원천/고용",SUM(K113*3.3%*-1,K113*75%*0.8%*-1)),"")</f>
        <v/>
      </c>
      <c r="N113" s="635">
        <f t="shared" ca="1" si="0"/>
        <v>3800</v>
      </c>
      <c r="O113" s="512"/>
      <c r="P113" s="516"/>
      <c r="Q113" s="537"/>
      <c r="R113" s="537"/>
      <c r="S113" s="537"/>
    </row>
    <row r="114" spans="1:19" ht="18.75" customHeight="1">
      <c r="A114" s="537">
        <v>107</v>
      </c>
      <c r="B114" s="625"/>
      <c r="C114" s="636"/>
      <c r="D114" s="758">
        <f>IFERROR(_xlfn.XLOOKUP(E114,[2]예산코드!D:D,[2]예산코드!A:A),"")</f>
        <v>500615</v>
      </c>
      <c r="E114" s="627" t="s">
        <v>871</v>
      </c>
      <c r="F114" s="666">
        <v>45659</v>
      </c>
      <c r="G114" s="667" t="s">
        <v>613</v>
      </c>
      <c r="H114" s="668" t="s">
        <v>1096</v>
      </c>
      <c r="I114" s="669" t="s">
        <v>706</v>
      </c>
      <c r="J114" s="668" t="s">
        <v>1143</v>
      </c>
      <c r="K114" s="670">
        <v>3182</v>
      </c>
      <c r="L114" s="671">
        <v>318</v>
      </c>
      <c r="M114" s="634" t="str">
        <f t="array" aca="1" ref="M114" ca="1">IFERROR(_xludf.IFS(J114="원천",K114*3.3%*-1,J114="원천/고용",SUM(K114*3.3%*-1,K114*75%*0.8%*-1)),"")</f>
        <v/>
      </c>
      <c r="N114" s="635">
        <f t="shared" ca="1" si="0"/>
        <v>3500</v>
      </c>
      <c r="O114" s="514"/>
      <c r="P114" s="517"/>
      <c r="Q114" s="537"/>
      <c r="R114" s="537"/>
      <c r="S114" s="537"/>
    </row>
    <row r="115" spans="1:19" ht="18.75" customHeight="1">
      <c r="A115" s="537">
        <v>108</v>
      </c>
      <c r="B115" s="625"/>
      <c r="C115" s="636"/>
      <c r="D115" s="758">
        <f>IFERROR(_xlfn.XLOOKUP(E115,[2]예산코드!D:D,[2]예산코드!A:A),"")</f>
        <v>500615</v>
      </c>
      <c r="E115" s="637" t="s">
        <v>871</v>
      </c>
      <c r="F115" s="665">
        <v>45660</v>
      </c>
      <c r="G115" s="644" t="s">
        <v>723</v>
      </c>
      <c r="H115" s="640" t="s">
        <v>152</v>
      </c>
      <c r="I115" s="645" t="s">
        <v>706</v>
      </c>
      <c r="J115" s="640" t="s">
        <v>811</v>
      </c>
      <c r="K115" s="646">
        <v>3740</v>
      </c>
      <c r="L115" s="643">
        <v>0</v>
      </c>
      <c r="M115" s="634" t="str">
        <f t="array" aca="1" ref="M115" ca="1">IFERROR(_xludf.IFS(J115="원천",K115*3.3%*-1,J115="원천/고용",SUM(K115*3.3%*-1,K115*75%*0.8%*-1)),"")</f>
        <v/>
      </c>
      <c r="N115" s="635">
        <f t="shared" ca="1" si="0"/>
        <v>3740</v>
      </c>
      <c r="O115" s="512"/>
      <c r="P115" s="516"/>
      <c r="Q115" s="537"/>
      <c r="R115" s="537"/>
      <c r="S115" s="537"/>
    </row>
    <row r="116" spans="1:19" ht="18.75" customHeight="1">
      <c r="A116" s="537">
        <v>109</v>
      </c>
      <c r="B116" s="625"/>
      <c r="C116" s="636"/>
      <c r="D116" s="758">
        <f>IFERROR(_xlfn.XLOOKUP(E116,[2]예산코드!D:D,[2]예산코드!A:A),"")</f>
        <v>500606</v>
      </c>
      <c r="E116" s="627" t="s">
        <v>1135</v>
      </c>
      <c r="F116" s="665">
        <v>45660</v>
      </c>
      <c r="G116" s="644" t="s">
        <v>1854</v>
      </c>
      <c r="H116" s="640" t="s">
        <v>364</v>
      </c>
      <c r="I116" s="645" t="s">
        <v>635</v>
      </c>
      <c r="J116" s="640" t="s">
        <v>811</v>
      </c>
      <c r="K116" s="646">
        <v>15819</v>
      </c>
      <c r="L116" s="643">
        <v>1581</v>
      </c>
      <c r="M116" s="634" t="str">
        <f t="array" aca="1" ref="M116" ca="1">IFERROR(_xludf.IFS(J116="원천",K116*3.3%*-1,J116="원천/고용",SUM(K116*3.3%*-1,K116*75%*0.8%*-1)),"")</f>
        <v/>
      </c>
      <c r="N116" s="635">
        <f t="shared" ca="1" si="0"/>
        <v>17400</v>
      </c>
      <c r="O116" s="514"/>
      <c r="P116" s="517"/>
      <c r="Q116" s="537"/>
      <c r="R116" s="537"/>
      <c r="S116" s="537"/>
    </row>
    <row r="117" spans="1:19" ht="18.75" customHeight="1">
      <c r="A117" s="537">
        <v>110</v>
      </c>
      <c r="B117" s="625"/>
      <c r="C117" s="636"/>
      <c r="D117" s="758">
        <f>IFERROR(_xlfn.XLOOKUP(E117,[2]예산코드!D:D,[2]예산코드!A:A),"")</f>
        <v>500606</v>
      </c>
      <c r="E117" s="637" t="s">
        <v>1135</v>
      </c>
      <c r="F117" s="665">
        <v>45660</v>
      </c>
      <c r="G117" s="644" t="s">
        <v>2019</v>
      </c>
      <c r="H117" s="640" t="s">
        <v>150</v>
      </c>
      <c r="I117" s="645" t="s">
        <v>697</v>
      </c>
      <c r="J117" s="640" t="s">
        <v>811</v>
      </c>
      <c r="K117" s="646">
        <v>37910</v>
      </c>
      <c r="L117" s="643">
        <v>9790</v>
      </c>
      <c r="M117" s="634" t="str">
        <f t="array" aca="1" ref="M117" ca="1">IFERROR(_xludf.IFS(J117="원천",K117*3.3%*-1,J117="원천/고용",SUM(K117*3.3%*-1,K117*75%*0.8%*-1)),"")</f>
        <v/>
      </c>
      <c r="N117" s="635">
        <f t="shared" ca="1" si="0"/>
        <v>47700</v>
      </c>
      <c r="O117" s="512"/>
      <c r="P117" s="516"/>
      <c r="Q117" s="537"/>
      <c r="R117" s="537"/>
      <c r="S117" s="537"/>
    </row>
    <row r="118" spans="1:19" ht="18.75" customHeight="1">
      <c r="A118" s="537">
        <v>111</v>
      </c>
      <c r="B118" s="625"/>
      <c r="C118" s="636"/>
      <c r="D118" s="758">
        <f>IFERROR(_xlfn.XLOOKUP(E118,[2]예산코드!D:D,[2]예산코드!A:A),"")</f>
        <v>500606</v>
      </c>
      <c r="E118" s="627" t="s">
        <v>1135</v>
      </c>
      <c r="F118" s="665">
        <v>45660</v>
      </c>
      <c r="G118" s="644" t="s">
        <v>474</v>
      </c>
      <c r="H118" s="640" t="s">
        <v>1879</v>
      </c>
      <c r="I118" s="645" t="s">
        <v>697</v>
      </c>
      <c r="J118" s="640" t="s">
        <v>811</v>
      </c>
      <c r="K118" s="646">
        <v>10094</v>
      </c>
      <c r="L118" s="643">
        <v>1006</v>
      </c>
      <c r="M118" s="634" t="str">
        <f t="array" aca="1" ref="M118" ca="1">IFERROR(_xludf.IFS(J118="원천",K118*3.3%*-1,J118="원천/고용",SUM(K118*3.3%*-1,K118*75%*0.8%*-1)),"")</f>
        <v/>
      </c>
      <c r="N118" s="635">
        <f t="shared" ca="1" si="0"/>
        <v>11100</v>
      </c>
      <c r="O118" s="514"/>
      <c r="P118" s="517"/>
      <c r="Q118" s="537"/>
      <c r="R118" s="537"/>
      <c r="S118" s="537"/>
    </row>
    <row r="119" spans="1:19" ht="18.75" customHeight="1">
      <c r="A119" s="537">
        <v>112</v>
      </c>
      <c r="B119" s="625"/>
      <c r="C119" s="636"/>
      <c r="D119" s="758">
        <f>IFERROR(_xlfn.XLOOKUP(E119,[2]예산코드!D:D,[2]예산코드!A:A),"")</f>
        <v>500615</v>
      </c>
      <c r="E119" s="637" t="s">
        <v>871</v>
      </c>
      <c r="F119" s="665">
        <v>45660</v>
      </c>
      <c r="G119" s="644" t="s">
        <v>613</v>
      </c>
      <c r="H119" s="640" t="s">
        <v>356</v>
      </c>
      <c r="I119" s="645" t="s">
        <v>697</v>
      </c>
      <c r="J119" s="640" t="s">
        <v>811</v>
      </c>
      <c r="K119" s="646">
        <v>1000</v>
      </c>
      <c r="L119" s="643">
        <v>100</v>
      </c>
      <c r="M119" s="634" t="str">
        <f t="array" aca="1" ref="M119" ca="1">IFERROR(_xludf.IFS(J119="원천",K119*3.3%*-1,J119="원천/고용",SUM(K119*3.3%*-1,K119*75%*0.8%*-1)),"")</f>
        <v/>
      </c>
      <c r="N119" s="635">
        <f t="shared" ca="1" si="0"/>
        <v>1100</v>
      </c>
      <c r="O119" s="512"/>
      <c r="P119" s="516"/>
      <c r="Q119" s="537"/>
      <c r="R119" s="537"/>
      <c r="S119" s="537"/>
    </row>
    <row r="120" spans="1:19" ht="18.75" customHeight="1">
      <c r="A120" s="537">
        <v>113</v>
      </c>
      <c r="B120" s="625"/>
      <c r="C120" s="636"/>
      <c r="D120" s="758">
        <f>IFERROR(_xlfn.XLOOKUP(E120,[2]예산코드!D:D,[2]예산코드!A:A),"")</f>
        <v>500615</v>
      </c>
      <c r="E120" s="627" t="s">
        <v>871</v>
      </c>
      <c r="F120" s="665">
        <v>45660</v>
      </c>
      <c r="G120" s="644" t="s">
        <v>613</v>
      </c>
      <c r="H120" s="640" t="s">
        <v>1096</v>
      </c>
      <c r="I120" s="645" t="s">
        <v>697</v>
      </c>
      <c r="J120" s="640" t="s">
        <v>811</v>
      </c>
      <c r="K120" s="646">
        <v>5455</v>
      </c>
      <c r="L120" s="643">
        <v>545</v>
      </c>
      <c r="M120" s="634" t="str">
        <f t="array" aca="1" ref="M120" ca="1">IFERROR(_xludf.IFS(J120="원천",K120*3.3%*-1,J120="원천/고용",SUM(K120*3.3%*-1,K120*75%*0.8%*-1)),"")</f>
        <v/>
      </c>
      <c r="N120" s="635">
        <f t="shared" ca="1" si="0"/>
        <v>6000</v>
      </c>
      <c r="O120" s="514"/>
      <c r="P120" s="517"/>
      <c r="Q120" s="537"/>
      <c r="R120" s="537"/>
      <c r="S120" s="537"/>
    </row>
    <row r="121" spans="1:19" ht="18.75" customHeight="1">
      <c r="A121" s="537">
        <v>114</v>
      </c>
      <c r="B121" s="625"/>
      <c r="C121" s="636"/>
      <c r="D121" s="758">
        <f>IFERROR(_xlfn.XLOOKUP(E121,[2]예산코드!D:D,[2]예산코드!A:A),"")</f>
        <v>500615</v>
      </c>
      <c r="E121" s="637" t="s">
        <v>871</v>
      </c>
      <c r="F121" s="665">
        <v>45660</v>
      </c>
      <c r="G121" s="644" t="s">
        <v>613</v>
      </c>
      <c r="H121" s="640" t="s">
        <v>367</v>
      </c>
      <c r="I121" s="645" t="s">
        <v>697</v>
      </c>
      <c r="J121" s="640" t="s">
        <v>811</v>
      </c>
      <c r="K121" s="646">
        <v>1819</v>
      </c>
      <c r="L121" s="643">
        <v>181</v>
      </c>
      <c r="M121" s="634" t="str">
        <f t="array" aca="1" ref="M121" ca="1">IFERROR(_xludf.IFS(J121="원천",K121*3.3%*-1,J121="원천/고용",SUM(K121*3.3%*-1,K121*75%*0.8%*-1)),"")</f>
        <v/>
      </c>
      <c r="N121" s="635">
        <f t="shared" ca="1" si="0"/>
        <v>2000</v>
      </c>
      <c r="O121" s="512"/>
      <c r="P121" s="516"/>
      <c r="Q121" s="537"/>
      <c r="R121" s="537"/>
      <c r="S121" s="537"/>
    </row>
    <row r="122" spans="1:19" ht="18.75" customHeight="1">
      <c r="A122" s="537">
        <v>115</v>
      </c>
      <c r="B122" s="625"/>
      <c r="C122" s="636"/>
      <c r="D122" s="758">
        <f>IFERROR(_xlfn.XLOOKUP(E122,[2]예산코드!D:D,[2]예산코드!A:A),"")</f>
        <v>500605</v>
      </c>
      <c r="E122" s="627" t="s">
        <v>876</v>
      </c>
      <c r="F122" s="638">
        <v>45663</v>
      </c>
      <c r="G122" s="662" t="s">
        <v>84</v>
      </c>
      <c r="H122" s="651" t="s">
        <v>375</v>
      </c>
      <c r="I122" s="663" t="s">
        <v>697</v>
      </c>
      <c r="J122" s="651" t="s">
        <v>811</v>
      </c>
      <c r="K122" s="664">
        <v>159519</v>
      </c>
      <c r="L122" s="653">
        <v>15951</v>
      </c>
      <c r="M122" s="634" t="str">
        <f t="array" aca="1" ref="M122" ca="1">IFERROR(_xludf.IFS(J122="원천",K122*3.3%*-1,J122="원천/고용",SUM(K122*3.3%*-1,K122*75%*0.8%*-1)),"")</f>
        <v/>
      </c>
      <c r="N122" s="635">
        <f t="shared" ca="1" si="0"/>
        <v>175470</v>
      </c>
      <c r="O122" s="514"/>
      <c r="P122" s="517"/>
      <c r="Q122" s="537"/>
      <c r="R122" s="537"/>
      <c r="S122" s="537"/>
    </row>
    <row r="123" spans="1:19" ht="18.75" customHeight="1">
      <c r="A123" s="537">
        <v>116</v>
      </c>
      <c r="B123" s="625"/>
      <c r="C123" s="636"/>
      <c r="D123" s="758">
        <f>IFERROR(_xlfn.XLOOKUP(E123,[2]예산코드!D:D,[2]예산코드!A:A),"")</f>
        <v>500605</v>
      </c>
      <c r="E123" s="637" t="s">
        <v>876</v>
      </c>
      <c r="F123" s="638">
        <v>45663</v>
      </c>
      <c r="G123" s="662" t="s">
        <v>57</v>
      </c>
      <c r="H123" s="651" t="s">
        <v>375</v>
      </c>
      <c r="I123" s="663" t="s">
        <v>697</v>
      </c>
      <c r="J123" s="651" t="s">
        <v>811</v>
      </c>
      <c r="K123" s="664">
        <v>9000</v>
      </c>
      <c r="L123" s="653">
        <v>900</v>
      </c>
      <c r="M123" s="634" t="str">
        <f t="array" aca="1" ref="M123" ca="1">IFERROR(_xludf.IFS(J123="원천",K123*3.3%*-1,J123="원천/고용",SUM(K123*3.3%*-1,K123*75%*0.8%*-1)),"")</f>
        <v/>
      </c>
      <c r="N123" s="635">
        <f t="shared" ca="1" si="0"/>
        <v>9900</v>
      </c>
      <c r="O123" s="512"/>
      <c r="P123" s="516"/>
      <c r="Q123" s="537"/>
      <c r="R123" s="537"/>
      <c r="S123" s="537"/>
    </row>
    <row r="124" spans="1:19" ht="18.75" customHeight="1">
      <c r="A124" s="537">
        <v>117</v>
      </c>
      <c r="B124" s="625"/>
      <c r="C124" s="636"/>
      <c r="D124" s="758">
        <f>IFERROR(_xlfn.XLOOKUP(E124,[2]예산코드!D:D,[2]예산코드!A:A),"")</f>
        <v>500605</v>
      </c>
      <c r="E124" s="627" t="s">
        <v>876</v>
      </c>
      <c r="F124" s="638">
        <v>45663</v>
      </c>
      <c r="G124" s="662" t="s">
        <v>14</v>
      </c>
      <c r="H124" s="651" t="s">
        <v>375</v>
      </c>
      <c r="I124" s="663" t="s">
        <v>697</v>
      </c>
      <c r="J124" s="651" t="s">
        <v>811</v>
      </c>
      <c r="K124" s="664">
        <v>14364</v>
      </c>
      <c r="L124" s="653">
        <v>1436</v>
      </c>
      <c r="M124" s="634" t="str">
        <f t="array" aca="1" ref="M124" ca="1">IFERROR(_xludf.IFS(J124="원천",K124*3.3%*-1,J124="원천/고용",SUM(K124*3.3%*-1,K124*75%*0.8%*-1)),"")</f>
        <v/>
      </c>
      <c r="N124" s="635">
        <f t="shared" ca="1" si="0"/>
        <v>15800</v>
      </c>
      <c r="O124" s="514"/>
      <c r="P124" s="517"/>
      <c r="Q124" s="537"/>
      <c r="R124" s="537"/>
      <c r="S124" s="537"/>
    </row>
    <row r="125" spans="1:19" ht="18.75" customHeight="1">
      <c r="A125" s="537">
        <v>118</v>
      </c>
      <c r="B125" s="625"/>
      <c r="C125" s="636"/>
      <c r="D125" s="758">
        <f>IFERROR(_xlfn.XLOOKUP(E125,[2]예산코드!D:D,[2]예산코드!A:A),"")</f>
        <v>500605</v>
      </c>
      <c r="E125" s="637" t="s">
        <v>876</v>
      </c>
      <c r="F125" s="638">
        <v>45663</v>
      </c>
      <c r="G125" s="662" t="s">
        <v>1788</v>
      </c>
      <c r="H125" s="651" t="s">
        <v>375</v>
      </c>
      <c r="I125" s="663" t="s">
        <v>697</v>
      </c>
      <c r="J125" s="651" t="s">
        <v>811</v>
      </c>
      <c r="K125" s="664">
        <v>27936</v>
      </c>
      <c r="L125" s="653">
        <v>2794</v>
      </c>
      <c r="M125" s="634" t="str">
        <f t="array" aca="1" ref="M125" ca="1">IFERROR(_xludf.IFS(J125="원천",K125*3.3%*-1,J125="원천/고용",SUM(K125*3.3%*-1,K125*75%*0.8%*-1)),"")</f>
        <v/>
      </c>
      <c r="N125" s="635">
        <f t="shared" ca="1" si="0"/>
        <v>30730</v>
      </c>
      <c r="O125" s="512"/>
      <c r="P125" s="516"/>
      <c r="Q125" s="537"/>
      <c r="R125" s="537"/>
      <c r="S125" s="537"/>
    </row>
    <row r="126" spans="1:19" ht="18.75" customHeight="1">
      <c r="A126" s="537">
        <v>119</v>
      </c>
      <c r="B126" s="625"/>
      <c r="C126" s="636"/>
      <c r="D126" s="758">
        <f>IFERROR(_xlfn.XLOOKUP(E126,[2]예산코드!D:D,[2]예산코드!A:A),"")</f>
        <v>500605</v>
      </c>
      <c r="E126" s="627" t="s">
        <v>876</v>
      </c>
      <c r="F126" s="638">
        <v>45663</v>
      </c>
      <c r="G126" s="662" t="s">
        <v>489</v>
      </c>
      <c r="H126" s="651" t="s">
        <v>375</v>
      </c>
      <c r="I126" s="663" t="s">
        <v>697</v>
      </c>
      <c r="J126" s="651" t="s">
        <v>811</v>
      </c>
      <c r="K126" s="664">
        <v>6591</v>
      </c>
      <c r="L126" s="653">
        <v>659</v>
      </c>
      <c r="M126" s="634" t="str">
        <f t="array" aca="1" ref="M126" ca="1">IFERROR(_xludf.IFS(J126="원천",K126*3.3%*-1,J126="원천/고용",SUM(K126*3.3%*-1,K126*75%*0.8%*-1)),"")</f>
        <v/>
      </c>
      <c r="N126" s="635">
        <f t="shared" ca="1" si="0"/>
        <v>7250</v>
      </c>
      <c r="O126" s="514"/>
      <c r="P126" s="517"/>
      <c r="Q126" s="537"/>
      <c r="R126" s="537"/>
      <c r="S126" s="537"/>
    </row>
    <row r="127" spans="1:19" ht="18.75" customHeight="1">
      <c r="A127" s="537">
        <v>120</v>
      </c>
      <c r="B127" s="625"/>
      <c r="C127" s="636"/>
      <c r="D127" s="758">
        <f>IFERROR(_xlfn.XLOOKUP(E127,[2]예산코드!D:D,[2]예산코드!A:A),"")</f>
        <v>500605</v>
      </c>
      <c r="E127" s="637" t="s">
        <v>876</v>
      </c>
      <c r="F127" s="638">
        <v>45663</v>
      </c>
      <c r="G127" s="662" t="s">
        <v>70</v>
      </c>
      <c r="H127" s="651" t="s">
        <v>375</v>
      </c>
      <c r="I127" s="663" t="s">
        <v>697</v>
      </c>
      <c r="J127" s="651" t="s">
        <v>811</v>
      </c>
      <c r="K127" s="664">
        <v>13600</v>
      </c>
      <c r="L127" s="653">
        <v>1360</v>
      </c>
      <c r="M127" s="634" t="str">
        <f t="array" aca="1" ref="M127" ca="1">IFERROR(_xludf.IFS(J127="원천",K127*3.3%*-1,J127="원천/고용",SUM(K127*3.3%*-1,K127*75%*0.8%*-1)),"")</f>
        <v/>
      </c>
      <c r="N127" s="635">
        <f t="shared" ca="1" si="0"/>
        <v>14960</v>
      </c>
      <c r="O127" s="512"/>
      <c r="P127" s="516"/>
      <c r="Q127" s="537"/>
      <c r="R127" s="537"/>
      <c r="S127" s="537"/>
    </row>
    <row r="128" spans="1:19" ht="18.75" customHeight="1">
      <c r="A128" s="537">
        <v>121</v>
      </c>
      <c r="B128" s="625"/>
      <c r="C128" s="636"/>
      <c r="D128" s="758">
        <f>IFERROR(_xlfn.XLOOKUP(E128,[2]예산코드!D:D,[2]예산코드!A:A),"")</f>
        <v>500605</v>
      </c>
      <c r="E128" s="627" t="s">
        <v>876</v>
      </c>
      <c r="F128" s="638">
        <v>45663</v>
      </c>
      <c r="G128" s="662" t="s">
        <v>260</v>
      </c>
      <c r="H128" s="651" t="s">
        <v>375</v>
      </c>
      <c r="I128" s="663" t="s">
        <v>697</v>
      </c>
      <c r="J128" s="651" t="s">
        <v>811</v>
      </c>
      <c r="K128" s="664">
        <v>20873</v>
      </c>
      <c r="L128" s="653">
        <v>2087</v>
      </c>
      <c r="M128" s="634" t="str">
        <f t="array" aca="1" ref="M128" ca="1">IFERROR(_xludf.IFS(J128="원천",K128*3.3%*-1,J128="원천/고용",SUM(K128*3.3%*-1,K128*75%*0.8%*-1)),"")</f>
        <v/>
      </c>
      <c r="N128" s="635">
        <f t="shared" ca="1" si="0"/>
        <v>22960</v>
      </c>
      <c r="O128" s="514"/>
      <c r="P128" s="517"/>
      <c r="Q128" s="537"/>
      <c r="R128" s="537"/>
      <c r="S128" s="537"/>
    </row>
    <row r="129" spans="1:19" ht="18.75" customHeight="1">
      <c r="A129" s="537">
        <v>122</v>
      </c>
      <c r="B129" s="625"/>
      <c r="C129" s="636"/>
      <c r="D129" s="758">
        <f>IFERROR(_xlfn.XLOOKUP(E129,[2]예산코드!D:D,[2]예산코드!A:A),"")</f>
        <v>500605</v>
      </c>
      <c r="E129" s="637" t="s">
        <v>876</v>
      </c>
      <c r="F129" s="638">
        <v>45663</v>
      </c>
      <c r="G129" s="662" t="s">
        <v>20</v>
      </c>
      <c r="H129" s="651" t="s">
        <v>375</v>
      </c>
      <c r="I129" s="663" t="s">
        <v>697</v>
      </c>
      <c r="J129" s="651" t="s">
        <v>811</v>
      </c>
      <c r="K129" s="664">
        <v>3500</v>
      </c>
      <c r="L129" s="653">
        <v>350</v>
      </c>
      <c r="M129" s="634" t="str">
        <f t="array" aca="1" ref="M129" ca="1">IFERROR(_xludf.IFS(J129="원천",K129*3.3%*-1,J129="원천/고용",SUM(K129*3.3%*-1,K129*75%*0.8%*-1)),"")</f>
        <v/>
      </c>
      <c r="N129" s="635">
        <f t="shared" ca="1" si="0"/>
        <v>3850</v>
      </c>
      <c r="O129" s="512"/>
      <c r="P129" s="516"/>
      <c r="Q129" s="537"/>
      <c r="R129" s="537"/>
      <c r="S129" s="537"/>
    </row>
    <row r="130" spans="1:19" ht="18.75" customHeight="1">
      <c r="A130" s="537">
        <v>123</v>
      </c>
      <c r="B130" s="625"/>
      <c r="C130" s="636"/>
      <c r="D130" s="758">
        <f>IFERROR(_xlfn.XLOOKUP(E130,[2]예산코드!D:D,[2]예산코드!A:A),"")</f>
        <v>500605</v>
      </c>
      <c r="E130" s="627" t="s">
        <v>876</v>
      </c>
      <c r="F130" s="638">
        <v>45663</v>
      </c>
      <c r="G130" s="662" t="s">
        <v>19</v>
      </c>
      <c r="H130" s="651" t="s">
        <v>375</v>
      </c>
      <c r="I130" s="663" t="s">
        <v>697</v>
      </c>
      <c r="J130" s="651" t="s">
        <v>811</v>
      </c>
      <c r="K130" s="664">
        <v>17918</v>
      </c>
      <c r="L130" s="653">
        <v>1792</v>
      </c>
      <c r="M130" s="634" t="str">
        <f t="array" aca="1" ref="M130" ca="1">IFERROR(_xludf.IFS(J130="원천",K130*3.3%*-1,J130="원천/고용",SUM(K130*3.3%*-1,K130*75%*0.8%*-1)),"")</f>
        <v/>
      </c>
      <c r="N130" s="635">
        <f t="shared" ca="1" si="0"/>
        <v>19710</v>
      </c>
      <c r="O130" s="514"/>
      <c r="P130" s="517"/>
      <c r="Q130" s="537"/>
      <c r="R130" s="537"/>
      <c r="S130" s="537"/>
    </row>
    <row r="131" spans="1:19" ht="18.75" customHeight="1">
      <c r="A131" s="537">
        <v>124</v>
      </c>
      <c r="B131" s="625"/>
      <c r="C131" s="636"/>
      <c r="D131" s="758">
        <f>IFERROR(_xlfn.XLOOKUP(E131,[2]예산코드!D:D,[2]예산코드!A:A),"")</f>
        <v>500605</v>
      </c>
      <c r="E131" s="637" t="s">
        <v>876</v>
      </c>
      <c r="F131" s="638">
        <v>45663</v>
      </c>
      <c r="G131" s="662" t="s">
        <v>18</v>
      </c>
      <c r="H131" s="651" t="s">
        <v>375</v>
      </c>
      <c r="I131" s="663" t="s">
        <v>697</v>
      </c>
      <c r="J131" s="651" t="s">
        <v>811</v>
      </c>
      <c r="K131" s="664">
        <v>9818</v>
      </c>
      <c r="L131" s="653">
        <v>982</v>
      </c>
      <c r="M131" s="634" t="str">
        <f t="array" aca="1" ref="M131" ca="1">IFERROR(_xludf.IFS(J131="원천",K131*3.3%*-1,J131="원천/고용",SUM(K131*3.3%*-1,K131*75%*0.8%*-1)),"")</f>
        <v/>
      </c>
      <c r="N131" s="635">
        <f t="shared" ca="1" si="0"/>
        <v>10800</v>
      </c>
      <c r="O131" s="512"/>
      <c r="P131" s="516"/>
      <c r="Q131" s="537"/>
      <c r="R131" s="537"/>
      <c r="S131" s="537"/>
    </row>
    <row r="132" spans="1:19" ht="18.75" customHeight="1">
      <c r="A132" s="537">
        <v>125</v>
      </c>
      <c r="B132" s="625"/>
      <c r="C132" s="636"/>
      <c r="D132" s="758">
        <f>IFERROR(_xlfn.XLOOKUP(E132,[2]예산코드!D:D,[2]예산코드!A:A),"")</f>
        <v>500605</v>
      </c>
      <c r="E132" s="627" t="s">
        <v>876</v>
      </c>
      <c r="F132" s="638">
        <v>45663</v>
      </c>
      <c r="G132" s="662" t="s">
        <v>258</v>
      </c>
      <c r="H132" s="651" t="s">
        <v>375</v>
      </c>
      <c r="I132" s="663" t="s">
        <v>697</v>
      </c>
      <c r="J132" s="651" t="s">
        <v>811</v>
      </c>
      <c r="K132" s="664">
        <v>4455</v>
      </c>
      <c r="L132" s="653">
        <v>445</v>
      </c>
      <c r="M132" s="634" t="str">
        <f t="array" aca="1" ref="M132" ca="1">IFERROR(_xludf.IFS(J132="원천",K132*3.3%*-1,J132="원천/고용",SUM(K132*3.3%*-1,K132*75%*0.8%*-1)),"")</f>
        <v/>
      </c>
      <c r="N132" s="635">
        <f t="shared" ca="1" si="0"/>
        <v>4900</v>
      </c>
      <c r="O132" s="514"/>
      <c r="P132" s="517"/>
      <c r="Q132" s="537"/>
      <c r="R132" s="537"/>
      <c r="S132" s="537"/>
    </row>
    <row r="133" spans="1:19" ht="18.75" customHeight="1">
      <c r="A133" s="537">
        <v>126</v>
      </c>
      <c r="B133" s="625"/>
      <c r="C133" s="636"/>
      <c r="D133" s="758">
        <f>IFERROR(_xlfn.XLOOKUP(E133,[2]예산코드!D:D,[2]예산코드!A:A),"")</f>
        <v>503314</v>
      </c>
      <c r="E133" s="637" t="s">
        <v>1145</v>
      </c>
      <c r="F133" s="665">
        <v>45663</v>
      </c>
      <c r="G133" s="644" t="s">
        <v>427</v>
      </c>
      <c r="H133" s="640" t="s">
        <v>319</v>
      </c>
      <c r="I133" s="645" t="s">
        <v>605</v>
      </c>
      <c r="J133" s="640" t="s">
        <v>811</v>
      </c>
      <c r="K133" s="646">
        <v>270000</v>
      </c>
      <c r="L133" s="643">
        <v>27000</v>
      </c>
      <c r="M133" s="634" t="str">
        <f t="array" aca="1" ref="M133" ca="1">IFERROR(_xludf.IFS(J133="원천",K133*3.3%*-1,J133="원천/고용",SUM(K133*3.3%*-1,K133*75%*0.8%*-1)),"")</f>
        <v/>
      </c>
      <c r="N133" s="635">
        <f t="shared" ca="1" si="0"/>
        <v>297000</v>
      </c>
      <c r="O133" s="512"/>
      <c r="P133" s="516"/>
      <c r="Q133" s="537"/>
      <c r="R133" s="537"/>
      <c r="S133" s="537"/>
    </row>
    <row r="134" spans="1:19" ht="18.75" customHeight="1">
      <c r="A134" s="537">
        <v>127</v>
      </c>
      <c r="B134" s="625"/>
      <c r="C134" s="636"/>
      <c r="D134" s="758">
        <f>IFERROR(_xlfn.XLOOKUP(E134,[2]예산코드!D:D,[2]예산코드!A:A),"")</f>
        <v>500610</v>
      </c>
      <c r="E134" s="627" t="s">
        <v>135</v>
      </c>
      <c r="F134" s="654">
        <v>45663</v>
      </c>
      <c r="G134" s="660" t="s">
        <v>1773</v>
      </c>
      <c r="H134" s="657" t="s">
        <v>352</v>
      </c>
      <c r="I134" s="661" t="s">
        <v>697</v>
      </c>
      <c r="J134" s="657" t="s">
        <v>1085</v>
      </c>
      <c r="K134" s="658">
        <v>909</v>
      </c>
      <c r="L134" s="659">
        <v>91</v>
      </c>
      <c r="M134" s="634" t="str">
        <f t="array" aca="1" ref="M134" ca="1">IFERROR(_xludf.IFS(J134="원천",K134*3.3%*-1,J134="원천/고용",SUM(K134*3.3%*-1,K134*75%*0.8%*-1)),"")</f>
        <v/>
      </c>
      <c r="N134" s="635">
        <f t="shared" ca="1" si="0"/>
        <v>1000</v>
      </c>
      <c r="O134" s="514"/>
      <c r="P134" s="553" t="s">
        <v>1274</v>
      </c>
      <c r="Q134" s="537"/>
      <c r="R134" s="537"/>
      <c r="S134" s="537"/>
    </row>
    <row r="135" spans="1:19" ht="18.75" customHeight="1">
      <c r="A135" s="537">
        <v>128</v>
      </c>
      <c r="B135" s="625"/>
      <c r="C135" s="636"/>
      <c r="D135" s="758">
        <f>IFERROR(_xlfn.XLOOKUP(E135,[2]예산코드!D:D,[2]예산코드!A:A),"")</f>
        <v>500609</v>
      </c>
      <c r="E135" s="637" t="s">
        <v>344</v>
      </c>
      <c r="F135" s="665">
        <v>45663</v>
      </c>
      <c r="G135" s="644" t="s">
        <v>465</v>
      </c>
      <c r="H135" s="640" t="s">
        <v>1876</v>
      </c>
      <c r="I135" s="645" t="s">
        <v>605</v>
      </c>
      <c r="J135" s="640" t="s">
        <v>811</v>
      </c>
      <c r="K135" s="646">
        <v>45455</v>
      </c>
      <c r="L135" s="643">
        <v>4545</v>
      </c>
      <c r="M135" s="634" t="str">
        <f t="array" aca="1" ref="M135" ca="1">IFERROR(_xludf.IFS(J135="원천",K135*3.3%*-1,J135="원천/고용",SUM(K135*3.3%*-1,K135*75%*0.8%*-1)),"")</f>
        <v/>
      </c>
      <c r="N135" s="635">
        <f t="shared" ca="1" si="0"/>
        <v>50000</v>
      </c>
      <c r="O135" s="512"/>
      <c r="P135" s="516"/>
      <c r="Q135" s="537"/>
      <c r="R135" s="537"/>
      <c r="S135" s="537"/>
    </row>
    <row r="136" spans="1:19" ht="18.75" customHeight="1">
      <c r="A136" s="537">
        <v>129</v>
      </c>
      <c r="B136" s="625"/>
      <c r="C136" s="636"/>
      <c r="D136" s="758">
        <f>IFERROR(_xlfn.XLOOKUP(E136,[2]예산코드!D:D,[2]예산코드!A:A),"")</f>
        <v>500606</v>
      </c>
      <c r="E136" s="627" t="s">
        <v>1135</v>
      </c>
      <c r="F136" s="665">
        <v>45663</v>
      </c>
      <c r="G136" s="644" t="s">
        <v>323</v>
      </c>
      <c r="H136" s="640" t="s">
        <v>166</v>
      </c>
      <c r="I136" s="645" t="s">
        <v>605</v>
      </c>
      <c r="J136" s="640" t="s">
        <v>811</v>
      </c>
      <c r="K136" s="646">
        <v>13000</v>
      </c>
      <c r="L136" s="643">
        <v>0</v>
      </c>
      <c r="M136" s="634" t="str">
        <f t="array" aca="1" ref="M136" ca="1">IFERROR(_xludf.IFS(J136="원천",K136*3.3%*-1,J136="원천/고용",SUM(K136*3.3%*-1,K136*75%*0.8%*-1)),"")</f>
        <v/>
      </c>
      <c r="N136" s="635">
        <f t="shared" ca="1" si="0"/>
        <v>13000</v>
      </c>
      <c r="O136" s="514"/>
      <c r="P136" s="517"/>
      <c r="Q136" s="537"/>
      <c r="R136" s="537"/>
      <c r="S136" s="537"/>
    </row>
    <row r="137" spans="1:19" ht="18.75" customHeight="1">
      <c r="A137" s="537">
        <v>130</v>
      </c>
      <c r="B137" s="625"/>
      <c r="C137" s="636"/>
      <c r="D137" s="758">
        <f>IFERROR(_xlfn.XLOOKUP(E137,[2]예산코드!D:D,[2]예산코드!A:A),"")</f>
        <v>500606</v>
      </c>
      <c r="E137" s="647" t="s">
        <v>1135</v>
      </c>
      <c r="F137" s="638">
        <v>45663</v>
      </c>
      <c r="G137" s="662" t="s">
        <v>90</v>
      </c>
      <c r="H137" s="651" t="s">
        <v>1204</v>
      </c>
      <c r="I137" s="663" t="s">
        <v>697</v>
      </c>
      <c r="J137" s="651" t="s">
        <v>811</v>
      </c>
      <c r="K137" s="664">
        <v>114300</v>
      </c>
      <c r="L137" s="653">
        <v>0</v>
      </c>
      <c r="M137" s="634" t="str">
        <f t="array" aca="1" ref="M137" ca="1">IFERROR(_xludf.IFS(J137="원천",K137*3.3%*-1,J137="원천/고용",SUM(K137*3.3%*-1,K137*75%*0.8%*-1)),"")</f>
        <v/>
      </c>
      <c r="N137" s="635">
        <f t="shared" ca="1" si="0"/>
        <v>114300</v>
      </c>
      <c r="O137" s="512"/>
      <c r="P137" s="516"/>
      <c r="Q137" s="537"/>
      <c r="R137" s="537"/>
      <c r="S137" s="537"/>
    </row>
    <row r="138" spans="1:19" ht="18.75" customHeight="1">
      <c r="A138" s="537">
        <v>131</v>
      </c>
      <c r="B138" s="625"/>
      <c r="C138" s="636"/>
      <c r="D138" s="758">
        <f>IFERROR(_xlfn.XLOOKUP(E138,[2]예산코드!D:D,[2]예산코드!A:A),"")</f>
        <v>500606</v>
      </c>
      <c r="E138" s="627" t="s">
        <v>1135</v>
      </c>
      <c r="F138" s="665">
        <v>45663</v>
      </c>
      <c r="G138" s="644" t="s">
        <v>71</v>
      </c>
      <c r="H138" s="640" t="s">
        <v>1910</v>
      </c>
      <c r="I138" s="645" t="s">
        <v>1065</v>
      </c>
      <c r="J138" s="640" t="s">
        <v>811</v>
      </c>
      <c r="K138" s="646">
        <v>10913</v>
      </c>
      <c r="L138" s="643">
        <v>1087</v>
      </c>
      <c r="M138" s="634" t="str">
        <f t="array" aca="1" ref="M138" ca="1">IFERROR(_xludf.IFS(J138="원천",K138*3.3%*-1,J138="원천/고용",SUM(K138*3.3%*-1,K138*75%*0.8%*-1)),"")</f>
        <v/>
      </c>
      <c r="N138" s="635">
        <f t="shared" ca="1" si="0"/>
        <v>12000</v>
      </c>
      <c r="O138" s="514"/>
      <c r="P138" s="517"/>
      <c r="Q138" s="537"/>
      <c r="R138" s="537"/>
      <c r="S138" s="537"/>
    </row>
    <row r="139" spans="1:19" ht="18.75" customHeight="1">
      <c r="A139" s="537">
        <v>132</v>
      </c>
      <c r="B139" s="625"/>
      <c r="C139" s="636"/>
      <c r="D139" s="758">
        <f>IFERROR(_xlfn.XLOOKUP(E139,[2]예산코드!D:D,[2]예산코드!A:A),"")</f>
        <v>500606</v>
      </c>
      <c r="E139" s="637" t="s">
        <v>1135</v>
      </c>
      <c r="F139" s="665">
        <v>45663</v>
      </c>
      <c r="G139" s="644" t="s">
        <v>176</v>
      </c>
      <c r="H139" s="640" t="s">
        <v>369</v>
      </c>
      <c r="I139" s="645" t="s">
        <v>605</v>
      </c>
      <c r="J139" s="640" t="s">
        <v>811</v>
      </c>
      <c r="K139" s="646">
        <v>3637</v>
      </c>
      <c r="L139" s="643">
        <v>363</v>
      </c>
      <c r="M139" s="634" t="str">
        <f t="array" aca="1" ref="M139" ca="1">IFERROR(_xludf.IFS(J139="원천",K139*3.3%*-1,J139="원천/고용",SUM(K139*3.3%*-1,K139*75%*0.8%*-1)),"")</f>
        <v/>
      </c>
      <c r="N139" s="635">
        <f t="shared" ca="1" si="0"/>
        <v>4000</v>
      </c>
      <c r="O139" s="512"/>
      <c r="P139" s="516"/>
      <c r="Q139" s="537"/>
      <c r="R139" s="537"/>
      <c r="S139" s="537"/>
    </row>
    <row r="140" spans="1:19" ht="18.75" customHeight="1">
      <c r="A140" s="537">
        <v>133</v>
      </c>
      <c r="B140" s="625"/>
      <c r="C140" s="636"/>
      <c r="D140" s="758">
        <f>IFERROR(_xlfn.XLOOKUP(E140,[2]예산코드!D:D,[2]예산코드!A:A),"")</f>
        <v>500606</v>
      </c>
      <c r="E140" s="627" t="s">
        <v>1135</v>
      </c>
      <c r="F140" s="665">
        <v>45663</v>
      </c>
      <c r="G140" s="644" t="s">
        <v>156</v>
      </c>
      <c r="H140" s="640" t="s">
        <v>367</v>
      </c>
      <c r="I140" s="645" t="s">
        <v>635</v>
      </c>
      <c r="J140" s="640" t="s">
        <v>811</v>
      </c>
      <c r="K140" s="646">
        <v>23000</v>
      </c>
      <c r="L140" s="643">
        <v>2300</v>
      </c>
      <c r="M140" s="634" t="str">
        <f t="array" aca="1" ref="M140" ca="1">IFERROR(_xludf.IFS(J140="원천",K140*3.3%*-1,J140="원천/고용",SUM(K140*3.3%*-1,K140*75%*0.8%*-1)),"")</f>
        <v/>
      </c>
      <c r="N140" s="635">
        <f t="shared" ca="1" si="0"/>
        <v>25300</v>
      </c>
      <c r="O140" s="514"/>
      <c r="P140" s="517"/>
      <c r="Q140" s="537"/>
      <c r="R140" s="537"/>
      <c r="S140" s="537"/>
    </row>
    <row r="141" spans="1:19" ht="18.75" customHeight="1">
      <c r="A141" s="537">
        <v>134</v>
      </c>
      <c r="B141" s="625"/>
      <c r="C141" s="636"/>
      <c r="D141" s="758">
        <f>IFERROR(_xlfn.XLOOKUP(E141,[2]예산코드!D:D,[2]예산코드!A:A),"")</f>
        <v>503504</v>
      </c>
      <c r="E141" s="647" t="s">
        <v>1122</v>
      </c>
      <c r="F141" s="638">
        <v>45663</v>
      </c>
      <c r="G141" s="662" t="s">
        <v>1779</v>
      </c>
      <c r="H141" s="651" t="s">
        <v>358</v>
      </c>
      <c r="I141" s="663" t="s">
        <v>605</v>
      </c>
      <c r="J141" s="651" t="s">
        <v>1143</v>
      </c>
      <c r="K141" s="664">
        <v>27590</v>
      </c>
      <c r="L141" s="653">
        <v>0</v>
      </c>
      <c r="M141" s="634" t="str">
        <f t="array" aca="1" ref="M141" ca="1">IFERROR(_xludf.IFS(J141="원천",K141*3.3%*-1,J141="원천/고용",SUM(K141*3.3%*-1,K141*75%*0.8%*-1)),"")</f>
        <v/>
      </c>
      <c r="N141" s="635">
        <f t="shared" ca="1" si="0"/>
        <v>27590</v>
      </c>
      <c r="O141" s="512"/>
      <c r="P141" s="516"/>
      <c r="Q141" s="537"/>
      <c r="R141" s="537"/>
      <c r="S141" s="537"/>
    </row>
    <row r="142" spans="1:19" ht="18.75" customHeight="1">
      <c r="A142" s="537">
        <v>135</v>
      </c>
      <c r="B142" s="625"/>
      <c r="C142" s="636"/>
      <c r="D142" s="758">
        <f>IFERROR(_xlfn.XLOOKUP(E142,[2]예산코드!D:D,[2]예산코드!A:A),"")</f>
        <v>500601</v>
      </c>
      <c r="E142" s="627" t="s">
        <v>869</v>
      </c>
      <c r="F142" s="665">
        <v>45664</v>
      </c>
      <c r="G142" s="644" t="s">
        <v>187</v>
      </c>
      <c r="H142" s="640" t="s">
        <v>1089</v>
      </c>
      <c r="I142" s="645" t="s">
        <v>605</v>
      </c>
      <c r="J142" s="640" t="s">
        <v>811</v>
      </c>
      <c r="K142" s="646">
        <v>9091</v>
      </c>
      <c r="L142" s="643">
        <v>909</v>
      </c>
      <c r="M142" s="634" t="str">
        <f t="array" aca="1" ref="M142" ca="1">IFERROR(_xludf.IFS(J142="원천",K142*3.3%*-1,J142="원천/고용",SUM(K142*3.3%*-1,K142*75%*0.8%*-1)),"")</f>
        <v/>
      </c>
      <c r="N142" s="635">
        <f t="shared" ca="1" si="0"/>
        <v>10000</v>
      </c>
      <c r="O142" s="514"/>
      <c r="P142" s="517"/>
      <c r="Q142" s="537"/>
      <c r="R142" s="537"/>
      <c r="S142" s="537"/>
    </row>
    <row r="143" spans="1:19" ht="18.75" customHeight="1">
      <c r="A143" s="537">
        <v>136</v>
      </c>
      <c r="B143" s="625"/>
      <c r="C143" s="636"/>
      <c r="D143" s="758">
        <f>IFERROR(_xlfn.XLOOKUP(E143,[2]예산코드!D:D,[2]예산코드!A:A),"")</f>
        <v>500601</v>
      </c>
      <c r="E143" s="637" t="s">
        <v>869</v>
      </c>
      <c r="F143" s="665">
        <v>45664</v>
      </c>
      <c r="G143" s="644" t="s">
        <v>163</v>
      </c>
      <c r="H143" s="640" t="s">
        <v>2003</v>
      </c>
      <c r="I143" s="645" t="s">
        <v>605</v>
      </c>
      <c r="J143" s="640" t="s">
        <v>811</v>
      </c>
      <c r="K143" s="646">
        <v>5909</v>
      </c>
      <c r="L143" s="643">
        <v>591</v>
      </c>
      <c r="M143" s="634" t="str">
        <f t="array" aca="1" ref="M143" ca="1">IFERROR(_xludf.IFS(J143="원천",K143*3.3%*-1,J143="원천/고용",SUM(K143*3.3%*-1,K143*75%*0.8%*-1)),"")</f>
        <v/>
      </c>
      <c r="N143" s="635">
        <f t="shared" ca="1" si="0"/>
        <v>6500</v>
      </c>
      <c r="O143" s="512"/>
      <c r="P143" s="516"/>
      <c r="Q143" s="537"/>
      <c r="R143" s="537"/>
      <c r="S143" s="537"/>
    </row>
    <row r="144" spans="1:19" ht="18.75" customHeight="1">
      <c r="A144" s="537">
        <v>137</v>
      </c>
      <c r="B144" s="625"/>
      <c r="C144" s="636"/>
      <c r="D144" s="758">
        <f>IFERROR(_xlfn.XLOOKUP(E144,[2]예산코드!D:D,[2]예산코드!A:A),"")</f>
        <v>500601</v>
      </c>
      <c r="E144" s="627" t="s">
        <v>869</v>
      </c>
      <c r="F144" s="665">
        <v>45664</v>
      </c>
      <c r="G144" s="644" t="s">
        <v>157</v>
      </c>
      <c r="H144" s="640" t="s">
        <v>2006</v>
      </c>
      <c r="I144" s="645" t="s">
        <v>697</v>
      </c>
      <c r="J144" s="640" t="s">
        <v>811</v>
      </c>
      <c r="K144" s="646">
        <v>5909</v>
      </c>
      <c r="L144" s="643">
        <v>591</v>
      </c>
      <c r="M144" s="634" t="str">
        <f t="array" aca="1" ref="M144" ca="1">IFERROR(_xludf.IFS(J144="원천",K144*3.3%*-1,J144="원천/고용",SUM(K144*3.3%*-1,K144*75%*0.8%*-1)),"")</f>
        <v/>
      </c>
      <c r="N144" s="635">
        <f t="shared" ca="1" si="0"/>
        <v>6500</v>
      </c>
      <c r="O144" s="514"/>
      <c r="P144" s="517"/>
      <c r="Q144" s="537"/>
      <c r="R144" s="537"/>
      <c r="S144" s="537"/>
    </row>
    <row r="145" spans="1:19" ht="18.75" customHeight="1">
      <c r="A145" s="537">
        <v>138</v>
      </c>
      <c r="B145" s="625"/>
      <c r="C145" s="636"/>
      <c r="D145" s="758">
        <f>IFERROR(_xlfn.XLOOKUP(E145,[2]예산코드!D:D,[2]예산코드!A:A),"")</f>
        <v>500601</v>
      </c>
      <c r="E145" s="637" t="s">
        <v>869</v>
      </c>
      <c r="F145" s="665">
        <v>45664</v>
      </c>
      <c r="G145" s="644" t="s">
        <v>1874</v>
      </c>
      <c r="H145" s="640" t="s">
        <v>1074</v>
      </c>
      <c r="I145" s="645" t="s">
        <v>605</v>
      </c>
      <c r="J145" s="640" t="s">
        <v>811</v>
      </c>
      <c r="K145" s="646">
        <v>24000</v>
      </c>
      <c r="L145" s="643">
        <v>0</v>
      </c>
      <c r="M145" s="634" t="str">
        <f t="array" aca="1" ref="M145" ca="1">IFERROR(_xludf.IFS(J145="원천",K145*3.3%*-1,J145="원천/고용",SUM(K145*3.3%*-1,K145*75%*0.8%*-1)),"")</f>
        <v/>
      </c>
      <c r="N145" s="635">
        <f t="shared" ca="1" si="0"/>
        <v>24000</v>
      </c>
      <c r="O145" s="512"/>
      <c r="P145" s="516"/>
      <c r="Q145" s="537"/>
      <c r="R145" s="537"/>
      <c r="S145" s="537"/>
    </row>
    <row r="146" spans="1:19" ht="18.75" customHeight="1">
      <c r="A146" s="537">
        <v>139</v>
      </c>
      <c r="B146" s="625"/>
      <c r="C146" s="636"/>
      <c r="D146" s="758">
        <f>IFERROR(_xlfn.XLOOKUP(E146,[2]예산코드!D:D,[2]예산코드!A:A),"")</f>
        <v>500601</v>
      </c>
      <c r="E146" s="627" t="s">
        <v>869</v>
      </c>
      <c r="F146" s="665">
        <v>45664</v>
      </c>
      <c r="G146" s="644" t="s">
        <v>174</v>
      </c>
      <c r="H146" s="640" t="s">
        <v>1911</v>
      </c>
      <c r="I146" s="645" t="s">
        <v>697</v>
      </c>
      <c r="J146" s="640" t="s">
        <v>811</v>
      </c>
      <c r="K146" s="646">
        <v>8728</v>
      </c>
      <c r="L146" s="643">
        <v>872</v>
      </c>
      <c r="M146" s="634" t="str">
        <f t="array" aca="1" ref="M146" ca="1">IFERROR(_xludf.IFS(J146="원천",K146*3.3%*-1,J146="원천/고용",SUM(K146*3.3%*-1,K146*75%*0.8%*-1)),"")</f>
        <v/>
      </c>
      <c r="N146" s="635">
        <f t="shared" ca="1" si="0"/>
        <v>9600</v>
      </c>
      <c r="O146" s="514"/>
      <c r="P146" s="517"/>
      <c r="Q146" s="537"/>
      <c r="R146" s="537"/>
      <c r="S146" s="537"/>
    </row>
    <row r="147" spans="1:19" ht="18.75" customHeight="1">
      <c r="A147" s="537">
        <v>140</v>
      </c>
      <c r="B147" s="625"/>
      <c r="C147" s="636"/>
      <c r="D147" s="758">
        <f>IFERROR(_xlfn.XLOOKUP(E147,[2]예산코드!D:D,[2]예산코드!A:A),"")</f>
        <v>500601</v>
      </c>
      <c r="E147" s="637" t="s">
        <v>869</v>
      </c>
      <c r="F147" s="665">
        <v>45664</v>
      </c>
      <c r="G147" s="644" t="s">
        <v>1866</v>
      </c>
      <c r="H147" s="640" t="s">
        <v>171</v>
      </c>
      <c r="I147" s="645" t="s">
        <v>605</v>
      </c>
      <c r="J147" s="640" t="s">
        <v>811</v>
      </c>
      <c r="K147" s="646">
        <v>37273</v>
      </c>
      <c r="L147" s="643">
        <v>3727</v>
      </c>
      <c r="M147" s="634" t="str">
        <f t="array" aca="1" ref="M147" ca="1">IFERROR(_xludf.IFS(J147="원천",K147*3.3%*-1,J147="원천/고용",SUM(K147*3.3%*-1,K147*75%*0.8%*-1)),"")</f>
        <v/>
      </c>
      <c r="N147" s="635">
        <f t="shared" ca="1" si="0"/>
        <v>41000</v>
      </c>
      <c r="O147" s="512"/>
      <c r="P147" s="516"/>
      <c r="Q147" s="537"/>
      <c r="R147" s="537"/>
      <c r="S147" s="537"/>
    </row>
    <row r="148" spans="1:19" ht="18.75" customHeight="1">
      <c r="A148" s="537">
        <v>141</v>
      </c>
      <c r="B148" s="625"/>
      <c r="C148" s="636"/>
      <c r="D148" s="758">
        <f>IFERROR(_xlfn.XLOOKUP(E148,[2]예산코드!D:D,[2]예산코드!A:A),"")</f>
        <v>500601</v>
      </c>
      <c r="E148" s="627" t="s">
        <v>869</v>
      </c>
      <c r="F148" s="665">
        <v>45664</v>
      </c>
      <c r="G148" s="644" t="s">
        <v>1861</v>
      </c>
      <c r="H148" s="640" t="s">
        <v>1882</v>
      </c>
      <c r="I148" s="645" t="s">
        <v>605</v>
      </c>
      <c r="J148" s="640" t="s">
        <v>811</v>
      </c>
      <c r="K148" s="646">
        <v>2000</v>
      </c>
      <c r="L148" s="643">
        <v>200</v>
      </c>
      <c r="M148" s="634" t="str">
        <f t="array" aca="1" ref="M148" ca="1">IFERROR(_xludf.IFS(J148="원천",K148*3.3%*-1,J148="원천/고용",SUM(K148*3.3%*-1,K148*75%*0.8%*-1)),"")</f>
        <v/>
      </c>
      <c r="N148" s="635">
        <f t="shared" ca="1" si="0"/>
        <v>2200</v>
      </c>
      <c r="O148" s="514"/>
      <c r="P148" s="517"/>
      <c r="Q148" s="537"/>
      <c r="R148" s="537"/>
      <c r="S148" s="537"/>
    </row>
    <row r="149" spans="1:19" ht="18.75" customHeight="1">
      <c r="A149" s="537">
        <v>142</v>
      </c>
      <c r="B149" s="625"/>
      <c r="C149" s="636"/>
      <c r="D149" s="758">
        <f>IFERROR(_xlfn.XLOOKUP(E149,[2]예산코드!D:D,[2]예산코드!A:A),"")</f>
        <v>500601</v>
      </c>
      <c r="E149" s="637" t="s">
        <v>869</v>
      </c>
      <c r="F149" s="665">
        <v>45664</v>
      </c>
      <c r="G149" s="644" t="s">
        <v>151</v>
      </c>
      <c r="H149" s="640" t="s">
        <v>1892</v>
      </c>
      <c r="I149" s="645" t="s">
        <v>697</v>
      </c>
      <c r="J149" s="640" t="s">
        <v>811</v>
      </c>
      <c r="K149" s="646">
        <v>4545</v>
      </c>
      <c r="L149" s="643">
        <v>455</v>
      </c>
      <c r="M149" s="634" t="str">
        <f t="array" aca="1" ref="M149" ca="1">IFERROR(_xludf.IFS(J149="원천",K149*3.3%*-1,J149="원천/고용",SUM(K149*3.3%*-1,K149*75%*0.8%*-1)),"")</f>
        <v/>
      </c>
      <c r="N149" s="635">
        <f t="shared" ca="1" si="0"/>
        <v>5000</v>
      </c>
      <c r="O149" s="512"/>
      <c r="P149" s="516"/>
      <c r="Q149" s="537"/>
      <c r="R149" s="537"/>
      <c r="S149" s="537"/>
    </row>
    <row r="150" spans="1:19" ht="18.75" customHeight="1">
      <c r="A150" s="537">
        <v>143</v>
      </c>
      <c r="B150" s="625"/>
      <c r="C150" s="636"/>
      <c r="D150" s="758">
        <f>IFERROR(_xlfn.XLOOKUP(E150,[2]예산코드!D:D,[2]예산코드!A:A),"")</f>
        <v>500601</v>
      </c>
      <c r="E150" s="627" t="s">
        <v>869</v>
      </c>
      <c r="F150" s="665">
        <v>45664</v>
      </c>
      <c r="G150" s="644" t="s">
        <v>151</v>
      </c>
      <c r="H150" s="640" t="s">
        <v>2005</v>
      </c>
      <c r="I150" s="645" t="s">
        <v>697</v>
      </c>
      <c r="J150" s="640" t="s">
        <v>811</v>
      </c>
      <c r="K150" s="646">
        <v>4546</v>
      </c>
      <c r="L150" s="643">
        <v>454</v>
      </c>
      <c r="M150" s="634" t="str">
        <f t="array" aca="1" ref="M150" ca="1">IFERROR(_xludf.IFS(J150="원천",K150*3.3%*-1,J150="원천/고용",SUM(K150*3.3%*-1,K150*75%*0.8%*-1)),"")</f>
        <v/>
      </c>
      <c r="N150" s="635">
        <f t="shared" ca="1" si="0"/>
        <v>5000</v>
      </c>
      <c r="O150" s="514"/>
      <c r="P150" s="517"/>
      <c r="Q150" s="537"/>
      <c r="R150" s="537"/>
      <c r="S150" s="537"/>
    </row>
    <row r="151" spans="1:19" ht="18.75" customHeight="1">
      <c r="A151" s="537">
        <v>144</v>
      </c>
      <c r="B151" s="625"/>
      <c r="C151" s="636"/>
      <c r="D151" s="758">
        <f>IFERROR(_xlfn.XLOOKUP(E151,[2]예산코드!D:D,[2]예산코드!A:A),"")</f>
        <v>500601</v>
      </c>
      <c r="E151" s="637" t="s">
        <v>869</v>
      </c>
      <c r="F151" s="665">
        <v>45664</v>
      </c>
      <c r="G151" s="644" t="s">
        <v>151</v>
      </c>
      <c r="H151" s="640" t="s">
        <v>1958</v>
      </c>
      <c r="I151" s="645" t="s">
        <v>697</v>
      </c>
      <c r="J151" s="640" t="s">
        <v>811</v>
      </c>
      <c r="K151" s="646">
        <v>2909</v>
      </c>
      <c r="L151" s="643">
        <v>291</v>
      </c>
      <c r="M151" s="634" t="str">
        <f t="array" aca="1" ref="M151" ca="1">IFERROR(_xludf.IFS(J151="원천",K151*3.3%*-1,J151="원천/고용",SUM(K151*3.3%*-1,K151*75%*0.8%*-1)),"")</f>
        <v/>
      </c>
      <c r="N151" s="635">
        <f t="shared" ca="1" si="0"/>
        <v>3200</v>
      </c>
      <c r="O151" s="512"/>
      <c r="P151" s="516"/>
      <c r="Q151" s="537"/>
      <c r="R151" s="537"/>
      <c r="S151" s="537"/>
    </row>
    <row r="152" spans="1:19" ht="18.75" customHeight="1">
      <c r="A152" s="537">
        <v>145</v>
      </c>
      <c r="B152" s="625"/>
      <c r="C152" s="636"/>
      <c r="D152" s="758">
        <f>IFERROR(_xlfn.XLOOKUP(E152,[2]예산코드!D:D,[2]예산코드!A:A),"")</f>
        <v>500601</v>
      </c>
      <c r="E152" s="627" t="s">
        <v>869</v>
      </c>
      <c r="F152" s="665">
        <v>45664</v>
      </c>
      <c r="G152" s="644" t="s">
        <v>151</v>
      </c>
      <c r="H152" s="640" t="s">
        <v>181</v>
      </c>
      <c r="I152" s="645" t="s">
        <v>697</v>
      </c>
      <c r="J152" s="640" t="s">
        <v>811</v>
      </c>
      <c r="K152" s="646">
        <v>2909</v>
      </c>
      <c r="L152" s="643">
        <v>291</v>
      </c>
      <c r="M152" s="634" t="str">
        <f t="array" aca="1" ref="M152" ca="1">IFERROR(_xludf.IFS(J152="원천",K152*3.3%*-1,J152="원천/고용",SUM(K152*3.3%*-1,K152*75%*0.8%*-1)),"")</f>
        <v/>
      </c>
      <c r="N152" s="635">
        <f t="shared" ca="1" si="0"/>
        <v>3200</v>
      </c>
      <c r="O152" s="514"/>
      <c r="P152" s="517"/>
      <c r="Q152" s="537"/>
      <c r="R152" s="537"/>
      <c r="S152" s="537"/>
    </row>
    <row r="153" spans="1:19" ht="18.75" customHeight="1">
      <c r="A153" s="537">
        <v>146</v>
      </c>
      <c r="B153" s="625"/>
      <c r="C153" s="636"/>
      <c r="D153" s="758">
        <f>IFERROR(_xlfn.XLOOKUP(E153,[2]예산코드!D:D,[2]예산코드!A:A),"")</f>
        <v>500601</v>
      </c>
      <c r="E153" s="637" t="s">
        <v>869</v>
      </c>
      <c r="F153" s="665">
        <v>45664</v>
      </c>
      <c r="G153" s="644" t="s">
        <v>151</v>
      </c>
      <c r="H153" s="640" t="s">
        <v>1072</v>
      </c>
      <c r="I153" s="645" t="s">
        <v>697</v>
      </c>
      <c r="J153" s="640" t="s">
        <v>811</v>
      </c>
      <c r="K153" s="646">
        <v>4545</v>
      </c>
      <c r="L153" s="643">
        <v>455</v>
      </c>
      <c r="M153" s="634" t="str">
        <f t="array" aca="1" ref="M153" ca="1">IFERROR(_xludf.IFS(J153="원천",K153*3.3%*-1,J153="원천/고용",SUM(K153*3.3%*-1,K153*75%*0.8%*-1)),"")</f>
        <v/>
      </c>
      <c r="N153" s="635">
        <f t="shared" ca="1" si="0"/>
        <v>5000</v>
      </c>
      <c r="O153" s="512"/>
      <c r="P153" s="516"/>
      <c r="Q153" s="537"/>
      <c r="R153" s="537"/>
      <c r="S153" s="537"/>
    </row>
    <row r="154" spans="1:19" ht="18.75" customHeight="1">
      <c r="A154" s="537">
        <v>147</v>
      </c>
      <c r="B154" s="625"/>
      <c r="C154" s="636"/>
      <c r="D154" s="758">
        <f>IFERROR(_xlfn.XLOOKUP(E154,[2]예산코드!D:D,[2]예산코드!A:A),"")</f>
        <v>500602</v>
      </c>
      <c r="E154" s="627" t="s">
        <v>859</v>
      </c>
      <c r="F154" s="665">
        <v>45664</v>
      </c>
      <c r="G154" s="639" t="s">
        <v>472</v>
      </c>
      <c r="H154" s="640" t="s">
        <v>1059</v>
      </c>
      <c r="I154" s="645" t="s">
        <v>605</v>
      </c>
      <c r="J154" s="640" t="s">
        <v>811</v>
      </c>
      <c r="K154" s="646">
        <v>1900</v>
      </c>
      <c r="L154" s="643">
        <v>0</v>
      </c>
      <c r="M154" s="634" t="str">
        <f t="array" aca="1" ref="M154" ca="1">IFERROR(_xludf.IFS(J154="원천",K154*3.3%*-1,J154="원천/고용",SUM(K154*3.3%*-1,K154*75%*0.8%*-1)),"")</f>
        <v/>
      </c>
      <c r="N154" s="635">
        <f t="shared" ca="1" si="0"/>
        <v>1900</v>
      </c>
      <c r="O154" s="514"/>
      <c r="P154" s="517"/>
      <c r="Q154" s="537"/>
      <c r="R154" s="537"/>
      <c r="S154" s="537"/>
    </row>
    <row r="155" spans="1:19" ht="18.75" customHeight="1">
      <c r="A155" s="537">
        <v>148</v>
      </c>
      <c r="B155" s="625"/>
      <c r="C155" s="636"/>
      <c r="D155" s="758">
        <f>IFERROR(_xlfn.XLOOKUP(E155,[2]예산코드!D:D,[2]예산코드!A:A),"")</f>
        <v>500602</v>
      </c>
      <c r="E155" s="637" t="s">
        <v>859</v>
      </c>
      <c r="F155" s="665">
        <v>45664</v>
      </c>
      <c r="G155" s="639" t="s">
        <v>472</v>
      </c>
      <c r="H155" s="640" t="s">
        <v>1899</v>
      </c>
      <c r="I155" s="645" t="s">
        <v>605</v>
      </c>
      <c r="J155" s="640" t="s">
        <v>811</v>
      </c>
      <c r="K155" s="646">
        <v>5327</v>
      </c>
      <c r="L155" s="643">
        <v>373</v>
      </c>
      <c r="M155" s="634" t="str">
        <f t="array" aca="1" ref="M155" ca="1">IFERROR(_xludf.IFS(J155="원천",K155*3.3%*-1,J155="원천/고용",SUM(K155*3.3%*-1,K155*75%*0.8%*-1)),"")</f>
        <v/>
      </c>
      <c r="N155" s="635">
        <f t="shared" ca="1" si="0"/>
        <v>5700</v>
      </c>
      <c r="O155" s="512"/>
      <c r="P155" s="516"/>
      <c r="Q155" s="537"/>
      <c r="R155" s="537"/>
      <c r="S155" s="537"/>
    </row>
    <row r="156" spans="1:19" ht="18.75" customHeight="1">
      <c r="A156" s="537">
        <v>149</v>
      </c>
      <c r="B156" s="625"/>
      <c r="C156" s="636"/>
      <c r="D156" s="758">
        <f>IFERROR(_xlfn.XLOOKUP(E156,[2]예산코드!D:D,[2]예산코드!A:A),"")</f>
        <v>500602</v>
      </c>
      <c r="E156" s="627" t="s">
        <v>859</v>
      </c>
      <c r="F156" s="665">
        <v>45664</v>
      </c>
      <c r="G156" s="639" t="s">
        <v>475</v>
      </c>
      <c r="H156" s="640" t="s">
        <v>1904</v>
      </c>
      <c r="I156" s="645" t="s">
        <v>697</v>
      </c>
      <c r="J156" s="640" t="s">
        <v>811</v>
      </c>
      <c r="K156" s="646">
        <v>4600</v>
      </c>
      <c r="L156" s="643">
        <v>0</v>
      </c>
      <c r="M156" s="634" t="str">
        <f t="array" aca="1" ref="M156" ca="1">IFERROR(_xludf.IFS(J156="원천",K156*3.3%*-1,J156="원천/고용",SUM(K156*3.3%*-1,K156*75%*0.8%*-1)),"")</f>
        <v/>
      </c>
      <c r="N156" s="635">
        <f t="shared" ca="1" si="0"/>
        <v>4600</v>
      </c>
      <c r="O156" s="514"/>
      <c r="P156" s="517"/>
      <c r="Q156" s="537"/>
      <c r="R156" s="537"/>
      <c r="S156" s="537"/>
    </row>
    <row r="157" spans="1:19" ht="18.75" customHeight="1">
      <c r="A157" s="537">
        <v>150</v>
      </c>
      <c r="B157" s="625"/>
      <c r="C157" s="636"/>
      <c r="D157" s="758">
        <f>IFERROR(_xlfn.XLOOKUP(E157,[2]예산코드!D:D,[2]예산코드!A:A),"")</f>
        <v>500603</v>
      </c>
      <c r="E157" s="637" t="s">
        <v>1134</v>
      </c>
      <c r="F157" s="665">
        <v>45664</v>
      </c>
      <c r="G157" s="639" t="s">
        <v>1878</v>
      </c>
      <c r="H157" s="640" t="s">
        <v>1207</v>
      </c>
      <c r="I157" s="645" t="s">
        <v>378</v>
      </c>
      <c r="J157" s="640" t="s">
        <v>811</v>
      </c>
      <c r="K157" s="646">
        <v>90910</v>
      </c>
      <c r="L157" s="643">
        <v>9090</v>
      </c>
      <c r="M157" s="634" t="str">
        <f t="array" aca="1" ref="M157" ca="1">IFERROR(_xludf.IFS(J157="원천",K157*3.3%*-1,J157="원천/고용",SUM(K157*3.3%*-1,K157*75%*0.8%*-1)),"")</f>
        <v/>
      </c>
      <c r="N157" s="635">
        <f t="shared" ca="1" si="0"/>
        <v>100000</v>
      </c>
      <c r="O157" s="512"/>
      <c r="P157" s="516"/>
      <c r="Q157" s="537"/>
      <c r="R157" s="537"/>
      <c r="S157" s="537"/>
    </row>
    <row r="158" spans="1:19" ht="18.75" customHeight="1">
      <c r="A158" s="537">
        <v>151</v>
      </c>
      <c r="B158" s="625"/>
      <c r="C158" s="636"/>
      <c r="D158" s="758">
        <f>IFERROR(_xlfn.XLOOKUP(E158,[2]예산코드!D:D,[2]예산코드!A:A),"")</f>
        <v>500602</v>
      </c>
      <c r="E158" s="627" t="s">
        <v>859</v>
      </c>
      <c r="F158" s="665">
        <v>45664</v>
      </c>
      <c r="G158" s="644" t="s">
        <v>470</v>
      </c>
      <c r="H158" s="640" t="s">
        <v>362</v>
      </c>
      <c r="I158" s="645" t="s">
        <v>1065</v>
      </c>
      <c r="J158" s="640" t="s">
        <v>811</v>
      </c>
      <c r="K158" s="646">
        <v>85455</v>
      </c>
      <c r="L158" s="643">
        <v>8545</v>
      </c>
      <c r="M158" s="634" t="str">
        <f t="array" aca="1" ref="M158" ca="1">IFERROR(_xludf.IFS(J158="원천",K158*3.3%*-1,J158="원천/고용",SUM(K158*3.3%*-1,K158*75%*0.8%*-1)),"")</f>
        <v/>
      </c>
      <c r="N158" s="635">
        <f t="shared" ca="1" si="0"/>
        <v>94000</v>
      </c>
      <c r="O158" s="514"/>
      <c r="P158" s="517"/>
      <c r="Q158" s="537"/>
      <c r="R158" s="537"/>
      <c r="S158" s="537"/>
    </row>
    <row r="159" spans="1:19" s="539" customFormat="1" ht="18.75" customHeight="1">
      <c r="A159" s="539">
        <v>152</v>
      </c>
      <c r="B159" s="672" t="s">
        <v>1667</v>
      </c>
      <c r="C159" s="673"/>
      <c r="D159" s="758">
        <f>IFERROR(_xlfn.XLOOKUP(E159,[2]예산코드!D:D,[2]예산코드!A:A),"")</f>
        <v>500605</v>
      </c>
      <c r="E159" s="675" t="s">
        <v>876</v>
      </c>
      <c r="F159" s="676">
        <v>45664</v>
      </c>
      <c r="G159" s="677" t="s">
        <v>1516</v>
      </c>
      <c r="H159" s="678" t="s">
        <v>1877</v>
      </c>
      <c r="I159" s="679" t="s">
        <v>376</v>
      </c>
      <c r="J159" s="678" t="s">
        <v>821</v>
      </c>
      <c r="K159" s="680">
        <v>3418800</v>
      </c>
      <c r="L159" s="681">
        <v>341880</v>
      </c>
      <c r="M159" s="682" t="str">
        <f t="array" aca="1" ref="M159" ca="1">IFERROR(_xludf.IFS(J159="원천",K159*3.3%*-1,J159="원천/고용",SUM(K159*3.3%*-1,K159*75%*0.8%*-1)),"")</f>
        <v/>
      </c>
      <c r="N159" s="683">
        <f t="shared" ca="1" si="0"/>
        <v>3760680</v>
      </c>
      <c r="O159" s="526"/>
      <c r="P159" s="525"/>
    </row>
    <row r="160" spans="1:19" ht="18.75" customHeight="1">
      <c r="A160" s="537">
        <v>153</v>
      </c>
      <c r="B160" s="625"/>
      <c r="C160" s="636"/>
      <c r="D160" s="758">
        <f>IFERROR(_xlfn.XLOOKUP(E160,[2]예산코드!D:D,[2]예산코드!A:A),"")</f>
        <v>500606</v>
      </c>
      <c r="E160" s="627" t="s">
        <v>1135</v>
      </c>
      <c r="F160" s="665">
        <v>45664</v>
      </c>
      <c r="G160" s="644" t="s">
        <v>1888</v>
      </c>
      <c r="H160" s="640" t="s">
        <v>402</v>
      </c>
      <c r="I160" s="645" t="s">
        <v>635</v>
      </c>
      <c r="J160" s="640" t="s">
        <v>811</v>
      </c>
      <c r="K160" s="646">
        <v>29091</v>
      </c>
      <c r="L160" s="643">
        <v>2909</v>
      </c>
      <c r="M160" s="634" t="str">
        <f t="array" aca="1" ref="M160" ca="1">IFERROR(_xludf.IFS(J160="원천",K160*3.3%*-1,J160="원천/고용",SUM(K160*3.3%*-1,K160*75%*0.8%*-1)),"")</f>
        <v/>
      </c>
      <c r="N160" s="635">
        <f t="shared" ca="1" si="0"/>
        <v>32000</v>
      </c>
      <c r="O160" s="514"/>
      <c r="P160" s="517"/>
      <c r="Q160" s="537"/>
      <c r="R160" s="537"/>
      <c r="S160" s="537"/>
    </row>
    <row r="161" spans="1:19" ht="18.75" customHeight="1">
      <c r="A161" s="537">
        <v>154</v>
      </c>
      <c r="B161" s="625"/>
      <c r="C161" s="636"/>
      <c r="D161" s="758">
        <f>IFERROR(_xlfn.XLOOKUP(E161,[2]예산코드!D:D,[2]예산코드!A:A),"")</f>
        <v>500606</v>
      </c>
      <c r="E161" s="637" t="s">
        <v>1135</v>
      </c>
      <c r="F161" s="665">
        <v>45664</v>
      </c>
      <c r="G161" s="644" t="s">
        <v>145</v>
      </c>
      <c r="H161" s="640" t="s">
        <v>696</v>
      </c>
      <c r="I161" s="645" t="s">
        <v>706</v>
      </c>
      <c r="J161" s="640" t="s">
        <v>811</v>
      </c>
      <c r="K161" s="646">
        <v>16364</v>
      </c>
      <c r="L161" s="643">
        <v>1636</v>
      </c>
      <c r="M161" s="634" t="str">
        <f t="array" aca="1" ref="M161" ca="1">IFERROR(_xludf.IFS(J161="원천",K161*3.3%*-1,J161="원천/고용",SUM(K161*3.3%*-1,K161*75%*0.8%*-1)),"")</f>
        <v/>
      </c>
      <c r="N161" s="635">
        <f t="shared" ca="1" si="0"/>
        <v>18000</v>
      </c>
      <c r="O161" s="512"/>
      <c r="P161" s="516"/>
      <c r="Q161" s="537"/>
      <c r="R161" s="537"/>
      <c r="S161" s="537"/>
    </row>
    <row r="162" spans="1:19" ht="18.75" customHeight="1">
      <c r="A162" s="537">
        <v>155</v>
      </c>
      <c r="B162" s="625"/>
      <c r="C162" s="636"/>
      <c r="D162" s="758">
        <f>IFERROR(_xlfn.XLOOKUP(E162,[2]예산코드!D:D,[2]예산코드!A:A),"")</f>
        <v>500606</v>
      </c>
      <c r="E162" s="627" t="s">
        <v>1135</v>
      </c>
      <c r="F162" s="665">
        <v>45664</v>
      </c>
      <c r="G162" s="644" t="s">
        <v>1867</v>
      </c>
      <c r="H162" s="640" t="s">
        <v>403</v>
      </c>
      <c r="I162" s="645" t="s">
        <v>635</v>
      </c>
      <c r="J162" s="640" t="s">
        <v>811</v>
      </c>
      <c r="K162" s="646">
        <v>30363</v>
      </c>
      <c r="L162" s="643">
        <v>3037</v>
      </c>
      <c r="M162" s="634" t="str">
        <f t="array" aca="1" ref="M162" ca="1">IFERROR(_xludf.IFS(J162="원천",K162*3.3%*-1,J162="원천/고용",SUM(K162*3.3%*-1,K162*75%*0.8%*-1)),"")</f>
        <v/>
      </c>
      <c r="N162" s="635">
        <f t="shared" ca="1" si="0"/>
        <v>33400</v>
      </c>
      <c r="O162" s="514"/>
      <c r="P162" s="517"/>
      <c r="Q162" s="537"/>
      <c r="R162" s="537"/>
      <c r="S162" s="537"/>
    </row>
    <row r="163" spans="1:19" ht="18.75" customHeight="1">
      <c r="A163" s="537">
        <v>156</v>
      </c>
      <c r="B163" s="625"/>
      <c r="C163" s="636"/>
      <c r="D163" s="758">
        <f>IFERROR(_xlfn.XLOOKUP(E163,[2]예산코드!D:D,[2]예산코드!A:A),"")</f>
        <v>500606</v>
      </c>
      <c r="E163" s="637" t="s">
        <v>1135</v>
      </c>
      <c r="F163" s="665">
        <v>45664</v>
      </c>
      <c r="G163" s="644" t="s">
        <v>1964</v>
      </c>
      <c r="H163" s="640" t="s">
        <v>1879</v>
      </c>
      <c r="I163" s="645" t="s">
        <v>635</v>
      </c>
      <c r="J163" s="640" t="s">
        <v>811</v>
      </c>
      <c r="K163" s="646">
        <v>3456</v>
      </c>
      <c r="L163" s="643">
        <v>344</v>
      </c>
      <c r="M163" s="634" t="str">
        <f t="array" aca="1" ref="M163" ca="1">IFERROR(_xludf.IFS(J163="원천",K163*3.3%*-1,J163="원천/고용",SUM(K163*3.3%*-1,K163*75%*0.8%*-1)),"")</f>
        <v/>
      </c>
      <c r="N163" s="635">
        <f t="shared" ca="1" si="0"/>
        <v>3800</v>
      </c>
      <c r="O163" s="512"/>
      <c r="P163" s="516"/>
      <c r="Q163" s="537"/>
      <c r="R163" s="537"/>
      <c r="S163" s="537"/>
    </row>
    <row r="164" spans="1:19" ht="18.75" customHeight="1">
      <c r="A164" s="537">
        <v>157</v>
      </c>
      <c r="B164" s="625"/>
      <c r="C164" s="636"/>
      <c r="D164" s="758">
        <f>IFERROR(_xlfn.XLOOKUP(E164,[2]예산코드!D:D,[2]예산코드!A:A),"")</f>
        <v>503504</v>
      </c>
      <c r="E164" s="627" t="s">
        <v>1122</v>
      </c>
      <c r="F164" s="666">
        <v>45664</v>
      </c>
      <c r="G164" s="667" t="s">
        <v>2026</v>
      </c>
      <c r="H164" s="668" t="s">
        <v>358</v>
      </c>
      <c r="I164" s="669" t="s">
        <v>677</v>
      </c>
      <c r="J164" s="668" t="s">
        <v>672</v>
      </c>
      <c r="K164" s="670">
        <v>32710</v>
      </c>
      <c r="L164" s="671">
        <v>0</v>
      </c>
      <c r="M164" s="634" t="str">
        <f t="array" aca="1" ref="M164" ca="1">IFERROR(_xludf.IFS(J164="원천",K164*3.3%*-1,J164="원천/고용",SUM(K164*3.3%*-1,K164*75%*0.8%*-1)),"")</f>
        <v/>
      </c>
      <c r="N164" s="635">
        <f t="shared" ca="1" si="0"/>
        <v>32710</v>
      </c>
      <c r="O164" s="514"/>
      <c r="P164" s="517"/>
      <c r="Q164" s="537"/>
      <c r="R164" s="537"/>
      <c r="S164" s="537"/>
    </row>
    <row r="165" spans="1:19" ht="18.75" customHeight="1">
      <c r="A165" s="537">
        <v>158</v>
      </c>
      <c r="B165" s="625"/>
      <c r="C165" s="636"/>
      <c r="D165" s="758">
        <f>IFERROR(_xlfn.XLOOKUP(E165,[2]예산코드!D:D,[2]예산코드!A:A),"")</f>
        <v>500601</v>
      </c>
      <c r="E165" s="637" t="s">
        <v>869</v>
      </c>
      <c r="F165" s="665">
        <v>45665</v>
      </c>
      <c r="G165" s="644" t="s">
        <v>1858</v>
      </c>
      <c r="H165" s="640" t="s">
        <v>1916</v>
      </c>
      <c r="I165" s="645" t="s">
        <v>605</v>
      </c>
      <c r="J165" s="640" t="s">
        <v>811</v>
      </c>
      <c r="K165" s="646">
        <v>3300</v>
      </c>
      <c r="L165" s="643">
        <v>100</v>
      </c>
      <c r="M165" s="634" t="str">
        <f t="array" aca="1" ref="M165" ca="1">IFERROR(_xludf.IFS(J165="원천",K165*3.3%*-1,J165="원천/고용",SUM(K165*3.3%*-1,K165*75%*0.8%*-1)),"")</f>
        <v/>
      </c>
      <c r="N165" s="635">
        <f t="shared" ca="1" si="0"/>
        <v>3400</v>
      </c>
      <c r="O165" s="512"/>
      <c r="P165" s="516"/>
      <c r="Q165" s="537"/>
      <c r="R165" s="537"/>
      <c r="S165" s="537"/>
    </row>
    <row r="166" spans="1:19" ht="18.75" customHeight="1">
      <c r="A166" s="537">
        <v>159</v>
      </c>
      <c r="B166" s="625"/>
      <c r="C166" s="636"/>
      <c r="D166" s="758">
        <f>IFERROR(_xlfn.XLOOKUP(E166,[2]예산코드!D:D,[2]예산코드!A:A),"")</f>
        <v>500601</v>
      </c>
      <c r="E166" s="627" t="s">
        <v>869</v>
      </c>
      <c r="F166" s="665">
        <v>45665</v>
      </c>
      <c r="G166" s="644" t="s">
        <v>1858</v>
      </c>
      <c r="H166" s="640" t="s">
        <v>722</v>
      </c>
      <c r="I166" s="645" t="s">
        <v>605</v>
      </c>
      <c r="J166" s="640" t="s">
        <v>811</v>
      </c>
      <c r="K166" s="646">
        <v>10910</v>
      </c>
      <c r="L166" s="643">
        <v>1090</v>
      </c>
      <c r="M166" s="634" t="str">
        <f t="array" aca="1" ref="M166" ca="1">IFERROR(_xludf.IFS(J166="원천",K166*3.3%*-1,J166="원천/고용",SUM(K166*3.3%*-1,K166*75%*0.8%*-1)),"")</f>
        <v/>
      </c>
      <c r="N166" s="635">
        <f t="shared" ca="1" si="0"/>
        <v>12000</v>
      </c>
      <c r="O166" s="514"/>
      <c r="P166" s="517"/>
      <c r="Q166" s="537"/>
      <c r="R166" s="537"/>
      <c r="S166" s="537"/>
    </row>
    <row r="167" spans="1:19" ht="18.75" customHeight="1">
      <c r="A167" s="537">
        <v>160</v>
      </c>
      <c r="B167" s="625"/>
      <c r="C167" s="636"/>
      <c r="D167" s="758">
        <f>IFERROR(_xlfn.XLOOKUP(E167,[2]예산코드!D:D,[2]예산코드!A:A),"")</f>
        <v>500601</v>
      </c>
      <c r="E167" s="637" t="s">
        <v>869</v>
      </c>
      <c r="F167" s="665">
        <v>45665</v>
      </c>
      <c r="G167" s="644" t="s">
        <v>1874</v>
      </c>
      <c r="H167" s="640" t="s">
        <v>395</v>
      </c>
      <c r="I167" s="645" t="s">
        <v>605</v>
      </c>
      <c r="J167" s="640" t="s">
        <v>811</v>
      </c>
      <c r="K167" s="646">
        <v>20000</v>
      </c>
      <c r="L167" s="643">
        <v>2000</v>
      </c>
      <c r="M167" s="634" t="str">
        <f t="array" aca="1" ref="M167" ca="1">IFERROR(_xludf.IFS(J167="원천",K167*3.3%*-1,J167="원천/고용",SUM(K167*3.3%*-1,K167*75%*0.8%*-1)),"")</f>
        <v/>
      </c>
      <c r="N167" s="635">
        <f t="shared" ca="1" si="0"/>
        <v>22000</v>
      </c>
      <c r="O167" s="512"/>
      <c r="P167" s="516"/>
      <c r="Q167" s="537"/>
      <c r="R167" s="537"/>
      <c r="S167" s="537"/>
    </row>
    <row r="168" spans="1:19" ht="18.75" customHeight="1">
      <c r="A168" s="537">
        <v>161</v>
      </c>
      <c r="B168" s="625"/>
      <c r="C168" s="636"/>
      <c r="D168" s="758">
        <f>IFERROR(_xlfn.XLOOKUP(E168,[2]예산코드!D:D,[2]예산코드!A:A),"")</f>
        <v>500601</v>
      </c>
      <c r="E168" s="627" t="s">
        <v>869</v>
      </c>
      <c r="F168" s="665">
        <v>45665</v>
      </c>
      <c r="G168" s="644" t="s">
        <v>162</v>
      </c>
      <c r="H168" s="640" t="s">
        <v>1526</v>
      </c>
      <c r="I168" s="645" t="s">
        <v>697</v>
      </c>
      <c r="J168" s="640" t="s">
        <v>811</v>
      </c>
      <c r="K168" s="646">
        <v>4545</v>
      </c>
      <c r="L168" s="643">
        <v>455</v>
      </c>
      <c r="M168" s="634" t="str">
        <f t="array" aca="1" ref="M168" ca="1">IFERROR(_xludf.IFS(J168="원천",K168*3.3%*-1,J168="원천/고용",SUM(K168*3.3%*-1,K168*75%*0.8%*-1)),"")</f>
        <v/>
      </c>
      <c r="N168" s="635">
        <f t="shared" ca="1" si="0"/>
        <v>5000</v>
      </c>
      <c r="O168" s="514"/>
      <c r="P168" s="517"/>
      <c r="Q168" s="537"/>
      <c r="R168" s="537"/>
      <c r="S168" s="537"/>
    </row>
    <row r="169" spans="1:19" ht="18.75" customHeight="1">
      <c r="A169" s="537">
        <v>162</v>
      </c>
      <c r="B169" s="625"/>
      <c r="C169" s="636"/>
      <c r="D169" s="758">
        <f>IFERROR(_xlfn.XLOOKUP(E169,[2]예산코드!D:D,[2]예산코드!A:A),"")</f>
        <v>500601</v>
      </c>
      <c r="E169" s="637" t="s">
        <v>869</v>
      </c>
      <c r="F169" s="665">
        <v>45665</v>
      </c>
      <c r="G169" s="644" t="s">
        <v>162</v>
      </c>
      <c r="H169" s="640" t="s">
        <v>819</v>
      </c>
      <c r="I169" s="645" t="s">
        <v>697</v>
      </c>
      <c r="J169" s="640" t="s">
        <v>811</v>
      </c>
      <c r="K169" s="646">
        <v>13182</v>
      </c>
      <c r="L169" s="643">
        <v>1318</v>
      </c>
      <c r="M169" s="634" t="str">
        <f t="array" aca="1" ref="M169" ca="1">IFERROR(_xludf.IFS(J169="원천",K169*3.3%*-1,J169="원천/고용",SUM(K169*3.3%*-1,K169*75%*0.8%*-1)),"")</f>
        <v/>
      </c>
      <c r="N169" s="635">
        <f t="shared" ca="1" si="0"/>
        <v>14500</v>
      </c>
      <c r="O169" s="512"/>
      <c r="P169" s="516"/>
      <c r="Q169" s="537"/>
      <c r="R169" s="537"/>
      <c r="S169" s="537"/>
    </row>
    <row r="170" spans="1:19" ht="18.75" customHeight="1">
      <c r="A170" s="537">
        <v>163</v>
      </c>
      <c r="B170" s="625"/>
      <c r="C170" s="636"/>
      <c r="D170" s="758">
        <f>IFERROR(_xlfn.XLOOKUP(E170,[2]예산코드!D:D,[2]예산코드!A:A),"")</f>
        <v>500601</v>
      </c>
      <c r="E170" s="627" t="s">
        <v>869</v>
      </c>
      <c r="F170" s="665">
        <v>45665</v>
      </c>
      <c r="G170" s="644" t="s">
        <v>173</v>
      </c>
      <c r="H170" s="640" t="s">
        <v>165</v>
      </c>
      <c r="I170" s="645" t="s">
        <v>677</v>
      </c>
      <c r="J170" s="640" t="s">
        <v>811</v>
      </c>
      <c r="K170" s="646">
        <v>14909</v>
      </c>
      <c r="L170" s="643">
        <v>1491</v>
      </c>
      <c r="M170" s="634" t="str">
        <f t="array" aca="1" ref="M170" ca="1">IFERROR(_xludf.IFS(J170="원천",K170*3.3%*-1,J170="원천/고용",SUM(K170*3.3%*-1,K170*75%*0.8%*-1)),"")</f>
        <v/>
      </c>
      <c r="N170" s="635">
        <f t="shared" ca="1" si="0"/>
        <v>16400</v>
      </c>
      <c r="O170" s="514"/>
      <c r="P170" s="517"/>
      <c r="Q170" s="537"/>
      <c r="R170" s="537"/>
      <c r="S170" s="537"/>
    </row>
    <row r="171" spans="1:19" ht="18.75" customHeight="1">
      <c r="A171" s="537">
        <v>164</v>
      </c>
      <c r="B171" s="625"/>
      <c r="C171" s="636"/>
      <c r="D171" s="758">
        <f>IFERROR(_xlfn.XLOOKUP(E171,[2]예산코드!D:D,[2]예산코드!A:A),"")</f>
        <v>500601</v>
      </c>
      <c r="E171" s="637" t="s">
        <v>869</v>
      </c>
      <c r="F171" s="665">
        <v>45665</v>
      </c>
      <c r="G171" s="644" t="s">
        <v>147</v>
      </c>
      <c r="H171" s="640" t="s">
        <v>1869</v>
      </c>
      <c r="I171" s="645" t="s">
        <v>605</v>
      </c>
      <c r="J171" s="640" t="s">
        <v>811</v>
      </c>
      <c r="K171" s="646">
        <v>2273</v>
      </c>
      <c r="L171" s="643">
        <v>227</v>
      </c>
      <c r="M171" s="634" t="str">
        <f t="array" aca="1" ref="M171" ca="1">IFERROR(_xludf.IFS(J171="원천",K171*3.3%*-1,J171="원천/고용",SUM(K171*3.3%*-1,K171*75%*0.8%*-1)),"")</f>
        <v/>
      </c>
      <c r="N171" s="635">
        <f t="shared" ca="1" si="0"/>
        <v>2500</v>
      </c>
      <c r="O171" s="512"/>
      <c r="P171" s="516"/>
      <c r="Q171" s="537"/>
      <c r="R171" s="537"/>
      <c r="S171" s="537"/>
    </row>
    <row r="172" spans="1:19" ht="18.75" customHeight="1">
      <c r="A172" s="537">
        <v>165</v>
      </c>
      <c r="B172" s="625"/>
      <c r="C172" s="636"/>
      <c r="D172" s="758">
        <f>IFERROR(_xlfn.XLOOKUP(E172,[2]예산코드!D:D,[2]예산코드!A:A),"")</f>
        <v>500601</v>
      </c>
      <c r="E172" s="627" t="s">
        <v>869</v>
      </c>
      <c r="F172" s="665">
        <v>45665</v>
      </c>
      <c r="G172" s="644" t="s">
        <v>813</v>
      </c>
      <c r="H172" s="640" t="s">
        <v>717</v>
      </c>
      <c r="I172" s="645" t="s">
        <v>697</v>
      </c>
      <c r="J172" s="640" t="s">
        <v>811</v>
      </c>
      <c r="K172" s="646">
        <v>5000</v>
      </c>
      <c r="L172" s="643">
        <v>500</v>
      </c>
      <c r="M172" s="634" t="str">
        <f t="array" aca="1" ref="M172" ca="1">IFERROR(_xludf.IFS(J172="원천",K172*3.3%*-1,J172="원천/고용",SUM(K172*3.3%*-1,K172*75%*0.8%*-1)),"")</f>
        <v/>
      </c>
      <c r="N172" s="635">
        <f t="shared" ca="1" si="0"/>
        <v>5500</v>
      </c>
      <c r="O172" s="514"/>
      <c r="P172" s="517"/>
      <c r="Q172" s="537"/>
      <c r="R172" s="537"/>
      <c r="S172" s="537"/>
    </row>
    <row r="173" spans="1:19" ht="18.75" customHeight="1">
      <c r="A173" s="537">
        <v>166</v>
      </c>
      <c r="B173" s="625"/>
      <c r="C173" s="636"/>
      <c r="D173" s="758">
        <f>IFERROR(_xlfn.XLOOKUP(E173,[2]예산코드!D:D,[2]예산코드!A:A),"")</f>
        <v>500601</v>
      </c>
      <c r="E173" s="637" t="s">
        <v>869</v>
      </c>
      <c r="F173" s="665">
        <v>45665</v>
      </c>
      <c r="G173" s="644" t="s">
        <v>151</v>
      </c>
      <c r="H173" s="640" t="s">
        <v>164</v>
      </c>
      <c r="I173" s="645" t="s">
        <v>697</v>
      </c>
      <c r="J173" s="640" t="s">
        <v>811</v>
      </c>
      <c r="K173" s="646">
        <v>4545</v>
      </c>
      <c r="L173" s="643">
        <v>455</v>
      </c>
      <c r="M173" s="634" t="str">
        <f t="array" aca="1" ref="M173" ca="1">IFERROR(_xludf.IFS(J173="원천",K173*3.3%*-1,J173="원천/고용",SUM(K173*3.3%*-1,K173*75%*0.8%*-1)),"")</f>
        <v/>
      </c>
      <c r="N173" s="635">
        <f t="shared" ca="1" si="0"/>
        <v>5000</v>
      </c>
      <c r="O173" s="512"/>
      <c r="P173" s="516"/>
      <c r="Q173" s="537"/>
      <c r="R173" s="537"/>
      <c r="S173" s="537"/>
    </row>
    <row r="174" spans="1:19" ht="18.75" customHeight="1">
      <c r="A174" s="537">
        <v>167</v>
      </c>
      <c r="B174" s="625"/>
      <c r="C174" s="636"/>
      <c r="D174" s="758">
        <f>IFERROR(_xlfn.XLOOKUP(E174,[2]예산코드!D:D,[2]예산코드!A:A),"")</f>
        <v>500602</v>
      </c>
      <c r="E174" s="627" t="s">
        <v>859</v>
      </c>
      <c r="F174" s="665">
        <v>45665</v>
      </c>
      <c r="G174" s="644" t="s">
        <v>472</v>
      </c>
      <c r="H174" s="640" t="s">
        <v>1890</v>
      </c>
      <c r="I174" s="645" t="s">
        <v>605</v>
      </c>
      <c r="J174" s="640" t="s">
        <v>811</v>
      </c>
      <c r="K174" s="646">
        <v>1700</v>
      </c>
      <c r="L174" s="643">
        <v>0</v>
      </c>
      <c r="M174" s="634" t="str">
        <f t="array" aca="1" ref="M174" ca="1">IFERROR(_xludf.IFS(J174="원천",K174*3.3%*-1,J174="원천/고용",SUM(K174*3.3%*-1,K174*75%*0.8%*-1)),"")</f>
        <v/>
      </c>
      <c r="N174" s="635">
        <f t="shared" ca="1" si="0"/>
        <v>1700</v>
      </c>
      <c r="O174" s="514"/>
      <c r="P174" s="517"/>
      <c r="Q174" s="537"/>
      <c r="R174" s="537"/>
      <c r="S174" s="537"/>
    </row>
    <row r="175" spans="1:19" ht="18.75" customHeight="1">
      <c r="A175" s="537">
        <v>168</v>
      </c>
      <c r="B175" s="625"/>
      <c r="C175" s="636"/>
      <c r="D175" s="758">
        <f>IFERROR(_xlfn.XLOOKUP(E175,[2]예산코드!D:D,[2]예산코드!A:A),"")</f>
        <v>500602</v>
      </c>
      <c r="E175" s="637" t="s">
        <v>859</v>
      </c>
      <c r="F175" s="665">
        <v>45665</v>
      </c>
      <c r="G175" s="644" t="s">
        <v>475</v>
      </c>
      <c r="H175" s="640" t="s">
        <v>1890</v>
      </c>
      <c r="I175" s="645" t="s">
        <v>697</v>
      </c>
      <c r="J175" s="640" t="s">
        <v>811</v>
      </c>
      <c r="K175" s="646">
        <v>3900</v>
      </c>
      <c r="L175" s="643">
        <v>0</v>
      </c>
      <c r="M175" s="634" t="str">
        <f t="array" aca="1" ref="M175" ca="1">IFERROR(_xludf.IFS(J175="원천",K175*3.3%*-1,J175="원천/고용",SUM(K175*3.3%*-1,K175*75%*0.8%*-1)),"")</f>
        <v/>
      </c>
      <c r="N175" s="635">
        <f t="shared" ca="1" si="0"/>
        <v>3900</v>
      </c>
      <c r="O175" s="512"/>
      <c r="P175" s="516"/>
      <c r="Q175" s="537"/>
      <c r="R175" s="537"/>
      <c r="S175" s="537"/>
    </row>
    <row r="176" spans="1:19" ht="18.75" customHeight="1">
      <c r="A176" s="537">
        <v>169</v>
      </c>
      <c r="B176" s="625"/>
      <c r="C176" s="636"/>
      <c r="D176" s="758">
        <f>IFERROR(_xlfn.XLOOKUP(E176,[2]예산코드!D:D,[2]예산코드!A:A),"")</f>
        <v>500602</v>
      </c>
      <c r="E176" s="627" t="s">
        <v>859</v>
      </c>
      <c r="F176" s="665">
        <v>45665</v>
      </c>
      <c r="G176" s="644" t="s">
        <v>479</v>
      </c>
      <c r="H176" s="640" t="s">
        <v>350</v>
      </c>
      <c r="I176" s="645" t="s">
        <v>605</v>
      </c>
      <c r="J176" s="640" t="s">
        <v>811</v>
      </c>
      <c r="K176" s="646">
        <v>3000</v>
      </c>
      <c r="L176" s="643">
        <v>0</v>
      </c>
      <c r="M176" s="634" t="str">
        <f t="array" aca="1" ref="M176" ca="1">IFERROR(_xludf.IFS(J176="원천",K176*3.3%*-1,J176="원천/고용",SUM(K176*3.3%*-1,K176*75%*0.8%*-1)),"")</f>
        <v/>
      </c>
      <c r="N176" s="635">
        <f t="shared" ca="1" si="0"/>
        <v>3000</v>
      </c>
      <c r="O176" s="514"/>
      <c r="P176" s="517"/>
      <c r="Q176" s="537"/>
      <c r="R176" s="537"/>
      <c r="S176" s="537"/>
    </row>
    <row r="177" spans="1:19" ht="18.75" customHeight="1">
      <c r="A177" s="537">
        <v>170</v>
      </c>
      <c r="B177" s="625"/>
      <c r="C177" s="636"/>
      <c r="D177" s="758">
        <f>IFERROR(_xlfn.XLOOKUP(E177,[2]예산코드!D:D,[2]예산코드!A:A),"")</f>
        <v>500602</v>
      </c>
      <c r="E177" s="637" t="s">
        <v>859</v>
      </c>
      <c r="F177" s="665">
        <v>45665</v>
      </c>
      <c r="G177" s="644" t="s">
        <v>469</v>
      </c>
      <c r="H177" s="640" t="s">
        <v>1202</v>
      </c>
      <c r="I177" s="645" t="s">
        <v>605</v>
      </c>
      <c r="J177" s="640" t="s">
        <v>811</v>
      </c>
      <c r="K177" s="646">
        <v>60000</v>
      </c>
      <c r="L177" s="643">
        <v>6000</v>
      </c>
      <c r="M177" s="634" t="str">
        <f t="array" aca="1" ref="M177" ca="1">IFERROR(_xludf.IFS(J177="원천",K177*3.3%*-1,J177="원천/고용",SUM(K177*3.3%*-1,K177*75%*0.8%*-1)),"")</f>
        <v/>
      </c>
      <c r="N177" s="635">
        <f t="shared" ca="1" si="0"/>
        <v>66000</v>
      </c>
      <c r="O177" s="512"/>
      <c r="P177" s="516"/>
      <c r="Q177" s="537"/>
      <c r="R177" s="537"/>
      <c r="S177" s="537"/>
    </row>
    <row r="178" spans="1:19" ht="18.75" customHeight="1">
      <c r="A178" s="537">
        <v>171</v>
      </c>
      <c r="B178" s="625"/>
      <c r="C178" s="636"/>
      <c r="D178" s="758">
        <f>IFERROR(_xlfn.XLOOKUP(E178,[2]예산코드!D:D,[2]예산코드!A:A),"")</f>
        <v>500602</v>
      </c>
      <c r="E178" s="627" t="s">
        <v>859</v>
      </c>
      <c r="F178" s="665">
        <v>45665</v>
      </c>
      <c r="G178" s="644" t="s">
        <v>468</v>
      </c>
      <c r="H178" s="640" t="s">
        <v>148</v>
      </c>
      <c r="I178" s="645" t="s">
        <v>697</v>
      </c>
      <c r="J178" s="640" t="s">
        <v>811</v>
      </c>
      <c r="K178" s="646">
        <v>81818</v>
      </c>
      <c r="L178" s="643">
        <v>8182</v>
      </c>
      <c r="M178" s="634" t="str">
        <f t="array" aca="1" ref="M178" ca="1">IFERROR(_xludf.IFS(J178="원천",K178*3.3%*-1,J178="원천/고용",SUM(K178*3.3%*-1,K178*75%*0.8%*-1)),"")</f>
        <v/>
      </c>
      <c r="N178" s="635">
        <f t="shared" ca="1" si="0"/>
        <v>90000</v>
      </c>
      <c r="O178" s="514"/>
      <c r="P178" s="517"/>
      <c r="Q178" s="537"/>
      <c r="R178" s="537"/>
      <c r="S178" s="537"/>
    </row>
    <row r="179" spans="1:19" s="539" customFormat="1" ht="18.75" customHeight="1">
      <c r="A179" s="539">
        <v>172</v>
      </c>
      <c r="B179" s="672" t="s">
        <v>1642</v>
      </c>
      <c r="C179" s="673"/>
      <c r="D179" s="758">
        <f>IFERROR(_xlfn.XLOOKUP(E179,[2]예산코드!D:D,[2]예산코드!A:A),"")</f>
        <v>500605</v>
      </c>
      <c r="E179" s="675" t="s">
        <v>876</v>
      </c>
      <c r="F179" s="676">
        <v>45665</v>
      </c>
      <c r="G179" s="677" t="s">
        <v>2073</v>
      </c>
      <c r="H179" s="678" t="s">
        <v>192</v>
      </c>
      <c r="I179" s="679" t="s">
        <v>376</v>
      </c>
      <c r="J179" s="678" t="s">
        <v>821</v>
      </c>
      <c r="K179" s="680">
        <v>110000</v>
      </c>
      <c r="L179" s="681">
        <v>11000</v>
      </c>
      <c r="M179" s="682" t="str">
        <f t="array" aca="1" ref="M179" ca="1">IFERROR(_xludf.IFS(J179="원천",K179*3.3%*-1,J179="원천/고용",SUM(K179*3.3%*-1,K179*75%*0.8%*-1)),"")</f>
        <v/>
      </c>
      <c r="N179" s="683">
        <f t="shared" ca="1" si="0"/>
        <v>121000</v>
      </c>
      <c r="O179" s="526"/>
      <c r="P179" s="525"/>
    </row>
    <row r="180" spans="1:19" s="539" customFormat="1" ht="18.75" customHeight="1">
      <c r="A180" s="539">
        <v>173</v>
      </c>
      <c r="B180" s="672" t="s">
        <v>1642</v>
      </c>
      <c r="C180" s="673"/>
      <c r="D180" s="758">
        <f>IFERROR(_xlfn.XLOOKUP(E180,[2]예산코드!D:D,[2]예산코드!A:A),"")</f>
        <v>500605</v>
      </c>
      <c r="E180" s="684" t="s">
        <v>876</v>
      </c>
      <c r="F180" s="676">
        <v>45665</v>
      </c>
      <c r="G180" s="677" t="s">
        <v>1544</v>
      </c>
      <c r="H180" s="678" t="s">
        <v>169</v>
      </c>
      <c r="I180" s="679" t="s">
        <v>376</v>
      </c>
      <c r="J180" s="678" t="s">
        <v>821</v>
      </c>
      <c r="K180" s="680">
        <v>4640000</v>
      </c>
      <c r="L180" s="681">
        <v>464000</v>
      </c>
      <c r="M180" s="682" t="str">
        <f t="array" aca="1" ref="M180" ca="1">IFERROR(_xludf.IFS(J180="원천",K180*3.3%*-1,J180="원천/고용",SUM(K180*3.3%*-1,K180*75%*0.8%*-1)),"")</f>
        <v/>
      </c>
      <c r="N180" s="683">
        <f t="shared" ca="1" si="0"/>
        <v>5104000</v>
      </c>
      <c r="O180" s="615"/>
      <c r="P180" s="616"/>
    </row>
    <row r="181" spans="1:19" s="539" customFormat="1" ht="18.75" customHeight="1">
      <c r="A181" s="539">
        <v>174</v>
      </c>
      <c r="B181" s="672" t="s">
        <v>1642</v>
      </c>
      <c r="C181" s="673"/>
      <c r="D181" s="758">
        <f>IFERROR(_xlfn.XLOOKUP(E181,[2]예산코드!D:D,[2]예산코드!A:A),"")</f>
        <v>500605</v>
      </c>
      <c r="E181" s="675" t="s">
        <v>876</v>
      </c>
      <c r="F181" s="676">
        <v>45665</v>
      </c>
      <c r="G181" s="677" t="s">
        <v>1793</v>
      </c>
      <c r="H181" s="678" t="s">
        <v>1232</v>
      </c>
      <c r="I181" s="679" t="s">
        <v>376</v>
      </c>
      <c r="J181" s="678" t="s">
        <v>821</v>
      </c>
      <c r="K181" s="680">
        <v>327000</v>
      </c>
      <c r="L181" s="681">
        <v>32700</v>
      </c>
      <c r="M181" s="682" t="str">
        <f t="array" aca="1" ref="M181" ca="1">IFERROR(_xludf.IFS(J181="원천",K181*3.3%*-1,J181="원천/고용",SUM(K181*3.3%*-1,K181*75%*0.8%*-1)),"")</f>
        <v/>
      </c>
      <c r="N181" s="683">
        <f t="shared" ca="1" si="0"/>
        <v>359700</v>
      </c>
      <c r="O181" s="526"/>
      <c r="P181" s="525"/>
    </row>
    <row r="182" spans="1:19" ht="18.75" customHeight="1">
      <c r="A182" s="537">
        <v>175</v>
      </c>
      <c r="B182" s="625"/>
      <c r="C182" s="636"/>
      <c r="D182" s="758">
        <f>IFERROR(_xlfn.XLOOKUP(E182,[2]예산코드!D:D,[2]예산코드!A:A),"")</f>
        <v>500606</v>
      </c>
      <c r="E182" s="627" t="s">
        <v>1135</v>
      </c>
      <c r="F182" s="665">
        <v>45665</v>
      </c>
      <c r="G182" s="644" t="s">
        <v>1768</v>
      </c>
      <c r="H182" s="640" t="s">
        <v>360</v>
      </c>
      <c r="I182" s="645" t="s">
        <v>635</v>
      </c>
      <c r="J182" s="640" t="s">
        <v>811</v>
      </c>
      <c r="K182" s="646">
        <v>40910</v>
      </c>
      <c r="L182" s="643">
        <v>4090</v>
      </c>
      <c r="M182" s="634" t="str">
        <f t="array" aca="1" ref="M182" ca="1">IFERROR(_xludf.IFS(J182="원천",K182*3.3%*-1,J182="원천/고용",SUM(K182*3.3%*-1,K182*75%*0.8%*-1)),"")</f>
        <v/>
      </c>
      <c r="N182" s="635">
        <f t="shared" ca="1" si="0"/>
        <v>45000</v>
      </c>
      <c r="O182" s="514"/>
      <c r="P182" s="517"/>
      <c r="Q182" s="537"/>
      <c r="R182" s="537"/>
      <c r="S182" s="537"/>
    </row>
    <row r="183" spans="1:19" ht="18.75" customHeight="1">
      <c r="A183" s="537">
        <v>176</v>
      </c>
      <c r="B183" s="625"/>
      <c r="C183" s="636"/>
      <c r="D183" s="758">
        <f>IFERROR(_xlfn.XLOOKUP(E183,[2]예산코드!D:D,[2]예산코드!A:A),"")</f>
        <v>500606</v>
      </c>
      <c r="E183" s="637" t="s">
        <v>1135</v>
      </c>
      <c r="F183" s="665">
        <v>45665</v>
      </c>
      <c r="G183" s="644" t="s">
        <v>1796</v>
      </c>
      <c r="H183" s="640" t="s">
        <v>329</v>
      </c>
      <c r="I183" s="645" t="s">
        <v>635</v>
      </c>
      <c r="J183" s="640" t="s">
        <v>811</v>
      </c>
      <c r="K183" s="646">
        <v>40457</v>
      </c>
      <c r="L183" s="643">
        <v>4043</v>
      </c>
      <c r="M183" s="634" t="str">
        <f t="array" aca="1" ref="M183" ca="1">IFERROR(_xludf.IFS(J183="원천",K183*3.3%*-1,J183="원천/고용",SUM(K183*3.3%*-1,K183*75%*0.8%*-1)),"")</f>
        <v/>
      </c>
      <c r="N183" s="635">
        <f t="shared" ca="1" si="0"/>
        <v>44500</v>
      </c>
      <c r="O183" s="512"/>
      <c r="P183" s="516"/>
      <c r="Q183" s="537"/>
      <c r="R183" s="537"/>
      <c r="S183" s="537"/>
    </row>
    <row r="184" spans="1:19" ht="18.75" customHeight="1">
      <c r="A184" s="537">
        <v>177</v>
      </c>
      <c r="B184" s="625"/>
      <c r="C184" s="636"/>
      <c r="D184" s="758">
        <f>IFERROR(_xlfn.XLOOKUP(E184,[2]예산코드!D:D,[2]예산코드!A:A),"")</f>
        <v>500606</v>
      </c>
      <c r="E184" s="627" t="s">
        <v>1135</v>
      </c>
      <c r="F184" s="665">
        <v>45665</v>
      </c>
      <c r="G184" s="644" t="s">
        <v>326</v>
      </c>
      <c r="H184" s="640" t="s">
        <v>325</v>
      </c>
      <c r="I184" s="645" t="s">
        <v>706</v>
      </c>
      <c r="J184" s="640" t="s">
        <v>811</v>
      </c>
      <c r="K184" s="646">
        <v>10455</v>
      </c>
      <c r="L184" s="643">
        <v>1045</v>
      </c>
      <c r="M184" s="634" t="str">
        <f t="array" aca="1" ref="M184" ca="1">IFERROR(_xludf.IFS(J184="원천",K184*3.3%*-1,J184="원천/고용",SUM(K184*3.3%*-1,K184*75%*0.8%*-1)),"")</f>
        <v/>
      </c>
      <c r="N184" s="635">
        <f t="shared" ca="1" si="0"/>
        <v>11500</v>
      </c>
      <c r="O184" s="514"/>
      <c r="P184" s="517"/>
      <c r="Q184" s="537"/>
      <c r="R184" s="537"/>
      <c r="S184" s="537"/>
    </row>
    <row r="185" spans="1:19" ht="18.75" customHeight="1">
      <c r="A185" s="537">
        <v>178</v>
      </c>
      <c r="B185" s="625"/>
      <c r="C185" s="636"/>
      <c r="D185" s="758">
        <f>IFERROR(_xlfn.XLOOKUP(E185,[2]예산코드!D:D,[2]예산코드!A:A),"")</f>
        <v>500606</v>
      </c>
      <c r="E185" s="637" t="s">
        <v>1135</v>
      </c>
      <c r="F185" s="665">
        <v>45665</v>
      </c>
      <c r="G185" s="644" t="s">
        <v>1509</v>
      </c>
      <c r="H185" s="640" t="s">
        <v>373</v>
      </c>
      <c r="I185" s="645" t="s">
        <v>635</v>
      </c>
      <c r="J185" s="640" t="s">
        <v>811</v>
      </c>
      <c r="K185" s="646">
        <v>5500</v>
      </c>
      <c r="L185" s="643">
        <v>0</v>
      </c>
      <c r="M185" s="634" t="str">
        <f t="array" aca="1" ref="M185" ca="1">IFERROR(_xludf.IFS(J185="원천",K185*3.3%*-1,J185="원천/고용",SUM(K185*3.3%*-1,K185*75%*0.8%*-1)),"")</f>
        <v/>
      </c>
      <c r="N185" s="635">
        <f t="shared" ca="1" si="0"/>
        <v>5500</v>
      </c>
      <c r="O185" s="512"/>
      <c r="P185" s="516"/>
      <c r="Q185" s="537"/>
      <c r="R185" s="537"/>
      <c r="S185" s="537"/>
    </row>
    <row r="186" spans="1:19" ht="18.75" customHeight="1">
      <c r="A186" s="537">
        <v>179</v>
      </c>
      <c r="B186" s="625"/>
      <c r="C186" s="636"/>
      <c r="D186" s="758">
        <f>IFERROR(_xlfn.XLOOKUP(E186,[2]예산코드!D:D,[2]예산코드!A:A),"")</f>
        <v>500606</v>
      </c>
      <c r="E186" s="627" t="s">
        <v>1135</v>
      </c>
      <c r="F186" s="665">
        <v>45665</v>
      </c>
      <c r="G186" s="644" t="s">
        <v>1509</v>
      </c>
      <c r="H186" s="640" t="s">
        <v>373</v>
      </c>
      <c r="I186" s="645" t="s">
        <v>635</v>
      </c>
      <c r="J186" s="640" t="s">
        <v>811</v>
      </c>
      <c r="K186" s="646">
        <v>10300</v>
      </c>
      <c r="L186" s="643">
        <v>0</v>
      </c>
      <c r="M186" s="634" t="str">
        <f t="array" aca="1" ref="M186" ca="1">IFERROR(_xludf.IFS(J186="원천",K186*3.3%*-1,J186="원천/고용",SUM(K186*3.3%*-1,K186*75%*0.8%*-1)),"")</f>
        <v/>
      </c>
      <c r="N186" s="635">
        <f t="shared" ca="1" si="0"/>
        <v>10300</v>
      </c>
      <c r="O186" s="514"/>
      <c r="P186" s="517"/>
      <c r="Q186" s="537"/>
      <c r="R186" s="537"/>
      <c r="S186" s="537"/>
    </row>
    <row r="187" spans="1:19" ht="18.75" customHeight="1">
      <c r="A187" s="537">
        <v>180</v>
      </c>
      <c r="B187" s="625"/>
      <c r="C187" s="636"/>
      <c r="D187" s="758">
        <f>IFERROR(_xlfn.XLOOKUP(E187,[2]예산코드!D:D,[2]예산코드!A:A),"")</f>
        <v>500605</v>
      </c>
      <c r="E187" s="637" t="s">
        <v>876</v>
      </c>
      <c r="F187" s="665">
        <v>45666</v>
      </c>
      <c r="G187" s="644" t="s">
        <v>1522</v>
      </c>
      <c r="H187" s="640" t="s">
        <v>1192</v>
      </c>
      <c r="I187" s="645" t="s">
        <v>605</v>
      </c>
      <c r="J187" s="640" t="s">
        <v>811</v>
      </c>
      <c r="K187" s="646">
        <v>57273</v>
      </c>
      <c r="L187" s="643">
        <v>5727</v>
      </c>
      <c r="M187" s="634" t="str">
        <f t="array" aca="1" ref="M187" ca="1">IFERROR(_xludf.IFS(J187="원천",K187*3.3%*-1,J187="원천/고용",SUM(K187*3.3%*-1,K187*75%*0.8%*-1)),"")</f>
        <v/>
      </c>
      <c r="N187" s="635">
        <f t="shared" ca="1" si="0"/>
        <v>63000</v>
      </c>
      <c r="O187" s="512"/>
      <c r="P187" s="516"/>
      <c r="Q187" s="537"/>
      <c r="R187" s="537"/>
      <c r="S187" s="537"/>
    </row>
    <row r="188" spans="1:19" ht="18.75" customHeight="1">
      <c r="A188" s="537">
        <v>181</v>
      </c>
      <c r="B188" s="625"/>
      <c r="C188" s="636"/>
      <c r="D188" s="758">
        <f>IFERROR(_xlfn.XLOOKUP(E188,[2]예산코드!D:D,[2]예산코드!A:A),"")</f>
        <v>500601</v>
      </c>
      <c r="E188" s="627" t="s">
        <v>869</v>
      </c>
      <c r="F188" s="665">
        <v>45666</v>
      </c>
      <c r="G188" s="639" t="s">
        <v>163</v>
      </c>
      <c r="H188" s="640" t="s">
        <v>322</v>
      </c>
      <c r="I188" s="645" t="s">
        <v>605</v>
      </c>
      <c r="J188" s="640" t="s">
        <v>811</v>
      </c>
      <c r="K188" s="646">
        <v>7091</v>
      </c>
      <c r="L188" s="643">
        <v>709</v>
      </c>
      <c r="M188" s="634" t="str">
        <f t="array" aca="1" ref="M188" ca="1">IFERROR(_xludf.IFS(J188="원천",K188*3.3%*-1,J188="원천/고용",SUM(K188*3.3%*-1,K188*75%*0.8%*-1)),"")</f>
        <v/>
      </c>
      <c r="N188" s="635">
        <f t="shared" ca="1" si="0"/>
        <v>7800</v>
      </c>
      <c r="O188" s="514"/>
      <c r="P188" s="517"/>
      <c r="Q188" s="537"/>
      <c r="R188" s="537"/>
      <c r="S188" s="537"/>
    </row>
    <row r="189" spans="1:19" ht="18.75" customHeight="1">
      <c r="A189" s="537">
        <v>182</v>
      </c>
      <c r="B189" s="625"/>
      <c r="C189" s="636"/>
      <c r="D189" s="758">
        <f>IFERROR(_xlfn.XLOOKUP(E189,[2]예산코드!D:D,[2]예산코드!A:A),"")</f>
        <v>500601</v>
      </c>
      <c r="E189" s="637" t="s">
        <v>869</v>
      </c>
      <c r="F189" s="665">
        <v>45666</v>
      </c>
      <c r="G189" s="644" t="s">
        <v>1900</v>
      </c>
      <c r="H189" s="640" t="s">
        <v>327</v>
      </c>
      <c r="I189" s="645" t="s">
        <v>697</v>
      </c>
      <c r="J189" s="640" t="s">
        <v>811</v>
      </c>
      <c r="K189" s="646">
        <v>25818</v>
      </c>
      <c r="L189" s="643">
        <v>2582</v>
      </c>
      <c r="M189" s="634" t="str">
        <f t="array" aca="1" ref="M189" ca="1">IFERROR(_xludf.IFS(J189="원천",K189*3.3%*-1,J189="원천/고용",SUM(K189*3.3%*-1,K189*75%*0.8%*-1)),"")</f>
        <v/>
      </c>
      <c r="N189" s="635">
        <f t="shared" ca="1" si="0"/>
        <v>28400</v>
      </c>
      <c r="O189" s="512"/>
      <c r="P189" s="516"/>
      <c r="Q189" s="537"/>
      <c r="R189" s="537"/>
      <c r="S189" s="537"/>
    </row>
    <row r="190" spans="1:19" ht="18.75" customHeight="1">
      <c r="A190" s="537">
        <v>183</v>
      </c>
      <c r="B190" s="625"/>
      <c r="C190" s="636"/>
      <c r="D190" s="758">
        <f>IFERROR(_xlfn.XLOOKUP(E190,[2]예산코드!D:D,[2]예산코드!A:A),"")</f>
        <v>500601</v>
      </c>
      <c r="E190" s="627" t="s">
        <v>869</v>
      </c>
      <c r="F190" s="665">
        <v>45666</v>
      </c>
      <c r="G190" s="644" t="s">
        <v>323</v>
      </c>
      <c r="H190" s="640" t="s">
        <v>687</v>
      </c>
      <c r="I190" s="645" t="s">
        <v>605</v>
      </c>
      <c r="J190" s="640" t="s">
        <v>811</v>
      </c>
      <c r="K190" s="646">
        <v>13000</v>
      </c>
      <c r="L190" s="643">
        <v>0</v>
      </c>
      <c r="M190" s="634" t="str">
        <f t="array" aca="1" ref="M190" ca="1">IFERROR(_xludf.IFS(J190="원천",K190*3.3%*-1,J190="원천/고용",SUM(K190*3.3%*-1,K190*75%*0.8%*-1)),"")</f>
        <v/>
      </c>
      <c r="N190" s="635">
        <f t="shared" ca="1" si="0"/>
        <v>13000</v>
      </c>
      <c r="O190" s="514"/>
      <c r="P190" s="517"/>
      <c r="Q190" s="537"/>
      <c r="R190" s="537"/>
      <c r="S190" s="537"/>
    </row>
    <row r="191" spans="1:19" ht="18.75" customHeight="1">
      <c r="A191" s="537">
        <v>184</v>
      </c>
      <c r="B191" s="625"/>
      <c r="C191" s="636"/>
      <c r="D191" s="758">
        <f>IFERROR(_xlfn.XLOOKUP(E191,[2]예산코드!D:D,[2]예산코드!A:A),"")</f>
        <v>500601</v>
      </c>
      <c r="E191" s="637" t="s">
        <v>869</v>
      </c>
      <c r="F191" s="665">
        <v>45666</v>
      </c>
      <c r="G191" s="644" t="s">
        <v>1905</v>
      </c>
      <c r="H191" s="640" t="s">
        <v>366</v>
      </c>
      <c r="I191" s="645" t="s">
        <v>1065</v>
      </c>
      <c r="J191" s="640" t="s">
        <v>811</v>
      </c>
      <c r="K191" s="646">
        <v>31819</v>
      </c>
      <c r="L191" s="643">
        <v>3181</v>
      </c>
      <c r="M191" s="634" t="str">
        <f t="array" aca="1" ref="M191" ca="1">IFERROR(_xludf.IFS(J191="원천",K191*3.3%*-1,J191="원천/고용",SUM(K191*3.3%*-1,K191*75%*0.8%*-1)),"")</f>
        <v/>
      </c>
      <c r="N191" s="635">
        <f t="shared" ca="1" si="0"/>
        <v>35000</v>
      </c>
      <c r="O191" s="512"/>
      <c r="P191" s="516"/>
      <c r="Q191" s="537"/>
      <c r="R191" s="537"/>
      <c r="S191" s="537"/>
    </row>
    <row r="192" spans="1:19" ht="18.75" customHeight="1">
      <c r="A192" s="537">
        <v>185</v>
      </c>
      <c r="B192" s="625"/>
      <c r="C192" s="636"/>
      <c r="D192" s="758">
        <f>IFERROR(_xlfn.XLOOKUP(E192,[2]예산코드!D:D,[2]예산코드!A:A),"")</f>
        <v>500601</v>
      </c>
      <c r="E192" s="627" t="s">
        <v>869</v>
      </c>
      <c r="F192" s="665">
        <v>45666</v>
      </c>
      <c r="G192" s="644" t="s">
        <v>2028</v>
      </c>
      <c r="H192" s="640" t="s">
        <v>1824</v>
      </c>
      <c r="I192" s="645" t="s">
        <v>697</v>
      </c>
      <c r="J192" s="640" t="s">
        <v>811</v>
      </c>
      <c r="K192" s="646">
        <v>29182</v>
      </c>
      <c r="L192" s="643">
        <v>2918</v>
      </c>
      <c r="M192" s="634" t="str">
        <f t="array" aca="1" ref="M192" ca="1">IFERROR(_xludf.IFS(J192="원천",K192*3.3%*-1,J192="원천/고용",SUM(K192*3.3%*-1,K192*75%*0.8%*-1)),"")</f>
        <v/>
      </c>
      <c r="N192" s="635">
        <f t="shared" ca="1" si="0"/>
        <v>32100</v>
      </c>
      <c r="O192" s="514"/>
      <c r="P192" s="517"/>
      <c r="Q192" s="537"/>
      <c r="R192" s="537"/>
      <c r="S192" s="537"/>
    </row>
    <row r="193" spans="1:19" ht="18.75" customHeight="1">
      <c r="A193" s="537">
        <v>186</v>
      </c>
      <c r="B193" s="625"/>
      <c r="C193" s="636"/>
      <c r="D193" s="758">
        <f>IFERROR(_xlfn.XLOOKUP(E193,[2]예산코드!D:D,[2]예산코드!A:A),"")</f>
        <v>500601</v>
      </c>
      <c r="E193" s="637" t="s">
        <v>869</v>
      </c>
      <c r="F193" s="665">
        <v>45666</v>
      </c>
      <c r="G193" s="644" t="s">
        <v>176</v>
      </c>
      <c r="H193" s="640" t="s">
        <v>687</v>
      </c>
      <c r="I193" s="645" t="s">
        <v>378</v>
      </c>
      <c r="J193" s="640" t="s">
        <v>811</v>
      </c>
      <c r="K193" s="646">
        <v>4000</v>
      </c>
      <c r="L193" s="643">
        <v>0</v>
      </c>
      <c r="M193" s="634" t="str">
        <f t="array" aca="1" ref="M193" ca="1">IFERROR(_xludf.IFS(J193="원천",K193*3.3%*-1,J193="원천/고용",SUM(K193*3.3%*-1,K193*75%*0.8%*-1)),"")</f>
        <v/>
      </c>
      <c r="N193" s="635">
        <f t="shared" ca="1" si="0"/>
        <v>4000</v>
      </c>
      <c r="O193" s="512"/>
      <c r="P193" s="516"/>
      <c r="Q193" s="537"/>
      <c r="R193" s="537"/>
      <c r="S193" s="537"/>
    </row>
    <row r="194" spans="1:19" ht="18.75" customHeight="1">
      <c r="A194" s="537">
        <v>187</v>
      </c>
      <c r="B194" s="625"/>
      <c r="C194" s="636"/>
      <c r="D194" s="758">
        <f>IFERROR(_xlfn.XLOOKUP(E194,[2]예산코드!D:D,[2]예산코드!A:A),"")</f>
        <v>500601</v>
      </c>
      <c r="E194" s="627" t="s">
        <v>869</v>
      </c>
      <c r="F194" s="665">
        <v>45666</v>
      </c>
      <c r="G194" s="644" t="s">
        <v>1903</v>
      </c>
      <c r="H194" s="640" t="s">
        <v>1776</v>
      </c>
      <c r="I194" s="645" t="s">
        <v>697</v>
      </c>
      <c r="J194" s="640" t="s">
        <v>811</v>
      </c>
      <c r="K194" s="646">
        <v>2727</v>
      </c>
      <c r="L194" s="643">
        <v>273</v>
      </c>
      <c r="M194" s="634" t="str">
        <f t="array" aca="1" ref="M194" ca="1">IFERROR(_xludf.IFS(J194="원천",K194*3.3%*-1,J194="원천/고용",SUM(K194*3.3%*-1,K194*75%*0.8%*-1)),"")</f>
        <v/>
      </c>
      <c r="N194" s="635">
        <f t="shared" ca="1" si="0"/>
        <v>3000</v>
      </c>
      <c r="O194" s="514"/>
      <c r="P194" s="517"/>
      <c r="Q194" s="537"/>
      <c r="R194" s="537"/>
      <c r="S194" s="537"/>
    </row>
    <row r="195" spans="1:19" ht="18.75" customHeight="1">
      <c r="A195" s="537">
        <v>188</v>
      </c>
      <c r="B195" s="625"/>
      <c r="C195" s="636"/>
      <c r="D195" s="758">
        <f>IFERROR(_xlfn.XLOOKUP(E195,[2]예산코드!D:D,[2]예산코드!A:A),"")</f>
        <v>500601</v>
      </c>
      <c r="E195" s="637" t="s">
        <v>869</v>
      </c>
      <c r="F195" s="665">
        <v>45666</v>
      </c>
      <c r="G195" s="644" t="s">
        <v>176</v>
      </c>
      <c r="H195" s="640" t="s">
        <v>300</v>
      </c>
      <c r="I195" s="645" t="s">
        <v>605</v>
      </c>
      <c r="J195" s="640" t="s">
        <v>811</v>
      </c>
      <c r="K195" s="646">
        <v>1046</v>
      </c>
      <c r="L195" s="643">
        <v>104</v>
      </c>
      <c r="M195" s="634" t="str">
        <f t="array" aca="1" ref="M195" ca="1">IFERROR(_xludf.IFS(J195="원천",K195*3.3%*-1,J195="원천/고용",SUM(K195*3.3%*-1,K195*75%*0.8%*-1)),"")</f>
        <v/>
      </c>
      <c r="N195" s="635">
        <f t="shared" ca="1" si="0"/>
        <v>1150</v>
      </c>
      <c r="O195" s="512"/>
      <c r="P195" s="516"/>
      <c r="Q195" s="537"/>
      <c r="R195" s="537"/>
      <c r="S195" s="537"/>
    </row>
    <row r="196" spans="1:19" ht="18.75" customHeight="1">
      <c r="A196" s="537">
        <v>189</v>
      </c>
      <c r="B196" s="625"/>
      <c r="C196" s="636"/>
      <c r="D196" s="758">
        <f>IFERROR(_xlfn.XLOOKUP(E196,[2]예산코드!D:D,[2]예산코드!A:A),"")</f>
        <v>500602</v>
      </c>
      <c r="E196" s="627" t="s">
        <v>859</v>
      </c>
      <c r="F196" s="665">
        <v>45666</v>
      </c>
      <c r="G196" s="644" t="s">
        <v>475</v>
      </c>
      <c r="H196" s="640" t="s">
        <v>1941</v>
      </c>
      <c r="I196" s="645" t="s">
        <v>1065</v>
      </c>
      <c r="J196" s="640" t="s">
        <v>811</v>
      </c>
      <c r="K196" s="646">
        <v>1000</v>
      </c>
      <c r="L196" s="643">
        <v>0</v>
      </c>
      <c r="M196" s="634" t="str">
        <f t="array" aca="1" ref="M196" ca="1">IFERROR(_xludf.IFS(J196="원천",K196*3.3%*-1,J196="원천/고용",SUM(K196*3.3%*-1,K196*75%*0.8%*-1)),"")</f>
        <v/>
      </c>
      <c r="N196" s="635">
        <f t="shared" ca="1" si="0"/>
        <v>1000</v>
      </c>
      <c r="O196" s="514"/>
      <c r="P196" s="517"/>
      <c r="Q196" s="537"/>
      <c r="R196" s="537"/>
      <c r="S196" s="537"/>
    </row>
    <row r="197" spans="1:19" ht="18.75" customHeight="1">
      <c r="A197" s="537">
        <v>190</v>
      </c>
      <c r="B197" s="625"/>
      <c r="C197" s="636"/>
      <c r="D197" s="758">
        <f>IFERROR(_xlfn.XLOOKUP(E197,[2]예산코드!D:D,[2]예산코드!A:A),"")</f>
        <v>500602</v>
      </c>
      <c r="E197" s="637" t="s">
        <v>859</v>
      </c>
      <c r="F197" s="665">
        <v>45666</v>
      </c>
      <c r="G197" s="644" t="s">
        <v>472</v>
      </c>
      <c r="H197" s="640" t="s">
        <v>1059</v>
      </c>
      <c r="I197" s="645" t="s">
        <v>605</v>
      </c>
      <c r="J197" s="640" t="s">
        <v>811</v>
      </c>
      <c r="K197" s="646">
        <v>1900</v>
      </c>
      <c r="L197" s="643">
        <v>0</v>
      </c>
      <c r="M197" s="634" t="str">
        <f t="array" aca="1" ref="M197" ca="1">IFERROR(_xludf.IFS(J197="원천",K197*3.3%*-1,J197="원천/고용",SUM(K197*3.3%*-1,K197*75%*0.8%*-1)),"")</f>
        <v/>
      </c>
      <c r="N197" s="635">
        <f t="shared" ca="1" si="0"/>
        <v>1900</v>
      </c>
      <c r="O197" s="512"/>
      <c r="P197" s="516"/>
      <c r="Q197" s="537"/>
      <c r="R197" s="537"/>
      <c r="S197" s="537"/>
    </row>
    <row r="198" spans="1:19" ht="18.75" customHeight="1">
      <c r="A198" s="537">
        <v>191</v>
      </c>
      <c r="B198" s="625"/>
      <c r="C198" s="636"/>
      <c r="D198" s="758">
        <f>IFERROR(_xlfn.XLOOKUP(E198,[2]예산코드!D:D,[2]예산코드!A:A),"")</f>
        <v>500602</v>
      </c>
      <c r="E198" s="627" t="s">
        <v>859</v>
      </c>
      <c r="F198" s="665">
        <v>45666</v>
      </c>
      <c r="G198" s="639" t="s">
        <v>472</v>
      </c>
      <c r="H198" s="640" t="s">
        <v>297</v>
      </c>
      <c r="I198" s="645" t="s">
        <v>605</v>
      </c>
      <c r="J198" s="640" t="s">
        <v>811</v>
      </c>
      <c r="K198" s="646">
        <f>2600+3455</f>
        <v>6055</v>
      </c>
      <c r="L198" s="643">
        <v>345</v>
      </c>
      <c r="M198" s="634" t="str">
        <f t="array" aca="1" ref="M198" ca="1">IFERROR(_xludf.IFS(J198="원천",K198*3.3%*-1,J198="원천/고용",SUM(K198*3.3%*-1,K198*75%*0.8%*-1)),"")</f>
        <v/>
      </c>
      <c r="N198" s="635">
        <f t="shared" ca="1" si="0"/>
        <v>6400</v>
      </c>
      <c r="O198" s="514"/>
      <c r="P198" s="517"/>
      <c r="Q198" s="537"/>
      <c r="R198" s="537"/>
      <c r="S198" s="537"/>
    </row>
    <row r="199" spans="1:19" ht="18.75" customHeight="1">
      <c r="A199" s="537">
        <v>192</v>
      </c>
      <c r="B199" s="625"/>
      <c r="C199" s="636"/>
      <c r="D199" s="758">
        <f>IFERROR(_xlfn.XLOOKUP(E199,[2]예산코드!D:D,[2]예산코드!A:A),"")</f>
        <v>500602</v>
      </c>
      <c r="E199" s="637" t="s">
        <v>859</v>
      </c>
      <c r="F199" s="665">
        <v>45666</v>
      </c>
      <c r="G199" s="644" t="s">
        <v>470</v>
      </c>
      <c r="H199" s="640" t="s">
        <v>304</v>
      </c>
      <c r="I199" s="645" t="s">
        <v>697</v>
      </c>
      <c r="J199" s="640" t="s">
        <v>811</v>
      </c>
      <c r="K199" s="646">
        <v>36364</v>
      </c>
      <c r="L199" s="643">
        <v>3636</v>
      </c>
      <c r="M199" s="634" t="str">
        <f t="array" aca="1" ref="M199" ca="1">IFERROR(_xludf.IFS(J199="원천",K199*3.3%*-1,J199="원천/고용",SUM(K199*3.3%*-1,K199*75%*0.8%*-1)),"")</f>
        <v/>
      </c>
      <c r="N199" s="635">
        <f t="shared" ca="1" si="0"/>
        <v>40000</v>
      </c>
      <c r="O199" s="512"/>
      <c r="P199" s="516"/>
      <c r="Q199" s="537"/>
      <c r="R199" s="537"/>
      <c r="S199" s="537"/>
    </row>
    <row r="200" spans="1:19" ht="18.75" customHeight="1">
      <c r="A200" s="537">
        <v>193</v>
      </c>
      <c r="B200" s="625"/>
      <c r="C200" s="636"/>
      <c r="D200" s="758">
        <f>IFERROR(_xlfn.XLOOKUP(E200,[2]예산코드!D:D,[2]예산코드!A:A),"")</f>
        <v>500605</v>
      </c>
      <c r="E200" s="637" t="s">
        <v>876</v>
      </c>
      <c r="F200" s="665">
        <v>45666</v>
      </c>
      <c r="G200" s="644" t="s">
        <v>2033</v>
      </c>
      <c r="H200" s="640" t="s">
        <v>316</v>
      </c>
      <c r="I200" s="645" t="s">
        <v>706</v>
      </c>
      <c r="J200" s="640" t="s">
        <v>811</v>
      </c>
      <c r="K200" s="646">
        <v>250000</v>
      </c>
      <c r="L200" s="643">
        <v>25000</v>
      </c>
      <c r="M200" s="634" t="str">
        <f t="array" aca="1" ref="M200" ca="1">IFERROR(_xludf.IFS(J200="원천",K200*3.3%*-1,J200="원천/고용",SUM(K200*3.3%*-1,K200*75%*0.8%*-1)),"")</f>
        <v/>
      </c>
      <c r="N200" s="635">
        <f t="shared" ca="1" si="0"/>
        <v>275000</v>
      </c>
      <c r="O200" s="514"/>
      <c r="P200" s="517"/>
      <c r="Q200" s="537"/>
      <c r="R200" s="537"/>
      <c r="S200" s="537"/>
    </row>
    <row r="201" spans="1:19" ht="18.75" customHeight="1">
      <c r="A201" s="537">
        <v>194</v>
      </c>
      <c r="B201" s="625"/>
      <c r="C201" s="636"/>
      <c r="D201" s="758">
        <f>IFERROR(_xlfn.XLOOKUP(E201,[2]예산코드!D:D,[2]예산코드!A:A),"")</f>
        <v>500606</v>
      </c>
      <c r="E201" s="627" t="s">
        <v>1135</v>
      </c>
      <c r="F201" s="665">
        <v>45666</v>
      </c>
      <c r="G201" s="644" t="s">
        <v>1774</v>
      </c>
      <c r="H201" s="640" t="s">
        <v>368</v>
      </c>
      <c r="I201" s="645" t="s">
        <v>635</v>
      </c>
      <c r="J201" s="640" t="s">
        <v>811</v>
      </c>
      <c r="K201" s="646">
        <v>67273</v>
      </c>
      <c r="L201" s="643">
        <v>6727</v>
      </c>
      <c r="M201" s="634" t="str">
        <f t="array" aca="1" ref="M201" ca="1">IFERROR(_xludf.IFS(J201="원천",K201*3.3%*-1,J201="원천/고용",SUM(K201*3.3%*-1,K201*75%*0.8%*-1)),"")</f>
        <v/>
      </c>
      <c r="N201" s="635">
        <f t="shared" ca="1" si="0"/>
        <v>74000</v>
      </c>
      <c r="O201" s="512"/>
      <c r="P201" s="516"/>
      <c r="Q201" s="537"/>
      <c r="R201" s="537"/>
      <c r="S201" s="537"/>
    </row>
    <row r="202" spans="1:19" ht="18.75" customHeight="1">
      <c r="A202" s="537">
        <v>195</v>
      </c>
      <c r="B202" s="625"/>
      <c r="C202" s="636"/>
      <c r="D202" s="758">
        <f>IFERROR(_xlfn.XLOOKUP(E202,[2]예산코드!D:D,[2]예산코드!A:A),"")</f>
        <v>500606</v>
      </c>
      <c r="E202" s="637" t="s">
        <v>1135</v>
      </c>
      <c r="F202" s="665">
        <v>45666</v>
      </c>
      <c r="G202" s="644" t="s">
        <v>312</v>
      </c>
      <c r="H202" s="640" t="s">
        <v>377</v>
      </c>
      <c r="I202" s="645" t="s">
        <v>1076</v>
      </c>
      <c r="J202" s="640" t="s">
        <v>811</v>
      </c>
      <c r="K202" s="646">
        <v>12727</v>
      </c>
      <c r="L202" s="643">
        <v>1273</v>
      </c>
      <c r="M202" s="634" t="str">
        <f t="array" aca="1" ref="M202" ca="1">IFERROR(_xludf.IFS(J202="원천",K202*3.3%*-1,J202="원천/고용",SUM(K202*3.3%*-1,K202*75%*0.8%*-1)),"")</f>
        <v/>
      </c>
      <c r="N202" s="635">
        <f t="shared" ca="1" si="0"/>
        <v>14000</v>
      </c>
      <c r="O202" s="514"/>
      <c r="P202" s="517"/>
      <c r="Q202" s="537"/>
      <c r="R202" s="537"/>
      <c r="S202" s="537"/>
    </row>
    <row r="203" spans="1:19" ht="18.75" customHeight="1">
      <c r="A203" s="537">
        <v>196</v>
      </c>
      <c r="B203" s="625"/>
      <c r="C203" s="636"/>
      <c r="D203" s="758">
        <f>IFERROR(_xlfn.XLOOKUP(E203,[2]예산코드!D:D,[2]예산코드!A:A),"")</f>
        <v>500606</v>
      </c>
      <c r="E203" s="627" t="s">
        <v>1135</v>
      </c>
      <c r="F203" s="665">
        <v>45666</v>
      </c>
      <c r="G203" s="644" t="s">
        <v>425</v>
      </c>
      <c r="H203" s="640" t="s">
        <v>365</v>
      </c>
      <c r="I203" s="645" t="s">
        <v>635</v>
      </c>
      <c r="J203" s="640" t="s">
        <v>811</v>
      </c>
      <c r="K203" s="646">
        <v>67636</v>
      </c>
      <c r="L203" s="643">
        <v>6764</v>
      </c>
      <c r="M203" s="634" t="str">
        <f t="array" aca="1" ref="M203" ca="1">IFERROR(_xludf.IFS(J203="원천",K203*3.3%*-1,J203="원천/고용",SUM(K203*3.3%*-1,K203*75%*0.8%*-1)),"")</f>
        <v/>
      </c>
      <c r="N203" s="635">
        <f t="shared" ca="1" si="0"/>
        <v>74400</v>
      </c>
      <c r="O203" s="512"/>
      <c r="P203" s="516"/>
      <c r="Q203" s="537"/>
      <c r="R203" s="537"/>
      <c r="S203" s="537"/>
    </row>
    <row r="204" spans="1:19" ht="18.75" customHeight="1">
      <c r="A204" s="537">
        <v>197</v>
      </c>
      <c r="B204" s="625"/>
      <c r="C204" s="636"/>
      <c r="D204" s="758">
        <f>IFERROR(_xlfn.XLOOKUP(E204,[2]예산코드!D:D,[2]예산코드!A:A),"")</f>
        <v>500606</v>
      </c>
      <c r="E204" s="637" t="s">
        <v>1135</v>
      </c>
      <c r="F204" s="665">
        <v>45666</v>
      </c>
      <c r="G204" s="644" t="s">
        <v>1523</v>
      </c>
      <c r="H204" s="640" t="s">
        <v>373</v>
      </c>
      <c r="I204" s="645" t="s">
        <v>635</v>
      </c>
      <c r="J204" s="640" t="s">
        <v>811</v>
      </c>
      <c r="K204" s="646">
        <v>8000</v>
      </c>
      <c r="L204" s="643">
        <v>0</v>
      </c>
      <c r="M204" s="634" t="str">
        <f t="array" aca="1" ref="M204" ca="1">IFERROR(_xludf.IFS(J204="원천",K204*3.3%*-1,J204="원천/고용",SUM(K204*3.3%*-1,K204*75%*0.8%*-1)),"")</f>
        <v/>
      </c>
      <c r="N204" s="635">
        <f t="shared" ca="1" si="0"/>
        <v>8000</v>
      </c>
      <c r="O204" s="514"/>
      <c r="P204" s="517"/>
      <c r="Q204" s="537"/>
      <c r="R204" s="537"/>
      <c r="S204" s="537"/>
    </row>
    <row r="205" spans="1:19" ht="18.75" customHeight="1">
      <c r="A205" s="537">
        <v>198</v>
      </c>
      <c r="B205" s="625"/>
      <c r="C205" s="636"/>
      <c r="D205" s="758">
        <f>IFERROR(_xlfn.XLOOKUP(E205,[2]예산코드!D:D,[2]예산코드!A:A),"")</f>
        <v>500606</v>
      </c>
      <c r="E205" s="627" t="s">
        <v>1135</v>
      </c>
      <c r="F205" s="665">
        <v>45666</v>
      </c>
      <c r="G205" s="644" t="s">
        <v>1785</v>
      </c>
      <c r="H205" s="640" t="s">
        <v>373</v>
      </c>
      <c r="I205" s="645" t="s">
        <v>635</v>
      </c>
      <c r="J205" s="640" t="s">
        <v>811</v>
      </c>
      <c r="K205" s="646">
        <v>14300</v>
      </c>
      <c r="L205" s="643">
        <v>0</v>
      </c>
      <c r="M205" s="634" t="str">
        <f t="array" aca="1" ref="M205" ca="1">IFERROR(_xludf.IFS(J205="원천",K205*3.3%*-1,J205="원천/고용",SUM(K205*3.3%*-1,K205*75%*0.8%*-1)),"")</f>
        <v/>
      </c>
      <c r="N205" s="635">
        <f t="shared" ca="1" si="0"/>
        <v>14300</v>
      </c>
      <c r="O205" s="512"/>
      <c r="P205" s="516"/>
      <c r="Q205" s="537"/>
      <c r="R205" s="537"/>
      <c r="S205" s="537"/>
    </row>
    <row r="206" spans="1:19" ht="18.75" customHeight="1">
      <c r="A206" s="537">
        <v>199</v>
      </c>
      <c r="B206" s="625"/>
      <c r="C206" s="636"/>
      <c r="D206" s="758">
        <f>IFERROR(_xlfn.XLOOKUP(E206,[2]예산코드!D:D,[2]예산코드!A:A),"")</f>
        <v>500615</v>
      </c>
      <c r="E206" s="637" t="s">
        <v>871</v>
      </c>
      <c r="F206" s="665">
        <v>45666</v>
      </c>
      <c r="G206" s="644" t="s">
        <v>613</v>
      </c>
      <c r="H206" s="640" t="s">
        <v>1096</v>
      </c>
      <c r="I206" s="645" t="s">
        <v>706</v>
      </c>
      <c r="J206" s="640" t="s">
        <v>811</v>
      </c>
      <c r="K206" s="646">
        <v>68182</v>
      </c>
      <c r="L206" s="643">
        <v>6818</v>
      </c>
      <c r="M206" s="634" t="str">
        <f t="array" aca="1" ref="M206" ca="1">IFERROR(_xludf.IFS(J206="원천",K206*3.3%*-1,J206="원천/고용",SUM(K206*3.3%*-1,K206*75%*0.8%*-1)),"")</f>
        <v/>
      </c>
      <c r="N206" s="635">
        <f t="shared" ca="1" si="0"/>
        <v>75000</v>
      </c>
      <c r="O206" s="514"/>
      <c r="P206" s="517"/>
      <c r="Q206" s="537"/>
      <c r="R206" s="537"/>
      <c r="S206" s="537"/>
    </row>
    <row r="207" spans="1:19" s="539" customFormat="1" ht="18.75" customHeight="1">
      <c r="A207" s="539">
        <v>200</v>
      </c>
      <c r="B207" s="672" t="s">
        <v>1636</v>
      </c>
      <c r="C207" s="673"/>
      <c r="D207" s="758">
        <f>IFERROR(_xlfn.XLOOKUP(E207,[2]예산코드!D:D,[2]예산코드!A:A),"")</f>
        <v>500109</v>
      </c>
      <c r="E207" s="684" t="s">
        <v>1007</v>
      </c>
      <c r="F207" s="676">
        <v>45667</v>
      </c>
      <c r="G207" s="677" t="s">
        <v>1786</v>
      </c>
      <c r="H207" s="678" t="s">
        <v>635</v>
      </c>
      <c r="I207" s="679" t="s">
        <v>376</v>
      </c>
      <c r="J207" s="678" t="s">
        <v>1317</v>
      </c>
      <c r="K207" s="680">
        <v>3339000</v>
      </c>
      <c r="L207" s="681">
        <v>0</v>
      </c>
      <c r="M207" s="685" cm="1">
        <f t="array" ref="M207">IFERROR(_xlfn.IFS(J207="원천",K207*3.3%*-1,J207="원천/고용",SUM(K207*3.3%*-1,K207*75%*0.8%*-1)),"")</f>
        <v>-130221</v>
      </c>
      <c r="N207" s="683">
        <f t="shared" si="0"/>
        <v>3208779</v>
      </c>
      <c r="O207" s="526"/>
      <c r="P207" s="525"/>
    </row>
    <row r="208" spans="1:19" s="539" customFormat="1" ht="18.75" customHeight="1">
      <c r="A208" s="539">
        <v>201</v>
      </c>
      <c r="B208" s="672" t="s">
        <v>1636</v>
      </c>
      <c r="C208" s="673"/>
      <c r="D208" s="758">
        <f>IFERROR(_xlfn.XLOOKUP(E208,[2]예산코드!D:D,[2]예산코드!A:A),"")</f>
        <v>500117</v>
      </c>
      <c r="E208" s="675" t="s">
        <v>2457</v>
      </c>
      <c r="F208" s="676">
        <v>45667</v>
      </c>
      <c r="G208" s="677" t="s">
        <v>1797</v>
      </c>
      <c r="H208" s="678" t="s">
        <v>680</v>
      </c>
      <c r="I208" s="679" t="s">
        <v>376</v>
      </c>
      <c r="J208" s="678" t="s">
        <v>1317</v>
      </c>
      <c r="K208" s="680">
        <v>1807000</v>
      </c>
      <c r="L208" s="681">
        <v>0</v>
      </c>
      <c r="M208" s="685" cm="1">
        <f t="array" ref="M208">IFERROR(_xlfn.IFS(J208="원천",K208*3.3%*-1,J208="원천/고용",SUM(K208*3.3%*-1,K208*75%*0.8%*-1)),"")</f>
        <v>-70473</v>
      </c>
      <c r="N208" s="683">
        <f t="shared" si="0"/>
        <v>1736527</v>
      </c>
      <c r="O208" s="615"/>
      <c r="P208" s="616"/>
    </row>
    <row r="209" spans="1:19" s="539" customFormat="1" ht="18.75" customHeight="1">
      <c r="A209" s="539">
        <v>512</v>
      </c>
      <c r="B209" s="686"/>
      <c r="C209" s="686"/>
      <c r="D209" s="758">
        <f>IFERROR(_xlfn.XLOOKUP(E209,[2]예산코드!D:D,[2]예산코드!A:A),"")</f>
        <v>500118</v>
      </c>
      <c r="E209" s="687" t="s">
        <v>2458</v>
      </c>
      <c r="F209" s="688">
        <v>45667</v>
      </c>
      <c r="G209" s="689" t="s">
        <v>2459</v>
      </c>
      <c r="H209" s="690" t="s">
        <v>2460</v>
      </c>
      <c r="I209" s="690" t="s">
        <v>2463</v>
      </c>
      <c r="J209" s="690" t="s">
        <v>2462</v>
      </c>
      <c r="K209" s="691">
        <v>3953000</v>
      </c>
      <c r="L209" s="692"/>
      <c r="M209" s="685" cm="1">
        <f t="array" ref="M209">IFERROR(_xlfn.IFS(J209="원천",K209*3.3%*-1,J209="원천/고용",SUM(K209*3.3%*-1,K209*75%*0.8%*-1)),"")</f>
        <v>-154167</v>
      </c>
      <c r="N209" s="693">
        <f t="shared" ref="N209" si="1">SUM(K209:M209)</f>
        <v>3798833</v>
      </c>
      <c r="O209" s="617"/>
      <c r="P209" s="618"/>
    </row>
    <row r="210" spans="1:19" ht="18.75" customHeight="1">
      <c r="A210" s="537">
        <v>202</v>
      </c>
      <c r="B210" s="625"/>
      <c r="C210" s="636"/>
      <c r="D210" s="758">
        <f>IFERROR(_xlfn.XLOOKUP(E210,[2]예산코드!D:D,[2]예산코드!A:A),"")</f>
        <v>500602</v>
      </c>
      <c r="E210" s="627" t="s">
        <v>859</v>
      </c>
      <c r="F210" s="665">
        <v>45667</v>
      </c>
      <c r="G210" s="644" t="s">
        <v>473</v>
      </c>
      <c r="H210" s="640" t="s">
        <v>1886</v>
      </c>
      <c r="I210" s="645" t="s">
        <v>697</v>
      </c>
      <c r="J210" s="640" t="s">
        <v>811</v>
      </c>
      <c r="K210" s="646">
        <v>12727</v>
      </c>
      <c r="L210" s="643">
        <v>1273</v>
      </c>
      <c r="M210" s="634" t="str">
        <f t="array" aca="1" ref="M210" ca="1">IFERROR(_xludf.IFS(J210="원천",K210*3.3%*-1,J210="원천/고용",SUM(K210*3.3%*-1,K210*75%*0.8%*-1)),"")</f>
        <v/>
      </c>
      <c r="N210" s="635">
        <f t="shared" ca="1" si="0"/>
        <v>14000</v>
      </c>
      <c r="O210" s="512"/>
      <c r="P210" s="516"/>
      <c r="Q210" s="537"/>
      <c r="R210" s="537"/>
      <c r="S210" s="537"/>
    </row>
    <row r="211" spans="1:19" ht="18.75" customHeight="1">
      <c r="A211" s="537">
        <v>203</v>
      </c>
      <c r="B211" s="625"/>
      <c r="C211" s="636"/>
      <c r="D211" s="758">
        <f>IFERROR(_xlfn.XLOOKUP(E211,[2]예산코드!D:D,[2]예산코드!A:A),"")</f>
        <v>500602</v>
      </c>
      <c r="E211" s="637" t="s">
        <v>859</v>
      </c>
      <c r="F211" s="665">
        <v>45667</v>
      </c>
      <c r="G211" s="644" t="s">
        <v>1775</v>
      </c>
      <c r="H211" s="640" t="s">
        <v>1889</v>
      </c>
      <c r="I211" s="645" t="s">
        <v>677</v>
      </c>
      <c r="J211" s="640" t="s">
        <v>811</v>
      </c>
      <c r="K211" s="646">
        <v>50910</v>
      </c>
      <c r="L211" s="694">
        <v>5090</v>
      </c>
      <c r="M211" s="634" t="str">
        <f t="array" aca="1" ref="M211" ca="1">IFERROR(_xludf.IFS(J211="원천",K211*3.3%*-1,J211="원천/고용",SUM(K211*3.3%*-1,K211*75%*0.8%*-1)),"")</f>
        <v/>
      </c>
      <c r="N211" s="635">
        <f t="shared" ca="1" si="0"/>
        <v>56000</v>
      </c>
      <c r="O211" s="514"/>
      <c r="P211" s="517"/>
      <c r="Q211" s="537"/>
      <c r="R211" s="537"/>
      <c r="S211" s="537"/>
    </row>
    <row r="212" spans="1:19" ht="18.75" customHeight="1">
      <c r="A212" s="537">
        <v>204</v>
      </c>
      <c r="B212" s="625"/>
      <c r="C212" s="636"/>
      <c r="D212" s="758">
        <f>IFERROR(_xlfn.XLOOKUP(E212,[2]예산코드!D:D,[2]예산코드!A:A),"")</f>
        <v>500602</v>
      </c>
      <c r="E212" s="627" t="s">
        <v>859</v>
      </c>
      <c r="F212" s="665">
        <v>45667</v>
      </c>
      <c r="G212" s="644" t="s">
        <v>1790</v>
      </c>
      <c r="H212" s="640" t="s">
        <v>1059</v>
      </c>
      <c r="I212" s="645" t="s">
        <v>1234</v>
      </c>
      <c r="J212" s="640" t="s">
        <v>811</v>
      </c>
      <c r="K212" s="646">
        <v>1900</v>
      </c>
      <c r="L212" s="643">
        <v>0</v>
      </c>
      <c r="M212" s="634" t="str">
        <f t="array" aca="1" ref="M212" ca="1">IFERROR(_xludf.IFS(J212="원천",K212*3.3%*-1,J212="원천/고용",SUM(K212*3.3%*-1,K212*75%*0.8%*-1)),"")</f>
        <v/>
      </c>
      <c r="N212" s="635">
        <f t="shared" ca="1" si="0"/>
        <v>1900</v>
      </c>
      <c r="O212" s="512"/>
      <c r="P212" s="516"/>
      <c r="Q212" s="537"/>
      <c r="R212" s="537"/>
      <c r="S212" s="537"/>
    </row>
    <row r="213" spans="1:19" ht="18.75" customHeight="1">
      <c r="A213" s="537">
        <v>205</v>
      </c>
      <c r="B213" s="625"/>
      <c r="C213" s="636"/>
      <c r="D213" s="758">
        <f>IFERROR(_xlfn.XLOOKUP(E213,[2]예산코드!D:D,[2]예산코드!A:A),"")</f>
        <v>500602</v>
      </c>
      <c r="E213" s="637" t="s">
        <v>859</v>
      </c>
      <c r="F213" s="665">
        <v>45667</v>
      </c>
      <c r="G213" s="644" t="s">
        <v>467</v>
      </c>
      <c r="H213" s="640" t="s">
        <v>1175</v>
      </c>
      <c r="I213" s="645" t="s">
        <v>697</v>
      </c>
      <c r="J213" s="640" t="s">
        <v>811</v>
      </c>
      <c r="K213" s="646">
        <v>2000</v>
      </c>
      <c r="L213" s="643">
        <v>0</v>
      </c>
      <c r="M213" s="634" t="str">
        <f t="array" aca="1" ref="M213" ca="1">IFERROR(_xludf.IFS(J213="원천",K213*3.3%*-1,J213="원천/고용",SUM(K213*3.3%*-1,K213*75%*0.8%*-1)),"")</f>
        <v/>
      </c>
      <c r="N213" s="635">
        <f t="shared" ca="1" si="0"/>
        <v>2000</v>
      </c>
      <c r="O213" s="514"/>
      <c r="P213" s="517"/>
      <c r="Q213" s="537"/>
      <c r="R213" s="537"/>
      <c r="S213" s="537"/>
    </row>
    <row r="214" spans="1:19" ht="18.75" customHeight="1">
      <c r="A214" s="537">
        <v>206</v>
      </c>
      <c r="B214" s="625"/>
      <c r="C214" s="636"/>
      <c r="D214" s="758">
        <f>IFERROR(_xlfn.XLOOKUP(E214,[2]예산코드!D:D,[2]예산코드!A:A),"")</f>
        <v>500605</v>
      </c>
      <c r="E214" s="627" t="s">
        <v>876</v>
      </c>
      <c r="F214" s="638">
        <v>45667</v>
      </c>
      <c r="G214" s="662" t="s">
        <v>92</v>
      </c>
      <c r="H214" s="651" t="s">
        <v>375</v>
      </c>
      <c r="I214" s="663" t="s">
        <v>697</v>
      </c>
      <c r="J214" s="640" t="s">
        <v>811</v>
      </c>
      <c r="K214" s="664">
        <v>79854</v>
      </c>
      <c r="L214" s="653">
        <v>7986</v>
      </c>
      <c r="M214" s="634" t="str">
        <f t="array" aca="1" ref="M214" ca="1">IFERROR(_xludf.IFS(J214="원천",K214*3.3%*-1,J214="원천/고용",SUM(K214*3.3%*-1,K214*75%*0.8%*-1)),"")</f>
        <v/>
      </c>
      <c r="N214" s="635">
        <f t="shared" ca="1" si="0"/>
        <v>87840</v>
      </c>
      <c r="O214" s="512"/>
      <c r="P214" s="516"/>
      <c r="Q214" s="537"/>
      <c r="R214" s="537"/>
      <c r="S214" s="537"/>
    </row>
    <row r="215" spans="1:19" ht="18.75" customHeight="1">
      <c r="A215" s="537">
        <v>207</v>
      </c>
      <c r="B215" s="625"/>
      <c r="C215" s="636"/>
      <c r="D215" s="758">
        <f>IFERROR(_xlfn.XLOOKUP(E215,[2]예산코드!D:D,[2]예산코드!A:A),"")</f>
        <v>500605</v>
      </c>
      <c r="E215" s="637" t="s">
        <v>876</v>
      </c>
      <c r="F215" s="638">
        <v>45667</v>
      </c>
      <c r="G215" s="662" t="s">
        <v>31</v>
      </c>
      <c r="H215" s="651" t="s">
        <v>375</v>
      </c>
      <c r="I215" s="663" t="s">
        <v>697</v>
      </c>
      <c r="J215" s="640" t="s">
        <v>811</v>
      </c>
      <c r="K215" s="664">
        <v>50818</v>
      </c>
      <c r="L215" s="653">
        <v>5082</v>
      </c>
      <c r="M215" s="634" t="str">
        <f t="array" aca="1" ref="M215" ca="1">IFERROR(_xludf.IFS(J215="원천",K215*3.3%*-1,J215="원천/고용",SUM(K215*3.3%*-1,K215*75%*0.8%*-1)),"")</f>
        <v/>
      </c>
      <c r="N215" s="635">
        <f t="shared" ca="1" si="0"/>
        <v>55900</v>
      </c>
      <c r="O215" s="514"/>
      <c r="P215" s="517"/>
      <c r="Q215" s="537"/>
      <c r="R215" s="537"/>
      <c r="S215" s="537"/>
    </row>
    <row r="216" spans="1:19" ht="18.75" customHeight="1">
      <c r="A216" s="537">
        <v>208</v>
      </c>
      <c r="B216" s="625"/>
      <c r="C216" s="636"/>
      <c r="D216" s="758">
        <f>IFERROR(_xlfn.XLOOKUP(E216,[2]예산코드!D:D,[2]예산코드!A:A),"")</f>
        <v>503314</v>
      </c>
      <c r="E216" s="627" t="s">
        <v>1145</v>
      </c>
      <c r="F216" s="665">
        <v>45667</v>
      </c>
      <c r="G216" s="644" t="s">
        <v>86</v>
      </c>
      <c r="H216" s="640" t="s">
        <v>1870</v>
      </c>
      <c r="I216" s="645" t="s">
        <v>666</v>
      </c>
      <c r="J216" s="640" t="s">
        <v>811</v>
      </c>
      <c r="K216" s="646">
        <v>364546</v>
      </c>
      <c r="L216" s="643">
        <v>36454</v>
      </c>
      <c r="M216" s="634" t="str">
        <f t="array" aca="1" ref="M216" ca="1">IFERROR(_xludf.IFS(J216="원천",K216*3.3%*-1,J216="원천/고용",SUM(K216*3.3%*-1,K216*75%*0.8%*-1)),"")</f>
        <v/>
      </c>
      <c r="N216" s="635">
        <f t="shared" ca="1" si="0"/>
        <v>401000</v>
      </c>
      <c r="O216" s="512"/>
      <c r="P216" s="516"/>
      <c r="Q216" s="537"/>
      <c r="R216" s="537"/>
      <c r="S216" s="537"/>
    </row>
    <row r="217" spans="1:19" ht="18.75" customHeight="1">
      <c r="A217" s="537">
        <v>209</v>
      </c>
      <c r="B217" s="625"/>
      <c r="C217" s="636"/>
      <c r="D217" s="758">
        <f>IFERROR(_xlfn.XLOOKUP(E217,[2]예산코드!D:D,[2]예산코드!A:A),"")</f>
        <v>503314</v>
      </c>
      <c r="E217" s="637" t="s">
        <v>1145</v>
      </c>
      <c r="F217" s="665">
        <v>45667</v>
      </c>
      <c r="G217" s="644" t="s">
        <v>91</v>
      </c>
      <c r="H217" s="640" t="s">
        <v>387</v>
      </c>
      <c r="I217" s="645" t="s">
        <v>706</v>
      </c>
      <c r="J217" s="640" t="s">
        <v>811</v>
      </c>
      <c r="K217" s="646">
        <v>445455</v>
      </c>
      <c r="L217" s="643">
        <v>44545</v>
      </c>
      <c r="M217" s="634" t="str">
        <f t="array" aca="1" ref="M217" ca="1">IFERROR(_xludf.IFS(J217="원천",K217*3.3%*-1,J217="원천/고용",SUM(K217*3.3%*-1,K217*75%*0.8%*-1)),"")</f>
        <v/>
      </c>
      <c r="N217" s="635">
        <f t="shared" ca="1" si="0"/>
        <v>490000</v>
      </c>
      <c r="O217" s="514"/>
      <c r="P217" s="517"/>
      <c r="Q217" s="537"/>
      <c r="R217" s="537"/>
      <c r="S217" s="537"/>
    </row>
    <row r="218" spans="1:19" ht="18.75" customHeight="1">
      <c r="A218" s="537">
        <v>210</v>
      </c>
      <c r="B218" s="625"/>
      <c r="C218" s="636"/>
      <c r="D218" s="758">
        <f>IFERROR(_xlfn.XLOOKUP(E218,[2]예산코드!D:D,[2]예산코드!A:A),"")</f>
        <v>500609</v>
      </c>
      <c r="E218" s="627" t="s">
        <v>344</v>
      </c>
      <c r="F218" s="665">
        <v>45667</v>
      </c>
      <c r="G218" s="644" t="s">
        <v>2037</v>
      </c>
      <c r="H218" s="640" t="s">
        <v>1208</v>
      </c>
      <c r="I218" s="645" t="s">
        <v>706</v>
      </c>
      <c r="J218" s="640" t="s">
        <v>811</v>
      </c>
      <c r="K218" s="646">
        <v>96201</v>
      </c>
      <c r="L218" s="643">
        <v>9620</v>
      </c>
      <c r="M218" s="634" t="str">
        <f t="array" aca="1" ref="M218" ca="1">IFERROR(_xludf.IFS(J218="원천",K218*3.3%*-1,J218="원천/고용",SUM(K218*3.3%*-1,K218*75%*0.8%*-1)),"")</f>
        <v/>
      </c>
      <c r="N218" s="635">
        <f t="shared" ca="1" si="0"/>
        <v>105821</v>
      </c>
      <c r="O218" s="512"/>
      <c r="P218" s="516"/>
      <c r="Q218" s="537"/>
      <c r="R218" s="537"/>
      <c r="S218" s="537"/>
    </row>
    <row r="219" spans="1:19" ht="18.75" customHeight="1">
      <c r="A219" s="537">
        <v>211</v>
      </c>
      <c r="B219" s="625"/>
      <c r="C219" s="636"/>
      <c r="D219" s="758">
        <f>IFERROR(_xlfn.XLOOKUP(E219,[2]예산코드!D:D,[2]예산코드!A:A),"")</f>
        <v>500606</v>
      </c>
      <c r="E219" s="637" t="s">
        <v>1135</v>
      </c>
      <c r="F219" s="665">
        <v>45667</v>
      </c>
      <c r="G219" s="644" t="s">
        <v>1777</v>
      </c>
      <c r="H219" s="640" t="s">
        <v>1080</v>
      </c>
      <c r="I219" s="645" t="s">
        <v>359</v>
      </c>
      <c r="J219" s="640" t="s">
        <v>811</v>
      </c>
      <c r="K219" s="646">
        <v>36364</v>
      </c>
      <c r="L219" s="643">
        <v>3636</v>
      </c>
      <c r="M219" s="634" t="str">
        <f t="array" aca="1" ref="M219" ca="1">IFERROR(_xludf.IFS(J219="원천",K219*3.3%*-1,J219="원천/고용",SUM(K219*3.3%*-1,K219*75%*0.8%*-1)),"")</f>
        <v/>
      </c>
      <c r="N219" s="635">
        <f t="shared" ca="1" si="0"/>
        <v>40000</v>
      </c>
      <c r="O219" s="514"/>
      <c r="P219" s="517"/>
      <c r="Q219" s="537"/>
      <c r="R219" s="537"/>
      <c r="S219" s="537"/>
    </row>
    <row r="220" spans="1:19" ht="18.75" customHeight="1">
      <c r="A220" s="537">
        <v>212</v>
      </c>
      <c r="B220" s="625"/>
      <c r="C220" s="636"/>
      <c r="D220" s="758">
        <f>IFERROR(_xlfn.XLOOKUP(E220,[2]예산코드!D:D,[2]예산코드!A:A),"")</f>
        <v>500606</v>
      </c>
      <c r="E220" s="637" t="s">
        <v>1135</v>
      </c>
      <c r="F220" s="665">
        <v>45667</v>
      </c>
      <c r="G220" s="644" t="s">
        <v>312</v>
      </c>
      <c r="H220" s="640" t="s">
        <v>1671</v>
      </c>
      <c r="I220" s="645" t="s">
        <v>706</v>
      </c>
      <c r="J220" s="640" t="s">
        <v>811</v>
      </c>
      <c r="K220" s="646">
        <v>9091</v>
      </c>
      <c r="L220" s="643">
        <v>909</v>
      </c>
      <c r="M220" s="634" t="str">
        <f t="array" aca="1" ref="M220" ca="1">IFERROR(_xludf.IFS(J220="원천",K220*3.3%*-1,J220="원천/고용",SUM(K220*3.3%*-1,K220*75%*0.8%*-1)),"")</f>
        <v/>
      </c>
      <c r="N220" s="635">
        <f t="shared" ca="1" si="0"/>
        <v>10000</v>
      </c>
      <c r="O220" s="512"/>
      <c r="P220" s="516"/>
      <c r="Q220" s="537"/>
      <c r="R220" s="537"/>
      <c r="S220" s="537"/>
    </row>
    <row r="221" spans="1:19" ht="18.75" customHeight="1">
      <c r="A221" s="537">
        <v>213</v>
      </c>
      <c r="B221" s="625"/>
      <c r="C221" s="636"/>
      <c r="D221" s="758">
        <f>IFERROR(_xlfn.XLOOKUP(E221,[2]예산코드!D:D,[2]예산코드!A:A),"")</f>
        <v>500606</v>
      </c>
      <c r="E221" s="637" t="s">
        <v>1135</v>
      </c>
      <c r="F221" s="665">
        <v>45667</v>
      </c>
      <c r="G221" s="644" t="s">
        <v>292</v>
      </c>
      <c r="H221" s="640" t="s">
        <v>290</v>
      </c>
      <c r="I221" s="645" t="s">
        <v>666</v>
      </c>
      <c r="J221" s="640" t="s">
        <v>811</v>
      </c>
      <c r="K221" s="646">
        <v>9091</v>
      </c>
      <c r="L221" s="643">
        <v>909</v>
      </c>
      <c r="M221" s="634" t="str">
        <f t="array" aca="1" ref="M221" ca="1">IFERROR(_xludf.IFS(J221="원천",K221*3.3%*-1,J221="원천/고용",SUM(K221*3.3%*-1,K221*75%*0.8%*-1)),"")</f>
        <v/>
      </c>
      <c r="N221" s="635">
        <f t="shared" ca="1" si="0"/>
        <v>10000</v>
      </c>
      <c r="O221" s="514"/>
      <c r="P221" s="517"/>
      <c r="Q221" s="537"/>
      <c r="R221" s="537"/>
      <c r="S221" s="537"/>
    </row>
    <row r="222" spans="1:19" ht="18.75" customHeight="1">
      <c r="A222" s="537">
        <v>214</v>
      </c>
      <c r="B222" s="625"/>
      <c r="C222" s="636"/>
      <c r="D222" s="758">
        <f>IFERROR(_xlfn.XLOOKUP(E222,[2]예산코드!D:D,[2]예산코드!A:A),"")</f>
        <v>500606</v>
      </c>
      <c r="E222" s="637" t="s">
        <v>1135</v>
      </c>
      <c r="F222" s="665">
        <v>45667</v>
      </c>
      <c r="G222" s="644" t="s">
        <v>1902</v>
      </c>
      <c r="H222" s="640" t="s">
        <v>1052</v>
      </c>
      <c r="I222" s="645" t="s">
        <v>677</v>
      </c>
      <c r="J222" s="640" t="s">
        <v>811</v>
      </c>
      <c r="K222" s="646">
        <v>34546</v>
      </c>
      <c r="L222" s="643">
        <v>3454</v>
      </c>
      <c r="M222" s="634" t="str">
        <f t="array" aca="1" ref="M222" ca="1">IFERROR(_xludf.IFS(J222="원천",K222*3.3%*-1,J222="원천/고용",SUM(K222*3.3%*-1,K222*75%*0.8%*-1)),"")</f>
        <v/>
      </c>
      <c r="N222" s="635">
        <f t="shared" ca="1" si="0"/>
        <v>38000</v>
      </c>
      <c r="O222" s="512"/>
      <c r="P222" s="516"/>
      <c r="Q222" s="537"/>
      <c r="R222" s="537"/>
      <c r="S222" s="537"/>
    </row>
    <row r="223" spans="1:19" ht="18.75" customHeight="1">
      <c r="A223" s="537">
        <v>215</v>
      </c>
      <c r="B223" s="625"/>
      <c r="C223" s="636"/>
      <c r="D223" s="758">
        <f>IFERROR(_xlfn.XLOOKUP(E223,[2]예산코드!D:D,[2]예산코드!A:A),"")</f>
        <v>500606</v>
      </c>
      <c r="E223" s="637" t="s">
        <v>1135</v>
      </c>
      <c r="F223" s="665">
        <v>45667</v>
      </c>
      <c r="G223" s="644" t="s">
        <v>1675</v>
      </c>
      <c r="H223" s="640" t="s">
        <v>1525</v>
      </c>
      <c r="I223" s="645" t="s">
        <v>706</v>
      </c>
      <c r="J223" s="640" t="s">
        <v>811</v>
      </c>
      <c r="K223" s="646">
        <v>6000</v>
      </c>
      <c r="L223" s="643">
        <v>600</v>
      </c>
      <c r="M223" s="634" t="str">
        <f t="array" aca="1" ref="M223" ca="1">IFERROR(_xludf.IFS(J223="원천",K223*3.3%*-1,J223="원천/고용",SUM(K223*3.3%*-1,K223*75%*0.8%*-1)),"")</f>
        <v/>
      </c>
      <c r="N223" s="635">
        <f t="shared" ca="1" si="0"/>
        <v>6600</v>
      </c>
      <c r="O223" s="514"/>
      <c r="P223" s="517"/>
      <c r="Q223" s="537"/>
      <c r="R223" s="537"/>
      <c r="S223" s="537"/>
    </row>
    <row r="224" spans="1:19" ht="18.75" customHeight="1">
      <c r="A224" s="537">
        <v>216</v>
      </c>
      <c r="B224" s="625"/>
      <c r="C224" s="636"/>
      <c r="D224" s="758">
        <f>IFERROR(_xlfn.XLOOKUP(E224,[2]예산코드!D:D,[2]예산코드!A:A),"")</f>
        <v>500606</v>
      </c>
      <c r="E224" s="637" t="s">
        <v>1135</v>
      </c>
      <c r="F224" s="665">
        <v>45667</v>
      </c>
      <c r="G224" s="644" t="s">
        <v>1772</v>
      </c>
      <c r="H224" s="640" t="s">
        <v>373</v>
      </c>
      <c r="I224" s="645" t="s">
        <v>635</v>
      </c>
      <c r="J224" s="640" t="s">
        <v>811</v>
      </c>
      <c r="K224" s="646">
        <v>14300</v>
      </c>
      <c r="L224" s="643">
        <v>0</v>
      </c>
      <c r="M224" s="634" t="str">
        <f t="array" aca="1" ref="M224" ca="1">IFERROR(_xludf.IFS(J224="원천",K224*3.3%*-1,J224="원천/고용",SUM(K224*3.3%*-1,K224*75%*0.8%*-1)),"")</f>
        <v/>
      </c>
      <c r="N224" s="635">
        <f t="shared" ca="1" si="0"/>
        <v>14300</v>
      </c>
      <c r="O224" s="512"/>
      <c r="P224" s="516"/>
      <c r="Q224" s="537"/>
      <c r="R224" s="537"/>
      <c r="S224" s="537"/>
    </row>
    <row r="225" spans="1:19" ht="18.75" customHeight="1">
      <c r="A225" s="537">
        <v>217</v>
      </c>
      <c r="B225" s="625"/>
      <c r="C225" s="636"/>
      <c r="D225" s="758">
        <f>IFERROR(_xlfn.XLOOKUP(E225,[2]예산코드!D:D,[2]예산코드!A:A),"")</f>
        <v>500606</v>
      </c>
      <c r="E225" s="637" t="s">
        <v>1135</v>
      </c>
      <c r="F225" s="665">
        <v>45667</v>
      </c>
      <c r="G225" s="644" t="s">
        <v>1893</v>
      </c>
      <c r="H225" s="640" t="s">
        <v>367</v>
      </c>
      <c r="I225" s="645" t="s">
        <v>635</v>
      </c>
      <c r="J225" s="640" t="s">
        <v>811</v>
      </c>
      <c r="K225" s="646">
        <v>159955</v>
      </c>
      <c r="L225" s="643">
        <v>15995</v>
      </c>
      <c r="M225" s="634" t="str">
        <f t="array" aca="1" ref="M225" ca="1">IFERROR(_xludf.IFS(J225="원천",K225*3.3%*-1,J225="원천/고용",SUM(K225*3.3%*-1,K225*75%*0.8%*-1)),"")</f>
        <v/>
      </c>
      <c r="N225" s="635">
        <f t="shared" ca="1" si="0"/>
        <v>175950</v>
      </c>
      <c r="O225" s="514"/>
      <c r="P225" s="517"/>
      <c r="Q225" s="537"/>
      <c r="R225" s="537"/>
      <c r="S225" s="537"/>
    </row>
    <row r="226" spans="1:19" ht="18.75" customHeight="1">
      <c r="A226" s="537">
        <v>218</v>
      </c>
      <c r="B226" s="625"/>
      <c r="C226" s="636"/>
      <c r="D226" s="758">
        <f>IFERROR(_xlfn.XLOOKUP(E226,[2]예산코드!D:D,[2]예산코드!A:A),"")</f>
        <v>503504</v>
      </c>
      <c r="E226" s="627" t="s">
        <v>1122</v>
      </c>
      <c r="F226" s="665">
        <v>45667</v>
      </c>
      <c r="G226" s="639" t="s">
        <v>1518</v>
      </c>
      <c r="H226" s="640" t="s">
        <v>371</v>
      </c>
      <c r="I226" s="645" t="s">
        <v>376</v>
      </c>
      <c r="J226" s="640" t="s">
        <v>1317</v>
      </c>
      <c r="K226" s="646">
        <v>54594</v>
      </c>
      <c r="L226" s="643">
        <v>0</v>
      </c>
      <c r="M226" s="634" t="str">
        <f t="array" aca="1" ref="M226" ca="1">IFERROR(_xludf.IFS(J226="원천",K226*3.3%*-1,J226="원천/고용",SUM(K226*3.3%*-1,K226*75%*0.8%*-1)),"")</f>
        <v/>
      </c>
      <c r="N226" s="635">
        <f t="shared" ca="1" si="0"/>
        <v>54594</v>
      </c>
      <c r="O226" s="512"/>
      <c r="P226" s="516"/>
      <c r="Q226" s="537"/>
      <c r="R226" s="537"/>
      <c r="S226" s="537"/>
    </row>
    <row r="227" spans="1:19" ht="18.75" customHeight="1">
      <c r="B227" s="695"/>
      <c r="C227" s="695"/>
      <c r="D227" s="758">
        <f>IFERROR(_xlfn.XLOOKUP(E227,[2]예산코드!D:D,[2]예산코드!A:A),"")</f>
        <v>500607</v>
      </c>
      <c r="E227" s="696" t="s">
        <v>2723</v>
      </c>
      <c r="F227" s="697">
        <v>45667</v>
      </c>
      <c r="G227" s="698" t="s">
        <v>2630</v>
      </c>
      <c r="H227" s="699" t="s">
        <v>2631</v>
      </c>
      <c r="I227" s="699" t="s">
        <v>697</v>
      </c>
      <c r="J227" s="699" t="s">
        <v>811</v>
      </c>
      <c r="K227" s="700">
        <v>79854</v>
      </c>
      <c r="L227" s="701">
        <v>7986</v>
      </c>
      <c r="M227" s="702" t="str" cm="1">
        <f t="array" ref="M227">IFERROR(_xlfn.IFS(J227="원천",K227*3.3%*-1,J227="원천/고용",SUM(K227*3.3%*-1,K227*75%*0.8%*-1)),"")</f>
        <v/>
      </c>
      <c r="N227" s="703">
        <f>SUM(K227:M227)</f>
        <v>87840</v>
      </c>
      <c r="O227" s="504"/>
      <c r="P227" s="527"/>
      <c r="Q227" s="537"/>
      <c r="R227" s="537"/>
      <c r="S227" s="537"/>
    </row>
    <row r="228" spans="1:19" ht="18.75" customHeight="1">
      <c r="B228" s="704"/>
      <c r="C228" s="704"/>
      <c r="D228" s="758">
        <f>IFERROR(_xlfn.XLOOKUP(E228,[2]예산코드!D:D,[2]예산코드!A:A),"")</f>
        <v>500606</v>
      </c>
      <c r="E228" s="705" t="s">
        <v>2632</v>
      </c>
      <c r="F228" s="697">
        <v>45667</v>
      </c>
      <c r="G228" s="706" t="s">
        <v>2633</v>
      </c>
      <c r="H228" s="707" t="s">
        <v>2634</v>
      </c>
      <c r="I228" s="707" t="s">
        <v>697</v>
      </c>
      <c r="J228" s="707" t="s">
        <v>811</v>
      </c>
      <c r="K228" s="708">
        <v>96364</v>
      </c>
      <c r="L228" s="709">
        <v>9636</v>
      </c>
      <c r="M228" s="702" t="str" cm="1">
        <f t="array" ref="M228">IFERROR(_xlfn.IFS(J228="원천",K228*3.3%*-1,J228="원천/고용",SUM(K228*3.3%*-1,K228*75%*0.8%*-1)),"")</f>
        <v/>
      </c>
      <c r="N228" s="703">
        <f>SUM(K228:M228)</f>
        <v>106000</v>
      </c>
      <c r="O228" s="505"/>
      <c r="P228" s="513"/>
      <c r="Q228" s="537"/>
      <c r="R228" s="537"/>
      <c r="S228" s="537"/>
    </row>
    <row r="229" spans="1:19" ht="18.75" customHeight="1">
      <c r="B229" s="695"/>
      <c r="C229" s="695"/>
      <c r="D229" s="758">
        <f>IFERROR(_xlfn.XLOOKUP(E229,[2]예산코드!D:D,[2]예산코드!A:A),"")</f>
        <v>500607</v>
      </c>
      <c r="E229" s="705" t="s">
        <v>153</v>
      </c>
      <c r="F229" s="697">
        <v>45667</v>
      </c>
      <c r="G229" s="698" t="s">
        <v>2635</v>
      </c>
      <c r="H229" s="699" t="s">
        <v>2636</v>
      </c>
      <c r="I229" s="699" t="s">
        <v>697</v>
      </c>
      <c r="J229" s="707" t="s">
        <v>811</v>
      </c>
      <c r="K229" s="700">
        <v>2727</v>
      </c>
      <c r="L229" s="701">
        <v>273</v>
      </c>
      <c r="M229" s="702" t="str" cm="1">
        <f t="array" ref="M229">IFERROR(_xlfn.IFS(J229="원천",K229*3.3%*-1,J229="원천/고용",SUM(K229*3.3%*-1,K229*75%*0.8%*-1)),"")</f>
        <v/>
      </c>
      <c r="N229" s="703">
        <f>SUM(K229:M229)</f>
        <v>3000</v>
      </c>
      <c r="O229" s="504"/>
      <c r="P229" s="527"/>
      <c r="Q229" s="537"/>
      <c r="R229" s="537"/>
      <c r="S229" s="537"/>
    </row>
    <row r="230" spans="1:19" ht="18.75" customHeight="1">
      <c r="A230" s="537">
        <v>219</v>
      </c>
      <c r="B230" s="625"/>
      <c r="C230" s="636"/>
      <c r="D230" s="758">
        <f>IFERROR(_xlfn.XLOOKUP(E230,[2]예산코드!D:D,[2]예산코드!A:A),"")</f>
        <v>500604</v>
      </c>
      <c r="E230" s="637" t="s">
        <v>1140</v>
      </c>
      <c r="F230" s="665">
        <v>45668</v>
      </c>
      <c r="G230" s="639" t="s">
        <v>1789</v>
      </c>
      <c r="H230" s="640" t="s">
        <v>1510</v>
      </c>
      <c r="I230" s="641" t="s">
        <v>697</v>
      </c>
      <c r="J230" s="640" t="s">
        <v>811</v>
      </c>
      <c r="K230" s="646">
        <v>100910</v>
      </c>
      <c r="L230" s="643">
        <v>10090</v>
      </c>
      <c r="M230" s="634" t="str">
        <f t="array" aca="1" ref="M230" ca="1">IFERROR(_xludf.IFS(J230="원천",K230*3.3%*-1,J230="원천/고용",SUM(K230*3.3%*-1,K230*75%*0.8%*-1)),"")</f>
        <v/>
      </c>
      <c r="N230" s="635">
        <f t="shared" ca="1" si="0"/>
        <v>111000</v>
      </c>
      <c r="O230" s="514"/>
      <c r="P230" s="517"/>
      <c r="Q230" s="537"/>
      <c r="R230" s="537"/>
      <c r="S230" s="537"/>
    </row>
    <row r="231" spans="1:19" ht="18.75" customHeight="1">
      <c r="A231" s="537">
        <v>220</v>
      </c>
      <c r="B231" s="625"/>
      <c r="C231" s="636"/>
      <c r="D231" s="758">
        <f>IFERROR(_xlfn.XLOOKUP(E231,[2]예산코드!D:D,[2]예산코드!A:A),"")</f>
        <v>500602</v>
      </c>
      <c r="E231" s="627" t="s">
        <v>859</v>
      </c>
      <c r="F231" s="665">
        <v>45668</v>
      </c>
      <c r="G231" s="639" t="s">
        <v>2032</v>
      </c>
      <c r="H231" s="640" t="s">
        <v>386</v>
      </c>
      <c r="I231" s="641" t="s">
        <v>605</v>
      </c>
      <c r="J231" s="640" t="s">
        <v>811</v>
      </c>
      <c r="K231" s="646">
        <v>36300</v>
      </c>
      <c r="L231" s="643">
        <v>0</v>
      </c>
      <c r="M231" s="634" t="str">
        <f t="array" aca="1" ref="M231" ca="1">IFERROR(_xludf.IFS(J231="원천",K231*3.3%*-1,J231="원천/고용",SUM(K231*3.3%*-1,K231*75%*0.8%*-1)),"")</f>
        <v/>
      </c>
      <c r="N231" s="635">
        <f t="shared" ca="1" si="0"/>
        <v>36300</v>
      </c>
      <c r="O231" s="505"/>
      <c r="P231" s="513"/>
      <c r="Q231" s="537"/>
      <c r="R231" s="537"/>
      <c r="S231" s="537"/>
    </row>
    <row r="232" spans="1:19" ht="18.75" customHeight="1">
      <c r="A232" s="537">
        <v>221</v>
      </c>
      <c r="B232" s="625"/>
      <c r="C232" s="636"/>
      <c r="D232" s="758">
        <f>IFERROR(_xlfn.XLOOKUP(E232,[2]예산코드!D:D,[2]예산코드!A:A),"")</f>
        <v>500602</v>
      </c>
      <c r="E232" s="637" t="s">
        <v>859</v>
      </c>
      <c r="F232" s="665">
        <v>45668</v>
      </c>
      <c r="G232" s="639" t="s">
        <v>2032</v>
      </c>
      <c r="H232" s="640" t="s">
        <v>1093</v>
      </c>
      <c r="I232" s="641" t="s">
        <v>635</v>
      </c>
      <c r="J232" s="640" t="s">
        <v>811</v>
      </c>
      <c r="K232" s="646">
        <v>26200</v>
      </c>
      <c r="L232" s="643">
        <v>0</v>
      </c>
      <c r="M232" s="634" t="str">
        <f t="array" aca="1" ref="M232" ca="1">IFERROR(_xludf.IFS(J232="원천",K232*3.3%*-1,J232="원천/고용",SUM(K232*3.3%*-1,K232*75%*0.8%*-1)),"")</f>
        <v/>
      </c>
      <c r="N232" s="635">
        <f t="shared" ca="1" si="0"/>
        <v>26200</v>
      </c>
      <c r="O232" s="504"/>
      <c r="P232" s="527"/>
      <c r="Q232" s="537"/>
      <c r="R232" s="537"/>
      <c r="S232" s="537"/>
    </row>
    <row r="233" spans="1:19" ht="18.75" customHeight="1">
      <c r="A233" s="537">
        <v>222</v>
      </c>
      <c r="B233" s="625"/>
      <c r="C233" s="636"/>
      <c r="D233" s="758">
        <f>IFERROR(_xlfn.XLOOKUP(E233,[2]예산코드!D:D,[2]예산코드!A:A),"")</f>
        <v>500602</v>
      </c>
      <c r="E233" s="627" t="s">
        <v>859</v>
      </c>
      <c r="F233" s="665">
        <v>45668</v>
      </c>
      <c r="G233" s="639" t="s">
        <v>2029</v>
      </c>
      <c r="H233" s="640" t="s">
        <v>372</v>
      </c>
      <c r="I233" s="641" t="s">
        <v>1234</v>
      </c>
      <c r="J233" s="640" t="s">
        <v>811</v>
      </c>
      <c r="K233" s="646">
        <v>9800</v>
      </c>
      <c r="L233" s="694">
        <v>0</v>
      </c>
      <c r="M233" s="634" t="str">
        <f t="array" aca="1" ref="M233" ca="1">IFERROR(_xludf.IFS(J233="원천",K233*3.3%*-1,J233="원천/고용",SUM(K233*3.3%*-1,K233*75%*0.8%*-1)),"")</f>
        <v/>
      </c>
      <c r="N233" s="635">
        <f t="shared" ca="1" si="0"/>
        <v>9800</v>
      </c>
      <c r="O233" s="505"/>
      <c r="P233" s="513"/>
      <c r="Q233" s="537"/>
      <c r="R233" s="537"/>
      <c r="S233" s="537"/>
    </row>
    <row r="234" spans="1:19" ht="18.75" customHeight="1">
      <c r="A234" s="537">
        <v>223</v>
      </c>
      <c r="B234" s="625"/>
      <c r="C234" s="636"/>
      <c r="D234" s="758">
        <f>IFERROR(_xlfn.XLOOKUP(E234,[2]예산코드!D:D,[2]예산코드!A:A),"")</f>
        <v>500602</v>
      </c>
      <c r="E234" s="647" t="s">
        <v>859</v>
      </c>
      <c r="F234" s="638">
        <v>45668</v>
      </c>
      <c r="G234" s="649" t="s">
        <v>2017</v>
      </c>
      <c r="H234" s="651" t="s">
        <v>386</v>
      </c>
      <c r="I234" s="710" t="s">
        <v>666</v>
      </c>
      <c r="J234" s="640" t="s">
        <v>811</v>
      </c>
      <c r="K234" s="664">
        <v>22000</v>
      </c>
      <c r="L234" s="711">
        <v>0</v>
      </c>
      <c r="M234" s="634" t="str">
        <f t="array" aca="1" ref="M234" ca="1">IFERROR(_xludf.IFS(J234="원천",K234*3.3%*-1,J234="원천/고용",SUM(K234*3.3%*-1,K234*75%*0.8%*-1)),"")</f>
        <v/>
      </c>
      <c r="N234" s="635">
        <f t="shared" ca="1" si="0"/>
        <v>22000</v>
      </c>
      <c r="O234" s="504"/>
      <c r="P234" s="527"/>
      <c r="Q234" s="537"/>
      <c r="R234" s="537"/>
      <c r="S234" s="537"/>
    </row>
    <row r="235" spans="1:19" ht="18.75" customHeight="1">
      <c r="A235" s="537">
        <v>224</v>
      </c>
      <c r="B235" s="625"/>
      <c r="C235" s="636"/>
      <c r="D235" s="758">
        <f>IFERROR(_xlfn.XLOOKUP(E235,[2]예산코드!D:D,[2]예산코드!A:A),"")</f>
        <v>500602</v>
      </c>
      <c r="E235" s="627" t="s">
        <v>859</v>
      </c>
      <c r="F235" s="665">
        <v>45668</v>
      </c>
      <c r="G235" s="639" t="s">
        <v>473</v>
      </c>
      <c r="H235" s="640" t="s">
        <v>306</v>
      </c>
      <c r="I235" s="641" t="s">
        <v>697</v>
      </c>
      <c r="J235" s="640" t="s">
        <v>811</v>
      </c>
      <c r="K235" s="646">
        <v>3000</v>
      </c>
      <c r="L235" s="643">
        <v>0</v>
      </c>
      <c r="M235" s="634" t="str">
        <f t="array" aca="1" ref="M235" ca="1">IFERROR(_xludf.IFS(J235="원천",K235*3.3%*-1,J235="원천/고용",SUM(K235*3.3%*-1,K235*75%*0.8%*-1)),"")</f>
        <v/>
      </c>
      <c r="N235" s="635">
        <f t="shared" ca="1" si="0"/>
        <v>3000</v>
      </c>
      <c r="O235" s="505"/>
      <c r="P235" s="513"/>
      <c r="Q235" s="537"/>
      <c r="R235" s="537"/>
      <c r="S235" s="537"/>
    </row>
    <row r="236" spans="1:19" ht="18.75" customHeight="1">
      <c r="A236" s="537">
        <v>225</v>
      </c>
      <c r="B236" s="625"/>
      <c r="C236" s="636"/>
      <c r="D236" s="758">
        <f>IFERROR(_xlfn.XLOOKUP(E236,[2]예산코드!D:D,[2]예산코드!A:A),"")</f>
        <v>500602</v>
      </c>
      <c r="E236" s="637" t="s">
        <v>859</v>
      </c>
      <c r="F236" s="665">
        <v>45668</v>
      </c>
      <c r="G236" s="639" t="s">
        <v>468</v>
      </c>
      <c r="H236" s="640" t="s">
        <v>1921</v>
      </c>
      <c r="I236" s="641" t="s">
        <v>697</v>
      </c>
      <c r="J236" s="640" t="s">
        <v>811</v>
      </c>
      <c r="K236" s="646">
        <v>45455</v>
      </c>
      <c r="L236" s="643">
        <v>4545</v>
      </c>
      <c r="M236" s="634" t="str">
        <f t="array" aca="1" ref="M236" ca="1">IFERROR(_xludf.IFS(J236="원천",K236*3.3%*-1,J236="원천/고용",SUM(K236*3.3%*-1,K236*75%*0.8%*-1)),"")</f>
        <v/>
      </c>
      <c r="N236" s="635">
        <f t="shared" ca="1" si="0"/>
        <v>50000</v>
      </c>
      <c r="O236" s="504"/>
      <c r="P236" s="527"/>
      <c r="Q236" s="537"/>
      <c r="R236" s="537"/>
      <c r="S236" s="537"/>
    </row>
    <row r="237" spans="1:19" ht="18.75" customHeight="1">
      <c r="A237" s="537">
        <v>226</v>
      </c>
      <c r="B237" s="625"/>
      <c r="C237" s="636"/>
      <c r="D237" s="758">
        <f>IFERROR(_xlfn.XLOOKUP(E237,[2]예산코드!D:D,[2]예산코드!A:A),"")</f>
        <v>500602</v>
      </c>
      <c r="E237" s="627" t="s">
        <v>859</v>
      </c>
      <c r="F237" s="665">
        <v>45668</v>
      </c>
      <c r="G237" s="639" t="s">
        <v>467</v>
      </c>
      <c r="H237" s="640" t="s">
        <v>374</v>
      </c>
      <c r="I237" s="641" t="s">
        <v>697</v>
      </c>
      <c r="J237" s="640" t="s">
        <v>811</v>
      </c>
      <c r="K237" s="646">
        <v>1727</v>
      </c>
      <c r="L237" s="643">
        <v>173</v>
      </c>
      <c r="M237" s="634" t="str">
        <f t="array" aca="1" ref="M237" ca="1">IFERROR(_xludf.IFS(J237="원천",K237*3.3%*-1,J237="원천/고용",SUM(K237*3.3%*-1,K237*75%*0.8%*-1)),"")</f>
        <v/>
      </c>
      <c r="N237" s="635">
        <f t="shared" ca="1" si="0"/>
        <v>1900</v>
      </c>
      <c r="O237" s="505"/>
      <c r="P237" s="513"/>
      <c r="Q237" s="537"/>
      <c r="R237" s="537"/>
      <c r="S237" s="537"/>
    </row>
    <row r="238" spans="1:19" ht="18.75" customHeight="1">
      <c r="A238" s="537">
        <v>227</v>
      </c>
      <c r="B238" s="625"/>
      <c r="C238" s="636"/>
      <c r="D238" s="758">
        <f>IFERROR(_xlfn.XLOOKUP(E238,[2]예산코드!D:D,[2]예산코드!A:A),"")</f>
        <v>500601</v>
      </c>
      <c r="E238" s="637" t="s">
        <v>869</v>
      </c>
      <c r="F238" s="665">
        <v>45668</v>
      </c>
      <c r="G238" s="639" t="s">
        <v>174</v>
      </c>
      <c r="H238" s="640" t="s">
        <v>1180</v>
      </c>
      <c r="I238" s="641" t="s">
        <v>697</v>
      </c>
      <c r="J238" s="640" t="s">
        <v>811</v>
      </c>
      <c r="K238" s="646">
        <v>11455</v>
      </c>
      <c r="L238" s="643">
        <v>1145</v>
      </c>
      <c r="M238" s="634" t="str">
        <f t="array" aca="1" ref="M238" ca="1">IFERROR(_xludf.IFS(J238="원천",K238*3.3%*-1,J238="원천/고용",SUM(K238*3.3%*-1,K238*75%*0.8%*-1)),"")</f>
        <v/>
      </c>
      <c r="N238" s="635">
        <f t="shared" ca="1" si="0"/>
        <v>12600</v>
      </c>
      <c r="O238" s="504"/>
      <c r="P238" s="527"/>
      <c r="Q238" s="537"/>
      <c r="R238" s="537"/>
      <c r="S238" s="537"/>
    </row>
    <row r="239" spans="1:19" ht="18.75" customHeight="1">
      <c r="A239" s="537">
        <v>228</v>
      </c>
      <c r="B239" s="625"/>
      <c r="C239" s="636"/>
      <c r="D239" s="758">
        <f>IFERROR(_xlfn.XLOOKUP(E239,[2]예산코드!D:D,[2]예산코드!A:A),"")</f>
        <v>500601</v>
      </c>
      <c r="E239" s="627" t="s">
        <v>869</v>
      </c>
      <c r="F239" s="665">
        <v>45668</v>
      </c>
      <c r="G239" s="639" t="s">
        <v>151</v>
      </c>
      <c r="H239" s="640" t="s">
        <v>1682</v>
      </c>
      <c r="I239" s="641" t="s">
        <v>697</v>
      </c>
      <c r="J239" s="640" t="s">
        <v>811</v>
      </c>
      <c r="K239" s="646">
        <v>4273</v>
      </c>
      <c r="L239" s="643">
        <v>427</v>
      </c>
      <c r="M239" s="634" t="str">
        <f t="array" aca="1" ref="M239" ca="1">IFERROR(_xludf.IFS(J239="원천",K239*3.3%*-1,J239="원천/고용",SUM(K239*3.3%*-1,K239*75%*0.8%*-1)),"")</f>
        <v/>
      </c>
      <c r="N239" s="635">
        <f t="shared" ca="1" si="0"/>
        <v>4700</v>
      </c>
      <c r="O239" s="505"/>
      <c r="P239" s="513"/>
      <c r="Q239" s="537"/>
      <c r="R239" s="537"/>
      <c r="S239" s="537"/>
    </row>
    <row r="240" spans="1:19" ht="18.75" customHeight="1">
      <c r="A240" s="537">
        <v>229</v>
      </c>
      <c r="B240" s="625"/>
      <c r="C240" s="636"/>
      <c r="D240" s="758">
        <f>IFERROR(_xlfn.XLOOKUP(E240,[2]예산코드!D:D,[2]예산코드!A:A),"")</f>
        <v>500601</v>
      </c>
      <c r="E240" s="637" t="s">
        <v>869</v>
      </c>
      <c r="F240" s="665">
        <v>45668</v>
      </c>
      <c r="G240" s="639" t="s">
        <v>151</v>
      </c>
      <c r="H240" s="640" t="s">
        <v>1863</v>
      </c>
      <c r="I240" s="641" t="s">
        <v>697</v>
      </c>
      <c r="J240" s="640" t="s">
        <v>811</v>
      </c>
      <c r="K240" s="646">
        <v>2091</v>
      </c>
      <c r="L240" s="643">
        <v>209</v>
      </c>
      <c r="M240" s="634" t="str">
        <f t="array" aca="1" ref="M240" ca="1">IFERROR(_xludf.IFS(J240="원천",K240*3.3%*-1,J240="원천/고용",SUM(K240*3.3%*-1,K240*75%*0.8%*-1)),"")</f>
        <v/>
      </c>
      <c r="N240" s="635">
        <f t="shared" ca="1" si="0"/>
        <v>2300</v>
      </c>
      <c r="O240" s="504"/>
      <c r="P240" s="527"/>
      <c r="Q240" s="537"/>
      <c r="R240" s="537"/>
      <c r="S240" s="537"/>
    </row>
    <row r="241" spans="1:19" ht="18.75" customHeight="1">
      <c r="A241" s="537">
        <v>230</v>
      </c>
      <c r="B241" s="625"/>
      <c r="C241" s="636"/>
      <c r="D241" s="758">
        <f>IFERROR(_xlfn.XLOOKUP(E241,[2]예산코드!D:D,[2]예산코드!A:A),"")</f>
        <v>500610</v>
      </c>
      <c r="E241" s="627" t="s">
        <v>135</v>
      </c>
      <c r="F241" s="654">
        <v>45668</v>
      </c>
      <c r="G241" s="655" t="s">
        <v>1773</v>
      </c>
      <c r="H241" s="657" t="s">
        <v>302</v>
      </c>
      <c r="I241" s="712" t="s">
        <v>697</v>
      </c>
      <c r="J241" s="657" t="s">
        <v>1085</v>
      </c>
      <c r="K241" s="658">
        <v>1091</v>
      </c>
      <c r="L241" s="659">
        <v>9</v>
      </c>
      <c r="M241" s="634" t="str">
        <f t="array" aca="1" ref="M241" ca="1">IFERROR(_xludf.IFS(J241="원천",K241*3.3%*-1,J241="원천/고용",SUM(K241*3.3%*-1,K241*75%*0.8%*-1)),"")</f>
        <v/>
      </c>
      <c r="N241" s="635">
        <f t="shared" ca="1" si="0"/>
        <v>1100</v>
      </c>
      <c r="O241" s="505"/>
      <c r="P241" s="553" t="s">
        <v>1293</v>
      </c>
      <c r="Q241" s="537"/>
      <c r="R241" s="537"/>
      <c r="S241" s="537"/>
    </row>
    <row r="242" spans="1:19" ht="18.75" customHeight="1">
      <c r="A242" s="537">
        <v>231</v>
      </c>
      <c r="B242" s="625"/>
      <c r="C242" s="636"/>
      <c r="D242" s="758">
        <f>IFERROR(_xlfn.XLOOKUP(E242,[2]예산코드!D:D,[2]예산코드!A:A),"")</f>
        <v>500610</v>
      </c>
      <c r="E242" s="647" t="s">
        <v>135</v>
      </c>
      <c r="F242" s="638">
        <v>45668</v>
      </c>
      <c r="G242" s="649" t="s">
        <v>1773</v>
      </c>
      <c r="H242" s="651" t="s">
        <v>351</v>
      </c>
      <c r="I242" s="710" t="s">
        <v>697</v>
      </c>
      <c r="J242" s="651" t="s">
        <v>1085</v>
      </c>
      <c r="K242" s="652">
        <v>909</v>
      </c>
      <c r="L242" s="653">
        <v>91</v>
      </c>
      <c r="M242" s="634" t="str">
        <f t="array" aca="1" ref="M242" ca="1">IFERROR(_xludf.IFS(J242="원천",K242*3.3%*-1,J242="원천/고용",SUM(K242*3.3%*-1,K242*75%*0.8%*-1)),"")</f>
        <v/>
      </c>
      <c r="N242" s="635">
        <f t="shared" ca="1" si="0"/>
        <v>1000</v>
      </c>
      <c r="O242" s="504"/>
      <c r="P242" s="553" t="s">
        <v>1293</v>
      </c>
      <c r="Q242" s="537"/>
      <c r="R242" s="537"/>
      <c r="S242" s="537"/>
    </row>
    <row r="243" spans="1:19" ht="18.75" customHeight="1">
      <c r="A243" s="537">
        <v>232</v>
      </c>
      <c r="B243" s="625"/>
      <c r="C243" s="636"/>
      <c r="D243" s="758">
        <f>IFERROR(_xlfn.XLOOKUP(E243,[2]예산코드!D:D,[2]예산코드!A:A),"")</f>
        <v>500610</v>
      </c>
      <c r="E243" s="627" t="s">
        <v>135</v>
      </c>
      <c r="F243" s="654">
        <v>45668</v>
      </c>
      <c r="G243" s="655" t="s">
        <v>1773</v>
      </c>
      <c r="H243" s="657" t="s">
        <v>363</v>
      </c>
      <c r="I243" s="712" t="s">
        <v>697</v>
      </c>
      <c r="J243" s="657" t="s">
        <v>1085</v>
      </c>
      <c r="K243" s="658">
        <v>1000</v>
      </c>
      <c r="L243" s="659" t="s">
        <v>657</v>
      </c>
      <c r="M243" s="634" t="str">
        <f t="array" aca="1" ref="M243" ca="1">IFERROR(_xludf.IFS(J243="원천",K243*3.3%*-1,J243="원천/고용",SUM(K243*3.3%*-1,K243*75%*0.8%*-1)),"")</f>
        <v/>
      </c>
      <c r="N243" s="635">
        <f t="shared" ca="1" si="0"/>
        <v>1000</v>
      </c>
      <c r="O243" s="505"/>
      <c r="P243" s="553" t="s">
        <v>1293</v>
      </c>
      <c r="Q243" s="537"/>
      <c r="R243" s="537"/>
      <c r="S243" s="537"/>
    </row>
    <row r="244" spans="1:19" ht="18.75" customHeight="1">
      <c r="A244" s="537">
        <v>233</v>
      </c>
      <c r="B244" s="625"/>
      <c r="C244" s="636"/>
      <c r="D244" s="758">
        <f>IFERROR(_xlfn.XLOOKUP(E244,[2]예산코드!D:D,[2]예산코드!A:A),"")</f>
        <v>500610</v>
      </c>
      <c r="E244" s="647" t="s">
        <v>135</v>
      </c>
      <c r="F244" s="638">
        <v>45668</v>
      </c>
      <c r="G244" s="649" t="s">
        <v>1773</v>
      </c>
      <c r="H244" s="651" t="s">
        <v>363</v>
      </c>
      <c r="I244" s="710" t="s">
        <v>697</v>
      </c>
      <c r="J244" s="651" t="s">
        <v>1085</v>
      </c>
      <c r="K244" s="652">
        <v>1000</v>
      </c>
      <c r="L244" s="653" t="s">
        <v>657</v>
      </c>
      <c r="M244" s="634" t="str">
        <f t="array" aca="1" ref="M244" ca="1">IFERROR(_xludf.IFS(J244="원천",K244*3.3%*-1,J244="원천/고용",SUM(K244*3.3%*-1,K244*75%*0.8%*-1)),"")</f>
        <v/>
      </c>
      <c r="N244" s="635">
        <f t="shared" ca="1" si="0"/>
        <v>1000</v>
      </c>
      <c r="O244" s="504"/>
      <c r="P244" s="553" t="s">
        <v>1293</v>
      </c>
      <c r="Q244" s="537"/>
      <c r="R244" s="537"/>
      <c r="S244" s="537"/>
    </row>
    <row r="245" spans="1:19" ht="18.75" customHeight="1">
      <c r="A245" s="537">
        <v>234</v>
      </c>
      <c r="B245" s="625"/>
      <c r="C245" s="636"/>
      <c r="D245" s="758">
        <f>IFERROR(_xlfn.XLOOKUP(E245,[2]예산코드!D:D,[2]예산코드!A:A),"")</f>
        <v>500606</v>
      </c>
      <c r="E245" s="627" t="s">
        <v>1135</v>
      </c>
      <c r="F245" s="713">
        <v>45668</v>
      </c>
      <c r="G245" s="714" t="s">
        <v>2061</v>
      </c>
      <c r="H245" s="715"/>
      <c r="I245" s="716" t="s">
        <v>605</v>
      </c>
      <c r="J245" s="717" t="s">
        <v>811</v>
      </c>
      <c r="K245" s="718">
        <v>12100</v>
      </c>
      <c r="L245" s="719">
        <v>0</v>
      </c>
      <c r="M245" s="634" t="str">
        <f t="array" aca="1" ref="M245" ca="1">IFERROR(_xludf.IFS(J245="원천",K245*3.3%*-1,J245="원천/고용",SUM(K245*3.3%*-1,K245*75%*0.8%*-1)),"")</f>
        <v/>
      </c>
      <c r="N245" s="635">
        <f t="shared" ca="1" si="0"/>
        <v>12100</v>
      </c>
      <c r="O245" s="505"/>
      <c r="P245" s="513"/>
      <c r="Q245" s="537"/>
      <c r="R245" s="537"/>
      <c r="S245" s="537"/>
    </row>
    <row r="246" spans="1:19" ht="18.75" customHeight="1">
      <c r="A246" s="537">
        <v>235</v>
      </c>
      <c r="B246" s="625"/>
      <c r="C246" s="636"/>
      <c r="D246" s="758">
        <f>IFERROR(_xlfn.XLOOKUP(E246,[2]예산코드!D:D,[2]예산코드!A:A),"")</f>
        <v>500606</v>
      </c>
      <c r="E246" s="637" t="s">
        <v>1135</v>
      </c>
      <c r="F246" s="665">
        <v>45668</v>
      </c>
      <c r="G246" s="639" t="s">
        <v>1914</v>
      </c>
      <c r="H246" s="640" t="s">
        <v>695</v>
      </c>
      <c r="I246" s="641" t="s">
        <v>706</v>
      </c>
      <c r="J246" s="717" t="s">
        <v>811</v>
      </c>
      <c r="K246" s="646">
        <v>84546</v>
      </c>
      <c r="L246" s="643">
        <v>8454</v>
      </c>
      <c r="M246" s="634" t="str">
        <f t="array" aca="1" ref="M246" ca="1">IFERROR(_xludf.IFS(J246="원천",K246*3.3%*-1,J246="원천/고용",SUM(K246*3.3%*-1,K246*75%*0.8%*-1)),"")</f>
        <v/>
      </c>
      <c r="N246" s="635">
        <f t="shared" ca="1" si="0"/>
        <v>93000</v>
      </c>
      <c r="O246" s="504"/>
      <c r="P246" s="527"/>
      <c r="Q246" s="537"/>
      <c r="R246" s="537"/>
      <c r="S246" s="537"/>
    </row>
    <row r="247" spans="1:19" ht="18.75" customHeight="1">
      <c r="A247" s="537">
        <v>236</v>
      </c>
      <c r="B247" s="625"/>
      <c r="C247" s="636"/>
      <c r="D247" s="758">
        <f>IFERROR(_xlfn.XLOOKUP(E247,[2]예산코드!D:D,[2]예산코드!A:A),"")</f>
        <v>503312</v>
      </c>
      <c r="E247" s="684" t="s">
        <v>613</v>
      </c>
      <c r="F247" s="676">
        <v>45669</v>
      </c>
      <c r="G247" s="720" t="s">
        <v>2065</v>
      </c>
      <c r="H247" s="640"/>
      <c r="I247" s="641" t="s">
        <v>697</v>
      </c>
      <c r="J247" s="640" t="s">
        <v>811</v>
      </c>
      <c r="K247" s="646">
        <v>96055</v>
      </c>
      <c r="L247" s="643">
        <v>9605</v>
      </c>
      <c r="M247" s="634" t="str">
        <f t="array" aca="1" ref="M247" ca="1">IFERROR(_xludf.IFS(J247="원천",K247*3.3%*-1,J247="원천/고용",SUM(K247*3.3%*-1,K247*75%*0.8%*-1)),"")</f>
        <v/>
      </c>
      <c r="N247" s="635">
        <f t="shared" ca="1" si="0"/>
        <v>105660</v>
      </c>
      <c r="O247" s="505"/>
      <c r="P247" s="513"/>
      <c r="Q247" s="537"/>
      <c r="R247" s="537"/>
      <c r="S247" s="537"/>
    </row>
    <row r="248" spans="1:19" ht="18.75" customHeight="1">
      <c r="A248" s="537">
        <v>237</v>
      </c>
      <c r="B248" s="625"/>
      <c r="C248" s="636"/>
      <c r="D248" s="758">
        <f>IFERROR(_xlfn.XLOOKUP(E248,[2]예산코드!D:D,[2]예산코드!A:A),"")</f>
        <v>503312</v>
      </c>
      <c r="E248" s="627" t="s">
        <v>613</v>
      </c>
      <c r="F248" s="665">
        <v>45669</v>
      </c>
      <c r="G248" s="639" t="s">
        <v>1759</v>
      </c>
      <c r="H248" s="640" t="s">
        <v>720</v>
      </c>
      <c r="I248" s="641" t="s">
        <v>697</v>
      </c>
      <c r="J248" s="640" t="s">
        <v>811</v>
      </c>
      <c r="K248" s="646">
        <v>109650</v>
      </c>
      <c r="L248" s="643"/>
      <c r="M248" s="634" t="str">
        <f t="array" aca="1" ref="M248" ca="1">IFERROR(_xludf.IFS(J248="원천",K248*3.3%*-1,J248="원천/고용",SUM(K248*3.3%*-1,K248*75%*0.8%*-1)),"")</f>
        <v/>
      </c>
      <c r="N248" s="635">
        <f t="shared" ca="1" si="0"/>
        <v>109650</v>
      </c>
      <c r="O248" s="504"/>
      <c r="P248" s="527"/>
      <c r="Q248" s="537"/>
      <c r="R248" s="537"/>
      <c r="S248" s="537"/>
    </row>
    <row r="249" spans="1:19" ht="18.75" customHeight="1">
      <c r="A249" s="537">
        <v>238</v>
      </c>
      <c r="B249" s="625"/>
      <c r="C249" s="636"/>
      <c r="D249" s="758">
        <f>IFERROR(_xlfn.XLOOKUP(E249,[2]예산코드!D:D,[2]예산코드!A:A),"")</f>
        <v>500605</v>
      </c>
      <c r="E249" s="627" t="s">
        <v>876</v>
      </c>
      <c r="F249" s="665">
        <v>45669</v>
      </c>
      <c r="G249" s="639" t="s">
        <v>28</v>
      </c>
      <c r="H249" s="640" t="s">
        <v>310</v>
      </c>
      <c r="I249" s="641" t="s">
        <v>697</v>
      </c>
      <c r="J249" s="640" t="s">
        <v>811</v>
      </c>
      <c r="K249" s="646">
        <v>9273</v>
      </c>
      <c r="L249" s="643">
        <v>927</v>
      </c>
      <c r="M249" s="634" t="str">
        <f t="array" aca="1" ref="M249" ca="1">IFERROR(_xludf.IFS(J249="원천",K249*3.3%*-1,J249="원천/고용",SUM(K249*3.3%*-1,K249*75%*0.8%*-1)),"")</f>
        <v/>
      </c>
      <c r="N249" s="635">
        <f t="shared" ca="1" si="0"/>
        <v>10200</v>
      </c>
      <c r="O249" s="504"/>
      <c r="P249" s="527"/>
      <c r="Q249" s="537"/>
      <c r="R249" s="537"/>
      <c r="S249" s="537"/>
    </row>
    <row r="250" spans="1:19" ht="18.75" customHeight="1">
      <c r="A250" s="537">
        <v>239</v>
      </c>
      <c r="B250" s="625"/>
      <c r="C250" s="636"/>
      <c r="D250" s="758">
        <f>IFERROR(_xlfn.XLOOKUP(E250,[2]예산코드!D:D,[2]예산코드!A:A),"")</f>
        <v>500605</v>
      </c>
      <c r="E250" s="637" t="s">
        <v>876</v>
      </c>
      <c r="F250" s="665">
        <v>45669</v>
      </c>
      <c r="G250" s="639" t="s">
        <v>66</v>
      </c>
      <c r="H250" s="640" t="s">
        <v>1059</v>
      </c>
      <c r="I250" s="641" t="s">
        <v>677</v>
      </c>
      <c r="J250" s="640" t="s">
        <v>811</v>
      </c>
      <c r="K250" s="646">
        <v>1900</v>
      </c>
      <c r="L250" s="694">
        <v>0</v>
      </c>
      <c r="M250" s="634" t="str">
        <f t="array" aca="1" ref="M250" ca="1">IFERROR(_xludf.IFS(J250="원천",K250*3.3%*-1,J250="원천/고용",SUM(K250*3.3%*-1,K250*75%*0.8%*-1)),"")</f>
        <v/>
      </c>
      <c r="N250" s="635">
        <f t="shared" ca="1" si="0"/>
        <v>1900</v>
      </c>
      <c r="O250" s="504"/>
      <c r="P250" s="527"/>
      <c r="Q250" s="537"/>
      <c r="R250" s="537"/>
      <c r="S250" s="537"/>
    </row>
    <row r="251" spans="1:19" ht="18.75" customHeight="1">
      <c r="A251" s="537">
        <v>240</v>
      </c>
      <c r="B251" s="625"/>
      <c r="C251" s="636"/>
      <c r="D251" s="758">
        <f>IFERROR(_xlfn.XLOOKUP(E251,[2]예산코드!D:D,[2]예산코드!A:A),"")</f>
        <v>500605</v>
      </c>
      <c r="E251" s="627" t="s">
        <v>876</v>
      </c>
      <c r="F251" s="665">
        <v>45669</v>
      </c>
      <c r="G251" s="639" t="s">
        <v>66</v>
      </c>
      <c r="H251" s="640" t="s">
        <v>1091</v>
      </c>
      <c r="I251" s="641" t="s">
        <v>677</v>
      </c>
      <c r="J251" s="640" t="s">
        <v>811</v>
      </c>
      <c r="K251" s="646">
        <v>1182</v>
      </c>
      <c r="L251" s="694">
        <v>118</v>
      </c>
      <c r="M251" s="634" t="str">
        <f t="array" aca="1" ref="M251" ca="1">IFERROR(_xludf.IFS(J251="원천",K251*3.3%*-1,J251="원천/고용",SUM(K251*3.3%*-1,K251*75%*0.8%*-1)),"")</f>
        <v/>
      </c>
      <c r="N251" s="635">
        <f t="shared" ca="1" si="0"/>
        <v>1300</v>
      </c>
      <c r="O251" s="505"/>
      <c r="P251" s="513"/>
      <c r="Q251" s="537"/>
      <c r="R251" s="537"/>
      <c r="S251" s="537"/>
    </row>
    <row r="252" spans="1:19" ht="18.75" customHeight="1">
      <c r="A252" s="537">
        <v>241</v>
      </c>
      <c r="B252" s="625"/>
      <c r="C252" s="636"/>
      <c r="D252" s="758">
        <f>IFERROR(_xlfn.XLOOKUP(E252,[2]예산코드!D:D,[2]예산코드!A:A),"")</f>
        <v>500605</v>
      </c>
      <c r="E252" s="637" t="s">
        <v>876</v>
      </c>
      <c r="F252" s="665">
        <v>45669</v>
      </c>
      <c r="G252" s="639" t="s">
        <v>66</v>
      </c>
      <c r="H252" s="640" t="s">
        <v>1253</v>
      </c>
      <c r="I252" s="641" t="s">
        <v>677</v>
      </c>
      <c r="J252" s="640" t="s">
        <v>811</v>
      </c>
      <c r="K252" s="646">
        <v>1182</v>
      </c>
      <c r="L252" s="694">
        <v>118</v>
      </c>
      <c r="M252" s="634" t="str">
        <f t="array" aca="1" ref="M252" ca="1">IFERROR(_xludf.IFS(J252="원천",K252*3.3%*-1,J252="원천/고용",SUM(K252*3.3%*-1,K252*75%*0.8%*-1)),"")</f>
        <v/>
      </c>
      <c r="N252" s="635">
        <f t="shared" ca="1" si="0"/>
        <v>1300</v>
      </c>
      <c r="O252" s="504"/>
      <c r="P252" s="527"/>
      <c r="Q252" s="537"/>
      <c r="R252" s="537"/>
      <c r="S252" s="537"/>
    </row>
    <row r="253" spans="1:19" ht="18.75" customHeight="1">
      <c r="A253" s="537">
        <v>242</v>
      </c>
      <c r="B253" s="625"/>
      <c r="C253" s="636"/>
      <c r="D253" s="758">
        <f>IFERROR(_xlfn.XLOOKUP(E253,[2]예산코드!D:D,[2]예산코드!A:A),"")</f>
        <v>500605</v>
      </c>
      <c r="E253" s="627" t="s">
        <v>876</v>
      </c>
      <c r="F253" s="665">
        <v>45669</v>
      </c>
      <c r="G253" s="639" t="s">
        <v>66</v>
      </c>
      <c r="H253" s="640" t="s">
        <v>1246</v>
      </c>
      <c r="I253" s="641" t="s">
        <v>677</v>
      </c>
      <c r="J253" s="640" t="s">
        <v>1085</v>
      </c>
      <c r="K253" s="646">
        <v>5000</v>
      </c>
      <c r="L253" s="694">
        <v>500</v>
      </c>
      <c r="M253" s="634" t="str">
        <f t="array" aca="1" ref="M253" ca="1">IFERROR(_xludf.IFS(J253="원천",K253*3.3%*-1,J253="원천/고용",SUM(K253*3.3%*-1,K253*75%*0.8%*-1)),"")</f>
        <v/>
      </c>
      <c r="N253" s="635">
        <f t="shared" ca="1" si="0"/>
        <v>5500</v>
      </c>
      <c r="O253" s="505"/>
      <c r="P253" s="553" t="s">
        <v>1274</v>
      </c>
      <c r="Q253" s="537"/>
      <c r="R253" s="537"/>
      <c r="S253" s="537"/>
    </row>
    <row r="254" spans="1:19" ht="18.75" customHeight="1">
      <c r="A254" s="537">
        <v>243</v>
      </c>
      <c r="B254" s="625"/>
      <c r="C254" s="636"/>
      <c r="D254" s="758">
        <f>IFERROR(_xlfn.XLOOKUP(E254,[2]예산코드!D:D,[2]예산코드!A:A),"")</f>
        <v>500605</v>
      </c>
      <c r="E254" s="647" t="s">
        <v>876</v>
      </c>
      <c r="F254" s="638">
        <v>45669</v>
      </c>
      <c r="G254" s="649" t="s">
        <v>65</v>
      </c>
      <c r="H254" s="651" t="s">
        <v>398</v>
      </c>
      <c r="I254" s="710" t="s">
        <v>697</v>
      </c>
      <c r="J254" s="651" t="s">
        <v>1085</v>
      </c>
      <c r="K254" s="664">
        <v>4637</v>
      </c>
      <c r="L254" s="721">
        <v>463</v>
      </c>
      <c r="M254" s="634" t="str">
        <f t="array" aca="1" ref="M254" ca="1">IFERROR(_xludf.IFS(J254="원천",K254*3.3%*-1,J254="원천/고용",SUM(K254*3.3%*-1,K254*75%*0.8%*-1)),"")</f>
        <v/>
      </c>
      <c r="N254" s="635">
        <f t="shared" ca="1" si="0"/>
        <v>5100</v>
      </c>
      <c r="O254" s="504"/>
      <c r="P254" s="553" t="s">
        <v>1274</v>
      </c>
      <c r="Q254" s="537"/>
      <c r="R254" s="537"/>
      <c r="S254" s="537"/>
    </row>
    <row r="255" spans="1:19" ht="18.75" customHeight="1">
      <c r="A255" s="537">
        <v>244</v>
      </c>
      <c r="B255" s="625"/>
      <c r="C255" s="636"/>
      <c r="D255" s="758">
        <f>IFERROR(_xlfn.XLOOKUP(E255,[2]예산코드!D:D,[2]예산코드!A:A),"")</f>
        <v>500605</v>
      </c>
      <c r="E255" s="627" t="s">
        <v>876</v>
      </c>
      <c r="F255" s="654">
        <v>45669</v>
      </c>
      <c r="G255" s="655" t="s">
        <v>65</v>
      </c>
      <c r="H255" s="657" t="s">
        <v>1210</v>
      </c>
      <c r="I255" s="712" t="s">
        <v>697</v>
      </c>
      <c r="J255" s="657" t="s">
        <v>1085</v>
      </c>
      <c r="K255" s="722">
        <v>2909</v>
      </c>
      <c r="L255" s="723">
        <v>291</v>
      </c>
      <c r="M255" s="634" t="str">
        <f t="array" aca="1" ref="M255" ca="1">IFERROR(_xludf.IFS(J255="원천",K255*3.3%*-1,J255="원천/고용",SUM(K255*3.3%*-1,K255*75%*0.8%*-1)),"")</f>
        <v/>
      </c>
      <c r="N255" s="635">
        <f t="shared" ca="1" si="0"/>
        <v>3200</v>
      </c>
      <c r="O255" s="505"/>
      <c r="P255" s="553" t="s">
        <v>1274</v>
      </c>
      <c r="Q255" s="537"/>
      <c r="R255" s="537"/>
      <c r="S255" s="537"/>
    </row>
    <row r="256" spans="1:19" ht="18.75" customHeight="1">
      <c r="A256" s="537">
        <v>245</v>
      </c>
      <c r="B256" s="625"/>
      <c r="C256" s="636"/>
      <c r="D256" s="758">
        <f>IFERROR(_xlfn.XLOOKUP(E256,[2]예산코드!D:D,[2]예산코드!A:A),"")</f>
        <v>500605</v>
      </c>
      <c r="E256" s="647" t="s">
        <v>876</v>
      </c>
      <c r="F256" s="638">
        <v>45669</v>
      </c>
      <c r="G256" s="649" t="s">
        <v>65</v>
      </c>
      <c r="H256" s="651" t="s">
        <v>1210</v>
      </c>
      <c r="I256" s="710" t="s">
        <v>697</v>
      </c>
      <c r="J256" s="651" t="s">
        <v>1085</v>
      </c>
      <c r="K256" s="664">
        <v>2909</v>
      </c>
      <c r="L256" s="721">
        <v>291</v>
      </c>
      <c r="M256" s="634" t="str">
        <f t="array" aca="1" ref="M256" ca="1">IFERROR(_xludf.IFS(J256="원천",K256*3.3%*-1,J256="원천/고용",SUM(K256*3.3%*-1,K256*75%*0.8%*-1)),"")</f>
        <v/>
      </c>
      <c r="N256" s="635">
        <f t="shared" ca="1" si="0"/>
        <v>3200</v>
      </c>
      <c r="O256" s="504"/>
      <c r="P256" s="553" t="s">
        <v>1274</v>
      </c>
      <c r="Q256" s="537"/>
      <c r="R256" s="537"/>
      <c r="S256" s="537"/>
    </row>
    <row r="257" spans="1:19" ht="18.75" customHeight="1">
      <c r="A257" s="537">
        <v>246</v>
      </c>
      <c r="B257" s="625"/>
      <c r="C257" s="636"/>
      <c r="D257" s="758">
        <f>IFERROR(_xlfn.XLOOKUP(E257,[2]예산코드!D:D,[2]예산코드!A:A),"")</f>
        <v>500605</v>
      </c>
      <c r="E257" s="627" t="s">
        <v>876</v>
      </c>
      <c r="F257" s="654">
        <v>45669</v>
      </c>
      <c r="G257" s="655" t="s">
        <v>65</v>
      </c>
      <c r="H257" s="657" t="s">
        <v>382</v>
      </c>
      <c r="I257" s="712" t="s">
        <v>697</v>
      </c>
      <c r="J257" s="657" t="s">
        <v>1085</v>
      </c>
      <c r="K257" s="722">
        <v>2600</v>
      </c>
      <c r="L257" s="723" t="s">
        <v>657</v>
      </c>
      <c r="M257" s="634" t="str">
        <f t="array" aca="1" ref="M257" ca="1">IFERROR(_xludf.IFS(J257="원천",K257*3.3%*-1,J257="원천/고용",SUM(K257*3.3%*-1,K257*75%*0.8%*-1)),"")</f>
        <v/>
      </c>
      <c r="N257" s="635">
        <f t="shared" ca="1" si="0"/>
        <v>2600</v>
      </c>
      <c r="O257" s="505"/>
      <c r="P257" s="553" t="s">
        <v>1274</v>
      </c>
      <c r="Q257" s="537"/>
      <c r="R257" s="537"/>
      <c r="S257" s="537"/>
    </row>
    <row r="258" spans="1:19" ht="18.75" customHeight="1">
      <c r="A258" s="537">
        <v>247</v>
      </c>
      <c r="B258" s="625"/>
      <c r="C258" s="636"/>
      <c r="D258" s="758">
        <f>IFERROR(_xlfn.XLOOKUP(E258,[2]예산코드!D:D,[2]예산코드!A:A),"")</f>
        <v>500605</v>
      </c>
      <c r="E258" s="647" t="s">
        <v>876</v>
      </c>
      <c r="F258" s="638">
        <v>45669</v>
      </c>
      <c r="G258" s="649" t="s">
        <v>65</v>
      </c>
      <c r="H258" s="651" t="s">
        <v>1253</v>
      </c>
      <c r="I258" s="710" t="s">
        <v>697</v>
      </c>
      <c r="J258" s="651" t="s">
        <v>1085</v>
      </c>
      <c r="K258" s="664">
        <v>1182</v>
      </c>
      <c r="L258" s="721">
        <v>118</v>
      </c>
      <c r="M258" s="634" t="str">
        <f t="array" aca="1" ref="M258" ca="1">IFERROR(_xludf.IFS(J258="원천",K258*3.3%*-1,J258="원천/고용",SUM(K258*3.3%*-1,K258*75%*0.8%*-1)),"")</f>
        <v/>
      </c>
      <c r="N258" s="635">
        <f t="shared" ca="1" si="0"/>
        <v>1300</v>
      </c>
      <c r="O258" s="504"/>
      <c r="P258" s="553" t="s">
        <v>1274</v>
      </c>
      <c r="Q258" s="537"/>
      <c r="R258" s="537"/>
      <c r="S258" s="537"/>
    </row>
    <row r="259" spans="1:19" ht="18.75" customHeight="1">
      <c r="A259" s="537">
        <v>248</v>
      </c>
      <c r="B259" s="625"/>
      <c r="C259" s="636"/>
      <c r="D259" s="758">
        <f>IFERROR(_xlfn.XLOOKUP(E259,[2]예산코드!D:D,[2]예산코드!A:A),"")</f>
        <v>500605</v>
      </c>
      <c r="E259" s="627" t="s">
        <v>876</v>
      </c>
      <c r="F259" s="665">
        <v>45669</v>
      </c>
      <c r="G259" s="639" t="s">
        <v>463</v>
      </c>
      <c r="H259" s="640" t="s">
        <v>1249</v>
      </c>
      <c r="I259" s="641" t="s">
        <v>635</v>
      </c>
      <c r="J259" s="640" t="s">
        <v>811</v>
      </c>
      <c r="K259" s="646">
        <v>40000</v>
      </c>
      <c r="L259" s="694">
        <v>4000</v>
      </c>
      <c r="M259" s="634" t="str">
        <f t="array" aca="1" ref="M259" ca="1">IFERROR(_xludf.IFS(J259="원천",K259*3.3%*-1,J259="원천/고용",SUM(K259*3.3%*-1,K259*75%*0.8%*-1)),"")</f>
        <v/>
      </c>
      <c r="N259" s="635">
        <f t="shared" ca="1" si="0"/>
        <v>44000</v>
      </c>
      <c r="O259" s="505"/>
      <c r="P259" s="513"/>
      <c r="Q259" s="537"/>
      <c r="R259" s="537"/>
      <c r="S259" s="537"/>
    </row>
    <row r="260" spans="1:19" ht="18.75" customHeight="1">
      <c r="A260" s="537">
        <v>249</v>
      </c>
      <c r="B260" s="625"/>
      <c r="C260" s="636"/>
      <c r="D260" s="758">
        <f>IFERROR(_xlfn.XLOOKUP(E260,[2]예산코드!D:D,[2]예산코드!A:A),"")</f>
        <v>500605</v>
      </c>
      <c r="E260" s="637" t="s">
        <v>876</v>
      </c>
      <c r="F260" s="665">
        <v>45669</v>
      </c>
      <c r="G260" s="639" t="s">
        <v>1528</v>
      </c>
      <c r="H260" s="640" t="s">
        <v>1684</v>
      </c>
      <c r="I260" s="641" t="s">
        <v>666</v>
      </c>
      <c r="J260" s="640" t="s">
        <v>811</v>
      </c>
      <c r="K260" s="646">
        <v>10727</v>
      </c>
      <c r="L260" s="694">
        <v>1073</v>
      </c>
      <c r="M260" s="634" t="str">
        <f t="array" aca="1" ref="M260" ca="1">IFERROR(_xludf.IFS(J260="원천",K260*3.3%*-1,J260="원천/고용",SUM(K260*3.3%*-1,K260*75%*0.8%*-1)),"")</f>
        <v/>
      </c>
      <c r="N260" s="635">
        <f t="shared" ca="1" si="0"/>
        <v>11800</v>
      </c>
      <c r="O260" s="504"/>
      <c r="P260" s="527"/>
      <c r="Q260" s="537"/>
      <c r="R260" s="537"/>
      <c r="S260" s="537"/>
    </row>
    <row r="261" spans="1:19" ht="18.75" customHeight="1">
      <c r="A261" s="537">
        <v>250</v>
      </c>
      <c r="B261" s="625"/>
      <c r="C261" s="636"/>
      <c r="D261" s="758">
        <f>IFERROR(_xlfn.XLOOKUP(E261,[2]예산코드!D:D,[2]예산코드!A:A),"")</f>
        <v>500605</v>
      </c>
      <c r="E261" s="627" t="s">
        <v>876</v>
      </c>
      <c r="F261" s="665">
        <v>45669</v>
      </c>
      <c r="G261" s="639" t="s">
        <v>1791</v>
      </c>
      <c r="H261" s="640" t="s">
        <v>1672</v>
      </c>
      <c r="I261" s="641" t="s">
        <v>697</v>
      </c>
      <c r="J261" s="640" t="s">
        <v>811</v>
      </c>
      <c r="K261" s="646">
        <v>35275</v>
      </c>
      <c r="L261" s="694">
        <v>3525</v>
      </c>
      <c r="M261" s="634" t="str">
        <f t="array" aca="1" ref="M261" ca="1">IFERROR(_xludf.IFS(J261="원천",K261*3.3%*-1,J261="원천/고용",SUM(K261*3.3%*-1,K261*75%*0.8%*-1)),"")</f>
        <v/>
      </c>
      <c r="N261" s="635">
        <f t="shared" ca="1" si="0"/>
        <v>38800</v>
      </c>
      <c r="O261" s="505"/>
      <c r="P261" s="513"/>
      <c r="Q261" s="537"/>
      <c r="R261" s="537"/>
      <c r="S261" s="537"/>
    </row>
    <row r="262" spans="1:19" ht="18.75" customHeight="1">
      <c r="A262" s="537">
        <v>251</v>
      </c>
      <c r="B262" s="625"/>
      <c r="C262" s="636"/>
      <c r="D262" s="758">
        <f>IFERROR(_xlfn.XLOOKUP(E262,[2]예산코드!D:D,[2]예산코드!A:A),"")</f>
        <v>500605</v>
      </c>
      <c r="E262" s="637" t="s">
        <v>876</v>
      </c>
      <c r="F262" s="665">
        <v>45669</v>
      </c>
      <c r="G262" s="639" t="s">
        <v>72</v>
      </c>
      <c r="H262" s="640" t="s">
        <v>1685</v>
      </c>
      <c r="I262" s="641" t="s">
        <v>635</v>
      </c>
      <c r="J262" s="640" t="s">
        <v>811</v>
      </c>
      <c r="K262" s="646">
        <v>62453</v>
      </c>
      <c r="L262" s="694">
        <v>6247</v>
      </c>
      <c r="M262" s="634" t="str">
        <f t="array" aca="1" ref="M262" ca="1">IFERROR(_xludf.IFS(J262="원천",K262*3.3%*-1,J262="원천/고용",SUM(K262*3.3%*-1,K262*75%*0.8%*-1)),"")</f>
        <v/>
      </c>
      <c r="N262" s="635">
        <f t="shared" ca="1" si="0"/>
        <v>68700</v>
      </c>
      <c r="O262" s="504"/>
      <c r="P262" s="527"/>
      <c r="Q262" s="537"/>
      <c r="R262" s="537"/>
      <c r="S262" s="537"/>
    </row>
    <row r="263" spans="1:19" ht="18.75" customHeight="1">
      <c r="A263" s="537">
        <v>252</v>
      </c>
      <c r="B263" s="625"/>
      <c r="C263" s="636"/>
      <c r="D263" s="758">
        <f>IFERROR(_xlfn.XLOOKUP(E263,[2]예산코드!D:D,[2]예산코드!A:A),"")</f>
        <v>500605</v>
      </c>
      <c r="E263" s="627" t="s">
        <v>876</v>
      </c>
      <c r="F263" s="665">
        <v>45669</v>
      </c>
      <c r="G263" s="639" t="s">
        <v>79</v>
      </c>
      <c r="H263" s="640" t="s">
        <v>1223</v>
      </c>
      <c r="I263" s="641" t="s">
        <v>697</v>
      </c>
      <c r="J263" s="640" t="s">
        <v>811</v>
      </c>
      <c r="K263" s="646">
        <v>129095</v>
      </c>
      <c r="L263" s="694">
        <v>12905</v>
      </c>
      <c r="M263" s="634" t="str">
        <f t="array" aca="1" ref="M263" ca="1">IFERROR(_xludf.IFS(J263="원천",K263*3.3%*-1,J263="원천/고용",SUM(K263*3.3%*-1,K263*75%*0.8%*-1)),"")</f>
        <v/>
      </c>
      <c r="N263" s="635">
        <f t="shared" ca="1" si="0"/>
        <v>142000</v>
      </c>
      <c r="O263" s="505"/>
      <c r="P263" s="513"/>
      <c r="Q263" s="537"/>
      <c r="R263" s="537"/>
      <c r="S263" s="537"/>
    </row>
    <row r="264" spans="1:19" ht="18.75" customHeight="1">
      <c r="A264" s="537">
        <v>253</v>
      </c>
      <c r="B264" s="625"/>
      <c r="C264" s="636"/>
      <c r="D264" s="758">
        <f>IFERROR(_xlfn.XLOOKUP(E264,[2]예산코드!D:D,[2]예산코드!A:A),"")</f>
        <v>500605</v>
      </c>
      <c r="E264" s="637" t="s">
        <v>876</v>
      </c>
      <c r="F264" s="665">
        <v>45669</v>
      </c>
      <c r="G264" s="639" t="s">
        <v>462</v>
      </c>
      <c r="H264" s="640" t="s">
        <v>1684</v>
      </c>
      <c r="I264" s="641" t="s">
        <v>635</v>
      </c>
      <c r="J264" s="640" t="s">
        <v>811</v>
      </c>
      <c r="K264" s="646">
        <v>17364</v>
      </c>
      <c r="L264" s="694">
        <v>1736</v>
      </c>
      <c r="M264" s="634" t="str">
        <f t="array" aca="1" ref="M264" ca="1">IFERROR(_xludf.IFS(J264="원천",K264*3.3%*-1,J264="원천/고용",SUM(K264*3.3%*-1,K264*75%*0.8%*-1)),"")</f>
        <v/>
      </c>
      <c r="N264" s="635">
        <f t="shared" ca="1" si="0"/>
        <v>19100</v>
      </c>
      <c r="O264" s="504"/>
      <c r="P264" s="527"/>
      <c r="Q264" s="537"/>
      <c r="R264" s="537"/>
      <c r="S264" s="537"/>
    </row>
    <row r="265" spans="1:19" ht="18.75" customHeight="1">
      <c r="A265" s="537">
        <v>254</v>
      </c>
      <c r="B265" s="625"/>
      <c r="C265" s="636"/>
      <c r="D265" s="758">
        <f>IFERROR(_xlfn.XLOOKUP(E265,[2]예산코드!D:D,[2]예산코드!A:A),"")</f>
        <v>500605</v>
      </c>
      <c r="E265" s="627" t="s">
        <v>876</v>
      </c>
      <c r="F265" s="665">
        <v>45669</v>
      </c>
      <c r="G265" s="639" t="s">
        <v>78</v>
      </c>
      <c r="H265" s="640" t="s">
        <v>1865</v>
      </c>
      <c r="I265" s="641" t="s">
        <v>635</v>
      </c>
      <c r="J265" s="640" t="s">
        <v>811</v>
      </c>
      <c r="K265" s="646">
        <v>23090</v>
      </c>
      <c r="L265" s="711">
        <v>2310</v>
      </c>
      <c r="M265" s="634" t="str">
        <f t="array" aca="1" ref="M265" ca="1">IFERROR(_xludf.IFS(J265="원천",K265*3.3%*-1,J265="원천/고용",SUM(K265*3.3%*-1,K265*75%*0.8%*-1)),"")</f>
        <v/>
      </c>
      <c r="N265" s="635">
        <f t="shared" ca="1" si="0"/>
        <v>25400</v>
      </c>
      <c r="O265" s="505"/>
      <c r="P265" s="513"/>
      <c r="Q265" s="537"/>
      <c r="R265" s="537"/>
      <c r="S265" s="537"/>
    </row>
    <row r="266" spans="1:19" ht="18.75" customHeight="1">
      <c r="A266" s="537">
        <v>255</v>
      </c>
      <c r="B266" s="625"/>
      <c r="C266" s="636"/>
      <c r="D266" s="758">
        <f>IFERROR(_xlfn.XLOOKUP(E266,[2]예산코드!D:D,[2]예산코드!A:A),"")</f>
        <v>500605</v>
      </c>
      <c r="E266" s="637" t="s">
        <v>876</v>
      </c>
      <c r="F266" s="665">
        <v>45669</v>
      </c>
      <c r="G266" s="639" t="s">
        <v>1913</v>
      </c>
      <c r="H266" s="640" t="s">
        <v>1218</v>
      </c>
      <c r="I266" s="641" t="s">
        <v>706</v>
      </c>
      <c r="J266" s="640" t="s">
        <v>811</v>
      </c>
      <c r="K266" s="646">
        <v>4637</v>
      </c>
      <c r="L266" s="694">
        <v>463</v>
      </c>
      <c r="M266" s="634" t="str">
        <f t="array" aca="1" ref="M266" ca="1">IFERROR(_xludf.IFS(J266="원천",K266*3.3%*-1,J266="원천/고용",SUM(K266*3.3%*-1,K266*75%*0.8%*-1)),"")</f>
        <v/>
      </c>
      <c r="N266" s="635">
        <f t="shared" ca="1" si="0"/>
        <v>5100</v>
      </c>
      <c r="O266" s="504"/>
      <c r="P266" s="527"/>
      <c r="Q266" s="537"/>
      <c r="R266" s="537"/>
      <c r="S266" s="537"/>
    </row>
    <row r="267" spans="1:19" ht="18.75" customHeight="1">
      <c r="A267" s="537">
        <v>256</v>
      </c>
      <c r="B267" s="625"/>
      <c r="C267" s="636"/>
      <c r="D267" s="758">
        <f>IFERROR(_xlfn.XLOOKUP(E267,[2]예산코드!D:D,[2]예산코드!A:A),"")</f>
        <v>500605</v>
      </c>
      <c r="E267" s="627" t="s">
        <v>876</v>
      </c>
      <c r="F267" s="665">
        <v>45669</v>
      </c>
      <c r="G267" s="639" t="s">
        <v>1913</v>
      </c>
      <c r="H267" s="640" t="s">
        <v>1218</v>
      </c>
      <c r="I267" s="641" t="s">
        <v>706</v>
      </c>
      <c r="J267" s="640" t="s">
        <v>811</v>
      </c>
      <c r="K267" s="646">
        <v>4455</v>
      </c>
      <c r="L267" s="694">
        <v>445</v>
      </c>
      <c r="M267" s="634" t="str">
        <f t="array" aca="1" ref="M267" ca="1">IFERROR(_xludf.IFS(J267="원천",K267*3.3%*-1,J267="원천/고용",SUM(K267*3.3%*-1,K267*75%*0.8%*-1)),"")</f>
        <v/>
      </c>
      <c r="N267" s="635">
        <f t="shared" ref="N267:N553" ca="1" si="2">SUM(K267:M267)</f>
        <v>4900</v>
      </c>
      <c r="O267" s="505"/>
      <c r="P267" s="513"/>
      <c r="Q267" s="537"/>
      <c r="R267" s="537"/>
      <c r="S267" s="537"/>
    </row>
    <row r="268" spans="1:19" ht="18.75" customHeight="1">
      <c r="A268" s="537">
        <v>257</v>
      </c>
      <c r="B268" s="625"/>
      <c r="C268" s="636"/>
      <c r="D268" s="758">
        <f>IFERROR(_xlfn.XLOOKUP(E268,[2]예산코드!D:D,[2]예산코드!A:A),"")</f>
        <v>500605</v>
      </c>
      <c r="E268" s="637" t="s">
        <v>876</v>
      </c>
      <c r="F268" s="665">
        <v>45669</v>
      </c>
      <c r="G268" s="639" t="s">
        <v>1802</v>
      </c>
      <c r="H268" s="640" t="s">
        <v>1189</v>
      </c>
      <c r="I268" s="641" t="s">
        <v>697</v>
      </c>
      <c r="J268" s="640" t="s">
        <v>811</v>
      </c>
      <c r="K268" s="646">
        <v>11700</v>
      </c>
      <c r="L268" s="694">
        <v>0</v>
      </c>
      <c r="M268" s="634" t="str">
        <f t="array" aca="1" ref="M268" ca="1">IFERROR(_xludf.IFS(J268="원천",K268*3.3%*-1,J268="원천/고용",SUM(K268*3.3%*-1,K268*75%*0.8%*-1)),"")</f>
        <v/>
      </c>
      <c r="N268" s="635">
        <f t="shared" ca="1" si="2"/>
        <v>11700</v>
      </c>
      <c r="O268" s="504"/>
      <c r="P268" s="527"/>
      <c r="Q268" s="537"/>
      <c r="R268" s="537"/>
      <c r="S268" s="537"/>
    </row>
    <row r="269" spans="1:19" ht="18.75" customHeight="1">
      <c r="A269" s="537">
        <v>258</v>
      </c>
      <c r="B269" s="625"/>
      <c r="C269" s="636"/>
      <c r="D269" s="758">
        <f>IFERROR(_xlfn.XLOOKUP(E269,[2]예산코드!D:D,[2]예산코드!A:A),"")</f>
        <v>500601</v>
      </c>
      <c r="E269" s="627" t="s">
        <v>869</v>
      </c>
      <c r="F269" s="665">
        <v>45670</v>
      </c>
      <c r="G269" s="639" t="s">
        <v>477</v>
      </c>
      <c r="H269" s="640" t="s">
        <v>1677</v>
      </c>
      <c r="I269" s="641" t="s">
        <v>378</v>
      </c>
      <c r="J269" s="640" t="s">
        <v>811</v>
      </c>
      <c r="K269" s="646">
        <v>42909</v>
      </c>
      <c r="L269" s="694">
        <v>4291</v>
      </c>
      <c r="M269" s="634" t="str">
        <f t="array" aca="1" ref="M269" ca="1">IFERROR(_xludf.IFS(J269="원천",K269*3.3%*-1,J269="원천/고용",SUM(K269*3.3%*-1,K269*75%*0.8%*-1)),"")</f>
        <v/>
      </c>
      <c r="N269" s="635">
        <f t="shared" ca="1" si="2"/>
        <v>47200</v>
      </c>
      <c r="O269" s="505"/>
      <c r="P269" s="513"/>
      <c r="Q269" s="537"/>
      <c r="R269" s="537"/>
      <c r="S269" s="537"/>
    </row>
    <row r="270" spans="1:19" ht="18.75" customHeight="1">
      <c r="A270" s="537">
        <v>259</v>
      </c>
      <c r="B270" s="625"/>
      <c r="C270" s="636"/>
      <c r="D270" s="758">
        <f>IFERROR(_xlfn.XLOOKUP(E270,[2]예산코드!D:D,[2]예산코드!A:A),"")</f>
        <v>500601</v>
      </c>
      <c r="E270" s="637" t="s">
        <v>869</v>
      </c>
      <c r="F270" s="665">
        <v>45670</v>
      </c>
      <c r="G270" s="639" t="s">
        <v>461</v>
      </c>
      <c r="H270" s="640" t="s">
        <v>729</v>
      </c>
      <c r="I270" s="641" t="s">
        <v>378</v>
      </c>
      <c r="J270" s="640" t="s">
        <v>811</v>
      </c>
      <c r="K270" s="646">
        <v>35456</v>
      </c>
      <c r="L270" s="694">
        <v>3544</v>
      </c>
      <c r="M270" s="634" t="str">
        <f t="array" aca="1" ref="M270" ca="1">IFERROR(_xludf.IFS(J270="원천",K270*3.3%*-1,J270="원천/고용",SUM(K270*3.3%*-1,K270*75%*0.8%*-1)),"")</f>
        <v/>
      </c>
      <c r="N270" s="635">
        <f t="shared" ca="1" si="2"/>
        <v>39000</v>
      </c>
      <c r="O270" s="504"/>
      <c r="P270" s="527"/>
      <c r="Q270" s="537"/>
      <c r="R270" s="537"/>
      <c r="S270" s="537"/>
    </row>
    <row r="271" spans="1:19" ht="18.75" customHeight="1">
      <c r="A271" s="537">
        <v>260</v>
      </c>
      <c r="B271" s="625"/>
      <c r="C271" s="636"/>
      <c r="D271" s="758">
        <f>IFERROR(_xlfn.XLOOKUP(E271,[2]예산코드!D:D,[2]예산코드!A:A),"")</f>
        <v>500601</v>
      </c>
      <c r="E271" s="627" t="s">
        <v>869</v>
      </c>
      <c r="F271" s="665">
        <v>45670</v>
      </c>
      <c r="G271" s="639" t="s">
        <v>476</v>
      </c>
      <c r="H271" s="640" t="s">
        <v>1879</v>
      </c>
      <c r="I271" s="641" t="s">
        <v>605</v>
      </c>
      <c r="J271" s="640" t="s">
        <v>811</v>
      </c>
      <c r="K271" s="646">
        <v>10365</v>
      </c>
      <c r="L271" s="694">
        <v>1035</v>
      </c>
      <c r="M271" s="634" t="str">
        <f t="array" aca="1" ref="M271" ca="1">IFERROR(_xludf.IFS(J271="원천",K271*3.3%*-1,J271="원천/고용",SUM(K271*3.3%*-1,K271*75%*0.8%*-1)),"")</f>
        <v/>
      </c>
      <c r="N271" s="635">
        <f t="shared" ca="1" si="2"/>
        <v>11400</v>
      </c>
      <c r="O271" s="505"/>
      <c r="P271" s="513"/>
      <c r="Q271" s="537"/>
      <c r="R271" s="537"/>
      <c r="S271" s="537"/>
    </row>
    <row r="272" spans="1:19" ht="18.75" customHeight="1">
      <c r="A272" s="537">
        <v>261</v>
      </c>
      <c r="B272" s="625"/>
      <c r="C272" s="636"/>
      <c r="D272" s="758">
        <f>IFERROR(_xlfn.XLOOKUP(E272,[2]예산코드!D:D,[2]예산코드!A:A),"")</f>
        <v>500605</v>
      </c>
      <c r="E272" s="637" t="s">
        <v>876</v>
      </c>
      <c r="F272" s="665">
        <v>45670</v>
      </c>
      <c r="G272" s="639" t="s">
        <v>64</v>
      </c>
      <c r="H272" s="640" t="s">
        <v>404</v>
      </c>
      <c r="I272" s="641" t="s">
        <v>677</v>
      </c>
      <c r="J272" s="640" t="s">
        <v>811</v>
      </c>
      <c r="K272" s="646">
        <v>6500</v>
      </c>
      <c r="L272" s="694">
        <v>0</v>
      </c>
      <c r="M272" s="634" t="str">
        <f t="array" aca="1" ref="M272" ca="1">IFERROR(_xludf.IFS(J272="원천",K272*3.3%*-1,J272="원천/고용",SUM(K272*3.3%*-1,K272*75%*0.8%*-1)),"")</f>
        <v/>
      </c>
      <c r="N272" s="635">
        <f t="shared" ca="1" si="2"/>
        <v>6500</v>
      </c>
      <c r="O272" s="504"/>
      <c r="P272" s="527"/>
      <c r="Q272" s="537"/>
      <c r="R272" s="537"/>
      <c r="S272" s="537"/>
    </row>
    <row r="273" spans="1:19" ht="18.75" customHeight="1">
      <c r="A273" s="537">
        <v>262</v>
      </c>
      <c r="B273" s="625"/>
      <c r="C273" s="636"/>
      <c r="D273" s="758">
        <f>IFERROR(_xlfn.XLOOKUP(E273,[2]예산코드!D:D,[2]예산코드!A:A),"")</f>
        <v>500605</v>
      </c>
      <c r="E273" s="627" t="s">
        <v>876</v>
      </c>
      <c r="F273" s="666">
        <v>45670</v>
      </c>
      <c r="G273" s="724" t="s">
        <v>64</v>
      </c>
      <c r="H273" s="668" t="s">
        <v>1681</v>
      </c>
      <c r="I273" s="725" t="s">
        <v>677</v>
      </c>
      <c r="J273" s="668" t="s">
        <v>1143</v>
      </c>
      <c r="K273" s="670">
        <v>29000</v>
      </c>
      <c r="L273" s="726">
        <v>0</v>
      </c>
      <c r="M273" s="634" t="str">
        <f t="array" aca="1" ref="M273" ca="1">IFERROR(_xludf.IFS(J273="원천",K273*3.3%*-1,J273="원천/고용",SUM(K273*3.3%*-1,K273*75%*0.8%*-1)),"")</f>
        <v/>
      </c>
      <c r="N273" s="635">
        <f t="shared" ca="1" si="2"/>
        <v>29000</v>
      </c>
      <c r="O273" s="505"/>
      <c r="P273" s="513"/>
      <c r="Q273" s="537"/>
      <c r="R273" s="537"/>
      <c r="S273" s="537"/>
    </row>
    <row r="274" spans="1:19" ht="18.75" customHeight="1">
      <c r="A274" s="537">
        <v>263</v>
      </c>
      <c r="B274" s="625"/>
      <c r="C274" s="636"/>
      <c r="D274" s="758">
        <f>IFERROR(_xlfn.XLOOKUP(E274,[2]예산코드!D:D,[2]예산코드!A:A),"")</f>
        <v>500605</v>
      </c>
      <c r="E274" s="637" t="s">
        <v>876</v>
      </c>
      <c r="F274" s="665">
        <v>45670</v>
      </c>
      <c r="G274" s="639" t="s">
        <v>1908</v>
      </c>
      <c r="H274" s="640" t="s">
        <v>1684</v>
      </c>
      <c r="I274" s="641" t="s">
        <v>697</v>
      </c>
      <c r="J274" s="640" t="s">
        <v>811</v>
      </c>
      <c r="K274" s="646">
        <v>10818</v>
      </c>
      <c r="L274" s="694">
        <v>1082</v>
      </c>
      <c r="M274" s="634" t="str">
        <f t="array" aca="1" ref="M274" ca="1">IFERROR(_xludf.IFS(J274="원천",K274*3.3%*-1,J274="원천/고용",SUM(K274*3.3%*-1,K274*75%*0.8%*-1)),"")</f>
        <v/>
      </c>
      <c r="N274" s="635">
        <f t="shared" ca="1" si="2"/>
        <v>11900</v>
      </c>
      <c r="O274" s="504"/>
      <c r="P274" s="527"/>
      <c r="Q274" s="537"/>
      <c r="R274" s="537"/>
      <c r="S274" s="537"/>
    </row>
    <row r="275" spans="1:19" ht="18.75" customHeight="1">
      <c r="A275" s="537">
        <v>264</v>
      </c>
      <c r="B275" s="625"/>
      <c r="C275" s="636"/>
      <c r="D275" s="758">
        <f>IFERROR(_xlfn.XLOOKUP(E275,[2]예산코드!D:D,[2]예산코드!A:A),"")</f>
        <v>500605</v>
      </c>
      <c r="E275" s="627" t="s">
        <v>876</v>
      </c>
      <c r="F275" s="665">
        <v>45670</v>
      </c>
      <c r="G275" s="639" t="s">
        <v>1901</v>
      </c>
      <c r="H275" s="640" t="s">
        <v>1673</v>
      </c>
      <c r="I275" s="641" t="s">
        <v>677</v>
      </c>
      <c r="J275" s="640" t="s">
        <v>811</v>
      </c>
      <c r="K275" s="646">
        <v>2545</v>
      </c>
      <c r="L275" s="694">
        <v>255</v>
      </c>
      <c r="M275" s="634" t="str">
        <f t="array" aca="1" ref="M275" ca="1">IFERROR(_xludf.IFS(J275="원천",K275*3.3%*-1,J275="원천/고용",SUM(K275*3.3%*-1,K275*75%*0.8%*-1)),"")</f>
        <v/>
      </c>
      <c r="N275" s="635">
        <f t="shared" ca="1" si="2"/>
        <v>2800</v>
      </c>
      <c r="O275" s="505"/>
      <c r="P275" s="513"/>
      <c r="Q275" s="537"/>
      <c r="R275" s="537"/>
      <c r="S275" s="537"/>
    </row>
    <row r="276" spans="1:19" ht="18.75" customHeight="1">
      <c r="A276" s="537">
        <v>265</v>
      </c>
      <c r="B276" s="625"/>
      <c r="C276" s="636"/>
      <c r="D276" s="758">
        <f>IFERROR(_xlfn.XLOOKUP(E276,[2]예산코드!D:D,[2]예산코드!A:A),"")</f>
        <v>500605</v>
      </c>
      <c r="E276" s="637" t="s">
        <v>876</v>
      </c>
      <c r="F276" s="665">
        <v>45670</v>
      </c>
      <c r="G276" s="639" t="s">
        <v>1558</v>
      </c>
      <c r="H276" s="640" t="s">
        <v>1219</v>
      </c>
      <c r="I276" s="641" t="s">
        <v>697</v>
      </c>
      <c r="J276" s="640" t="s">
        <v>811</v>
      </c>
      <c r="K276" s="646">
        <v>641821</v>
      </c>
      <c r="L276" s="694">
        <v>64179</v>
      </c>
      <c r="M276" s="634" t="str">
        <f t="array" aca="1" ref="M276" ca="1">IFERROR(_xludf.IFS(J276="원천",K276*3.3%*-1,J276="원천/고용",SUM(K276*3.3%*-1,K276*75%*0.8%*-1)),"")</f>
        <v/>
      </c>
      <c r="N276" s="635">
        <f t="shared" ca="1" si="2"/>
        <v>706000</v>
      </c>
      <c r="O276" s="504"/>
      <c r="P276" s="527"/>
      <c r="Q276" s="537"/>
      <c r="R276" s="537"/>
      <c r="S276" s="537"/>
    </row>
    <row r="277" spans="1:19" ht="18.75" customHeight="1">
      <c r="A277" s="537">
        <v>266</v>
      </c>
      <c r="B277" s="625"/>
      <c r="C277" s="636"/>
      <c r="D277" s="758">
        <f>IFERROR(_xlfn.XLOOKUP(E277,[2]예산코드!D:D,[2]예산코드!A:A),"")</f>
        <v>500605</v>
      </c>
      <c r="E277" s="627" t="s">
        <v>876</v>
      </c>
      <c r="F277" s="665">
        <v>45670</v>
      </c>
      <c r="G277" s="639" t="s">
        <v>480</v>
      </c>
      <c r="H277" s="640" t="s">
        <v>308</v>
      </c>
      <c r="I277" s="641" t="s">
        <v>697</v>
      </c>
      <c r="J277" s="640" t="s">
        <v>811</v>
      </c>
      <c r="K277" s="646">
        <v>64999</v>
      </c>
      <c r="L277" s="694">
        <v>6501</v>
      </c>
      <c r="M277" s="634" t="str">
        <f t="array" aca="1" ref="M277" ca="1">IFERROR(_xludf.IFS(J277="원천",K277*3.3%*-1,J277="원천/고용",SUM(K277*3.3%*-1,K277*75%*0.8%*-1)),"")</f>
        <v/>
      </c>
      <c r="N277" s="635">
        <f t="shared" ca="1" si="2"/>
        <v>71500</v>
      </c>
      <c r="O277" s="505"/>
      <c r="P277" s="513"/>
      <c r="Q277" s="537"/>
      <c r="R277" s="537"/>
      <c r="S277" s="537"/>
    </row>
    <row r="278" spans="1:19" ht="18.75" customHeight="1">
      <c r="A278" s="537">
        <v>267</v>
      </c>
      <c r="B278" s="625"/>
      <c r="C278" s="636"/>
      <c r="D278" s="758">
        <f>IFERROR(_xlfn.XLOOKUP(E278,[2]예산코드!D:D,[2]예산코드!A:A),"")</f>
        <v>500605</v>
      </c>
      <c r="E278" s="637" t="s">
        <v>876</v>
      </c>
      <c r="F278" s="665">
        <v>45670</v>
      </c>
      <c r="G278" s="639" t="s">
        <v>256</v>
      </c>
      <c r="H278" s="640" t="s">
        <v>1684</v>
      </c>
      <c r="I278" s="641" t="s">
        <v>697</v>
      </c>
      <c r="J278" s="640" t="s">
        <v>811</v>
      </c>
      <c r="K278" s="646">
        <v>59000</v>
      </c>
      <c r="L278" s="694">
        <v>5900</v>
      </c>
      <c r="M278" s="634" t="str">
        <f t="array" aca="1" ref="M278" ca="1">IFERROR(_xludf.IFS(J278="원천",K278*3.3%*-1,J278="원천/고용",SUM(K278*3.3%*-1,K278*75%*0.8%*-1)),"")</f>
        <v/>
      </c>
      <c r="N278" s="635">
        <f t="shared" ca="1" si="2"/>
        <v>64900</v>
      </c>
      <c r="O278" s="504"/>
      <c r="P278" s="527"/>
      <c r="Q278" s="537"/>
      <c r="R278" s="537"/>
      <c r="S278" s="537"/>
    </row>
    <row r="279" spans="1:19" ht="18.75" customHeight="1">
      <c r="A279" s="537">
        <v>268</v>
      </c>
      <c r="B279" s="625"/>
      <c r="C279" s="636"/>
      <c r="D279" s="758">
        <f>IFERROR(_xlfn.XLOOKUP(E279,[2]예산코드!D:D,[2]예산코드!A:A),"")</f>
        <v>500605</v>
      </c>
      <c r="E279" s="627" t="s">
        <v>876</v>
      </c>
      <c r="F279" s="665">
        <v>45670</v>
      </c>
      <c r="G279" s="639" t="s">
        <v>1907</v>
      </c>
      <c r="H279" s="640" t="s">
        <v>1674</v>
      </c>
      <c r="I279" s="641" t="s">
        <v>677</v>
      </c>
      <c r="J279" s="640" t="s">
        <v>811</v>
      </c>
      <c r="K279" s="646">
        <v>6000</v>
      </c>
      <c r="L279" s="694">
        <v>600</v>
      </c>
      <c r="M279" s="634" t="str">
        <f t="array" aca="1" ref="M279" ca="1">IFERROR(_xludf.IFS(J279="원천",K279*3.3%*-1,J279="원천/고용",SUM(K279*3.3%*-1,K279*75%*0.8%*-1)),"")</f>
        <v/>
      </c>
      <c r="N279" s="635">
        <f t="shared" ca="1" si="2"/>
        <v>6600</v>
      </c>
      <c r="O279" s="505"/>
      <c r="P279" s="513"/>
      <c r="Q279" s="537"/>
      <c r="R279" s="537"/>
      <c r="S279" s="537"/>
    </row>
    <row r="280" spans="1:19" ht="18.75" customHeight="1">
      <c r="A280" s="537">
        <v>269</v>
      </c>
      <c r="B280" s="625"/>
      <c r="C280" s="636"/>
      <c r="D280" s="758">
        <f>IFERROR(_xlfn.XLOOKUP(E280,[2]예산코드!D:D,[2]예산코드!A:A),"")</f>
        <v>500605</v>
      </c>
      <c r="E280" s="637" t="s">
        <v>876</v>
      </c>
      <c r="F280" s="665">
        <v>45670</v>
      </c>
      <c r="G280" s="639" t="s">
        <v>1907</v>
      </c>
      <c r="H280" s="640" t="s">
        <v>1692</v>
      </c>
      <c r="I280" s="641" t="s">
        <v>677</v>
      </c>
      <c r="J280" s="640" t="s">
        <v>811</v>
      </c>
      <c r="K280" s="646">
        <v>4727</v>
      </c>
      <c r="L280" s="694">
        <v>473</v>
      </c>
      <c r="M280" s="634" t="str">
        <f t="array" aca="1" ref="M280" ca="1">IFERROR(_xludf.IFS(J280="원천",K280*3.3%*-1,J280="원천/고용",SUM(K280*3.3%*-1,K280*75%*0.8%*-1)),"")</f>
        <v/>
      </c>
      <c r="N280" s="635">
        <f t="shared" ca="1" si="2"/>
        <v>5200</v>
      </c>
      <c r="O280" s="504"/>
      <c r="P280" s="527"/>
      <c r="Q280" s="537"/>
      <c r="R280" s="537"/>
      <c r="S280" s="537"/>
    </row>
    <row r="281" spans="1:19" ht="18.75" customHeight="1">
      <c r="A281" s="537">
        <v>270</v>
      </c>
      <c r="B281" s="625"/>
      <c r="C281" s="636"/>
      <c r="D281" s="758">
        <f>IFERROR(_xlfn.XLOOKUP(E281,[2]예산코드!D:D,[2]예산코드!A:A),"")</f>
        <v>500605</v>
      </c>
      <c r="E281" s="627" t="s">
        <v>876</v>
      </c>
      <c r="F281" s="665">
        <v>45670</v>
      </c>
      <c r="G281" s="639" t="s">
        <v>1535</v>
      </c>
      <c r="H281" s="640" t="s">
        <v>305</v>
      </c>
      <c r="I281" s="641" t="s">
        <v>680</v>
      </c>
      <c r="J281" s="640" t="s">
        <v>811</v>
      </c>
      <c r="K281" s="646">
        <v>75635</v>
      </c>
      <c r="L281" s="694">
        <v>7565</v>
      </c>
      <c r="M281" s="634" t="str">
        <f t="array" aca="1" ref="M281" ca="1">IFERROR(_xludf.IFS(J281="원천",K281*3.3%*-1,J281="원천/고용",SUM(K281*3.3%*-1,K281*75%*0.8%*-1)),"")</f>
        <v/>
      </c>
      <c r="N281" s="635">
        <f t="shared" ca="1" si="2"/>
        <v>83200</v>
      </c>
      <c r="O281" s="505"/>
      <c r="P281" s="513"/>
      <c r="Q281" s="537"/>
      <c r="R281" s="537"/>
      <c r="S281" s="537"/>
    </row>
    <row r="282" spans="1:19" ht="18.75" customHeight="1">
      <c r="A282" s="537">
        <v>271</v>
      </c>
      <c r="B282" s="625"/>
      <c r="C282" s="636"/>
      <c r="D282" s="758">
        <f>IFERROR(_xlfn.XLOOKUP(E282,[2]예산코드!D:D,[2]예산코드!A:A),"")</f>
        <v>500605</v>
      </c>
      <c r="E282" s="637" t="s">
        <v>876</v>
      </c>
      <c r="F282" s="665">
        <v>45670</v>
      </c>
      <c r="G282" s="639" t="s">
        <v>1895</v>
      </c>
      <c r="H282" s="640" t="s">
        <v>1885</v>
      </c>
      <c r="I282" s="641" t="s">
        <v>677</v>
      </c>
      <c r="J282" s="640" t="s">
        <v>811</v>
      </c>
      <c r="K282" s="646">
        <v>4091</v>
      </c>
      <c r="L282" s="694">
        <v>409</v>
      </c>
      <c r="M282" s="634" t="str">
        <f t="array" aca="1" ref="M282" ca="1">IFERROR(_xludf.IFS(J282="원천",K282*3.3%*-1,J282="원천/고용",SUM(K282*3.3%*-1,K282*75%*0.8%*-1)),"")</f>
        <v/>
      </c>
      <c r="N282" s="635">
        <f t="shared" ca="1" si="2"/>
        <v>4500</v>
      </c>
      <c r="O282" s="504"/>
      <c r="P282" s="527"/>
      <c r="Q282" s="537"/>
      <c r="R282" s="537"/>
      <c r="S282" s="537"/>
    </row>
    <row r="283" spans="1:19" ht="18.75" customHeight="1">
      <c r="A283" s="537">
        <v>272</v>
      </c>
      <c r="B283" s="625"/>
      <c r="C283" s="636"/>
      <c r="D283" s="758">
        <f>IFERROR(_xlfn.XLOOKUP(E283,[2]예산코드!D:D,[2]예산코드!A:A),"")</f>
        <v>500605</v>
      </c>
      <c r="E283" s="627" t="s">
        <v>876</v>
      </c>
      <c r="F283" s="665">
        <v>45670</v>
      </c>
      <c r="G283" s="639" t="s">
        <v>1895</v>
      </c>
      <c r="H283" s="640" t="s">
        <v>1676</v>
      </c>
      <c r="I283" s="641" t="s">
        <v>677</v>
      </c>
      <c r="J283" s="640" t="s">
        <v>811</v>
      </c>
      <c r="K283" s="646">
        <v>13273</v>
      </c>
      <c r="L283" s="694">
        <v>1327</v>
      </c>
      <c r="M283" s="634" t="str">
        <f t="array" aca="1" ref="M283" ca="1">IFERROR(_xludf.IFS(J283="원천",K283*3.3%*-1,J283="원천/고용",SUM(K283*3.3%*-1,K283*75%*0.8%*-1)),"")</f>
        <v/>
      </c>
      <c r="N283" s="635">
        <f t="shared" ca="1" si="2"/>
        <v>14600</v>
      </c>
      <c r="O283" s="505"/>
      <c r="P283" s="513"/>
      <c r="Q283" s="537"/>
      <c r="R283" s="537"/>
      <c r="S283" s="537"/>
    </row>
    <row r="284" spans="1:19" ht="18.75" customHeight="1">
      <c r="A284" s="537">
        <v>273</v>
      </c>
      <c r="B284" s="625"/>
      <c r="C284" s="636"/>
      <c r="D284" s="758">
        <f>IFERROR(_xlfn.XLOOKUP(E284,[2]예산코드!D:D,[2]예산코드!A:A),"")</f>
        <v>500605</v>
      </c>
      <c r="E284" s="637" t="s">
        <v>876</v>
      </c>
      <c r="F284" s="665">
        <v>45670</v>
      </c>
      <c r="G284" s="639" t="s">
        <v>1511</v>
      </c>
      <c r="H284" s="640" t="s">
        <v>1687</v>
      </c>
      <c r="I284" s="641" t="s">
        <v>697</v>
      </c>
      <c r="J284" s="640" t="s">
        <v>811</v>
      </c>
      <c r="K284" s="646">
        <v>56819</v>
      </c>
      <c r="L284" s="694">
        <v>5681</v>
      </c>
      <c r="M284" s="634" t="str">
        <f t="array" aca="1" ref="M284" ca="1">IFERROR(_xludf.IFS(J284="원천",K284*3.3%*-1,J284="원천/고용",SUM(K284*3.3%*-1,K284*75%*0.8%*-1)),"")</f>
        <v/>
      </c>
      <c r="N284" s="635">
        <f t="shared" ca="1" si="2"/>
        <v>62500</v>
      </c>
      <c r="O284" s="504"/>
      <c r="P284" s="527"/>
      <c r="Q284" s="537"/>
      <c r="R284" s="537"/>
      <c r="S284" s="537"/>
    </row>
    <row r="285" spans="1:19" ht="18.75" customHeight="1">
      <c r="A285" s="537">
        <v>274</v>
      </c>
      <c r="B285" s="625"/>
      <c r="C285" s="636"/>
      <c r="D285" s="758">
        <f>IFERROR(_xlfn.XLOOKUP(E285,[2]예산코드!D:D,[2]예산코드!A:A),"")</f>
        <v>500605</v>
      </c>
      <c r="E285" s="627" t="s">
        <v>876</v>
      </c>
      <c r="F285" s="665">
        <v>45670</v>
      </c>
      <c r="G285" s="639" t="s">
        <v>1922</v>
      </c>
      <c r="H285" s="640" t="s">
        <v>1687</v>
      </c>
      <c r="I285" s="641" t="s">
        <v>697</v>
      </c>
      <c r="J285" s="640" t="s">
        <v>811</v>
      </c>
      <c r="K285" s="646">
        <v>5909</v>
      </c>
      <c r="L285" s="694">
        <v>591</v>
      </c>
      <c r="M285" s="634" t="str">
        <f t="array" aca="1" ref="M285" ca="1">IFERROR(_xludf.IFS(J285="원천",K285*3.3%*-1,J285="원천/고용",SUM(K285*3.3%*-1,K285*75%*0.8%*-1)),"")</f>
        <v/>
      </c>
      <c r="N285" s="635">
        <f t="shared" ca="1" si="2"/>
        <v>6500</v>
      </c>
      <c r="O285" s="505"/>
      <c r="P285" s="513"/>
      <c r="Q285" s="537"/>
      <c r="R285" s="537"/>
      <c r="S285" s="537"/>
    </row>
    <row r="286" spans="1:19" ht="18.75" customHeight="1">
      <c r="A286" s="537">
        <v>275</v>
      </c>
      <c r="B286" s="625"/>
      <c r="C286" s="636"/>
      <c r="D286" s="758">
        <f>IFERROR(_xlfn.XLOOKUP(E286,[2]예산코드!D:D,[2]예산코드!A:A),"")</f>
        <v>500605</v>
      </c>
      <c r="E286" s="637" t="s">
        <v>876</v>
      </c>
      <c r="F286" s="665">
        <v>45670</v>
      </c>
      <c r="G286" s="639" t="s">
        <v>1912</v>
      </c>
      <c r="H286" s="640" t="s">
        <v>1705</v>
      </c>
      <c r="I286" s="641" t="s">
        <v>1234</v>
      </c>
      <c r="J286" s="640" t="s">
        <v>811</v>
      </c>
      <c r="K286" s="646">
        <v>43637</v>
      </c>
      <c r="L286" s="694">
        <v>4363</v>
      </c>
      <c r="M286" s="634" t="str">
        <f t="array" aca="1" ref="M286" ca="1">IFERROR(_xludf.IFS(J286="원천",K286*3.3%*-1,J286="원천/고용",SUM(K286*3.3%*-1,K286*75%*0.8%*-1)),"")</f>
        <v/>
      </c>
      <c r="N286" s="635">
        <f t="shared" ca="1" si="2"/>
        <v>48000</v>
      </c>
      <c r="O286" s="504"/>
      <c r="P286" s="527"/>
      <c r="Q286" s="537"/>
      <c r="R286" s="537"/>
      <c r="S286" s="537"/>
    </row>
    <row r="287" spans="1:19" ht="18.75" customHeight="1">
      <c r="A287" s="537">
        <v>276</v>
      </c>
      <c r="B287" s="625"/>
      <c r="C287" s="636"/>
      <c r="D287" s="758">
        <f>IFERROR(_xlfn.XLOOKUP(E287,[2]예산코드!D:D,[2]예산코드!A:A),"")</f>
        <v>500605</v>
      </c>
      <c r="E287" s="627" t="s">
        <v>876</v>
      </c>
      <c r="F287" s="665">
        <v>45670</v>
      </c>
      <c r="G287" s="639" t="s">
        <v>1508</v>
      </c>
      <c r="H287" s="640" t="s">
        <v>1679</v>
      </c>
      <c r="I287" s="641" t="s">
        <v>680</v>
      </c>
      <c r="J287" s="640" t="s">
        <v>811</v>
      </c>
      <c r="K287" s="646">
        <v>127273</v>
      </c>
      <c r="L287" s="694">
        <v>12727</v>
      </c>
      <c r="M287" s="634" t="str">
        <f t="array" aca="1" ref="M287" ca="1">IFERROR(_xludf.IFS(J287="원천",K287*3.3%*-1,J287="원천/고용",SUM(K287*3.3%*-1,K287*75%*0.8%*-1)),"")</f>
        <v/>
      </c>
      <c r="N287" s="635">
        <f t="shared" ca="1" si="2"/>
        <v>140000</v>
      </c>
      <c r="O287" s="505"/>
      <c r="P287" s="513"/>
      <c r="Q287" s="537"/>
      <c r="R287" s="537"/>
      <c r="S287" s="537"/>
    </row>
    <row r="288" spans="1:19" s="539" customFormat="1" ht="18.75" customHeight="1">
      <c r="A288" s="539">
        <v>277</v>
      </c>
      <c r="B288" s="672" t="s">
        <v>218</v>
      </c>
      <c r="C288" s="673"/>
      <c r="D288" s="758">
        <f>IFERROR(_xlfn.XLOOKUP(E288,[2]예산코드!D:D,[2]예산코드!A:A),"")</f>
        <v>500605</v>
      </c>
      <c r="E288" s="675" t="s">
        <v>876</v>
      </c>
      <c r="F288" s="676">
        <v>45670</v>
      </c>
      <c r="G288" s="720" t="s">
        <v>1689</v>
      </c>
      <c r="H288" s="678" t="s">
        <v>1704</v>
      </c>
      <c r="I288" s="679" t="s">
        <v>376</v>
      </c>
      <c r="J288" s="678" t="s">
        <v>2464</v>
      </c>
      <c r="K288" s="680">
        <v>113370</v>
      </c>
      <c r="L288" s="727">
        <v>0</v>
      </c>
      <c r="M288" s="682" t="str">
        <f t="array" aca="1" ref="M288" ca="1">IFERROR(_xludf.IFS(J288="원천",K288*3.3%*-1,J288="원천/고용",SUM(K288*3.3%*-1,K288*75%*0.8%*-1)),"")</f>
        <v/>
      </c>
      <c r="N288" s="683">
        <f t="shared" ca="1" si="2"/>
        <v>113370</v>
      </c>
      <c r="O288" s="521"/>
      <c r="P288" s="553"/>
    </row>
    <row r="289" spans="1:19" ht="18.75" customHeight="1">
      <c r="A289" s="537">
        <v>278</v>
      </c>
      <c r="B289" s="625"/>
      <c r="C289" s="636"/>
      <c r="D289" s="758">
        <f>IFERROR(_xlfn.XLOOKUP(E289,[2]예산코드!D:D,[2]예산코드!A:A),"")</f>
        <v>500602</v>
      </c>
      <c r="E289" s="627" t="s">
        <v>859</v>
      </c>
      <c r="F289" s="665">
        <v>45671</v>
      </c>
      <c r="G289" s="639" t="s">
        <v>469</v>
      </c>
      <c r="H289" s="640" t="s">
        <v>1198</v>
      </c>
      <c r="I289" s="641" t="s">
        <v>605</v>
      </c>
      <c r="J289" s="640" t="s">
        <v>811</v>
      </c>
      <c r="K289" s="646">
        <v>45455</v>
      </c>
      <c r="L289" s="694">
        <v>4545</v>
      </c>
      <c r="M289" s="634" t="str">
        <f t="array" aca="1" ref="M289" ca="1">IFERROR(_xludf.IFS(J289="원천",K289*3.3%*-1,J289="원천/고용",SUM(K289*3.3%*-1,K289*75%*0.8%*-1)),"")</f>
        <v/>
      </c>
      <c r="N289" s="635">
        <f t="shared" ca="1" si="2"/>
        <v>50000</v>
      </c>
      <c r="O289" s="505"/>
      <c r="P289" s="513"/>
      <c r="Q289" s="537"/>
      <c r="R289" s="537"/>
      <c r="S289" s="537"/>
    </row>
    <row r="290" spans="1:19" ht="18.75" customHeight="1">
      <c r="A290" s="537">
        <v>279</v>
      </c>
      <c r="B290" s="625"/>
      <c r="C290" s="636"/>
      <c r="D290" s="758">
        <f>IFERROR(_xlfn.XLOOKUP(E290,[2]예산코드!D:D,[2]예산코드!A:A),"")</f>
        <v>500601</v>
      </c>
      <c r="E290" s="637" t="s">
        <v>869</v>
      </c>
      <c r="F290" s="665">
        <v>45671</v>
      </c>
      <c r="G290" s="639" t="s">
        <v>163</v>
      </c>
      <c r="H290" s="640" t="s">
        <v>1695</v>
      </c>
      <c r="I290" s="641" t="s">
        <v>605</v>
      </c>
      <c r="J290" s="640" t="s">
        <v>811</v>
      </c>
      <c r="K290" s="646">
        <v>9546</v>
      </c>
      <c r="L290" s="694">
        <v>954</v>
      </c>
      <c r="M290" s="634" t="str">
        <f t="array" aca="1" ref="M290" ca="1">IFERROR(_xludf.IFS(J290="원천",K290*3.3%*-1,J290="원천/고용",SUM(K290*3.3%*-1,K290*75%*0.8%*-1)),"")</f>
        <v/>
      </c>
      <c r="N290" s="635">
        <f t="shared" ca="1" si="2"/>
        <v>10500</v>
      </c>
      <c r="O290" s="504"/>
      <c r="P290" s="527"/>
      <c r="Q290" s="537"/>
      <c r="R290" s="537"/>
      <c r="S290" s="537"/>
    </row>
    <row r="291" spans="1:19" ht="18.75" customHeight="1">
      <c r="A291" s="537">
        <v>280</v>
      </c>
      <c r="B291" s="625"/>
      <c r="C291" s="636"/>
      <c r="D291" s="758">
        <f>IFERROR(_xlfn.XLOOKUP(E291,[2]예산코드!D:D,[2]예산코드!A:A),"")</f>
        <v>500601</v>
      </c>
      <c r="E291" s="627" t="s">
        <v>869</v>
      </c>
      <c r="F291" s="665">
        <v>45671</v>
      </c>
      <c r="G291" s="639" t="s">
        <v>2020</v>
      </c>
      <c r="H291" s="640" t="s">
        <v>1678</v>
      </c>
      <c r="I291" s="641" t="s">
        <v>605</v>
      </c>
      <c r="J291" s="640" t="s">
        <v>811</v>
      </c>
      <c r="K291" s="646">
        <v>30909</v>
      </c>
      <c r="L291" s="694">
        <v>3091</v>
      </c>
      <c r="M291" s="634" t="str">
        <f t="array" aca="1" ref="M291" ca="1">IFERROR(_xludf.IFS(J291="원천",K291*3.3%*-1,J291="원천/고용",SUM(K291*3.3%*-1,K291*75%*0.8%*-1)),"")</f>
        <v/>
      </c>
      <c r="N291" s="635">
        <f t="shared" ca="1" si="2"/>
        <v>34000</v>
      </c>
      <c r="O291" s="505"/>
      <c r="P291" s="513"/>
      <c r="Q291" s="537"/>
      <c r="R291" s="537"/>
      <c r="S291" s="537"/>
    </row>
    <row r="292" spans="1:19" ht="18.75" customHeight="1">
      <c r="A292" s="537">
        <v>281</v>
      </c>
      <c r="B292" s="625"/>
      <c r="C292" s="636"/>
      <c r="D292" s="758">
        <f>IFERROR(_xlfn.XLOOKUP(E292,[2]예산코드!D:D,[2]예산코드!A:A),"")</f>
        <v>500601</v>
      </c>
      <c r="E292" s="637" t="s">
        <v>869</v>
      </c>
      <c r="F292" s="665">
        <v>45671</v>
      </c>
      <c r="G292" s="639" t="s">
        <v>1683</v>
      </c>
      <c r="H292" s="640" t="s">
        <v>1926</v>
      </c>
      <c r="I292" s="641" t="s">
        <v>503</v>
      </c>
      <c r="J292" s="640" t="s">
        <v>811</v>
      </c>
      <c r="K292" s="646">
        <v>15364</v>
      </c>
      <c r="L292" s="694">
        <v>1536</v>
      </c>
      <c r="M292" s="634" t="str">
        <f t="array" aca="1" ref="M292" ca="1">IFERROR(_xludf.IFS(J292="원천",K292*3.3%*-1,J292="원천/고용",SUM(K292*3.3%*-1,K292*75%*0.8%*-1)),"")</f>
        <v/>
      </c>
      <c r="N292" s="635">
        <f t="shared" ca="1" si="2"/>
        <v>16900</v>
      </c>
      <c r="O292" s="504"/>
      <c r="P292" s="527"/>
      <c r="Q292" s="537"/>
      <c r="R292" s="537"/>
      <c r="S292" s="537"/>
    </row>
    <row r="293" spans="1:19" ht="18.75" customHeight="1">
      <c r="A293" s="537">
        <v>282</v>
      </c>
      <c r="B293" s="625"/>
      <c r="C293" s="636"/>
      <c r="D293" s="758">
        <f>IFERROR(_xlfn.XLOOKUP(E293,[2]예산코드!D:D,[2]예산코드!A:A),"")</f>
        <v>500601</v>
      </c>
      <c r="E293" s="627" t="s">
        <v>869</v>
      </c>
      <c r="F293" s="665">
        <v>45671</v>
      </c>
      <c r="G293" s="639" t="s">
        <v>2039</v>
      </c>
      <c r="H293" s="640" t="s">
        <v>671</v>
      </c>
      <c r="I293" s="641" t="s">
        <v>605</v>
      </c>
      <c r="J293" s="640" t="s">
        <v>811</v>
      </c>
      <c r="K293" s="646">
        <v>27273</v>
      </c>
      <c r="L293" s="694">
        <v>2727</v>
      </c>
      <c r="M293" s="634" t="str">
        <f t="array" aca="1" ref="M293" ca="1">IFERROR(_xludf.IFS(J293="원천",K293*3.3%*-1,J293="원천/고용",SUM(K293*3.3%*-1,K293*75%*0.8%*-1)),"")</f>
        <v/>
      </c>
      <c r="N293" s="635">
        <f t="shared" ca="1" si="2"/>
        <v>30000</v>
      </c>
      <c r="O293" s="505"/>
      <c r="P293" s="513"/>
      <c r="Q293" s="537"/>
      <c r="R293" s="537"/>
      <c r="S293" s="537"/>
    </row>
    <row r="294" spans="1:19" ht="18.75" customHeight="1">
      <c r="A294" s="537">
        <v>283</v>
      </c>
      <c r="B294" s="625"/>
      <c r="C294" s="636"/>
      <c r="D294" s="758">
        <f>IFERROR(_xlfn.XLOOKUP(E294,[2]예산코드!D:D,[2]예산코드!A:A),"")</f>
        <v>500601</v>
      </c>
      <c r="E294" s="637" t="s">
        <v>869</v>
      </c>
      <c r="F294" s="665">
        <v>45671</v>
      </c>
      <c r="G294" s="639" t="s">
        <v>1688</v>
      </c>
      <c r="H294" s="640" t="s">
        <v>388</v>
      </c>
      <c r="I294" s="641" t="s">
        <v>503</v>
      </c>
      <c r="J294" s="640" t="s">
        <v>811</v>
      </c>
      <c r="K294" s="646">
        <v>15636</v>
      </c>
      <c r="L294" s="694">
        <v>1564</v>
      </c>
      <c r="M294" s="634" t="str">
        <f t="array" aca="1" ref="M294" ca="1">IFERROR(_xludf.IFS(J294="원천",K294*3.3%*-1,J294="원천/고용",SUM(K294*3.3%*-1,K294*75%*0.8%*-1)),"")</f>
        <v/>
      </c>
      <c r="N294" s="635">
        <f t="shared" ca="1" si="2"/>
        <v>17200</v>
      </c>
      <c r="O294" s="504"/>
      <c r="P294" s="527"/>
      <c r="Q294" s="537"/>
      <c r="R294" s="537"/>
      <c r="S294" s="537"/>
    </row>
    <row r="295" spans="1:19" ht="18.75" customHeight="1">
      <c r="A295" s="537">
        <v>284</v>
      </c>
      <c r="B295" s="625"/>
      <c r="C295" s="636"/>
      <c r="D295" s="758">
        <f>IFERROR(_xlfn.XLOOKUP(E295,[2]예산코드!D:D,[2]예산코드!A:A),"")</f>
        <v>500601</v>
      </c>
      <c r="E295" s="627" t="s">
        <v>869</v>
      </c>
      <c r="F295" s="665">
        <v>45671</v>
      </c>
      <c r="G295" s="639" t="s">
        <v>1703</v>
      </c>
      <c r="H295" s="640" t="s">
        <v>1695</v>
      </c>
      <c r="I295" s="641" t="s">
        <v>378</v>
      </c>
      <c r="J295" s="640" t="s">
        <v>811</v>
      </c>
      <c r="K295" s="646">
        <v>4818</v>
      </c>
      <c r="L295" s="694">
        <v>482</v>
      </c>
      <c r="M295" s="634" t="str">
        <f t="array" aca="1" ref="M295" ca="1">IFERROR(_xludf.IFS(J295="원천",K295*3.3%*-1,J295="원천/고용",SUM(K295*3.3%*-1,K295*75%*0.8%*-1)),"")</f>
        <v/>
      </c>
      <c r="N295" s="635">
        <f t="shared" ca="1" si="2"/>
        <v>5300</v>
      </c>
      <c r="O295" s="505"/>
      <c r="P295" s="513"/>
      <c r="Q295" s="537"/>
      <c r="R295" s="537"/>
      <c r="S295" s="537"/>
    </row>
    <row r="296" spans="1:19" ht="18.75" customHeight="1">
      <c r="A296" s="537">
        <v>285</v>
      </c>
      <c r="B296" s="625"/>
      <c r="C296" s="636"/>
      <c r="D296" s="758">
        <f>IFERROR(_xlfn.XLOOKUP(E296,[2]예산코드!D:D,[2]예산코드!A:A),"")</f>
        <v>500601</v>
      </c>
      <c r="E296" s="637" t="s">
        <v>869</v>
      </c>
      <c r="F296" s="665">
        <v>45671</v>
      </c>
      <c r="G296" s="639" t="s">
        <v>2058</v>
      </c>
      <c r="H296" s="640" t="s">
        <v>1206</v>
      </c>
      <c r="I296" s="641" t="s">
        <v>605</v>
      </c>
      <c r="J296" s="640" t="s">
        <v>811</v>
      </c>
      <c r="K296" s="646">
        <v>9091</v>
      </c>
      <c r="L296" s="694">
        <v>909</v>
      </c>
      <c r="M296" s="634" t="str">
        <f t="array" aca="1" ref="M296" ca="1">IFERROR(_xludf.IFS(J296="원천",K296*3.3%*-1,J296="원천/고용",SUM(K296*3.3%*-1,K296*75%*0.8%*-1)),"")</f>
        <v/>
      </c>
      <c r="N296" s="635">
        <f t="shared" ca="1" si="2"/>
        <v>10000</v>
      </c>
      <c r="O296" s="504"/>
      <c r="P296" s="527"/>
      <c r="Q296" s="537"/>
      <c r="R296" s="537"/>
      <c r="S296" s="537"/>
    </row>
    <row r="297" spans="1:19" ht="18.75" customHeight="1">
      <c r="A297" s="537">
        <v>286</v>
      </c>
      <c r="B297" s="625"/>
      <c r="C297" s="636"/>
      <c r="D297" s="758">
        <f>IFERROR(_xlfn.XLOOKUP(E297,[2]예산코드!D:D,[2]예산코드!A:A),"")</f>
        <v>500605</v>
      </c>
      <c r="E297" s="627" t="s">
        <v>876</v>
      </c>
      <c r="F297" s="665">
        <v>45671</v>
      </c>
      <c r="G297" s="639" t="s">
        <v>64</v>
      </c>
      <c r="H297" s="640" t="s">
        <v>1184</v>
      </c>
      <c r="I297" s="641" t="s">
        <v>677</v>
      </c>
      <c r="J297" s="640" t="s">
        <v>811</v>
      </c>
      <c r="K297" s="646">
        <v>5000</v>
      </c>
      <c r="L297" s="694">
        <v>0</v>
      </c>
      <c r="M297" s="634" t="str">
        <f t="array" aca="1" ref="M297" ca="1">IFERROR(_xludf.IFS(J297="원천",K297*3.3%*-1,J297="원천/고용",SUM(K297*3.3%*-1,K297*75%*0.8%*-1)),"")</f>
        <v/>
      </c>
      <c r="N297" s="635">
        <f t="shared" ca="1" si="2"/>
        <v>5000</v>
      </c>
      <c r="O297" s="505"/>
      <c r="P297" s="513"/>
      <c r="Q297" s="537"/>
      <c r="R297" s="537"/>
      <c r="S297" s="537"/>
    </row>
    <row r="298" spans="1:19" ht="18.75" customHeight="1">
      <c r="A298" s="537">
        <v>287</v>
      </c>
      <c r="B298" s="625"/>
      <c r="C298" s="636"/>
      <c r="D298" s="758">
        <f>IFERROR(_xlfn.XLOOKUP(E298,[2]예산코드!D:D,[2]예산코드!A:A),"")</f>
        <v>500605</v>
      </c>
      <c r="E298" s="637" t="s">
        <v>876</v>
      </c>
      <c r="F298" s="665">
        <v>45671</v>
      </c>
      <c r="G298" s="639" t="s">
        <v>67</v>
      </c>
      <c r="H298" s="640" t="s">
        <v>1225</v>
      </c>
      <c r="I298" s="641" t="s">
        <v>677</v>
      </c>
      <c r="J298" s="640" t="s">
        <v>811</v>
      </c>
      <c r="K298" s="646">
        <v>72859</v>
      </c>
      <c r="L298" s="694">
        <v>7286</v>
      </c>
      <c r="M298" s="634" t="str">
        <f t="array" aca="1" ref="M298" ca="1">IFERROR(_xludf.IFS(J298="원천",K298*3.3%*-1,J298="원천/고용",SUM(K298*3.3%*-1,K298*75%*0.8%*-1)),"")</f>
        <v/>
      </c>
      <c r="N298" s="635">
        <f t="shared" ca="1" si="2"/>
        <v>80145</v>
      </c>
      <c r="O298" s="504"/>
      <c r="P298" s="527"/>
      <c r="Q298" s="537"/>
      <c r="R298" s="537"/>
      <c r="S298" s="537"/>
    </row>
    <row r="299" spans="1:19" ht="18.75" customHeight="1">
      <c r="A299" s="537">
        <v>288</v>
      </c>
      <c r="B299" s="625"/>
      <c r="C299" s="636"/>
      <c r="D299" s="758">
        <f>IFERROR(_xlfn.XLOOKUP(E299,[2]예산코드!D:D,[2]예산코드!A:A),"")</f>
        <v>500605</v>
      </c>
      <c r="E299" s="627" t="s">
        <v>876</v>
      </c>
      <c r="F299" s="665">
        <v>45671</v>
      </c>
      <c r="G299" s="649" t="s">
        <v>46</v>
      </c>
      <c r="H299" s="640" t="s">
        <v>1680</v>
      </c>
      <c r="I299" s="641" t="s">
        <v>1221</v>
      </c>
      <c r="J299" s="640" t="s">
        <v>811</v>
      </c>
      <c r="K299" s="646">
        <v>68182</v>
      </c>
      <c r="L299" s="694">
        <v>6818</v>
      </c>
      <c r="M299" s="634" t="str">
        <f t="array" aca="1" ref="M299" ca="1">IFERROR(_xludf.IFS(J299="원천",K299*3.3%*-1,J299="원천/고용",SUM(K299*3.3%*-1,K299*75%*0.8%*-1)),"")</f>
        <v/>
      </c>
      <c r="N299" s="635">
        <f t="shared" ca="1" si="2"/>
        <v>75000</v>
      </c>
      <c r="O299" s="505"/>
      <c r="P299" s="513"/>
      <c r="Q299" s="537"/>
      <c r="R299" s="537"/>
      <c r="S299" s="537"/>
    </row>
    <row r="300" spans="1:19" ht="18.75" customHeight="1">
      <c r="A300" s="537">
        <v>289</v>
      </c>
      <c r="B300" s="625"/>
      <c r="C300" s="636"/>
      <c r="D300" s="758">
        <f>IFERROR(_xlfn.XLOOKUP(E300,[2]예산코드!D:D,[2]예산코드!A:A),"")</f>
        <v>500605</v>
      </c>
      <c r="E300" s="637" t="s">
        <v>876</v>
      </c>
      <c r="F300" s="665">
        <v>45671</v>
      </c>
      <c r="G300" s="649" t="s">
        <v>49</v>
      </c>
      <c r="H300" s="640" t="s">
        <v>1680</v>
      </c>
      <c r="I300" s="641" t="s">
        <v>392</v>
      </c>
      <c r="J300" s="640" t="s">
        <v>811</v>
      </c>
      <c r="K300" s="646">
        <v>83636</v>
      </c>
      <c r="L300" s="694">
        <v>8364</v>
      </c>
      <c r="M300" s="634" t="str">
        <f t="array" aca="1" ref="M300" ca="1">IFERROR(_xludf.IFS(J300="원천",K300*3.3%*-1,J300="원천/고용",SUM(K300*3.3%*-1,K300*75%*0.8%*-1)),"")</f>
        <v/>
      </c>
      <c r="N300" s="635">
        <f t="shared" ca="1" si="2"/>
        <v>92000</v>
      </c>
      <c r="O300" s="504"/>
      <c r="P300" s="527"/>
      <c r="Q300" s="537"/>
      <c r="R300" s="537"/>
      <c r="S300" s="537"/>
    </row>
    <row r="301" spans="1:19" ht="18.75" customHeight="1">
      <c r="A301" s="537">
        <v>290</v>
      </c>
      <c r="B301" s="625"/>
      <c r="C301" s="636"/>
      <c r="D301" s="758">
        <f>IFERROR(_xlfn.XLOOKUP(E301,[2]예산코드!D:D,[2]예산코드!A:A),"")</f>
        <v>500605</v>
      </c>
      <c r="E301" s="627" t="s">
        <v>876</v>
      </c>
      <c r="F301" s="654">
        <v>45671</v>
      </c>
      <c r="G301" s="655" t="s">
        <v>478</v>
      </c>
      <c r="H301" s="657" t="s">
        <v>400</v>
      </c>
      <c r="I301" s="712" t="s">
        <v>677</v>
      </c>
      <c r="J301" s="657" t="s">
        <v>1143</v>
      </c>
      <c r="K301" s="722">
        <v>14091</v>
      </c>
      <c r="L301" s="723">
        <v>609</v>
      </c>
      <c r="M301" s="634" t="str">
        <f t="array" aca="1" ref="M301" ca="1">IFERROR(_xludf.IFS(J301="원천",K301*3.3%*-1,J301="원천/고용",SUM(K301*3.3%*-1,K301*75%*0.8%*-1)),"")</f>
        <v/>
      </c>
      <c r="N301" s="635">
        <f t="shared" ca="1" si="2"/>
        <v>14700</v>
      </c>
      <c r="O301" s="505"/>
      <c r="P301" s="553" t="s">
        <v>1143</v>
      </c>
      <c r="Q301" s="537"/>
      <c r="R301" s="537"/>
      <c r="S301" s="537"/>
    </row>
    <row r="302" spans="1:19" ht="18.75" customHeight="1">
      <c r="A302" s="537">
        <v>291</v>
      </c>
      <c r="B302" s="625"/>
      <c r="C302" s="636"/>
      <c r="D302" s="758">
        <f>IFERROR(_xlfn.XLOOKUP(E302,[2]예산코드!D:D,[2]예산코드!A:A),"")</f>
        <v>500605</v>
      </c>
      <c r="E302" s="647" t="s">
        <v>876</v>
      </c>
      <c r="F302" s="638">
        <v>45671</v>
      </c>
      <c r="G302" s="649" t="s">
        <v>478</v>
      </c>
      <c r="H302" s="651" t="s">
        <v>379</v>
      </c>
      <c r="I302" s="710" t="s">
        <v>677</v>
      </c>
      <c r="J302" s="651" t="s">
        <v>1143</v>
      </c>
      <c r="K302" s="664">
        <v>6800</v>
      </c>
      <c r="L302" s="721" t="s">
        <v>657</v>
      </c>
      <c r="M302" s="634" t="str">
        <f t="array" aca="1" ref="M302" ca="1">IFERROR(_xludf.IFS(J302="원천",K302*3.3%*-1,J302="원천/고용",SUM(K302*3.3%*-1,K302*75%*0.8%*-1)),"")</f>
        <v/>
      </c>
      <c r="N302" s="635">
        <f t="shared" ca="1" si="2"/>
        <v>6800</v>
      </c>
      <c r="O302" s="504"/>
      <c r="P302" s="553" t="s">
        <v>1143</v>
      </c>
      <c r="Q302" s="537"/>
      <c r="R302" s="537"/>
      <c r="S302" s="537"/>
    </row>
    <row r="303" spans="1:19" ht="18.75" customHeight="1">
      <c r="A303" s="537">
        <v>292</v>
      </c>
      <c r="B303" s="625"/>
      <c r="C303" s="636"/>
      <c r="D303" s="758">
        <f>IFERROR(_xlfn.XLOOKUP(E303,[2]예산코드!D:D,[2]예산코드!A:A),"")</f>
        <v>500605</v>
      </c>
      <c r="E303" s="627" t="s">
        <v>876</v>
      </c>
      <c r="F303" s="654">
        <v>45671</v>
      </c>
      <c r="G303" s="655" t="s">
        <v>478</v>
      </c>
      <c r="H303" s="657" t="s">
        <v>381</v>
      </c>
      <c r="I303" s="712" t="s">
        <v>677</v>
      </c>
      <c r="J303" s="657" t="s">
        <v>1143</v>
      </c>
      <c r="K303" s="722">
        <v>1264</v>
      </c>
      <c r="L303" s="723">
        <v>36</v>
      </c>
      <c r="M303" s="634" t="str">
        <f t="array" aca="1" ref="M303" ca="1">IFERROR(_xludf.IFS(J303="원천",K303*3.3%*-1,J303="원천/고용",SUM(K303*3.3%*-1,K303*75%*0.8%*-1)),"")</f>
        <v/>
      </c>
      <c r="N303" s="635">
        <f t="shared" ca="1" si="2"/>
        <v>1300</v>
      </c>
      <c r="O303" s="505"/>
      <c r="P303" s="553" t="s">
        <v>1143</v>
      </c>
      <c r="Q303" s="537"/>
      <c r="R303" s="537"/>
      <c r="S303" s="537"/>
    </row>
    <row r="304" spans="1:19" ht="18.75" customHeight="1">
      <c r="A304" s="537">
        <v>293</v>
      </c>
      <c r="B304" s="625"/>
      <c r="C304" s="636"/>
      <c r="D304" s="758">
        <f>IFERROR(_xlfn.XLOOKUP(E304,[2]예산코드!D:D,[2]예산코드!A:A),"")</f>
        <v>500605</v>
      </c>
      <c r="E304" s="647" t="s">
        <v>876</v>
      </c>
      <c r="F304" s="638">
        <v>45671</v>
      </c>
      <c r="G304" s="649" t="s">
        <v>478</v>
      </c>
      <c r="H304" s="651" t="s">
        <v>1222</v>
      </c>
      <c r="I304" s="710" t="s">
        <v>677</v>
      </c>
      <c r="J304" s="651" t="s">
        <v>1143</v>
      </c>
      <c r="K304" s="664">
        <v>4800</v>
      </c>
      <c r="L304" s="721" t="s">
        <v>657</v>
      </c>
      <c r="M304" s="634" t="str">
        <f t="array" aca="1" ref="M304" ca="1">IFERROR(_xludf.IFS(J304="원천",K304*3.3%*-1,J304="원천/고용",SUM(K304*3.3%*-1,K304*75%*0.8%*-1)),"")</f>
        <v/>
      </c>
      <c r="N304" s="635">
        <f t="shared" ca="1" si="2"/>
        <v>4800</v>
      </c>
      <c r="O304" s="504"/>
      <c r="P304" s="553" t="s">
        <v>1143</v>
      </c>
      <c r="Q304" s="537"/>
      <c r="R304" s="537"/>
      <c r="S304" s="537"/>
    </row>
    <row r="305" spans="1:19" ht="18.75" customHeight="1">
      <c r="A305" s="537">
        <v>294</v>
      </c>
      <c r="B305" s="625"/>
      <c r="C305" s="636"/>
      <c r="D305" s="758">
        <f>IFERROR(_xlfn.XLOOKUP(E305,[2]예산코드!D:D,[2]예산코드!A:A),"")</f>
        <v>500605</v>
      </c>
      <c r="E305" s="627" t="s">
        <v>876</v>
      </c>
      <c r="F305" s="654">
        <v>45671</v>
      </c>
      <c r="G305" s="655" t="s">
        <v>478</v>
      </c>
      <c r="H305" s="657" t="s">
        <v>1699</v>
      </c>
      <c r="I305" s="712" t="s">
        <v>677</v>
      </c>
      <c r="J305" s="657" t="s">
        <v>1143</v>
      </c>
      <c r="K305" s="722">
        <v>6700</v>
      </c>
      <c r="L305" s="723" t="s">
        <v>657</v>
      </c>
      <c r="M305" s="634" t="str">
        <f t="array" aca="1" ref="M305" ca="1">IFERROR(_xludf.IFS(J305="원천",K305*3.3%*-1,J305="원천/고용",SUM(K305*3.3%*-1,K305*75%*0.8%*-1)),"")</f>
        <v/>
      </c>
      <c r="N305" s="635">
        <f t="shared" ca="1" si="2"/>
        <v>6700</v>
      </c>
      <c r="O305" s="505"/>
      <c r="P305" s="553" t="s">
        <v>1143</v>
      </c>
      <c r="Q305" s="537"/>
      <c r="R305" s="537"/>
      <c r="S305" s="537"/>
    </row>
    <row r="306" spans="1:19" ht="18.75" customHeight="1">
      <c r="A306" s="537">
        <v>295</v>
      </c>
      <c r="B306" s="625"/>
      <c r="C306" s="636"/>
      <c r="D306" s="758">
        <f>IFERROR(_xlfn.XLOOKUP(E306,[2]예산코드!D:D,[2]예산코드!A:A),"")</f>
        <v>500605</v>
      </c>
      <c r="E306" s="647" t="s">
        <v>876</v>
      </c>
      <c r="F306" s="638">
        <v>45671</v>
      </c>
      <c r="G306" s="649" t="s">
        <v>478</v>
      </c>
      <c r="H306" s="651" t="s">
        <v>1195</v>
      </c>
      <c r="I306" s="710" t="s">
        <v>677</v>
      </c>
      <c r="J306" s="651" t="s">
        <v>1143</v>
      </c>
      <c r="K306" s="664">
        <v>8191</v>
      </c>
      <c r="L306" s="721">
        <v>609</v>
      </c>
      <c r="M306" s="634" t="str">
        <f t="array" aca="1" ref="M306" ca="1">IFERROR(_xludf.IFS(J306="원천",K306*3.3%*-1,J306="원천/고용",SUM(K306*3.3%*-1,K306*75%*0.8%*-1)),"")</f>
        <v/>
      </c>
      <c r="N306" s="635">
        <f t="shared" ca="1" si="2"/>
        <v>8800</v>
      </c>
      <c r="O306" s="504"/>
      <c r="P306" s="553" t="s">
        <v>1143</v>
      </c>
      <c r="Q306" s="537"/>
      <c r="R306" s="537"/>
      <c r="S306" s="537"/>
    </row>
    <row r="307" spans="1:19" ht="18.75" customHeight="1">
      <c r="A307" s="537">
        <v>296</v>
      </c>
      <c r="B307" s="625"/>
      <c r="C307" s="636"/>
      <c r="D307" s="758">
        <f>IFERROR(_xlfn.XLOOKUP(E307,[2]예산코드!D:D,[2]예산코드!A:A),"")</f>
        <v>500605</v>
      </c>
      <c r="E307" s="627" t="s">
        <v>876</v>
      </c>
      <c r="F307" s="654">
        <v>45671</v>
      </c>
      <c r="G307" s="655" t="s">
        <v>478</v>
      </c>
      <c r="H307" s="657" t="s">
        <v>1211</v>
      </c>
      <c r="I307" s="712" t="s">
        <v>677</v>
      </c>
      <c r="J307" s="657" t="s">
        <v>1143</v>
      </c>
      <c r="K307" s="722">
        <v>727</v>
      </c>
      <c r="L307" s="723">
        <v>73</v>
      </c>
      <c r="M307" s="634" t="str">
        <f t="array" aca="1" ref="M307" ca="1">IFERROR(_xludf.IFS(J307="원천",K307*3.3%*-1,J307="원천/고용",SUM(K307*3.3%*-1,K307*75%*0.8%*-1)),"")</f>
        <v/>
      </c>
      <c r="N307" s="635">
        <f t="shared" ca="1" si="2"/>
        <v>800</v>
      </c>
      <c r="O307" s="505"/>
      <c r="P307" s="553" t="s">
        <v>1143</v>
      </c>
      <c r="Q307" s="537"/>
      <c r="R307" s="537"/>
      <c r="S307" s="537"/>
    </row>
    <row r="308" spans="1:19" ht="18.75" customHeight="1">
      <c r="A308" s="537">
        <v>297</v>
      </c>
      <c r="B308" s="625"/>
      <c r="C308" s="636"/>
      <c r="D308" s="758">
        <f>IFERROR(_xlfn.XLOOKUP(E308,[2]예산코드!D:D,[2]예산코드!A:A),"")</f>
        <v>500605</v>
      </c>
      <c r="E308" s="647" t="s">
        <v>876</v>
      </c>
      <c r="F308" s="638">
        <v>45671</v>
      </c>
      <c r="G308" s="649" t="s">
        <v>478</v>
      </c>
      <c r="H308" s="651" t="s">
        <v>383</v>
      </c>
      <c r="I308" s="710" t="s">
        <v>677</v>
      </c>
      <c r="J308" s="651" t="s">
        <v>1143</v>
      </c>
      <c r="K308" s="664">
        <v>3227</v>
      </c>
      <c r="L308" s="721">
        <v>173</v>
      </c>
      <c r="M308" s="634" t="str">
        <f t="array" aca="1" ref="M308" ca="1">IFERROR(_xludf.IFS(J308="원천",K308*3.3%*-1,J308="원천/고용",SUM(K308*3.3%*-1,K308*75%*0.8%*-1)),"")</f>
        <v/>
      </c>
      <c r="N308" s="635">
        <f t="shared" ca="1" si="2"/>
        <v>3400</v>
      </c>
      <c r="O308" s="504"/>
      <c r="P308" s="553" t="s">
        <v>1143</v>
      </c>
      <c r="Q308" s="537"/>
      <c r="R308" s="537"/>
      <c r="S308" s="537"/>
    </row>
    <row r="309" spans="1:19" ht="18.75" customHeight="1">
      <c r="A309" s="537">
        <v>298</v>
      </c>
      <c r="B309" s="625"/>
      <c r="C309" s="636"/>
      <c r="D309" s="758">
        <f>IFERROR(_xlfn.XLOOKUP(E309,[2]예산코드!D:D,[2]예산코드!A:A),"")</f>
        <v>500605</v>
      </c>
      <c r="E309" s="627" t="s">
        <v>876</v>
      </c>
      <c r="F309" s="654">
        <v>45671</v>
      </c>
      <c r="G309" s="655" t="s">
        <v>478</v>
      </c>
      <c r="H309" s="657" t="s">
        <v>351</v>
      </c>
      <c r="I309" s="712" t="s">
        <v>677</v>
      </c>
      <c r="J309" s="657" t="s">
        <v>1143</v>
      </c>
      <c r="K309" s="722">
        <v>909</v>
      </c>
      <c r="L309" s="723">
        <v>91</v>
      </c>
      <c r="M309" s="634" t="str">
        <f t="array" aca="1" ref="M309" ca="1">IFERROR(_xludf.IFS(J309="원천",K309*3.3%*-1,J309="원천/고용",SUM(K309*3.3%*-1,K309*75%*0.8%*-1)),"")</f>
        <v/>
      </c>
      <c r="N309" s="635">
        <f t="shared" ca="1" si="2"/>
        <v>1000</v>
      </c>
      <c r="O309" s="505"/>
      <c r="P309" s="553" t="s">
        <v>1143</v>
      </c>
      <c r="Q309" s="537"/>
      <c r="R309" s="537"/>
      <c r="S309" s="537"/>
    </row>
    <row r="310" spans="1:19" ht="18.75" customHeight="1">
      <c r="A310" s="537">
        <v>299</v>
      </c>
      <c r="B310" s="625"/>
      <c r="C310" s="636"/>
      <c r="D310" s="758">
        <f>IFERROR(_xlfn.XLOOKUP(E310,[2]예산코드!D:D,[2]예산코드!A:A),"")</f>
        <v>500605</v>
      </c>
      <c r="E310" s="637" t="s">
        <v>876</v>
      </c>
      <c r="F310" s="665">
        <v>45671</v>
      </c>
      <c r="G310" s="639" t="s">
        <v>1778</v>
      </c>
      <c r="H310" s="640" t="s">
        <v>1684</v>
      </c>
      <c r="I310" s="641" t="s">
        <v>697</v>
      </c>
      <c r="J310" s="640" t="s">
        <v>811</v>
      </c>
      <c r="K310" s="646">
        <v>35090</v>
      </c>
      <c r="L310" s="694">
        <v>3510</v>
      </c>
      <c r="M310" s="634" t="str">
        <f t="array" aca="1" ref="M310" ca="1">IFERROR(_xludf.IFS(J310="원천",K310*3.3%*-1,J310="원천/고용",SUM(K310*3.3%*-1,K310*75%*0.8%*-1)),"")</f>
        <v/>
      </c>
      <c r="N310" s="635">
        <f t="shared" ca="1" si="2"/>
        <v>38600</v>
      </c>
      <c r="O310" s="504"/>
      <c r="P310" s="527"/>
      <c r="Q310" s="537"/>
      <c r="R310" s="537"/>
      <c r="S310" s="537"/>
    </row>
    <row r="311" spans="1:19" ht="18.75" customHeight="1">
      <c r="A311" s="537">
        <v>300</v>
      </c>
      <c r="B311" s="625"/>
      <c r="C311" s="636"/>
      <c r="D311" s="758">
        <f>IFERROR(_xlfn.XLOOKUP(E311,[2]예산코드!D:D,[2]예산코드!A:A),"")</f>
        <v>500605</v>
      </c>
      <c r="E311" s="627" t="s">
        <v>876</v>
      </c>
      <c r="F311" s="665">
        <v>45671</v>
      </c>
      <c r="G311" s="639" t="s">
        <v>1548</v>
      </c>
      <c r="H311" s="640" t="s">
        <v>1709</v>
      </c>
      <c r="I311" s="641" t="s">
        <v>680</v>
      </c>
      <c r="J311" s="640" t="s">
        <v>811</v>
      </c>
      <c r="K311" s="646">
        <v>430091</v>
      </c>
      <c r="L311" s="694">
        <v>43009</v>
      </c>
      <c r="M311" s="634" t="str">
        <f t="array" aca="1" ref="M311" ca="1">IFERROR(_xludf.IFS(J311="원천",K311*3.3%*-1,J311="원천/고용",SUM(K311*3.3%*-1,K311*75%*0.8%*-1)),"")</f>
        <v/>
      </c>
      <c r="N311" s="635">
        <f t="shared" ca="1" si="2"/>
        <v>473100</v>
      </c>
      <c r="O311" s="505"/>
      <c r="P311" s="513"/>
      <c r="Q311" s="537"/>
      <c r="R311" s="537"/>
      <c r="S311" s="537"/>
    </row>
    <row r="312" spans="1:19" ht="18.75" customHeight="1">
      <c r="A312" s="537">
        <v>301</v>
      </c>
      <c r="B312" s="625"/>
      <c r="C312" s="636"/>
      <c r="D312" s="758">
        <f>IFERROR(_xlfn.XLOOKUP(E312,[2]예산코드!D:D,[2]예산코드!A:A),"")</f>
        <v>500605</v>
      </c>
      <c r="E312" s="637" t="s">
        <v>876</v>
      </c>
      <c r="F312" s="665">
        <v>45671</v>
      </c>
      <c r="G312" s="639" t="s">
        <v>471</v>
      </c>
      <c r="H312" s="640" t="s">
        <v>1684</v>
      </c>
      <c r="I312" s="641" t="s">
        <v>697</v>
      </c>
      <c r="J312" s="640" t="s">
        <v>811</v>
      </c>
      <c r="K312" s="646">
        <v>23637</v>
      </c>
      <c r="L312" s="694">
        <v>2363</v>
      </c>
      <c r="M312" s="634" t="str">
        <f t="array" aca="1" ref="M312" ca="1">IFERROR(_xludf.IFS(J312="원천",K312*3.3%*-1,J312="원천/고용",SUM(K312*3.3%*-1,K312*75%*0.8%*-1)),"")</f>
        <v/>
      </c>
      <c r="N312" s="635">
        <f t="shared" ca="1" si="2"/>
        <v>26000</v>
      </c>
      <c r="O312" s="504"/>
      <c r="P312" s="527"/>
      <c r="Q312" s="537"/>
      <c r="R312" s="537"/>
      <c r="S312" s="537"/>
    </row>
    <row r="313" spans="1:19" ht="18.75" customHeight="1">
      <c r="A313" s="537">
        <v>302</v>
      </c>
      <c r="B313" s="625"/>
      <c r="C313" s="636"/>
      <c r="D313" s="758">
        <f>IFERROR(_xlfn.XLOOKUP(E313,[2]예산코드!D:D,[2]예산코드!A:A),"")</f>
        <v>500605</v>
      </c>
      <c r="E313" s="627" t="s">
        <v>876</v>
      </c>
      <c r="F313" s="665">
        <v>45671</v>
      </c>
      <c r="G313" s="639" t="s">
        <v>1931</v>
      </c>
      <c r="H313" s="640" t="s">
        <v>1897</v>
      </c>
      <c r="I313" s="641" t="s">
        <v>680</v>
      </c>
      <c r="J313" s="640" t="s">
        <v>811</v>
      </c>
      <c r="K313" s="646">
        <v>18182</v>
      </c>
      <c r="L313" s="694">
        <v>1818</v>
      </c>
      <c r="M313" s="634" t="str">
        <f t="array" aca="1" ref="M313" ca="1">IFERROR(_xludf.IFS(J313="원천",K313*3.3%*-1,J313="원천/고용",SUM(K313*3.3%*-1,K313*75%*0.8%*-1)),"")</f>
        <v/>
      </c>
      <c r="N313" s="635">
        <f t="shared" ca="1" si="2"/>
        <v>20000</v>
      </c>
      <c r="O313" s="505"/>
      <c r="P313" s="513"/>
      <c r="Q313" s="537"/>
      <c r="R313" s="537"/>
      <c r="S313" s="537"/>
    </row>
    <row r="314" spans="1:19" ht="18.75" customHeight="1">
      <c r="A314" s="537">
        <v>303</v>
      </c>
      <c r="B314" s="625"/>
      <c r="C314" s="636"/>
      <c r="D314" s="758">
        <f>IFERROR(_xlfn.XLOOKUP(E314,[2]예산코드!D:D,[2]예산코드!A:A),"")</f>
        <v>500605</v>
      </c>
      <c r="E314" s="637" t="s">
        <v>876</v>
      </c>
      <c r="F314" s="665">
        <v>45671</v>
      </c>
      <c r="G314" s="639" t="s">
        <v>1564</v>
      </c>
      <c r="H314" s="640" t="s">
        <v>1950</v>
      </c>
      <c r="I314" s="641" t="s">
        <v>677</v>
      </c>
      <c r="J314" s="640" t="s">
        <v>811</v>
      </c>
      <c r="K314" s="646">
        <v>62273</v>
      </c>
      <c r="L314" s="694">
        <v>6227</v>
      </c>
      <c r="M314" s="634" t="str">
        <f t="array" aca="1" ref="M314" ca="1">IFERROR(_xludf.IFS(J314="원천",K314*3.3%*-1,J314="원천/고용",SUM(K314*3.3%*-1,K314*75%*0.8%*-1)),"")</f>
        <v/>
      </c>
      <c r="N314" s="635">
        <f t="shared" ca="1" si="2"/>
        <v>68500</v>
      </c>
      <c r="O314" s="504"/>
      <c r="P314" s="527"/>
      <c r="Q314" s="537"/>
      <c r="R314" s="537"/>
      <c r="S314" s="537"/>
    </row>
    <row r="315" spans="1:19" ht="18.75" customHeight="1">
      <c r="A315" s="537">
        <v>304</v>
      </c>
      <c r="B315" s="625"/>
      <c r="C315" s="636"/>
      <c r="D315" s="758">
        <f>IFERROR(_xlfn.XLOOKUP(E315,[2]예산코드!D:D,[2]예산코드!A:A),"")</f>
        <v>500605</v>
      </c>
      <c r="E315" s="627" t="s">
        <v>876</v>
      </c>
      <c r="F315" s="665">
        <v>45671</v>
      </c>
      <c r="G315" s="639" t="s">
        <v>2023</v>
      </c>
      <c r="H315" s="640" t="s">
        <v>1934</v>
      </c>
      <c r="I315" s="641" t="s">
        <v>680</v>
      </c>
      <c r="J315" s="640" t="s">
        <v>811</v>
      </c>
      <c r="K315" s="646">
        <v>10909</v>
      </c>
      <c r="L315" s="694">
        <v>1091</v>
      </c>
      <c r="M315" s="634" t="str">
        <f t="array" aca="1" ref="M315" ca="1">IFERROR(_xludf.IFS(J315="원천",K315*3.3%*-1,J315="원천/고용",SUM(K315*3.3%*-1,K315*75%*0.8%*-1)),"")</f>
        <v/>
      </c>
      <c r="N315" s="635">
        <f t="shared" ca="1" si="2"/>
        <v>12000</v>
      </c>
      <c r="O315" s="505"/>
      <c r="P315" s="513"/>
      <c r="Q315" s="537"/>
      <c r="R315" s="537"/>
      <c r="S315" s="537"/>
    </row>
    <row r="316" spans="1:19" s="539" customFormat="1" ht="18.75" customHeight="1">
      <c r="A316" s="539">
        <v>305</v>
      </c>
      <c r="B316" s="672" t="s">
        <v>1641</v>
      </c>
      <c r="C316" s="673"/>
      <c r="D316" s="758">
        <f>IFERROR(_xlfn.XLOOKUP(E316,[2]예산코드!D:D,[2]예산코드!A:A),"")</f>
        <v>500605</v>
      </c>
      <c r="E316" s="675" t="s">
        <v>876</v>
      </c>
      <c r="F316" s="676">
        <v>45671</v>
      </c>
      <c r="G316" s="720" t="s">
        <v>2044</v>
      </c>
      <c r="H316" s="678" t="s">
        <v>1930</v>
      </c>
      <c r="I316" s="679" t="s">
        <v>376</v>
      </c>
      <c r="J316" s="678" t="s">
        <v>821</v>
      </c>
      <c r="K316" s="680">
        <v>9280000</v>
      </c>
      <c r="L316" s="727">
        <v>928000</v>
      </c>
      <c r="M316" s="682" t="str">
        <f t="array" aca="1" ref="M316" ca="1">IFERROR(_xludf.IFS(J316="원천",K316*3.3%*-1,J316="원천/고용",SUM(K316*3.3%*-1,K316*75%*0.8%*-1)),"")</f>
        <v/>
      </c>
      <c r="N316" s="683">
        <f t="shared" ca="1" si="2"/>
        <v>10208000</v>
      </c>
      <c r="O316" s="521"/>
      <c r="P316" s="553"/>
    </row>
    <row r="317" spans="1:19" ht="18.75" customHeight="1">
      <c r="A317" s="537">
        <v>306</v>
      </c>
      <c r="B317" s="626"/>
      <c r="C317" s="626"/>
      <c r="D317" s="758">
        <f>IFERROR(_xlfn.XLOOKUP(E317,[2]예산코드!D:D,[2]예산코드!A:A),"")</f>
        <v>500601</v>
      </c>
      <c r="E317" s="627" t="s">
        <v>869</v>
      </c>
      <c r="F317" s="665">
        <v>45672</v>
      </c>
      <c r="G317" s="639" t="s">
        <v>323</v>
      </c>
      <c r="H317" s="640" t="s">
        <v>1700</v>
      </c>
      <c r="I317" s="641" t="s">
        <v>605</v>
      </c>
      <c r="J317" s="640" t="s">
        <v>811</v>
      </c>
      <c r="K317" s="646">
        <v>12273</v>
      </c>
      <c r="L317" s="694">
        <v>1227</v>
      </c>
      <c r="M317" s="634" t="str">
        <f t="array" aca="1" ref="M317" ca="1">IFERROR(_xludf.IFS(J317="원천",K317*3.3%*-1,J317="원천/고용",SUM(K317*3.3%*-1,K317*75%*0.8%*-1)),"")</f>
        <v/>
      </c>
      <c r="N317" s="635">
        <f t="shared" ca="1" si="2"/>
        <v>13500</v>
      </c>
      <c r="O317" s="505"/>
      <c r="P317" s="513"/>
      <c r="Q317" s="537"/>
      <c r="R317" s="537"/>
      <c r="S317" s="537"/>
    </row>
    <row r="318" spans="1:19" ht="18.75" customHeight="1">
      <c r="A318" s="537">
        <v>307</v>
      </c>
      <c r="B318" s="728"/>
      <c r="C318" s="728"/>
      <c r="D318" s="758">
        <f>IFERROR(_xlfn.XLOOKUP(E318,[2]예산코드!D:D,[2]예산코드!A:A),"")</f>
        <v>500601</v>
      </c>
      <c r="E318" s="637" t="s">
        <v>869</v>
      </c>
      <c r="F318" s="665">
        <v>45672</v>
      </c>
      <c r="G318" s="639" t="s">
        <v>1696</v>
      </c>
      <c r="H318" s="640" t="s">
        <v>671</v>
      </c>
      <c r="I318" s="641" t="s">
        <v>605</v>
      </c>
      <c r="J318" s="640" t="s">
        <v>811</v>
      </c>
      <c r="K318" s="646">
        <v>13637</v>
      </c>
      <c r="L318" s="694">
        <v>1363</v>
      </c>
      <c r="M318" s="634" t="str">
        <f t="array" aca="1" ref="M318" ca="1">IFERROR(_xludf.IFS(J318="원천",K318*3.3%*-1,J318="원천/고용",SUM(K318*3.3%*-1,K318*75%*0.8%*-1)),"")</f>
        <v/>
      </c>
      <c r="N318" s="635">
        <f t="shared" ca="1" si="2"/>
        <v>15000</v>
      </c>
      <c r="O318" s="504"/>
      <c r="P318" s="527"/>
      <c r="Q318" s="537"/>
      <c r="R318" s="537"/>
      <c r="S318" s="537"/>
    </row>
    <row r="319" spans="1:19" ht="18.75" customHeight="1">
      <c r="A319" s="537">
        <v>308</v>
      </c>
      <c r="B319" s="626"/>
      <c r="C319" s="626"/>
      <c r="D319" s="758">
        <f>IFERROR(_xlfn.XLOOKUP(E319,[2]예산코드!D:D,[2]예산코드!A:A),"")</f>
        <v>500601</v>
      </c>
      <c r="E319" s="627" t="s">
        <v>869</v>
      </c>
      <c r="F319" s="665">
        <v>45672</v>
      </c>
      <c r="G319" s="639" t="s">
        <v>176</v>
      </c>
      <c r="H319" s="640" t="s">
        <v>1906</v>
      </c>
      <c r="I319" s="641" t="s">
        <v>605</v>
      </c>
      <c r="J319" s="640" t="s">
        <v>811</v>
      </c>
      <c r="K319" s="646">
        <v>4818</v>
      </c>
      <c r="L319" s="694">
        <v>482</v>
      </c>
      <c r="M319" s="634" t="str">
        <f t="array" aca="1" ref="M319" ca="1">IFERROR(_xludf.IFS(J319="원천",K319*3.3%*-1,J319="원천/고용",SUM(K319*3.3%*-1,K319*75%*0.8%*-1)),"")</f>
        <v/>
      </c>
      <c r="N319" s="635">
        <f t="shared" ca="1" si="2"/>
        <v>5300</v>
      </c>
      <c r="O319" s="505"/>
      <c r="P319" s="513"/>
      <c r="Q319" s="537"/>
      <c r="R319" s="537"/>
      <c r="S319" s="537"/>
    </row>
    <row r="320" spans="1:19" s="539" customFormat="1" ht="18.75" customHeight="1">
      <c r="A320" s="539">
        <v>309</v>
      </c>
      <c r="B320" s="729" t="s">
        <v>207</v>
      </c>
      <c r="C320" s="729"/>
      <c r="D320" s="758">
        <f>IFERROR(_xlfn.XLOOKUP(E320,[2]예산코드!D:D,[2]예산코드!A:A),"")</f>
        <v>500605</v>
      </c>
      <c r="E320" s="675" t="s">
        <v>876</v>
      </c>
      <c r="F320" s="676">
        <v>45672</v>
      </c>
      <c r="G320" s="720" t="s">
        <v>1770</v>
      </c>
      <c r="H320" s="678" t="s">
        <v>1510</v>
      </c>
      <c r="I320" s="679" t="s">
        <v>376</v>
      </c>
      <c r="J320" s="678" t="s">
        <v>821</v>
      </c>
      <c r="K320" s="680">
        <v>600000</v>
      </c>
      <c r="L320" s="727">
        <v>60000</v>
      </c>
      <c r="M320" s="682" t="str">
        <f t="array" aca="1" ref="M320" ca="1">IFERROR(_xludf.IFS(J320="원천",K320*3.3%*-1,J320="원천/고용",SUM(K320*3.3%*-1,K320*75%*0.8%*-1)),"")</f>
        <v/>
      </c>
      <c r="N320" s="683">
        <f t="shared" ca="1" si="2"/>
        <v>660000</v>
      </c>
      <c r="O320" s="521"/>
      <c r="P320" s="553"/>
    </row>
    <row r="321" spans="1:19" ht="18.75" customHeight="1">
      <c r="A321" s="537">
        <v>310</v>
      </c>
      <c r="B321" s="626"/>
      <c r="C321" s="626"/>
      <c r="D321" s="758">
        <f>IFERROR(_xlfn.XLOOKUP(E321,[2]예산코드!D:D,[2]예산코드!A:A),"")</f>
        <v>500605</v>
      </c>
      <c r="E321" s="627" t="s">
        <v>876</v>
      </c>
      <c r="F321" s="665">
        <v>45672</v>
      </c>
      <c r="G321" s="639" t="s">
        <v>64</v>
      </c>
      <c r="H321" s="640" t="s">
        <v>1181</v>
      </c>
      <c r="I321" s="641" t="s">
        <v>677</v>
      </c>
      <c r="J321" s="640" t="s">
        <v>811</v>
      </c>
      <c r="K321" s="646">
        <v>2182</v>
      </c>
      <c r="L321" s="694">
        <v>218</v>
      </c>
      <c r="M321" s="634" t="str">
        <f t="array" aca="1" ref="M321" ca="1">IFERROR(_xludf.IFS(J321="원천",K321*3.3%*-1,J321="원천/고용",SUM(K321*3.3%*-1,K321*75%*0.8%*-1)),"")</f>
        <v/>
      </c>
      <c r="N321" s="635">
        <f t="shared" ca="1" si="2"/>
        <v>2400</v>
      </c>
      <c r="O321" s="505"/>
      <c r="P321" s="513"/>
      <c r="Q321" s="537"/>
      <c r="R321" s="537"/>
      <c r="S321" s="537"/>
    </row>
    <row r="322" spans="1:19" ht="18.75" customHeight="1">
      <c r="A322" s="537">
        <v>311</v>
      </c>
      <c r="B322" s="728"/>
      <c r="C322" s="728"/>
      <c r="D322" s="758">
        <f>IFERROR(_xlfn.XLOOKUP(E322,[2]예산코드!D:D,[2]예산코드!A:A),"")</f>
        <v>500605</v>
      </c>
      <c r="E322" s="637" t="s">
        <v>876</v>
      </c>
      <c r="F322" s="665">
        <v>45672</v>
      </c>
      <c r="G322" s="639" t="s">
        <v>67</v>
      </c>
      <c r="H322" s="640" t="s">
        <v>1686</v>
      </c>
      <c r="I322" s="641" t="s">
        <v>677</v>
      </c>
      <c r="J322" s="640" t="s">
        <v>811</v>
      </c>
      <c r="K322" s="646">
        <v>69139</v>
      </c>
      <c r="L322" s="694">
        <v>6913</v>
      </c>
      <c r="M322" s="634" t="str">
        <f t="array" aca="1" ref="M322" ca="1">IFERROR(_xludf.IFS(J322="원천",K322*3.3%*-1,J322="원천/고용",SUM(K322*3.3%*-1,K322*75%*0.8%*-1)),"")</f>
        <v/>
      </c>
      <c r="N322" s="635">
        <f t="shared" ca="1" si="2"/>
        <v>76052</v>
      </c>
      <c r="O322" s="504"/>
      <c r="P322" s="527"/>
      <c r="Q322" s="537"/>
      <c r="R322" s="537"/>
      <c r="S322" s="537"/>
    </row>
    <row r="323" spans="1:19" ht="18.75" customHeight="1">
      <c r="A323" s="537">
        <v>312</v>
      </c>
      <c r="B323" s="626"/>
      <c r="C323" s="626"/>
      <c r="D323" s="758">
        <f>IFERROR(_xlfn.XLOOKUP(E323,[2]예산코드!D:D,[2]예산코드!A:A),"")</f>
        <v>500605</v>
      </c>
      <c r="E323" s="627" t="s">
        <v>876</v>
      </c>
      <c r="F323" s="654">
        <v>45306</v>
      </c>
      <c r="G323" s="655" t="s">
        <v>478</v>
      </c>
      <c r="H323" s="657" t="s">
        <v>1266</v>
      </c>
      <c r="I323" s="712" t="s">
        <v>677</v>
      </c>
      <c r="J323" s="657" t="s">
        <v>1143</v>
      </c>
      <c r="K323" s="722">
        <v>8300</v>
      </c>
      <c r="L323" s="723" t="s">
        <v>657</v>
      </c>
      <c r="M323" s="634" t="str">
        <f t="array" aca="1" ref="M323" ca="1">IFERROR(_xludf.IFS(J323="원천",K323*3.3%*-1,J323="원천/고용",SUM(K323*3.3%*-1,K323*75%*0.8%*-1)),"")</f>
        <v/>
      </c>
      <c r="N323" s="635">
        <f t="shared" ca="1" si="2"/>
        <v>8300</v>
      </c>
      <c r="O323" s="505"/>
      <c r="P323" s="553" t="s">
        <v>1143</v>
      </c>
      <c r="Q323" s="537"/>
      <c r="R323" s="537"/>
      <c r="S323" s="537"/>
    </row>
    <row r="324" spans="1:19" ht="18.75" customHeight="1">
      <c r="A324" s="537">
        <v>313</v>
      </c>
      <c r="B324" s="728"/>
      <c r="C324" s="728"/>
      <c r="D324" s="758">
        <f>IFERROR(_xlfn.XLOOKUP(E324,[2]예산코드!D:D,[2]예산코드!A:A),"")</f>
        <v>500605</v>
      </c>
      <c r="E324" s="647" t="s">
        <v>876</v>
      </c>
      <c r="F324" s="638">
        <v>45306</v>
      </c>
      <c r="G324" s="649" t="s">
        <v>478</v>
      </c>
      <c r="H324" s="651" t="s">
        <v>399</v>
      </c>
      <c r="I324" s="710" t="s">
        <v>677</v>
      </c>
      <c r="J324" s="651" t="s">
        <v>1143</v>
      </c>
      <c r="K324" s="664">
        <v>11591</v>
      </c>
      <c r="L324" s="721">
        <v>609</v>
      </c>
      <c r="M324" s="634" t="str">
        <f t="array" aca="1" ref="M324" ca="1">IFERROR(_xludf.IFS(J324="원천",K324*3.3%*-1,J324="원천/고용",SUM(K324*3.3%*-1,K324*75%*0.8%*-1)),"")</f>
        <v/>
      </c>
      <c r="N324" s="635">
        <f t="shared" ca="1" si="2"/>
        <v>12200</v>
      </c>
      <c r="O324" s="504"/>
      <c r="P324" s="553" t="s">
        <v>1143</v>
      </c>
      <c r="Q324" s="537"/>
      <c r="R324" s="537"/>
      <c r="S324" s="537"/>
    </row>
    <row r="325" spans="1:19" ht="18.75" customHeight="1">
      <c r="A325" s="537">
        <v>314</v>
      </c>
      <c r="B325" s="626"/>
      <c r="C325" s="626"/>
      <c r="D325" s="758">
        <f>IFERROR(_xlfn.XLOOKUP(E325,[2]예산코드!D:D,[2]예산코드!A:A),"")</f>
        <v>500605</v>
      </c>
      <c r="E325" s="627" t="s">
        <v>876</v>
      </c>
      <c r="F325" s="654">
        <v>45306</v>
      </c>
      <c r="G325" s="655" t="s">
        <v>478</v>
      </c>
      <c r="H325" s="657" t="s">
        <v>1701</v>
      </c>
      <c r="I325" s="712" t="s">
        <v>677</v>
      </c>
      <c r="J325" s="657" t="s">
        <v>1143</v>
      </c>
      <c r="K325" s="722">
        <v>1200</v>
      </c>
      <c r="L325" s="723" t="s">
        <v>657</v>
      </c>
      <c r="M325" s="634" t="str">
        <f t="array" aca="1" ref="M325" ca="1">IFERROR(_xludf.IFS(J325="원천",K325*3.3%*-1,J325="원천/고용",SUM(K325*3.3%*-1,K325*75%*0.8%*-1)),"")</f>
        <v/>
      </c>
      <c r="N325" s="635">
        <f t="shared" ca="1" si="2"/>
        <v>1200</v>
      </c>
      <c r="O325" s="505"/>
      <c r="P325" s="553" t="s">
        <v>1143</v>
      </c>
      <c r="Q325" s="537"/>
      <c r="R325" s="537"/>
      <c r="S325" s="537"/>
    </row>
    <row r="326" spans="1:19" ht="18.75" customHeight="1">
      <c r="A326" s="537">
        <v>315</v>
      </c>
      <c r="B326" s="728"/>
      <c r="C326" s="728"/>
      <c r="D326" s="758">
        <f>IFERROR(_xlfn.XLOOKUP(E326,[2]예산코드!D:D,[2]예산코드!A:A),"")</f>
        <v>500605</v>
      </c>
      <c r="E326" s="637" t="s">
        <v>876</v>
      </c>
      <c r="F326" s="665">
        <v>45672</v>
      </c>
      <c r="G326" s="639" t="s">
        <v>1984</v>
      </c>
      <c r="H326" s="640" t="s">
        <v>1887</v>
      </c>
      <c r="I326" s="641" t="s">
        <v>677</v>
      </c>
      <c r="J326" s="640" t="s">
        <v>811</v>
      </c>
      <c r="K326" s="646">
        <v>7273</v>
      </c>
      <c r="L326" s="694">
        <v>727</v>
      </c>
      <c r="M326" s="634" t="str">
        <f t="array" aca="1" ref="M326" ca="1">IFERROR(_xludf.IFS(J326="원천",K326*3.3%*-1,J326="원천/고용",SUM(K326*3.3%*-1,K326*75%*0.8%*-1)),"")</f>
        <v/>
      </c>
      <c r="N326" s="635">
        <f t="shared" ca="1" si="2"/>
        <v>8000</v>
      </c>
      <c r="O326" s="504"/>
      <c r="P326" s="527"/>
      <c r="Q326" s="537"/>
      <c r="R326" s="537"/>
      <c r="S326" s="537"/>
    </row>
    <row r="327" spans="1:19" ht="18.75" customHeight="1">
      <c r="A327" s="537">
        <v>316</v>
      </c>
      <c r="B327" s="626"/>
      <c r="C327" s="626"/>
      <c r="D327" s="758">
        <f>IFERROR(_xlfn.XLOOKUP(E327,[2]예산코드!D:D,[2]예산코드!A:A),"")</f>
        <v>500605</v>
      </c>
      <c r="E327" s="627" t="s">
        <v>876</v>
      </c>
      <c r="F327" s="665">
        <v>45672</v>
      </c>
      <c r="G327" s="639" t="s">
        <v>1898</v>
      </c>
      <c r="H327" s="640" t="s">
        <v>1697</v>
      </c>
      <c r="I327" s="641" t="s">
        <v>677</v>
      </c>
      <c r="J327" s="640" t="s">
        <v>811</v>
      </c>
      <c r="K327" s="646">
        <v>18182</v>
      </c>
      <c r="L327" s="694">
        <v>1818</v>
      </c>
      <c r="M327" s="634" t="str">
        <f t="array" aca="1" ref="M327" ca="1">IFERROR(_xludf.IFS(J327="원천",K327*3.3%*-1,J327="원천/고용",SUM(K327*3.3%*-1,K327*75%*0.8%*-1)),"")</f>
        <v/>
      </c>
      <c r="N327" s="635">
        <f t="shared" ca="1" si="2"/>
        <v>20000</v>
      </c>
      <c r="O327" s="505"/>
      <c r="P327" s="513"/>
      <c r="Q327" s="537"/>
      <c r="R327" s="537"/>
      <c r="S327" s="537"/>
    </row>
    <row r="328" spans="1:19" ht="18.75" customHeight="1">
      <c r="A328" s="537">
        <v>317</v>
      </c>
      <c r="B328" s="728"/>
      <c r="C328" s="728"/>
      <c r="D328" s="758">
        <f>IFERROR(_xlfn.XLOOKUP(E328,[2]예산코드!D:D,[2]예산코드!A:A),"")</f>
        <v>500605</v>
      </c>
      <c r="E328" s="637" t="s">
        <v>876</v>
      </c>
      <c r="F328" s="665">
        <v>45672</v>
      </c>
      <c r="G328" s="639" t="s">
        <v>1782</v>
      </c>
      <c r="H328" s="640" t="s">
        <v>393</v>
      </c>
      <c r="I328" s="641" t="s">
        <v>1065</v>
      </c>
      <c r="J328" s="640" t="s">
        <v>811</v>
      </c>
      <c r="K328" s="646">
        <v>110910</v>
      </c>
      <c r="L328" s="694">
        <v>11090</v>
      </c>
      <c r="M328" s="634" t="str">
        <f t="array" aca="1" ref="M328" ca="1">IFERROR(_xludf.IFS(J328="원천",K328*3.3%*-1,J328="원천/고용",SUM(K328*3.3%*-1,K328*75%*0.8%*-1)),"")</f>
        <v/>
      </c>
      <c r="N328" s="635">
        <f t="shared" ca="1" si="2"/>
        <v>122000</v>
      </c>
      <c r="O328" s="504"/>
      <c r="P328" s="527"/>
      <c r="Q328" s="537"/>
      <c r="R328" s="537"/>
      <c r="S328" s="537"/>
    </row>
    <row r="329" spans="1:19" ht="18.75" customHeight="1">
      <c r="A329" s="537">
        <v>318</v>
      </c>
      <c r="B329" s="626"/>
      <c r="C329" s="626"/>
      <c r="D329" s="758">
        <f>IFERROR(_xlfn.XLOOKUP(E329,[2]예산코드!D:D,[2]예산코드!A:A),"")</f>
        <v>500605</v>
      </c>
      <c r="E329" s="627" t="s">
        <v>876</v>
      </c>
      <c r="F329" s="665">
        <v>45672</v>
      </c>
      <c r="G329" s="639" t="s">
        <v>2027</v>
      </c>
      <c r="H329" s="640" t="s">
        <v>1710</v>
      </c>
      <c r="I329" s="641" t="s">
        <v>677</v>
      </c>
      <c r="J329" s="640" t="s">
        <v>811</v>
      </c>
      <c r="K329" s="646">
        <v>6100</v>
      </c>
      <c r="L329" s="694">
        <v>600</v>
      </c>
      <c r="M329" s="634" t="str">
        <f t="array" aca="1" ref="M329" ca="1">IFERROR(_xludf.IFS(J329="원천",K329*3.3%*-1,J329="원천/고용",SUM(K329*3.3%*-1,K329*75%*0.8%*-1)),"")</f>
        <v/>
      </c>
      <c r="N329" s="635">
        <f t="shared" ca="1" si="2"/>
        <v>6700</v>
      </c>
      <c r="O329" s="505"/>
      <c r="P329" s="513"/>
      <c r="Q329" s="537"/>
      <c r="R329" s="537"/>
      <c r="S329" s="537"/>
    </row>
    <row r="330" spans="1:19" ht="18.75" customHeight="1">
      <c r="A330" s="537">
        <v>319</v>
      </c>
      <c r="B330" s="728"/>
      <c r="C330" s="728"/>
      <c r="D330" s="758">
        <f>IFERROR(_xlfn.XLOOKUP(E330,[2]예산코드!D:D,[2]예산코드!A:A),"")</f>
        <v>500605</v>
      </c>
      <c r="E330" s="637" t="s">
        <v>876</v>
      </c>
      <c r="F330" s="665">
        <v>45672</v>
      </c>
      <c r="G330" s="639" t="s">
        <v>1559</v>
      </c>
      <c r="H330" s="640" t="s">
        <v>1894</v>
      </c>
      <c r="I330" s="641" t="s">
        <v>697</v>
      </c>
      <c r="J330" s="640" t="s">
        <v>811</v>
      </c>
      <c r="K330" s="646">
        <v>56455</v>
      </c>
      <c r="L330" s="694">
        <v>5645</v>
      </c>
      <c r="M330" s="634" t="str">
        <f t="array" aca="1" ref="M330" ca="1">IFERROR(_xludf.IFS(J330="원천",K330*3.3%*-1,J330="원천/고용",SUM(K330*3.3%*-1,K330*75%*0.8%*-1)),"")</f>
        <v/>
      </c>
      <c r="N330" s="635">
        <f t="shared" ca="1" si="2"/>
        <v>62100</v>
      </c>
      <c r="O330" s="504"/>
      <c r="P330" s="527"/>
      <c r="Q330" s="537"/>
      <c r="R330" s="537"/>
      <c r="S330" s="537"/>
    </row>
    <row r="331" spans="1:19" ht="18.75" customHeight="1">
      <c r="A331" s="537">
        <v>320</v>
      </c>
      <c r="B331" s="626"/>
      <c r="C331" s="626"/>
      <c r="D331" s="758">
        <f>IFERROR(_xlfn.XLOOKUP(E331,[2]예산코드!D:D,[2]예산코드!A:A),"")</f>
        <v>500605</v>
      </c>
      <c r="E331" s="627" t="s">
        <v>876</v>
      </c>
      <c r="F331" s="665">
        <v>45672</v>
      </c>
      <c r="G331" s="639" t="s">
        <v>1909</v>
      </c>
      <c r="H331" s="640" t="s">
        <v>1896</v>
      </c>
      <c r="I331" s="641" t="s">
        <v>680</v>
      </c>
      <c r="J331" s="640" t="s">
        <v>811</v>
      </c>
      <c r="K331" s="646">
        <v>4182</v>
      </c>
      <c r="L331" s="694">
        <v>418</v>
      </c>
      <c r="M331" s="634" t="str">
        <f t="array" aca="1" ref="M331" ca="1">IFERROR(_xludf.IFS(J331="원천",K331*3.3%*-1,J331="원천/고용",SUM(K331*3.3%*-1,K331*75%*0.8%*-1)),"")</f>
        <v/>
      </c>
      <c r="N331" s="635">
        <f t="shared" ca="1" si="2"/>
        <v>4600</v>
      </c>
      <c r="O331" s="505"/>
      <c r="P331" s="513"/>
      <c r="Q331" s="537"/>
      <c r="R331" s="537"/>
      <c r="S331" s="537"/>
    </row>
    <row r="332" spans="1:19" ht="18.75" customHeight="1">
      <c r="A332" s="537">
        <v>321</v>
      </c>
      <c r="B332" s="728"/>
      <c r="C332" s="728"/>
      <c r="D332" s="758">
        <f>IFERROR(_xlfn.XLOOKUP(E332,[2]예산코드!D:D,[2]예산코드!A:A),"")</f>
        <v>500605</v>
      </c>
      <c r="E332" s="637" t="s">
        <v>876</v>
      </c>
      <c r="F332" s="665">
        <v>45672</v>
      </c>
      <c r="G332" s="639" t="s">
        <v>59</v>
      </c>
      <c r="H332" s="640" t="s">
        <v>1717</v>
      </c>
      <c r="I332" s="641" t="s">
        <v>635</v>
      </c>
      <c r="J332" s="640" t="s">
        <v>811</v>
      </c>
      <c r="K332" s="646">
        <v>21365</v>
      </c>
      <c r="L332" s="694">
        <v>2135</v>
      </c>
      <c r="M332" s="634" t="str">
        <f t="array" aca="1" ref="M332" ca="1">IFERROR(_xludf.IFS(J332="원천",K332*3.3%*-1,J332="원천/고용",SUM(K332*3.3%*-1,K332*75%*0.8%*-1)),"")</f>
        <v/>
      </c>
      <c r="N332" s="635">
        <f t="shared" ca="1" si="2"/>
        <v>23500</v>
      </c>
      <c r="O332" s="504"/>
      <c r="P332" s="527"/>
      <c r="Q332" s="537"/>
      <c r="R332" s="537"/>
      <c r="S332" s="537"/>
    </row>
    <row r="333" spans="1:19" ht="18.75" customHeight="1">
      <c r="A333" s="537">
        <v>322</v>
      </c>
      <c r="B333" s="626"/>
      <c r="C333" s="626"/>
      <c r="D333" s="758">
        <f>IFERROR(_xlfn.XLOOKUP(E333,[2]예산코드!D:D,[2]예산코드!A:A),"")</f>
        <v>500605</v>
      </c>
      <c r="E333" s="627" t="s">
        <v>876</v>
      </c>
      <c r="F333" s="665">
        <v>45672</v>
      </c>
      <c r="G333" s="639" t="s">
        <v>59</v>
      </c>
      <c r="H333" s="640" t="s">
        <v>1717</v>
      </c>
      <c r="I333" s="641" t="s">
        <v>635</v>
      </c>
      <c r="J333" s="640" t="s">
        <v>811</v>
      </c>
      <c r="K333" s="646">
        <v>9091</v>
      </c>
      <c r="L333" s="694">
        <v>909</v>
      </c>
      <c r="M333" s="634" t="str">
        <f t="array" aca="1" ref="M333" ca="1">IFERROR(_xludf.IFS(J333="원천",K333*3.3%*-1,J333="원천/고용",SUM(K333*3.3%*-1,K333*75%*0.8%*-1)),"")</f>
        <v/>
      </c>
      <c r="N333" s="635">
        <f t="shared" ca="1" si="2"/>
        <v>10000</v>
      </c>
      <c r="O333" s="505"/>
      <c r="P333" s="513"/>
      <c r="Q333" s="537"/>
      <c r="R333" s="537"/>
      <c r="S333" s="537"/>
    </row>
    <row r="334" spans="1:19" ht="18.75" customHeight="1">
      <c r="A334" s="537">
        <v>323</v>
      </c>
      <c r="B334" s="728"/>
      <c r="C334" s="728"/>
      <c r="D334" s="758">
        <f>IFERROR(_xlfn.XLOOKUP(E334,[2]예산코드!D:D,[2]예산코드!A:A),"")</f>
        <v>500605</v>
      </c>
      <c r="E334" s="637" t="s">
        <v>876</v>
      </c>
      <c r="F334" s="665">
        <v>45672</v>
      </c>
      <c r="G334" s="639" t="s">
        <v>59</v>
      </c>
      <c r="H334" s="640" t="s">
        <v>1717</v>
      </c>
      <c r="I334" s="641" t="s">
        <v>635</v>
      </c>
      <c r="J334" s="640" t="s">
        <v>811</v>
      </c>
      <c r="K334" s="646">
        <v>6364</v>
      </c>
      <c r="L334" s="694">
        <v>636</v>
      </c>
      <c r="M334" s="634" t="str">
        <f t="array" aca="1" ref="M334" ca="1">IFERROR(_xludf.IFS(J334="원천",K334*3.3%*-1,J334="원천/고용",SUM(K334*3.3%*-1,K334*75%*0.8%*-1)),"")</f>
        <v/>
      </c>
      <c r="N334" s="635">
        <f t="shared" ca="1" si="2"/>
        <v>7000</v>
      </c>
      <c r="O334" s="504"/>
      <c r="P334" s="527"/>
      <c r="Q334" s="537"/>
      <c r="R334" s="537"/>
      <c r="S334" s="537"/>
    </row>
    <row r="335" spans="1:19" ht="18.75" customHeight="1">
      <c r="A335" s="537">
        <v>324</v>
      </c>
      <c r="B335" s="626"/>
      <c r="C335" s="626"/>
      <c r="D335" s="758">
        <f>IFERROR(_xlfn.XLOOKUP(E335,[2]예산코드!D:D,[2]예산코드!A:A),"")</f>
        <v>500605</v>
      </c>
      <c r="E335" s="627" t="s">
        <v>876</v>
      </c>
      <c r="F335" s="665">
        <v>45672</v>
      </c>
      <c r="G335" s="639" t="s">
        <v>1895</v>
      </c>
      <c r="H335" s="640" t="s">
        <v>1684</v>
      </c>
      <c r="I335" s="641" t="s">
        <v>677</v>
      </c>
      <c r="J335" s="640" t="s">
        <v>811</v>
      </c>
      <c r="K335" s="646">
        <v>5909</v>
      </c>
      <c r="L335" s="694">
        <v>591</v>
      </c>
      <c r="M335" s="634" t="str">
        <f t="array" aca="1" ref="M335" ca="1">IFERROR(_xludf.IFS(J335="원천",K335*3.3%*-1,J335="원천/고용",SUM(K335*3.3%*-1,K335*75%*0.8%*-1)),"")</f>
        <v/>
      </c>
      <c r="N335" s="635">
        <f t="shared" ca="1" si="2"/>
        <v>6500</v>
      </c>
      <c r="O335" s="505"/>
      <c r="P335" s="513"/>
      <c r="Q335" s="537"/>
      <c r="R335" s="537"/>
      <c r="S335" s="537"/>
    </row>
    <row r="336" spans="1:19" ht="18.75" customHeight="1">
      <c r="A336" s="537">
        <v>325</v>
      </c>
      <c r="B336" s="728"/>
      <c r="C336" s="728"/>
      <c r="D336" s="758">
        <f>IFERROR(_xlfn.XLOOKUP(E336,[2]예산코드!D:D,[2]예산코드!A:A),"")</f>
        <v>500605</v>
      </c>
      <c r="E336" s="637" t="s">
        <v>876</v>
      </c>
      <c r="F336" s="665">
        <v>45672</v>
      </c>
      <c r="G336" s="639" t="s">
        <v>1895</v>
      </c>
      <c r="H336" s="640" t="s">
        <v>1537</v>
      </c>
      <c r="I336" s="641" t="s">
        <v>677</v>
      </c>
      <c r="J336" s="640" t="s">
        <v>811</v>
      </c>
      <c r="K336" s="646">
        <v>83809</v>
      </c>
      <c r="L336" s="694">
        <v>8381</v>
      </c>
      <c r="M336" s="634" t="str">
        <f t="array" aca="1" ref="M336" ca="1">IFERROR(_xludf.IFS(J336="원천",K336*3.3%*-1,J336="원천/고용",SUM(K336*3.3%*-1,K336*75%*0.8%*-1)),"")</f>
        <v/>
      </c>
      <c r="N336" s="635">
        <f t="shared" ca="1" si="2"/>
        <v>92190</v>
      </c>
      <c r="O336" s="504"/>
      <c r="P336" s="527"/>
      <c r="Q336" s="537"/>
      <c r="R336" s="537"/>
      <c r="S336" s="537"/>
    </row>
    <row r="337" spans="1:19" ht="18.75" customHeight="1">
      <c r="A337" s="537">
        <v>326</v>
      </c>
      <c r="B337" s="626"/>
      <c r="C337" s="626"/>
      <c r="D337" s="758">
        <f>IFERROR(_xlfn.XLOOKUP(E337,[2]예산코드!D:D,[2]예산코드!A:A),"")</f>
        <v>500605</v>
      </c>
      <c r="E337" s="627" t="s">
        <v>876</v>
      </c>
      <c r="F337" s="665">
        <v>45672</v>
      </c>
      <c r="G337" s="639" t="s">
        <v>1895</v>
      </c>
      <c r="H337" s="640" t="s">
        <v>1537</v>
      </c>
      <c r="I337" s="641" t="s">
        <v>677</v>
      </c>
      <c r="J337" s="640" t="s">
        <v>811</v>
      </c>
      <c r="K337" s="646">
        <v>49382</v>
      </c>
      <c r="L337" s="694">
        <v>4938</v>
      </c>
      <c r="M337" s="634" t="str">
        <f t="array" aca="1" ref="M337" ca="1">IFERROR(_xludf.IFS(J337="원천",K337*3.3%*-1,J337="원천/고용",SUM(K337*3.3%*-1,K337*75%*0.8%*-1)),"")</f>
        <v/>
      </c>
      <c r="N337" s="635">
        <f t="shared" ca="1" si="2"/>
        <v>54320</v>
      </c>
      <c r="O337" s="505"/>
      <c r="P337" s="513"/>
      <c r="Q337" s="537"/>
      <c r="R337" s="537"/>
      <c r="S337" s="537"/>
    </row>
    <row r="338" spans="1:19" ht="18.75" customHeight="1">
      <c r="A338" s="537">
        <v>327</v>
      </c>
      <c r="B338" s="728"/>
      <c r="C338" s="728"/>
      <c r="D338" s="758">
        <f>IFERROR(_xlfn.XLOOKUP(E338,[2]예산코드!D:D,[2]예산코드!A:A),"")</f>
        <v>500605</v>
      </c>
      <c r="E338" s="637" t="s">
        <v>876</v>
      </c>
      <c r="F338" s="665">
        <v>45672</v>
      </c>
      <c r="G338" s="639" t="s">
        <v>1895</v>
      </c>
      <c r="H338" s="640" t="s">
        <v>1537</v>
      </c>
      <c r="I338" s="641" t="s">
        <v>677</v>
      </c>
      <c r="J338" s="640" t="s">
        <v>811</v>
      </c>
      <c r="K338" s="646">
        <v>6800</v>
      </c>
      <c r="L338" s="694">
        <v>680</v>
      </c>
      <c r="M338" s="634" t="str">
        <f t="array" aca="1" ref="M338" ca="1">IFERROR(_xludf.IFS(J338="원천",K338*3.3%*-1,J338="원천/고용",SUM(K338*3.3%*-1,K338*75%*0.8%*-1)),"")</f>
        <v/>
      </c>
      <c r="N338" s="635">
        <f t="shared" ca="1" si="2"/>
        <v>7480</v>
      </c>
      <c r="O338" s="504"/>
      <c r="P338" s="527"/>
      <c r="Q338" s="537"/>
      <c r="R338" s="537"/>
      <c r="S338" s="537"/>
    </row>
    <row r="339" spans="1:19" ht="18.75" customHeight="1">
      <c r="A339" s="537">
        <v>328</v>
      </c>
      <c r="B339" s="626"/>
      <c r="C339" s="626"/>
      <c r="D339" s="758">
        <f>IFERROR(_xlfn.XLOOKUP(E339,[2]예산코드!D:D,[2]예산코드!A:A),"")</f>
        <v>500605</v>
      </c>
      <c r="E339" s="627" t="s">
        <v>876</v>
      </c>
      <c r="F339" s="665">
        <v>45672</v>
      </c>
      <c r="G339" s="639" t="s">
        <v>1922</v>
      </c>
      <c r="H339" s="640" t="s">
        <v>1718</v>
      </c>
      <c r="I339" s="641" t="s">
        <v>697</v>
      </c>
      <c r="J339" s="640" t="s">
        <v>811</v>
      </c>
      <c r="K339" s="646">
        <v>3000</v>
      </c>
      <c r="L339" s="694">
        <v>0</v>
      </c>
      <c r="M339" s="634" t="str">
        <f t="array" aca="1" ref="M339" ca="1">IFERROR(_xludf.IFS(J339="원천",K339*3.3%*-1,J339="원천/고용",SUM(K339*3.3%*-1,K339*75%*0.8%*-1)),"")</f>
        <v/>
      </c>
      <c r="N339" s="635">
        <f t="shared" ca="1" si="2"/>
        <v>3000</v>
      </c>
      <c r="O339" s="505"/>
      <c r="P339" s="513"/>
      <c r="Q339" s="537"/>
      <c r="R339" s="537"/>
      <c r="S339" s="537"/>
    </row>
    <row r="340" spans="1:19" ht="18.75" customHeight="1">
      <c r="A340" s="537">
        <v>329</v>
      </c>
      <c r="B340" s="728"/>
      <c r="C340" s="728"/>
      <c r="D340" s="758">
        <f>IFERROR(_xlfn.XLOOKUP(E340,[2]예산코드!D:D,[2]예산코드!A:A),"")</f>
        <v>500605</v>
      </c>
      <c r="E340" s="637" t="s">
        <v>876</v>
      </c>
      <c r="F340" s="665">
        <v>45672</v>
      </c>
      <c r="G340" s="639" t="s">
        <v>1977</v>
      </c>
      <c r="H340" s="640" t="s">
        <v>1698</v>
      </c>
      <c r="I340" s="641" t="s">
        <v>635</v>
      </c>
      <c r="J340" s="640" t="s">
        <v>811</v>
      </c>
      <c r="K340" s="646">
        <v>4364</v>
      </c>
      <c r="L340" s="694">
        <v>436</v>
      </c>
      <c r="M340" s="634" t="str">
        <f t="array" aca="1" ref="M340" ca="1">IFERROR(_xludf.IFS(J340="원천",K340*3.3%*-1,J340="원천/고용",SUM(K340*3.3%*-1,K340*75%*0.8%*-1)),"")</f>
        <v/>
      </c>
      <c r="N340" s="635">
        <f t="shared" ca="1" si="2"/>
        <v>4800</v>
      </c>
      <c r="O340" s="504"/>
      <c r="P340" s="527"/>
      <c r="Q340" s="537"/>
      <c r="R340" s="537"/>
      <c r="S340" s="537"/>
    </row>
    <row r="341" spans="1:19" ht="18.75" customHeight="1">
      <c r="A341" s="537">
        <v>330</v>
      </c>
      <c r="B341" s="626"/>
      <c r="C341" s="626"/>
      <c r="D341" s="758">
        <f>IFERROR(_xlfn.XLOOKUP(E341,[2]예산코드!D:D,[2]예산코드!A:A),"")</f>
        <v>500605</v>
      </c>
      <c r="E341" s="627" t="s">
        <v>876</v>
      </c>
      <c r="F341" s="665">
        <v>45672</v>
      </c>
      <c r="G341" s="639" t="s">
        <v>1924</v>
      </c>
      <c r="H341" s="640" t="s">
        <v>1711</v>
      </c>
      <c r="I341" s="641" t="s">
        <v>697</v>
      </c>
      <c r="J341" s="640" t="s">
        <v>811</v>
      </c>
      <c r="K341" s="646">
        <v>10909</v>
      </c>
      <c r="L341" s="694">
        <v>1091</v>
      </c>
      <c r="M341" s="634" t="str">
        <f t="array" aca="1" ref="M341" ca="1">IFERROR(_xludf.IFS(J341="원천",K341*3.3%*-1,J341="원천/고용",SUM(K341*3.3%*-1,K341*75%*0.8%*-1)),"")</f>
        <v/>
      </c>
      <c r="N341" s="635">
        <f t="shared" ca="1" si="2"/>
        <v>12000</v>
      </c>
      <c r="O341" s="505"/>
      <c r="P341" s="513"/>
      <c r="Q341" s="537"/>
      <c r="R341" s="537"/>
      <c r="S341" s="537"/>
    </row>
    <row r="342" spans="1:19" ht="18.75" customHeight="1">
      <c r="A342" s="537">
        <v>331</v>
      </c>
      <c r="B342" s="728"/>
      <c r="C342" s="728"/>
      <c r="D342" s="758">
        <f>IFERROR(_xlfn.XLOOKUP(E342,[2]예산코드!D:D,[2]예산코드!A:A),"")</f>
        <v>500601</v>
      </c>
      <c r="E342" s="637" t="s">
        <v>869</v>
      </c>
      <c r="F342" s="638">
        <v>45673</v>
      </c>
      <c r="G342" s="649" t="s">
        <v>163</v>
      </c>
      <c r="H342" s="651" t="s">
        <v>1503</v>
      </c>
      <c r="I342" s="710" t="s">
        <v>605</v>
      </c>
      <c r="J342" s="651" t="s">
        <v>1143</v>
      </c>
      <c r="K342" s="664">
        <v>7800</v>
      </c>
      <c r="L342" s="711"/>
      <c r="M342" s="634" t="str">
        <f t="array" aca="1" ref="M342" ca="1">IFERROR(_xludf.IFS(J342="원천",K342*3.3%*-1,J342="원천/고용",SUM(K342*3.3%*-1,K342*75%*0.8%*-1)),"")</f>
        <v/>
      </c>
      <c r="N342" s="635">
        <f t="shared" ca="1" si="2"/>
        <v>7800</v>
      </c>
      <c r="O342" s="504"/>
      <c r="P342" s="527"/>
      <c r="Q342" s="537"/>
      <c r="R342" s="537"/>
      <c r="S342" s="537"/>
    </row>
    <row r="343" spans="1:19" ht="18.75" customHeight="1">
      <c r="A343" s="537">
        <v>332</v>
      </c>
      <c r="B343" s="626"/>
      <c r="C343" s="626"/>
      <c r="D343" s="758">
        <f>IFERROR(_xlfn.XLOOKUP(E343,[2]예산코드!D:D,[2]예산코드!A:A),"")</f>
        <v>500601</v>
      </c>
      <c r="E343" s="627" t="s">
        <v>869</v>
      </c>
      <c r="F343" s="666">
        <v>45673</v>
      </c>
      <c r="G343" s="724" t="s">
        <v>323</v>
      </c>
      <c r="H343" s="668" t="s">
        <v>1545</v>
      </c>
      <c r="I343" s="725" t="s">
        <v>605</v>
      </c>
      <c r="J343" s="668" t="s">
        <v>1143</v>
      </c>
      <c r="K343" s="670">
        <v>12000</v>
      </c>
      <c r="L343" s="726"/>
      <c r="M343" s="634" t="str">
        <f t="array" aca="1" ref="M343" ca="1">IFERROR(_xludf.IFS(J343="원천",K343*3.3%*-1,J343="원천/고용",SUM(K343*3.3%*-1,K343*75%*0.8%*-1)),"")</f>
        <v/>
      </c>
      <c r="N343" s="635">
        <f t="shared" ca="1" si="2"/>
        <v>12000</v>
      </c>
      <c r="O343" s="505"/>
      <c r="P343" s="513"/>
      <c r="Q343" s="537"/>
      <c r="R343" s="537"/>
      <c r="S343" s="537"/>
    </row>
    <row r="344" spans="1:19" ht="18.75" customHeight="1">
      <c r="A344" s="537">
        <v>333</v>
      </c>
      <c r="B344" s="728"/>
      <c r="C344" s="728"/>
      <c r="D344" s="758">
        <f>IFERROR(_xlfn.XLOOKUP(E344,[2]예산코드!D:D,[2]예산코드!A:A),"")</f>
        <v>500605</v>
      </c>
      <c r="E344" s="637" t="s">
        <v>876</v>
      </c>
      <c r="F344" s="638">
        <v>45307</v>
      </c>
      <c r="G344" s="649" t="s">
        <v>478</v>
      </c>
      <c r="H344" s="651" t="s">
        <v>1220</v>
      </c>
      <c r="I344" s="710" t="s">
        <v>677</v>
      </c>
      <c r="J344" s="651" t="s">
        <v>1085</v>
      </c>
      <c r="K344" s="664">
        <v>2727</v>
      </c>
      <c r="L344" s="721">
        <v>273</v>
      </c>
      <c r="M344" s="634" t="str">
        <f t="array" aca="1" ref="M344" ca="1">IFERROR(_xludf.IFS(J344="원천",K344*3.3%*-1,J344="원천/고용",SUM(K344*3.3%*-1,K344*75%*0.8%*-1)),"")</f>
        <v/>
      </c>
      <c r="N344" s="635">
        <f t="shared" ca="1" si="2"/>
        <v>3000</v>
      </c>
      <c r="O344" s="504"/>
      <c r="P344" s="553" t="s">
        <v>1274</v>
      </c>
      <c r="Q344" s="537"/>
      <c r="R344" s="537"/>
      <c r="S344" s="537"/>
    </row>
    <row r="345" spans="1:19" ht="18.75" customHeight="1">
      <c r="A345" s="537">
        <v>334</v>
      </c>
      <c r="B345" s="626"/>
      <c r="C345" s="626"/>
      <c r="D345" s="758">
        <f>IFERROR(_xlfn.XLOOKUP(E345,[2]예산코드!D:D,[2]예산코드!A:A),"")</f>
        <v>500605</v>
      </c>
      <c r="E345" s="627" t="s">
        <v>876</v>
      </c>
      <c r="F345" s="654">
        <v>45307</v>
      </c>
      <c r="G345" s="655" t="s">
        <v>478</v>
      </c>
      <c r="H345" s="657" t="s">
        <v>380</v>
      </c>
      <c r="I345" s="712" t="s">
        <v>677</v>
      </c>
      <c r="J345" s="657" t="s">
        <v>1085</v>
      </c>
      <c r="K345" s="722">
        <v>800</v>
      </c>
      <c r="L345" s="723" t="s">
        <v>657</v>
      </c>
      <c r="M345" s="634" t="str">
        <f t="array" aca="1" ref="M345" ca="1">IFERROR(_xludf.IFS(J345="원천",K345*3.3%*-1,J345="원천/고용",SUM(K345*3.3%*-1,K345*75%*0.8%*-1)),"")</f>
        <v/>
      </c>
      <c r="N345" s="635">
        <f t="shared" ca="1" si="2"/>
        <v>800</v>
      </c>
      <c r="O345" s="505"/>
      <c r="P345" s="553" t="s">
        <v>1274</v>
      </c>
      <c r="Q345" s="537"/>
      <c r="R345" s="537"/>
      <c r="S345" s="537"/>
    </row>
    <row r="346" spans="1:19" ht="18.75" customHeight="1">
      <c r="A346" s="537">
        <v>335</v>
      </c>
      <c r="B346" s="728"/>
      <c r="C346" s="728"/>
      <c r="D346" s="758">
        <f>IFERROR(_xlfn.XLOOKUP(E346,[2]예산코드!D:D,[2]예산코드!A:A),"")</f>
        <v>500605</v>
      </c>
      <c r="E346" s="637" t="s">
        <v>876</v>
      </c>
      <c r="F346" s="665">
        <v>45673</v>
      </c>
      <c r="G346" s="639" t="s">
        <v>64</v>
      </c>
      <c r="H346" s="640" t="s">
        <v>306</v>
      </c>
      <c r="I346" s="641" t="s">
        <v>677</v>
      </c>
      <c r="J346" s="640" t="s">
        <v>811</v>
      </c>
      <c r="K346" s="646">
        <v>3000</v>
      </c>
      <c r="L346" s="694">
        <v>0</v>
      </c>
      <c r="M346" s="634" t="str">
        <f t="array" aca="1" ref="M346" ca="1">IFERROR(_xludf.IFS(J346="원천",K346*3.3%*-1,J346="원천/고용",SUM(K346*3.3%*-1,K346*75%*0.8%*-1)),"")</f>
        <v/>
      </c>
      <c r="N346" s="635">
        <f t="shared" ca="1" si="2"/>
        <v>3000</v>
      </c>
      <c r="O346" s="504"/>
      <c r="P346" s="553"/>
      <c r="Q346" s="537"/>
      <c r="R346" s="537"/>
      <c r="S346" s="537"/>
    </row>
    <row r="347" spans="1:19" ht="18.75" customHeight="1">
      <c r="A347" s="537">
        <v>336</v>
      </c>
      <c r="B347" s="626"/>
      <c r="C347" s="626"/>
      <c r="D347" s="758">
        <f>IFERROR(_xlfn.XLOOKUP(E347,[2]예산코드!D:D,[2]예산코드!A:A),"")</f>
        <v>500605</v>
      </c>
      <c r="E347" s="627" t="s">
        <v>876</v>
      </c>
      <c r="F347" s="665">
        <v>45673</v>
      </c>
      <c r="G347" s="639" t="s">
        <v>76</v>
      </c>
      <c r="H347" s="640" t="s">
        <v>1684</v>
      </c>
      <c r="I347" s="641" t="s">
        <v>635</v>
      </c>
      <c r="J347" s="640" t="s">
        <v>811</v>
      </c>
      <c r="K347" s="646">
        <v>59727</v>
      </c>
      <c r="L347" s="694">
        <v>5973</v>
      </c>
      <c r="M347" s="634" t="str">
        <f t="array" aca="1" ref="M347" ca="1">IFERROR(_xludf.IFS(J347="원천",K347*3.3%*-1,J347="원천/고용",SUM(K347*3.3%*-1,K347*75%*0.8%*-1)),"")</f>
        <v/>
      </c>
      <c r="N347" s="635">
        <f t="shared" ca="1" si="2"/>
        <v>65700</v>
      </c>
      <c r="O347" s="505"/>
      <c r="P347" s="513"/>
      <c r="Q347" s="537"/>
      <c r="R347" s="537"/>
      <c r="S347" s="537"/>
    </row>
    <row r="348" spans="1:19" ht="18.75" customHeight="1">
      <c r="A348" s="537">
        <v>337</v>
      </c>
      <c r="B348" s="728"/>
      <c r="C348" s="728"/>
      <c r="D348" s="758">
        <f>IFERROR(_xlfn.XLOOKUP(E348,[2]예산코드!D:D,[2]예산코드!A:A),"")</f>
        <v>500605</v>
      </c>
      <c r="E348" s="637" t="s">
        <v>876</v>
      </c>
      <c r="F348" s="665">
        <v>45673</v>
      </c>
      <c r="G348" s="639" t="s">
        <v>1582</v>
      </c>
      <c r="H348" s="640" t="s">
        <v>1946</v>
      </c>
      <c r="I348" s="641" t="s">
        <v>677</v>
      </c>
      <c r="J348" s="640" t="s">
        <v>811</v>
      </c>
      <c r="K348" s="646">
        <v>115273</v>
      </c>
      <c r="L348" s="694">
        <v>11527</v>
      </c>
      <c r="M348" s="634" t="str">
        <f t="array" aca="1" ref="M348" ca="1">IFERROR(_xludf.IFS(J348="원천",K348*3.3%*-1,J348="원천/고용",SUM(K348*3.3%*-1,K348*75%*0.8%*-1)),"")</f>
        <v/>
      </c>
      <c r="N348" s="635">
        <f t="shared" ca="1" si="2"/>
        <v>126800</v>
      </c>
      <c r="O348" s="504"/>
      <c r="P348" s="527"/>
      <c r="Q348" s="537"/>
      <c r="R348" s="537"/>
      <c r="S348" s="537"/>
    </row>
    <row r="349" spans="1:19" ht="18.75" customHeight="1">
      <c r="A349" s="537">
        <v>338</v>
      </c>
      <c r="B349" s="626"/>
      <c r="C349" s="626"/>
      <c r="D349" s="758">
        <f>IFERROR(_xlfn.XLOOKUP(E349,[2]예산코드!D:D,[2]예산코드!A:A),"")</f>
        <v>500605</v>
      </c>
      <c r="E349" s="627" t="s">
        <v>876</v>
      </c>
      <c r="F349" s="666">
        <v>45673</v>
      </c>
      <c r="G349" s="724" t="s">
        <v>1898</v>
      </c>
      <c r="H349" s="668" t="s">
        <v>391</v>
      </c>
      <c r="I349" s="725" t="s">
        <v>677</v>
      </c>
      <c r="J349" s="668" t="s">
        <v>1143</v>
      </c>
      <c r="K349" s="670">
        <v>16500</v>
      </c>
      <c r="L349" s="726">
        <v>0</v>
      </c>
      <c r="M349" s="634" t="str">
        <f t="array" aca="1" ref="M349" ca="1">IFERROR(_xludf.IFS(J349="원천",K349*3.3%*-1,J349="원천/고용",SUM(K349*3.3%*-1,K349*75%*0.8%*-1)),"")</f>
        <v/>
      </c>
      <c r="N349" s="635">
        <f t="shared" ca="1" si="2"/>
        <v>16500</v>
      </c>
      <c r="O349" s="505"/>
      <c r="P349" s="513"/>
      <c r="Q349" s="537"/>
      <c r="R349" s="537"/>
      <c r="S349" s="537"/>
    </row>
    <row r="350" spans="1:19" ht="18.75" customHeight="1">
      <c r="A350" s="537">
        <v>339</v>
      </c>
      <c r="B350" s="728"/>
      <c r="C350" s="728"/>
      <c r="D350" s="758">
        <f>IFERROR(_xlfn.XLOOKUP(E350,[2]예산코드!D:D,[2]예산코드!A:A),"")</f>
        <v>500605</v>
      </c>
      <c r="E350" s="637" t="s">
        <v>876</v>
      </c>
      <c r="F350" s="638">
        <v>45673</v>
      </c>
      <c r="G350" s="649" t="s">
        <v>88</v>
      </c>
      <c r="H350" s="651" t="s">
        <v>711</v>
      </c>
      <c r="I350" s="710" t="s">
        <v>605</v>
      </c>
      <c r="J350" s="651" t="s">
        <v>1143</v>
      </c>
      <c r="K350" s="664">
        <v>157000</v>
      </c>
      <c r="L350" s="711">
        <v>0</v>
      </c>
      <c r="M350" s="634" t="str">
        <f t="array" aca="1" ref="M350" ca="1">IFERROR(_xludf.IFS(J350="원천",K350*3.3%*-1,J350="원천/고용",SUM(K350*3.3%*-1,K350*75%*0.8%*-1)),"")</f>
        <v/>
      </c>
      <c r="N350" s="635">
        <f t="shared" ca="1" si="2"/>
        <v>157000</v>
      </c>
      <c r="O350" s="504"/>
      <c r="P350" s="527"/>
      <c r="Q350" s="537"/>
      <c r="R350" s="537"/>
      <c r="S350" s="537"/>
    </row>
    <row r="351" spans="1:19" ht="18.75" customHeight="1">
      <c r="A351" s="537">
        <v>340</v>
      </c>
      <c r="B351" s="626"/>
      <c r="C351" s="626"/>
      <c r="D351" s="758">
        <f>IFERROR(_xlfn.XLOOKUP(E351,[2]예산코드!D:D,[2]예산코드!A:A),"")</f>
        <v>500605</v>
      </c>
      <c r="E351" s="627" t="s">
        <v>876</v>
      </c>
      <c r="F351" s="665">
        <v>45673</v>
      </c>
      <c r="G351" s="639" t="s">
        <v>1562</v>
      </c>
      <c r="H351" s="640" t="s">
        <v>1674</v>
      </c>
      <c r="I351" s="641" t="s">
        <v>677</v>
      </c>
      <c r="J351" s="640" t="s">
        <v>811</v>
      </c>
      <c r="K351" s="646">
        <v>55091</v>
      </c>
      <c r="L351" s="694">
        <v>5509</v>
      </c>
      <c r="M351" s="634" t="str">
        <f t="array" aca="1" ref="M351" ca="1">IFERROR(_xludf.IFS(J351="원천",K351*3.3%*-1,J351="원천/고용",SUM(K351*3.3%*-1,K351*75%*0.8%*-1)),"")</f>
        <v/>
      </c>
      <c r="N351" s="635">
        <f t="shared" ca="1" si="2"/>
        <v>60600</v>
      </c>
      <c r="O351" s="505"/>
      <c r="P351" s="513"/>
      <c r="Q351" s="537"/>
      <c r="R351" s="537"/>
      <c r="S351" s="537"/>
    </row>
    <row r="352" spans="1:19" ht="18.75" customHeight="1">
      <c r="A352" s="537">
        <v>341</v>
      </c>
      <c r="B352" s="728"/>
      <c r="C352" s="728"/>
      <c r="D352" s="758">
        <f>IFERROR(_xlfn.XLOOKUP(E352,[2]예산코드!D:D,[2]예산코드!A:A),"")</f>
        <v>500605</v>
      </c>
      <c r="E352" s="637" t="s">
        <v>876</v>
      </c>
      <c r="F352" s="638">
        <v>45673</v>
      </c>
      <c r="G352" s="649" t="s">
        <v>1550</v>
      </c>
      <c r="H352" s="651" t="s">
        <v>1209</v>
      </c>
      <c r="I352" s="710" t="s">
        <v>680</v>
      </c>
      <c r="J352" s="651" t="s">
        <v>1143</v>
      </c>
      <c r="K352" s="664">
        <v>65500</v>
      </c>
      <c r="L352" s="711">
        <v>0</v>
      </c>
      <c r="M352" s="634" t="str">
        <f t="array" aca="1" ref="M352" ca="1">IFERROR(_xludf.IFS(J352="원천",K352*3.3%*-1,J352="원천/고용",SUM(K352*3.3%*-1,K352*75%*0.8%*-1)),"")</f>
        <v/>
      </c>
      <c r="N352" s="635">
        <f t="shared" ca="1" si="2"/>
        <v>65500</v>
      </c>
      <c r="O352" s="504"/>
      <c r="P352" s="527"/>
      <c r="Q352" s="537"/>
      <c r="R352" s="537"/>
      <c r="S352" s="537"/>
    </row>
    <row r="353" spans="1:19" ht="18.75" customHeight="1">
      <c r="A353" s="537">
        <v>342</v>
      </c>
      <c r="B353" s="626"/>
      <c r="C353" s="626"/>
      <c r="D353" s="758">
        <f>IFERROR(_xlfn.XLOOKUP(E353,[2]예산코드!D:D,[2]예산코드!A:A),"")</f>
        <v>500605</v>
      </c>
      <c r="E353" s="627" t="s">
        <v>876</v>
      </c>
      <c r="F353" s="666">
        <v>45673</v>
      </c>
      <c r="G353" s="724" t="s">
        <v>1562</v>
      </c>
      <c r="H353" s="668" t="s">
        <v>1209</v>
      </c>
      <c r="I353" s="725" t="s">
        <v>677</v>
      </c>
      <c r="J353" s="668" t="s">
        <v>1143</v>
      </c>
      <c r="K353" s="670">
        <v>100000</v>
      </c>
      <c r="L353" s="726">
        <v>0</v>
      </c>
      <c r="M353" s="634" t="str">
        <f t="array" aca="1" ref="M353" ca="1">IFERROR(_xludf.IFS(J353="원천",K353*3.3%*-1,J353="원천/고용",SUM(K353*3.3%*-1,K353*75%*0.8%*-1)),"")</f>
        <v/>
      </c>
      <c r="N353" s="635">
        <f t="shared" ca="1" si="2"/>
        <v>100000</v>
      </c>
      <c r="O353" s="505"/>
      <c r="P353" s="513"/>
      <c r="Q353" s="537"/>
      <c r="R353" s="537"/>
      <c r="S353" s="537"/>
    </row>
    <row r="354" spans="1:19" ht="18.75" customHeight="1">
      <c r="A354" s="537">
        <v>353</v>
      </c>
      <c r="B354" s="728"/>
      <c r="C354" s="728"/>
      <c r="D354" s="758">
        <f>IFERROR(_xlfn.XLOOKUP(E354,[2]예산코드!D:D,[2]예산코드!A:A),"")</f>
        <v>500605</v>
      </c>
      <c r="E354" s="637" t="s">
        <v>876</v>
      </c>
      <c r="F354" s="665">
        <v>45674</v>
      </c>
      <c r="G354" s="639" t="s">
        <v>64</v>
      </c>
      <c r="H354" s="640" t="s">
        <v>1702</v>
      </c>
      <c r="I354" s="641" t="s">
        <v>677</v>
      </c>
      <c r="J354" s="640" t="s">
        <v>811</v>
      </c>
      <c r="K354" s="646">
        <v>8000</v>
      </c>
      <c r="L354" s="694">
        <v>0</v>
      </c>
      <c r="M354" s="634" t="str">
        <f t="array" aca="1" ref="M354" ca="1">IFERROR(_xludf.IFS(J354="원천",K354*3.3%*-1,J354="원천/고용",SUM(K354*3.3%*-1,K354*75%*0.8%*-1)),"")</f>
        <v/>
      </c>
      <c r="N354" s="635">
        <f t="shared" ca="1" si="2"/>
        <v>8000</v>
      </c>
      <c r="O354" s="504"/>
      <c r="P354" s="527"/>
      <c r="Q354" s="537"/>
      <c r="R354" s="537"/>
      <c r="S354" s="537"/>
    </row>
    <row r="355" spans="1:19" s="539" customFormat="1" ht="18.75" customHeight="1">
      <c r="A355" s="539">
        <v>354</v>
      </c>
      <c r="B355" s="674" t="s">
        <v>1657</v>
      </c>
      <c r="C355" s="674"/>
      <c r="D355" s="758">
        <f>IFERROR(_xlfn.XLOOKUP(E355,[2]예산코드!D:D,[2]예산코드!A:A),"")</f>
        <v>500605</v>
      </c>
      <c r="E355" s="684" t="s">
        <v>876</v>
      </c>
      <c r="F355" s="676">
        <v>45674</v>
      </c>
      <c r="G355" s="720" t="s">
        <v>1770</v>
      </c>
      <c r="H355" s="678" t="s">
        <v>1510</v>
      </c>
      <c r="I355" s="679" t="s">
        <v>376</v>
      </c>
      <c r="J355" s="678" t="s">
        <v>821</v>
      </c>
      <c r="K355" s="680">
        <v>800000</v>
      </c>
      <c r="L355" s="727">
        <v>80000</v>
      </c>
      <c r="M355" s="682" t="str">
        <f t="array" aca="1" ref="M355" ca="1">IFERROR(_xludf.IFS(J355="원천",K355*3.3%*-1,J355="원천/고용",SUM(K355*3.3%*-1,K355*75%*0.8%*-1)),"")</f>
        <v/>
      </c>
      <c r="N355" s="683">
        <f t="shared" ca="1" si="2"/>
        <v>880000</v>
      </c>
      <c r="O355" s="614"/>
      <c r="P355" s="619"/>
    </row>
    <row r="356" spans="1:19" ht="18.75" customHeight="1">
      <c r="A356" s="537">
        <v>355</v>
      </c>
      <c r="B356" s="728"/>
      <c r="C356" s="728"/>
      <c r="D356" s="758">
        <f>IFERROR(_xlfn.XLOOKUP(E356,[2]예산코드!D:D,[2]예산코드!A:A),"")</f>
        <v>500605</v>
      </c>
      <c r="E356" s="637" t="s">
        <v>876</v>
      </c>
      <c r="F356" s="665">
        <v>45674</v>
      </c>
      <c r="G356" s="639" t="s">
        <v>1811</v>
      </c>
      <c r="H356" s="640" t="s">
        <v>1216</v>
      </c>
      <c r="I356" s="641" t="s">
        <v>605</v>
      </c>
      <c r="J356" s="640" t="s">
        <v>811</v>
      </c>
      <c r="K356" s="646">
        <v>23637</v>
      </c>
      <c r="L356" s="694">
        <v>2363</v>
      </c>
      <c r="M356" s="634" t="str">
        <f t="array" aca="1" ref="M356" ca="1">IFERROR(_xludf.IFS(J356="원천",K356*3.3%*-1,J356="원천/고용",SUM(K356*3.3%*-1,K356*75%*0.8%*-1)),"")</f>
        <v/>
      </c>
      <c r="N356" s="635">
        <f t="shared" ca="1" si="2"/>
        <v>26000</v>
      </c>
      <c r="O356" s="504"/>
      <c r="P356" s="527"/>
      <c r="Q356" s="537"/>
      <c r="R356" s="537"/>
      <c r="S356" s="537"/>
    </row>
    <row r="357" spans="1:19" ht="18.75" customHeight="1">
      <c r="A357" s="537">
        <v>356</v>
      </c>
      <c r="B357" s="626"/>
      <c r="C357" s="626"/>
      <c r="D357" s="758">
        <f>IFERROR(_xlfn.XLOOKUP(E357,[2]예산코드!D:D,[2]예산코드!A:A),"")</f>
        <v>500605</v>
      </c>
      <c r="E357" s="627" t="s">
        <v>876</v>
      </c>
      <c r="F357" s="665">
        <v>45674</v>
      </c>
      <c r="G357" s="639" t="s">
        <v>1781</v>
      </c>
      <c r="H357" s="640" t="s">
        <v>1963</v>
      </c>
      <c r="I357" s="641" t="s">
        <v>635</v>
      </c>
      <c r="J357" s="640" t="s">
        <v>811</v>
      </c>
      <c r="K357" s="646">
        <v>54546</v>
      </c>
      <c r="L357" s="694">
        <v>5454</v>
      </c>
      <c r="M357" s="634" t="str">
        <f t="array" aca="1" ref="M357" ca="1">IFERROR(_xludf.IFS(J357="원천",K357*3.3%*-1,J357="원천/고용",SUM(K357*3.3%*-1,K357*75%*0.8%*-1)),"")</f>
        <v/>
      </c>
      <c r="N357" s="635">
        <f t="shared" ca="1" si="2"/>
        <v>60000</v>
      </c>
      <c r="O357" s="505"/>
      <c r="P357" s="513"/>
      <c r="Q357" s="537"/>
      <c r="R357" s="537"/>
      <c r="S357" s="537"/>
    </row>
    <row r="358" spans="1:19" ht="18.75" customHeight="1">
      <c r="A358" s="537">
        <v>357</v>
      </c>
      <c r="B358" s="728"/>
      <c r="C358" s="728"/>
      <c r="D358" s="758">
        <f>IFERROR(_xlfn.XLOOKUP(E358,[2]예산코드!D:D,[2]예산코드!A:A),"")</f>
        <v>500605</v>
      </c>
      <c r="E358" s="637" t="s">
        <v>876</v>
      </c>
      <c r="F358" s="665">
        <v>45674</v>
      </c>
      <c r="G358" s="639" t="s">
        <v>1583</v>
      </c>
      <c r="H358" s="640" t="s">
        <v>1719</v>
      </c>
      <c r="I358" s="641" t="s">
        <v>605</v>
      </c>
      <c r="J358" s="640" t="s">
        <v>811</v>
      </c>
      <c r="K358" s="646">
        <v>13364</v>
      </c>
      <c r="L358" s="694">
        <v>1336</v>
      </c>
      <c r="M358" s="634" t="str">
        <f t="array" aca="1" ref="M358" ca="1">IFERROR(_xludf.IFS(J358="원천",K358*3.3%*-1,J358="원천/고용",SUM(K358*3.3%*-1,K358*75%*0.8%*-1)),"")</f>
        <v/>
      </c>
      <c r="N358" s="635">
        <f t="shared" ca="1" si="2"/>
        <v>14700</v>
      </c>
      <c r="O358" s="504"/>
      <c r="P358" s="527"/>
      <c r="Q358" s="537"/>
      <c r="R358" s="537"/>
      <c r="S358" s="537"/>
    </row>
    <row r="359" spans="1:19" ht="18.75" customHeight="1">
      <c r="A359" s="537">
        <v>358</v>
      </c>
      <c r="B359" s="626"/>
      <c r="C359" s="626"/>
      <c r="D359" s="758">
        <f>IFERROR(_xlfn.XLOOKUP(E359,[2]예산코드!D:D,[2]예산코드!A:A),"")</f>
        <v>500605</v>
      </c>
      <c r="E359" s="627" t="s">
        <v>876</v>
      </c>
      <c r="F359" s="665">
        <v>45674</v>
      </c>
      <c r="G359" s="639" t="s">
        <v>1898</v>
      </c>
      <c r="H359" s="640" t="s">
        <v>1694</v>
      </c>
      <c r="I359" s="641" t="s">
        <v>677</v>
      </c>
      <c r="J359" s="640" t="s">
        <v>811</v>
      </c>
      <c r="K359" s="646">
        <v>12727</v>
      </c>
      <c r="L359" s="694">
        <v>1273</v>
      </c>
      <c r="M359" s="634" t="str">
        <f t="array" aca="1" ref="M359" ca="1">IFERROR(_xludf.IFS(J359="원천",K359*3.3%*-1,J359="원천/고용",SUM(K359*3.3%*-1,K359*75%*0.8%*-1)),"")</f>
        <v/>
      </c>
      <c r="N359" s="635">
        <f t="shared" ca="1" si="2"/>
        <v>14000</v>
      </c>
      <c r="O359" s="505"/>
      <c r="P359" s="513"/>
      <c r="Q359" s="537"/>
      <c r="R359" s="537"/>
      <c r="S359" s="537"/>
    </row>
    <row r="360" spans="1:19" ht="18.75" customHeight="1">
      <c r="A360" s="537">
        <v>359</v>
      </c>
      <c r="B360" s="728"/>
      <c r="C360" s="728"/>
      <c r="D360" s="758">
        <f>IFERROR(_xlfn.XLOOKUP(E360,[2]예산코드!D:D,[2]예산코드!A:A),"")</f>
        <v>500605</v>
      </c>
      <c r="E360" s="637" t="s">
        <v>876</v>
      </c>
      <c r="F360" s="665">
        <v>45674</v>
      </c>
      <c r="G360" s="639" t="s">
        <v>1939</v>
      </c>
      <c r="H360" s="640" t="s">
        <v>1720</v>
      </c>
      <c r="I360" s="641" t="s">
        <v>697</v>
      </c>
      <c r="J360" s="640" t="s">
        <v>811</v>
      </c>
      <c r="K360" s="646">
        <v>13455</v>
      </c>
      <c r="L360" s="694">
        <v>1345</v>
      </c>
      <c r="M360" s="634" t="str">
        <f t="array" aca="1" ref="M360" ca="1">IFERROR(_xludf.IFS(J360="원천",K360*3.3%*-1,J360="원천/고용",SUM(K360*3.3%*-1,K360*75%*0.8%*-1)),"")</f>
        <v/>
      </c>
      <c r="N360" s="635">
        <f t="shared" ca="1" si="2"/>
        <v>14800</v>
      </c>
      <c r="O360" s="504"/>
      <c r="P360" s="527"/>
      <c r="Q360" s="537"/>
      <c r="R360" s="537"/>
      <c r="S360" s="537"/>
    </row>
    <row r="361" spans="1:19" ht="18.75" customHeight="1">
      <c r="A361" s="537">
        <v>360</v>
      </c>
      <c r="B361" s="626"/>
      <c r="C361" s="626"/>
      <c r="D361" s="758">
        <f>IFERROR(_xlfn.XLOOKUP(E361,[2]예산코드!D:D,[2]예산코드!A:A),"")</f>
        <v>500605</v>
      </c>
      <c r="E361" s="627" t="s">
        <v>876</v>
      </c>
      <c r="F361" s="665">
        <v>45674</v>
      </c>
      <c r="G361" s="639" t="s">
        <v>36</v>
      </c>
      <c r="H361" s="640" t="s">
        <v>1784</v>
      </c>
      <c r="I361" s="641" t="s">
        <v>605</v>
      </c>
      <c r="J361" s="640" t="s">
        <v>811</v>
      </c>
      <c r="K361" s="646">
        <v>324090</v>
      </c>
      <c r="L361" s="694">
        <v>32410</v>
      </c>
      <c r="M361" s="634" t="str">
        <f t="array" aca="1" ref="M361" ca="1">IFERROR(_xludf.IFS(J361="원천",K361*3.3%*-1,J361="원천/고용",SUM(K361*3.3%*-1,K361*75%*0.8%*-1)),"")</f>
        <v/>
      </c>
      <c r="N361" s="635">
        <f t="shared" ca="1" si="2"/>
        <v>356500</v>
      </c>
      <c r="O361" s="505"/>
      <c r="P361" s="513"/>
      <c r="Q361" s="537"/>
      <c r="R361" s="537"/>
      <c r="S361" s="537"/>
    </row>
    <row r="362" spans="1:19" ht="18.75" customHeight="1">
      <c r="A362" s="537">
        <v>361</v>
      </c>
      <c r="B362" s="728"/>
      <c r="C362" s="728"/>
      <c r="D362" s="758">
        <f>IFERROR(_xlfn.XLOOKUP(E362,[2]예산코드!D:D,[2]예산코드!A:A),"")</f>
        <v>500605</v>
      </c>
      <c r="E362" s="637" t="s">
        <v>876</v>
      </c>
      <c r="F362" s="665">
        <v>45674</v>
      </c>
      <c r="G362" s="639" t="s">
        <v>1907</v>
      </c>
      <c r="H362" s="640" t="s">
        <v>1693</v>
      </c>
      <c r="I362" s="641" t="s">
        <v>635</v>
      </c>
      <c r="J362" s="640" t="s">
        <v>811</v>
      </c>
      <c r="K362" s="646">
        <v>2000</v>
      </c>
      <c r="L362" s="694">
        <v>200</v>
      </c>
      <c r="M362" s="634" t="str">
        <f t="array" aca="1" ref="M362" ca="1">IFERROR(_xludf.IFS(J362="원천",K362*3.3%*-1,J362="원천/고용",SUM(K362*3.3%*-1,K362*75%*0.8%*-1)),"")</f>
        <v/>
      </c>
      <c r="N362" s="635">
        <f t="shared" ca="1" si="2"/>
        <v>2200</v>
      </c>
      <c r="O362" s="504"/>
      <c r="P362" s="527"/>
      <c r="Q362" s="537"/>
      <c r="R362" s="537"/>
      <c r="S362" s="537"/>
    </row>
    <row r="363" spans="1:19" ht="18.75" customHeight="1">
      <c r="A363" s="537">
        <v>362</v>
      </c>
      <c r="B363" s="626"/>
      <c r="C363" s="626"/>
      <c r="D363" s="758">
        <f>IFERROR(_xlfn.XLOOKUP(E363,[2]예산코드!D:D,[2]예산코드!A:A),"")</f>
        <v>500605</v>
      </c>
      <c r="E363" s="627" t="s">
        <v>876</v>
      </c>
      <c r="F363" s="665">
        <v>45674</v>
      </c>
      <c r="G363" s="639" t="s">
        <v>2038</v>
      </c>
      <c r="H363" s="640" t="s">
        <v>1935</v>
      </c>
      <c r="I363" s="641" t="s">
        <v>635</v>
      </c>
      <c r="J363" s="640" t="s">
        <v>811</v>
      </c>
      <c r="K363" s="646">
        <v>37094</v>
      </c>
      <c r="L363" s="694">
        <v>3706</v>
      </c>
      <c r="M363" s="634" t="str">
        <f t="array" aca="1" ref="M363" ca="1">IFERROR(_xludf.IFS(J363="원천",K363*3.3%*-1,J363="원천/고용",SUM(K363*3.3%*-1,K363*75%*0.8%*-1)),"")</f>
        <v/>
      </c>
      <c r="N363" s="635">
        <f t="shared" ca="1" si="2"/>
        <v>40800</v>
      </c>
      <c r="O363" s="505"/>
      <c r="P363" s="513"/>
      <c r="Q363" s="537"/>
      <c r="R363" s="537"/>
      <c r="S363" s="537"/>
    </row>
    <row r="364" spans="1:19" ht="18.75" customHeight="1">
      <c r="A364" s="537">
        <v>363</v>
      </c>
      <c r="B364" s="728"/>
      <c r="C364" s="728"/>
      <c r="D364" s="758">
        <f>IFERROR(_xlfn.XLOOKUP(E364,[2]예산코드!D:D,[2]예산코드!A:A),"")</f>
        <v>500605</v>
      </c>
      <c r="E364" s="637" t="s">
        <v>876</v>
      </c>
      <c r="F364" s="665">
        <v>45674</v>
      </c>
      <c r="G364" s="639" t="s">
        <v>1546</v>
      </c>
      <c r="H364" s="640" t="s">
        <v>1684</v>
      </c>
      <c r="I364" s="641" t="s">
        <v>1065</v>
      </c>
      <c r="J364" s="640" t="s">
        <v>811</v>
      </c>
      <c r="K364" s="646">
        <v>10727</v>
      </c>
      <c r="L364" s="694">
        <v>1073</v>
      </c>
      <c r="M364" s="634" t="str">
        <f t="array" aca="1" ref="M364" ca="1">IFERROR(_xludf.IFS(J364="원천",K364*3.3%*-1,J364="원천/고용",SUM(K364*3.3%*-1,K364*75%*0.8%*-1)),"")</f>
        <v/>
      </c>
      <c r="N364" s="635">
        <f t="shared" ca="1" si="2"/>
        <v>11800</v>
      </c>
      <c r="O364" s="504"/>
      <c r="P364" s="527"/>
      <c r="Q364" s="537"/>
      <c r="R364" s="537"/>
      <c r="S364" s="537"/>
    </row>
    <row r="365" spans="1:19" ht="18.75" customHeight="1">
      <c r="A365" s="537">
        <v>364</v>
      </c>
      <c r="B365" s="626"/>
      <c r="C365" s="626"/>
      <c r="D365" s="758">
        <f>IFERROR(_xlfn.XLOOKUP(E365,[2]예산코드!D:D,[2]예산코드!A:A),"")</f>
        <v>500605</v>
      </c>
      <c r="E365" s="627" t="s">
        <v>876</v>
      </c>
      <c r="F365" s="665">
        <v>45675</v>
      </c>
      <c r="G365" s="639" t="s">
        <v>64</v>
      </c>
      <c r="H365" s="640" t="s">
        <v>306</v>
      </c>
      <c r="I365" s="641" t="s">
        <v>677</v>
      </c>
      <c r="J365" s="640" t="s">
        <v>811</v>
      </c>
      <c r="K365" s="646">
        <v>3000</v>
      </c>
      <c r="L365" s="694">
        <v>0</v>
      </c>
      <c r="M365" s="634" t="str">
        <f t="array" aca="1" ref="M365" ca="1">IFERROR(_xludf.IFS(J365="원천",K365*3.3%*-1,J365="원천/고용",SUM(K365*3.3%*-1,K365*75%*0.8%*-1)),"")</f>
        <v/>
      </c>
      <c r="N365" s="635">
        <f t="shared" ca="1" si="2"/>
        <v>3000</v>
      </c>
      <c r="O365" s="505"/>
      <c r="P365" s="513"/>
      <c r="Q365" s="537"/>
      <c r="R365" s="537"/>
      <c r="S365" s="537"/>
    </row>
    <row r="366" spans="1:19" ht="18.75" customHeight="1">
      <c r="A366" s="537">
        <v>365</v>
      </c>
      <c r="B366" s="728"/>
      <c r="C366" s="728"/>
      <c r="D366" s="758">
        <f>IFERROR(_xlfn.XLOOKUP(E366,[2]예산코드!D:D,[2]예산코드!A:A),"")</f>
        <v>500605</v>
      </c>
      <c r="E366" s="637" t="s">
        <v>876</v>
      </c>
      <c r="F366" s="638">
        <v>45309</v>
      </c>
      <c r="G366" s="649" t="s">
        <v>478</v>
      </c>
      <c r="H366" s="651" t="s">
        <v>1215</v>
      </c>
      <c r="I366" s="710" t="s">
        <v>677</v>
      </c>
      <c r="J366" s="651" t="s">
        <v>1085</v>
      </c>
      <c r="K366" s="664">
        <v>1727</v>
      </c>
      <c r="L366" s="721">
        <v>173</v>
      </c>
      <c r="M366" s="634" t="str">
        <f t="array" aca="1" ref="M366" ca="1">IFERROR(_xludf.IFS(J366="원천",K366*3.3%*-1,J366="원천/고용",SUM(K366*3.3%*-1,K366*75%*0.8%*-1)),"")</f>
        <v/>
      </c>
      <c r="N366" s="635">
        <f t="shared" ca="1" si="2"/>
        <v>1900</v>
      </c>
      <c r="O366" s="504"/>
      <c r="P366" s="553" t="s">
        <v>1274</v>
      </c>
      <c r="Q366" s="537"/>
      <c r="R366" s="537"/>
      <c r="S366" s="537"/>
    </row>
    <row r="367" spans="1:19" ht="18.75" customHeight="1">
      <c r="A367" s="537">
        <v>366</v>
      </c>
      <c r="B367" s="626"/>
      <c r="C367" s="626"/>
      <c r="D367" s="758">
        <f>IFERROR(_xlfn.XLOOKUP(E367,[2]예산코드!D:D,[2]예산코드!A:A),"")</f>
        <v>500605</v>
      </c>
      <c r="E367" s="627" t="s">
        <v>876</v>
      </c>
      <c r="F367" s="654">
        <v>45309</v>
      </c>
      <c r="G367" s="655" t="s">
        <v>478</v>
      </c>
      <c r="H367" s="657" t="s">
        <v>363</v>
      </c>
      <c r="I367" s="712" t="s">
        <v>677</v>
      </c>
      <c r="J367" s="657" t="s">
        <v>1085</v>
      </c>
      <c r="K367" s="722">
        <v>1000</v>
      </c>
      <c r="L367" s="723" t="s">
        <v>657</v>
      </c>
      <c r="M367" s="634" t="str">
        <f t="array" aca="1" ref="M367" ca="1">IFERROR(_xludf.IFS(J367="원천",K367*3.3%*-1,J367="원천/고용",SUM(K367*3.3%*-1,K367*75%*0.8%*-1)),"")</f>
        <v/>
      </c>
      <c r="N367" s="635">
        <f t="shared" ca="1" si="2"/>
        <v>1000</v>
      </c>
      <c r="O367" s="505"/>
      <c r="P367" s="553" t="s">
        <v>1274</v>
      </c>
      <c r="Q367" s="537"/>
      <c r="R367" s="537"/>
      <c r="S367" s="537"/>
    </row>
    <row r="368" spans="1:19" ht="18.75" customHeight="1">
      <c r="A368" s="537">
        <v>367</v>
      </c>
      <c r="B368" s="728"/>
      <c r="C368" s="728"/>
      <c r="D368" s="758">
        <f>IFERROR(_xlfn.XLOOKUP(E368,[2]예산코드!D:D,[2]예산코드!A:A),"")</f>
        <v>500605</v>
      </c>
      <c r="E368" s="637" t="s">
        <v>876</v>
      </c>
      <c r="F368" s="638">
        <v>45309</v>
      </c>
      <c r="G368" s="649" t="s">
        <v>478</v>
      </c>
      <c r="H368" s="651" t="s">
        <v>380</v>
      </c>
      <c r="I368" s="710" t="s">
        <v>677</v>
      </c>
      <c r="J368" s="651" t="s">
        <v>1085</v>
      </c>
      <c r="K368" s="664">
        <v>800</v>
      </c>
      <c r="L368" s="721" t="s">
        <v>657</v>
      </c>
      <c r="M368" s="634" t="str">
        <f t="array" aca="1" ref="M368" ca="1">IFERROR(_xludf.IFS(J368="원천",K368*3.3%*-1,J368="원천/고용",SUM(K368*3.3%*-1,K368*75%*0.8%*-1)),"")</f>
        <v/>
      </c>
      <c r="N368" s="635">
        <f t="shared" ca="1" si="2"/>
        <v>800</v>
      </c>
      <c r="O368" s="504"/>
      <c r="P368" s="553" t="s">
        <v>1274</v>
      </c>
      <c r="Q368" s="537"/>
      <c r="R368" s="537"/>
      <c r="S368" s="537"/>
    </row>
    <row r="369" spans="1:19" ht="18.75" customHeight="1">
      <c r="A369" s="537">
        <v>368</v>
      </c>
      <c r="B369" s="626"/>
      <c r="C369" s="626"/>
      <c r="D369" s="758">
        <f>IFERROR(_xlfn.XLOOKUP(E369,[2]예산코드!D:D,[2]예산코드!A:A),"")</f>
        <v>500605</v>
      </c>
      <c r="E369" s="627" t="s">
        <v>876</v>
      </c>
      <c r="F369" s="654">
        <v>45309</v>
      </c>
      <c r="G369" s="655" t="s">
        <v>478</v>
      </c>
      <c r="H369" s="657" t="s">
        <v>380</v>
      </c>
      <c r="I369" s="712" t="s">
        <v>677</v>
      </c>
      <c r="J369" s="657" t="s">
        <v>1085</v>
      </c>
      <c r="K369" s="722">
        <v>800</v>
      </c>
      <c r="L369" s="723" t="s">
        <v>657</v>
      </c>
      <c r="M369" s="634" t="str">
        <f t="array" aca="1" ref="M369" ca="1">IFERROR(_xludf.IFS(J369="원천",K369*3.3%*-1,J369="원천/고용",SUM(K369*3.3%*-1,K369*75%*0.8%*-1)),"")</f>
        <v/>
      </c>
      <c r="N369" s="635">
        <f t="shared" ca="1" si="2"/>
        <v>800</v>
      </c>
      <c r="O369" s="505"/>
      <c r="P369" s="553" t="s">
        <v>1274</v>
      </c>
      <c r="Q369" s="537"/>
      <c r="R369" s="537"/>
      <c r="S369" s="537"/>
    </row>
    <row r="370" spans="1:19" ht="18.75" customHeight="1">
      <c r="A370" s="537">
        <v>369</v>
      </c>
      <c r="B370" s="728"/>
      <c r="C370" s="728"/>
      <c r="D370" s="758">
        <f>IFERROR(_xlfn.XLOOKUP(E370,[2]예산코드!D:D,[2]예산코드!A:A),"")</f>
        <v>500605</v>
      </c>
      <c r="E370" s="637" t="s">
        <v>876</v>
      </c>
      <c r="F370" s="638">
        <v>45309</v>
      </c>
      <c r="G370" s="649" t="s">
        <v>478</v>
      </c>
      <c r="H370" s="651" t="s">
        <v>1227</v>
      </c>
      <c r="I370" s="710" t="s">
        <v>677</v>
      </c>
      <c r="J370" s="651" t="s">
        <v>1085</v>
      </c>
      <c r="K370" s="664">
        <v>2727</v>
      </c>
      <c r="L370" s="721">
        <v>273</v>
      </c>
      <c r="M370" s="634" t="str">
        <f t="array" aca="1" ref="M370" ca="1">IFERROR(_xludf.IFS(J370="원천",K370*3.3%*-1,J370="원천/고용",SUM(K370*3.3%*-1,K370*75%*0.8%*-1)),"")</f>
        <v/>
      </c>
      <c r="N370" s="635">
        <f t="shared" ca="1" si="2"/>
        <v>3000</v>
      </c>
      <c r="O370" s="504"/>
      <c r="P370" s="553" t="s">
        <v>1274</v>
      </c>
      <c r="Q370" s="537"/>
      <c r="R370" s="537"/>
      <c r="S370" s="537"/>
    </row>
    <row r="371" spans="1:19" ht="18.75" customHeight="1">
      <c r="A371" s="537">
        <v>370</v>
      </c>
      <c r="B371" s="626"/>
      <c r="C371" s="626"/>
      <c r="D371" s="758">
        <f>IFERROR(_xlfn.XLOOKUP(E371,[2]예산코드!D:D,[2]예산코드!A:A),"")</f>
        <v>500605</v>
      </c>
      <c r="E371" s="627" t="s">
        <v>876</v>
      </c>
      <c r="F371" s="654">
        <v>45309</v>
      </c>
      <c r="G371" s="655" t="s">
        <v>478</v>
      </c>
      <c r="H371" s="657" t="s">
        <v>1227</v>
      </c>
      <c r="I371" s="712" t="s">
        <v>677</v>
      </c>
      <c r="J371" s="657" t="s">
        <v>1085</v>
      </c>
      <c r="K371" s="722">
        <v>2727</v>
      </c>
      <c r="L371" s="723">
        <v>273</v>
      </c>
      <c r="M371" s="634" t="str">
        <f t="array" aca="1" ref="M371" ca="1">IFERROR(_xludf.IFS(J371="원천",K371*3.3%*-1,J371="원천/고용",SUM(K371*3.3%*-1,K371*75%*0.8%*-1)),"")</f>
        <v/>
      </c>
      <c r="N371" s="635">
        <f t="shared" ca="1" si="2"/>
        <v>3000</v>
      </c>
      <c r="O371" s="505"/>
      <c r="P371" s="553" t="s">
        <v>1274</v>
      </c>
      <c r="Q371" s="537"/>
      <c r="R371" s="537"/>
      <c r="S371" s="537"/>
    </row>
    <row r="372" spans="1:19" ht="18.75" customHeight="1">
      <c r="A372" s="537">
        <v>371</v>
      </c>
      <c r="B372" s="728"/>
      <c r="C372" s="728"/>
      <c r="D372" s="758">
        <f>IFERROR(_xlfn.XLOOKUP(E372,[2]예산코드!D:D,[2]예산코드!A:A),"")</f>
        <v>500605</v>
      </c>
      <c r="E372" s="637" t="s">
        <v>876</v>
      </c>
      <c r="F372" s="665">
        <v>45675</v>
      </c>
      <c r="G372" s="639" t="s">
        <v>2030</v>
      </c>
      <c r="H372" s="640" t="s">
        <v>1196</v>
      </c>
      <c r="I372" s="641" t="s">
        <v>677</v>
      </c>
      <c r="J372" s="640" t="s">
        <v>811</v>
      </c>
      <c r="K372" s="646">
        <v>12273</v>
      </c>
      <c r="L372" s="694">
        <v>1227</v>
      </c>
      <c r="M372" s="634" t="str">
        <f t="array" aca="1" ref="M372" ca="1">IFERROR(_xludf.IFS(J372="원천",K372*3.3%*-1,J372="원천/고용",SUM(K372*3.3%*-1,K372*75%*0.8%*-1)),"")</f>
        <v/>
      </c>
      <c r="N372" s="635">
        <f t="shared" ca="1" si="2"/>
        <v>13500</v>
      </c>
      <c r="O372" s="504"/>
      <c r="P372" s="527"/>
      <c r="Q372" s="537"/>
      <c r="R372" s="537"/>
      <c r="S372" s="537"/>
    </row>
    <row r="373" spans="1:19" ht="18.75" customHeight="1">
      <c r="A373" s="537">
        <v>372</v>
      </c>
      <c r="B373" s="626"/>
      <c r="C373" s="626"/>
      <c r="D373" s="758">
        <f>IFERROR(_xlfn.XLOOKUP(E373,[2]예산코드!D:D,[2]예산코드!A:A),"")</f>
        <v>500605</v>
      </c>
      <c r="E373" s="627" t="s">
        <v>876</v>
      </c>
      <c r="F373" s="665">
        <v>45675</v>
      </c>
      <c r="G373" s="639" t="s">
        <v>1778</v>
      </c>
      <c r="H373" s="640" t="s">
        <v>1684</v>
      </c>
      <c r="I373" s="641" t="s">
        <v>635</v>
      </c>
      <c r="J373" s="640" t="s">
        <v>811</v>
      </c>
      <c r="K373" s="646">
        <v>35181</v>
      </c>
      <c r="L373" s="694">
        <v>3519</v>
      </c>
      <c r="M373" s="634" t="str">
        <f t="array" aca="1" ref="M373" ca="1">IFERROR(_xludf.IFS(J373="원천",K373*3.3%*-1,J373="원천/고용",SUM(K373*3.3%*-1,K373*75%*0.8%*-1)),"")</f>
        <v/>
      </c>
      <c r="N373" s="635">
        <f t="shared" ca="1" si="2"/>
        <v>38700</v>
      </c>
      <c r="O373" s="505"/>
      <c r="P373" s="513"/>
      <c r="Q373" s="537"/>
      <c r="R373" s="537"/>
      <c r="S373" s="537"/>
    </row>
    <row r="374" spans="1:19" ht="18.75" customHeight="1">
      <c r="A374" s="537">
        <v>373</v>
      </c>
      <c r="B374" s="728"/>
      <c r="C374" s="728"/>
      <c r="D374" s="758">
        <f>IFERROR(_xlfn.XLOOKUP(E374,[2]예산코드!D:D,[2]예산코드!A:A),"")</f>
        <v>500605</v>
      </c>
      <c r="E374" s="637" t="s">
        <v>876</v>
      </c>
      <c r="F374" s="665">
        <v>45675</v>
      </c>
      <c r="G374" s="639" t="s">
        <v>1534</v>
      </c>
      <c r="H374" s="640" t="s">
        <v>1721</v>
      </c>
      <c r="I374" s="641" t="s">
        <v>677</v>
      </c>
      <c r="J374" s="640" t="s">
        <v>811</v>
      </c>
      <c r="K374" s="646">
        <v>359094</v>
      </c>
      <c r="L374" s="694">
        <v>35906</v>
      </c>
      <c r="M374" s="634" t="str">
        <f t="array" aca="1" ref="M374" ca="1">IFERROR(_xludf.IFS(J374="원천",K374*3.3%*-1,J374="원천/고용",SUM(K374*3.3%*-1,K374*75%*0.8%*-1)),"")</f>
        <v/>
      </c>
      <c r="N374" s="635">
        <f t="shared" ca="1" si="2"/>
        <v>395000</v>
      </c>
      <c r="O374" s="504"/>
      <c r="P374" s="527"/>
      <c r="Q374" s="537"/>
      <c r="R374" s="537"/>
      <c r="S374" s="537"/>
    </row>
    <row r="375" spans="1:19" ht="18.75" customHeight="1">
      <c r="A375" s="537">
        <v>374</v>
      </c>
      <c r="B375" s="626"/>
      <c r="C375" s="626"/>
      <c r="D375" s="758">
        <f>IFERROR(_xlfn.XLOOKUP(E375,[2]예산코드!D:D,[2]예산코드!A:A),"")</f>
        <v>500605</v>
      </c>
      <c r="E375" s="627" t="s">
        <v>876</v>
      </c>
      <c r="F375" s="665">
        <v>45675</v>
      </c>
      <c r="G375" s="639" t="s">
        <v>1552</v>
      </c>
      <c r="H375" s="640" t="s">
        <v>1203</v>
      </c>
      <c r="I375" s="641" t="s">
        <v>697</v>
      </c>
      <c r="J375" s="640" t="s">
        <v>811</v>
      </c>
      <c r="K375" s="646">
        <v>416374</v>
      </c>
      <c r="L375" s="694">
        <v>41626</v>
      </c>
      <c r="M375" s="634" t="str">
        <f t="array" aca="1" ref="M375" ca="1">IFERROR(_xludf.IFS(J375="원천",K375*3.3%*-1,J375="원천/고용",SUM(K375*3.3%*-1,K375*75%*0.8%*-1)),"")</f>
        <v/>
      </c>
      <c r="N375" s="635">
        <f t="shared" ca="1" si="2"/>
        <v>458000</v>
      </c>
      <c r="O375" s="505"/>
      <c r="P375" s="513"/>
      <c r="Q375" s="537"/>
      <c r="R375" s="537"/>
      <c r="S375" s="537"/>
    </row>
    <row r="376" spans="1:19" ht="18.75" customHeight="1">
      <c r="A376" s="537">
        <v>375</v>
      </c>
      <c r="B376" s="728"/>
      <c r="C376" s="728"/>
      <c r="D376" s="758">
        <f>IFERROR(_xlfn.XLOOKUP(E376,[2]예산코드!D:D,[2]예산코드!A:A),"")</f>
        <v>500605</v>
      </c>
      <c r="E376" s="637" t="s">
        <v>876</v>
      </c>
      <c r="F376" s="665">
        <v>45675</v>
      </c>
      <c r="G376" s="639" t="s">
        <v>1907</v>
      </c>
      <c r="H376" s="640" t="s">
        <v>1674</v>
      </c>
      <c r="I376" s="641" t="s">
        <v>697</v>
      </c>
      <c r="J376" s="640" t="s">
        <v>811</v>
      </c>
      <c r="K376" s="646">
        <v>6000</v>
      </c>
      <c r="L376" s="694">
        <v>600</v>
      </c>
      <c r="M376" s="634" t="str">
        <f t="array" aca="1" ref="M376" ca="1">IFERROR(_xludf.IFS(J376="원천",K376*3.3%*-1,J376="원천/고용",SUM(K376*3.3%*-1,K376*75%*0.8%*-1)),"")</f>
        <v/>
      </c>
      <c r="N376" s="635">
        <f t="shared" ca="1" si="2"/>
        <v>6600</v>
      </c>
      <c r="O376" s="504"/>
      <c r="P376" s="527"/>
      <c r="Q376" s="537"/>
      <c r="R376" s="537"/>
      <c r="S376" s="537"/>
    </row>
    <row r="377" spans="1:19" ht="18.75" customHeight="1">
      <c r="A377" s="537">
        <v>376</v>
      </c>
      <c r="B377" s="626"/>
      <c r="C377" s="626"/>
      <c r="D377" s="758">
        <f>IFERROR(_xlfn.XLOOKUP(E377,[2]예산코드!D:D,[2]예산코드!A:A),"")</f>
        <v>500605</v>
      </c>
      <c r="E377" s="627" t="s">
        <v>876</v>
      </c>
      <c r="F377" s="665">
        <v>45675</v>
      </c>
      <c r="G377" s="639" t="s">
        <v>1931</v>
      </c>
      <c r="H377" s="640" t="s">
        <v>1684</v>
      </c>
      <c r="I377" s="641" t="s">
        <v>635</v>
      </c>
      <c r="J377" s="640" t="s">
        <v>811</v>
      </c>
      <c r="K377" s="646">
        <v>18182</v>
      </c>
      <c r="L377" s="694">
        <v>1818</v>
      </c>
      <c r="M377" s="634" t="str">
        <f t="array" aca="1" ref="M377" ca="1">IFERROR(_xludf.IFS(J377="원천",K377*3.3%*-1,J377="원천/고용",SUM(K377*3.3%*-1,K377*75%*0.8%*-1)),"")</f>
        <v/>
      </c>
      <c r="N377" s="635">
        <f t="shared" ca="1" si="2"/>
        <v>20000</v>
      </c>
      <c r="O377" s="505"/>
      <c r="P377" s="513"/>
      <c r="Q377" s="537"/>
      <c r="R377" s="537"/>
      <c r="S377" s="537"/>
    </row>
    <row r="378" spans="1:19" ht="18.75" customHeight="1">
      <c r="A378" s="537">
        <v>377</v>
      </c>
      <c r="B378" s="728"/>
      <c r="C378" s="728"/>
      <c r="D378" s="758">
        <f>IFERROR(_xlfn.XLOOKUP(E378,[2]예산코드!D:D,[2]예산코드!A:A),"")</f>
        <v>500605</v>
      </c>
      <c r="E378" s="637" t="s">
        <v>876</v>
      </c>
      <c r="F378" s="665">
        <v>45675</v>
      </c>
      <c r="G378" s="639" t="s">
        <v>1549</v>
      </c>
      <c r="H378" s="640" t="s">
        <v>1725</v>
      </c>
      <c r="I378" s="641" t="s">
        <v>605</v>
      </c>
      <c r="J378" s="640" t="s">
        <v>811</v>
      </c>
      <c r="K378" s="646">
        <v>1818</v>
      </c>
      <c r="L378" s="694">
        <v>182</v>
      </c>
      <c r="M378" s="634" t="str">
        <f t="array" aca="1" ref="M378" ca="1">IFERROR(_xludf.IFS(J378="원천",K378*3.3%*-1,J378="원천/고용",SUM(K378*3.3%*-1,K378*75%*0.8%*-1)),"")</f>
        <v/>
      </c>
      <c r="N378" s="635">
        <f t="shared" ca="1" si="2"/>
        <v>2000</v>
      </c>
      <c r="O378" s="504"/>
      <c r="P378" s="527"/>
      <c r="Q378" s="537"/>
      <c r="R378" s="537"/>
      <c r="S378" s="537"/>
    </row>
    <row r="379" spans="1:19" ht="18.75" customHeight="1">
      <c r="A379" s="537">
        <v>378</v>
      </c>
      <c r="B379" s="626"/>
      <c r="C379" s="626"/>
      <c r="D379" s="758">
        <f>IFERROR(_xlfn.XLOOKUP(E379,[2]예산코드!D:D,[2]예산코드!A:A),"")</f>
        <v>500605</v>
      </c>
      <c r="E379" s="627" t="s">
        <v>876</v>
      </c>
      <c r="F379" s="665">
        <v>45675</v>
      </c>
      <c r="G379" s="639" t="s">
        <v>1546</v>
      </c>
      <c r="H379" s="640" t="s">
        <v>1209</v>
      </c>
      <c r="I379" s="641" t="s">
        <v>697</v>
      </c>
      <c r="J379" s="640" t="s">
        <v>811</v>
      </c>
      <c r="K379" s="646">
        <v>9091</v>
      </c>
      <c r="L379" s="694">
        <v>909</v>
      </c>
      <c r="M379" s="634" t="str">
        <f t="array" aca="1" ref="M379" ca="1">IFERROR(_xludf.IFS(J379="원천",K379*3.3%*-1,J379="원천/고용",SUM(K379*3.3%*-1,K379*75%*0.8%*-1)),"")</f>
        <v/>
      </c>
      <c r="N379" s="635">
        <f t="shared" ca="1" si="2"/>
        <v>10000</v>
      </c>
      <c r="O379" s="505"/>
      <c r="P379" s="513"/>
      <c r="Q379" s="537"/>
      <c r="R379" s="537"/>
      <c r="S379" s="537"/>
    </row>
    <row r="380" spans="1:19" ht="18.75" customHeight="1">
      <c r="A380" s="537">
        <v>379</v>
      </c>
      <c r="B380" s="728"/>
      <c r="C380" s="728"/>
      <c r="D380" s="758">
        <f>IFERROR(_xlfn.XLOOKUP(E380,[2]예산코드!D:D,[2]예산코드!A:A),"")</f>
        <v>500605</v>
      </c>
      <c r="E380" s="637" t="s">
        <v>876</v>
      </c>
      <c r="F380" s="665">
        <v>45675</v>
      </c>
      <c r="G380" s="639" t="s">
        <v>1536</v>
      </c>
      <c r="H380" s="640" t="s">
        <v>1690</v>
      </c>
      <c r="I380" s="641" t="s">
        <v>677</v>
      </c>
      <c r="J380" s="640" t="s">
        <v>811</v>
      </c>
      <c r="K380" s="646">
        <v>4637</v>
      </c>
      <c r="L380" s="694">
        <v>463</v>
      </c>
      <c r="M380" s="634" t="str">
        <f t="array" aca="1" ref="M380" ca="1">IFERROR(_xludf.IFS(J380="원천",K380*3.3%*-1,J380="원천/고용",SUM(K380*3.3%*-1,K380*75%*0.8%*-1)),"")</f>
        <v/>
      </c>
      <c r="N380" s="635">
        <f t="shared" ca="1" si="2"/>
        <v>5100</v>
      </c>
      <c r="O380" s="504"/>
      <c r="P380" s="527"/>
      <c r="Q380" s="537"/>
      <c r="R380" s="537"/>
      <c r="S380" s="537"/>
    </row>
    <row r="381" spans="1:19" ht="18.75" customHeight="1">
      <c r="A381" s="537">
        <v>380</v>
      </c>
      <c r="B381" s="626"/>
      <c r="C381" s="626"/>
      <c r="D381" s="758">
        <f>IFERROR(_xlfn.XLOOKUP(E381,[2]예산코드!D:D,[2]예산코드!A:A),"")</f>
        <v>500605</v>
      </c>
      <c r="E381" s="627" t="s">
        <v>876</v>
      </c>
      <c r="F381" s="665">
        <v>45675</v>
      </c>
      <c r="G381" s="639" t="s">
        <v>1965</v>
      </c>
      <c r="H381" s="640" t="s">
        <v>1728</v>
      </c>
      <c r="I381" s="641" t="s">
        <v>677</v>
      </c>
      <c r="J381" s="640" t="s">
        <v>811</v>
      </c>
      <c r="K381" s="646">
        <v>10000</v>
      </c>
      <c r="L381" s="694">
        <v>1000</v>
      </c>
      <c r="M381" s="634" t="str">
        <f t="array" aca="1" ref="M381" ca="1">IFERROR(_xludf.IFS(J381="원천",K381*3.3%*-1,J381="원천/고용",SUM(K381*3.3%*-1,K381*75%*0.8%*-1)),"")</f>
        <v/>
      </c>
      <c r="N381" s="635">
        <f t="shared" ca="1" si="2"/>
        <v>11000</v>
      </c>
      <c r="O381" s="505"/>
      <c r="P381" s="513"/>
      <c r="Q381" s="537"/>
      <c r="R381" s="537"/>
      <c r="S381" s="537"/>
    </row>
    <row r="382" spans="1:19" ht="18.75" customHeight="1">
      <c r="A382" s="537">
        <v>381</v>
      </c>
      <c r="B382" s="728"/>
      <c r="C382" s="728"/>
      <c r="D382" s="758">
        <f>IFERROR(_xlfn.XLOOKUP(E382,[2]예산코드!D:D,[2]예산코드!A:A),"")</f>
        <v>500602</v>
      </c>
      <c r="E382" s="637" t="s">
        <v>859</v>
      </c>
      <c r="F382" s="665">
        <v>45676</v>
      </c>
      <c r="G382" s="639" t="s">
        <v>2029</v>
      </c>
      <c r="H382" s="640" t="s">
        <v>1197</v>
      </c>
      <c r="I382" s="641" t="s">
        <v>677</v>
      </c>
      <c r="J382" s="640" t="s">
        <v>811</v>
      </c>
      <c r="K382" s="646">
        <v>13800</v>
      </c>
      <c r="L382" s="694">
        <v>0</v>
      </c>
      <c r="M382" s="634" t="str">
        <f t="array" aca="1" ref="M382" ca="1">IFERROR(_xludf.IFS(J382="원천",K382*3.3%*-1,J382="원천/고용",SUM(K382*3.3%*-1,K382*75%*0.8%*-1)),"")</f>
        <v/>
      </c>
      <c r="N382" s="635">
        <f t="shared" ca="1" si="2"/>
        <v>13800</v>
      </c>
      <c r="O382" s="504"/>
      <c r="P382" s="527"/>
      <c r="Q382" s="537"/>
      <c r="R382" s="537"/>
      <c r="S382" s="537"/>
    </row>
    <row r="383" spans="1:19" ht="18.75" customHeight="1">
      <c r="A383" s="537">
        <v>382</v>
      </c>
      <c r="B383" s="626"/>
      <c r="C383" s="626"/>
      <c r="D383" s="758">
        <f>IFERROR(_xlfn.XLOOKUP(E383,[2]예산코드!D:D,[2]예산코드!A:A),"")</f>
        <v>500610</v>
      </c>
      <c r="E383" s="627" t="s">
        <v>135</v>
      </c>
      <c r="F383" s="654">
        <v>45676</v>
      </c>
      <c r="G383" s="655" t="s">
        <v>1783</v>
      </c>
      <c r="H383" s="657" t="s">
        <v>351</v>
      </c>
      <c r="I383" s="712" t="s">
        <v>677</v>
      </c>
      <c r="J383" s="657" t="s">
        <v>1085</v>
      </c>
      <c r="K383" s="722">
        <v>909</v>
      </c>
      <c r="L383" s="730">
        <v>91</v>
      </c>
      <c r="M383" s="634" t="str">
        <f t="array" aca="1" ref="M383" ca="1">IFERROR(_xludf.IFS(J383="원천",K383*3.3%*-1,J383="원천/고용",SUM(K383*3.3%*-1,K383*75%*0.8%*-1)),"")</f>
        <v/>
      </c>
      <c r="N383" s="635">
        <f t="shared" ca="1" si="2"/>
        <v>1000</v>
      </c>
      <c r="O383" s="505"/>
      <c r="P383" s="553" t="s">
        <v>1274</v>
      </c>
      <c r="Q383" s="537"/>
      <c r="R383" s="537"/>
      <c r="S383" s="537"/>
    </row>
    <row r="384" spans="1:19" ht="18.75" customHeight="1">
      <c r="A384" s="537">
        <v>383</v>
      </c>
      <c r="B384" s="728"/>
      <c r="C384" s="728"/>
      <c r="D384" s="758">
        <f>IFERROR(_xlfn.XLOOKUP(E384,[2]예산코드!D:D,[2]예산코드!A:A),"")</f>
        <v>500610</v>
      </c>
      <c r="E384" s="637" t="s">
        <v>135</v>
      </c>
      <c r="F384" s="638">
        <v>45676</v>
      </c>
      <c r="G384" s="649" t="s">
        <v>1783</v>
      </c>
      <c r="H384" s="651" t="s">
        <v>1737</v>
      </c>
      <c r="I384" s="710" t="s">
        <v>677</v>
      </c>
      <c r="J384" s="651" t="s">
        <v>1085</v>
      </c>
      <c r="K384" s="664">
        <v>1000</v>
      </c>
      <c r="L384" s="711">
        <v>100</v>
      </c>
      <c r="M384" s="634" t="str">
        <f t="array" aca="1" ref="M384" ca="1">IFERROR(_xludf.IFS(J384="원천",K384*3.3%*-1,J384="원천/고용",SUM(K384*3.3%*-1,K384*75%*0.8%*-1)),"")</f>
        <v/>
      </c>
      <c r="N384" s="635">
        <f t="shared" ca="1" si="2"/>
        <v>1100</v>
      </c>
      <c r="O384" s="504"/>
      <c r="P384" s="553" t="s">
        <v>1274</v>
      </c>
      <c r="Q384" s="537"/>
      <c r="R384" s="537"/>
      <c r="S384" s="537"/>
    </row>
    <row r="385" spans="1:19" ht="18.75" customHeight="1">
      <c r="A385" s="537">
        <v>384</v>
      </c>
      <c r="B385" s="626"/>
      <c r="C385" s="626"/>
      <c r="D385" s="758">
        <f>IFERROR(_xlfn.XLOOKUP(E385,[2]예산코드!D:D,[2]예산코드!A:A),"")</f>
        <v>500610</v>
      </c>
      <c r="E385" s="627" t="s">
        <v>135</v>
      </c>
      <c r="F385" s="654">
        <v>45676</v>
      </c>
      <c r="G385" s="655" t="s">
        <v>1783</v>
      </c>
      <c r="H385" s="657" t="s">
        <v>363</v>
      </c>
      <c r="I385" s="712" t="s">
        <v>677</v>
      </c>
      <c r="J385" s="657" t="s">
        <v>1085</v>
      </c>
      <c r="K385" s="722">
        <v>1000</v>
      </c>
      <c r="L385" s="730">
        <v>0</v>
      </c>
      <c r="M385" s="634" t="str">
        <f t="array" aca="1" ref="M385" ca="1">IFERROR(_xludf.IFS(J385="원천",K385*3.3%*-1,J385="원천/고용",SUM(K385*3.3%*-1,K385*75%*0.8%*-1)),"")</f>
        <v/>
      </c>
      <c r="N385" s="635">
        <f t="shared" ca="1" si="2"/>
        <v>1000</v>
      </c>
      <c r="O385" s="505"/>
      <c r="P385" s="553" t="s">
        <v>1274</v>
      </c>
      <c r="Q385" s="537"/>
      <c r="R385" s="537"/>
      <c r="S385" s="537"/>
    </row>
    <row r="386" spans="1:19" ht="18.75" customHeight="1">
      <c r="A386" s="537">
        <v>385</v>
      </c>
      <c r="B386" s="728"/>
      <c r="C386" s="728"/>
      <c r="D386" s="758">
        <f>IFERROR(_xlfn.XLOOKUP(E386,[2]예산코드!D:D,[2]예산코드!A:A),"")</f>
        <v>500609</v>
      </c>
      <c r="E386" s="637" t="s">
        <v>344</v>
      </c>
      <c r="F386" s="665">
        <v>45677</v>
      </c>
      <c r="G386" s="639" t="s">
        <v>468</v>
      </c>
      <c r="H386" s="640" t="s">
        <v>362</v>
      </c>
      <c r="I386" s="641" t="s">
        <v>697</v>
      </c>
      <c r="J386" s="640" t="s">
        <v>811</v>
      </c>
      <c r="K386" s="646">
        <v>27273</v>
      </c>
      <c r="L386" s="694">
        <v>2727</v>
      </c>
      <c r="M386" s="634" t="str">
        <f t="array" aca="1" ref="M386" ca="1">IFERROR(_xludf.IFS(J386="원천",K386*3.3%*-1,J386="원천/고용",SUM(K386*3.3%*-1,K386*75%*0.8%*-1)),"")</f>
        <v/>
      </c>
      <c r="N386" s="635">
        <f t="shared" ca="1" si="2"/>
        <v>30000</v>
      </c>
      <c r="O386" s="504"/>
      <c r="P386" s="527"/>
      <c r="Q386" s="537"/>
      <c r="R386" s="537"/>
      <c r="S386" s="537"/>
    </row>
    <row r="387" spans="1:19" ht="18.75" customHeight="1">
      <c r="A387" s="537">
        <v>386</v>
      </c>
      <c r="B387" s="626"/>
      <c r="C387" s="626"/>
      <c r="D387" s="758">
        <f>IFERROR(_xlfn.XLOOKUP(E387,[2]예산코드!D:D,[2]예산코드!A:A),"")</f>
        <v>500606</v>
      </c>
      <c r="E387" s="627" t="s">
        <v>1135</v>
      </c>
      <c r="F387" s="665">
        <v>45677</v>
      </c>
      <c r="G387" s="639" t="s">
        <v>151</v>
      </c>
      <c r="H387" s="640" t="s">
        <v>1542</v>
      </c>
      <c r="I387" s="641" t="s">
        <v>697</v>
      </c>
      <c r="J387" s="640" t="s">
        <v>811</v>
      </c>
      <c r="K387" s="646">
        <v>4546</v>
      </c>
      <c r="L387" s="694">
        <v>454</v>
      </c>
      <c r="M387" s="634" t="str">
        <f t="array" aca="1" ref="M387" ca="1">IFERROR(_xludf.IFS(J387="원천",K387*3.3%*-1,J387="원천/고용",SUM(K387*3.3%*-1,K387*75%*0.8%*-1)),"")</f>
        <v/>
      </c>
      <c r="N387" s="635">
        <f t="shared" ca="1" si="2"/>
        <v>5000</v>
      </c>
      <c r="O387" s="505"/>
      <c r="P387" s="513"/>
      <c r="Q387" s="537"/>
      <c r="R387" s="537"/>
      <c r="S387" s="537"/>
    </row>
    <row r="388" spans="1:19" ht="18.75" customHeight="1">
      <c r="A388" s="537">
        <v>387</v>
      </c>
      <c r="B388" s="728"/>
      <c r="C388" s="728"/>
      <c r="D388" s="758">
        <f>IFERROR(_xlfn.XLOOKUP(E388,[2]예산코드!D:D,[2]예산코드!A:A),"")</f>
        <v>500606</v>
      </c>
      <c r="E388" s="637" t="s">
        <v>1135</v>
      </c>
      <c r="F388" s="665">
        <v>45678</v>
      </c>
      <c r="G388" s="639" t="s">
        <v>1595</v>
      </c>
      <c r="H388" s="640" t="s">
        <v>1240</v>
      </c>
      <c r="I388" s="641" t="s">
        <v>635</v>
      </c>
      <c r="J388" s="640" t="s">
        <v>811</v>
      </c>
      <c r="K388" s="646">
        <v>35456</v>
      </c>
      <c r="L388" s="694">
        <v>3544</v>
      </c>
      <c r="M388" s="634" t="str">
        <f t="array" aca="1" ref="M388" ca="1">IFERROR(_xludf.IFS(J388="원천",K388*3.3%*-1,J388="원천/고용",SUM(K388*3.3%*-1,K388*75%*0.8%*-1)),"")</f>
        <v/>
      </c>
      <c r="N388" s="635">
        <f t="shared" ca="1" si="2"/>
        <v>39000</v>
      </c>
      <c r="O388" s="504"/>
      <c r="P388" s="527"/>
      <c r="Q388" s="537"/>
      <c r="R388" s="537"/>
      <c r="S388" s="537"/>
    </row>
    <row r="389" spans="1:19" ht="18.75" customHeight="1">
      <c r="A389" s="537">
        <v>388</v>
      </c>
      <c r="B389" s="626"/>
      <c r="C389" s="626"/>
      <c r="D389" s="758">
        <f>IFERROR(_xlfn.XLOOKUP(E389,[2]예산코드!D:D,[2]예산코드!A:A),"")</f>
        <v>500606</v>
      </c>
      <c r="E389" s="627" t="s">
        <v>1135</v>
      </c>
      <c r="F389" s="665">
        <v>45678</v>
      </c>
      <c r="G389" s="639" t="s">
        <v>1696</v>
      </c>
      <c r="H389" s="640" t="s">
        <v>1726</v>
      </c>
      <c r="I389" s="641" t="s">
        <v>605</v>
      </c>
      <c r="J389" s="640" t="s">
        <v>811</v>
      </c>
      <c r="K389" s="646">
        <v>6454</v>
      </c>
      <c r="L389" s="694">
        <v>646</v>
      </c>
      <c r="M389" s="634" t="str">
        <f t="array" aca="1" ref="M389" ca="1">IFERROR(_xludf.IFS(J389="원천",K389*3.3%*-1,J389="원천/고용",SUM(K389*3.3%*-1,K389*75%*0.8%*-1)),"")</f>
        <v/>
      </c>
      <c r="N389" s="635">
        <f t="shared" ca="1" si="2"/>
        <v>7100</v>
      </c>
      <c r="O389" s="505"/>
      <c r="P389" s="513"/>
      <c r="Q389" s="537"/>
      <c r="R389" s="537"/>
      <c r="S389" s="537"/>
    </row>
    <row r="390" spans="1:19" ht="18.75" customHeight="1">
      <c r="A390" s="537">
        <v>389</v>
      </c>
      <c r="B390" s="728"/>
      <c r="C390" s="728"/>
      <c r="D390" s="758">
        <f>IFERROR(_xlfn.XLOOKUP(E390,[2]예산코드!D:D,[2]예산코드!A:A),"")</f>
        <v>500606</v>
      </c>
      <c r="E390" s="637" t="s">
        <v>1135</v>
      </c>
      <c r="F390" s="665">
        <v>45678</v>
      </c>
      <c r="G390" s="639" t="s">
        <v>2041</v>
      </c>
      <c r="H390" s="640" t="s">
        <v>1182</v>
      </c>
      <c r="I390" s="641" t="s">
        <v>635</v>
      </c>
      <c r="J390" s="640" t="s">
        <v>811</v>
      </c>
      <c r="K390" s="646">
        <v>9364</v>
      </c>
      <c r="L390" s="694">
        <v>936</v>
      </c>
      <c r="M390" s="634" t="str">
        <f t="array" aca="1" ref="M390" ca="1">IFERROR(_xludf.IFS(J390="원천",K390*3.3%*-1,J390="원천/고용",SUM(K390*3.3%*-1,K390*75%*0.8%*-1)),"")</f>
        <v/>
      </c>
      <c r="N390" s="635">
        <f t="shared" ca="1" si="2"/>
        <v>10300</v>
      </c>
      <c r="O390" s="504"/>
      <c r="P390" s="527"/>
      <c r="Q390" s="537"/>
      <c r="R390" s="537"/>
      <c r="S390" s="537"/>
    </row>
    <row r="391" spans="1:19" ht="18.75" customHeight="1">
      <c r="A391" s="537">
        <v>390</v>
      </c>
      <c r="B391" s="626"/>
      <c r="C391" s="626"/>
      <c r="D391" s="758">
        <f>IFERROR(_xlfn.XLOOKUP(E391,[2]예산코드!D:D,[2]예산코드!A:A),"")</f>
        <v>500606</v>
      </c>
      <c r="E391" s="637" t="s">
        <v>1135</v>
      </c>
      <c r="F391" s="665">
        <v>45678</v>
      </c>
      <c r="G391" s="639" t="s">
        <v>162</v>
      </c>
      <c r="H391" s="640" t="s">
        <v>1015</v>
      </c>
      <c r="I391" s="641" t="s">
        <v>697</v>
      </c>
      <c r="J391" s="640" t="s">
        <v>811</v>
      </c>
      <c r="K391" s="646">
        <v>11400</v>
      </c>
      <c r="L391" s="694"/>
      <c r="M391" s="634" t="str">
        <f t="array" aca="1" ref="M391" ca="1">IFERROR(_xludf.IFS(J391="원천",K391*3.3%*-1,J391="원천/고용",SUM(K391*3.3%*-1,K391*75%*0.8%*-1)),"")</f>
        <v/>
      </c>
      <c r="N391" s="635">
        <f t="shared" ca="1" si="2"/>
        <v>11400</v>
      </c>
      <c r="O391" s="505"/>
      <c r="P391" s="513"/>
      <c r="Q391" s="537"/>
      <c r="R391" s="537"/>
      <c r="S391" s="537"/>
    </row>
    <row r="392" spans="1:19" ht="18.75" customHeight="1">
      <c r="A392" s="537">
        <v>391</v>
      </c>
      <c r="B392" s="728"/>
      <c r="C392" s="728"/>
      <c r="D392" s="758">
        <f>IFERROR(_xlfn.XLOOKUP(E392,[2]예산코드!D:D,[2]예산코드!A:A),"")</f>
        <v>500606</v>
      </c>
      <c r="E392" s="637" t="s">
        <v>1135</v>
      </c>
      <c r="F392" s="665">
        <v>45678</v>
      </c>
      <c r="G392" s="639" t="s">
        <v>1864</v>
      </c>
      <c r="H392" s="640" t="s">
        <v>1258</v>
      </c>
      <c r="I392" s="641" t="s">
        <v>697</v>
      </c>
      <c r="J392" s="640" t="s">
        <v>811</v>
      </c>
      <c r="K392" s="646">
        <v>114546</v>
      </c>
      <c r="L392" s="694">
        <v>11454</v>
      </c>
      <c r="M392" s="634" t="str">
        <f t="array" aca="1" ref="M392" ca="1">IFERROR(_xludf.IFS(J392="원천",K392*3.3%*-1,J392="원천/고용",SUM(K392*3.3%*-1,K392*75%*0.8%*-1)),"")</f>
        <v/>
      </c>
      <c r="N392" s="635">
        <f t="shared" ca="1" si="2"/>
        <v>126000</v>
      </c>
      <c r="O392" s="504"/>
      <c r="P392" s="527"/>
      <c r="Q392" s="537"/>
      <c r="R392" s="537"/>
      <c r="S392" s="537"/>
    </row>
    <row r="393" spans="1:19" ht="18.75" customHeight="1">
      <c r="A393" s="537">
        <v>392</v>
      </c>
      <c r="B393" s="626"/>
      <c r="C393" s="626"/>
      <c r="D393" s="758">
        <f>IFERROR(_xlfn.XLOOKUP(E393,[2]예산코드!D:D,[2]예산코드!A:A),"")</f>
        <v>500606</v>
      </c>
      <c r="E393" s="637" t="s">
        <v>1135</v>
      </c>
      <c r="F393" s="665">
        <v>45678</v>
      </c>
      <c r="G393" s="639" t="s">
        <v>1457</v>
      </c>
      <c r="H393" s="640" t="s">
        <v>373</v>
      </c>
      <c r="I393" s="641" t="s">
        <v>697</v>
      </c>
      <c r="J393" s="640" t="s">
        <v>811</v>
      </c>
      <c r="K393" s="646">
        <v>17800</v>
      </c>
      <c r="L393" s="694"/>
      <c r="M393" s="634" t="str">
        <f t="array" aca="1" ref="M393" ca="1">IFERROR(_xludf.IFS(J393="원천",K393*3.3%*-1,J393="원천/고용",SUM(K393*3.3%*-1,K393*75%*0.8%*-1)),"")</f>
        <v/>
      </c>
      <c r="N393" s="635">
        <f t="shared" ca="1" si="2"/>
        <v>17800</v>
      </c>
      <c r="O393" s="505"/>
      <c r="P393" s="513"/>
      <c r="Q393" s="537"/>
      <c r="R393" s="537"/>
      <c r="S393" s="537"/>
    </row>
    <row r="394" spans="1:19" ht="18.75" customHeight="1">
      <c r="B394" s="704"/>
      <c r="C394" s="704"/>
      <c r="D394" s="758">
        <f>IFERROR(_xlfn.XLOOKUP(E394,[2]예산코드!D:D,[2]예산코드!A:A),"")</f>
        <v>500606</v>
      </c>
      <c r="E394" s="705" t="s">
        <v>2632</v>
      </c>
      <c r="F394" s="697">
        <v>45678</v>
      </c>
      <c r="G394" s="706" t="s">
        <v>2637</v>
      </c>
      <c r="H394" s="707" t="s">
        <v>2638</v>
      </c>
      <c r="I394" s="707" t="s">
        <v>697</v>
      </c>
      <c r="J394" s="707" t="s">
        <v>811</v>
      </c>
      <c r="K394" s="708">
        <v>15000</v>
      </c>
      <c r="L394" s="709">
        <v>1500</v>
      </c>
      <c r="M394" s="702" t="str" cm="1">
        <f t="array" ref="M394">IFERROR(_xlfn.IFS(J394="원천",K394*3.3%*-1,J394="원천/고용",SUM(K394*3.3%*-1,K394*75%*0.8%*-1)),"")</f>
        <v/>
      </c>
      <c r="N394" s="703">
        <f>SUM(K394:M394)</f>
        <v>16500</v>
      </c>
      <c r="O394" s="505"/>
      <c r="P394" s="513"/>
      <c r="Q394" s="537"/>
      <c r="R394" s="537"/>
      <c r="S394" s="537"/>
    </row>
    <row r="395" spans="1:19" ht="18.75" customHeight="1">
      <c r="B395" s="695"/>
      <c r="C395" s="695"/>
      <c r="D395" s="758">
        <f>IFERROR(_xlfn.XLOOKUP(E395,[2]예산코드!D:D,[2]예산코드!A:A),"")</f>
        <v>500606</v>
      </c>
      <c r="E395" s="705" t="s">
        <v>2632</v>
      </c>
      <c r="F395" s="697">
        <v>45678</v>
      </c>
      <c r="G395" s="698" t="s">
        <v>174</v>
      </c>
      <c r="H395" s="699" t="s">
        <v>167</v>
      </c>
      <c r="I395" s="707" t="s">
        <v>697</v>
      </c>
      <c r="J395" s="707" t="s">
        <v>811</v>
      </c>
      <c r="K395" s="700">
        <v>14636</v>
      </c>
      <c r="L395" s="701">
        <v>1464</v>
      </c>
      <c r="M395" s="702" t="str" cm="1">
        <f t="array" ref="M395">IFERROR(_xlfn.IFS(J395="원천",K395*3.3%*-1,J395="원천/고용",SUM(K395*3.3%*-1,K395*75%*0.8%*-1)),"")</f>
        <v/>
      </c>
      <c r="N395" s="703">
        <f>SUM(K395:M395)</f>
        <v>16100</v>
      </c>
      <c r="O395" s="504"/>
      <c r="P395" s="527"/>
      <c r="Q395" s="537"/>
      <c r="R395" s="537"/>
      <c r="S395" s="537"/>
    </row>
    <row r="396" spans="1:19" ht="18.75" customHeight="1">
      <c r="A396" s="537">
        <v>393</v>
      </c>
      <c r="B396" s="728"/>
      <c r="C396" s="728"/>
      <c r="D396" s="758">
        <f>IFERROR(_xlfn.XLOOKUP(E396,[2]예산코드!D:D,[2]예산코드!A:A),"")</f>
        <v>500610</v>
      </c>
      <c r="E396" s="627" t="s">
        <v>135</v>
      </c>
      <c r="F396" s="654">
        <v>45679</v>
      </c>
      <c r="G396" s="655" t="s">
        <v>1783</v>
      </c>
      <c r="H396" s="657" t="s">
        <v>363</v>
      </c>
      <c r="I396" s="712" t="s">
        <v>677</v>
      </c>
      <c r="J396" s="657" t="s">
        <v>1085</v>
      </c>
      <c r="K396" s="722">
        <v>800</v>
      </c>
      <c r="L396" s="730">
        <v>0</v>
      </c>
      <c r="M396" s="634" t="str">
        <f t="array" aca="1" ref="M396" ca="1">IFERROR(_xludf.IFS(J396="원천",K396*3.3%*-1,J396="원천/고용",SUM(K396*3.3%*-1,K396*75%*0.8%*-1)),"")</f>
        <v/>
      </c>
      <c r="N396" s="635">
        <f t="shared" ca="1" si="2"/>
        <v>800</v>
      </c>
      <c r="O396" s="504"/>
      <c r="P396" s="553" t="s">
        <v>1274</v>
      </c>
      <c r="Q396" s="537"/>
      <c r="R396" s="537"/>
      <c r="S396" s="537"/>
    </row>
    <row r="397" spans="1:19" ht="18.75" customHeight="1">
      <c r="A397" s="537">
        <v>394</v>
      </c>
      <c r="B397" s="626"/>
      <c r="C397" s="626"/>
      <c r="D397" s="758">
        <f>IFERROR(_xlfn.XLOOKUP(E397,[2]예산코드!D:D,[2]예산코드!A:A),"")</f>
        <v>500610</v>
      </c>
      <c r="E397" s="637" t="s">
        <v>135</v>
      </c>
      <c r="F397" s="638">
        <v>45679</v>
      </c>
      <c r="G397" s="649" t="s">
        <v>1783</v>
      </c>
      <c r="H397" s="651" t="s">
        <v>302</v>
      </c>
      <c r="I397" s="710" t="s">
        <v>677</v>
      </c>
      <c r="J397" s="651" t="s">
        <v>1085</v>
      </c>
      <c r="K397" s="664">
        <v>1091</v>
      </c>
      <c r="L397" s="711">
        <v>9</v>
      </c>
      <c r="M397" s="634" t="str">
        <f t="array" aca="1" ref="M397" ca="1">IFERROR(_xludf.IFS(J397="원천",K397*3.3%*-1,J397="원천/고용",SUM(K397*3.3%*-1,K397*75%*0.8%*-1)),"")</f>
        <v/>
      </c>
      <c r="N397" s="635">
        <f t="shared" ca="1" si="2"/>
        <v>1100</v>
      </c>
      <c r="O397" s="505"/>
      <c r="P397" s="553" t="s">
        <v>1274</v>
      </c>
      <c r="Q397" s="537"/>
      <c r="R397" s="537"/>
      <c r="S397" s="537"/>
    </row>
    <row r="398" spans="1:19" ht="18.75" customHeight="1">
      <c r="A398" s="537">
        <v>395</v>
      </c>
      <c r="B398" s="728"/>
      <c r="C398" s="728"/>
      <c r="D398" s="758">
        <f>IFERROR(_xlfn.XLOOKUP(E398,[2]예산코드!D:D,[2]예산코드!A:A),"")</f>
        <v>500610</v>
      </c>
      <c r="E398" s="627" t="s">
        <v>135</v>
      </c>
      <c r="F398" s="654">
        <v>45679</v>
      </c>
      <c r="G398" s="655" t="s">
        <v>1783</v>
      </c>
      <c r="H398" s="657" t="s">
        <v>351</v>
      </c>
      <c r="I398" s="712" t="s">
        <v>677</v>
      </c>
      <c r="J398" s="657" t="s">
        <v>1085</v>
      </c>
      <c r="K398" s="722">
        <v>909</v>
      </c>
      <c r="L398" s="730">
        <v>91</v>
      </c>
      <c r="M398" s="634" t="str">
        <f t="array" aca="1" ref="M398" ca="1">IFERROR(_xludf.IFS(J398="원천",K398*3.3%*-1,J398="원천/고용",SUM(K398*3.3%*-1,K398*75%*0.8%*-1)),"")</f>
        <v/>
      </c>
      <c r="N398" s="635">
        <f t="shared" ca="1" si="2"/>
        <v>1000</v>
      </c>
      <c r="O398" s="504"/>
      <c r="P398" s="553" t="s">
        <v>1274</v>
      </c>
      <c r="Q398" s="537"/>
      <c r="R398" s="537"/>
      <c r="S398" s="537"/>
    </row>
    <row r="399" spans="1:19" ht="18.75" customHeight="1">
      <c r="A399" s="537">
        <v>396</v>
      </c>
      <c r="B399" s="626"/>
      <c r="C399" s="626"/>
      <c r="D399" s="758">
        <f>IFERROR(_xlfn.XLOOKUP(E399,[2]예산코드!D:D,[2]예산코드!A:A),"")</f>
        <v>500606</v>
      </c>
      <c r="E399" s="637" t="s">
        <v>1135</v>
      </c>
      <c r="F399" s="638">
        <v>45679</v>
      </c>
      <c r="G399" s="649" t="s">
        <v>2036</v>
      </c>
      <c r="H399" s="651" t="s">
        <v>1052</v>
      </c>
      <c r="I399" s="710" t="s">
        <v>635</v>
      </c>
      <c r="J399" s="651" t="s">
        <v>811</v>
      </c>
      <c r="K399" s="664">
        <v>23637</v>
      </c>
      <c r="L399" s="711">
        <v>2363</v>
      </c>
      <c r="M399" s="634" t="str">
        <f t="array" aca="1" ref="M399" ca="1">IFERROR(_xludf.IFS(J399="원천",K399*3.3%*-1,J399="원천/고용",SUM(K399*3.3%*-1,K399*75%*0.8%*-1)),"")</f>
        <v/>
      </c>
      <c r="N399" s="635">
        <f t="shared" ca="1" si="2"/>
        <v>26000</v>
      </c>
      <c r="O399" s="505"/>
      <c r="P399" s="513"/>
      <c r="Q399" s="537"/>
      <c r="R399" s="537"/>
      <c r="S399" s="537"/>
    </row>
    <row r="400" spans="1:19" ht="18.75" customHeight="1">
      <c r="A400" s="537">
        <v>397</v>
      </c>
      <c r="B400" s="728"/>
      <c r="C400" s="728"/>
      <c r="D400" s="758">
        <f>IFERROR(_xlfn.XLOOKUP(E400,[2]예산코드!D:D,[2]예산코드!A:A),"")</f>
        <v>500606</v>
      </c>
      <c r="E400" s="637" t="s">
        <v>1135</v>
      </c>
      <c r="F400" s="638">
        <v>45679</v>
      </c>
      <c r="G400" s="649" t="s">
        <v>172</v>
      </c>
      <c r="H400" s="651" t="s">
        <v>1734</v>
      </c>
      <c r="I400" s="710" t="s">
        <v>680</v>
      </c>
      <c r="J400" s="651" t="s">
        <v>811</v>
      </c>
      <c r="K400" s="664">
        <v>10455</v>
      </c>
      <c r="L400" s="711">
        <v>1045</v>
      </c>
      <c r="M400" s="634" t="str">
        <f t="array" aca="1" ref="M400" ca="1">IFERROR(_xludf.IFS(J400="원천",K400*3.3%*-1,J400="원천/고용",SUM(K400*3.3%*-1,K400*75%*0.8%*-1)),"")</f>
        <v/>
      </c>
      <c r="N400" s="635">
        <f t="shared" ca="1" si="2"/>
        <v>11500</v>
      </c>
      <c r="O400" s="504"/>
      <c r="P400" s="527"/>
      <c r="Q400" s="537"/>
      <c r="R400" s="537"/>
      <c r="S400" s="537"/>
    </row>
    <row r="401" spans="1:19" ht="18.75" customHeight="1">
      <c r="A401" s="537">
        <v>398</v>
      </c>
      <c r="B401" s="626"/>
      <c r="C401" s="626"/>
      <c r="D401" s="758">
        <f>IFERROR(_xlfn.XLOOKUP(E401,[2]예산코드!D:D,[2]예산코드!A:A),"")</f>
        <v>500606</v>
      </c>
      <c r="E401" s="637" t="s">
        <v>1135</v>
      </c>
      <c r="F401" s="638">
        <v>45679</v>
      </c>
      <c r="G401" s="649" t="s">
        <v>151</v>
      </c>
      <c r="H401" s="651" t="s">
        <v>1260</v>
      </c>
      <c r="I401" s="710" t="s">
        <v>697</v>
      </c>
      <c r="J401" s="651" t="s">
        <v>811</v>
      </c>
      <c r="K401" s="664">
        <v>4545</v>
      </c>
      <c r="L401" s="711">
        <v>455</v>
      </c>
      <c r="M401" s="634" t="str">
        <f t="array" aca="1" ref="M401" ca="1">IFERROR(_xludf.IFS(J401="원천",K401*3.3%*-1,J401="원천/고용",SUM(K401*3.3%*-1,K401*75%*0.8%*-1)),"")</f>
        <v/>
      </c>
      <c r="N401" s="635">
        <f t="shared" ca="1" si="2"/>
        <v>5000</v>
      </c>
      <c r="O401" s="505"/>
      <c r="P401" s="513"/>
      <c r="Q401" s="537"/>
      <c r="R401" s="537"/>
      <c r="S401" s="537"/>
    </row>
    <row r="402" spans="1:19" ht="18.75" customHeight="1">
      <c r="A402" s="537">
        <v>399</v>
      </c>
      <c r="B402" s="728"/>
      <c r="C402" s="728"/>
      <c r="D402" s="758">
        <f>IFERROR(_xlfn.XLOOKUP(E402,[2]예산코드!D:D,[2]예산코드!A:A),"")</f>
        <v>500606</v>
      </c>
      <c r="E402" s="637" t="s">
        <v>1135</v>
      </c>
      <c r="F402" s="638">
        <v>45679</v>
      </c>
      <c r="G402" s="649" t="s">
        <v>151</v>
      </c>
      <c r="H402" s="651" t="s">
        <v>1762</v>
      </c>
      <c r="I402" s="710" t="s">
        <v>697</v>
      </c>
      <c r="J402" s="651" t="s">
        <v>811</v>
      </c>
      <c r="K402" s="664">
        <f>3546+2100</f>
        <v>5646</v>
      </c>
      <c r="L402" s="711">
        <v>354</v>
      </c>
      <c r="M402" s="634" t="str">
        <f t="array" aca="1" ref="M402" ca="1">IFERROR(_xludf.IFS(J402="원천",K402*3.3%*-1,J402="원천/고용",SUM(K402*3.3%*-1,K402*75%*0.8%*-1)),"")</f>
        <v/>
      </c>
      <c r="N402" s="635">
        <f t="shared" ca="1" si="2"/>
        <v>6000</v>
      </c>
      <c r="O402" s="504"/>
      <c r="P402" s="527"/>
      <c r="Q402" s="537"/>
      <c r="R402" s="537"/>
      <c r="S402" s="537"/>
    </row>
    <row r="403" spans="1:19" ht="18.75" customHeight="1">
      <c r="A403" s="537">
        <v>400</v>
      </c>
      <c r="B403" s="626"/>
      <c r="C403" s="626"/>
      <c r="D403" s="758">
        <f>IFERROR(_xlfn.XLOOKUP(E403,[2]예산코드!D:D,[2]예산코드!A:A),"")</f>
        <v>500610</v>
      </c>
      <c r="E403" s="637" t="s">
        <v>135</v>
      </c>
      <c r="F403" s="638">
        <v>45679</v>
      </c>
      <c r="G403" s="649" t="s">
        <v>1588</v>
      </c>
      <c r="H403" s="651" t="s">
        <v>386</v>
      </c>
      <c r="I403" s="710" t="s">
        <v>697</v>
      </c>
      <c r="J403" s="651" t="s">
        <v>811</v>
      </c>
      <c r="K403" s="664">
        <v>27200</v>
      </c>
      <c r="L403" s="711"/>
      <c r="M403" s="634" t="str">
        <f t="array" aca="1" ref="M403" ca="1">IFERROR(_xludf.IFS(J403="원천",K403*3.3%*-1,J403="원천/고용",SUM(K403*3.3%*-1,K403*75%*0.8%*-1)),"")</f>
        <v/>
      </c>
      <c r="N403" s="635">
        <f t="shared" ca="1" si="2"/>
        <v>27200</v>
      </c>
      <c r="O403" s="505"/>
      <c r="P403" s="513"/>
      <c r="Q403" s="537"/>
      <c r="R403" s="537"/>
      <c r="S403" s="537"/>
    </row>
    <row r="404" spans="1:19" ht="18.75" customHeight="1">
      <c r="A404" s="537">
        <v>401</v>
      </c>
      <c r="B404" s="728"/>
      <c r="C404" s="728"/>
      <c r="D404" s="758">
        <f>IFERROR(_xlfn.XLOOKUP(E404,[2]예산코드!D:D,[2]예산코드!A:A),"")</f>
        <v>500610</v>
      </c>
      <c r="E404" s="637" t="s">
        <v>135</v>
      </c>
      <c r="F404" s="638">
        <v>45679</v>
      </c>
      <c r="G404" s="649" t="s">
        <v>2029</v>
      </c>
      <c r="H404" s="651" t="s">
        <v>1748</v>
      </c>
      <c r="I404" s="710" t="s">
        <v>677</v>
      </c>
      <c r="J404" s="651" t="s">
        <v>811</v>
      </c>
      <c r="K404" s="664">
        <v>18900</v>
      </c>
      <c r="L404" s="711"/>
      <c r="M404" s="634" t="str">
        <f t="array" aca="1" ref="M404" ca="1">IFERROR(_xludf.IFS(J404="원천",K404*3.3%*-1,J404="원천/고용",SUM(K404*3.3%*-1,K404*75%*0.8%*-1)),"")</f>
        <v/>
      </c>
      <c r="N404" s="635">
        <f t="shared" ca="1" si="2"/>
        <v>18900</v>
      </c>
      <c r="O404" s="504"/>
      <c r="P404" s="527"/>
      <c r="Q404" s="537"/>
      <c r="R404" s="537"/>
      <c r="S404" s="537"/>
    </row>
    <row r="405" spans="1:19" ht="18.75" customHeight="1">
      <c r="B405" s="704"/>
      <c r="C405" s="704"/>
      <c r="D405" s="758">
        <f>IFERROR(_xlfn.XLOOKUP(E405,[2]예산코드!D:D,[2]예산코드!A:A),"")</f>
        <v>500606</v>
      </c>
      <c r="E405" s="705" t="s">
        <v>2632</v>
      </c>
      <c r="F405" s="697">
        <v>45679</v>
      </c>
      <c r="G405" s="706" t="s">
        <v>2639</v>
      </c>
      <c r="H405" s="707" t="s">
        <v>2640</v>
      </c>
      <c r="I405" s="707" t="s">
        <v>697</v>
      </c>
      <c r="J405" s="707" t="s">
        <v>811</v>
      </c>
      <c r="K405" s="708">
        <v>129091</v>
      </c>
      <c r="L405" s="709">
        <v>12909</v>
      </c>
      <c r="M405" s="702" t="str" cm="1">
        <f t="array" ref="M405">IFERROR(_xlfn.IFS(J405="원천",K405*3.3%*-1,J405="원천/고용",SUM(K405*3.3%*-1,K405*75%*0.8%*-1)),"")</f>
        <v/>
      </c>
      <c r="N405" s="703">
        <f>SUM(K405:M405)</f>
        <v>142000</v>
      </c>
      <c r="O405" s="505"/>
      <c r="P405" s="513"/>
      <c r="Q405" s="537"/>
      <c r="R405" s="537"/>
      <c r="S405" s="537"/>
    </row>
    <row r="406" spans="1:19" ht="18.75" customHeight="1">
      <c r="A406" s="537">
        <v>402</v>
      </c>
      <c r="B406" s="626"/>
      <c r="C406" s="626"/>
      <c r="D406" s="758">
        <f>IFERROR(_xlfn.XLOOKUP(E406,[2]예산코드!D:D,[2]예산코드!A:A),"")</f>
        <v>500606</v>
      </c>
      <c r="E406" s="627" t="s">
        <v>1135</v>
      </c>
      <c r="F406" s="654">
        <v>45680</v>
      </c>
      <c r="G406" s="655" t="s">
        <v>68</v>
      </c>
      <c r="H406" s="657" t="s">
        <v>1712</v>
      </c>
      <c r="I406" s="712" t="s">
        <v>677</v>
      </c>
      <c r="J406" s="657" t="s">
        <v>811</v>
      </c>
      <c r="K406" s="722">
        <v>59091</v>
      </c>
      <c r="L406" s="730">
        <v>5909</v>
      </c>
      <c r="M406" s="634" t="str">
        <f t="array" aca="1" ref="M406" ca="1">IFERROR(_xludf.IFS(J406="원천",K406*3.3%*-1,J406="원천/고용",SUM(K406*3.3%*-1,K406*75%*0.8%*-1)),"")</f>
        <v/>
      </c>
      <c r="N406" s="635">
        <f t="shared" ca="1" si="2"/>
        <v>65000</v>
      </c>
      <c r="O406" s="505"/>
      <c r="P406" s="513"/>
      <c r="Q406" s="537"/>
      <c r="R406" s="537"/>
      <c r="S406" s="537"/>
    </row>
    <row r="407" spans="1:19" ht="18.75" customHeight="1">
      <c r="A407" s="537">
        <v>403</v>
      </c>
      <c r="B407" s="728"/>
      <c r="C407" s="728"/>
      <c r="D407" s="758">
        <f>IFERROR(_xlfn.XLOOKUP(E407,[2]예산코드!D:D,[2]예산코드!A:A),"")</f>
        <v>500606</v>
      </c>
      <c r="E407" s="637" t="s">
        <v>1135</v>
      </c>
      <c r="F407" s="638">
        <v>45680</v>
      </c>
      <c r="G407" s="649" t="s">
        <v>162</v>
      </c>
      <c r="H407" s="651" t="s">
        <v>325</v>
      </c>
      <c r="I407" s="710" t="s">
        <v>697</v>
      </c>
      <c r="J407" s="651" t="s">
        <v>811</v>
      </c>
      <c r="K407" s="664">
        <v>7728</v>
      </c>
      <c r="L407" s="711">
        <v>772</v>
      </c>
      <c r="M407" s="634" t="str">
        <f t="array" aca="1" ref="M407" ca="1">IFERROR(_xludf.IFS(J407="원천",K407*3.3%*-1,J407="원천/고용",SUM(K407*3.3%*-1,K407*75%*0.8%*-1)),"")</f>
        <v/>
      </c>
      <c r="N407" s="635">
        <f t="shared" ca="1" si="2"/>
        <v>8500</v>
      </c>
      <c r="O407" s="504"/>
      <c r="P407" s="527"/>
      <c r="Q407" s="537"/>
      <c r="R407" s="537"/>
      <c r="S407" s="537"/>
    </row>
    <row r="408" spans="1:19" ht="18.75" customHeight="1">
      <c r="A408" s="537">
        <v>404</v>
      </c>
      <c r="B408" s="626"/>
      <c r="C408" s="626"/>
      <c r="D408" s="758">
        <f>IFERROR(_xlfn.XLOOKUP(E408,[2]예산코드!D:D,[2]예산코드!A:A),"")</f>
        <v>500606</v>
      </c>
      <c r="E408" s="627" t="s">
        <v>1135</v>
      </c>
      <c r="F408" s="654">
        <v>45680</v>
      </c>
      <c r="G408" s="655" t="s">
        <v>1742</v>
      </c>
      <c r="H408" s="657" t="s">
        <v>1228</v>
      </c>
      <c r="I408" s="712" t="s">
        <v>677</v>
      </c>
      <c r="J408" s="657" t="s">
        <v>811</v>
      </c>
      <c r="K408" s="722">
        <v>11819</v>
      </c>
      <c r="L408" s="730">
        <v>1181</v>
      </c>
      <c r="M408" s="634" t="str">
        <f t="array" aca="1" ref="M408" ca="1">IFERROR(_xludf.IFS(J408="원천",K408*3.3%*-1,J408="원천/고용",SUM(K408*3.3%*-1,K408*75%*0.8%*-1)),"")</f>
        <v/>
      </c>
      <c r="N408" s="635">
        <f t="shared" ca="1" si="2"/>
        <v>13000</v>
      </c>
      <c r="O408" s="505"/>
      <c r="P408" s="513"/>
      <c r="Q408" s="537"/>
      <c r="R408" s="537"/>
      <c r="S408" s="537"/>
    </row>
    <row r="409" spans="1:19" ht="18.75" customHeight="1">
      <c r="A409" s="537">
        <v>405</v>
      </c>
      <c r="B409" s="728"/>
      <c r="C409" s="728"/>
      <c r="D409" s="758">
        <f>IFERROR(_xlfn.XLOOKUP(E409,[2]예산코드!D:D,[2]예산코드!A:A),"")</f>
        <v>500606</v>
      </c>
      <c r="E409" s="637" t="s">
        <v>1135</v>
      </c>
      <c r="F409" s="638">
        <v>45680</v>
      </c>
      <c r="G409" s="649" t="s">
        <v>151</v>
      </c>
      <c r="H409" s="651" t="s">
        <v>1952</v>
      </c>
      <c r="I409" s="710" t="s">
        <v>697</v>
      </c>
      <c r="J409" s="651" t="s">
        <v>811</v>
      </c>
      <c r="K409" s="664">
        <v>4364</v>
      </c>
      <c r="L409" s="711">
        <v>436</v>
      </c>
      <c r="M409" s="634" t="str">
        <f t="array" aca="1" ref="M409" ca="1">IFERROR(_xludf.IFS(J409="원천",K409*3.3%*-1,J409="원천/고용",SUM(K409*3.3%*-1,K409*75%*0.8%*-1)),"")</f>
        <v/>
      </c>
      <c r="N409" s="635">
        <f t="shared" ca="1" si="2"/>
        <v>4800</v>
      </c>
      <c r="O409" s="504"/>
      <c r="P409" s="527"/>
      <c r="Q409" s="537"/>
      <c r="R409" s="537"/>
      <c r="S409" s="537"/>
    </row>
    <row r="410" spans="1:19" ht="18.75" customHeight="1">
      <c r="A410" s="537">
        <v>406</v>
      </c>
      <c r="B410" s="626"/>
      <c r="C410" s="626"/>
      <c r="D410" s="758">
        <f>IFERROR(_xlfn.XLOOKUP(E410,[2]예산코드!D:D,[2]예산코드!A:A),"")</f>
        <v>500615</v>
      </c>
      <c r="E410" s="627" t="s">
        <v>871</v>
      </c>
      <c r="F410" s="654">
        <v>45680</v>
      </c>
      <c r="G410" s="655" t="s">
        <v>1294</v>
      </c>
      <c r="H410" s="657" t="s">
        <v>1096</v>
      </c>
      <c r="I410" s="712" t="s">
        <v>697</v>
      </c>
      <c r="J410" s="657" t="s">
        <v>811</v>
      </c>
      <c r="K410" s="722">
        <v>45000</v>
      </c>
      <c r="L410" s="730">
        <v>4500</v>
      </c>
      <c r="M410" s="634" t="str">
        <f t="array" aca="1" ref="M410" ca="1">IFERROR(_xludf.IFS(J410="원천",K410*3.3%*-1,J410="원천/고용",SUM(K410*3.3%*-1,K410*75%*0.8%*-1)),"")</f>
        <v/>
      </c>
      <c r="N410" s="635">
        <f t="shared" ca="1" si="2"/>
        <v>49500</v>
      </c>
      <c r="O410" s="505"/>
      <c r="P410" s="513"/>
      <c r="Q410" s="537"/>
      <c r="R410" s="537"/>
      <c r="S410" s="537"/>
    </row>
    <row r="411" spans="1:19" ht="18.75" customHeight="1">
      <c r="A411" s="537">
        <v>407</v>
      </c>
      <c r="B411" s="728"/>
      <c r="C411" s="728"/>
      <c r="D411" s="758">
        <f>IFERROR(_xlfn.XLOOKUP(E411,[2]예산코드!D:D,[2]예산코드!A:A),"")</f>
        <v>500606</v>
      </c>
      <c r="E411" s="637" t="s">
        <v>1135</v>
      </c>
      <c r="F411" s="638">
        <v>45680</v>
      </c>
      <c r="G411" s="649" t="s">
        <v>1983</v>
      </c>
      <c r="H411" s="651" t="s">
        <v>1755</v>
      </c>
      <c r="I411" s="710" t="s">
        <v>697</v>
      </c>
      <c r="J411" s="651" t="s">
        <v>811</v>
      </c>
      <c r="K411" s="664">
        <v>428183</v>
      </c>
      <c r="L411" s="711">
        <v>42817</v>
      </c>
      <c r="M411" s="634" t="str">
        <f t="array" aca="1" ref="M411" ca="1">IFERROR(_xludf.IFS(J411="원천",K411*3.3%*-1,J411="원천/고용",SUM(K411*3.3%*-1,K411*75%*0.8%*-1)),"")</f>
        <v/>
      </c>
      <c r="N411" s="635">
        <f t="shared" ca="1" si="2"/>
        <v>471000</v>
      </c>
      <c r="O411" s="504"/>
      <c r="P411" s="527"/>
      <c r="Q411" s="537"/>
      <c r="R411" s="537"/>
      <c r="S411" s="537"/>
    </row>
    <row r="412" spans="1:19" ht="18.75" customHeight="1">
      <c r="A412" s="537">
        <v>408</v>
      </c>
      <c r="B412" s="626"/>
      <c r="C412" s="626"/>
      <c r="D412" s="758">
        <f>IFERROR(_xlfn.XLOOKUP(E412,[2]예산코드!D:D,[2]예산코드!A:A),"")</f>
        <v>500606</v>
      </c>
      <c r="E412" s="637" t="s">
        <v>1135</v>
      </c>
      <c r="F412" s="638">
        <v>45681</v>
      </c>
      <c r="G412" s="649" t="s">
        <v>2016</v>
      </c>
      <c r="H412" s="651" t="s">
        <v>1734</v>
      </c>
      <c r="I412" s="710" t="s">
        <v>677</v>
      </c>
      <c r="J412" s="651" t="s">
        <v>811</v>
      </c>
      <c r="K412" s="664">
        <v>25455</v>
      </c>
      <c r="L412" s="711">
        <v>2545</v>
      </c>
      <c r="M412" s="634" t="str">
        <f t="array" aca="1" ref="M412" ca="1">IFERROR(_xludf.IFS(J412="원천",K412*3.3%*-1,J412="원천/고용",SUM(K412*3.3%*-1,K412*75%*0.8%*-1)),"")</f>
        <v/>
      </c>
      <c r="N412" s="635">
        <f t="shared" ca="1" si="2"/>
        <v>28000</v>
      </c>
      <c r="O412" s="505"/>
      <c r="P412" s="513"/>
      <c r="Q412" s="537"/>
      <c r="R412" s="537"/>
      <c r="S412" s="537"/>
    </row>
    <row r="413" spans="1:19" ht="18.75" customHeight="1">
      <c r="A413" s="537">
        <v>409</v>
      </c>
      <c r="B413" s="728"/>
      <c r="C413" s="728"/>
      <c r="D413" s="758">
        <f>IFERROR(_xlfn.XLOOKUP(E413,[2]예산코드!D:D,[2]예산코드!A:A),"")</f>
        <v>500606</v>
      </c>
      <c r="E413" s="637" t="s">
        <v>1135</v>
      </c>
      <c r="F413" s="638">
        <v>45681</v>
      </c>
      <c r="G413" s="649" t="s">
        <v>1727</v>
      </c>
      <c r="H413" s="651" t="s">
        <v>1735</v>
      </c>
      <c r="I413" s="710" t="s">
        <v>677</v>
      </c>
      <c r="J413" s="651" t="s">
        <v>811</v>
      </c>
      <c r="K413" s="664">
        <v>5000</v>
      </c>
      <c r="L413" s="711">
        <v>500</v>
      </c>
      <c r="M413" s="634" t="str">
        <f t="array" aca="1" ref="M413" ca="1">IFERROR(_xludf.IFS(J413="원천",K413*3.3%*-1,J413="원천/고용",SUM(K413*3.3%*-1,K413*75%*0.8%*-1)),"")</f>
        <v/>
      </c>
      <c r="N413" s="635">
        <f t="shared" ca="1" si="2"/>
        <v>5500</v>
      </c>
      <c r="O413" s="504"/>
      <c r="P413" s="527"/>
      <c r="Q413" s="537"/>
      <c r="R413" s="537"/>
      <c r="S413" s="537"/>
    </row>
    <row r="414" spans="1:19" ht="18.75" customHeight="1">
      <c r="A414" s="537">
        <v>410</v>
      </c>
      <c r="B414" s="626" t="s">
        <v>217</v>
      </c>
      <c r="C414" s="626"/>
      <c r="D414" s="758">
        <f>IFERROR(_xlfn.XLOOKUP(E414,[2]예산코드!D:D,[2]예산코드!A:A),"")</f>
        <v>502703</v>
      </c>
      <c r="E414" s="731" t="s">
        <v>1416</v>
      </c>
      <c r="F414" s="665">
        <v>45681</v>
      </c>
      <c r="G414" s="639" t="s">
        <v>1915</v>
      </c>
      <c r="H414" s="640" t="s">
        <v>667</v>
      </c>
      <c r="I414" s="645" t="s">
        <v>376</v>
      </c>
      <c r="J414" s="732" t="s">
        <v>821</v>
      </c>
      <c r="K414" s="646">
        <v>1047600</v>
      </c>
      <c r="L414" s="694">
        <v>104760</v>
      </c>
      <c r="M414" s="634" t="str">
        <f t="array" aca="1" ref="M414" ca="1">IFERROR(_xludf.IFS(J414="원천",K414*3.3%*-1,J414="원천/고용",SUM(K414*3.3%*-1,K414*75%*0.8%*-1)),"")</f>
        <v/>
      </c>
      <c r="N414" s="635">
        <f t="shared" ca="1" si="2"/>
        <v>1152360</v>
      </c>
      <c r="O414" s="505"/>
      <c r="P414" s="513"/>
      <c r="Q414" s="537"/>
      <c r="R414" s="537"/>
      <c r="S414" s="537"/>
    </row>
    <row r="415" spans="1:19" ht="18.75" customHeight="1">
      <c r="A415" s="537">
        <v>411</v>
      </c>
      <c r="B415" s="728"/>
      <c r="C415" s="728"/>
      <c r="D415" s="758">
        <f>IFERROR(_xlfn.XLOOKUP(E415,[2]예산코드!D:D,[2]예산코드!A:A),"")</f>
        <v>500606</v>
      </c>
      <c r="E415" s="637" t="s">
        <v>1135</v>
      </c>
      <c r="F415" s="638">
        <v>45681</v>
      </c>
      <c r="G415" s="649" t="s">
        <v>1971</v>
      </c>
      <c r="H415" s="651" t="s">
        <v>1927</v>
      </c>
      <c r="I415" s="710" t="s">
        <v>697</v>
      </c>
      <c r="J415" s="651" t="s">
        <v>811</v>
      </c>
      <c r="K415" s="664">
        <v>38455</v>
      </c>
      <c r="L415" s="711">
        <v>3845</v>
      </c>
      <c r="M415" s="634" t="str">
        <f t="array" aca="1" ref="M415" ca="1">IFERROR(_xludf.IFS(J415="원천",K415*3.3%*-1,J415="원천/고용",SUM(K415*3.3%*-1,K415*75%*0.8%*-1)),"")</f>
        <v/>
      </c>
      <c r="N415" s="635">
        <f t="shared" ca="1" si="2"/>
        <v>42300</v>
      </c>
      <c r="O415" s="504"/>
      <c r="P415" s="527"/>
      <c r="Q415" s="537"/>
      <c r="R415" s="537"/>
      <c r="S415" s="537"/>
    </row>
    <row r="416" spans="1:19" ht="18.75" customHeight="1">
      <c r="A416" s="537">
        <v>412</v>
      </c>
      <c r="B416" s="626"/>
      <c r="C416" s="626"/>
      <c r="D416" s="758">
        <f>IFERROR(_xlfn.XLOOKUP(E416,[2]예산코드!D:D,[2]예산코드!A:A),"")</f>
        <v>500606</v>
      </c>
      <c r="E416" s="733" t="s">
        <v>1135</v>
      </c>
      <c r="F416" s="734">
        <v>45681</v>
      </c>
      <c r="G416" s="735" t="s">
        <v>162</v>
      </c>
      <c r="H416" s="736" t="s">
        <v>325</v>
      </c>
      <c r="I416" s="736" t="s">
        <v>697</v>
      </c>
      <c r="J416" s="736" t="s">
        <v>811</v>
      </c>
      <c r="K416" s="737">
        <v>10455</v>
      </c>
      <c r="L416" s="738">
        <v>1045</v>
      </c>
      <c r="M416" s="634" t="str">
        <f t="array" aca="1" ref="M416" ca="1">IFERROR(_xludf.IFS(J416="원천",K416*3.3%*-1,J416="원천/고용",SUM(K416*3.3%*-1,K416*75%*0.8%*-1)),"")</f>
        <v/>
      </c>
      <c r="N416" s="635">
        <f t="shared" ca="1" si="2"/>
        <v>11500</v>
      </c>
      <c r="O416" s="505"/>
      <c r="P416" s="513"/>
      <c r="Q416" s="537"/>
      <c r="R416" s="537"/>
      <c r="S416" s="537"/>
    </row>
    <row r="417" spans="1:19" ht="18.75" customHeight="1">
      <c r="A417" s="537">
        <v>413</v>
      </c>
      <c r="B417" s="728"/>
      <c r="C417" s="728"/>
      <c r="D417" s="758">
        <f>IFERROR(_xlfn.XLOOKUP(E417,[2]예산코드!D:D,[2]예산코드!A:A),"")</f>
        <v>500606</v>
      </c>
      <c r="E417" s="739" t="s">
        <v>1135</v>
      </c>
      <c r="F417" s="734">
        <v>45681</v>
      </c>
      <c r="G417" s="740" t="s">
        <v>1853</v>
      </c>
      <c r="H417" s="741" t="s">
        <v>1720</v>
      </c>
      <c r="I417" s="741" t="s">
        <v>697</v>
      </c>
      <c r="J417" s="741" t="s">
        <v>811</v>
      </c>
      <c r="K417" s="742">
        <v>5136</v>
      </c>
      <c r="L417" s="743">
        <v>514</v>
      </c>
      <c r="M417" s="634" t="str">
        <f t="array" aca="1" ref="M417" ca="1">IFERROR(_xludf.IFS(J417="원천",K417*3.3%*-1,J417="원천/고용",SUM(K417*3.3%*-1,K417*75%*0.8%*-1)),"")</f>
        <v/>
      </c>
      <c r="N417" s="635">
        <f t="shared" ca="1" si="2"/>
        <v>5650</v>
      </c>
      <c r="O417" s="504"/>
      <c r="P417" s="527"/>
      <c r="Q417" s="537"/>
      <c r="R417" s="537"/>
      <c r="S417" s="537"/>
    </row>
    <row r="418" spans="1:19" ht="18.75" customHeight="1">
      <c r="A418" s="537">
        <v>414</v>
      </c>
      <c r="B418" s="626"/>
      <c r="C418" s="626"/>
      <c r="D418" s="758">
        <f>IFERROR(_xlfn.XLOOKUP(E418,[2]예산코드!D:D,[2]예산코드!A:A),"")</f>
        <v>500606</v>
      </c>
      <c r="E418" s="733" t="s">
        <v>1135</v>
      </c>
      <c r="F418" s="734">
        <v>45681</v>
      </c>
      <c r="G418" s="735" t="s">
        <v>2002</v>
      </c>
      <c r="H418" s="736" t="s">
        <v>1591</v>
      </c>
      <c r="I418" s="736" t="s">
        <v>697</v>
      </c>
      <c r="J418" s="736" t="s">
        <v>811</v>
      </c>
      <c r="K418" s="737">
        <v>5909</v>
      </c>
      <c r="L418" s="738">
        <v>591</v>
      </c>
      <c r="M418" s="634" t="str">
        <f t="array" aca="1" ref="M418" ca="1">IFERROR(_xludf.IFS(J418="원천",K418*3.3%*-1,J418="원천/고용",SUM(K418*3.3%*-1,K418*75%*0.8%*-1)),"")</f>
        <v/>
      </c>
      <c r="N418" s="635">
        <f t="shared" ca="1" si="2"/>
        <v>6500</v>
      </c>
      <c r="O418" s="505"/>
      <c r="P418" s="513"/>
      <c r="Q418" s="537"/>
      <c r="R418" s="537"/>
      <c r="S418" s="537"/>
    </row>
    <row r="419" spans="1:19" ht="18.75" customHeight="1">
      <c r="A419" s="537">
        <v>415</v>
      </c>
      <c r="B419" s="728"/>
      <c r="C419" s="728"/>
      <c r="D419" s="758">
        <f>IFERROR(_xlfn.XLOOKUP(E419,[2]예산코드!D:D,[2]예산코드!A:A),"")</f>
        <v>500610</v>
      </c>
      <c r="E419" s="739" t="s">
        <v>135</v>
      </c>
      <c r="F419" s="734">
        <v>45681</v>
      </c>
      <c r="G419" s="740" t="s">
        <v>473</v>
      </c>
      <c r="H419" s="741" t="s">
        <v>1308</v>
      </c>
      <c r="I419" s="741" t="s">
        <v>697</v>
      </c>
      <c r="J419" s="741" t="s">
        <v>811</v>
      </c>
      <c r="K419" s="742">
        <v>36364</v>
      </c>
      <c r="L419" s="743">
        <v>3636</v>
      </c>
      <c r="M419" s="634" t="str">
        <f t="array" aca="1" ref="M419" ca="1">IFERROR(_xludf.IFS(J419="원천",K419*3.3%*-1,J419="원천/고용",SUM(K419*3.3%*-1,K419*75%*0.8%*-1)),"")</f>
        <v/>
      </c>
      <c r="N419" s="635">
        <f t="shared" ca="1" si="2"/>
        <v>40000</v>
      </c>
      <c r="O419" s="504"/>
      <c r="P419" s="527"/>
      <c r="Q419" s="537"/>
      <c r="R419" s="537"/>
      <c r="S419" s="537"/>
    </row>
    <row r="420" spans="1:19" ht="18.75" customHeight="1">
      <c r="A420" s="537">
        <v>416</v>
      </c>
      <c r="B420" s="626"/>
      <c r="C420" s="626"/>
      <c r="D420" s="758">
        <f>IFERROR(_xlfn.XLOOKUP(E420,[2]예산코드!D:D,[2]예산코드!A:A),"")</f>
        <v>500609</v>
      </c>
      <c r="E420" s="733" t="s">
        <v>344</v>
      </c>
      <c r="F420" s="734">
        <v>45681</v>
      </c>
      <c r="G420" s="735" t="s">
        <v>468</v>
      </c>
      <c r="H420" s="736" t="s">
        <v>1999</v>
      </c>
      <c r="I420" s="736" t="s">
        <v>697</v>
      </c>
      <c r="J420" s="736" t="s">
        <v>811</v>
      </c>
      <c r="K420" s="737">
        <v>36364</v>
      </c>
      <c r="L420" s="738">
        <v>3636</v>
      </c>
      <c r="M420" s="634" t="str">
        <f t="array" aca="1" ref="M420" ca="1">IFERROR(_xludf.IFS(J420="원천",K420*3.3%*-1,J420="원천/고용",SUM(K420*3.3%*-1,K420*75%*0.8%*-1)),"")</f>
        <v/>
      </c>
      <c r="N420" s="635">
        <f t="shared" ca="1" si="2"/>
        <v>40000</v>
      </c>
      <c r="O420" s="505"/>
      <c r="P420" s="513"/>
      <c r="Q420" s="537"/>
      <c r="R420" s="537"/>
      <c r="S420" s="537"/>
    </row>
    <row r="421" spans="1:19" ht="18.75" customHeight="1">
      <c r="A421" s="537">
        <v>417</v>
      </c>
      <c r="B421" s="728"/>
      <c r="C421" s="728"/>
      <c r="D421" s="758">
        <f>IFERROR(_xlfn.XLOOKUP(E421,[2]예산코드!D:D,[2]예산코드!A:A),"")</f>
        <v>500610</v>
      </c>
      <c r="E421" s="739" t="s">
        <v>135</v>
      </c>
      <c r="F421" s="734">
        <v>45681</v>
      </c>
      <c r="G421" s="740" t="s">
        <v>109</v>
      </c>
      <c r="H421" s="741" t="s">
        <v>1252</v>
      </c>
      <c r="I421" s="741" t="s">
        <v>697</v>
      </c>
      <c r="J421" s="741" t="s">
        <v>1143</v>
      </c>
      <c r="K421" s="742">
        <v>2200</v>
      </c>
      <c r="L421" s="743"/>
      <c r="M421" s="634" t="str">
        <f t="array" aca="1" ref="M421" ca="1">IFERROR(_xludf.IFS(J421="원천",K421*3.3%*-1,J421="원천/고용",SUM(K421*3.3%*-1,K421*75%*0.8%*-1)),"")</f>
        <v/>
      </c>
      <c r="N421" s="635">
        <f t="shared" ca="1" si="2"/>
        <v>2200</v>
      </c>
      <c r="O421" s="504"/>
      <c r="P421" s="553" t="s">
        <v>1143</v>
      </c>
      <c r="Q421" s="537"/>
      <c r="R421" s="537"/>
      <c r="S421" s="537"/>
    </row>
    <row r="422" spans="1:19" ht="18.75" customHeight="1">
      <c r="A422" s="537">
        <v>418</v>
      </c>
      <c r="B422" s="626"/>
      <c r="C422" s="626"/>
      <c r="D422" s="758">
        <f>IFERROR(_xlfn.XLOOKUP(E422,[2]예산코드!D:D,[2]예산코드!A:A),"")</f>
        <v>500610</v>
      </c>
      <c r="E422" s="733" t="s">
        <v>135</v>
      </c>
      <c r="F422" s="734">
        <v>45681</v>
      </c>
      <c r="G422" s="735" t="s">
        <v>109</v>
      </c>
      <c r="H422" s="736" t="s">
        <v>726</v>
      </c>
      <c r="I422" s="736" t="s">
        <v>697</v>
      </c>
      <c r="J422" s="736" t="s">
        <v>1143</v>
      </c>
      <c r="K422" s="737">
        <v>2645</v>
      </c>
      <c r="L422" s="738">
        <v>55</v>
      </c>
      <c r="M422" s="634" t="str">
        <f t="array" aca="1" ref="M422" ca="1">IFERROR(_xludf.IFS(J422="원천",K422*3.3%*-1,J422="원천/고용",SUM(K422*3.3%*-1,K422*75%*0.8%*-1)),"")</f>
        <v/>
      </c>
      <c r="N422" s="635">
        <f t="shared" ca="1" si="2"/>
        <v>2700</v>
      </c>
      <c r="O422" s="505"/>
      <c r="P422" s="553" t="s">
        <v>1143</v>
      </c>
      <c r="Q422" s="537"/>
      <c r="R422" s="537"/>
      <c r="S422" s="537"/>
    </row>
    <row r="423" spans="1:19" ht="18.75" customHeight="1">
      <c r="A423" s="537">
        <v>419</v>
      </c>
      <c r="B423" s="728"/>
      <c r="C423" s="728"/>
      <c r="D423" s="758">
        <f>IFERROR(_xlfn.XLOOKUP(E423,[2]예산코드!D:D,[2]예산코드!A:A),"")</f>
        <v>500610</v>
      </c>
      <c r="E423" s="739" t="s">
        <v>135</v>
      </c>
      <c r="F423" s="734">
        <v>45681</v>
      </c>
      <c r="G423" s="740" t="s">
        <v>109</v>
      </c>
      <c r="H423" s="741" t="s">
        <v>1244</v>
      </c>
      <c r="I423" s="741" t="s">
        <v>697</v>
      </c>
      <c r="J423" s="741" t="s">
        <v>1143</v>
      </c>
      <c r="K423" s="742">
        <v>1400</v>
      </c>
      <c r="L423" s="743"/>
      <c r="M423" s="634" t="str">
        <f t="array" aca="1" ref="M423" ca="1">IFERROR(_xludf.IFS(J423="원천",K423*3.3%*-1,J423="원천/고용",SUM(K423*3.3%*-1,K423*75%*0.8%*-1)),"")</f>
        <v/>
      </c>
      <c r="N423" s="635">
        <f t="shared" ca="1" si="2"/>
        <v>1400</v>
      </c>
      <c r="O423" s="504"/>
      <c r="P423" s="553" t="s">
        <v>1143</v>
      </c>
      <c r="Q423" s="537"/>
      <c r="R423" s="537"/>
      <c r="S423" s="537"/>
    </row>
    <row r="424" spans="1:19" ht="18.75" customHeight="1">
      <c r="B424" s="728"/>
      <c r="C424" s="728"/>
      <c r="D424" s="758">
        <f>IFERROR(_xlfn.XLOOKUP(E424,[2]예산코드!D:D,[2]예산코드!A:A),"")</f>
        <v>500606</v>
      </c>
      <c r="E424" s="739" t="s">
        <v>2724</v>
      </c>
      <c r="F424" s="744">
        <v>45681</v>
      </c>
      <c r="G424" s="740" t="s">
        <v>145</v>
      </c>
      <c r="H424" s="741" t="s">
        <v>1124</v>
      </c>
      <c r="I424" s="741" t="s">
        <v>706</v>
      </c>
      <c r="J424" s="741" t="s">
        <v>811</v>
      </c>
      <c r="K424" s="742">
        <v>17273</v>
      </c>
      <c r="L424" s="743">
        <v>1727</v>
      </c>
      <c r="M424" s="634"/>
      <c r="N424" s="635">
        <f t="shared" si="2"/>
        <v>19000</v>
      </c>
      <c r="O424" s="504"/>
      <c r="P424" s="553"/>
      <c r="Q424" s="537"/>
      <c r="R424" s="537"/>
      <c r="S424" s="537"/>
    </row>
    <row r="425" spans="1:19" ht="18.75" customHeight="1">
      <c r="B425" s="728"/>
      <c r="C425" s="728"/>
      <c r="D425" s="758">
        <f>IFERROR(_xlfn.XLOOKUP(E425,[2]예산코드!D:D,[2]예산코드!A:A),"")</f>
        <v>500606</v>
      </c>
      <c r="E425" s="739" t="s">
        <v>2724</v>
      </c>
      <c r="F425" s="744">
        <v>45681</v>
      </c>
      <c r="G425" s="740" t="s">
        <v>2002</v>
      </c>
      <c r="H425" s="741" t="s">
        <v>373</v>
      </c>
      <c r="I425" s="741" t="s">
        <v>697</v>
      </c>
      <c r="J425" s="741" t="s">
        <v>811</v>
      </c>
      <c r="K425" s="742">
        <v>6800</v>
      </c>
      <c r="L425" s="743"/>
      <c r="M425" s="634"/>
      <c r="N425" s="635">
        <f t="shared" si="2"/>
        <v>6800</v>
      </c>
      <c r="O425" s="504"/>
      <c r="P425" s="553"/>
      <c r="Q425" s="537"/>
      <c r="R425" s="537"/>
      <c r="S425" s="537"/>
    </row>
    <row r="426" spans="1:19" ht="18.75" customHeight="1">
      <c r="B426" s="695"/>
      <c r="C426" s="695"/>
      <c r="D426" s="758">
        <f>IFERROR(_xlfn.XLOOKUP(E426,[2]예산코드!D:D,[2]예산코드!A:A),"")</f>
        <v>500606</v>
      </c>
      <c r="E426" s="705" t="s">
        <v>2632</v>
      </c>
      <c r="F426" s="745">
        <v>45681</v>
      </c>
      <c r="G426" s="698" t="s">
        <v>173</v>
      </c>
      <c r="H426" s="699" t="s">
        <v>2641</v>
      </c>
      <c r="I426" s="699" t="s">
        <v>697</v>
      </c>
      <c r="J426" s="699" t="s">
        <v>811</v>
      </c>
      <c r="K426" s="700">
        <v>13545</v>
      </c>
      <c r="L426" s="701">
        <v>1355</v>
      </c>
      <c r="M426" s="702" t="str" cm="1">
        <f t="array" ref="M426">IFERROR(_xlfn.IFS(J426="원천",K426*3.3%*-1,J426="원천/고용",SUM(K426*3.3%*-1,K426*75%*0.8%*-1)),"")</f>
        <v/>
      </c>
      <c r="N426" s="703">
        <f>SUM(K426:M426)</f>
        <v>14900</v>
      </c>
      <c r="O426" s="504"/>
      <c r="P426" s="527"/>
      <c r="Q426" s="537"/>
      <c r="R426" s="537"/>
      <c r="S426" s="537"/>
    </row>
    <row r="427" spans="1:19" ht="18.75" customHeight="1">
      <c r="A427" s="537">
        <v>420</v>
      </c>
      <c r="B427" s="626"/>
      <c r="C427" s="626"/>
      <c r="D427" s="758">
        <f>IFERROR(_xlfn.XLOOKUP(E427,[2]예산코드!D:D,[2]예산코드!A:A),"")</f>
        <v>500606</v>
      </c>
      <c r="E427" s="733" t="s">
        <v>1135</v>
      </c>
      <c r="F427" s="734">
        <v>45682</v>
      </c>
      <c r="G427" s="735" t="s">
        <v>151</v>
      </c>
      <c r="H427" s="736" t="s">
        <v>1953</v>
      </c>
      <c r="I427" s="736" t="s">
        <v>697</v>
      </c>
      <c r="J427" s="736" t="s">
        <v>811</v>
      </c>
      <c r="K427" s="737">
        <v>8118</v>
      </c>
      <c r="L427" s="738">
        <v>812</v>
      </c>
      <c r="M427" s="634" t="str">
        <f t="array" aca="1" ref="M427" ca="1">IFERROR(_xludf.IFS(J427="원천",K427*3.3%*-1,J427="원천/고용",SUM(K427*3.3%*-1,K427*75%*0.8%*-1)),"")</f>
        <v/>
      </c>
      <c r="N427" s="635">
        <f t="shared" ca="1" si="2"/>
        <v>8930</v>
      </c>
      <c r="O427" s="505"/>
      <c r="P427" s="513"/>
      <c r="Q427" s="537"/>
      <c r="R427" s="537"/>
      <c r="S427" s="537"/>
    </row>
    <row r="428" spans="1:19" s="539" customFormat="1" ht="18.75" customHeight="1">
      <c r="A428" s="539">
        <v>522</v>
      </c>
      <c r="B428" s="686"/>
      <c r="C428" s="686"/>
      <c r="D428" s="758">
        <f>IFERROR(_xlfn.XLOOKUP(E428,[2]예산코드!D:D,[2]예산코드!A:A),"")</f>
        <v>502703</v>
      </c>
      <c r="E428" s="687" t="s">
        <v>2465</v>
      </c>
      <c r="F428" s="746">
        <v>45682</v>
      </c>
      <c r="G428" s="689" t="s">
        <v>2466</v>
      </c>
      <c r="H428" s="690" t="s">
        <v>2467</v>
      </c>
      <c r="I428" s="690" t="s">
        <v>2461</v>
      </c>
      <c r="J428" s="690" t="s">
        <v>2468</v>
      </c>
      <c r="K428" s="691">
        <v>1047600</v>
      </c>
      <c r="L428" s="692">
        <v>104760</v>
      </c>
      <c r="M428" s="685" t="str" cm="1">
        <f t="array" ref="M428">IFERROR(_xlfn.IFS(J428="원천",K428*3.3%*-1,J428="원천/고용",SUM(K428*3.3%*-1,K428*75%*0.8%*-1)),"")</f>
        <v/>
      </c>
      <c r="N428" s="693">
        <f t="shared" ref="N428" si="3">SUM(K428:M428)</f>
        <v>1152360</v>
      </c>
      <c r="O428" s="617"/>
      <c r="P428" s="618"/>
    </row>
    <row r="429" spans="1:19" ht="18.75" customHeight="1">
      <c r="A429" s="537">
        <v>421</v>
      </c>
      <c r="B429" s="728"/>
      <c r="C429" s="728"/>
      <c r="D429" s="758">
        <f>IFERROR(_xlfn.XLOOKUP(E429,[2]예산코드!D:D,[2]예산코드!A:A),"")</f>
        <v>500606</v>
      </c>
      <c r="E429" s="739" t="s">
        <v>1135</v>
      </c>
      <c r="F429" s="747">
        <v>45683</v>
      </c>
      <c r="G429" s="740" t="s">
        <v>151</v>
      </c>
      <c r="H429" s="741" t="s">
        <v>1542</v>
      </c>
      <c r="I429" s="741" t="s">
        <v>697</v>
      </c>
      <c r="J429" s="741" t="s">
        <v>811</v>
      </c>
      <c r="K429" s="742">
        <v>4546</v>
      </c>
      <c r="L429" s="743">
        <v>454</v>
      </c>
      <c r="M429" s="634" t="str">
        <f t="array" aca="1" ref="M429" ca="1">IFERROR(_xludf.IFS(J429="원천",K429*3.3%*-1,J429="원천/고용",SUM(K429*3.3%*-1,K429*75%*0.8%*-1)),"")</f>
        <v/>
      </c>
      <c r="N429" s="635">
        <f t="shared" ca="1" si="2"/>
        <v>5000</v>
      </c>
      <c r="O429" s="504"/>
      <c r="P429" s="527"/>
      <c r="Q429" s="537"/>
      <c r="R429" s="537"/>
      <c r="S429" s="537"/>
    </row>
    <row r="430" spans="1:19" ht="18.75" customHeight="1">
      <c r="A430" s="537">
        <v>422</v>
      </c>
      <c r="B430" s="626"/>
      <c r="C430" s="626"/>
      <c r="D430" s="758">
        <f>IFERROR(_xlfn.XLOOKUP(E430,[2]예산코드!D:D,[2]예산코드!A:A),"")</f>
        <v>500606</v>
      </c>
      <c r="E430" s="733" t="s">
        <v>1135</v>
      </c>
      <c r="F430" s="734">
        <v>45683</v>
      </c>
      <c r="G430" s="735" t="s">
        <v>151</v>
      </c>
      <c r="H430" s="736" t="s">
        <v>1542</v>
      </c>
      <c r="I430" s="736" t="s">
        <v>697</v>
      </c>
      <c r="J430" s="736" t="s">
        <v>811</v>
      </c>
      <c r="K430" s="737">
        <v>4000</v>
      </c>
      <c r="L430" s="738">
        <v>400</v>
      </c>
      <c r="M430" s="634" t="str">
        <f t="array" aca="1" ref="M430" ca="1">IFERROR(_xludf.IFS(J430="원천",K430*3.3%*-1,J430="원천/고용",SUM(K430*3.3%*-1,K430*75%*0.8%*-1)),"")</f>
        <v/>
      </c>
      <c r="N430" s="635">
        <f t="shared" ca="1" si="2"/>
        <v>4400</v>
      </c>
      <c r="O430" s="505"/>
      <c r="P430" s="513"/>
      <c r="Q430" s="537"/>
      <c r="R430" s="537"/>
      <c r="S430" s="537"/>
    </row>
    <row r="431" spans="1:19" ht="18.75" customHeight="1">
      <c r="A431" s="537">
        <v>423</v>
      </c>
      <c r="B431" s="728"/>
      <c r="C431" s="728"/>
      <c r="D431" s="758">
        <f>IFERROR(_xlfn.XLOOKUP(E431,[2]예산코드!D:D,[2]예산코드!A:A),"")</f>
        <v>500606</v>
      </c>
      <c r="E431" s="739" t="s">
        <v>1135</v>
      </c>
      <c r="F431" s="747">
        <v>45687</v>
      </c>
      <c r="G431" s="740" t="s">
        <v>151</v>
      </c>
      <c r="H431" s="741" t="s">
        <v>1722</v>
      </c>
      <c r="I431" s="741" t="s">
        <v>697</v>
      </c>
      <c r="J431" s="741" t="s">
        <v>811</v>
      </c>
      <c r="K431" s="742">
        <v>2183</v>
      </c>
      <c r="L431" s="743">
        <v>217</v>
      </c>
      <c r="M431" s="634" t="str">
        <f t="array" aca="1" ref="M431" ca="1">IFERROR(_xludf.IFS(J431="원천",K431*3.3%*-1,J431="원천/고용",SUM(K431*3.3%*-1,K431*75%*0.8%*-1)),"")</f>
        <v/>
      </c>
      <c r="N431" s="635">
        <f t="shared" ca="1" si="2"/>
        <v>2400</v>
      </c>
      <c r="O431" s="504"/>
      <c r="P431" s="527"/>
      <c r="Q431" s="537"/>
      <c r="R431" s="537"/>
      <c r="S431" s="537"/>
    </row>
    <row r="432" spans="1:19" ht="18.75" customHeight="1">
      <c r="A432" s="537">
        <v>424</v>
      </c>
      <c r="B432" s="626"/>
      <c r="C432" s="626"/>
      <c r="D432" s="758">
        <f>IFERROR(_xlfn.XLOOKUP(E432,[2]예산코드!D:D,[2]예산코드!A:A),"")</f>
        <v>500615</v>
      </c>
      <c r="E432" s="733" t="s">
        <v>871</v>
      </c>
      <c r="F432" s="734">
        <v>45687</v>
      </c>
      <c r="G432" s="735" t="s">
        <v>1303</v>
      </c>
      <c r="H432" s="736" t="s">
        <v>1743</v>
      </c>
      <c r="I432" s="736" t="s">
        <v>697</v>
      </c>
      <c r="J432" s="736" t="s">
        <v>811</v>
      </c>
      <c r="K432" s="737">
        <v>40909</v>
      </c>
      <c r="L432" s="738">
        <v>4091</v>
      </c>
      <c r="M432" s="634" t="str">
        <f t="array" aca="1" ref="M432" ca="1">IFERROR(_xludf.IFS(J432="원천",K432*3.3%*-1,J432="원천/고용",SUM(K432*3.3%*-1,K432*75%*0.8%*-1)),"")</f>
        <v/>
      </c>
      <c r="N432" s="635">
        <f t="shared" ca="1" si="2"/>
        <v>45000</v>
      </c>
      <c r="O432" s="505"/>
      <c r="P432" s="513"/>
      <c r="Q432" s="537"/>
      <c r="R432" s="537"/>
      <c r="S432" s="537"/>
    </row>
    <row r="433" spans="1:19" ht="18.75" customHeight="1">
      <c r="A433" s="537">
        <v>425</v>
      </c>
      <c r="B433" s="728"/>
      <c r="C433" s="728"/>
      <c r="D433" s="758">
        <f>IFERROR(_xlfn.XLOOKUP(E433,[2]예산코드!D:D,[2]예산코드!A:A),"")</f>
        <v>500606</v>
      </c>
      <c r="E433" s="739" t="s">
        <v>1135</v>
      </c>
      <c r="F433" s="747">
        <v>45688</v>
      </c>
      <c r="G433" s="740" t="s">
        <v>1764</v>
      </c>
      <c r="H433" s="741" t="s">
        <v>1758</v>
      </c>
      <c r="I433" s="741" t="s">
        <v>605</v>
      </c>
      <c r="J433" s="741" t="s">
        <v>811</v>
      </c>
      <c r="K433" s="742">
        <v>12636</v>
      </c>
      <c r="L433" s="743">
        <v>1264</v>
      </c>
      <c r="M433" s="634" t="str">
        <f t="array" aca="1" ref="M433" ca="1">IFERROR(_xludf.IFS(J433="원천",K433*3.3%*-1,J433="원천/고용",SUM(K433*3.3%*-1,K433*75%*0.8%*-1)),"")</f>
        <v/>
      </c>
      <c r="N433" s="635">
        <f t="shared" ca="1" si="2"/>
        <v>13900</v>
      </c>
      <c r="O433" s="504"/>
      <c r="P433" s="527"/>
      <c r="Q433" s="537"/>
      <c r="R433" s="537"/>
      <c r="S433" s="537"/>
    </row>
    <row r="434" spans="1:19" ht="18.75" customHeight="1">
      <c r="A434" s="537">
        <v>426</v>
      </c>
      <c r="B434" s="626"/>
      <c r="C434" s="626"/>
      <c r="D434" s="758">
        <f>IFERROR(_xlfn.XLOOKUP(E434,[2]예산코드!D:D,[2]예산코드!A:A),"")</f>
        <v>500606</v>
      </c>
      <c r="E434" s="733" t="s">
        <v>1135</v>
      </c>
      <c r="F434" s="747">
        <v>45688</v>
      </c>
      <c r="G434" s="735" t="s">
        <v>151</v>
      </c>
      <c r="H434" s="736" t="s">
        <v>1542</v>
      </c>
      <c r="I434" s="736" t="s">
        <v>697</v>
      </c>
      <c r="J434" s="736" t="s">
        <v>811</v>
      </c>
      <c r="K434" s="737">
        <v>2273</v>
      </c>
      <c r="L434" s="738">
        <v>227</v>
      </c>
      <c r="M434" s="634" t="str">
        <f t="array" aca="1" ref="M434" ca="1">IFERROR(_xludf.IFS(J434="원천",K434*3.3%*-1,J434="원천/고용",SUM(K434*3.3%*-1,K434*75%*0.8%*-1)),"")</f>
        <v/>
      </c>
      <c r="N434" s="635">
        <f t="shared" ca="1" si="2"/>
        <v>2500</v>
      </c>
      <c r="O434" s="505"/>
      <c r="P434" s="513"/>
      <c r="Q434" s="537"/>
      <c r="R434" s="537"/>
      <c r="S434" s="537"/>
    </row>
    <row r="435" spans="1:19" ht="18.75" customHeight="1">
      <c r="A435" s="537">
        <v>427</v>
      </c>
      <c r="B435" s="728"/>
      <c r="C435" s="728"/>
      <c r="D435" s="758">
        <f>IFERROR(_xlfn.XLOOKUP(E435,[2]예산코드!D:D,[2]예산코드!A:A),"")</f>
        <v>500606</v>
      </c>
      <c r="E435" s="739" t="s">
        <v>1135</v>
      </c>
      <c r="F435" s="747">
        <v>45688</v>
      </c>
      <c r="G435" s="740" t="s">
        <v>151</v>
      </c>
      <c r="H435" s="741" t="s">
        <v>1542</v>
      </c>
      <c r="I435" s="741" t="s">
        <v>697</v>
      </c>
      <c r="J435" s="741" t="s">
        <v>811</v>
      </c>
      <c r="K435" s="742">
        <v>2728</v>
      </c>
      <c r="L435" s="743">
        <v>272</v>
      </c>
      <c r="M435" s="634" t="str">
        <f t="array" aca="1" ref="M435" ca="1">IFERROR(_xludf.IFS(J435="원천",K435*3.3%*-1,J435="원천/고용",SUM(K435*3.3%*-1,K435*75%*0.8%*-1)),"")</f>
        <v/>
      </c>
      <c r="N435" s="635">
        <f t="shared" ca="1" si="2"/>
        <v>3000</v>
      </c>
      <c r="O435" s="504"/>
      <c r="P435" s="527"/>
      <c r="Q435" s="537"/>
      <c r="R435" s="537"/>
      <c r="S435" s="537"/>
    </row>
    <row r="436" spans="1:19" ht="18.75" customHeight="1">
      <c r="A436" s="537">
        <v>428</v>
      </c>
      <c r="B436" s="626"/>
      <c r="C436" s="626"/>
      <c r="D436" s="758">
        <f>IFERROR(_xlfn.XLOOKUP(E436,[2]예산코드!D:D,[2]예산코드!A:A),"")</f>
        <v>500606</v>
      </c>
      <c r="E436" s="733" t="s">
        <v>1135</v>
      </c>
      <c r="F436" s="747">
        <v>45688</v>
      </c>
      <c r="G436" s="735" t="s">
        <v>1767</v>
      </c>
      <c r="H436" s="736" t="s">
        <v>1233</v>
      </c>
      <c r="I436" s="736" t="s">
        <v>605</v>
      </c>
      <c r="J436" s="736" t="s">
        <v>811</v>
      </c>
      <c r="K436" s="737">
        <v>9910</v>
      </c>
      <c r="L436" s="738">
        <v>990</v>
      </c>
      <c r="M436" s="634" t="str">
        <f t="array" aca="1" ref="M436" ca="1">IFERROR(_xludf.IFS(J436="원천",K436*3.3%*-1,J436="원천/고용",SUM(K436*3.3%*-1,K436*75%*0.8%*-1)),"")</f>
        <v/>
      </c>
      <c r="N436" s="635">
        <f t="shared" ca="1" si="2"/>
        <v>10900</v>
      </c>
      <c r="O436" s="505"/>
      <c r="P436" s="513"/>
      <c r="Q436" s="537"/>
      <c r="R436" s="537"/>
      <c r="S436" s="537"/>
    </row>
    <row r="437" spans="1:19" ht="18.75" customHeight="1">
      <c r="A437" s="537">
        <v>429</v>
      </c>
      <c r="B437" s="728"/>
      <c r="C437" s="728"/>
      <c r="D437" s="758">
        <f>IFERROR(_xlfn.XLOOKUP(E437,[2]예산코드!D:D,[2]예산코드!A:A),"")</f>
        <v>500606</v>
      </c>
      <c r="E437" s="739" t="s">
        <v>1135</v>
      </c>
      <c r="F437" s="747">
        <v>45691</v>
      </c>
      <c r="G437" s="740" t="s">
        <v>1978</v>
      </c>
      <c r="H437" s="741" t="s">
        <v>729</v>
      </c>
      <c r="I437" s="741" t="s">
        <v>697</v>
      </c>
      <c r="J437" s="741" t="s">
        <v>811</v>
      </c>
      <c r="K437" s="742">
        <v>74546</v>
      </c>
      <c r="L437" s="743">
        <v>7454</v>
      </c>
      <c r="M437" s="634" t="str">
        <f t="array" aca="1" ref="M437" ca="1">IFERROR(_xludf.IFS(J437="원천",K437*3.3%*-1,J437="원천/고용",SUM(K437*3.3%*-1,K437*75%*0.8%*-1)),"")</f>
        <v/>
      </c>
      <c r="N437" s="635">
        <f t="shared" ca="1" si="2"/>
        <v>82000</v>
      </c>
      <c r="O437" s="504"/>
      <c r="P437" s="527"/>
      <c r="Q437" s="537"/>
      <c r="R437" s="537"/>
      <c r="S437" s="537"/>
    </row>
    <row r="438" spans="1:19" ht="18.75" customHeight="1">
      <c r="A438" s="537">
        <v>430</v>
      </c>
      <c r="B438" s="626"/>
      <c r="C438" s="626"/>
      <c r="D438" s="758">
        <f>IFERROR(_xlfn.XLOOKUP(E438,[2]예산코드!D:D,[2]예산코드!A:A),"")</f>
        <v>500606</v>
      </c>
      <c r="E438" s="733" t="s">
        <v>1135</v>
      </c>
      <c r="F438" s="734">
        <v>45691</v>
      </c>
      <c r="G438" s="735" t="s">
        <v>1884</v>
      </c>
      <c r="H438" s="736" t="s">
        <v>373</v>
      </c>
      <c r="I438" s="736" t="s">
        <v>697</v>
      </c>
      <c r="J438" s="736" t="s">
        <v>811</v>
      </c>
      <c r="K438" s="737">
        <v>19300</v>
      </c>
      <c r="L438" s="738"/>
      <c r="M438" s="634" t="str">
        <f t="array" aca="1" ref="M438" ca="1">IFERROR(_xludf.IFS(J438="원천",K438*3.3%*-1,J438="원천/고용",SUM(K438*3.3%*-1,K438*75%*0.8%*-1)),"")</f>
        <v/>
      </c>
      <c r="N438" s="635">
        <f t="shared" ca="1" si="2"/>
        <v>19300</v>
      </c>
      <c r="O438" s="505"/>
      <c r="P438" s="513"/>
      <c r="Q438" s="537"/>
      <c r="R438" s="537"/>
      <c r="S438" s="537"/>
    </row>
    <row r="439" spans="1:19" ht="18.75" customHeight="1">
      <c r="A439" s="537">
        <v>431</v>
      </c>
      <c r="B439" s="728"/>
      <c r="C439" s="728"/>
      <c r="D439" s="758">
        <f>IFERROR(_xlfn.XLOOKUP(E439,[2]예산코드!D:D,[2]예산코드!A:A),"")</f>
        <v>500606</v>
      </c>
      <c r="E439" s="739" t="s">
        <v>1135</v>
      </c>
      <c r="F439" s="747">
        <v>45691</v>
      </c>
      <c r="G439" s="740" t="s">
        <v>151</v>
      </c>
      <c r="H439" s="741" t="s">
        <v>1182</v>
      </c>
      <c r="I439" s="741" t="s">
        <v>697</v>
      </c>
      <c r="J439" s="741" t="s">
        <v>811</v>
      </c>
      <c r="K439" s="742">
        <v>7500</v>
      </c>
      <c r="L439" s="743"/>
      <c r="M439" s="634" t="str">
        <f t="array" aca="1" ref="M439" ca="1">IFERROR(_xludf.IFS(J439="원천",K439*3.3%*-1,J439="원천/고용",SUM(K439*3.3%*-1,K439*75%*0.8%*-1)),"")</f>
        <v/>
      </c>
      <c r="N439" s="635">
        <f t="shared" ca="1" si="2"/>
        <v>7500</v>
      </c>
      <c r="O439" s="504"/>
      <c r="P439" s="527"/>
      <c r="Q439" s="537"/>
      <c r="R439" s="537"/>
      <c r="S439" s="537"/>
    </row>
    <row r="440" spans="1:19" ht="18.75" customHeight="1">
      <c r="A440" s="537">
        <v>432</v>
      </c>
      <c r="B440" s="626"/>
      <c r="C440" s="626"/>
      <c r="D440" s="758">
        <f>IFERROR(_xlfn.XLOOKUP(E440,[2]예산코드!D:D,[2]예산코드!A:A),"")</f>
        <v>500606</v>
      </c>
      <c r="E440" s="733" t="s">
        <v>1135</v>
      </c>
      <c r="F440" s="734">
        <v>45691</v>
      </c>
      <c r="G440" s="735" t="s">
        <v>1598</v>
      </c>
      <c r="H440" s="736" t="s">
        <v>1879</v>
      </c>
      <c r="I440" s="736" t="s">
        <v>635</v>
      </c>
      <c r="J440" s="736" t="s">
        <v>811</v>
      </c>
      <c r="K440" s="737">
        <v>10275</v>
      </c>
      <c r="L440" s="738">
        <v>1025</v>
      </c>
      <c r="M440" s="634" t="str">
        <f t="array" aca="1" ref="M440" ca="1">IFERROR(_xludf.IFS(J440="원천",K440*3.3%*-1,J440="원천/고용",SUM(K440*3.3%*-1,K440*75%*0.8%*-1)),"")</f>
        <v/>
      </c>
      <c r="N440" s="635">
        <f t="shared" ca="1" si="2"/>
        <v>11300</v>
      </c>
      <c r="O440" s="505"/>
      <c r="P440" s="513"/>
      <c r="Q440" s="537"/>
      <c r="R440" s="537"/>
      <c r="S440" s="537"/>
    </row>
    <row r="441" spans="1:19" ht="18.75" customHeight="1">
      <c r="A441" s="537">
        <v>433</v>
      </c>
      <c r="B441" s="728"/>
      <c r="C441" s="728"/>
      <c r="D441" s="758">
        <f>IFERROR(_xlfn.XLOOKUP(E441,[2]예산코드!D:D,[2]예산코드!A:A),"")</f>
        <v>500606</v>
      </c>
      <c r="E441" s="739" t="s">
        <v>1135</v>
      </c>
      <c r="F441" s="747">
        <v>45691</v>
      </c>
      <c r="G441" s="740" t="s">
        <v>1996</v>
      </c>
      <c r="H441" s="741" t="s">
        <v>329</v>
      </c>
      <c r="I441" s="741" t="s">
        <v>635</v>
      </c>
      <c r="J441" s="741" t="s">
        <v>811</v>
      </c>
      <c r="K441" s="742">
        <v>23547</v>
      </c>
      <c r="L441" s="743">
        <v>2353</v>
      </c>
      <c r="M441" s="634" t="str">
        <f t="array" aca="1" ref="M441" ca="1">IFERROR(_xludf.IFS(J441="원천",K441*3.3%*-1,J441="원천/고용",SUM(K441*3.3%*-1,K441*75%*0.8%*-1)),"")</f>
        <v/>
      </c>
      <c r="N441" s="635">
        <f t="shared" ca="1" si="2"/>
        <v>25900</v>
      </c>
      <c r="O441" s="504"/>
      <c r="P441" s="527"/>
      <c r="Q441" s="537"/>
      <c r="R441" s="537"/>
      <c r="S441" s="537"/>
    </row>
    <row r="442" spans="1:19" ht="18.75" customHeight="1">
      <c r="B442" s="704"/>
      <c r="C442" s="704"/>
      <c r="D442" s="758">
        <f>IFERROR(_xlfn.XLOOKUP(E442,[2]예산코드!D:D,[2]예산코드!A:A),"")</f>
        <v>500606</v>
      </c>
      <c r="E442" s="705" t="s">
        <v>2632</v>
      </c>
      <c r="F442" s="697">
        <v>45691</v>
      </c>
      <c r="G442" s="706" t="s">
        <v>2642</v>
      </c>
      <c r="H442" s="707" t="s">
        <v>2643</v>
      </c>
      <c r="I442" s="707" t="s">
        <v>697</v>
      </c>
      <c r="J442" s="707" t="s">
        <v>811</v>
      </c>
      <c r="K442" s="708">
        <v>67273</v>
      </c>
      <c r="L442" s="709">
        <v>6727</v>
      </c>
      <c r="M442" s="702" t="str" cm="1">
        <f t="array" ref="M442">IFERROR(_xlfn.IFS(J442="원천",K442*3.3%*-1,J442="원천/고용",SUM(K442*3.3%*-1,K442*75%*0.8%*-1)),"")</f>
        <v/>
      </c>
      <c r="N442" s="703">
        <f>SUM(K442:M442)</f>
        <v>74000</v>
      </c>
      <c r="O442" s="505"/>
      <c r="P442" s="513"/>
      <c r="Q442" s="537"/>
      <c r="R442" s="537"/>
      <c r="S442" s="537"/>
    </row>
    <row r="443" spans="1:19" ht="18.75" customHeight="1">
      <c r="A443" s="537">
        <v>434</v>
      </c>
      <c r="B443" s="626"/>
      <c r="C443" s="626"/>
      <c r="D443" s="758">
        <f>IFERROR(_xlfn.XLOOKUP(E443,[2]예산코드!D:D,[2]예산코드!A:A),"")</f>
        <v>500606</v>
      </c>
      <c r="E443" s="733" t="s">
        <v>1135</v>
      </c>
      <c r="F443" s="734">
        <v>45692</v>
      </c>
      <c r="G443" s="735" t="s">
        <v>157</v>
      </c>
      <c r="H443" s="736" t="s">
        <v>1271</v>
      </c>
      <c r="I443" s="736" t="s">
        <v>697</v>
      </c>
      <c r="J443" s="736" t="s">
        <v>811</v>
      </c>
      <c r="K443" s="737">
        <v>8637</v>
      </c>
      <c r="L443" s="738">
        <v>863</v>
      </c>
      <c r="M443" s="634" t="str">
        <f t="array" aca="1" ref="M443" ca="1">IFERROR(_xludf.IFS(J443="원천",K443*3.3%*-1,J443="원천/고용",SUM(K443*3.3%*-1,K443*75%*0.8%*-1)),"")</f>
        <v/>
      </c>
      <c r="N443" s="635">
        <f t="shared" ca="1" si="2"/>
        <v>9500</v>
      </c>
      <c r="O443" s="505"/>
      <c r="P443" s="513"/>
      <c r="Q443" s="537"/>
      <c r="R443" s="537"/>
      <c r="S443" s="537"/>
    </row>
    <row r="444" spans="1:19" ht="18.75" customHeight="1">
      <c r="A444" s="537">
        <v>435</v>
      </c>
      <c r="B444" s="728"/>
      <c r="C444" s="728"/>
      <c r="D444" s="758">
        <f>IFERROR(_xlfn.XLOOKUP(E444,[2]예산코드!D:D,[2]예산코드!A:A),"")</f>
        <v>500606</v>
      </c>
      <c r="E444" s="739" t="s">
        <v>1135</v>
      </c>
      <c r="F444" s="747">
        <v>45692</v>
      </c>
      <c r="G444" s="740" t="s">
        <v>100</v>
      </c>
      <c r="H444" s="741" t="s">
        <v>731</v>
      </c>
      <c r="I444" s="741" t="s">
        <v>697</v>
      </c>
      <c r="J444" s="741" t="s">
        <v>811</v>
      </c>
      <c r="K444" s="742">
        <v>59819</v>
      </c>
      <c r="L444" s="743">
        <v>5981</v>
      </c>
      <c r="M444" s="634" t="str">
        <f t="array" aca="1" ref="M444" ca="1">IFERROR(_xludf.IFS(J444="원천",K444*3.3%*-1,J444="원천/고용",SUM(K444*3.3%*-1,K444*75%*0.8%*-1)),"")</f>
        <v/>
      </c>
      <c r="N444" s="635">
        <f t="shared" ca="1" si="2"/>
        <v>65800</v>
      </c>
      <c r="O444" s="504"/>
      <c r="P444" s="527"/>
      <c r="Q444" s="537"/>
      <c r="R444" s="537"/>
      <c r="S444" s="537"/>
    </row>
    <row r="445" spans="1:19" ht="18.75" customHeight="1">
      <c r="A445" s="537">
        <v>436</v>
      </c>
      <c r="B445" s="626"/>
      <c r="C445" s="626"/>
      <c r="D445" s="758">
        <f>IFERROR(_xlfn.XLOOKUP(E445,[2]예산코드!D:D,[2]예산코드!A:A),"")</f>
        <v>500606</v>
      </c>
      <c r="E445" s="733" t="s">
        <v>1135</v>
      </c>
      <c r="F445" s="747">
        <v>45692</v>
      </c>
      <c r="G445" s="735" t="s">
        <v>151</v>
      </c>
      <c r="H445" s="736" t="s">
        <v>373</v>
      </c>
      <c r="I445" s="736" t="s">
        <v>697</v>
      </c>
      <c r="J445" s="736" t="s">
        <v>811</v>
      </c>
      <c r="K445" s="737">
        <v>3500</v>
      </c>
      <c r="L445" s="738"/>
      <c r="M445" s="634" t="str">
        <f t="array" aca="1" ref="M445" ca="1">IFERROR(_xludf.IFS(J445="원천",K445*3.3%*-1,J445="원천/고용",SUM(K445*3.3%*-1,K445*75%*0.8%*-1)),"")</f>
        <v/>
      </c>
      <c r="N445" s="635">
        <f t="shared" ca="1" si="2"/>
        <v>3500</v>
      </c>
      <c r="O445" s="505"/>
      <c r="P445" s="513"/>
      <c r="Q445" s="537"/>
      <c r="R445" s="537"/>
      <c r="S445" s="537"/>
    </row>
    <row r="446" spans="1:19" ht="18.75" customHeight="1">
      <c r="A446" s="537">
        <v>437</v>
      </c>
      <c r="B446" s="728"/>
      <c r="C446" s="728"/>
      <c r="D446" s="758">
        <f>IFERROR(_xlfn.XLOOKUP(E446,[2]예산코드!D:D,[2]예산코드!A:A),"")</f>
        <v>500606</v>
      </c>
      <c r="E446" s="739" t="s">
        <v>1135</v>
      </c>
      <c r="F446" s="747">
        <v>45692</v>
      </c>
      <c r="G446" s="740" t="s">
        <v>1598</v>
      </c>
      <c r="H446" s="741" t="s">
        <v>373</v>
      </c>
      <c r="I446" s="741" t="s">
        <v>635</v>
      </c>
      <c r="J446" s="741" t="s">
        <v>811</v>
      </c>
      <c r="K446" s="742">
        <v>10400</v>
      </c>
      <c r="L446" s="743"/>
      <c r="M446" s="634" t="str">
        <f t="array" aca="1" ref="M446" ca="1">IFERROR(_xludf.IFS(J446="원천",K446*3.3%*-1,J446="원천/고용",SUM(K446*3.3%*-1,K446*75%*0.8%*-1)),"")</f>
        <v/>
      </c>
      <c r="N446" s="635">
        <f t="shared" ca="1" si="2"/>
        <v>10400</v>
      </c>
      <c r="O446" s="504"/>
      <c r="P446" s="527"/>
      <c r="Q446" s="537"/>
      <c r="R446" s="537"/>
      <c r="S446" s="537"/>
    </row>
    <row r="447" spans="1:19" ht="18.75" customHeight="1">
      <c r="A447" s="537">
        <v>438</v>
      </c>
      <c r="B447" s="626"/>
      <c r="C447" s="626"/>
      <c r="D447" s="758">
        <f>IFERROR(_xlfn.XLOOKUP(E447,[2]예산코드!D:D,[2]예산코드!A:A),"")</f>
        <v>500606</v>
      </c>
      <c r="E447" s="733" t="s">
        <v>1135</v>
      </c>
      <c r="F447" s="747">
        <v>45692</v>
      </c>
      <c r="G447" s="735" t="s">
        <v>1747</v>
      </c>
      <c r="H447" s="736" t="s">
        <v>746</v>
      </c>
      <c r="I447" s="736" t="s">
        <v>706</v>
      </c>
      <c r="J447" s="736" t="s">
        <v>811</v>
      </c>
      <c r="K447" s="737">
        <v>13636</v>
      </c>
      <c r="L447" s="738">
        <v>1364</v>
      </c>
      <c r="M447" s="634" t="str">
        <f t="array" aca="1" ref="M447" ca="1">IFERROR(_xludf.IFS(J447="원천",K447*3.3%*-1,J447="원천/고용",SUM(K447*3.3%*-1,K447*75%*0.8%*-1)),"")</f>
        <v/>
      </c>
      <c r="N447" s="635">
        <f t="shared" ca="1" si="2"/>
        <v>15000</v>
      </c>
      <c r="O447" s="505"/>
      <c r="P447" s="513"/>
      <c r="Q447" s="537"/>
      <c r="R447" s="537"/>
      <c r="S447" s="537"/>
    </row>
    <row r="448" spans="1:19" ht="18.75" customHeight="1">
      <c r="B448" s="695"/>
      <c r="C448" s="695"/>
      <c r="D448" s="758">
        <f>IFERROR(_xlfn.XLOOKUP(E448,[2]예산코드!D:D,[2]예산코드!A:A),"")</f>
        <v>500606</v>
      </c>
      <c r="E448" s="705" t="s">
        <v>2632</v>
      </c>
      <c r="F448" s="745">
        <v>45692</v>
      </c>
      <c r="G448" s="706" t="s">
        <v>2642</v>
      </c>
      <c r="H448" s="699" t="s">
        <v>2644</v>
      </c>
      <c r="I448" s="699" t="s">
        <v>697</v>
      </c>
      <c r="J448" s="699" t="s">
        <v>811</v>
      </c>
      <c r="K448" s="700">
        <v>71000</v>
      </c>
      <c r="L448" s="701">
        <v>7100</v>
      </c>
      <c r="M448" s="702" t="str" cm="1">
        <f t="array" ref="M448">IFERROR(_xlfn.IFS(J448="원천",K448*3.3%*-1,J448="원천/고용",SUM(K448*3.3%*-1,K448*75%*0.8%*-1)),"")</f>
        <v/>
      </c>
      <c r="N448" s="703">
        <f t="shared" ref="N448:N450" si="4">SUM(K448:M448)</f>
        <v>78100</v>
      </c>
      <c r="O448" s="504"/>
      <c r="P448" s="527"/>
      <c r="Q448" s="537"/>
      <c r="R448" s="537"/>
      <c r="S448" s="537"/>
    </row>
    <row r="449" spans="1:19" ht="18.75" customHeight="1">
      <c r="B449" s="704"/>
      <c r="C449" s="704"/>
      <c r="D449" s="758">
        <f>IFERROR(_xlfn.XLOOKUP(E449,[2]예산코드!D:D,[2]예산코드!A:A),"")</f>
        <v>500607</v>
      </c>
      <c r="E449" s="705" t="s">
        <v>153</v>
      </c>
      <c r="F449" s="745">
        <v>45692</v>
      </c>
      <c r="G449" s="706" t="s">
        <v>2635</v>
      </c>
      <c r="H449" s="707" t="s">
        <v>2636</v>
      </c>
      <c r="I449" s="699" t="s">
        <v>697</v>
      </c>
      <c r="J449" s="699" t="s">
        <v>811</v>
      </c>
      <c r="K449" s="708">
        <v>909</v>
      </c>
      <c r="L449" s="709">
        <v>91</v>
      </c>
      <c r="M449" s="702" t="str" cm="1">
        <f t="array" ref="M449">IFERROR(_xlfn.IFS(J449="원천",K449*3.3%*-1,J449="원천/고용",SUM(K449*3.3%*-1,K449*75%*0.8%*-1)),"")</f>
        <v/>
      </c>
      <c r="N449" s="703">
        <f t="shared" si="4"/>
        <v>1000</v>
      </c>
      <c r="O449" s="505"/>
      <c r="P449" s="513"/>
      <c r="Q449" s="537"/>
      <c r="R449" s="537"/>
      <c r="S449" s="537"/>
    </row>
    <row r="450" spans="1:19" ht="18.75" customHeight="1">
      <c r="B450" s="695"/>
      <c r="C450" s="695"/>
      <c r="D450" s="758">
        <f>IFERROR(_xlfn.XLOOKUP(E450,[2]예산코드!D:D,[2]예산코드!A:A),"")</f>
        <v>500606</v>
      </c>
      <c r="E450" s="705" t="s">
        <v>2632</v>
      </c>
      <c r="F450" s="745">
        <v>45692</v>
      </c>
      <c r="G450" s="698" t="s">
        <v>1996</v>
      </c>
      <c r="H450" s="699" t="s">
        <v>2638</v>
      </c>
      <c r="I450" s="699" t="s">
        <v>697</v>
      </c>
      <c r="J450" s="699" t="s">
        <v>811</v>
      </c>
      <c r="K450" s="700">
        <v>20909</v>
      </c>
      <c r="L450" s="701">
        <v>2091</v>
      </c>
      <c r="M450" s="702" t="str" cm="1">
        <f t="array" ref="M450">IFERROR(_xlfn.IFS(J450="원천",K450*3.3%*-1,J450="원천/고용",SUM(K450*3.3%*-1,K450*75%*0.8%*-1)),"")</f>
        <v/>
      </c>
      <c r="N450" s="703">
        <f t="shared" si="4"/>
        <v>23000</v>
      </c>
      <c r="O450" s="504"/>
      <c r="P450" s="527"/>
      <c r="Q450" s="537"/>
      <c r="R450" s="537"/>
      <c r="S450" s="537"/>
    </row>
    <row r="451" spans="1:19" ht="18.75" customHeight="1">
      <c r="A451" s="537">
        <v>439</v>
      </c>
      <c r="B451" s="728"/>
      <c r="C451" s="728"/>
      <c r="D451" s="758">
        <f>IFERROR(_xlfn.XLOOKUP(E451,[2]예산코드!D:D,[2]예산코드!A:A),"")</f>
        <v>500606</v>
      </c>
      <c r="E451" s="733" t="s">
        <v>1135</v>
      </c>
      <c r="F451" s="747">
        <v>45693</v>
      </c>
      <c r="G451" s="740" t="s">
        <v>151</v>
      </c>
      <c r="H451" s="741" t="s">
        <v>1015</v>
      </c>
      <c r="I451" s="741" t="s">
        <v>697</v>
      </c>
      <c r="J451" s="741" t="s">
        <v>811</v>
      </c>
      <c r="K451" s="742">
        <v>3800</v>
      </c>
      <c r="L451" s="743"/>
      <c r="M451" s="634" t="str">
        <f t="array" aca="1" ref="M451" ca="1">IFERROR(_xludf.IFS(J451="원천",K451*3.3%*-1,J451="원천/고용",SUM(K451*3.3%*-1,K451*75%*0.8%*-1)),"")</f>
        <v/>
      </c>
      <c r="N451" s="635">
        <f t="shared" ca="1" si="2"/>
        <v>3800</v>
      </c>
      <c r="O451" s="504"/>
      <c r="P451" s="527"/>
      <c r="Q451" s="537"/>
      <c r="R451" s="537"/>
      <c r="S451" s="537"/>
    </row>
    <row r="452" spans="1:19" ht="18.75" customHeight="1">
      <c r="A452" s="537">
        <v>440</v>
      </c>
      <c r="B452" s="626"/>
      <c r="C452" s="626"/>
      <c r="D452" s="758">
        <f>IFERROR(_xlfn.XLOOKUP(E452,[2]예산코드!D:D,[2]예산코드!A:A),"")</f>
        <v>500606</v>
      </c>
      <c r="E452" s="733" t="s">
        <v>1135</v>
      </c>
      <c r="F452" s="747">
        <v>45693</v>
      </c>
      <c r="G452" s="735" t="s">
        <v>145</v>
      </c>
      <c r="H452" s="736" t="s">
        <v>377</v>
      </c>
      <c r="I452" s="736" t="s">
        <v>706</v>
      </c>
      <c r="J452" s="736" t="s">
        <v>811</v>
      </c>
      <c r="K452" s="737">
        <v>15454</v>
      </c>
      <c r="L452" s="738">
        <v>1546</v>
      </c>
      <c r="M452" s="634" t="str">
        <f t="array" aca="1" ref="M452" ca="1">IFERROR(_xludf.IFS(J452="원천",K452*3.3%*-1,J452="원천/고용",SUM(K452*3.3%*-1,K452*75%*0.8%*-1)),"")</f>
        <v/>
      </c>
      <c r="N452" s="635">
        <f t="shared" ca="1" si="2"/>
        <v>17000</v>
      </c>
      <c r="O452" s="505"/>
      <c r="P452" s="513"/>
      <c r="Q452" s="537"/>
      <c r="R452" s="537"/>
      <c r="S452" s="537"/>
    </row>
    <row r="453" spans="1:19" ht="18.75" customHeight="1">
      <c r="A453" s="537">
        <v>441</v>
      </c>
      <c r="B453" s="728"/>
      <c r="C453" s="728"/>
      <c r="D453" s="758">
        <f>IFERROR(_xlfn.XLOOKUP(E453,[2]예산코드!D:D,[2]예산코드!A:A),"")</f>
        <v>500606</v>
      </c>
      <c r="E453" s="733" t="s">
        <v>1135</v>
      </c>
      <c r="F453" s="747">
        <v>45693</v>
      </c>
      <c r="G453" s="740" t="s">
        <v>103</v>
      </c>
      <c r="H453" s="741" t="s">
        <v>360</v>
      </c>
      <c r="I453" s="741" t="s">
        <v>697</v>
      </c>
      <c r="J453" s="741" t="s">
        <v>811</v>
      </c>
      <c r="K453" s="742">
        <v>87728</v>
      </c>
      <c r="L453" s="743">
        <v>8772</v>
      </c>
      <c r="M453" s="634" t="str">
        <f t="array" aca="1" ref="M453" ca="1">IFERROR(_xludf.IFS(J453="원천",K453*3.3%*-1,J453="원천/고용",SUM(K453*3.3%*-1,K453*75%*0.8%*-1)),"")</f>
        <v/>
      </c>
      <c r="N453" s="635">
        <f t="shared" ca="1" si="2"/>
        <v>96500</v>
      </c>
      <c r="O453" s="504"/>
      <c r="P453" s="527"/>
      <c r="Q453" s="537"/>
      <c r="R453" s="537"/>
      <c r="S453" s="537"/>
    </row>
    <row r="454" spans="1:19" ht="18.75" customHeight="1">
      <c r="A454" s="537">
        <v>442</v>
      </c>
      <c r="B454" s="626"/>
      <c r="C454" s="626"/>
      <c r="D454" s="758">
        <f>IFERROR(_xlfn.XLOOKUP(E454,[2]예산코드!D:D,[2]예산코드!A:A),"")</f>
        <v>500615</v>
      </c>
      <c r="E454" s="733" t="s">
        <v>871</v>
      </c>
      <c r="F454" s="747">
        <v>45693</v>
      </c>
      <c r="G454" s="735" t="s">
        <v>1294</v>
      </c>
      <c r="H454" s="736" t="s">
        <v>1096</v>
      </c>
      <c r="I454" s="736" t="s">
        <v>677</v>
      </c>
      <c r="J454" s="736" t="s">
        <v>811</v>
      </c>
      <c r="K454" s="737">
        <v>16364</v>
      </c>
      <c r="L454" s="738">
        <v>1636</v>
      </c>
      <c r="M454" s="634" t="str">
        <f t="array" aca="1" ref="M454" ca="1">IFERROR(_xludf.IFS(J454="원천",K454*3.3%*-1,J454="원천/고용",SUM(K454*3.3%*-1,K454*75%*0.8%*-1)),"")</f>
        <v/>
      </c>
      <c r="N454" s="635">
        <f t="shared" ca="1" si="2"/>
        <v>18000</v>
      </c>
      <c r="O454" s="505"/>
      <c r="P454" s="513"/>
      <c r="Q454" s="537"/>
      <c r="R454" s="537"/>
      <c r="S454" s="537"/>
    </row>
    <row r="455" spans="1:19" ht="18.75" customHeight="1">
      <c r="A455" s="537">
        <v>443</v>
      </c>
      <c r="B455" s="728"/>
      <c r="C455" s="728"/>
      <c r="D455" s="758">
        <f>IFERROR(_xlfn.XLOOKUP(E455,[2]예산코드!D:D,[2]예산코드!A:A),"")</f>
        <v>500606</v>
      </c>
      <c r="E455" s="733" t="s">
        <v>1135</v>
      </c>
      <c r="F455" s="747">
        <v>45693</v>
      </c>
      <c r="G455" s="740" t="s">
        <v>1746</v>
      </c>
      <c r="H455" s="741" t="s">
        <v>367</v>
      </c>
      <c r="I455" s="741" t="s">
        <v>677</v>
      </c>
      <c r="J455" s="741" t="s">
        <v>811</v>
      </c>
      <c r="K455" s="742">
        <f>23546+490</f>
        <v>24036</v>
      </c>
      <c r="L455" s="743">
        <v>2354</v>
      </c>
      <c r="M455" s="634" t="str">
        <f t="array" aca="1" ref="M455" ca="1">IFERROR(_xludf.IFS(J455="원천",K455*3.3%*-1,J455="원천/고용",SUM(K455*3.3%*-1,K455*75%*0.8%*-1)),"")</f>
        <v/>
      </c>
      <c r="N455" s="635">
        <f t="shared" ca="1" si="2"/>
        <v>26390</v>
      </c>
      <c r="O455" s="504"/>
      <c r="P455" s="527"/>
      <c r="Q455" s="537"/>
      <c r="R455" s="537"/>
      <c r="S455" s="537"/>
    </row>
    <row r="456" spans="1:19" ht="18.75" customHeight="1">
      <c r="A456" s="537">
        <v>444</v>
      </c>
      <c r="B456" s="626"/>
      <c r="C456" s="626"/>
      <c r="D456" s="758">
        <f>IFERROR(_xlfn.XLOOKUP(E456,[2]예산코드!D:D,[2]예산코드!A:A),"")</f>
        <v>500606</v>
      </c>
      <c r="E456" s="733" t="s">
        <v>1135</v>
      </c>
      <c r="F456" s="747">
        <v>45693</v>
      </c>
      <c r="G456" s="735" t="s">
        <v>1962</v>
      </c>
      <c r="H456" s="736" t="s">
        <v>1470</v>
      </c>
      <c r="I456" s="736" t="s">
        <v>636</v>
      </c>
      <c r="J456" s="736" t="s">
        <v>811</v>
      </c>
      <c r="K456" s="737">
        <v>10000</v>
      </c>
      <c r="L456" s="738">
        <v>1000</v>
      </c>
      <c r="M456" s="634" t="str">
        <f t="array" aca="1" ref="M456" ca="1">IFERROR(_xludf.IFS(J456="원천",K456*3.3%*-1,J456="원천/고용",SUM(K456*3.3%*-1,K456*75%*0.8%*-1)),"")</f>
        <v/>
      </c>
      <c r="N456" s="635">
        <f t="shared" ca="1" si="2"/>
        <v>11000</v>
      </c>
      <c r="O456" s="505"/>
      <c r="P456" s="513"/>
      <c r="Q456" s="537"/>
      <c r="R456" s="537"/>
      <c r="S456" s="537"/>
    </row>
    <row r="457" spans="1:19" ht="18.75" customHeight="1">
      <c r="A457" s="537">
        <v>445</v>
      </c>
      <c r="B457" s="728"/>
      <c r="C457" s="728"/>
      <c r="D457" s="758">
        <f>IFERROR(_xlfn.XLOOKUP(E457,[2]예산코드!D:D,[2]예산코드!A:A),"")</f>
        <v>500606</v>
      </c>
      <c r="E457" s="733" t="s">
        <v>1135</v>
      </c>
      <c r="F457" s="747">
        <v>45693</v>
      </c>
      <c r="G457" s="740" t="s">
        <v>1745</v>
      </c>
      <c r="H457" s="741" t="s">
        <v>1235</v>
      </c>
      <c r="I457" s="741" t="s">
        <v>636</v>
      </c>
      <c r="J457" s="741" t="s">
        <v>811</v>
      </c>
      <c r="K457" s="742">
        <v>6364</v>
      </c>
      <c r="L457" s="743">
        <v>636</v>
      </c>
      <c r="M457" s="634" t="str">
        <f t="array" aca="1" ref="M457" ca="1">IFERROR(_xludf.IFS(J457="원천",K457*3.3%*-1,J457="원천/고용",SUM(K457*3.3%*-1,K457*75%*0.8%*-1)),"")</f>
        <v/>
      </c>
      <c r="N457" s="635">
        <f t="shared" ca="1" si="2"/>
        <v>7000</v>
      </c>
      <c r="O457" s="504"/>
      <c r="P457" s="527"/>
      <c r="Q457" s="537"/>
      <c r="R457" s="537"/>
      <c r="S457" s="537"/>
    </row>
    <row r="458" spans="1:19" ht="18.75" customHeight="1">
      <c r="A458" s="537">
        <v>446</v>
      </c>
      <c r="B458" s="626"/>
      <c r="C458" s="626"/>
      <c r="D458" s="758">
        <f>IFERROR(_xlfn.XLOOKUP(E458,[2]예산코드!D:D,[2]예산코드!A:A),"")</f>
        <v>500606</v>
      </c>
      <c r="E458" s="733" t="s">
        <v>1135</v>
      </c>
      <c r="F458" s="747">
        <v>45693</v>
      </c>
      <c r="G458" s="735" t="s">
        <v>2000</v>
      </c>
      <c r="H458" s="736" t="s">
        <v>1741</v>
      </c>
      <c r="I458" s="736" t="s">
        <v>636</v>
      </c>
      <c r="J458" s="736" t="s">
        <v>811</v>
      </c>
      <c r="K458" s="737">
        <v>21818</v>
      </c>
      <c r="L458" s="738">
        <v>2182</v>
      </c>
      <c r="M458" s="634" t="str">
        <f t="array" aca="1" ref="M458" ca="1">IFERROR(_xludf.IFS(J458="원천",K458*3.3%*-1,J458="원천/고용",SUM(K458*3.3%*-1,K458*75%*0.8%*-1)),"")</f>
        <v/>
      </c>
      <c r="N458" s="635">
        <f t="shared" ca="1" si="2"/>
        <v>24000</v>
      </c>
      <c r="O458" s="505"/>
      <c r="P458" s="513"/>
      <c r="Q458" s="537"/>
      <c r="R458" s="537"/>
      <c r="S458" s="537"/>
    </row>
    <row r="459" spans="1:19" ht="18.75" customHeight="1">
      <c r="A459" s="537">
        <v>447</v>
      </c>
      <c r="B459" s="728"/>
      <c r="C459" s="728"/>
      <c r="D459" s="758">
        <f>IFERROR(_xlfn.XLOOKUP(E459,[2]예산코드!D:D,[2]예산코드!A:A),"")</f>
        <v>500606</v>
      </c>
      <c r="E459" s="733" t="s">
        <v>1135</v>
      </c>
      <c r="F459" s="747">
        <v>45693</v>
      </c>
      <c r="G459" s="740" t="s">
        <v>1732</v>
      </c>
      <c r="H459" s="741" t="s">
        <v>1738</v>
      </c>
      <c r="I459" s="741" t="s">
        <v>636</v>
      </c>
      <c r="J459" s="741" t="s">
        <v>811</v>
      </c>
      <c r="K459" s="742">
        <v>12008</v>
      </c>
      <c r="L459" s="743">
        <v>1192</v>
      </c>
      <c r="M459" s="634" t="str">
        <f t="array" aca="1" ref="M459" ca="1">IFERROR(_xludf.IFS(J459="원천",K459*3.3%*-1,J459="원천/고용",SUM(K459*3.3%*-1,K459*75%*0.8%*-1)),"")</f>
        <v/>
      </c>
      <c r="N459" s="635">
        <f t="shared" ca="1" si="2"/>
        <v>13200</v>
      </c>
      <c r="O459" s="504"/>
      <c r="P459" s="527"/>
      <c r="Q459" s="537"/>
      <c r="R459" s="537"/>
      <c r="S459" s="537"/>
    </row>
    <row r="460" spans="1:19" ht="18.75" customHeight="1">
      <c r="B460" s="728"/>
      <c r="C460" s="728"/>
      <c r="D460" s="758">
        <f>IFERROR(_xlfn.XLOOKUP(E460,[2]예산코드!D:D,[2]예산코드!A:A),"")</f>
        <v>500602</v>
      </c>
      <c r="E460" s="733" t="s">
        <v>859</v>
      </c>
      <c r="F460" s="747">
        <v>45693</v>
      </c>
      <c r="G460" s="740" t="s">
        <v>1799</v>
      </c>
      <c r="H460" s="741" t="s">
        <v>1227</v>
      </c>
      <c r="I460" s="741" t="s">
        <v>636</v>
      </c>
      <c r="J460" s="741" t="s">
        <v>672</v>
      </c>
      <c r="K460" s="742">
        <v>3273</v>
      </c>
      <c r="L460" s="743">
        <v>327</v>
      </c>
      <c r="M460" s="634"/>
      <c r="N460" s="635">
        <f t="shared" si="2"/>
        <v>3600</v>
      </c>
      <c r="O460" s="504"/>
      <c r="P460" s="527"/>
      <c r="Q460" s="537"/>
      <c r="R460" s="537"/>
      <c r="S460" s="537"/>
    </row>
    <row r="461" spans="1:19" ht="18.75" customHeight="1">
      <c r="B461" s="728"/>
      <c r="C461" s="728"/>
      <c r="D461" s="758">
        <f>IFERROR(_xlfn.XLOOKUP(E461,[2]예산코드!D:D,[2]예산코드!A:A),"")</f>
        <v>500602</v>
      </c>
      <c r="E461" s="733" t="s">
        <v>859</v>
      </c>
      <c r="F461" s="747">
        <v>45693</v>
      </c>
      <c r="G461" s="740" t="s">
        <v>1799</v>
      </c>
      <c r="H461" s="741" t="s">
        <v>770</v>
      </c>
      <c r="I461" s="741" t="s">
        <v>636</v>
      </c>
      <c r="J461" s="741" t="s">
        <v>672</v>
      </c>
      <c r="K461" s="742">
        <v>3273</v>
      </c>
      <c r="L461" s="743">
        <v>327</v>
      </c>
      <c r="M461" s="634"/>
      <c r="N461" s="635">
        <f t="shared" si="2"/>
        <v>3600</v>
      </c>
      <c r="O461" s="504"/>
      <c r="P461" s="527"/>
      <c r="Q461" s="537"/>
      <c r="R461" s="537"/>
      <c r="S461" s="537"/>
    </row>
    <row r="462" spans="1:19" ht="18.75" customHeight="1">
      <c r="B462" s="728"/>
      <c r="C462" s="728"/>
      <c r="D462" s="758">
        <f>IFERROR(_xlfn.XLOOKUP(E462,[2]예산코드!D:D,[2]예산코드!A:A),"")</f>
        <v>500602</v>
      </c>
      <c r="E462" s="733" t="s">
        <v>859</v>
      </c>
      <c r="F462" s="747">
        <v>45693</v>
      </c>
      <c r="G462" s="740" t="s">
        <v>1799</v>
      </c>
      <c r="H462" s="741" t="s">
        <v>1149</v>
      </c>
      <c r="I462" s="741" t="s">
        <v>636</v>
      </c>
      <c r="J462" s="741" t="s">
        <v>1143</v>
      </c>
      <c r="K462" s="742">
        <v>800</v>
      </c>
      <c r="L462" s="743"/>
      <c r="M462" s="634"/>
      <c r="N462" s="635">
        <f t="shared" si="2"/>
        <v>800</v>
      </c>
      <c r="O462" s="504"/>
      <c r="P462" s="527"/>
      <c r="Q462" s="537"/>
      <c r="R462" s="537"/>
      <c r="S462" s="537"/>
    </row>
    <row r="463" spans="1:19" ht="18.75" customHeight="1">
      <c r="B463" s="695"/>
      <c r="C463" s="695"/>
      <c r="D463" s="758">
        <f>IFERROR(_xlfn.XLOOKUP(E463,[2]예산코드!D:D,[2]예산코드!A:A),"")</f>
        <v>500606</v>
      </c>
      <c r="E463" s="705" t="s">
        <v>2632</v>
      </c>
      <c r="F463" s="745">
        <v>45693</v>
      </c>
      <c r="G463" s="698" t="s">
        <v>2645</v>
      </c>
      <c r="H463" s="699" t="s">
        <v>2646</v>
      </c>
      <c r="I463" s="699" t="s">
        <v>697</v>
      </c>
      <c r="J463" s="699" t="s">
        <v>811</v>
      </c>
      <c r="K463" s="700">
        <v>27727</v>
      </c>
      <c r="L463" s="701">
        <v>2773</v>
      </c>
      <c r="M463" s="702" t="str" cm="1">
        <f t="array" ref="M463">IFERROR(_xlfn.IFS(J463="원천",K463*3.3%*-1,J463="원천/고용",SUM(K463*3.3%*-1,K463*75%*0.8%*-1)),"")</f>
        <v/>
      </c>
      <c r="N463" s="703">
        <f t="shared" ref="N463:N469" si="5">SUM(K463:M463)</f>
        <v>30500</v>
      </c>
      <c r="O463" s="505"/>
      <c r="P463" s="513"/>
      <c r="Q463" s="537"/>
      <c r="R463" s="537"/>
      <c r="S463" s="537"/>
    </row>
    <row r="464" spans="1:19" ht="18.75" customHeight="1">
      <c r="B464" s="704"/>
      <c r="C464" s="704"/>
      <c r="D464" s="758">
        <f>IFERROR(_xlfn.XLOOKUP(E464,[2]예산코드!D:D,[2]예산코드!A:A),"")</f>
        <v>500606</v>
      </c>
      <c r="E464" s="705" t="s">
        <v>2632</v>
      </c>
      <c r="F464" s="745">
        <v>45693</v>
      </c>
      <c r="G464" s="706" t="s">
        <v>2645</v>
      </c>
      <c r="H464" s="707" t="s">
        <v>2647</v>
      </c>
      <c r="I464" s="699" t="s">
        <v>697</v>
      </c>
      <c r="J464" s="699" t="s">
        <v>811</v>
      </c>
      <c r="K464" s="708">
        <v>21291</v>
      </c>
      <c r="L464" s="709">
        <v>2129</v>
      </c>
      <c r="M464" s="702" t="str" cm="1">
        <f t="array" ref="M464">IFERROR(_xlfn.IFS(J464="원천",K464*3.3%*-1,J464="원천/고용",SUM(K464*3.3%*-1,K464*75%*0.8%*-1)),"")</f>
        <v/>
      </c>
      <c r="N464" s="703">
        <f t="shared" si="5"/>
        <v>23420</v>
      </c>
      <c r="O464" s="504"/>
      <c r="P464" s="527"/>
      <c r="Q464" s="537"/>
      <c r="R464" s="537"/>
      <c r="S464" s="537"/>
    </row>
    <row r="465" spans="1:19" ht="18.75" customHeight="1">
      <c r="B465" s="695"/>
      <c r="C465" s="695"/>
      <c r="D465" s="758">
        <f>IFERROR(_xlfn.XLOOKUP(E465,[2]예산코드!D:D,[2]예산코드!A:A),"")</f>
        <v>500606</v>
      </c>
      <c r="E465" s="705" t="s">
        <v>2632</v>
      </c>
      <c r="F465" s="745">
        <v>45693</v>
      </c>
      <c r="G465" s="706" t="s">
        <v>2645</v>
      </c>
      <c r="H465" s="699" t="s">
        <v>2648</v>
      </c>
      <c r="I465" s="699" t="s">
        <v>697</v>
      </c>
      <c r="J465" s="699" t="s">
        <v>811</v>
      </c>
      <c r="K465" s="700">
        <v>31727</v>
      </c>
      <c r="L465" s="701">
        <v>3173</v>
      </c>
      <c r="M465" s="702" t="str" cm="1">
        <f t="array" ref="M465">IFERROR(_xlfn.IFS(J465="원천",K465*3.3%*-1,J465="원천/고용",SUM(K465*3.3%*-1,K465*75%*0.8%*-1)),"")</f>
        <v/>
      </c>
      <c r="N465" s="703">
        <f t="shared" si="5"/>
        <v>34900</v>
      </c>
      <c r="O465" s="505"/>
      <c r="P465" s="513"/>
      <c r="Q465" s="537"/>
      <c r="R465" s="537"/>
      <c r="S465" s="537"/>
    </row>
    <row r="466" spans="1:19" ht="18.75" customHeight="1">
      <c r="B466" s="704"/>
      <c r="C466" s="704"/>
      <c r="D466" s="758">
        <f>IFERROR(_xlfn.XLOOKUP(E466,[2]예산코드!D:D,[2]예산코드!A:A),"")</f>
        <v>503405</v>
      </c>
      <c r="E466" s="705" t="s">
        <v>988</v>
      </c>
      <c r="F466" s="745">
        <v>45693</v>
      </c>
      <c r="G466" s="706" t="s">
        <v>2649</v>
      </c>
      <c r="H466" s="707" t="s">
        <v>2650</v>
      </c>
      <c r="I466" s="699" t="s">
        <v>697</v>
      </c>
      <c r="J466" s="699" t="s">
        <v>811</v>
      </c>
      <c r="K466" s="708">
        <v>50745</v>
      </c>
      <c r="L466" s="709">
        <v>5075</v>
      </c>
      <c r="M466" s="702" t="str" cm="1">
        <f t="array" ref="M466">IFERROR(_xlfn.IFS(J466="원천",K466*3.3%*-1,J466="원천/고용",SUM(K466*3.3%*-1,K466*75%*0.8%*-1)),"")</f>
        <v/>
      </c>
      <c r="N466" s="703">
        <f t="shared" si="5"/>
        <v>55820</v>
      </c>
      <c r="O466" s="504"/>
      <c r="P466" s="527"/>
      <c r="Q466" s="537"/>
      <c r="R466" s="537"/>
      <c r="S466" s="537"/>
    </row>
    <row r="467" spans="1:19" ht="18.75" customHeight="1">
      <c r="B467" s="695"/>
      <c r="C467" s="695"/>
      <c r="D467" s="758">
        <f>IFERROR(_xlfn.XLOOKUP(E467,[2]예산코드!D:D,[2]예산코드!A:A),"")</f>
        <v>500606</v>
      </c>
      <c r="E467" s="705" t="s">
        <v>2632</v>
      </c>
      <c r="F467" s="745">
        <v>45693</v>
      </c>
      <c r="G467" s="698" t="s">
        <v>2645</v>
      </c>
      <c r="H467" s="699" t="s">
        <v>375</v>
      </c>
      <c r="I467" s="699" t="s">
        <v>697</v>
      </c>
      <c r="J467" s="699" t="s">
        <v>811</v>
      </c>
      <c r="K467" s="700">
        <v>122100</v>
      </c>
      <c r="L467" s="701">
        <v>12210</v>
      </c>
      <c r="M467" s="702" t="str" cm="1">
        <f t="array" ref="M467">IFERROR(_xlfn.IFS(J467="원천",K467*3.3%*-1,J467="원천/고용",SUM(K467*3.3%*-1,K467*75%*0.8%*-1)),"")</f>
        <v/>
      </c>
      <c r="N467" s="703">
        <f t="shared" si="5"/>
        <v>134310</v>
      </c>
      <c r="O467" s="505"/>
      <c r="P467" s="513"/>
      <c r="Q467" s="537"/>
      <c r="R467" s="537"/>
      <c r="S467" s="537"/>
    </row>
    <row r="468" spans="1:19" ht="18.75" customHeight="1">
      <c r="B468" s="704"/>
      <c r="C468" s="704"/>
      <c r="D468" s="758">
        <f>IFERROR(_xlfn.XLOOKUP(E468,[2]예산코드!D:D,[2]예산코드!A:A),"")</f>
        <v>500606</v>
      </c>
      <c r="E468" s="705" t="s">
        <v>2632</v>
      </c>
      <c r="F468" s="697">
        <v>45693</v>
      </c>
      <c r="G468" s="706" t="s">
        <v>2633</v>
      </c>
      <c r="H468" s="707" t="s">
        <v>2651</v>
      </c>
      <c r="I468" s="707" t="s">
        <v>697</v>
      </c>
      <c r="J468" s="699" t="s">
        <v>811</v>
      </c>
      <c r="K468" s="708">
        <v>107273</v>
      </c>
      <c r="L468" s="709">
        <v>10727</v>
      </c>
      <c r="M468" s="702" t="str" cm="1">
        <f t="array" ref="M468">IFERROR(_xlfn.IFS(J468="원천",K468*3.3%*-1,J468="원천/고용",SUM(K468*3.3%*-1,K468*75%*0.8%*-1)),"")</f>
        <v/>
      </c>
      <c r="N468" s="703">
        <f t="shared" si="5"/>
        <v>118000</v>
      </c>
      <c r="O468" s="504"/>
      <c r="P468" s="527"/>
      <c r="Q468" s="537"/>
      <c r="R468" s="537"/>
      <c r="S468" s="537"/>
    </row>
    <row r="469" spans="1:19" ht="18.75" customHeight="1">
      <c r="B469" s="695"/>
      <c r="C469" s="695"/>
      <c r="D469" s="758">
        <f>IFERROR(_xlfn.XLOOKUP(E469,[2]예산코드!D:D,[2]예산코드!A:A),"")</f>
        <v>500607</v>
      </c>
      <c r="E469" s="705" t="s">
        <v>153</v>
      </c>
      <c r="F469" s="697">
        <v>45693</v>
      </c>
      <c r="G469" s="698" t="s">
        <v>2635</v>
      </c>
      <c r="H469" s="707" t="s">
        <v>2636</v>
      </c>
      <c r="I469" s="707" t="s">
        <v>697</v>
      </c>
      <c r="J469" s="699" t="s">
        <v>811</v>
      </c>
      <c r="K469" s="700">
        <v>3000</v>
      </c>
      <c r="L469" s="701">
        <v>300</v>
      </c>
      <c r="M469" s="702" t="str" cm="1">
        <f t="array" ref="M469">IFERROR(_xlfn.IFS(J469="원천",K469*3.3%*-1,J469="원천/고용",SUM(K469*3.3%*-1,K469*75%*0.8%*-1)),"")</f>
        <v/>
      </c>
      <c r="N469" s="703">
        <f t="shared" si="5"/>
        <v>3300</v>
      </c>
      <c r="O469" s="541"/>
      <c r="P469" s="541"/>
      <c r="Q469" s="537"/>
      <c r="R469" s="537"/>
      <c r="S469" s="537"/>
    </row>
    <row r="470" spans="1:19" ht="18.75" customHeight="1">
      <c r="A470" s="537">
        <v>448</v>
      </c>
      <c r="B470" s="626"/>
      <c r="C470" s="626"/>
      <c r="D470" s="758">
        <f>IFERROR(_xlfn.XLOOKUP(E470,[2]예산코드!D:D,[2]예산코드!A:A),"")</f>
        <v>500601</v>
      </c>
      <c r="E470" s="733" t="s">
        <v>869</v>
      </c>
      <c r="F470" s="734">
        <v>45694</v>
      </c>
      <c r="G470" s="735" t="s">
        <v>1765</v>
      </c>
      <c r="H470" s="736" t="s">
        <v>1212</v>
      </c>
      <c r="I470" s="736" t="s">
        <v>636</v>
      </c>
      <c r="J470" s="736" t="s">
        <v>811</v>
      </c>
      <c r="K470" s="737">
        <v>12727</v>
      </c>
      <c r="L470" s="738">
        <v>1273</v>
      </c>
      <c r="M470" s="634" t="str">
        <f t="array" aca="1" ref="M470" ca="1">IFERROR(_xludf.IFS(J470="원천",K470*3.3%*-1,J470="원천/고용",SUM(K470*3.3%*-1,K470*75%*0.8%*-1)),"")</f>
        <v/>
      </c>
      <c r="N470" s="635">
        <f t="shared" ca="1" si="2"/>
        <v>14000</v>
      </c>
      <c r="O470" s="505"/>
      <c r="P470" s="513"/>
      <c r="Q470" s="537"/>
      <c r="R470" s="537"/>
      <c r="S470" s="537"/>
    </row>
    <row r="471" spans="1:19" ht="18.75" customHeight="1">
      <c r="A471" s="537">
        <v>449</v>
      </c>
      <c r="B471" s="728"/>
      <c r="C471" s="728"/>
      <c r="D471" s="758">
        <f>IFERROR(_xlfn.XLOOKUP(E471,[2]예산코드!D:D,[2]예산코드!A:A),"")</f>
        <v>500604</v>
      </c>
      <c r="E471" s="739" t="s">
        <v>1140</v>
      </c>
      <c r="F471" s="747">
        <v>45694</v>
      </c>
      <c r="G471" s="740" t="s">
        <v>1576</v>
      </c>
      <c r="H471" s="741" t="s">
        <v>1872</v>
      </c>
      <c r="I471" s="741" t="s">
        <v>636</v>
      </c>
      <c r="J471" s="741" t="s">
        <v>811</v>
      </c>
      <c r="K471" s="742">
        <v>13637</v>
      </c>
      <c r="L471" s="743">
        <v>1363</v>
      </c>
      <c r="M471" s="634" t="str">
        <f t="array" aca="1" ref="M471" ca="1">IFERROR(_xludf.IFS(J471="원천",K471*3.3%*-1,J471="원천/고용",SUM(K471*3.3%*-1,K471*75%*0.8%*-1)),"")</f>
        <v/>
      </c>
      <c r="N471" s="635">
        <f t="shared" ca="1" si="2"/>
        <v>15000</v>
      </c>
      <c r="O471" s="504"/>
      <c r="P471" s="527"/>
      <c r="Q471" s="537"/>
      <c r="R471" s="537"/>
      <c r="S471" s="537"/>
    </row>
    <row r="472" spans="1:19" ht="18.75" customHeight="1">
      <c r="A472" s="537">
        <v>450</v>
      </c>
      <c r="B472" s="626"/>
      <c r="C472" s="626"/>
      <c r="D472" s="758">
        <f>IFERROR(_xlfn.XLOOKUP(E472,[2]예산코드!D:D,[2]예산코드!A:A),"")</f>
        <v>500602</v>
      </c>
      <c r="E472" s="733" t="s">
        <v>859</v>
      </c>
      <c r="F472" s="734">
        <v>45694</v>
      </c>
      <c r="G472" s="735" t="s">
        <v>431</v>
      </c>
      <c r="H472" s="736" t="s">
        <v>1969</v>
      </c>
      <c r="I472" s="736" t="s">
        <v>636</v>
      </c>
      <c r="J472" s="741" t="s">
        <v>811</v>
      </c>
      <c r="K472" s="737">
        <v>45455</v>
      </c>
      <c r="L472" s="738">
        <v>4545</v>
      </c>
      <c r="M472" s="634" t="str">
        <f t="array" aca="1" ref="M472" ca="1">IFERROR(_xludf.IFS(J472="원천",K472*3.3%*-1,J472="원천/고용",SUM(K472*3.3%*-1,K472*75%*0.8%*-1)),"")</f>
        <v/>
      </c>
      <c r="N472" s="635">
        <f t="shared" ca="1" si="2"/>
        <v>50000</v>
      </c>
      <c r="O472" s="505"/>
      <c r="P472" s="513"/>
      <c r="Q472" s="537"/>
      <c r="R472" s="537"/>
      <c r="S472" s="537"/>
    </row>
    <row r="473" spans="1:19" ht="18.75" customHeight="1">
      <c r="A473" s="537">
        <v>451</v>
      </c>
      <c r="B473" s="728"/>
      <c r="C473" s="728"/>
      <c r="D473" s="758">
        <f>IFERROR(_xlfn.XLOOKUP(E473,[2]예산코드!D:D,[2]예산코드!A:A),"")</f>
        <v>500606</v>
      </c>
      <c r="E473" s="739" t="s">
        <v>1135</v>
      </c>
      <c r="F473" s="747">
        <v>45694</v>
      </c>
      <c r="G473" s="740" t="s">
        <v>1566</v>
      </c>
      <c r="H473" s="741" t="s">
        <v>1250</v>
      </c>
      <c r="I473" s="741" t="s">
        <v>635</v>
      </c>
      <c r="J473" s="741" t="s">
        <v>811</v>
      </c>
      <c r="K473" s="742">
        <v>35455</v>
      </c>
      <c r="L473" s="743">
        <v>3545</v>
      </c>
      <c r="M473" s="634" t="str">
        <f t="array" aca="1" ref="M473" ca="1">IFERROR(_xludf.IFS(J473="원천",K473*3.3%*-1,J473="원천/고용",SUM(K473*3.3%*-1,K473*75%*0.8%*-1)),"")</f>
        <v/>
      </c>
      <c r="N473" s="635">
        <f t="shared" ca="1" si="2"/>
        <v>39000</v>
      </c>
      <c r="O473" s="504"/>
      <c r="P473" s="527"/>
      <c r="Q473" s="537"/>
      <c r="R473" s="537"/>
      <c r="S473" s="537"/>
    </row>
    <row r="474" spans="1:19" ht="18.75" customHeight="1">
      <c r="A474" s="537">
        <v>452</v>
      </c>
      <c r="B474" s="626"/>
      <c r="C474" s="626"/>
      <c r="D474" s="758">
        <f>IFERROR(_xlfn.XLOOKUP(E474,[2]예산코드!D:D,[2]예산코드!A:A),"")</f>
        <v>500606</v>
      </c>
      <c r="E474" s="739" t="s">
        <v>1135</v>
      </c>
      <c r="F474" s="734">
        <v>45694</v>
      </c>
      <c r="G474" s="735" t="s">
        <v>2045</v>
      </c>
      <c r="H474" s="736" t="s">
        <v>696</v>
      </c>
      <c r="I474" s="736" t="s">
        <v>697</v>
      </c>
      <c r="J474" s="741" t="s">
        <v>811</v>
      </c>
      <c r="K474" s="737">
        <v>64545</v>
      </c>
      <c r="L474" s="738">
        <v>6455</v>
      </c>
      <c r="M474" s="634" t="str">
        <f t="array" aca="1" ref="M474" ca="1">IFERROR(_xludf.IFS(J474="원천",K474*3.3%*-1,J474="원천/고용",SUM(K474*3.3%*-1,K474*75%*0.8%*-1)),"")</f>
        <v/>
      </c>
      <c r="N474" s="635">
        <f t="shared" ca="1" si="2"/>
        <v>71000</v>
      </c>
      <c r="O474" s="505"/>
      <c r="P474" s="513"/>
      <c r="Q474" s="537"/>
      <c r="R474" s="537"/>
      <c r="S474" s="537"/>
    </row>
    <row r="475" spans="1:19" ht="18.75" customHeight="1">
      <c r="A475" s="537">
        <v>453</v>
      </c>
      <c r="B475" s="728"/>
      <c r="C475" s="728"/>
      <c r="D475" s="758">
        <f>IFERROR(_xlfn.XLOOKUP(E475,[2]예산코드!D:D,[2]예산코드!A:A),"")</f>
        <v>500615</v>
      </c>
      <c r="E475" s="739" t="s">
        <v>871</v>
      </c>
      <c r="F475" s="747">
        <v>45694</v>
      </c>
      <c r="G475" s="740" t="s">
        <v>1471</v>
      </c>
      <c r="H475" s="741" t="s">
        <v>1232</v>
      </c>
      <c r="I475" s="741" t="s">
        <v>605</v>
      </c>
      <c r="J475" s="741" t="s">
        <v>811</v>
      </c>
      <c r="K475" s="742">
        <v>377000</v>
      </c>
      <c r="L475" s="743">
        <v>37700</v>
      </c>
      <c r="M475" s="634" t="str">
        <f t="array" aca="1" ref="M475" ca="1">IFERROR(_xludf.IFS(J475="원천",K475*3.3%*-1,J475="원천/고용",SUM(K475*3.3%*-1,K475*75%*0.8%*-1)),"")</f>
        <v/>
      </c>
      <c r="N475" s="635">
        <f t="shared" ca="1" si="2"/>
        <v>414700</v>
      </c>
      <c r="O475" s="504"/>
      <c r="P475" s="527"/>
      <c r="Q475" s="537"/>
      <c r="R475" s="537"/>
      <c r="S475" s="537"/>
    </row>
    <row r="476" spans="1:19" ht="18.75" customHeight="1">
      <c r="B476" s="728"/>
      <c r="C476" s="728"/>
      <c r="D476" s="758">
        <f>IFERROR(_xlfn.XLOOKUP(E476,[2]예산코드!D:D,[2]예산코드!A:A),"")</f>
        <v>500602</v>
      </c>
      <c r="E476" s="733" t="s">
        <v>859</v>
      </c>
      <c r="F476" s="747">
        <v>45694</v>
      </c>
      <c r="G476" s="740" t="s">
        <v>1799</v>
      </c>
      <c r="H476" s="741" t="s">
        <v>1227</v>
      </c>
      <c r="I476" s="741" t="s">
        <v>636</v>
      </c>
      <c r="J476" s="741" t="s">
        <v>1143</v>
      </c>
      <c r="K476" s="742">
        <v>3273</v>
      </c>
      <c r="L476" s="743">
        <v>327</v>
      </c>
      <c r="M476" s="634"/>
      <c r="N476" s="635">
        <f t="shared" si="2"/>
        <v>3600</v>
      </c>
      <c r="O476" s="504"/>
      <c r="P476" s="527"/>
      <c r="Q476" s="537"/>
      <c r="R476" s="537"/>
      <c r="S476" s="537"/>
    </row>
    <row r="477" spans="1:19" ht="18.75" customHeight="1">
      <c r="B477" s="728"/>
      <c r="C477" s="728"/>
      <c r="D477" s="758">
        <f>IFERROR(_xlfn.XLOOKUP(E477,[2]예산코드!D:D,[2]예산코드!A:A),"")</f>
        <v>500602</v>
      </c>
      <c r="E477" s="733" t="s">
        <v>859</v>
      </c>
      <c r="F477" s="747">
        <v>45694</v>
      </c>
      <c r="G477" s="740" t="s">
        <v>1799</v>
      </c>
      <c r="H477" s="741" t="s">
        <v>770</v>
      </c>
      <c r="I477" s="741" t="s">
        <v>636</v>
      </c>
      <c r="J477" s="741" t="s">
        <v>1143</v>
      </c>
      <c r="K477" s="742">
        <v>3273</v>
      </c>
      <c r="L477" s="743">
        <v>327</v>
      </c>
      <c r="M477" s="634"/>
      <c r="N477" s="635">
        <f t="shared" si="2"/>
        <v>3600</v>
      </c>
      <c r="O477" s="504"/>
      <c r="P477" s="527"/>
      <c r="Q477" s="537"/>
      <c r="R477" s="537"/>
      <c r="S477" s="537"/>
    </row>
    <row r="478" spans="1:19" ht="18.75" customHeight="1">
      <c r="B478" s="728"/>
      <c r="C478" s="728"/>
      <c r="D478" s="758">
        <f>IFERROR(_xlfn.XLOOKUP(E478,[2]예산코드!D:D,[2]예산코드!A:A),"")</f>
        <v>500602</v>
      </c>
      <c r="E478" s="733" t="s">
        <v>859</v>
      </c>
      <c r="F478" s="747">
        <v>45694</v>
      </c>
      <c r="G478" s="740" t="s">
        <v>1799</v>
      </c>
      <c r="H478" s="741" t="s">
        <v>1149</v>
      </c>
      <c r="I478" s="741" t="s">
        <v>636</v>
      </c>
      <c r="J478" s="741" t="s">
        <v>1143</v>
      </c>
      <c r="K478" s="742">
        <v>800</v>
      </c>
      <c r="L478" s="743"/>
      <c r="M478" s="634"/>
      <c r="N478" s="635">
        <f t="shared" si="2"/>
        <v>800</v>
      </c>
      <c r="O478" s="504"/>
      <c r="P478" s="527"/>
      <c r="Q478" s="537"/>
      <c r="R478" s="537"/>
      <c r="S478" s="537"/>
    </row>
    <row r="479" spans="1:19" ht="18.75" customHeight="1">
      <c r="B479" s="704"/>
      <c r="C479" s="704"/>
      <c r="D479" s="758">
        <f>IFERROR(_xlfn.XLOOKUP(E479,[2]예산코드!D:D,[2]예산코드!A:A),"")</f>
        <v>500606</v>
      </c>
      <c r="E479" s="705" t="s">
        <v>2632</v>
      </c>
      <c r="F479" s="697">
        <v>45694</v>
      </c>
      <c r="G479" s="706" t="s">
        <v>2652</v>
      </c>
      <c r="H479" s="707" t="s">
        <v>2638</v>
      </c>
      <c r="I479" s="707" t="s">
        <v>697</v>
      </c>
      <c r="J479" s="699" t="s">
        <v>811</v>
      </c>
      <c r="K479" s="708">
        <v>48273</v>
      </c>
      <c r="L479" s="709">
        <v>4827</v>
      </c>
      <c r="M479" s="702" t="str" cm="1">
        <f t="array" ref="M479">IFERROR(_xlfn.IFS(J479="원천",K479*3.3%*-1,J479="원천/고용",SUM(K479*3.3%*-1,K479*75%*0.8%*-1)),"")</f>
        <v/>
      </c>
      <c r="N479" s="703">
        <f>SUM(K479:M479)</f>
        <v>53100</v>
      </c>
      <c r="O479" s="540"/>
      <c r="P479" s="540"/>
      <c r="Q479" s="537"/>
      <c r="R479" s="537"/>
      <c r="S479" s="537"/>
    </row>
    <row r="480" spans="1:19" ht="18.75" customHeight="1">
      <c r="B480" s="695"/>
      <c r="C480" s="695"/>
      <c r="D480" s="758">
        <f>IFERROR(_xlfn.XLOOKUP(E480,[2]예산코드!D:D,[2]예산코드!A:A),"")</f>
        <v>500606</v>
      </c>
      <c r="E480" s="705" t="s">
        <v>2632</v>
      </c>
      <c r="F480" s="697">
        <v>45694</v>
      </c>
      <c r="G480" s="698" t="s">
        <v>2653</v>
      </c>
      <c r="H480" s="699" t="s">
        <v>2654</v>
      </c>
      <c r="I480" s="699" t="s">
        <v>697</v>
      </c>
      <c r="J480" s="699" t="s">
        <v>811</v>
      </c>
      <c r="K480" s="700">
        <v>84545</v>
      </c>
      <c r="L480" s="701">
        <v>8455</v>
      </c>
      <c r="M480" s="702" t="str" cm="1">
        <f t="array" ref="M480">IFERROR(_xlfn.IFS(J480="원천",K480*3.3%*-1,J480="원천/고용",SUM(K480*3.3%*-1,K480*75%*0.8%*-1)),"")</f>
        <v/>
      </c>
      <c r="N480" s="703">
        <f>SUM(K480:M480)</f>
        <v>93000</v>
      </c>
      <c r="O480" s="541"/>
      <c r="P480" s="541"/>
      <c r="Q480" s="537"/>
      <c r="R480" s="537"/>
      <c r="S480" s="537"/>
    </row>
    <row r="481" spans="1:19" ht="18.75" customHeight="1">
      <c r="B481" s="704"/>
      <c r="C481" s="704"/>
      <c r="D481" s="758">
        <f>IFERROR(_xlfn.XLOOKUP(E481,[2]예산코드!D:D,[2]예산코드!A:A),"")</f>
        <v>500607</v>
      </c>
      <c r="E481" s="705" t="s">
        <v>153</v>
      </c>
      <c r="F481" s="697">
        <v>45694</v>
      </c>
      <c r="G481" s="706" t="s">
        <v>2635</v>
      </c>
      <c r="H481" s="707" t="s">
        <v>2636</v>
      </c>
      <c r="I481" s="699" t="s">
        <v>697</v>
      </c>
      <c r="J481" s="699" t="s">
        <v>811</v>
      </c>
      <c r="K481" s="708">
        <v>909</v>
      </c>
      <c r="L481" s="709">
        <v>91</v>
      </c>
      <c r="M481" s="702" t="str" cm="1">
        <f t="array" ref="M481">IFERROR(_xlfn.IFS(J481="원천",K481*3.3%*-1,J481="원천/고용",SUM(K481*3.3%*-1,K481*75%*0.8%*-1)),"")</f>
        <v/>
      </c>
      <c r="N481" s="703">
        <f>SUM(K481:M481)</f>
        <v>1000</v>
      </c>
      <c r="O481" s="540"/>
      <c r="P481" s="540"/>
      <c r="Q481" s="537"/>
      <c r="R481" s="537"/>
      <c r="S481" s="537"/>
    </row>
    <row r="482" spans="1:19" ht="18.75" customHeight="1">
      <c r="B482" s="695"/>
      <c r="C482" s="695"/>
      <c r="D482" s="758">
        <f>IFERROR(_xlfn.XLOOKUP(E482,[2]예산코드!D:D,[2]예산코드!A:A),"")</f>
        <v>500607</v>
      </c>
      <c r="E482" s="705" t="s">
        <v>153</v>
      </c>
      <c r="F482" s="697">
        <v>45694</v>
      </c>
      <c r="G482" s="706" t="s">
        <v>2635</v>
      </c>
      <c r="H482" s="707" t="s">
        <v>2636</v>
      </c>
      <c r="I482" s="699" t="s">
        <v>697</v>
      </c>
      <c r="J482" s="699" t="s">
        <v>811</v>
      </c>
      <c r="K482" s="708">
        <v>909</v>
      </c>
      <c r="L482" s="709">
        <v>91</v>
      </c>
      <c r="M482" s="702" t="str" cm="1">
        <f t="array" ref="M482">IFERROR(_xlfn.IFS(J482="원천",K482*3.3%*-1,J482="원천/고용",SUM(K482*3.3%*-1,K482*75%*0.8%*-1)),"")</f>
        <v/>
      </c>
      <c r="N482" s="703">
        <f>SUM(K482:M482)</f>
        <v>1000</v>
      </c>
      <c r="O482" s="541"/>
      <c r="P482" s="541"/>
      <c r="Q482" s="537"/>
      <c r="R482" s="537"/>
      <c r="S482" s="537"/>
    </row>
    <row r="483" spans="1:19" ht="18.75" customHeight="1">
      <c r="A483" s="537">
        <v>454</v>
      </c>
      <c r="B483" s="626"/>
      <c r="C483" s="626"/>
      <c r="D483" s="758">
        <f>IFERROR(_xlfn.XLOOKUP(E483,[2]예산코드!D:D,[2]예산코드!A:A),"")</f>
        <v>500606</v>
      </c>
      <c r="E483" s="739" t="s">
        <v>1135</v>
      </c>
      <c r="F483" s="734">
        <v>45695</v>
      </c>
      <c r="G483" s="735" t="s">
        <v>48</v>
      </c>
      <c r="H483" s="736" t="s">
        <v>1052</v>
      </c>
      <c r="I483" s="736" t="s">
        <v>697</v>
      </c>
      <c r="J483" s="736" t="s">
        <v>811</v>
      </c>
      <c r="K483" s="737">
        <v>99091</v>
      </c>
      <c r="L483" s="738">
        <v>9909</v>
      </c>
      <c r="M483" s="634" t="str">
        <f t="array" aca="1" ref="M483" ca="1">IFERROR(_xludf.IFS(J483="원천",K483*3.3%*-1,J483="원천/고용",SUM(K483*3.3%*-1,K483*75%*0.8%*-1)),"")</f>
        <v/>
      </c>
      <c r="N483" s="635">
        <f t="shared" ca="1" si="2"/>
        <v>109000</v>
      </c>
      <c r="O483" s="505"/>
      <c r="P483" s="513"/>
      <c r="Q483" s="537"/>
      <c r="R483" s="537"/>
      <c r="S483" s="537"/>
    </row>
    <row r="484" spans="1:19" ht="18.75" customHeight="1">
      <c r="A484" s="537">
        <v>455</v>
      </c>
      <c r="B484" s="728"/>
      <c r="C484" s="728"/>
      <c r="D484" s="758">
        <f>IFERROR(_xlfn.XLOOKUP(E484,[2]예산코드!D:D,[2]예산코드!A:A),"")</f>
        <v>500615</v>
      </c>
      <c r="E484" s="739" t="s">
        <v>871</v>
      </c>
      <c r="F484" s="747">
        <v>45695</v>
      </c>
      <c r="G484" s="740" t="s">
        <v>1294</v>
      </c>
      <c r="H484" s="741" t="s">
        <v>1096</v>
      </c>
      <c r="I484" s="741" t="s">
        <v>706</v>
      </c>
      <c r="J484" s="741" t="s">
        <v>811</v>
      </c>
      <c r="K484" s="742">
        <v>20455</v>
      </c>
      <c r="L484" s="743">
        <v>2045</v>
      </c>
      <c r="M484" s="634" t="str">
        <f t="array" aca="1" ref="M484" ca="1">IFERROR(_xludf.IFS(J484="원천",K484*3.3%*-1,J484="원천/고용",SUM(K484*3.3%*-1,K484*75%*0.8%*-1)),"")</f>
        <v/>
      </c>
      <c r="N484" s="635">
        <f t="shared" ca="1" si="2"/>
        <v>22500</v>
      </c>
      <c r="O484" s="504"/>
      <c r="P484" s="527"/>
      <c r="Q484" s="537"/>
      <c r="R484" s="537"/>
      <c r="S484" s="537"/>
    </row>
    <row r="485" spans="1:19" ht="18.75" customHeight="1">
      <c r="A485" s="537">
        <v>456</v>
      </c>
      <c r="B485" s="626"/>
      <c r="C485" s="626"/>
      <c r="D485" s="758">
        <f>IFERROR(_xlfn.XLOOKUP(E485,[2]예산코드!D:D,[2]예산코드!A:A),"")</f>
        <v>503117</v>
      </c>
      <c r="E485" s="733" t="s">
        <v>2734</v>
      </c>
      <c r="F485" s="734">
        <v>45695</v>
      </c>
      <c r="G485" s="735" t="s">
        <v>2021</v>
      </c>
      <c r="H485" s="736" t="s">
        <v>1656</v>
      </c>
      <c r="I485" s="736" t="s">
        <v>605</v>
      </c>
      <c r="J485" s="736" t="s">
        <v>811</v>
      </c>
      <c r="K485" s="737">
        <v>3136364</v>
      </c>
      <c r="L485" s="738">
        <v>313636</v>
      </c>
      <c r="M485" s="634" t="str">
        <f t="array" aca="1" ref="M485" ca="1">IFERROR(_xludf.IFS(J485="원천",K485*3.3%*-1,J485="원천/고용",SUM(K485*3.3%*-1,K485*75%*0.8%*-1)),"")</f>
        <v/>
      </c>
      <c r="N485" s="635">
        <f t="shared" ca="1" si="2"/>
        <v>3450000</v>
      </c>
      <c r="O485" s="505"/>
      <c r="P485" s="513"/>
      <c r="Q485" s="537"/>
      <c r="R485" s="537"/>
      <c r="S485" s="537"/>
    </row>
    <row r="486" spans="1:19" ht="18.75" customHeight="1">
      <c r="A486" s="537">
        <v>457</v>
      </c>
      <c r="B486" s="728"/>
      <c r="C486" s="728"/>
      <c r="D486" s="758">
        <f>IFERROR(_xlfn.XLOOKUP(E486,[2]예산코드!D:D,[2]예산코드!A:A),"")</f>
        <v>500606</v>
      </c>
      <c r="E486" s="739" t="s">
        <v>1135</v>
      </c>
      <c r="F486" s="747">
        <v>45695</v>
      </c>
      <c r="G486" s="740" t="s">
        <v>2043</v>
      </c>
      <c r="H486" s="741" t="s">
        <v>1659</v>
      </c>
      <c r="I486" s="741" t="s">
        <v>605</v>
      </c>
      <c r="J486" s="741" t="s">
        <v>811</v>
      </c>
      <c r="K486" s="742">
        <v>75459</v>
      </c>
      <c r="L486" s="743">
        <v>7541</v>
      </c>
      <c r="M486" s="634" t="str">
        <f t="array" aca="1" ref="M486" ca="1">IFERROR(_xludf.IFS(J486="원천",K486*3.3%*-1,J486="원천/고용",SUM(K486*3.3%*-1,K486*75%*0.8%*-1)),"")</f>
        <v/>
      </c>
      <c r="N486" s="635">
        <f t="shared" ca="1" si="2"/>
        <v>83000</v>
      </c>
      <c r="O486" s="504"/>
      <c r="P486" s="527"/>
      <c r="Q486" s="537"/>
      <c r="R486" s="537"/>
      <c r="S486" s="537"/>
    </row>
    <row r="487" spans="1:19" ht="18.75" customHeight="1">
      <c r="A487" s="537">
        <v>458</v>
      </c>
      <c r="B487" s="626"/>
      <c r="C487" s="626"/>
      <c r="D487" s="758">
        <f>IFERROR(_xlfn.XLOOKUP(E487,[2]예산코드!D:D,[2]예산코드!A:A),"")</f>
        <v>500606</v>
      </c>
      <c r="E487" s="739" t="s">
        <v>1135</v>
      </c>
      <c r="F487" s="734">
        <v>45696</v>
      </c>
      <c r="G487" s="735" t="s">
        <v>1456</v>
      </c>
      <c r="H487" s="736" t="s">
        <v>1724</v>
      </c>
      <c r="I487" s="736" t="s">
        <v>666</v>
      </c>
      <c r="J487" s="736" t="s">
        <v>811</v>
      </c>
      <c r="K487" s="737">
        <v>16364</v>
      </c>
      <c r="L487" s="738">
        <v>1636</v>
      </c>
      <c r="M487" s="634" t="str">
        <f t="array" aca="1" ref="M487" ca="1">IFERROR(_xludf.IFS(J487="원천",K487*3.3%*-1,J487="원천/고용",SUM(K487*3.3%*-1,K487*75%*0.8%*-1)),"")</f>
        <v/>
      </c>
      <c r="N487" s="635">
        <f t="shared" ca="1" si="2"/>
        <v>18000</v>
      </c>
      <c r="O487" s="505"/>
      <c r="P487" s="513"/>
      <c r="Q487" s="537"/>
      <c r="R487" s="537"/>
      <c r="S487" s="537"/>
    </row>
    <row r="488" spans="1:19" ht="18.75" customHeight="1">
      <c r="A488" s="537">
        <v>459</v>
      </c>
      <c r="B488" s="728"/>
      <c r="C488" s="728"/>
      <c r="D488" s="758">
        <f>IFERROR(_xlfn.XLOOKUP(E488,[2]예산코드!D:D,[2]예산코드!A:A),"")</f>
        <v>500609</v>
      </c>
      <c r="E488" s="739" t="s">
        <v>344</v>
      </c>
      <c r="F488" s="747">
        <v>45696</v>
      </c>
      <c r="G488" s="740" t="s">
        <v>468</v>
      </c>
      <c r="H488" s="741" t="s">
        <v>362</v>
      </c>
      <c r="I488" s="741" t="s">
        <v>697</v>
      </c>
      <c r="J488" s="741" t="s">
        <v>811</v>
      </c>
      <c r="K488" s="742">
        <v>36364</v>
      </c>
      <c r="L488" s="743">
        <v>3636</v>
      </c>
      <c r="M488" s="634" t="str">
        <f t="array" aca="1" ref="M488" ca="1">IFERROR(_xludf.IFS(J488="원천",K488*3.3%*-1,J488="원천/고용",SUM(K488*3.3%*-1,K488*75%*0.8%*-1)),"")</f>
        <v/>
      </c>
      <c r="N488" s="635">
        <f t="shared" ca="1" si="2"/>
        <v>40000</v>
      </c>
      <c r="O488" s="504"/>
      <c r="P488" s="527"/>
      <c r="Q488" s="537"/>
      <c r="R488" s="537"/>
      <c r="S488" s="537"/>
    </row>
    <row r="489" spans="1:19" ht="18.75" customHeight="1">
      <c r="A489" s="537">
        <v>460</v>
      </c>
      <c r="B489" s="626"/>
      <c r="C489" s="626"/>
      <c r="D489" s="758">
        <f>IFERROR(_xlfn.XLOOKUP(E489,[2]예산코드!D:D,[2]예산코드!A:A),"")</f>
        <v>500606</v>
      </c>
      <c r="E489" s="739" t="s">
        <v>1135</v>
      </c>
      <c r="F489" s="734">
        <v>45696</v>
      </c>
      <c r="G489" s="735" t="s">
        <v>1947</v>
      </c>
      <c r="H489" s="736" t="s">
        <v>1448</v>
      </c>
      <c r="I489" s="736" t="s">
        <v>666</v>
      </c>
      <c r="J489" s="736" t="s">
        <v>811</v>
      </c>
      <c r="K489" s="737">
        <v>5454</v>
      </c>
      <c r="L489" s="738">
        <v>546</v>
      </c>
      <c r="M489" s="634" t="str">
        <f t="array" aca="1" ref="M489" ca="1">IFERROR(_xludf.IFS(J489="원천",K489*3.3%*-1,J489="원천/고용",SUM(K489*3.3%*-1,K489*75%*0.8%*-1)),"")</f>
        <v/>
      </c>
      <c r="N489" s="635">
        <f t="shared" ca="1" si="2"/>
        <v>6000</v>
      </c>
      <c r="O489" s="505"/>
      <c r="P489" s="513"/>
      <c r="Q489" s="537"/>
      <c r="R489" s="537"/>
      <c r="S489" s="537"/>
    </row>
    <row r="490" spans="1:19" ht="18.75" customHeight="1">
      <c r="A490" s="537">
        <v>461</v>
      </c>
      <c r="B490" s="728"/>
      <c r="C490" s="728"/>
      <c r="D490" s="758">
        <f>IFERROR(_xlfn.XLOOKUP(E490,[2]예산코드!D:D,[2]예산코드!A:A),"")</f>
        <v>500606</v>
      </c>
      <c r="E490" s="739" t="s">
        <v>1135</v>
      </c>
      <c r="F490" s="747">
        <v>45696</v>
      </c>
      <c r="G490" s="735" t="s">
        <v>151</v>
      </c>
      <c r="H490" s="741" t="s">
        <v>1722</v>
      </c>
      <c r="I490" s="741" t="s">
        <v>697</v>
      </c>
      <c r="J490" s="741" t="s">
        <v>811</v>
      </c>
      <c r="K490" s="742">
        <v>3546</v>
      </c>
      <c r="L490" s="743">
        <v>354</v>
      </c>
      <c r="M490" s="634" t="str">
        <f t="array" aca="1" ref="M490" ca="1">IFERROR(_xludf.IFS(J490="원천",K490*3.3%*-1,J490="원천/고용",SUM(K490*3.3%*-1,K490*75%*0.8%*-1)),"")</f>
        <v/>
      </c>
      <c r="N490" s="635">
        <f t="shared" ca="1" si="2"/>
        <v>3900</v>
      </c>
      <c r="O490" s="504"/>
      <c r="P490" s="527"/>
      <c r="Q490" s="537"/>
      <c r="R490" s="537"/>
      <c r="S490" s="537"/>
    </row>
    <row r="491" spans="1:19" s="539" customFormat="1" ht="18.75" customHeight="1">
      <c r="A491" s="539">
        <v>524</v>
      </c>
      <c r="B491" s="686"/>
      <c r="C491" s="686"/>
      <c r="D491" s="758">
        <f>IFERROR(_xlfn.XLOOKUP(E491,[2]예산코드!D:D,[2]예산코드!A:A),"")</f>
        <v>500106</v>
      </c>
      <c r="E491" s="687" t="s">
        <v>2469</v>
      </c>
      <c r="F491" s="746">
        <v>45698</v>
      </c>
      <c r="G491" s="689" t="s">
        <v>2470</v>
      </c>
      <c r="H491" s="690" t="s">
        <v>2471</v>
      </c>
      <c r="I491" s="690" t="s">
        <v>2463</v>
      </c>
      <c r="J491" s="690" t="s">
        <v>2462</v>
      </c>
      <c r="K491" s="691">
        <v>5000000</v>
      </c>
      <c r="L491" s="692"/>
      <c r="M491" s="685" cm="1">
        <f t="array" ref="M491">IFERROR(_xlfn.IFS(J491="원천",K491*3.3%*-1,J491="원천/고용",SUM(K491*3.3%*-1,K491*75%*0.8%*-1)),"")</f>
        <v>-195000</v>
      </c>
      <c r="N491" s="693">
        <f t="shared" ref="N491:N494" si="6">SUM(K491:M491)</f>
        <v>4805000</v>
      </c>
      <c r="O491" s="617"/>
      <c r="P491" s="618"/>
    </row>
    <row r="492" spans="1:19" s="539" customFormat="1" ht="18.75" customHeight="1">
      <c r="A492" s="539">
        <v>525</v>
      </c>
      <c r="B492" s="748"/>
      <c r="C492" s="748"/>
      <c r="D492" s="758">
        <f>IFERROR(_xlfn.XLOOKUP(E492,[2]예산코드!D:D,[2]예산코드!A:A),"")</f>
        <v>500109</v>
      </c>
      <c r="E492" s="749" t="s">
        <v>2472</v>
      </c>
      <c r="F492" s="746">
        <v>45698</v>
      </c>
      <c r="G492" s="750" t="s">
        <v>2473</v>
      </c>
      <c r="H492" s="751" t="s">
        <v>2474</v>
      </c>
      <c r="I492" s="690" t="s">
        <v>2463</v>
      </c>
      <c r="J492" s="751" t="s">
        <v>2462</v>
      </c>
      <c r="K492" s="752">
        <v>4500000</v>
      </c>
      <c r="L492" s="753"/>
      <c r="M492" s="685" cm="1">
        <f t="array" ref="M492">IFERROR(_xlfn.IFS(J492="원천",K492*3.3%*-1,J492="원천/고용",SUM(K492*3.3%*-1,K492*75%*0.8%*-1)),"")</f>
        <v>-175500</v>
      </c>
      <c r="N492" s="693">
        <f t="shared" si="6"/>
        <v>4324500</v>
      </c>
      <c r="O492" s="620"/>
      <c r="P492" s="621"/>
    </row>
    <row r="493" spans="1:19" s="539" customFormat="1" ht="18.75" customHeight="1">
      <c r="A493" s="539">
        <v>526</v>
      </c>
      <c r="B493" s="686"/>
      <c r="C493" s="686"/>
      <c r="D493" s="758">
        <f>IFERROR(_xlfn.XLOOKUP(E493,[2]예산코드!D:D,[2]예산코드!A:A),"")</f>
        <v>500117</v>
      </c>
      <c r="E493" s="687" t="s">
        <v>2475</v>
      </c>
      <c r="F493" s="746">
        <v>45698</v>
      </c>
      <c r="G493" s="689" t="s">
        <v>2476</v>
      </c>
      <c r="H493" s="690" t="s">
        <v>2477</v>
      </c>
      <c r="I493" s="690" t="s">
        <v>2463</v>
      </c>
      <c r="J493" s="690" t="s">
        <v>2462</v>
      </c>
      <c r="K493" s="691">
        <v>3500000</v>
      </c>
      <c r="L493" s="692"/>
      <c r="M493" s="685" cm="1">
        <f t="array" ref="M493">IFERROR(_xlfn.IFS(J493="원천",K493*3.3%*-1,J493="원천/고용",SUM(K493*3.3%*-1,K493*75%*0.8%*-1)),"")</f>
        <v>-136500</v>
      </c>
      <c r="N493" s="693">
        <f t="shared" si="6"/>
        <v>3363500</v>
      </c>
      <c r="O493" s="617"/>
      <c r="P493" s="618"/>
    </row>
    <row r="494" spans="1:19" s="539" customFormat="1" ht="18.75" customHeight="1">
      <c r="A494" s="539">
        <v>527</v>
      </c>
      <c r="B494" s="748"/>
      <c r="C494" s="748"/>
      <c r="D494" s="758">
        <f>IFERROR(_xlfn.XLOOKUP(E494,[2]예산코드!D:D,[2]예산코드!A:A),"")</f>
        <v>500605</v>
      </c>
      <c r="E494" s="749" t="s">
        <v>2478</v>
      </c>
      <c r="F494" s="746">
        <v>45698</v>
      </c>
      <c r="G494" s="750" t="s">
        <v>2479</v>
      </c>
      <c r="H494" s="751" t="s">
        <v>2480</v>
      </c>
      <c r="I494" s="751" t="s">
        <v>2461</v>
      </c>
      <c r="J494" s="751" t="s">
        <v>2468</v>
      </c>
      <c r="K494" s="752">
        <v>9939000</v>
      </c>
      <c r="L494" s="753">
        <v>993900</v>
      </c>
      <c r="M494" s="685" t="str" cm="1">
        <f t="array" ref="M494">IFERROR(_xlfn.IFS(J494="원천",K494*3.3%*-1,J494="원천/고용",SUM(K494*3.3%*-1,K494*75%*0.8%*-1)),"")</f>
        <v/>
      </c>
      <c r="N494" s="693">
        <f t="shared" si="6"/>
        <v>10932900</v>
      </c>
      <c r="O494" s="620"/>
      <c r="P494" s="621"/>
    </row>
    <row r="495" spans="1:19" ht="18.75" customHeight="1">
      <c r="A495" s="537">
        <v>462</v>
      </c>
      <c r="B495" s="626"/>
      <c r="C495" s="626"/>
      <c r="D495" s="758">
        <f>IFERROR(_xlfn.XLOOKUP(E495,[2]예산코드!D:D,[2]예산코드!A:A),"")</f>
        <v>500601</v>
      </c>
      <c r="E495" s="733" t="s">
        <v>869</v>
      </c>
      <c r="F495" s="734">
        <v>45698</v>
      </c>
      <c r="G495" s="735" t="s">
        <v>1567</v>
      </c>
      <c r="H495" s="736" t="s">
        <v>1262</v>
      </c>
      <c r="I495" s="736" t="s">
        <v>636</v>
      </c>
      <c r="J495" s="736" t="s">
        <v>811</v>
      </c>
      <c r="K495" s="737">
        <v>40002</v>
      </c>
      <c r="L495" s="738">
        <v>3998</v>
      </c>
      <c r="M495" s="634" t="str">
        <f t="array" aca="1" ref="M495" ca="1">IFERROR(_xludf.IFS(J495="원천",K495*3.3%*-1,J495="원천/고용",SUM(K495*3.3%*-1,K495*75%*0.8%*-1)),"")</f>
        <v/>
      </c>
      <c r="N495" s="635">
        <f t="shared" ca="1" si="2"/>
        <v>44000</v>
      </c>
      <c r="O495" s="505"/>
      <c r="P495" s="513"/>
      <c r="Q495" s="537"/>
      <c r="R495" s="537"/>
      <c r="S495" s="537"/>
    </row>
    <row r="496" spans="1:19" ht="18.75" customHeight="1">
      <c r="A496" s="537">
        <v>463</v>
      </c>
      <c r="B496" s="728"/>
      <c r="C496" s="728"/>
      <c r="D496" s="758">
        <f>IFERROR(_xlfn.XLOOKUP(E496,[2]예산코드!D:D,[2]예산코드!A:A),"")</f>
        <v>500601</v>
      </c>
      <c r="E496" s="739" t="s">
        <v>869</v>
      </c>
      <c r="F496" s="747">
        <v>45698</v>
      </c>
      <c r="G496" s="740" t="s">
        <v>1560</v>
      </c>
      <c r="H496" s="741" t="s">
        <v>1766</v>
      </c>
      <c r="I496" s="741" t="s">
        <v>636</v>
      </c>
      <c r="J496" s="741" t="s">
        <v>811</v>
      </c>
      <c r="K496" s="742">
        <v>11818</v>
      </c>
      <c r="L496" s="743">
        <v>1182</v>
      </c>
      <c r="M496" s="634" t="str">
        <f t="array" aca="1" ref="M496" ca="1">IFERROR(_xludf.IFS(J496="원천",K496*3.3%*-1,J496="원천/고용",SUM(K496*3.3%*-1,K496*75%*0.8%*-1)),"")</f>
        <v/>
      </c>
      <c r="N496" s="635">
        <f t="shared" ca="1" si="2"/>
        <v>13000</v>
      </c>
      <c r="O496" s="504"/>
      <c r="P496" s="527"/>
      <c r="Q496" s="537"/>
      <c r="R496" s="537"/>
      <c r="S496" s="537"/>
    </row>
    <row r="497" spans="1:19" ht="18.75" customHeight="1">
      <c r="A497" s="537">
        <v>464</v>
      </c>
      <c r="B497" s="626"/>
      <c r="C497" s="626"/>
      <c r="D497" s="758">
        <f>IFERROR(_xlfn.XLOOKUP(E497,[2]예산코드!D:D,[2]예산코드!A:A),"")</f>
        <v>500606</v>
      </c>
      <c r="E497" s="739" t="s">
        <v>1135</v>
      </c>
      <c r="F497" s="734">
        <v>45698</v>
      </c>
      <c r="G497" s="735" t="s">
        <v>1453</v>
      </c>
      <c r="H497" s="736" t="s">
        <v>1666</v>
      </c>
      <c r="I497" s="736" t="s">
        <v>635</v>
      </c>
      <c r="J497" s="736" t="s">
        <v>811</v>
      </c>
      <c r="K497" s="737">
        <v>3364</v>
      </c>
      <c r="L497" s="738">
        <v>336</v>
      </c>
      <c r="M497" s="634" t="str">
        <f t="array" aca="1" ref="M497" ca="1">IFERROR(_xludf.IFS(J497="원천",K497*3.3%*-1,J497="원천/고용",SUM(K497*3.3%*-1,K497*75%*0.8%*-1)),"")</f>
        <v/>
      </c>
      <c r="N497" s="635">
        <f t="shared" ca="1" si="2"/>
        <v>3700</v>
      </c>
      <c r="O497" s="505"/>
      <c r="P497" s="513"/>
      <c r="Q497" s="537"/>
      <c r="R497" s="537"/>
      <c r="S497" s="537"/>
    </row>
    <row r="498" spans="1:19" ht="18.75" customHeight="1">
      <c r="A498" s="537">
        <v>465</v>
      </c>
      <c r="B498" s="728"/>
      <c r="C498" s="728"/>
      <c r="D498" s="758">
        <f>IFERROR(_xlfn.XLOOKUP(E498,[2]예산코드!D:D,[2]예산코드!A:A),"")</f>
        <v>500601</v>
      </c>
      <c r="E498" s="739" t="s">
        <v>869</v>
      </c>
      <c r="F498" s="747">
        <v>45698</v>
      </c>
      <c r="G498" s="740" t="s">
        <v>1554</v>
      </c>
      <c r="H498" s="741" t="s">
        <v>1258</v>
      </c>
      <c r="I498" s="741" t="s">
        <v>636</v>
      </c>
      <c r="J498" s="741" t="s">
        <v>811</v>
      </c>
      <c r="K498" s="742">
        <v>40909</v>
      </c>
      <c r="L498" s="743">
        <v>4091</v>
      </c>
      <c r="M498" s="634" t="str">
        <f t="array" aca="1" ref="M498" ca="1">IFERROR(_xludf.IFS(J498="원천",K498*3.3%*-1,J498="원천/고용",SUM(K498*3.3%*-1,K498*75%*0.8%*-1)),"")</f>
        <v/>
      </c>
      <c r="N498" s="635">
        <f t="shared" ca="1" si="2"/>
        <v>45000</v>
      </c>
      <c r="O498" s="504"/>
      <c r="P498" s="527"/>
      <c r="Q498" s="537"/>
      <c r="R498" s="537"/>
      <c r="S498" s="537"/>
    </row>
    <row r="499" spans="1:19" ht="18.75" customHeight="1">
      <c r="A499" s="537">
        <v>466</v>
      </c>
      <c r="B499" s="626"/>
      <c r="C499" s="626"/>
      <c r="D499" s="758">
        <f>IFERROR(_xlfn.XLOOKUP(E499,[2]예산코드!D:D,[2]예산코드!A:A),"")</f>
        <v>500606</v>
      </c>
      <c r="E499" s="733" t="s">
        <v>1135</v>
      </c>
      <c r="F499" s="734">
        <v>45698</v>
      </c>
      <c r="G499" s="735" t="s">
        <v>58</v>
      </c>
      <c r="H499" s="736" t="s">
        <v>1763</v>
      </c>
      <c r="I499" s="736" t="s">
        <v>697</v>
      </c>
      <c r="J499" s="736" t="s">
        <v>811</v>
      </c>
      <c r="K499" s="737">
        <v>25731</v>
      </c>
      <c r="L499" s="738">
        <v>2569</v>
      </c>
      <c r="M499" s="634" t="str">
        <f t="array" aca="1" ref="M499" ca="1">IFERROR(_xludf.IFS(J499="원천",K499*3.3%*-1,J499="원천/고용",SUM(K499*3.3%*-1,K499*75%*0.8%*-1)),"")</f>
        <v/>
      </c>
      <c r="N499" s="635">
        <f t="shared" ca="1" si="2"/>
        <v>28300</v>
      </c>
      <c r="O499" s="505"/>
      <c r="P499" s="513"/>
      <c r="Q499" s="537"/>
      <c r="R499" s="537"/>
      <c r="S499" s="537"/>
    </row>
    <row r="500" spans="1:19" ht="18.75" customHeight="1">
      <c r="A500" s="537">
        <v>467</v>
      </c>
      <c r="B500" s="728"/>
      <c r="C500" s="728"/>
      <c r="D500" s="758">
        <f>IFERROR(_xlfn.XLOOKUP(E500,[2]예산코드!D:D,[2]예산코드!A:A),"")</f>
        <v>500606</v>
      </c>
      <c r="E500" s="739" t="s">
        <v>1135</v>
      </c>
      <c r="F500" s="747">
        <v>45698</v>
      </c>
      <c r="G500" s="740" t="s">
        <v>1261</v>
      </c>
      <c r="H500" s="741" t="s">
        <v>734</v>
      </c>
      <c r="I500" s="741" t="s">
        <v>697</v>
      </c>
      <c r="J500" s="741" t="s">
        <v>811</v>
      </c>
      <c r="K500" s="742">
        <v>340909</v>
      </c>
      <c r="L500" s="743">
        <v>34091</v>
      </c>
      <c r="M500" s="634" t="str">
        <f t="array" aca="1" ref="M500" ca="1">IFERROR(_xludf.IFS(J500="원천",K500*3.3%*-1,J500="원천/고용",SUM(K500*3.3%*-1,K500*75%*0.8%*-1)),"")</f>
        <v/>
      </c>
      <c r="N500" s="635">
        <f t="shared" ca="1" si="2"/>
        <v>375000</v>
      </c>
      <c r="O500" s="504"/>
      <c r="P500" s="527"/>
      <c r="Q500" s="537"/>
      <c r="R500" s="537"/>
      <c r="S500" s="537"/>
    </row>
    <row r="501" spans="1:19" ht="18.75" customHeight="1">
      <c r="B501" s="704"/>
      <c r="C501" s="704"/>
      <c r="D501" s="758">
        <f>IFERROR(_xlfn.XLOOKUP(E501,[2]예산코드!D:D,[2]예산코드!A:A),"")</f>
        <v>500606</v>
      </c>
      <c r="E501" s="705" t="s">
        <v>2632</v>
      </c>
      <c r="F501" s="697">
        <v>45698</v>
      </c>
      <c r="G501" s="706" t="s">
        <v>2655</v>
      </c>
      <c r="H501" s="707" t="s">
        <v>2656</v>
      </c>
      <c r="I501" s="699" t="s">
        <v>697</v>
      </c>
      <c r="J501" s="699" t="s">
        <v>811</v>
      </c>
      <c r="K501" s="708">
        <v>65000</v>
      </c>
      <c r="L501" s="709">
        <v>6500</v>
      </c>
      <c r="M501" s="702" t="str" cm="1">
        <f t="array" ref="M501">IFERROR(_xlfn.IFS(J501="원천",K501*3.3%*-1,J501="원천/고용",SUM(K501*3.3%*-1,K501*75%*0.8%*-1)),"")</f>
        <v/>
      </c>
      <c r="N501" s="703">
        <f>SUM(K501:M501)</f>
        <v>71500</v>
      </c>
      <c r="O501" s="540"/>
      <c r="P501" s="540"/>
      <c r="Q501" s="537"/>
      <c r="R501" s="537"/>
      <c r="S501" s="537"/>
    </row>
    <row r="502" spans="1:19" ht="18.75" customHeight="1">
      <c r="B502" s="695"/>
      <c r="C502" s="695"/>
      <c r="D502" s="758">
        <f>IFERROR(_xlfn.XLOOKUP(E502,[2]예산코드!D:D,[2]예산코드!A:A),"")</f>
        <v>500607</v>
      </c>
      <c r="E502" s="705" t="s">
        <v>153</v>
      </c>
      <c r="F502" s="697">
        <v>45698</v>
      </c>
      <c r="G502" s="698" t="s">
        <v>2635</v>
      </c>
      <c r="H502" s="707" t="s">
        <v>2636</v>
      </c>
      <c r="I502" s="699" t="s">
        <v>697</v>
      </c>
      <c r="J502" s="699" t="s">
        <v>811</v>
      </c>
      <c r="K502" s="700">
        <v>4000</v>
      </c>
      <c r="L502" s="701">
        <v>400</v>
      </c>
      <c r="M502" s="702" t="str" cm="1">
        <f t="array" ref="M502">IFERROR(_xlfn.IFS(J502="원천",K502*3.3%*-1,J502="원천/고용",SUM(K502*3.3%*-1,K502*75%*0.8%*-1)),"")</f>
        <v/>
      </c>
      <c r="N502" s="703">
        <f>SUM(K502:M502)</f>
        <v>4400</v>
      </c>
      <c r="O502" s="541"/>
      <c r="P502" s="541"/>
      <c r="Q502" s="537"/>
      <c r="R502" s="537"/>
      <c r="S502" s="537"/>
    </row>
    <row r="503" spans="1:19" ht="18.75" customHeight="1">
      <c r="A503" s="537">
        <v>468</v>
      </c>
      <c r="B503" s="626"/>
      <c r="C503" s="626"/>
      <c r="D503" s="758">
        <f>IFERROR(_xlfn.XLOOKUP(E503,[2]예산코드!D:D,[2]예산코드!A:A),"")</f>
        <v>500605</v>
      </c>
      <c r="E503" s="733" t="s">
        <v>876</v>
      </c>
      <c r="F503" s="734">
        <v>45699</v>
      </c>
      <c r="G503" s="735" t="s">
        <v>85</v>
      </c>
      <c r="H503" s="736" t="s">
        <v>1761</v>
      </c>
      <c r="I503" s="736" t="s">
        <v>697</v>
      </c>
      <c r="J503" s="736" t="s">
        <v>811</v>
      </c>
      <c r="K503" s="737">
        <v>37273</v>
      </c>
      <c r="L503" s="738">
        <v>3727</v>
      </c>
      <c r="M503" s="634" t="str">
        <f t="array" aca="1" ref="M503" ca="1">IFERROR(_xludf.IFS(J503="원천",K503*3.3%*-1,J503="원천/고용",SUM(K503*3.3%*-1,K503*75%*0.8%*-1)),"")</f>
        <v/>
      </c>
      <c r="N503" s="635">
        <f t="shared" ca="1" si="2"/>
        <v>41000</v>
      </c>
      <c r="O503" s="505"/>
      <c r="P503" s="513"/>
      <c r="Q503" s="537"/>
      <c r="R503" s="537"/>
      <c r="S503" s="537"/>
    </row>
    <row r="504" spans="1:19" ht="18.75" customHeight="1">
      <c r="A504" s="537">
        <v>469</v>
      </c>
      <c r="B504" s="728"/>
      <c r="C504" s="728"/>
      <c r="D504" s="758">
        <f>IFERROR(_xlfn.XLOOKUP(E504,[2]예산코드!D:D,[2]예산코드!A:A),"")</f>
        <v>500606</v>
      </c>
      <c r="E504" s="739" t="s">
        <v>1135</v>
      </c>
      <c r="F504" s="747">
        <v>45699</v>
      </c>
      <c r="G504" s="740" t="s">
        <v>1746</v>
      </c>
      <c r="H504" s="741" t="s">
        <v>1263</v>
      </c>
      <c r="I504" s="741" t="s">
        <v>677</v>
      </c>
      <c r="J504" s="741" t="s">
        <v>811</v>
      </c>
      <c r="K504" s="742">
        <f>16000+980</f>
        <v>16980</v>
      </c>
      <c r="L504" s="743">
        <v>1600</v>
      </c>
      <c r="M504" s="634" t="str">
        <f t="array" aca="1" ref="M504" ca="1">IFERROR(_xludf.IFS(J504="원천",K504*3.3%*-1,J504="원천/고용",SUM(K504*3.3%*-1,K504*75%*0.8%*-1)),"")</f>
        <v/>
      </c>
      <c r="N504" s="635">
        <f t="shared" ca="1" si="2"/>
        <v>18580</v>
      </c>
      <c r="O504" s="504"/>
      <c r="P504" s="527"/>
      <c r="Q504" s="537"/>
      <c r="R504" s="537"/>
      <c r="S504" s="537"/>
    </row>
    <row r="505" spans="1:19" ht="18.75" customHeight="1">
      <c r="A505" s="537">
        <v>470</v>
      </c>
      <c r="B505" s="626"/>
      <c r="C505" s="626"/>
      <c r="D505" s="758">
        <f>IFERROR(_xlfn.XLOOKUP(E505,[2]예산코드!D:D,[2]예산코드!A:A),"")</f>
        <v>500606</v>
      </c>
      <c r="E505" s="739" t="s">
        <v>1135</v>
      </c>
      <c r="F505" s="747">
        <v>45699</v>
      </c>
      <c r="G505" s="735" t="s">
        <v>1746</v>
      </c>
      <c r="H505" s="736" t="s">
        <v>1660</v>
      </c>
      <c r="I505" s="736" t="s">
        <v>677</v>
      </c>
      <c r="J505" s="741" t="s">
        <v>811</v>
      </c>
      <c r="K505" s="737">
        <v>2273</v>
      </c>
      <c r="L505" s="738">
        <v>227</v>
      </c>
      <c r="M505" s="634" t="str">
        <f t="array" aca="1" ref="M505" ca="1">IFERROR(_xludf.IFS(J505="원천",K505*3.3%*-1,J505="원천/고용",SUM(K505*3.3%*-1,K505*75%*0.8%*-1)),"")</f>
        <v/>
      </c>
      <c r="N505" s="635">
        <f t="shared" ca="1" si="2"/>
        <v>2500</v>
      </c>
      <c r="O505" s="505"/>
      <c r="P505" s="513"/>
      <c r="Q505" s="537"/>
      <c r="R505" s="537"/>
      <c r="S505" s="537"/>
    </row>
    <row r="506" spans="1:19" ht="18.75" customHeight="1">
      <c r="A506" s="537">
        <v>471</v>
      </c>
      <c r="B506" s="728"/>
      <c r="C506" s="728"/>
      <c r="D506" s="758">
        <f>IFERROR(_xlfn.XLOOKUP(E506,[2]예산코드!D:D,[2]예산코드!A:A),"")</f>
        <v>500605</v>
      </c>
      <c r="E506" s="739" t="s">
        <v>876</v>
      </c>
      <c r="F506" s="747">
        <v>45699</v>
      </c>
      <c r="G506" s="740" t="s">
        <v>37</v>
      </c>
      <c r="H506" s="741" t="s">
        <v>1959</v>
      </c>
      <c r="I506" s="741" t="s">
        <v>636</v>
      </c>
      <c r="J506" s="741" t="s">
        <v>811</v>
      </c>
      <c r="K506" s="742">
        <v>23817</v>
      </c>
      <c r="L506" s="743">
        <v>2383</v>
      </c>
      <c r="M506" s="634" t="str">
        <f t="array" aca="1" ref="M506" ca="1">IFERROR(_xludf.IFS(J506="원천",K506*3.3%*-1,J506="원천/고용",SUM(K506*3.3%*-1,K506*75%*0.8%*-1)),"")</f>
        <v/>
      </c>
      <c r="N506" s="635">
        <f t="shared" ca="1" si="2"/>
        <v>26200</v>
      </c>
      <c r="O506" s="504"/>
      <c r="P506" s="527"/>
      <c r="Q506" s="537"/>
      <c r="R506" s="537"/>
      <c r="S506" s="537"/>
    </row>
    <row r="507" spans="1:19" ht="18.75" customHeight="1">
      <c r="A507" s="537">
        <v>472</v>
      </c>
      <c r="B507" s="626"/>
      <c r="C507" s="626"/>
      <c r="D507" s="758">
        <f>IFERROR(_xlfn.XLOOKUP(E507,[2]예산코드!D:D,[2]예산코드!A:A),"")</f>
        <v>500609</v>
      </c>
      <c r="E507" s="733" t="s">
        <v>344</v>
      </c>
      <c r="F507" s="747">
        <v>45699</v>
      </c>
      <c r="G507" s="735" t="s">
        <v>15</v>
      </c>
      <c r="H507" s="736" t="s">
        <v>1251</v>
      </c>
      <c r="I507" s="736" t="s">
        <v>677</v>
      </c>
      <c r="J507" s="741" t="s">
        <v>811</v>
      </c>
      <c r="K507" s="737">
        <v>90000</v>
      </c>
      <c r="L507" s="738">
        <v>9000</v>
      </c>
      <c r="M507" s="634" t="str">
        <f t="array" aca="1" ref="M507" ca="1">IFERROR(_xludf.IFS(J507="원천",K507*3.3%*-1,J507="원천/고용",SUM(K507*3.3%*-1,K507*75%*0.8%*-1)),"")</f>
        <v/>
      </c>
      <c r="N507" s="635">
        <f t="shared" ca="1" si="2"/>
        <v>99000</v>
      </c>
      <c r="O507" s="505"/>
      <c r="P507" s="513"/>
      <c r="Q507" s="537"/>
      <c r="R507" s="537"/>
      <c r="S507" s="537"/>
    </row>
    <row r="508" spans="1:19" ht="18.75" customHeight="1">
      <c r="A508" s="537">
        <v>473</v>
      </c>
      <c r="B508" s="728"/>
      <c r="C508" s="728"/>
      <c r="D508" s="758">
        <f>IFERROR(_xlfn.XLOOKUP(E508,[2]예산코드!D:D,[2]예산코드!A:A),"")</f>
        <v>500606</v>
      </c>
      <c r="E508" s="739" t="s">
        <v>1135</v>
      </c>
      <c r="F508" s="747">
        <v>45699</v>
      </c>
      <c r="G508" s="740" t="s">
        <v>2062</v>
      </c>
      <c r="H508" s="741" t="s">
        <v>1230</v>
      </c>
      <c r="I508" s="741" t="s">
        <v>697</v>
      </c>
      <c r="J508" s="741" t="s">
        <v>811</v>
      </c>
      <c r="K508" s="742">
        <v>50909</v>
      </c>
      <c r="L508" s="743">
        <v>5091</v>
      </c>
      <c r="M508" s="634" t="str">
        <f t="array" aca="1" ref="M508" ca="1">IFERROR(_xludf.IFS(J508="원천",K508*3.3%*-1,J508="원천/고용",SUM(K508*3.3%*-1,K508*75%*0.8%*-1)),"")</f>
        <v/>
      </c>
      <c r="N508" s="635">
        <f t="shared" ca="1" si="2"/>
        <v>56000</v>
      </c>
      <c r="O508" s="504"/>
      <c r="P508" s="527"/>
      <c r="Q508" s="537"/>
      <c r="R508" s="537"/>
      <c r="S508" s="537"/>
    </row>
    <row r="509" spans="1:19" ht="18.75" customHeight="1">
      <c r="A509" s="537">
        <v>474</v>
      </c>
      <c r="B509" s="626"/>
      <c r="C509" s="626"/>
      <c r="D509" s="758">
        <f>IFERROR(_xlfn.XLOOKUP(E509,[2]예산코드!D:D,[2]예산코드!A:A),"")</f>
        <v>500606</v>
      </c>
      <c r="E509" s="739" t="s">
        <v>1135</v>
      </c>
      <c r="F509" s="747">
        <v>45699</v>
      </c>
      <c r="G509" s="735" t="s">
        <v>1655</v>
      </c>
      <c r="H509" s="736" t="s">
        <v>1310</v>
      </c>
      <c r="I509" s="736" t="s">
        <v>666</v>
      </c>
      <c r="J509" s="741" t="s">
        <v>811</v>
      </c>
      <c r="K509" s="737">
        <v>8181</v>
      </c>
      <c r="L509" s="738">
        <v>819</v>
      </c>
      <c r="M509" s="634" t="str">
        <f t="array" aca="1" ref="M509" ca="1">IFERROR(_xludf.IFS(J509="원천",K509*3.3%*-1,J509="원천/고용",SUM(K509*3.3%*-1,K509*75%*0.8%*-1)),"")</f>
        <v/>
      </c>
      <c r="N509" s="635">
        <f t="shared" ca="1" si="2"/>
        <v>9000</v>
      </c>
      <c r="O509" s="505"/>
      <c r="P509" s="513"/>
      <c r="Q509" s="537"/>
      <c r="R509" s="537"/>
      <c r="S509" s="537"/>
    </row>
    <row r="510" spans="1:19" ht="18.75" customHeight="1">
      <c r="A510" s="537">
        <v>475</v>
      </c>
      <c r="B510" s="728"/>
      <c r="C510" s="728"/>
      <c r="D510" s="758">
        <f>IFERROR(_xlfn.XLOOKUP(E510,[2]예산코드!D:D,[2]예산코드!A:A),"")</f>
        <v>500606</v>
      </c>
      <c r="E510" s="739" t="s">
        <v>1135</v>
      </c>
      <c r="F510" s="747">
        <v>45699</v>
      </c>
      <c r="G510" s="740" t="s">
        <v>261</v>
      </c>
      <c r="H510" s="741" t="s">
        <v>1285</v>
      </c>
      <c r="I510" s="741" t="s">
        <v>677</v>
      </c>
      <c r="J510" s="741" t="s">
        <v>811</v>
      </c>
      <c r="K510" s="742">
        <v>206363</v>
      </c>
      <c r="L510" s="743">
        <v>20637</v>
      </c>
      <c r="M510" s="634" t="str">
        <f t="array" aca="1" ref="M510" ca="1">IFERROR(_xludf.IFS(J510="원천",K510*3.3%*-1,J510="원천/고용",SUM(K510*3.3%*-1,K510*75%*0.8%*-1)),"")</f>
        <v/>
      </c>
      <c r="N510" s="635">
        <f t="shared" ca="1" si="2"/>
        <v>227000</v>
      </c>
      <c r="O510" s="504"/>
      <c r="P510" s="527"/>
      <c r="Q510" s="537"/>
      <c r="R510" s="537"/>
      <c r="S510" s="537"/>
    </row>
    <row r="511" spans="1:19" ht="18.75" customHeight="1">
      <c r="A511" s="537">
        <v>476</v>
      </c>
      <c r="B511" s="626"/>
      <c r="C511" s="626"/>
      <c r="D511" s="758">
        <f>IFERROR(_xlfn.XLOOKUP(E511,[2]예산코드!D:D,[2]예산코드!A:A),"")</f>
        <v>500606</v>
      </c>
      <c r="E511" s="739" t="s">
        <v>1135</v>
      </c>
      <c r="F511" s="734">
        <v>45699</v>
      </c>
      <c r="G511" s="735" t="s">
        <v>102</v>
      </c>
      <c r="H511" s="736" t="s">
        <v>1961</v>
      </c>
      <c r="I511" s="736" t="s">
        <v>661</v>
      </c>
      <c r="J511" s="741" t="s">
        <v>811</v>
      </c>
      <c r="K511" s="737">
        <v>47091</v>
      </c>
      <c r="L511" s="738">
        <v>4709</v>
      </c>
      <c r="M511" s="634" t="str">
        <f t="array" aca="1" ref="M511" ca="1">IFERROR(_xludf.IFS(J511="원천",K511*3.3%*-1,J511="원천/고용",SUM(K511*3.3%*-1,K511*75%*0.8%*-1)),"")</f>
        <v/>
      </c>
      <c r="N511" s="635">
        <f t="shared" ca="1" si="2"/>
        <v>51800</v>
      </c>
      <c r="O511" s="505"/>
      <c r="P511" s="513"/>
      <c r="Q511" s="537"/>
      <c r="R511" s="537"/>
      <c r="S511" s="537"/>
    </row>
    <row r="512" spans="1:19" ht="18.75" customHeight="1">
      <c r="A512" s="537">
        <v>477</v>
      </c>
      <c r="B512" s="728"/>
      <c r="C512" s="728"/>
      <c r="D512" s="758">
        <f>IFERROR(_xlfn.XLOOKUP(E512,[2]예산코드!D:D,[2]예산코드!A:A),"")</f>
        <v>500606</v>
      </c>
      <c r="E512" s="739" t="s">
        <v>1135</v>
      </c>
      <c r="F512" s="747">
        <v>45699</v>
      </c>
      <c r="G512" s="740" t="s">
        <v>1571</v>
      </c>
      <c r="H512" s="741" t="s">
        <v>1256</v>
      </c>
      <c r="I512" s="741" t="s">
        <v>697</v>
      </c>
      <c r="J512" s="741" t="s">
        <v>811</v>
      </c>
      <c r="K512" s="742">
        <v>55457</v>
      </c>
      <c r="L512" s="743">
        <v>5543</v>
      </c>
      <c r="M512" s="634" t="str">
        <f t="array" aca="1" ref="M512" ca="1">IFERROR(_xludf.IFS(J512="원천",K512*3.3%*-1,J512="원천/고용",SUM(K512*3.3%*-1,K512*75%*0.8%*-1)),"")</f>
        <v/>
      </c>
      <c r="N512" s="635">
        <f t="shared" ca="1" si="2"/>
        <v>61000</v>
      </c>
      <c r="O512" s="504"/>
      <c r="P512" s="527"/>
      <c r="Q512" s="537"/>
      <c r="R512" s="537"/>
      <c r="S512" s="537"/>
    </row>
    <row r="513" spans="1:19" ht="18.75" customHeight="1">
      <c r="A513" s="537">
        <v>478</v>
      </c>
      <c r="B513" s="626"/>
      <c r="C513" s="626"/>
      <c r="D513" s="758">
        <f>IFERROR(_xlfn.XLOOKUP(E513,[2]예산코드!D:D,[2]예산코드!A:A),"")</f>
        <v>500606</v>
      </c>
      <c r="E513" s="739" t="s">
        <v>1135</v>
      </c>
      <c r="F513" s="747">
        <v>45699</v>
      </c>
      <c r="G513" s="735" t="s">
        <v>173</v>
      </c>
      <c r="H513" s="736" t="s">
        <v>1275</v>
      </c>
      <c r="I513" s="736" t="s">
        <v>677</v>
      </c>
      <c r="J513" s="741" t="s">
        <v>811</v>
      </c>
      <c r="K513" s="737">
        <v>12183</v>
      </c>
      <c r="L513" s="738">
        <v>1217</v>
      </c>
      <c r="M513" s="634" t="str">
        <f t="array" aca="1" ref="M513" ca="1">IFERROR(_xludf.IFS(J513="원천",K513*3.3%*-1,J513="원천/고용",SUM(K513*3.3%*-1,K513*75%*0.8%*-1)),"")</f>
        <v/>
      </c>
      <c r="N513" s="635">
        <f t="shared" ca="1" si="2"/>
        <v>13400</v>
      </c>
      <c r="O513" s="505"/>
      <c r="P513" s="513"/>
      <c r="Q513" s="537"/>
      <c r="R513" s="537"/>
      <c r="S513" s="537"/>
    </row>
    <row r="514" spans="1:19" ht="18.75" customHeight="1">
      <c r="A514" s="537">
        <v>479</v>
      </c>
      <c r="B514" s="728"/>
      <c r="C514" s="728"/>
      <c r="D514" s="758">
        <f>IFERROR(_xlfn.XLOOKUP(E514,[2]예산코드!D:D,[2]예산코드!A:A),"")</f>
        <v>500610</v>
      </c>
      <c r="E514" s="739" t="s">
        <v>135</v>
      </c>
      <c r="F514" s="747">
        <v>45700</v>
      </c>
      <c r="G514" s="740" t="s">
        <v>1794</v>
      </c>
      <c r="H514" s="741" t="s">
        <v>1308</v>
      </c>
      <c r="I514" s="741" t="s">
        <v>677</v>
      </c>
      <c r="J514" s="741" t="s">
        <v>811</v>
      </c>
      <c r="K514" s="742">
        <v>2727</v>
      </c>
      <c r="L514" s="743">
        <v>273</v>
      </c>
      <c r="M514" s="634" t="str">
        <f t="array" aca="1" ref="M514" ca="1">IFERROR(_xludf.IFS(J514="원천",K514*3.3%*-1,J514="원천/고용",SUM(K514*3.3%*-1,K514*75%*0.8%*-1)),"")</f>
        <v/>
      </c>
      <c r="N514" s="635">
        <f t="shared" ca="1" si="2"/>
        <v>3000</v>
      </c>
      <c r="O514" s="504"/>
      <c r="P514" s="527"/>
      <c r="Q514" s="537"/>
      <c r="R514" s="537"/>
      <c r="S514" s="537"/>
    </row>
    <row r="515" spans="1:19" ht="18.75" customHeight="1">
      <c r="A515" s="537">
        <v>480</v>
      </c>
      <c r="B515" s="626"/>
      <c r="C515" s="626"/>
      <c r="D515" s="758">
        <f>IFERROR(_xlfn.XLOOKUP(E515,[2]예산코드!D:D,[2]예산코드!A:A),"")</f>
        <v>500610</v>
      </c>
      <c r="E515" s="739" t="s">
        <v>135</v>
      </c>
      <c r="F515" s="747">
        <v>45700</v>
      </c>
      <c r="G515" s="740" t="s">
        <v>1814</v>
      </c>
      <c r="H515" s="741" t="s">
        <v>1308</v>
      </c>
      <c r="I515" s="736" t="s">
        <v>661</v>
      </c>
      <c r="J515" s="741" t="s">
        <v>811</v>
      </c>
      <c r="K515" s="737">
        <v>5455</v>
      </c>
      <c r="L515" s="738">
        <v>545</v>
      </c>
      <c r="M515" s="634" t="str">
        <f t="array" aca="1" ref="M515" ca="1">IFERROR(_xludf.IFS(J515="원천",K515*3.3%*-1,J515="원천/고용",SUM(K515*3.3%*-1,K515*75%*0.8%*-1)),"")</f>
        <v/>
      </c>
      <c r="N515" s="635">
        <f t="shared" ca="1" si="2"/>
        <v>6000</v>
      </c>
      <c r="O515" s="505"/>
      <c r="P515" s="513"/>
      <c r="Q515" s="537"/>
      <c r="R515" s="537"/>
      <c r="S515" s="537"/>
    </row>
    <row r="516" spans="1:19" ht="18.75" customHeight="1">
      <c r="A516" s="537">
        <v>481</v>
      </c>
      <c r="B516" s="728"/>
      <c r="C516" s="728"/>
      <c r="D516" s="758">
        <f>IFERROR(_xlfn.XLOOKUP(E516,[2]예산코드!D:D,[2]예산코드!A:A),"")</f>
        <v>500606</v>
      </c>
      <c r="E516" s="739" t="s">
        <v>1135</v>
      </c>
      <c r="F516" s="747">
        <v>45700</v>
      </c>
      <c r="G516" s="740" t="s">
        <v>257</v>
      </c>
      <c r="H516" s="741" t="s">
        <v>1740</v>
      </c>
      <c r="I516" s="741" t="s">
        <v>677</v>
      </c>
      <c r="J516" s="741" t="s">
        <v>811</v>
      </c>
      <c r="K516" s="742">
        <v>164000</v>
      </c>
      <c r="L516" s="743">
        <v>16400</v>
      </c>
      <c r="M516" s="634" t="str">
        <f t="array" aca="1" ref="M516" ca="1">IFERROR(_xludf.IFS(J516="원천",K516*3.3%*-1,J516="원천/고용",SUM(K516*3.3%*-1,K516*75%*0.8%*-1)),"")</f>
        <v/>
      </c>
      <c r="N516" s="635">
        <f t="shared" ca="1" si="2"/>
        <v>180400</v>
      </c>
      <c r="O516" s="504"/>
      <c r="P516" s="527"/>
      <c r="Q516" s="537"/>
      <c r="R516" s="537"/>
      <c r="S516" s="537"/>
    </row>
    <row r="517" spans="1:19" ht="18.75" customHeight="1">
      <c r="A517" s="537">
        <v>482</v>
      </c>
      <c r="B517" s="626"/>
      <c r="C517" s="626"/>
      <c r="D517" s="758">
        <f>IFERROR(_xlfn.XLOOKUP(E517,[2]예산코드!D:D,[2]예산코드!A:A),"")</f>
        <v>500606</v>
      </c>
      <c r="E517" s="739" t="s">
        <v>1135</v>
      </c>
      <c r="F517" s="747">
        <v>45700</v>
      </c>
      <c r="G517" s="735" t="s">
        <v>1756</v>
      </c>
      <c r="H517" s="736" t="s">
        <v>1248</v>
      </c>
      <c r="I517" s="736" t="s">
        <v>663</v>
      </c>
      <c r="J517" s="741" t="s">
        <v>811</v>
      </c>
      <c r="K517" s="737">
        <v>13636</v>
      </c>
      <c r="L517" s="738">
        <v>1364</v>
      </c>
      <c r="M517" s="634" t="str">
        <f t="array" aca="1" ref="M517" ca="1">IFERROR(_xludf.IFS(J517="원천",K517*3.3%*-1,J517="원천/고용",SUM(K517*3.3%*-1,K517*75%*0.8%*-1)),"")</f>
        <v/>
      </c>
      <c r="N517" s="635">
        <f t="shared" ca="1" si="2"/>
        <v>15000</v>
      </c>
      <c r="O517" s="505"/>
      <c r="P517" s="513"/>
      <c r="Q517" s="537"/>
      <c r="R517" s="537"/>
      <c r="S517" s="537"/>
    </row>
    <row r="518" spans="1:19" ht="18.75" customHeight="1">
      <c r="A518" s="537">
        <v>483</v>
      </c>
      <c r="B518" s="728"/>
      <c r="C518" s="728"/>
      <c r="D518" s="758">
        <f>IFERROR(_xlfn.XLOOKUP(E518,[2]예산코드!D:D,[2]예산코드!A:A),"")</f>
        <v>500606</v>
      </c>
      <c r="E518" s="739" t="s">
        <v>1135</v>
      </c>
      <c r="F518" s="747">
        <v>45700</v>
      </c>
      <c r="G518" s="740" t="s">
        <v>1760</v>
      </c>
      <c r="H518" s="741" t="s">
        <v>1766</v>
      </c>
      <c r="I518" s="741" t="s">
        <v>663</v>
      </c>
      <c r="J518" s="741" t="s">
        <v>811</v>
      </c>
      <c r="K518" s="742">
        <v>3636</v>
      </c>
      <c r="L518" s="743">
        <v>364</v>
      </c>
      <c r="M518" s="634" t="str">
        <f t="array" aca="1" ref="M518" ca="1">IFERROR(_xludf.IFS(J518="원천",K518*3.3%*-1,J518="원천/고용",SUM(K518*3.3%*-1,K518*75%*0.8%*-1)),"")</f>
        <v/>
      </c>
      <c r="N518" s="635">
        <f t="shared" ca="1" si="2"/>
        <v>4000</v>
      </c>
      <c r="O518" s="504"/>
      <c r="P518" s="527"/>
      <c r="Q518" s="537"/>
      <c r="R518" s="537"/>
      <c r="S518" s="537"/>
    </row>
    <row r="519" spans="1:19" ht="18.75" customHeight="1">
      <c r="A519" s="537">
        <v>484</v>
      </c>
      <c r="B519" s="626"/>
      <c r="C519" s="626"/>
      <c r="D519" s="758">
        <f>IFERROR(_xlfn.XLOOKUP(E519,[2]예산코드!D:D,[2]예산코드!A:A),"")</f>
        <v>500606</v>
      </c>
      <c r="E519" s="739" t="s">
        <v>1135</v>
      </c>
      <c r="F519" s="747">
        <v>45700</v>
      </c>
      <c r="G519" s="735" t="s">
        <v>1669</v>
      </c>
      <c r="H519" s="736" t="s">
        <v>1292</v>
      </c>
      <c r="I519" s="736" t="s">
        <v>1291</v>
      </c>
      <c r="J519" s="741" t="s">
        <v>811</v>
      </c>
      <c r="K519" s="737">
        <v>20910</v>
      </c>
      <c r="L519" s="738">
        <v>2090</v>
      </c>
      <c r="M519" s="634" t="str">
        <f t="array" aca="1" ref="M519" ca="1">IFERROR(_xludf.IFS(J519="원천",K519*3.3%*-1,J519="원천/고용",SUM(K519*3.3%*-1,K519*75%*0.8%*-1)),"")</f>
        <v/>
      </c>
      <c r="N519" s="635">
        <f t="shared" ca="1" si="2"/>
        <v>23000</v>
      </c>
      <c r="O519" s="505"/>
      <c r="P519" s="513"/>
      <c r="Q519" s="537"/>
      <c r="R519" s="537"/>
      <c r="S519" s="537"/>
    </row>
    <row r="520" spans="1:19" ht="18.75" customHeight="1">
      <c r="A520" s="537">
        <v>485</v>
      </c>
      <c r="B520" s="728"/>
      <c r="C520" s="728"/>
      <c r="D520" s="758">
        <f>IFERROR(_xlfn.XLOOKUP(E520,[2]예산코드!D:D,[2]예산코드!A:A),"")</f>
        <v>500606</v>
      </c>
      <c r="E520" s="739" t="s">
        <v>1135</v>
      </c>
      <c r="F520" s="747">
        <v>45700</v>
      </c>
      <c r="G520" s="740" t="s">
        <v>1477</v>
      </c>
      <c r="H520" s="741" t="s">
        <v>1282</v>
      </c>
      <c r="I520" s="741" t="s">
        <v>677</v>
      </c>
      <c r="J520" s="741" t="s">
        <v>811</v>
      </c>
      <c r="K520" s="742">
        <v>29272</v>
      </c>
      <c r="L520" s="743">
        <v>2928</v>
      </c>
      <c r="M520" s="634" t="str">
        <f t="array" aca="1" ref="M520" ca="1">IFERROR(_xludf.IFS(J520="원천",K520*3.3%*-1,J520="원천/고용",SUM(K520*3.3%*-1,K520*75%*0.8%*-1)),"")</f>
        <v/>
      </c>
      <c r="N520" s="635">
        <f t="shared" ca="1" si="2"/>
        <v>32200</v>
      </c>
      <c r="O520" s="504"/>
      <c r="P520" s="527"/>
      <c r="Q520" s="537"/>
      <c r="R520" s="537"/>
      <c r="S520" s="537"/>
    </row>
    <row r="521" spans="1:19" ht="18.75" customHeight="1">
      <c r="A521" s="537">
        <v>486</v>
      </c>
      <c r="B521" s="626"/>
      <c r="C521" s="626"/>
      <c r="D521" s="758">
        <f>IFERROR(_xlfn.XLOOKUP(E521,[2]예산코드!D:D,[2]예산코드!A:A),"")</f>
        <v>500606</v>
      </c>
      <c r="E521" s="739" t="s">
        <v>1135</v>
      </c>
      <c r="F521" s="747">
        <v>45700</v>
      </c>
      <c r="G521" s="735" t="s">
        <v>1590</v>
      </c>
      <c r="H521" s="736" t="s">
        <v>1250</v>
      </c>
      <c r="I521" s="736" t="s">
        <v>605</v>
      </c>
      <c r="J521" s="736" t="s">
        <v>811</v>
      </c>
      <c r="K521" s="737">
        <v>44546</v>
      </c>
      <c r="L521" s="738">
        <v>4454</v>
      </c>
      <c r="M521" s="634" t="str">
        <f t="array" aca="1" ref="M521" ca="1">IFERROR(_xludf.IFS(J521="원천",K521*3.3%*-1,J521="원천/고용",SUM(K521*3.3%*-1,K521*75%*0.8%*-1)),"")</f>
        <v/>
      </c>
      <c r="N521" s="635">
        <f t="shared" ca="1" si="2"/>
        <v>49000</v>
      </c>
      <c r="O521" s="505"/>
      <c r="P521" s="513"/>
      <c r="Q521" s="537"/>
      <c r="R521" s="537"/>
      <c r="S521" s="537"/>
    </row>
    <row r="522" spans="1:19" ht="18.75" customHeight="1">
      <c r="B522" s="626"/>
      <c r="C522" s="626"/>
      <c r="D522" s="758">
        <f>IFERROR(_xlfn.XLOOKUP(E522,[2]예산코드!D:D,[2]예산코드!A:A),"")</f>
        <v>500606</v>
      </c>
      <c r="E522" s="739" t="s">
        <v>1135</v>
      </c>
      <c r="F522" s="747">
        <v>45700</v>
      </c>
      <c r="G522" s="735" t="s">
        <v>2047</v>
      </c>
      <c r="H522" s="736" t="s">
        <v>373</v>
      </c>
      <c r="I522" s="736" t="s">
        <v>697</v>
      </c>
      <c r="J522" s="736" t="s">
        <v>811</v>
      </c>
      <c r="K522" s="737">
        <v>13800</v>
      </c>
      <c r="L522" s="738"/>
      <c r="M522" s="634"/>
      <c r="N522" s="635">
        <f t="shared" si="2"/>
        <v>13800</v>
      </c>
      <c r="O522" s="505"/>
      <c r="P522" s="513"/>
      <c r="Q522" s="537"/>
      <c r="R522" s="537"/>
      <c r="S522" s="537"/>
    </row>
    <row r="523" spans="1:19" ht="18.75" customHeight="1">
      <c r="B523" s="704"/>
      <c r="C523" s="704"/>
      <c r="D523" s="758">
        <f>IFERROR(_xlfn.XLOOKUP(E523,[2]예산코드!D:D,[2]예산코드!A:A),"")</f>
        <v>500606</v>
      </c>
      <c r="E523" s="705" t="s">
        <v>2632</v>
      </c>
      <c r="F523" s="697">
        <v>45700</v>
      </c>
      <c r="G523" s="706" t="s">
        <v>2657</v>
      </c>
      <c r="H523" s="707" t="s">
        <v>2656</v>
      </c>
      <c r="I523" s="699" t="s">
        <v>697</v>
      </c>
      <c r="J523" s="699" t="s">
        <v>811</v>
      </c>
      <c r="K523" s="708">
        <v>76364</v>
      </c>
      <c r="L523" s="709">
        <v>7636</v>
      </c>
      <c r="M523" s="702" t="str" cm="1">
        <f t="array" ref="M523">IFERROR(_xlfn.IFS(J523="원천",K523*3.3%*-1,J523="원천/고용",SUM(K523*3.3%*-1,K523*75%*0.8%*-1)),"")</f>
        <v/>
      </c>
      <c r="N523" s="703">
        <f t="shared" ref="N523" si="7">SUM(K523:M523)</f>
        <v>84000</v>
      </c>
      <c r="O523" s="540"/>
      <c r="P523" s="540"/>
      <c r="Q523" s="537"/>
      <c r="R523" s="537"/>
      <c r="S523" s="537"/>
    </row>
    <row r="524" spans="1:19" ht="18.75" customHeight="1">
      <c r="B524" s="695"/>
      <c r="C524" s="695"/>
      <c r="D524" s="758">
        <f>IFERROR(_xlfn.XLOOKUP(E524,[2]예산코드!D:D,[2]예산코드!A:A),"")</f>
        <v>500607</v>
      </c>
      <c r="E524" s="705" t="s">
        <v>153</v>
      </c>
      <c r="F524" s="697">
        <v>45700</v>
      </c>
      <c r="G524" s="698" t="s">
        <v>2635</v>
      </c>
      <c r="H524" s="707" t="s">
        <v>2636</v>
      </c>
      <c r="I524" s="699" t="s">
        <v>697</v>
      </c>
      <c r="J524" s="699" t="s">
        <v>811</v>
      </c>
      <c r="K524" s="700">
        <v>4909</v>
      </c>
      <c r="L524" s="701">
        <v>491</v>
      </c>
      <c r="M524" s="702" t="str" cm="1">
        <f t="array" ref="M524">IFERROR(_xlfn.IFS(J524="원천",K524*3.3%*-1,J524="원천/고용",SUM(K524*3.3%*-1,K524*75%*0.8%*-1)),"")</f>
        <v/>
      </c>
      <c r="N524" s="703">
        <f>SUM(K524:M524)</f>
        <v>5400</v>
      </c>
      <c r="O524" s="541"/>
      <c r="P524" s="541"/>
      <c r="Q524" s="537"/>
      <c r="R524" s="537"/>
      <c r="S524" s="537"/>
    </row>
    <row r="525" spans="1:19" ht="18.75" customHeight="1">
      <c r="B525" s="704"/>
      <c r="C525" s="704"/>
      <c r="D525" s="758">
        <f>IFERROR(_xlfn.XLOOKUP(E525,[2]예산코드!D:D,[2]예산코드!A:A),"")</f>
        <v>500606</v>
      </c>
      <c r="E525" s="705" t="s">
        <v>2632</v>
      </c>
      <c r="F525" s="697">
        <v>45700</v>
      </c>
      <c r="G525" s="706" t="s">
        <v>2658</v>
      </c>
      <c r="H525" s="707" t="s">
        <v>2659</v>
      </c>
      <c r="I525" s="699" t="s">
        <v>697</v>
      </c>
      <c r="J525" s="699" t="s">
        <v>811</v>
      </c>
      <c r="K525" s="708">
        <v>76455</v>
      </c>
      <c r="L525" s="709">
        <v>7645</v>
      </c>
      <c r="M525" s="702" t="str" cm="1">
        <f t="array" ref="M525">IFERROR(_xlfn.IFS(J525="원천",K525*3.3%*-1,J525="원천/고용",SUM(K525*3.3%*-1,K525*75%*0.8%*-1)),"")</f>
        <v/>
      </c>
      <c r="N525" s="703">
        <f>SUM(K525:M525)</f>
        <v>84100</v>
      </c>
      <c r="O525" s="540"/>
      <c r="P525" s="540"/>
      <c r="Q525" s="537"/>
      <c r="R525" s="537"/>
      <c r="S525" s="537"/>
    </row>
    <row r="526" spans="1:19" ht="18.75" customHeight="1">
      <c r="B526" s="695"/>
      <c r="C526" s="695"/>
      <c r="D526" s="758">
        <f>IFERROR(_xlfn.XLOOKUP(E526,[2]예산코드!D:D,[2]예산코드!A:A),"")</f>
        <v>500607</v>
      </c>
      <c r="E526" s="705" t="s">
        <v>153</v>
      </c>
      <c r="F526" s="697">
        <v>45700</v>
      </c>
      <c r="G526" s="698" t="s">
        <v>2635</v>
      </c>
      <c r="H526" s="707" t="s">
        <v>2636</v>
      </c>
      <c r="I526" s="699" t="s">
        <v>697</v>
      </c>
      <c r="J526" s="699" t="s">
        <v>811</v>
      </c>
      <c r="K526" s="700">
        <v>909</v>
      </c>
      <c r="L526" s="701">
        <v>91</v>
      </c>
      <c r="M526" s="702" t="str" cm="1">
        <f t="array" ref="M526">IFERROR(_xlfn.IFS(J526="원천",K526*3.3%*-1,J526="원천/고용",SUM(K526*3.3%*-1,K526*75%*0.8%*-1)),"")</f>
        <v/>
      </c>
      <c r="N526" s="703">
        <f>SUM(K526:M526)</f>
        <v>1000</v>
      </c>
      <c r="O526" s="541"/>
      <c r="P526" s="541"/>
      <c r="Q526" s="537"/>
      <c r="R526" s="537"/>
      <c r="S526" s="537"/>
    </row>
    <row r="527" spans="1:19" ht="18.75" customHeight="1">
      <c r="A527" s="537">
        <v>487</v>
      </c>
      <c r="B527" s="728"/>
      <c r="C527" s="728"/>
      <c r="D527" s="758">
        <f>IFERROR(_xlfn.XLOOKUP(E527,[2]예산코드!D:D,[2]예산코드!A:A),"")</f>
        <v>500606</v>
      </c>
      <c r="E527" s="739" t="s">
        <v>1135</v>
      </c>
      <c r="F527" s="747">
        <v>45701</v>
      </c>
      <c r="G527" s="740" t="s">
        <v>1668</v>
      </c>
      <c r="H527" s="741" t="s">
        <v>1662</v>
      </c>
      <c r="I527" s="741" t="s">
        <v>635</v>
      </c>
      <c r="J527" s="741" t="s">
        <v>811</v>
      </c>
      <c r="K527" s="742">
        <v>17273</v>
      </c>
      <c r="L527" s="743">
        <v>1727</v>
      </c>
      <c r="M527" s="634" t="str">
        <f t="array" aca="1" ref="M527" ca="1">IFERROR(_xludf.IFS(J527="원천",K527*3.3%*-1,J527="원천/고용",SUM(K527*3.3%*-1,K527*75%*0.8%*-1)),"")</f>
        <v/>
      </c>
      <c r="N527" s="635">
        <f t="shared" ca="1" si="2"/>
        <v>19000</v>
      </c>
      <c r="O527" s="504"/>
      <c r="P527" s="527"/>
      <c r="Q527" s="537"/>
      <c r="R527" s="537"/>
      <c r="S527" s="537"/>
    </row>
    <row r="528" spans="1:19" ht="18.75" customHeight="1">
      <c r="A528" s="537">
        <v>488</v>
      </c>
      <c r="B528" s="626"/>
      <c r="C528" s="626"/>
      <c r="D528" s="758">
        <f>IFERROR(_xlfn.XLOOKUP(E528,[2]예산코드!D:D,[2]예산코드!A:A),"")</f>
        <v>500606</v>
      </c>
      <c r="E528" s="739" t="s">
        <v>1135</v>
      </c>
      <c r="F528" s="747">
        <v>45701</v>
      </c>
      <c r="G528" s="735" t="s">
        <v>63</v>
      </c>
      <c r="H528" s="736" t="s">
        <v>718</v>
      </c>
      <c r="I528" s="736" t="s">
        <v>697</v>
      </c>
      <c r="J528" s="741" t="s">
        <v>811</v>
      </c>
      <c r="K528" s="737">
        <v>125908</v>
      </c>
      <c r="L528" s="738">
        <v>12592</v>
      </c>
      <c r="M528" s="634" t="str">
        <f t="array" aca="1" ref="M528" ca="1">IFERROR(_xludf.IFS(J528="원천",K528*3.3%*-1,J528="원천/고용",SUM(K528*3.3%*-1,K528*75%*0.8%*-1)),"")</f>
        <v/>
      </c>
      <c r="N528" s="635">
        <f t="shared" ca="1" si="2"/>
        <v>138500</v>
      </c>
      <c r="O528" s="505"/>
      <c r="P528" s="513"/>
      <c r="Q528" s="537"/>
      <c r="R528" s="537"/>
      <c r="S528" s="537"/>
    </row>
    <row r="529" spans="1:19" ht="18.75" customHeight="1">
      <c r="A529" s="537">
        <v>489</v>
      </c>
      <c r="B529" s="728"/>
      <c r="C529" s="728"/>
      <c r="D529" s="758">
        <f>IFERROR(_xlfn.XLOOKUP(E529,[2]예산코드!D:D,[2]예산코드!A:A),"")</f>
        <v>500606</v>
      </c>
      <c r="E529" s="739" t="s">
        <v>1135</v>
      </c>
      <c r="F529" s="747">
        <v>45701</v>
      </c>
      <c r="G529" s="740" t="s">
        <v>1742</v>
      </c>
      <c r="H529" s="741" t="s">
        <v>1650</v>
      </c>
      <c r="I529" s="741" t="s">
        <v>677</v>
      </c>
      <c r="J529" s="741" t="s">
        <v>811</v>
      </c>
      <c r="K529" s="742">
        <v>12545</v>
      </c>
      <c r="L529" s="743">
        <v>1255</v>
      </c>
      <c r="M529" s="634" t="str">
        <f t="array" aca="1" ref="M529" ca="1">IFERROR(_xludf.IFS(J529="원천",K529*3.3%*-1,J529="원천/고용",SUM(K529*3.3%*-1,K529*75%*0.8%*-1)),"")</f>
        <v/>
      </c>
      <c r="N529" s="635">
        <f t="shared" ca="1" si="2"/>
        <v>13800</v>
      </c>
      <c r="O529" s="504"/>
      <c r="P529" s="527"/>
      <c r="Q529" s="537"/>
      <c r="R529" s="537"/>
      <c r="S529" s="537"/>
    </row>
    <row r="530" spans="1:19" ht="18.75" customHeight="1">
      <c r="A530" s="537">
        <v>490</v>
      </c>
      <c r="B530" s="626"/>
      <c r="C530" s="626"/>
      <c r="D530" s="758">
        <f>IFERROR(_xlfn.XLOOKUP(E530,[2]예산코드!D:D,[2]예산코드!A:A),"")</f>
        <v>500615</v>
      </c>
      <c r="E530" s="733" t="s">
        <v>871</v>
      </c>
      <c r="F530" s="747">
        <v>45701</v>
      </c>
      <c r="G530" s="735" t="s">
        <v>1573</v>
      </c>
      <c r="H530" s="736" t="s">
        <v>367</v>
      </c>
      <c r="I530" s="736" t="s">
        <v>677</v>
      </c>
      <c r="J530" s="741" t="s">
        <v>811</v>
      </c>
      <c r="K530" s="737">
        <v>13300</v>
      </c>
      <c r="L530" s="738"/>
      <c r="M530" s="634" t="str">
        <f t="array" aca="1" ref="M530" ca="1">IFERROR(_xludf.IFS(J530="원천",K530*3.3%*-1,J530="원천/고용",SUM(K530*3.3%*-1,K530*75%*0.8%*-1)),"")</f>
        <v/>
      </c>
      <c r="N530" s="635">
        <f t="shared" ca="1" si="2"/>
        <v>13300</v>
      </c>
      <c r="O530" s="505"/>
      <c r="P530" s="513"/>
      <c r="Q530" s="537"/>
      <c r="R530" s="537"/>
      <c r="S530" s="537"/>
    </row>
    <row r="531" spans="1:19" ht="18.95" customHeight="1">
      <c r="A531" s="537">
        <v>491</v>
      </c>
      <c r="B531" s="728"/>
      <c r="C531" s="728"/>
      <c r="D531" s="758">
        <f>IFERROR(_xlfn.XLOOKUP(E531,[2]예산코드!D:D,[2]예산코드!A:A),"")</f>
        <v>500606</v>
      </c>
      <c r="E531" s="739" t="s">
        <v>1135</v>
      </c>
      <c r="F531" s="747">
        <v>45701</v>
      </c>
      <c r="G531" s="740" t="s">
        <v>1580</v>
      </c>
      <c r="H531" s="741" t="s">
        <v>1650</v>
      </c>
      <c r="I531" s="741" t="s">
        <v>635</v>
      </c>
      <c r="J531" s="741" t="s">
        <v>811</v>
      </c>
      <c r="K531" s="742">
        <v>44090</v>
      </c>
      <c r="L531" s="743">
        <v>4410</v>
      </c>
      <c r="M531" s="634" t="str">
        <f t="array" aca="1" ref="M531" ca="1">IFERROR(_xludf.IFS(J531="원천",K531*3.3%*-1,J531="원천/고용",SUM(K531*3.3%*-1,K531*75%*0.8%*-1)),"")</f>
        <v/>
      </c>
      <c r="N531" s="635">
        <f t="shared" ca="1" si="2"/>
        <v>48500</v>
      </c>
      <c r="O531" s="504"/>
      <c r="P531" s="527"/>
      <c r="Q531" s="537"/>
      <c r="R531" s="537"/>
      <c r="S531" s="537"/>
    </row>
    <row r="532" spans="1:19" ht="18.75" customHeight="1">
      <c r="B532" s="704"/>
      <c r="C532" s="704"/>
      <c r="D532" s="758">
        <f>IFERROR(_xlfn.XLOOKUP(E532,[2]예산코드!D:D,[2]예산코드!A:A),"")</f>
        <v>500606</v>
      </c>
      <c r="E532" s="705" t="s">
        <v>2632</v>
      </c>
      <c r="F532" s="697">
        <v>45701</v>
      </c>
      <c r="G532" s="706" t="s">
        <v>2660</v>
      </c>
      <c r="H532" s="707" t="s">
        <v>2661</v>
      </c>
      <c r="I532" s="699" t="s">
        <v>697</v>
      </c>
      <c r="J532" s="699" t="s">
        <v>811</v>
      </c>
      <c r="K532" s="708">
        <v>45090</v>
      </c>
      <c r="L532" s="709">
        <v>4510</v>
      </c>
      <c r="M532" s="702" t="str" cm="1">
        <f t="array" ref="M532">IFERROR(_xlfn.IFS(J532="원천",K532*3.3%*-1,J532="원천/고용",SUM(K532*3.3%*-1,K532*75%*0.8%*-1)),"")</f>
        <v/>
      </c>
      <c r="N532" s="703">
        <f t="shared" ref="N532" si="8">SUM(K532:M532)</f>
        <v>49600</v>
      </c>
      <c r="O532" s="540"/>
      <c r="P532" s="540"/>
      <c r="Q532" s="537"/>
      <c r="R532" s="537"/>
      <c r="S532" s="537"/>
    </row>
    <row r="533" spans="1:19" ht="18.75" customHeight="1">
      <c r="B533" s="695"/>
      <c r="C533" s="695"/>
      <c r="D533" s="758">
        <f>IFERROR(_xlfn.XLOOKUP(E533,[2]예산코드!D:D,[2]예산코드!A:A),"")</f>
        <v>500606</v>
      </c>
      <c r="E533" s="705" t="s">
        <v>2632</v>
      </c>
      <c r="F533" s="745">
        <v>45701</v>
      </c>
      <c r="G533" s="698" t="s">
        <v>2662</v>
      </c>
      <c r="H533" s="699" t="s">
        <v>375</v>
      </c>
      <c r="I533" s="699" t="s">
        <v>697</v>
      </c>
      <c r="J533" s="699" t="s">
        <v>811</v>
      </c>
      <c r="K533" s="700">
        <v>190826</v>
      </c>
      <c r="L533" s="701">
        <v>19084</v>
      </c>
      <c r="M533" s="702" t="str" cm="1">
        <f t="array" ref="M533">IFERROR(_xlfn.IFS(J533="원천",K533*3.3%*-1,J533="원천/고용",SUM(K533*3.3%*-1,K533*75%*0.8%*-1)),"")</f>
        <v/>
      </c>
      <c r="N533" s="703">
        <f>SUM(K533:M533)</f>
        <v>209910</v>
      </c>
      <c r="O533" s="541"/>
      <c r="P533" s="541"/>
      <c r="Q533" s="537"/>
      <c r="R533" s="537"/>
      <c r="S533" s="537"/>
    </row>
    <row r="534" spans="1:19" ht="18.75" customHeight="1">
      <c r="A534" s="537">
        <v>492</v>
      </c>
      <c r="B534" s="626"/>
      <c r="C534" s="626"/>
      <c r="D534" s="758">
        <f>IFERROR(_xlfn.XLOOKUP(E534,[2]예산코드!D:D,[2]예산코드!A:A),"")</f>
        <v>500606</v>
      </c>
      <c r="E534" s="739" t="s">
        <v>1135</v>
      </c>
      <c r="F534" s="734">
        <v>45702</v>
      </c>
      <c r="G534" s="735" t="s">
        <v>1446</v>
      </c>
      <c r="H534" s="736" t="s">
        <v>1661</v>
      </c>
      <c r="I534" s="736" t="s">
        <v>677</v>
      </c>
      <c r="J534" s="741" t="s">
        <v>811</v>
      </c>
      <c r="K534" s="737">
        <v>4000</v>
      </c>
      <c r="L534" s="738">
        <v>400</v>
      </c>
      <c r="M534" s="634" t="str">
        <f t="array" aca="1" ref="M534" ca="1">IFERROR(_xludf.IFS(J534="원천",K534*3.3%*-1,J534="원천/고용",SUM(K534*3.3%*-1,K534*75%*0.8%*-1)),"")</f>
        <v/>
      </c>
      <c r="N534" s="635">
        <f t="shared" ca="1" si="2"/>
        <v>4400</v>
      </c>
      <c r="O534" s="505"/>
      <c r="P534" s="513"/>
      <c r="Q534" s="537"/>
      <c r="R534" s="537"/>
      <c r="S534" s="537"/>
    </row>
    <row r="535" spans="1:19" ht="18.75" customHeight="1">
      <c r="A535" s="537">
        <v>493</v>
      </c>
      <c r="B535" s="728"/>
      <c r="C535" s="728"/>
      <c r="D535" s="758">
        <f>IFERROR(_xlfn.XLOOKUP(E535,[2]예산코드!D:D,[2]예산코드!A:A),"")</f>
        <v>500610</v>
      </c>
      <c r="E535" s="739" t="s">
        <v>135</v>
      </c>
      <c r="F535" s="734">
        <v>45702</v>
      </c>
      <c r="G535" s="740" t="s">
        <v>1794</v>
      </c>
      <c r="H535" s="741" t="s">
        <v>1304</v>
      </c>
      <c r="I535" s="741" t="s">
        <v>677</v>
      </c>
      <c r="J535" s="741" t="s">
        <v>811</v>
      </c>
      <c r="K535" s="742">
        <v>8000</v>
      </c>
      <c r="L535" s="743"/>
      <c r="M535" s="634" t="str">
        <f t="array" aca="1" ref="M535" ca="1">IFERROR(_xludf.IFS(J535="원천",K535*3.3%*-1,J535="원천/고용",SUM(K535*3.3%*-1,K535*75%*0.8%*-1)),"")</f>
        <v/>
      </c>
      <c r="N535" s="635">
        <f t="shared" ca="1" si="2"/>
        <v>8000</v>
      </c>
      <c r="O535" s="504"/>
      <c r="P535" s="527"/>
      <c r="Q535" s="537"/>
      <c r="R535" s="537"/>
      <c r="S535" s="537"/>
    </row>
    <row r="536" spans="1:19" ht="18.75" customHeight="1">
      <c r="A536" s="537">
        <v>494</v>
      </c>
      <c r="B536" s="626"/>
      <c r="C536" s="626"/>
      <c r="D536" s="758">
        <f>IFERROR(_xlfn.XLOOKUP(E536,[2]예산코드!D:D,[2]예산코드!A:A),"")</f>
        <v>500615</v>
      </c>
      <c r="E536" s="733" t="s">
        <v>871</v>
      </c>
      <c r="F536" s="734">
        <v>45702</v>
      </c>
      <c r="G536" s="735" t="s">
        <v>1354</v>
      </c>
      <c r="H536" s="736" t="s">
        <v>1096</v>
      </c>
      <c r="I536" s="736" t="s">
        <v>697</v>
      </c>
      <c r="J536" s="741" t="s">
        <v>811</v>
      </c>
      <c r="K536" s="737">
        <v>9091</v>
      </c>
      <c r="L536" s="738">
        <v>909</v>
      </c>
      <c r="M536" s="634" t="str">
        <f t="array" aca="1" ref="M536" ca="1">IFERROR(_xludf.IFS(J536="원천",K536*3.3%*-1,J536="원천/고용",SUM(K536*3.3%*-1,K536*75%*0.8%*-1)),"")</f>
        <v/>
      </c>
      <c r="N536" s="635">
        <f t="shared" ca="1" si="2"/>
        <v>10000</v>
      </c>
      <c r="O536" s="505"/>
      <c r="P536" s="513"/>
      <c r="Q536" s="537"/>
      <c r="R536" s="537"/>
      <c r="S536" s="537"/>
    </row>
    <row r="537" spans="1:19" ht="18.75" customHeight="1">
      <c r="A537" s="537">
        <v>495</v>
      </c>
      <c r="B537" s="728"/>
      <c r="C537" s="728"/>
      <c r="D537" s="758">
        <f>IFERROR(_xlfn.XLOOKUP(E537,[2]예산코드!D:D,[2]예산코드!A:A),"")</f>
        <v>500606</v>
      </c>
      <c r="E537" s="739" t="s">
        <v>1135</v>
      </c>
      <c r="F537" s="734">
        <v>45702</v>
      </c>
      <c r="G537" s="740" t="s">
        <v>1604</v>
      </c>
      <c r="H537" s="741" t="s">
        <v>1015</v>
      </c>
      <c r="I537" s="741" t="s">
        <v>697</v>
      </c>
      <c r="J537" s="741" t="s">
        <v>811</v>
      </c>
      <c r="K537" s="742">
        <v>8000</v>
      </c>
      <c r="L537" s="743">
        <v>800</v>
      </c>
      <c r="M537" s="634" t="str">
        <f t="array" aca="1" ref="M537" ca="1">IFERROR(_xludf.IFS(J537="원천",K537*3.3%*-1,J537="원천/고용",SUM(K537*3.3%*-1,K537*75%*0.8%*-1)),"")</f>
        <v/>
      </c>
      <c r="N537" s="635">
        <f t="shared" ca="1" si="2"/>
        <v>8800</v>
      </c>
      <c r="O537" s="504"/>
      <c r="P537" s="527"/>
      <c r="Q537" s="537"/>
      <c r="R537" s="537"/>
      <c r="S537" s="537"/>
    </row>
    <row r="538" spans="1:19" ht="18.75" customHeight="1">
      <c r="A538" s="537">
        <v>496</v>
      </c>
      <c r="B538" s="626"/>
      <c r="C538" s="626"/>
      <c r="D538" s="758">
        <f>IFERROR(_xlfn.XLOOKUP(E538,[2]예산코드!D:D,[2]예산코드!A:A),"")</f>
        <v>500606</v>
      </c>
      <c r="E538" s="739" t="s">
        <v>1135</v>
      </c>
      <c r="F538" s="734">
        <v>45702</v>
      </c>
      <c r="G538" s="735" t="s">
        <v>1572</v>
      </c>
      <c r="H538" s="736" t="s">
        <v>1228</v>
      </c>
      <c r="I538" s="736" t="s">
        <v>697</v>
      </c>
      <c r="J538" s="741" t="s">
        <v>811</v>
      </c>
      <c r="K538" s="737">
        <v>39093</v>
      </c>
      <c r="L538" s="738">
        <v>3907</v>
      </c>
      <c r="M538" s="634" t="str">
        <f t="array" aca="1" ref="M538" ca="1">IFERROR(_xludf.IFS(J538="원천",K538*3.3%*-1,J538="원천/고용",SUM(K538*3.3%*-1,K538*75%*0.8%*-1)),"")</f>
        <v/>
      </c>
      <c r="N538" s="635">
        <f t="shared" ca="1" si="2"/>
        <v>43000</v>
      </c>
      <c r="O538" s="505"/>
      <c r="P538" s="513"/>
      <c r="Q538" s="537"/>
      <c r="R538" s="537"/>
      <c r="S538" s="537"/>
    </row>
    <row r="539" spans="1:19" ht="18.75" customHeight="1">
      <c r="A539" s="537">
        <v>497</v>
      </c>
      <c r="B539" s="728"/>
      <c r="C539" s="728"/>
      <c r="D539" s="758">
        <f>IFERROR(_xlfn.XLOOKUP(E539,[2]예산코드!D:D,[2]예산코드!A:A),"")</f>
        <v>500610</v>
      </c>
      <c r="E539" s="739" t="s">
        <v>135</v>
      </c>
      <c r="F539" s="734">
        <v>45702</v>
      </c>
      <c r="G539" s="740" t="s">
        <v>1794</v>
      </c>
      <c r="H539" s="741" t="s">
        <v>1640</v>
      </c>
      <c r="I539" s="741" t="s">
        <v>677</v>
      </c>
      <c r="J539" s="741" t="s">
        <v>811</v>
      </c>
      <c r="K539" s="742">
        <v>3000</v>
      </c>
      <c r="L539" s="743"/>
      <c r="M539" s="634" t="str">
        <f t="array" aca="1" ref="M539" ca="1">IFERROR(_xludf.IFS(J539="원천",K539*3.3%*-1,J539="원천/고용",SUM(K539*3.3%*-1,K539*75%*0.8%*-1)),"")</f>
        <v/>
      </c>
      <c r="N539" s="635">
        <f t="shared" ca="1" si="2"/>
        <v>3000</v>
      </c>
      <c r="O539" s="504"/>
      <c r="P539" s="527"/>
      <c r="Q539" s="537"/>
      <c r="R539" s="537"/>
      <c r="S539" s="537"/>
    </row>
    <row r="540" spans="1:19" ht="18.75" customHeight="1">
      <c r="A540" s="537">
        <v>498</v>
      </c>
      <c r="B540" s="626"/>
      <c r="C540" s="626"/>
      <c r="D540" s="758">
        <f>IFERROR(_xlfn.XLOOKUP(E540,[2]예산코드!D:D,[2]예산코드!A:A),"")</f>
        <v>500606</v>
      </c>
      <c r="E540" s="739" t="s">
        <v>1135</v>
      </c>
      <c r="F540" s="734">
        <v>45702</v>
      </c>
      <c r="G540" s="735" t="s">
        <v>173</v>
      </c>
      <c r="H540" s="736" t="s">
        <v>1694</v>
      </c>
      <c r="I540" s="736" t="s">
        <v>677</v>
      </c>
      <c r="J540" s="741" t="s">
        <v>811</v>
      </c>
      <c r="K540" s="737">
        <v>12727</v>
      </c>
      <c r="L540" s="738">
        <v>1273</v>
      </c>
      <c r="M540" s="634" t="str">
        <f t="array" aca="1" ref="M540" ca="1">IFERROR(_xludf.IFS(J540="원천",K540*3.3%*-1,J540="원천/고용",SUM(K540*3.3%*-1,K540*75%*0.8%*-1)),"")</f>
        <v/>
      </c>
      <c r="N540" s="635">
        <f t="shared" ca="1" si="2"/>
        <v>14000</v>
      </c>
      <c r="O540" s="505"/>
      <c r="P540" s="513"/>
      <c r="Q540" s="537"/>
      <c r="R540" s="537"/>
      <c r="S540" s="537"/>
    </row>
    <row r="541" spans="1:19" ht="18.75" customHeight="1">
      <c r="A541" s="537">
        <v>499</v>
      </c>
      <c r="B541" s="728"/>
      <c r="C541" s="728"/>
      <c r="D541" s="758">
        <f>IFERROR(_xlfn.XLOOKUP(E541,[2]예산코드!D:D,[2]예산코드!A:A),"")</f>
        <v>500602</v>
      </c>
      <c r="E541" s="739" t="s">
        <v>859</v>
      </c>
      <c r="F541" s="734">
        <v>45702</v>
      </c>
      <c r="G541" s="740" t="s">
        <v>1821</v>
      </c>
      <c r="H541" s="741" t="s">
        <v>1658</v>
      </c>
      <c r="I541" s="741" t="s">
        <v>636</v>
      </c>
      <c r="J541" s="741" t="s">
        <v>811</v>
      </c>
      <c r="K541" s="742">
        <v>45455</v>
      </c>
      <c r="L541" s="743">
        <v>4545</v>
      </c>
      <c r="M541" s="634" t="str">
        <f t="array" aca="1" ref="M541" ca="1">IFERROR(_xludf.IFS(J541="원천",K541*3.3%*-1,J541="원천/고용",SUM(K541*3.3%*-1,K541*75%*0.8%*-1)),"")</f>
        <v/>
      </c>
      <c r="N541" s="635">
        <f t="shared" ca="1" si="2"/>
        <v>50000</v>
      </c>
      <c r="O541" s="504"/>
      <c r="P541" s="527"/>
      <c r="Q541" s="537"/>
      <c r="R541" s="537"/>
      <c r="S541" s="537"/>
    </row>
    <row r="542" spans="1:19" ht="18.75" customHeight="1">
      <c r="A542" s="537">
        <v>500</v>
      </c>
      <c r="B542" s="626"/>
      <c r="C542" s="626"/>
      <c r="D542" s="758">
        <f>IFERROR(_xlfn.XLOOKUP(E542,[2]예산코드!D:D,[2]예산코드!A:A),"")</f>
        <v>500610</v>
      </c>
      <c r="E542" s="733" t="s">
        <v>135</v>
      </c>
      <c r="F542" s="734">
        <v>45702</v>
      </c>
      <c r="G542" s="735" t="s">
        <v>1822</v>
      </c>
      <c r="H542" s="736" t="s">
        <v>386</v>
      </c>
      <c r="I542" s="736" t="s">
        <v>612</v>
      </c>
      <c r="J542" s="741" t="s">
        <v>811</v>
      </c>
      <c r="K542" s="737">
        <v>21600</v>
      </c>
      <c r="L542" s="738"/>
      <c r="M542" s="634" t="str">
        <f t="array" aca="1" ref="M542" ca="1">IFERROR(_xludf.IFS(J542="원천",K542*3.3%*-1,J542="원천/고용",SUM(K542*3.3%*-1,K542*75%*0.8%*-1)),"")</f>
        <v/>
      </c>
      <c r="N542" s="635">
        <f t="shared" ca="1" si="2"/>
        <v>21600</v>
      </c>
      <c r="O542" s="505"/>
      <c r="P542" s="513"/>
      <c r="Q542" s="537"/>
      <c r="R542" s="537"/>
      <c r="S542" s="537"/>
    </row>
    <row r="543" spans="1:19" ht="18.75" customHeight="1">
      <c r="A543" s="537">
        <v>501</v>
      </c>
      <c r="B543" s="728"/>
      <c r="C543" s="728"/>
      <c r="D543" s="758">
        <f>IFERROR(_xlfn.XLOOKUP(E543,[2]예산코드!D:D,[2]예산코드!A:A),"")</f>
        <v>500606</v>
      </c>
      <c r="E543" s="739" t="s">
        <v>1135</v>
      </c>
      <c r="F543" s="734">
        <v>45702</v>
      </c>
      <c r="G543" s="740" t="s">
        <v>2050</v>
      </c>
      <c r="H543" s="741" t="s">
        <v>1670</v>
      </c>
      <c r="I543" s="741" t="s">
        <v>697</v>
      </c>
      <c r="J543" s="741" t="s">
        <v>811</v>
      </c>
      <c r="K543" s="742">
        <v>84000</v>
      </c>
      <c r="L543" s="743"/>
      <c r="M543" s="634" t="str">
        <f t="array" aca="1" ref="M543" ca="1">IFERROR(_xludf.IFS(J543="원천",K543*3.3%*-1,J543="원천/고용",SUM(K543*3.3%*-1,K543*75%*0.8%*-1)),"")</f>
        <v/>
      </c>
      <c r="N543" s="635">
        <f t="shared" ca="1" si="2"/>
        <v>84000</v>
      </c>
      <c r="O543" s="504"/>
      <c r="P543" s="527"/>
      <c r="Q543" s="537"/>
      <c r="R543" s="537"/>
      <c r="S543" s="537"/>
    </row>
    <row r="544" spans="1:19" ht="18.75" customHeight="1">
      <c r="A544" s="537">
        <v>502</v>
      </c>
      <c r="B544" s="626"/>
      <c r="C544" s="626"/>
      <c r="D544" s="758">
        <f>IFERROR(_xlfn.XLOOKUP(E544,[2]예산코드!D:D,[2]예산코드!A:A),"")</f>
        <v>500610</v>
      </c>
      <c r="E544" s="733" t="s">
        <v>135</v>
      </c>
      <c r="F544" s="734">
        <v>45693</v>
      </c>
      <c r="G544" s="735" t="s">
        <v>110</v>
      </c>
      <c r="H544" s="736" t="s">
        <v>1085</v>
      </c>
      <c r="I544" s="736" t="s">
        <v>636</v>
      </c>
      <c r="J544" s="736" t="s">
        <v>1143</v>
      </c>
      <c r="K544" s="737">
        <v>15200</v>
      </c>
      <c r="L544" s="738"/>
      <c r="M544" s="634" t="str">
        <f t="array" aca="1" ref="M544" ca="1">IFERROR(_xludf.IFS(J544="원천",K544*3.3%*-1,J544="원천/고용",SUM(K544*3.3%*-1,K544*75%*0.8%*-1)),"")</f>
        <v/>
      </c>
      <c r="N544" s="635">
        <f t="shared" ca="1" si="2"/>
        <v>15200</v>
      </c>
      <c r="O544" s="505"/>
      <c r="P544" s="513"/>
      <c r="Q544" s="537"/>
      <c r="R544" s="537"/>
      <c r="S544" s="537"/>
    </row>
    <row r="545" spans="1:19" ht="18.75" customHeight="1">
      <c r="A545" s="537">
        <v>503</v>
      </c>
      <c r="B545" s="728"/>
      <c r="C545" s="728"/>
      <c r="D545" s="758">
        <f>IFERROR(_xlfn.XLOOKUP(E545,[2]예산코드!D:D,[2]예산코드!A:A),"")</f>
        <v>500602</v>
      </c>
      <c r="E545" s="739" t="s">
        <v>859</v>
      </c>
      <c r="F545" s="734">
        <v>45702</v>
      </c>
      <c r="G545" s="735" t="s">
        <v>2048</v>
      </c>
      <c r="H545" s="736" t="s">
        <v>1304</v>
      </c>
      <c r="I545" s="736" t="s">
        <v>661</v>
      </c>
      <c r="J545" s="736" t="s">
        <v>811</v>
      </c>
      <c r="K545" s="737">
        <v>15000</v>
      </c>
      <c r="L545" s="738"/>
      <c r="M545" s="634" t="str">
        <f t="array" aca="1" ref="M545" ca="1">IFERROR(_xludf.IFS(J545="원천",K545*3.3%*-1,J545="원천/고용",SUM(K545*3.3%*-1,K545*75%*0.8%*-1)),"")</f>
        <v/>
      </c>
      <c r="N545" s="635">
        <f t="shared" ca="1" si="2"/>
        <v>15000</v>
      </c>
      <c r="O545" s="504"/>
      <c r="P545" s="527"/>
      <c r="Q545" s="537"/>
      <c r="R545" s="537"/>
      <c r="S545" s="537"/>
    </row>
    <row r="546" spans="1:19" ht="18.75" customHeight="1">
      <c r="A546" s="537">
        <v>504</v>
      </c>
      <c r="B546" s="626"/>
      <c r="C546" s="626"/>
      <c r="D546" s="758">
        <f>IFERROR(_xlfn.XLOOKUP(E546,[2]예산코드!D:D,[2]예산코드!A:A),"")</f>
        <v>500602</v>
      </c>
      <c r="E546" s="739" t="s">
        <v>859</v>
      </c>
      <c r="F546" s="734">
        <v>45702</v>
      </c>
      <c r="G546" s="740" t="s">
        <v>2057</v>
      </c>
      <c r="H546" s="741" t="s">
        <v>1304</v>
      </c>
      <c r="I546" s="741" t="s">
        <v>663</v>
      </c>
      <c r="J546" s="741" t="s">
        <v>811</v>
      </c>
      <c r="K546" s="742">
        <v>13000</v>
      </c>
      <c r="L546" s="743"/>
      <c r="M546" s="634" t="str">
        <f t="array" aca="1" ref="M546" ca="1">IFERROR(_xludf.IFS(J546="원천",K546*3.3%*-1,J546="원천/고용",SUM(K546*3.3%*-1,K546*75%*0.8%*-1)),"")</f>
        <v/>
      </c>
      <c r="N546" s="635">
        <f t="shared" ca="1" si="2"/>
        <v>13000</v>
      </c>
      <c r="O546" s="505"/>
      <c r="P546" s="513"/>
      <c r="Q546" s="537"/>
      <c r="R546" s="537"/>
      <c r="S546" s="537"/>
    </row>
    <row r="547" spans="1:19" ht="18.75" customHeight="1">
      <c r="A547" s="537">
        <v>505</v>
      </c>
      <c r="B547" s="728"/>
      <c r="C547" s="728"/>
      <c r="D547" s="758">
        <f>IFERROR(_xlfn.XLOOKUP(E547,[2]예산코드!D:D,[2]예산코드!A:A),"")</f>
        <v>500602</v>
      </c>
      <c r="E547" s="739" t="s">
        <v>859</v>
      </c>
      <c r="F547" s="734">
        <v>45702</v>
      </c>
      <c r="G547" s="735" t="s">
        <v>1794</v>
      </c>
      <c r="H547" s="736" t="s">
        <v>1304</v>
      </c>
      <c r="I547" s="736" t="s">
        <v>677</v>
      </c>
      <c r="J547" s="736" t="s">
        <v>811</v>
      </c>
      <c r="K547" s="737">
        <v>8000</v>
      </c>
      <c r="L547" s="738"/>
      <c r="M547" s="634" t="str">
        <f t="array" aca="1" ref="M547" ca="1">IFERROR(_xludf.IFS(J547="원천",K547*3.3%*-1,J547="원천/고용",SUM(K547*3.3%*-1,K547*75%*0.8%*-1)),"")</f>
        <v/>
      </c>
      <c r="N547" s="635">
        <f t="shared" ca="1" si="2"/>
        <v>8000</v>
      </c>
      <c r="O547" s="504"/>
      <c r="P547" s="527"/>
      <c r="Q547" s="537"/>
      <c r="R547" s="537"/>
      <c r="S547" s="537"/>
    </row>
    <row r="548" spans="1:19" ht="18.75" customHeight="1">
      <c r="A548" s="537">
        <v>506</v>
      </c>
      <c r="B548" s="626"/>
      <c r="C548" s="626"/>
      <c r="D548" s="758">
        <f>IFERROR(_xlfn.XLOOKUP(E548,[2]예산코드!D:D,[2]예산코드!A:A),"")</f>
        <v>500601</v>
      </c>
      <c r="E548" s="739" t="s">
        <v>2725</v>
      </c>
      <c r="F548" s="734">
        <v>45702</v>
      </c>
      <c r="G548" s="740" t="s">
        <v>1606</v>
      </c>
      <c r="H548" s="741" t="s">
        <v>1191</v>
      </c>
      <c r="I548" s="741" t="s">
        <v>661</v>
      </c>
      <c r="J548" s="741" t="s">
        <v>811</v>
      </c>
      <c r="K548" s="742">
        <v>9000</v>
      </c>
      <c r="L548" s="743">
        <v>900</v>
      </c>
      <c r="M548" s="634" t="str">
        <f t="array" aca="1" ref="M548" ca="1">IFERROR(_xludf.IFS(J548="원천",K548*3.3%*-1,J548="원천/고용",SUM(K548*3.3%*-1,K548*75%*0.8%*-1)),"")</f>
        <v/>
      </c>
      <c r="N548" s="635">
        <f t="shared" ca="1" si="2"/>
        <v>9900</v>
      </c>
      <c r="O548" s="505"/>
      <c r="P548" s="513"/>
      <c r="Q548" s="537"/>
      <c r="R548" s="537"/>
      <c r="S548" s="537"/>
    </row>
    <row r="549" spans="1:19" ht="18.75" customHeight="1">
      <c r="A549" s="537">
        <v>507</v>
      </c>
      <c r="B549" s="728"/>
      <c r="C549" s="728"/>
      <c r="D549" s="758">
        <f>IFERROR(_xlfn.XLOOKUP(E549,[2]예산코드!D:D,[2]예산코드!A:A),"")</f>
        <v>500602</v>
      </c>
      <c r="E549" s="739" t="s">
        <v>859</v>
      </c>
      <c r="F549" s="734">
        <v>45702</v>
      </c>
      <c r="G549" s="735" t="s">
        <v>2052</v>
      </c>
      <c r="H549" s="736" t="s">
        <v>196</v>
      </c>
      <c r="I549" s="736" t="s">
        <v>661</v>
      </c>
      <c r="J549" s="736" t="s">
        <v>811</v>
      </c>
      <c r="K549" s="737">
        <v>45455</v>
      </c>
      <c r="L549" s="738">
        <v>4545</v>
      </c>
      <c r="M549" s="634" t="str">
        <f t="array" aca="1" ref="M549" ca="1">IFERROR(_xludf.IFS(J549="원천",K549*3.3%*-1,J549="원천/고용",SUM(K549*3.3%*-1,K549*75%*0.8%*-1)),"")</f>
        <v/>
      </c>
      <c r="N549" s="635">
        <f t="shared" ca="1" si="2"/>
        <v>50000</v>
      </c>
      <c r="O549" s="504"/>
      <c r="P549" s="527"/>
      <c r="Q549" s="537"/>
      <c r="R549" s="537"/>
      <c r="S549" s="537"/>
    </row>
    <row r="550" spans="1:19" ht="18.75" customHeight="1">
      <c r="A550" s="537">
        <v>508</v>
      </c>
      <c r="B550" s="626"/>
      <c r="C550" s="626"/>
      <c r="D550" s="758">
        <f>IFERROR(_xlfn.XLOOKUP(E550,[2]예산코드!D:D,[2]예산코드!A:A),"")</f>
        <v>500601</v>
      </c>
      <c r="E550" s="739" t="s">
        <v>2725</v>
      </c>
      <c r="F550" s="734">
        <v>45702</v>
      </c>
      <c r="G550" s="740" t="s">
        <v>1465</v>
      </c>
      <c r="H550" s="741" t="s">
        <v>204</v>
      </c>
      <c r="I550" s="741" t="s">
        <v>661</v>
      </c>
      <c r="J550" s="741" t="s">
        <v>811</v>
      </c>
      <c r="K550" s="742">
        <v>27272</v>
      </c>
      <c r="L550" s="743">
        <v>2728</v>
      </c>
      <c r="M550" s="634" t="str">
        <f t="array" aca="1" ref="M550" ca="1">IFERROR(_xludf.IFS(J550="원천",K550*3.3%*-1,J550="원천/고용",SUM(K550*3.3%*-1,K550*75%*0.8%*-1)),"")</f>
        <v/>
      </c>
      <c r="N550" s="635">
        <f t="shared" ca="1" si="2"/>
        <v>30000</v>
      </c>
      <c r="O550" s="505"/>
      <c r="P550" s="513"/>
      <c r="Q550" s="537"/>
      <c r="R550" s="537"/>
      <c r="S550" s="537"/>
    </row>
    <row r="551" spans="1:19" ht="18.75" customHeight="1">
      <c r="A551" s="537">
        <v>509</v>
      </c>
      <c r="B551" s="728"/>
      <c r="C551" s="728"/>
      <c r="D551" s="758">
        <f>IFERROR(_xlfn.XLOOKUP(E551,[2]예산코드!D:D,[2]예산코드!A:A),"")</f>
        <v>500606</v>
      </c>
      <c r="E551" s="733" t="s">
        <v>2724</v>
      </c>
      <c r="F551" s="734">
        <v>45702</v>
      </c>
      <c r="G551" s="735" t="s">
        <v>795</v>
      </c>
      <c r="H551" s="736" t="s">
        <v>321</v>
      </c>
      <c r="I551" s="736" t="s">
        <v>706</v>
      </c>
      <c r="J551" s="736" t="s">
        <v>811</v>
      </c>
      <c r="K551" s="737">
        <v>30000</v>
      </c>
      <c r="L551" s="738">
        <v>3000</v>
      </c>
      <c r="M551" s="634" t="str">
        <f t="array" aca="1" ref="M551" ca="1">IFERROR(_xludf.IFS(J551="원천",K551*3.3%*-1,J551="원천/고용",SUM(K551*3.3%*-1,K551*75%*0.8%*-1)),"")</f>
        <v/>
      </c>
      <c r="N551" s="635">
        <f t="shared" ca="1" si="2"/>
        <v>33000</v>
      </c>
      <c r="O551" s="504"/>
      <c r="P551" s="527"/>
      <c r="Q551" s="537"/>
      <c r="R551" s="537"/>
      <c r="S551" s="537"/>
    </row>
    <row r="552" spans="1:19" ht="18.75" customHeight="1">
      <c r="A552" s="537">
        <v>510</v>
      </c>
      <c r="B552" s="626"/>
      <c r="C552" s="626"/>
      <c r="D552" s="758">
        <f>IFERROR(_xlfn.XLOOKUP(E552,[2]예산코드!D:D,[2]예산코드!A:A),"")</f>
        <v>500606</v>
      </c>
      <c r="E552" s="733" t="s">
        <v>2724</v>
      </c>
      <c r="F552" s="734">
        <v>45702</v>
      </c>
      <c r="G552" s="740" t="s">
        <v>2085</v>
      </c>
      <c r="H552" s="741" t="s">
        <v>198</v>
      </c>
      <c r="I552" s="741" t="s">
        <v>706</v>
      </c>
      <c r="J552" s="741" t="s">
        <v>811</v>
      </c>
      <c r="K552" s="742">
        <v>4000</v>
      </c>
      <c r="L552" s="743">
        <v>4000</v>
      </c>
      <c r="M552" s="634" t="str">
        <f t="array" aca="1" ref="M552" ca="1">IFERROR(_xludf.IFS(J552="원천",K552*3.3%*-1,J552="원천/고용",SUM(K552*3.3%*-1,K552*75%*0.8%*-1)),"")</f>
        <v/>
      </c>
      <c r="N552" s="635">
        <f t="shared" ca="1" si="2"/>
        <v>8000</v>
      </c>
      <c r="O552" s="505"/>
      <c r="P552" s="513"/>
      <c r="Q552" s="537"/>
      <c r="R552" s="537"/>
      <c r="S552" s="537"/>
    </row>
    <row r="553" spans="1:19" ht="18.75" customHeight="1">
      <c r="A553" s="537">
        <v>511</v>
      </c>
      <c r="B553" s="728"/>
      <c r="C553" s="728"/>
      <c r="D553" s="758">
        <f>IFERROR(_xlfn.XLOOKUP(E553,[2]예산코드!D:D,[2]예산코드!A:A),"")</f>
        <v>500606</v>
      </c>
      <c r="E553" s="733" t="s">
        <v>2724</v>
      </c>
      <c r="F553" s="734">
        <v>45702</v>
      </c>
      <c r="G553" s="735" t="s">
        <v>1575</v>
      </c>
      <c r="H553" s="736" t="s">
        <v>1684</v>
      </c>
      <c r="I553" s="736" t="s">
        <v>706</v>
      </c>
      <c r="J553" s="736" t="s">
        <v>811</v>
      </c>
      <c r="K553" s="737">
        <v>10818</v>
      </c>
      <c r="L553" s="738">
        <v>1082</v>
      </c>
      <c r="M553" s="634" t="str">
        <f t="array" aca="1" ref="M553" ca="1">IFERROR(_xludf.IFS(J553="원천",K553*3.3%*-1,J553="원천/고용",SUM(K553*3.3%*-1,K553*75%*0.8%*-1)),"")</f>
        <v/>
      </c>
      <c r="N553" s="635">
        <f t="shared" ca="1" si="2"/>
        <v>11900</v>
      </c>
      <c r="O553" s="504"/>
      <c r="P553" s="527"/>
      <c r="Q553" s="537"/>
      <c r="R553" s="537"/>
      <c r="S553" s="537"/>
    </row>
    <row r="554" spans="1:19" ht="18.75" customHeight="1">
      <c r="A554" s="537">
        <v>512</v>
      </c>
      <c r="B554" s="626"/>
      <c r="C554" s="626"/>
      <c r="D554" s="758">
        <f>IFERROR(_xlfn.XLOOKUP(E554,[2]예산코드!D:D,[2]예산코드!A:A),"")</f>
        <v>500607</v>
      </c>
      <c r="E554" s="739" t="s">
        <v>2723</v>
      </c>
      <c r="F554" s="734">
        <v>45702</v>
      </c>
      <c r="G554" s="740" t="s">
        <v>161</v>
      </c>
      <c r="H554" s="741" t="s">
        <v>367</v>
      </c>
      <c r="I554" s="741" t="s">
        <v>706</v>
      </c>
      <c r="J554" s="741" t="s">
        <v>811</v>
      </c>
      <c r="K554" s="742">
        <v>5637</v>
      </c>
      <c r="L554" s="743">
        <v>563</v>
      </c>
      <c r="M554" s="634" t="str">
        <f t="array" aca="1" ref="M554" ca="1">IFERROR(_xludf.IFS(J554="원천",K554*3.3%*-1,J554="원천/고용",SUM(K554*3.3%*-1,K554*75%*0.8%*-1)),"")</f>
        <v/>
      </c>
      <c r="N554" s="635">
        <f t="shared" ref="N554:N874" ca="1" si="9">SUM(K554:M554)</f>
        <v>6200</v>
      </c>
      <c r="O554" s="505"/>
      <c r="P554" s="513"/>
      <c r="Q554" s="537"/>
      <c r="R554" s="537"/>
      <c r="S554" s="537"/>
    </row>
    <row r="555" spans="1:19" ht="18.75" customHeight="1">
      <c r="B555" s="695"/>
      <c r="C555" s="695"/>
      <c r="D555" s="758">
        <f>IFERROR(_xlfn.XLOOKUP(E555,[2]예산코드!D:D,[2]예산코드!A:A),"")</f>
        <v>500606</v>
      </c>
      <c r="E555" s="705" t="s">
        <v>2632</v>
      </c>
      <c r="F555" s="745">
        <v>45702</v>
      </c>
      <c r="G555" s="698" t="s">
        <v>2663</v>
      </c>
      <c r="H555" s="699" t="s">
        <v>2664</v>
      </c>
      <c r="I555" s="699" t="s">
        <v>697</v>
      </c>
      <c r="J555" s="699" t="s">
        <v>811</v>
      </c>
      <c r="K555" s="700">
        <v>66364</v>
      </c>
      <c r="L555" s="701">
        <v>6636</v>
      </c>
      <c r="M555" s="702" t="str" cm="1">
        <f t="array" ref="M555">IFERROR(_xlfn.IFS(J555="원천",K555*3.3%*-1,J555="원천/고용",SUM(K555*3.3%*-1,K555*75%*0.8%*-1)),"")</f>
        <v/>
      </c>
      <c r="N555" s="703">
        <f>SUM(K555:M555)</f>
        <v>73000</v>
      </c>
      <c r="O555" s="540"/>
      <c r="P555" s="540"/>
      <c r="Q555" s="537"/>
      <c r="R555" s="537"/>
      <c r="S555" s="537"/>
    </row>
    <row r="556" spans="1:19" ht="18.75" customHeight="1">
      <c r="B556" s="704"/>
      <c r="C556" s="704"/>
      <c r="D556" s="758">
        <f>IFERROR(_xlfn.XLOOKUP(E556,[2]예산코드!D:D,[2]예산코드!A:A),"")</f>
        <v>500607</v>
      </c>
      <c r="E556" s="705" t="s">
        <v>153</v>
      </c>
      <c r="F556" s="745">
        <v>45702</v>
      </c>
      <c r="G556" s="706" t="s">
        <v>2635</v>
      </c>
      <c r="H556" s="707" t="s">
        <v>2636</v>
      </c>
      <c r="I556" s="699" t="s">
        <v>697</v>
      </c>
      <c r="J556" s="699" t="s">
        <v>811</v>
      </c>
      <c r="K556" s="708">
        <v>909</v>
      </c>
      <c r="L556" s="709">
        <v>91</v>
      </c>
      <c r="M556" s="702" t="str" cm="1">
        <f t="array" ref="M556">IFERROR(_xlfn.IFS(J556="원천",K556*3.3%*-1,J556="원천/고용",SUM(K556*3.3%*-1,K556*75%*0.8%*-1)),"")</f>
        <v/>
      </c>
      <c r="N556" s="703">
        <f>SUM(K556:M556)</f>
        <v>1000</v>
      </c>
      <c r="O556" s="541"/>
      <c r="P556" s="541"/>
      <c r="Q556" s="537"/>
      <c r="R556" s="537"/>
      <c r="S556" s="537"/>
    </row>
    <row r="557" spans="1:19" ht="18.75" customHeight="1">
      <c r="B557" s="704"/>
      <c r="C557" s="704"/>
      <c r="D557" s="758">
        <f>IFERROR(_xlfn.XLOOKUP(E557,[2]예산코드!D:D,[2]예산코드!A:A),"")</f>
        <v>503405</v>
      </c>
      <c r="E557" s="705" t="s">
        <v>988</v>
      </c>
      <c r="F557" s="697">
        <v>45702</v>
      </c>
      <c r="G557" s="706" t="s">
        <v>2665</v>
      </c>
      <c r="H557" s="707" t="s">
        <v>2666</v>
      </c>
      <c r="I557" s="699" t="s">
        <v>697</v>
      </c>
      <c r="J557" s="699" t="s">
        <v>811</v>
      </c>
      <c r="K557" s="708">
        <v>9454</v>
      </c>
      <c r="L557" s="709">
        <v>946</v>
      </c>
      <c r="M557" s="702" t="str" cm="1">
        <f t="array" ref="M557">IFERROR(_xlfn.IFS(J557="원천",K557*3.3%*-1,J557="원천/고용",SUM(K557*3.3%*-1,K557*75%*0.8%*-1)),"")</f>
        <v/>
      </c>
      <c r="N557" s="703">
        <f>SUM(K557:M557)</f>
        <v>10400</v>
      </c>
      <c r="O557" s="540"/>
      <c r="P557" s="540"/>
      <c r="Q557" s="537"/>
      <c r="R557" s="537"/>
      <c r="S557" s="537"/>
    </row>
    <row r="558" spans="1:19" ht="18.75" customHeight="1">
      <c r="B558" s="695"/>
      <c r="C558" s="695"/>
      <c r="D558" s="758">
        <f>IFERROR(_xlfn.XLOOKUP(E558,[2]예산코드!D:D,[2]예산코드!A:A),"")</f>
        <v>503405</v>
      </c>
      <c r="E558" s="705" t="s">
        <v>988</v>
      </c>
      <c r="F558" s="745">
        <v>45702</v>
      </c>
      <c r="G558" s="698" t="s">
        <v>2667</v>
      </c>
      <c r="H558" s="699" t="s">
        <v>2668</v>
      </c>
      <c r="I558" s="699" t="s">
        <v>697</v>
      </c>
      <c r="J558" s="699" t="s">
        <v>811</v>
      </c>
      <c r="K558" s="700">
        <v>129740</v>
      </c>
      <c r="L558" s="701">
        <v>0</v>
      </c>
      <c r="M558" s="702" t="str" cm="1">
        <f t="array" ref="M558">IFERROR(_xlfn.IFS(J558="원천",K558*3.3%*-1,J558="원천/고용",SUM(K558*3.3%*-1,K558*75%*0.8%*-1)),"")</f>
        <v/>
      </c>
      <c r="N558" s="703">
        <f>SUM(K558:M558)</f>
        <v>129740</v>
      </c>
      <c r="O558" s="541"/>
      <c r="P558" s="541"/>
      <c r="Q558" s="537"/>
      <c r="R558" s="537"/>
      <c r="S558" s="537"/>
    </row>
    <row r="559" spans="1:19" ht="18.75" customHeight="1">
      <c r="B559" s="695"/>
      <c r="C559" s="695"/>
      <c r="D559" s="758">
        <f>IFERROR(_xlfn.XLOOKUP(E559,[2]예산코드!D:D,[2]예산코드!A:A),"")</f>
        <v>503405</v>
      </c>
      <c r="E559" s="705" t="s">
        <v>988</v>
      </c>
      <c r="F559" s="745">
        <v>45702</v>
      </c>
      <c r="G559" s="698" t="s">
        <v>2669</v>
      </c>
      <c r="H559" s="699" t="s">
        <v>375</v>
      </c>
      <c r="I559" s="699" t="s">
        <v>697</v>
      </c>
      <c r="J559" s="699" t="s">
        <v>811</v>
      </c>
      <c r="K559" s="700">
        <v>24091</v>
      </c>
      <c r="L559" s="701">
        <v>2409</v>
      </c>
      <c r="M559" s="702" t="str" cm="1">
        <f t="array" ref="M559">IFERROR(_xlfn.IFS(J559="원천",K559*3.3%*-1,J559="원천/고용",SUM(K559*3.3%*-1,K559*75%*0.8%*-1)),"")</f>
        <v/>
      </c>
      <c r="N559" s="703">
        <f>SUM(K559:M559)</f>
        <v>26500</v>
      </c>
      <c r="O559" s="540"/>
      <c r="P559" s="540"/>
      <c r="Q559" s="537"/>
      <c r="R559" s="537"/>
      <c r="S559" s="537"/>
    </row>
    <row r="560" spans="1:19" ht="18.75" customHeight="1">
      <c r="A560" s="537">
        <v>514</v>
      </c>
      <c r="B560" s="626"/>
      <c r="C560" s="626"/>
      <c r="D560" s="758">
        <f>IFERROR(_xlfn.XLOOKUP(E560,[2]예산코드!D:D,[2]예산코드!A:A),"")</f>
        <v>500601</v>
      </c>
      <c r="E560" s="739" t="s">
        <v>2725</v>
      </c>
      <c r="F560" s="734">
        <v>45703</v>
      </c>
      <c r="G560" s="735" t="s">
        <v>1465</v>
      </c>
      <c r="H560" s="736" t="s">
        <v>184</v>
      </c>
      <c r="I560" s="736" t="s">
        <v>661</v>
      </c>
      <c r="J560" s="736" t="s">
        <v>811</v>
      </c>
      <c r="K560" s="737">
        <v>26363</v>
      </c>
      <c r="L560" s="738">
        <v>2637</v>
      </c>
      <c r="M560" s="634" t="str">
        <f t="array" aca="1" ref="M560" ca="1">IFERROR(_xludf.IFS(J560="원천",K560*3.3%*-1,J560="원천/고용",SUM(K560*3.3%*-1,K560*75%*0.8%*-1)),"")</f>
        <v/>
      </c>
      <c r="N560" s="635">
        <f t="shared" ca="1" si="9"/>
        <v>29000</v>
      </c>
      <c r="O560" s="505"/>
      <c r="P560" s="513"/>
      <c r="Q560" s="537"/>
      <c r="R560" s="537"/>
      <c r="S560" s="537"/>
    </row>
    <row r="561" spans="1:19" ht="18.75" customHeight="1">
      <c r="A561" s="537">
        <v>515</v>
      </c>
      <c r="B561" s="728"/>
      <c r="C561" s="728"/>
      <c r="D561" s="758">
        <f>IFERROR(_xlfn.XLOOKUP(E561,[2]예산코드!D:D,[2]예산코드!A:A),"")</f>
        <v>500601</v>
      </c>
      <c r="E561" s="739" t="s">
        <v>2725</v>
      </c>
      <c r="F561" s="734">
        <v>45703</v>
      </c>
      <c r="G561" s="740" t="s">
        <v>179</v>
      </c>
      <c r="H561" s="741" t="s">
        <v>1766</v>
      </c>
      <c r="I561" s="741" t="s">
        <v>661</v>
      </c>
      <c r="J561" s="741" t="s">
        <v>811</v>
      </c>
      <c r="K561" s="742">
        <v>7273</v>
      </c>
      <c r="L561" s="743">
        <v>727</v>
      </c>
      <c r="M561" s="634" t="str">
        <f t="array" aca="1" ref="M561" ca="1">IFERROR(_xludf.IFS(J561="원천",K561*3.3%*-1,J561="원천/고용",SUM(K561*3.3%*-1,K561*75%*0.8%*-1)),"")</f>
        <v/>
      </c>
      <c r="N561" s="635">
        <f t="shared" ca="1" si="9"/>
        <v>8000</v>
      </c>
      <c r="O561" s="504"/>
      <c r="P561" s="527"/>
      <c r="Q561" s="537"/>
      <c r="R561" s="537"/>
      <c r="S561" s="537"/>
    </row>
    <row r="562" spans="1:19" ht="18.75" customHeight="1">
      <c r="A562" s="537">
        <v>516</v>
      </c>
      <c r="B562" s="626"/>
      <c r="C562" s="626"/>
      <c r="D562" s="758">
        <f>IFERROR(_xlfn.XLOOKUP(E562,[2]예산코드!D:D,[2]예산코드!A:A),"")</f>
        <v>500609</v>
      </c>
      <c r="E562" s="739" t="s">
        <v>2726</v>
      </c>
      <c r="F562" s="734">
        <v>45703</v>
      </c>
      <c r="G562" s="735" t="s">
        <v>1817</v>
      </c>
      <c r="H562" s="736" t="s">
        <v>1597</v>
      </c>
      <c r="I562" s="736" t="s">
        <v>706</v>
      </c>
      <c r="J562" s="736" t="s">
        <v>811</v>
      </c>
      <c r="K562" s="737">
        <v>95750</v>
      </c>
      <c r="L562" s="738">
        <v>9574</v>
      </c>
      <c r="M562" s="634" t="str">
        <f t="array" aca="1" ref="M562" ca="1">IFERROR(_xludf.IFS(J562="원천",K562*3.3%*-1,J562="원천/고용",SUM(K562*3.3%*-1,K562*75%*0.8%*-1)),"")</f>
        <v/>
      </c>
      <c r="N562" s="635">
        <f t="shared" ca="1" si="9"/>
        <v>105324</v>
      </c>
      <c r="O562" s="505"/>
      <c r="P562" s="513"/>
      <c r="Q562" s="537"/>
      <c r="R562" s="537"/>
      <c r="S562" s="537"/>
    </row>
    <row r="563" spans="1:19" ht="18.75" customHeight="1">
      <c r="A563" s="537">
        <v>517</v>
      </c>
      <c r="B563" s="728"/>
      <c r="C563" s="728"/>
      <c r="D563" s="758">
        <f>IFERROR(_xlfn.XLOOKUP(E563,[2]예산코드!D:D,[2]예산코드!A:A),"")</f>
        <v>500601</v>
      </c>
      <c r="E563" s="739" t="s">
        <v>2725</v>
      </c>
      <c r="F563" s="734">
        <v>45703</v>
      </c>
      <c r="G563" s="740" t="s">
        <v>1479</v>
      </c>
      <c r="H563" s="741" t="s">
        <v>183</v>
      </c>
      <c r="I563" s="741" t="s">
        <v>661</v>
      </c>
      <c r="J563" s="741" t="s">
        <v>811</v>
      </c>
      <c r="K563" s="742">
        <v>27091</v>
      </c>
      <c r="L563" s="743">
        <v>2709</v>
      </c>
      <c r="M563" s="634" t="str">
        <f t="array" aca="1" ref="M563" ca="1">IFERROR(_xludf.IFS(J563="원천",K563*3.3%*-1,J563="원천/고용",SUM(K563*3.3%*-1,K563*75%*0.8%*-1)),"")</f>
        <v/>
      </c>
      <c r="N563" s="635">
        <f t="shared" ca="1" si="9"/>
        <v>29800</v>
      </c>
      <c r="O563" s="504"/>
      <c r="P563" s="527"/>
      <c r="Q563" s="537"/>
      <c r="R563" s="537"/>
      <c r="S563" s="537"/>
    </row>
    <row r="564" spans="1:19" ht="18.75" customHeight="1">
      <c r="A564" s="537">
        <v>518</v>
      </c>
      <c r="B564" s="626"/>
      <c r="C564" s="626"/>
      <c r="D564" s="758">
        <f>IFERROR(_xlfn.XLOOKUP(E564,[2]예산코드!D:D,[2]예산코드!A:A),"")</f>
        <v>500606</v>
      </c>
      <c r="E564" s="739" t="s">
        <v>2724</v>
      </c>
      <c r="F564" s="747">
        <v>45705</v>
      </c>
      <c r="G564" s="740" t="s">
        <v>151</v>
      </c>
      <c r="H564" s="741" t="s">
        <v>1450</v>
      </c>
      <c r="I564" s="741" t="s">
        <v>697</v>
      </c>
      <c r="J564" s="741" t="s">
        <v>811</v>
      </c>
      <c r="K564" s="742">
        <v>4091</v>
      </c>
      <c r="L564" s="743">
        <v>409</v>
      </c>
      <c r="M564" s="634" t="str">
        <f t="array" aca="1" ref="M564" ca="1">IFERROR(_xludf.IFS(J564="원천",K564*3.3%*-1,J564="원천/고용",SUM(K564*3.3%*-1,K564*75%*0.8%*-1)),"")</f>
        <v/>
      </c>
      <c r="N564" s="635">
        <f t="shared" ca="1" si="9"/>
        <v>4500</v>
      </c>
      <c r="O564" s="505"/>
      <c r="P564" s="513"/>
      <c r="Q564" s="537"/>
      <c r="R564" s="537"/>
      <c r="S564" s="537"/>
    </row>
    <row r="565" spans="1:19" ht="18.75" customHeight="1">
      <c r="A565" s="537">
        <v>519</v>
      </c>
      <c r="B565" s="728"/>
      <c r="C565" s="728"/>
      <c r="D565" s="758">
        <f>IFERROR(_xlfn.XLOOKUP(E565,[2]예산코드!D:D,[2]예산코드!A:A),"")</f>
        <v>500601</v>
      </c>
      <c r="E565" s="739" t="s">
        <v>2725</v>
      </c>
      <c r="F565" s="747">
        <v>45705</v>
      </c>
      <c r="G565" s="735" t="s">
        <v>1813</v>
      </c>
      <c r="H565" s="736" t="s">
        <v>274</v>
      </c>
      <c r="I565" s="736" t="s">
        <v>636</v>
      </c>
      <c r="J565" s="736" t="s">
        <v>811</v>
      </c>
      <c r="K565" s="737">
        <v>41364</v>
      </c>
      <c r="L565" s="738">
        <v>4136</v>
      </c>
      <c r="M565" s="634" t="str">
        <f t="array" aca="1" ref="M565" ca="1">IFERROR(_xludf.IFS(J565="원천",K565*3.3%*-1,J565="원천/고용",SUM(K565*3.3%*-1,K565*75%*0.8%*-1)),"")</f>
        <v/>
      </c>
      <c r="N565" s="635">
        <f t="shared" ca="1" si="9"/>
        <v>45500</v>
      </c>
      <c r="O565" s="504"/>
      <c r="P565" s="527"/>
      <c r="Q565" s="537"/>
      <c r="R565" s="537"/>
      <c r="S565" s="537"/>
    </row>
    <row r="566" spans="1:19" ht="18.75" customHeight="1">
      <c r="A566" s="537">
        <v>520</v>
      </c>
      <c r="B566" s="626"/>
      <c r="C566" s="626"/>
      <c r="D566" s="758">
        <f>IFERROR(_xlfn.XLOOKUP(E566,[2]예산코드!D:D,[2]예산코드!A:A),"")</f>
        <v>500606</v>
      </c>
      <c r="E566" s="739" t="s">
        <v>2724</v>
      </c>
      <c r="F566" s="747">
        <v>45705</v>
      </c>
      <c r="G566" s="740" t="s">
        <v>1747</v>
      </c>
      <c r="H566" s="741" t="s">
        <v>211</v>
      </c>
      <c r="I566" s="741" t="s">
        <v>706</v>
      </c>
      <c r="J566" s="741" t="s">
        <v>811</v>
      </c>
      <c r="K566" s="742">
        <v>12728</v>
      </c>
      <c r="L566" s="743">
        <v>1272</v>
      </c>
      <c r="M566" s="634" t="str">
        <f t="array" aca="1" ref="M566" ca="1">IFERROR(_xludf.IFS(J566="원천",K566*3.3%*-1,J566="원천/고용",SUM(K566*3.3%*-1,K566*75%*0.8%*-1)),"")</f>
        <v/>
      </c>
      <c r="N566" s="635">
        <f t="shared" ca="1" si="9"/>
        <v>14000</v>
      </c>
      <c r="O566" s="505"/>
      <c r="P566" s="513"/>
      <c r="Q566" s="537"/>
      <c r="R566" s="537"/>
      <c r="S566" s="537"/>
    </row>
    <row r="567" spans="1:19" ht="18.75" customHeight="1">
      <c r="A567" s="537">
        <v>521</v>
      </c>
      <c r="B567" s="728"/>
      <c r="C567" s="728"/>
      <c r="D567" s="758">
        <f>IFERROR(_xlfn.XLOOKUP(E567,[2]예산코드!D:D,[2]예산코드!A:A),"")</f>
        <v>500606</v>
      </c>
      <c r="E567" s="739" t="s">
        <v>2724</v>
      </c>
      <c r="F567" s="747">
        <v>45705</v>
      </c>
      <c r="G567" s="735" t="s">
        <v>2099</v>
      </c>
      <c r="H567" s="736" t="s">
        <v>208</v>
      </c>
      <c r="I567" s="736" t="s">
        <v>677</v>
      </c>
      <c r="J567" s="736" t="s">
        <v>811</v>
      </c>
      <c r="K567" s="737">
        <v>86660</v>
      </c>
      <c r="L567" s="738"/>
      <c r="M567" s="634" t="str">
        <f t="array" aca="1" ref="M567" ca="1">IFERROR(_xludf.IFS(J567="원천",K567*3.3%*-1,J567="원천/고용",SUM(K567*3.3%*-1,K567*75%*0.8%*-1)),"")</f>
        <v/>
      </c>
      <c r="N567" s="635">
        <f t="shared" ca="1" si="9"/>
        <v>86660</v>
      </c>
      <c r="O567" s="504"/>
      <c r="P567" s="527"/>
      <c r="Q567" s="537"/>
      <c r="R567" s="537"/>
      <c r="S567" s="537"/>
    </row>
    <row r="568" spans="1:19" ht="18.75" customHeight="1">
      <c r="A568" s="537">
        <v>522</v>
      </c>
      <c r="B568" s="626"/>
      <c r="C568" s="626"/>
      <c r="D568" s="758">
        <f>IFERROR(_xlfn.XLOOKUP(E568,[2]예산코드!D:D,[2]예산코드!A:A),"")</f>
        <v>500606</v>
      </c>
      <c r="E568" s="739" t="s">
        <v>2724</v>
      </c>
      <c r="F568" s="747">
        <v>45705</v>
      </c>
      <c r="G568" s="740" t="s">
        <v>1461</v>
      </c>
      <c r="H568" s="741" t="s">
        <v>273</v>
      </c>
      <c r="I568" s="741" t="s">
        <v>677</v>
      </c>
      <c r="J568" s="741" t="s">
        <v>811</v>
      </c>
      <c r="K568" s="742">
        <v>26819</v>
      </c>
      <c r="L568" s="743">
        <v>2681</v>
      </c>
      <c r="M568" s="634" t="str">
        <f t="array" aca="1" ref="M568" ca="1">IFERROR(_xludf.IFS(J568="원천",K568*3.3%*-1,J568="원천/고용",SUM(K568*3.3%*-1,K568*75%*0.8%*-1)),"")</f>
        <v/>
      </c>
      <c r="N568" s="635">
        <f t="shared" ca="1" si="9"/>
        <v>29500</v>
      </c>
      <c r="O568" s="505"/>
      <c r="P568" s="513"/>
      <c r="Q568" s="537"/>
      <c r="R568" s="537"/>
      <c r="S568" s="537"/>
    </row>
    <row r="569" spans="1:19" ht="18.75" customHeight="1">
      <c r="A569" s="537">
        <v>523</v>
      </c>
      <c r="B569" s="728"/>
      <c r="C569" s="728"/>
      <c r="D569" s="758">
        <f>IFERROR(_xlfn.XLOOKUP(E569,[2]예산코드!D:D,[2]예산코드!A:A),"")</f>
        <v>500610</v>
      </c>
      <c r="E569" s="733" t="s">
        <v>2727</v>
      </c>
      <c r="F569" s="747">
        <v>45705</v>
      </c>
      <c r="G569" s="735" t="s">
        <v>1794</v>
      </c>
      <c r="H569" s="736" t="s">
        <v>1181</v>
      </c>
      <c r="I569" s="736" t="s">
        <v>677</v>
      </c>
      <c r="J569" s="736" t="s">
        <v>811</v>
      </c>
      <c r="K569" s="737">
        <v>2182</v>
      </c>
      <c r="L569" s="738">
        <v>218</v>
      </c>
      <c r="M569" s="634" t="str">
        <f t="array" aca="1" ref="M569" ca="1">IFERROR(_xludf.IFS(J569="원천",K569*3.3%*-1,J569="원천/고용",SUM(K569*3.3%*-1,K569*75%*0.8%*-1)),"")</f>
        <v/>
      </c>
      <c r="N569" s="635">
        <f t="shared" ca="1" si="9"/>
        <v>2400</v>
      </c>
      <c r="O569" s="504"/>
      <c r="P569" s="527"/>
      <c r="Q569" s="537"/>
      <c r="R569" s="537"/>
      <c r="S569" s="537"/>
    </row>
    <row r="570" spans="1:19" ht="18.75" customHeight="1">
      <c r="A570" s="537">
        <v>524</v>
      </c>
      <c r="B570" s="626"/>
      <c r="C570" s="626"/>
      <c r="D570" s="758">
        <f>IFERROR(_xlfn.XLOOKUP(E570,[2]예산코드!D:D,[2]예산코드!A:A),"")</f>
        <v>500606</v>
      </c>
      <c r="E570" s="739" t="s">
        <v>2724</v>
      </c>
      <c r="F570" s="747">
        <v>45705</v>
      </c>
      <c r="G570" s="740" t="s">
        <v>151</v>
      </c>
      <c r="H570" s="741" t="s">
        <v>373</v>
      </c>
      <c r="I570" s="741" t="s">
        <v>697</v>
      </c>
      <c r="J570" s="741" t="s">
        <v>811</v>
      </c>
      <c r="K570" s="742">
        <v>12500</v>
      </c>
      <c r="L570" s="743"/>
      <c r="M570" s="634" t="str">
        <f t="array" aca="1" ref="M570" ca="1">IFERROR(_xludf.IFS(J570="원천",K570*3.3%*-1,J570="원천/고용",SUM(K570*3.3%*-1,K570*75%*0.8%*-1)),"")</f>
        <v/>
      </c>
      <c r="N570" s="635">
        <f t="shared" ca="1" si="9"/>
        <v>12500</v>
      </c>
      <c r="O570" s="505"/>
      <c r="P570" s="513"/>
      <c r="Q570" s="537"/>
      <c r="R570" s="537"/>
      <c r="S570" s="537"/>
    </row>
    <row r="571" spans="1:19" ht="18.75" customHeight="1">
      <c r="A571" s="537">
        <v>525</v>
      </c>
      <c r="B571" s="728"/>
      <c r="C571" s="728"/>
      <c r="D571" s="758">
        <f>IFERROR(_xlfn.XLOOKUP(E571,[2]예산코드!D:D,[2]예산코드!A:A),"")</f>
        <v>500606</v>
      </c>
      <c r="E571" s="739" t="s">
        <v>2724</v>
      </c>
      <c r="F571" s="747">
        <v>45705</v>
      </c>
      <c r="G571" s="735" t="s">
        <v>1590</v>
      </c>
      <c r="H571" s="736" t="s">
        <v>746</v>
      </c>
      <c r="I571" s="736" t="s">
        <v>697</v>
      </c>
      <c r="J571" s="736" t="s">
        <v>811</v>
      </c>
      <c r="K571" s="737">
        <v>50727</v>
      </c>
      <c r="L571" s="738">
        <v>5073</v>
      </c>
      <c r="M571" s="634" t="str">
        <f t="array" aca="1" ref="M571" ca="1">IFERROR(_xludf.IFS(J571="원천",K571*3.3%*-1,J571="원천/고용",SUM(K571*3.3%*-1,K571*75%*0.8%*-1)),"")</f>
        <v/>
      </c>
      <c r="N571" s="635">
        <f t="shared" ca="1" si="9"/>
        <v>55800</v>
      </c>
      <c r="O571" s="504"/>
      <c r="P571" s="527"/>
      <c r="Q571" s="537"/>
      <c r="R571" s="537"/>
      <c r="S571" s="537"/>
    </row>
    <row r="572" spans="1:19" ht="18.75" customHeight="1">
      <c r="A572" s="537">
        <v>526</v>
      </c>
      <c r="B572" s="626"/>
      <c r="C572" s="626"/>
      <c r="D572" s="758">
        <f>IFERROR(_xlfn.XLOOKUP(E572,[2]예산코드!D:D,[2]예산코드!A:A),"")</f>
        <v>500606</v>
      </c>
      <c r="E572" s="739" t="s">
        <v>2724</v>
      </c>
      <c r="F572" s="747">
        <v>45705</v>
      </c>
      <c r="G572" s="740" t="s">
        <v>162</v>
      </c>
      <c r="H572" s="741" t="s">
        <v>746</v>
      </c>
      <c r="I572" s="741" t="s">
        <v>697</v>
      </c>
      <c r="J572" s="741" t="s">
        <v>811</v>
      </c>
      <c r="K572" s="742">
        <v>7273</v>
      </c>
      <c r="L572" s="743">
        <v>727</v>
      </c>
      <c r="M572" s="634" t="str">
        <f t="array" aca="1" ref="M572" ca="1">IFERROR(_xludf.IFS(J572="원천",K572*3.3%*-1,J572="원천/고용",SUM(K572*3.3%*-1,K572*75%*0.8%*-1)),"")</f>
        <v/>
      </c>
      <c r="N572" s="635">
        <f t="shared" ca="1" si="9"/>
        <v>8000</v>
      </c>
      <c r="O572" s="505"/>
      <c r="P572" s="513"/>
      <c r="Q572" s="537"/>
      <c r="R572" s="537"/>
      <c r="S572" s="537"/>
    </row>
    <row r="573" spans="1:19" ht="18.75" customHeight="1">
      <c r="A573" s="537">
        <v>527</v>
      </c>
      <c r="B573" s="728"/>
      <c r="C573" s="728"/>
      <c r="D573" s="758">
        <f>IFERROR(_xlfn.XLOOKUP(E573,[2]예산코드!D:D,[2]예산코드!A:A),"")</f>
        <v>500606</v>
      </c>
      <c r="E573" s="739" t="s">
        <v>2724</v>
      </c>
      <c r="F573" s="747">
        <v>45705</v>
      </c>
      <c r="G573" s="735" t="s">
        <v>173</v>
      </c>
      <c r="H573" s="736" t="s">
        <v>1275</v>
      </c>
      <c r="I573" s="736" t="s">
        <v>677</v>
      </c>
      <c r="J573" s="736" t="s">
        <v>811</v>
      </c>
      <c r="K573" s="737">
        <v>11727</v>
      </c>
      <c r="L573" s="738">
        <v>1173</v>
      </c>
      <c r="M573" s="634" t="str">
        <f t="array" aca="1" ref="M573" ca="1">IFERROR(_xludf.IFS(J573="원천",K573*3.3%*-1,J573="원천/고용",SUM(K573*3.3%*-1,K573*75%*0.8%*-1)),"")</f>
        <v/>
      </c>
      <c r="N573" s="635">
        <f t="shared" ca="1" si="9"/>
        <v>12900</v>
      </c>
      <c r="O573" s="504"/>
      <c r="P573" s="527"/>
      <c r="Q573" s="537"/>
      <c r="R573" s="537"/>
      <c r="S573" s="537"/>
    </row>
    <row r="574" spans="1:19" ht="18.75" customHeight="1">
      <c r="A574" s="537">
        <v>528</v>
      </c>
      <c r="B574" s="626"/>
      <c r="C574" s="626"/>
      <c r="D574" s="758">
        <f>IFERROR(_xlfn.XLOOKUP(E574,[2]예산코드!D:D,[2]예산코드!A:A),"")</f>
        <v>500603</v>
      </c>
      <c r="E574" s="739" t="s">
        <v>2728</v>
      </c>
      <c r="F574" s="747">
        <v>45705</v>
      </c>
      <c r="G574" s="740" t="s">
        <v>1466</v>
      </c>
      <c r="H574" s="741" t="s">
        <v>1565</v>
      </c>
      <c r="I574" s="741" t="s">
        <v>661</v>
      </c>
      <c r="J574" s="741" t="s">
        <v>811</v>
      </c>
      <c r="K574" s="742">
        <v>72727</v>
      </c>
      <c r="L574" s="743">
        <v>7273</v>
      </c>
      <c r="M574" s="634" t="str">
        <f t="array" aca="1" ref="M574" ca="1">IFERROR(_xludf.IFS(J574="원천",K574*3.3%*-1,J574="원천/고용",SUM(K574*3.3%*-1,K574*75%*0.8%*-1)),"")</f>
        <v/>
      </c>
      <c r="N574" s="635">
        <f t="shared" ca="1" si="9"/>
        <v>80000</v>
      </c>
      <c r="O574" s="505"/>
      <c r="P574" s="513"/>
      <c r="Q574" s="537"/>
      <c r="R574" s="537"/>
      <c r="S574" s="537"/>
    </row>
    <row r="575" spans="1:19" ht="18.75" customHeight="1">
      <c r="A575" s="537">
        <v>529</v>
      </c>
      <c r="B575" s="728"/>
      <c r="C575" s="728"/>
      <c r="D575" s="758">
        <f>IFERROR(_xlfn.XLOOKUP(E575,[2]예산코드!D:D,[2]예산코드!A:A),"")</f>
        <v>500601</v>
      </c>
      <c r="E575" s="739" t="s">
        <v>2725</v>
      </c>
      <c r="F575" s="747">
        <v>45705</v>
      </c>
      <c r="G575" s="735" t="s">
        <v>1465</v>
      </c>
      <c r="H575" s="736" t="s">
        <v>213</v>
      </c>
      <c r="I575" s="736" t="s">
        <v>661</v>
      </c>
      <c r="J575" s="736" t="s">
        <v>811</v>
      </c>
      <c r="K575" s="737">
        <v>27273</v>
      </c>
      <c r="L575" s="738">
        <v>2727</v>
      </c>
      <c r="M575" s="634" t="str">
        <f t="array" aca="1" ref="M575" ca="1">IFERROR(_xludf.IFS(J575="원천",K575*3.3%*-1,J575="원천/고용",SUM(K575*3.3%*-1,K575*75%*0.8%*-1)),"")</f>
        <v/>
      </c>
      <c r="N575" s="635">
        <f t="shared" ca="1" si="9"/>
        <v>30000</v>
      </c>
      <c r="O575" s="504"/>
      <c r="P575" s="527"/>
      <c r="Q575" s="537"/>
      <c r="R575" s="537"/>
      <c r="S575" s="537"/>
    </row>
    <row r="576" spans="1:19" ht="18.75" customHeight="1">
      <c r="A576" s="537">
        <v>530</v>
      </c>
      <c r="B576" s="626"/>
      <c r="C576" s="626"/>
      <c r="D576" s="758">
        <f>IFERROR(_xlfn.XLOOKUP(E576,[2]예산코드!D:D,[2]예산코드!A:A),"")</f>
        <v>500601</v>
      </c>
      <c r="E576" s="739" t="s">
        <v>2725</v>
      </c>
      <c r="F576" s="747">
        <v>45705</v>
      </c>
      <c r="G576" s="740" t="s">
        <v>1479</v>
      </c>
      <c r="H576" s="741" t="s">
        <v>1160</v>
      </c>
      <c r="I576" s="741" t="s">
        <v>661</v>
      </c>
      <c r="J576" s="741" t="s">
        <v>811</v>
      </c>
      <c r="K576" s="742">
        <v>26365</v>
      </c>
      <c r="L576" s="743">
        <v>2635</v>
      </c>
      <c r="M576" s="634" t="str">
        <f t="array" aca="1" ref="M576" ca="1">IFERROR(_xludf.IFS(J576="원천",K576*3.3%*-1,J576="원천/고용",SUM(K576*3.3%*-1,K576*75%*0.8%*-1)),"")</f>
        <v/>
      </c>
      <c r="N576" s="635">
        <f t="shared" ca="1" si="9"/>
        <v>29000</v>
      </c>
      <c r="O576" s="505"/>
      <c r="P576" s="513"/>
      <c r="Q576" s="537"/>
      <c r="R576" s="537"/>
      <c r="S576" s="537"/>
    </row>
    <row r="577" spans="1:19" ht="18.75" customHeight="1">
      <c r="A577" s="537">
        <v>531</v>
      </c>
      <c r="B577" s="728"/>
      <c r="C577" s="728"/>
      <c r="D577" s="758">
        <f>IFERROR(_xlfn.XLOOKUP(E577,[2]예산코드!D:D,[2]예산코드!A:A),"")</f>
        <v>500602</v>
      </c>
      <c r="E577" s="739" t="s">
        <v>859</v>
      </c>
      <c r="F577" s="747">
        <v>45705</v>
      </c>
      <c r="G577" s="735" t="s">
        <v>1803</v>
      </c>
      <c r="H577" s="736" t="s">
        <v>303</v>
      </c>
      <c r="I577" s="736" t="s">
        <v>661</v>
      </c>
      <c r="J577" s="736" t="s">
        <v>811</v>
      </c>
      <c r="K577" s="737">
        <v>45455</v>
      </c>
      <c r="L577" s="738">
        <v>4545</v>
      </c>
      <c r="M577" s="634" t="str">
        <f t="array" aca="1" ref="M577" ca="1">IFERROR(_xludf.IFS(J577="원천",K577*3.3%*-1,J577="원천/고용",SUM(K577*3.3%*-1,K577*75%*0.8%*-1)),"")</f>
        <v/>
      </c>
      <c r="N577" s="635">
        <f t="shared" ca="1" si="9"/>
        <v>50000</v>
      </c>
      <c r="O577" s="504"/>
      <c r="P577" s="527"/>
      <c r="Q577" s="537"/>
      <c r="R577" s="537"/>
      <c r="S577" s="537"/>
    </row>
    <row r="578" spans="1:19" ht="18.75" customHeight="1">
      <c r="A578" s="537">
        <v>532</v>
      </c>
      <c r="B578" s="626"/>
      <c r="C578" s="626"/>
      <c r="D578" s="758">
        <f>IFERROR(_xlfn.XLOOKUP(E578,[2]예산코드!D:D,[2]예산코드!A:A),"")</f>
        <v>500601</v>
      </c>
      <c r="E578" s="739" t="s">
        <v>2725</v>
      </c>
      <c r="F578" s="747">
        <v>45705</v>
      </c>
      <c r="G578" s="740" t="s">
        <v>1502</v>
      </c>
      <c r="H578" s="741" t="s">
        <v>213</v>
      </c>
      <c r="I578" s="741" t="s">
        <v>661</v>
      </c>
      <c r="J578" s="741" t="s">
        <v>811</v>
      </c>
      <c r="K578" s="742">
        <v>8000</v>
      </c>
      <c r="L578" s="743">
        <v>800</v>
      </c>
      <c r="M578" s="634" t="str">
        <f t="array" aca="1" ref="M578" ca="1">IFERROR(_xludf.IFS(J578="원천",K578*3.3%*-1,J578="원천/고용",SUM(K578*3.3%*-1,K578*75%*0.8%*-1)),"")</f>
        <v/>
      </c>
      <c r="N578" s="635">
        <f t="shared" ca="1" si="9"/>
        <v>8800</v>
      </c>
      <c r="O578" s="505"/>
      <c r="P578" s="513"/>
      <c r="Q578" s="537"/>
      <c r="R578" s="537"/>
      <c r="S578" s="537"/>
    </row>
    <row r="579" spans="1:19" ht="18.75" customHeight="1">
      <c r="A579" s="537">
        <v>533</v>
      </c>
      <c r="B579" s="728"/>
      <c r="C579" s="728"/>
      <c r="D579" s="758">
        <f>IFERROR(_xlfn.XLOOKUP(E579,[2]예산코드!D:D,[2]예산코드!A:A),"")</f>
        <v>500602</v>
      </c>
      <c r="E579" s="739" t="s">
        <v>859</v>
      </c>
      <c r="F579" s="747">
        <v>45705</v>
      </c>
      <c r="G579" s="735" t="s">
        <v>1593</v>
      </c>
      <c r="H579" s="736" t="s">
        <v>1222</v>
      </c>
      <c r="I579" s="736" t="s">
        <v>661</v>
      </c>
      <c r="J579" s="736" t="s">
        <v>811</v>
      </c>
      <c r="K579" s="737">
        <f>14600+6091</f>
        <v>20691</v>
      </c>
      <c r="L579" s="738">
        <v>609</v>
      </c>
      <c r="M579" s="634" t="str">
        <f t="array" aca="1" ref="M579" ca="1">IFERROR(_xludf.IFS(J579="원천",K579*3.3%*-1,J579="원천/고용",SUM(K579*3.3%*-1,K579*75%*0.8%*-1)),"")</f>
        <v/>
      </c>
      <c r="N579" s="635">
        <f t="shared" ca="1" si="9"/>
        <v>21300</v>
      </c>
      <c r="O579" s="504"/>
      <c r="P579" s="527"/>
      <c r="Q579" s="537"/>
      <c r="R579" s="537"/>
      <c r="S579" s="537"/>
    </row>
    <row r="580" spans="1:19" ht="18.75" customHeight="1">
      <c r="A580" s="537">
        <v>534</v>
      </c>
      <c r="B580" s="626"/>
      <c r="C580" s="626"/>
      <c r="D580" s="758">
        <f>IFERROR(_xlfn.XLOOKUP(E580,[2]예산코드!D:D,[2]예산코드!A:A),"")</f>
        <v>500602</v>
      </c>
      <c r="E580" s="739" t="s">
        <v>859</v>
      </c>
      <c r="F580" s="747">
        <v>45705</v>
      </c>
      <c r="G580" s="740" t="s">
        <v>1787</v>
      </c>
      <c r="H580" s="741" t="s">
        <v>1227</v>
      </c>
      <c r="I580" s="741" t="s">
        <v>636</v>
      </c>
      <c r="J580" s="741" t="s">
        <v>811</v>
      </c>
      <c r="K580" s="742">
        <v>3273</v>
      </c>
      <c r="L580" s="743">
        <v>327</v>
      </c>
      <c r="M580" s="634" t="str">
        <f t="array" aca="1" ref="M580" ca="1">IFERROR(_xludf.IFS(J580="원천",K580*3.3%*-1,J580="원천/고용",SUM(K580*3.3%*-1,K580*75%*0.8%*-1)),"")</f>
        <v/>
      </c>
      <c r="N580" s="635">
        <f t="shared" ca="1" si="9"/>
        <v>3600</v>
      </c>
      <c r="O580" s="505"/>
      <c r="P580" s="513"/>
      <c r="Q580" s="537"/>
      <c r="R580" s="537"/>
      <c r="S580" s="537"/>
    </row>
    <row r="581" spans="1:19" ht="18.75" customHeight="1">
      <c r="A581" s="537">
        <v>535</v>
      </c>
      <c r="B581" s="728"/>
      <c r="C581" s="728"/>
      <c r="D581" s="758">
        <f>IFERROR(_xlfn.XLOOKUP(E581,[2]예산코드!D:D,[2]예산코드!A:A),"")</f>
        <v>500610</v>
      </c>
      <c r="E581" s="733" t="s">
        <v>2727</v>
      </c>
      <c r="F581" s="747">
        <v>45705</v>
      </c>
      <c r="G581" s="735" t="s">
        <v>1818</v>
      </c>
      <c r="H581" s="736" t="s">
        <v>1227</v>
      </c>
      <c r="I581" s="736" t="s">
        <v>677</v>
      </c>
      <c r="J581" s="736" t="s">
        <v>1085</v>
      </c>
      <c r="K581" s="737">
        <v>3273</v>
      </c>
      <c r="L581" s="738">
        <v>327</v>
      </c>
      <c r="M581" s="634" t="str">
        <f t="array" aca="1" ref="M581" ca="1">IFERROR(_xludf.IFS(J581="원천",K581*3.3%*-1,J581="원천/고용",SUM(K581*3.3%*-1,K581*75%*0.8%*-1)),"")</f>
        <v/>
      </c>
      <c r="N581" s="635">
        <f t="shared" ca="1" si="9"/>
        <v>3600</v>
      </c>
      <c r="O581" s="504"/>
      <c r="P581" s="527"/>
      <c r="Q581" s="537"/>
      <c r="R581" s="537"/>
      <c r="S581" s="537"/>
    </row>
    <row r="582" spans="1:19" ht="18.75" customHeight="1">
      <c r="A582" s="537">
        <v>536</v>
      </c>
      <c r="B582" s="626"/>
      <c r="C582" s="626"/>
      <c r="D582" s="758">
        <f>IFERROR(_xlfn.XLOOKUP(E582,[2]예산코드!D:D,[2]예산코드!A:A),"")</f>
        <v>500602</v>
      </c>
      <c r="E582" s="739" t="s">
        <v>859</v>
      </c>
      <c r="F582" s="747">
        <v>45705</v>
      </c>
      <c r="G582" s="740" t="s">
        <v>191</v>
      </c>
      <c r="H582" s="741" t="s">
        <v>1227</v>
      </c>
      <c r="I582" s="741" t="s">
        <v>612</v>
      </c>
      <c r="J582" s="741" t="s">
        <v>1143</v>
      </c>
      <c r="K582" s="742">
        <v>3273</v>
      </c>
      <c r="L582" s="743">
        <v>327</v>
      </c>
      <c r="M582" s="634" t="str">
        <f t="array" aca="1" ref="M582" ca="1">IFERROR(_xludf.IFS(J582="원천",K582*3.3%*-1,J582="원천/고용",SUM(K582*3.3%*-1,K582*75%*0.8%*-1)),"")</f>
        <v/>
      </c>
      <c r="N582" s="635">
        <f t="shared" ca="1" si="9"/>
        <v>3600</v>
      </c>
      <c r="O582" s="505"/>
      <c r="P582" s="513"/>
      <c r="Q582" s="537"/>
      <c r="R582" s="537"/>
      <c r="S582" s="537"/>
    </row>
    <row r="583" spans="1:19" ht="18.75" customHeight="1">
      <c r="B583" s="695"/>
      <c r="C583" s="695"/>
      <c r="D583" s="758">
        <f>IFERROR(_xlfn.XLOOKUP(E583,[2]예산코드!D:D,[2]예산코드!A:A),"")</f>
        <v>500606</v>
      </c>
      <c r="E583" s="705" t="s">
        <v>2632</v>
      </c>
      <c r="F583" s="745">
        <v>45705</v>
      </c>
      <c r="G583" s="698" t="s">
        <v>2670</v>
      </c>
      <c r="H583" s="699" t="s">
        <v>2671</v>
      </c>
      <c r="I583" s="699" t="s">
        <v>697</v>
      </c>
      <c r="J583" s="699" t="s">
        <v>811</v>
      </c>
      <c r="K583" s="700">
        <v>82727</v>
      </c>
      <c r="L583" s="701">
        <v>8273</v>
      </c>
      <c r="M583" s="702" t="str" cm="1">
        <f t="array" ref="M583">IFERROR(_xlfn.IFS(J583="원천",K583*3.3%*-1,J583="원천/고용",SUM(K583*3.3%*-1,K583*75%*0.8%*-1)),"")</f>
        <v/>
      </c>
      <c r="N583" s="703">
        <f>SUM(K583:M583)</f>
        <v>91000</v>
      </c>
      <c r="O583" s="541"/>
      <c r="P583" s="541"/>
      <c r="Q583" s="537"/>
      <c r="R583" s="537"/>
      <c r="S583" s="537"/>
    </row>
    <row r="584" spans="1:19" ht="18.75" customHeight="1">
      <c r="B584" s="704"/>
      <c r="C584" s="704"/>
      <c r="D584" s="758">
        <f>IFERROR(_xlfn.XLOOKUP(E584,[2]예산코드!D:D,[2]예산코드!A:A),"")</f>
        <v>500607</v>
      </c>
      <c r="E584" s="705" t="s">
        <v>153</v>
      </c>
      <c r="F584" s="745">
        <v>45705</v>
      </c>
      <c r="G584" s="706" t="s">
        <v>2635</v>
      </c>
      <c r="H584" s="707" t="s">
        <v>2636</v>
      </c>
      <c r="I584" s="699" t="s">
        <v>697</v>
      </c>
      <c r="J584" s="699" t="s">
        <v>811</v>
      </c>
      <c r="K584" s="708">
        <v>1636</v>
      </c>
      <c r="L584" s="709">
        <v>164</v>
      </c>
      <c r="M584" s="702" t="str" cm="1">
        <f t="array" ref="M584">IFERROR(_xlfn.IFS(J584="원천",K584*3.3%*-1,J584="원천/고용",SUM(K584*3.3%*-1,K584*75%*0.8%*-1)),"")</f>
        <v/>
      </c>
      <c r="N584" s="703">
        <f>SUM(K584:M584)</f>
        <v>1800</v>
      </c>
      <c r="O584" s="540"/>
      <c r="P584" s="540"/>
      <c r="Q584" s="537"/>
      <c r="R584" s="537"/>
      <c r="S584" s="537"/>
    </row>
    <row r="585" spans="1:19" ht="18.75" customHeight="1">
      <c r="B585" s="695"/>
      <c r="C585" s="695"/>
      <c r="D585" s="758">
        <f>IFERROR(_xlfn.XLOOKUP(E585,[2]예산코드!D:D,[2]예산코드!A:A),"")</f>
        <v>500606</v>
      </c>
      <c r="E585" s="705" t="s">
        <v>2632</v>
      </c>
      <c r="F585" s="745">
        <v>45705</v>
      </c>
      <c r="G585" s="698" t="s">
        <v>2672</v>
      </c>
      <c r="H585" s="699" t="s">
        <v>2673</v>
      </c>
      <c r="I585" s="699" t="s">
        <v>697</v>
      </c>
      <c r="J585" s="699" t="s">
        <v>811</v>
      </c>
      <c r="K585" s="700">
        <v>46182</v>
      </c>
      <c r="L585" s="701">
        <v>4618</v>
      </c>
      <c r="M585" s="702" t="str" cm="1">
        <f t="array" ref="M585">IFERROR(_xlfn.IFS(J585="원천",K585*3.3%*-1,J585="원천/고용",SUM(K585*3.3%*-1,K585*75%*0.8%*-1)),"")</f>
        <v/>
      </c>
      <c r="N585" s="703">
        <f>SUM(K585:M585)</f>
        <v>50800</v>
      </c>
      <c r="O585" s="541"/>
      <c r="P585" s="541"/>
      <c r="Q585" s="537"/>
      <c r="R585" s="537"/>
      <c r="S585" s="537"/>
    </row>
    <row r="586" spans="1:19" s="539" customFormat="1" ht="18.75" customHeight="1">
      <c r="A586" s="539">
        <v>531</v>
      </c>
      <c r="B586" s="748"/>
      <c r="C586" s="748"/>
      <c r="D586" s="758">
        <f>IFERROR(_xlfn.XLOOKUP(E586,[2]예산코드!D:D,[2]예산코드!A:A),"")</f>
        <v>501501</v>
      </c>
      <c r="E586" s="749" t="s">
        <v>2481</v>
      </c>
      <c r="F586" s="688">
        <v>45706</v>
      </c>
      <c r="G586" s="750" t="s">
        <v>2482</v>
      </c>
      <c r="H586" s="751" t="s">
        <v>2483</v>
      </c>
      <c r="I586" s="751" t="s">
        <v>2484</v>
      </c>
      <c r="J586" s="751" t="s">
        <v>2468</v>
      </c>
      <c r="K586" s="752">
        <v>2837600</v>
      </c>
      <c r="L586" s="753">
        <v>283760</v>
      </c>
      <c r="M586" s="685" t="str" cm="1">
        <f t="array" ref="M586">IFERROR(_xlfn.IFS(J586="원천",K586*3.3%*-1,J586="원천/고용",SUM(K586*3.3%*-1,K586*75%*0.8%*-1)),"")</f>
        <v/>
      </c>
      <c r="N586" s="693">
        <f t="shared" ref="N586:N590" si="10">SUM(K586:M586)</f>
        <v>3121360</v>
      </c>
      <c r="O586" s="620"/>
      <c r="P586" s="621"/>
    </row>
    <row r="587" spans="1:19" s="539" customFormat="1" ht="18.75" customHeight="1">
      <c r="A587" s="539">
        <v>532</v>
      </c>
      <c r="B587" s="686"/>
      <c r="C587" s="686"/>
      <c r="D587" s="758">
        <f>IFERROR(_xlfn.XLOOKUP(E587,[2]예산코드!D:D,[2]예산코드!A:A),"")</f>
        <v>502202</v>
      </c>
      <c r="E587" s="687" t="s">
        <v>2485</v>
      </c>
      <c r="F587" s="688">
        <v>45706</v>
      </c>
      <c r="G587" s="689" t="s">
        <v>2482</v>
      </c>
      <c r="H587" s="690" t="s">
        <v>2486</v>
      </c>
      <c r="I587" s="690" t="s">
        <v>2484</v>
      </c>
      <c r="J587" s="690" t="s">
        <v>2468</v>
      </c>
      <c r="K587" s="691">
        <v>2750000</v>
      </c>
      <c r="L587" s="692">
        <v>275000</v>
      </c>
      <c r="M587" s="685" t="str" cm="1">
        <f t="array" ref="M587">IFERROR(_xlfn.IFS(J587="원천",K587*3.3%*-1,J587="원천/고용",SUM(K587*3.3%*-1,K587*75%*0.8%*-1)),"")</f>
        <v/>
      </c>
      <c r="N587" s="693">
        <f t="shared" si="10"/>
        <v>3025000</v>
      </c>
      <c r="O587" s="617"/>
      <c r="P587" s="618"/>
    </row>
    <row r="588" spans="1:19" s="539" customFormat="1" ht="18.75" customHeight="1">
      <c r="A588" s="539">
        <v>533</v>
      </c>
      <c r="B588" s="748"/>
      <c r="C588" s="748"/>
      <c r="D588" s="758">
        <f>IFERROR(_xlfn.XLOOKUP(E588,[2]예산코드!D:D,[2]예산코드!A:A),"")</f>
        <v>500605</v>
      </c>
      <c r="E588" s="749" t="s">
        <v>2478</v>
      </c>
      <c r="F588" s="688">
        <v>45706</v>
      </c>
      <c r="G588" s="750" t="s">
        <v>2487</v>
      </c>
      <c r="H588" s="751" t="s">
        <v>2488</v>
      </c>
      <c r="I588" s="751" t="s">
        <v>2484</v>
      </c>
      <c r="J588" s="751" t="s">
        <v>2462</v>
      </c>
      <c r="K588" s="752">
        <v>527650</v>
      </c>
      <c r="L588" s="753"/>
      <c r="M588" s="685" cm="1">
        <f t="array" ref="M588">IFERROR(_xlfn.IFS(J588="원천",K588*3.3%*-1,J588="원천/고용",SUM(K588*3.3%*-1,K588*75%*0.8%*-1)),"")</f>
        <v>-20578.350000000002</v>
      </c>
      <c r="N588" s="693">
        <f t="shared" si="10"/>
        <v>507071.65</v>
      </c>
      <c r="O588" s="620"/>
      <c r="P588" s="621"/>
    </row>
    <row r="589" spans="1:19" s="539" customFormat="1" ht="18.75" customHeight="1">
      <c r="A589" s="539">
        <v>534</v>
      </c>
      <c r="B589" s="686"/>
      <c r="C589" s="686"/>
      <c r="D589" s="758">
        <f>IFERROR(_xlfn.XLOOKUP(E589,[2]예산코드!D:D,[2]예산코드!A:A),"")</f>
        <v>500605</v>
      </c>
      <c r="E589" s="687" t="s">
        <v>2478</v>
      </c>
      <c r="F589" s="688">
        <v>45706</v>
      </c>
      <c r="G589" s="750" t="s">
        <v>2487</v>
      </c>
      <c r="H589" s="690" t="s">
        <v>2489</v>
      </c>
      <c r="I589" s="690" t="s">
        <v>2484</v>
      </c>
      <c r="J589" s="690" t="s">
        <v>2462</v>
      </c>
      <c r="K589" s="691">
        <v>523660</v>
      </c>
      <c r="L589" s="692"/>
      <c r="M589" s="685" cm="1">
        <f t="array" ref="M589">IFERROR(_xlfn.IFS(J589="원천",K589*3.3%*-1,J589="원천/고용",SUM(K589*3.3%*-1,K589*75%*0.8%*-1)),"")</f>
        <v>-20422.740000000002</v>
      </c>
      <c r="N589" s="693">
        <f t="shared" si="10"/>
        <v>503237.26</v>
      </c>
      <c r="O589" s="617"/>
      <c r="P589" s="618"/>
    </row>
    <row r="590" spans="1:19" s="539" customFormat="1" ht="18.75" customHeight="1">
      <c r="A590" s="539">
        <v>535</v>
      </c>
      <c r="B590" s="748"/>
      <c r="C590" s="748"/>
      <c r="D590" s="758">
        <f>IFERROR(_xlfn.XLOOKUP(E590,[2]예산코드!D:D,[2]예산코드!A:A),"")</f>
        <v>500605</v>
      </c>
      <c r="E590" s="749" t="s">
        <v>2478</v>
      </c>
      <c r="F590" s="688">
        <v>45706</v>
      </c>
      <c r="G590" s="750" t="s">
        <v>2490</v>
      </c>
      <c r="H590" s="751" t="s">
        <v>2491</v>
      </c>
      <c r="I590" s="751" t="s">
        <v>2484</v>
      </c>
      <c r="J590" s="751" t="s">
        <v>2468</v>
      </c>
      <c r="K590" s="752">
        <v>488900</v>
      </c>
      <c r="L590" s="753">
        <v>48890</v>
      </c>
      <c r="M590" s="685" t="str" cm="1">
        <f t="array" ref="M590">IFERROR(_xlfn.IFS(J590="원천",K590*3.3%*-1,J590="원천/고용",SUM(K590*3.3%*-1,K590*75%*0.8%*-1)),"")</f>
        <v/>
      </c>
      <c r="N590" s="693">
        <f t="shared" si="10"/>
        <v>537790</v>
      </c>
      <c r="O590" s="620"/>
      <c r="P590" s="621"/>
    </row>
    <row r="591" spans="1:19" ht="18.75" customHeight="1">
      <c r="A591" s="537">
        <v>537</v>
      </c>
      <c r="B591" s="728"/>
      <c r="C591" s="728"/>
      <c r="D591" s="758">
        <f>IFERROR(_xlfn.XLOOKUP(E591,[2]예산코드!D:D,[2]예산코드!A:A),"")</f>
        <v>500606</v>
      </c>
      <c r="E591" s="739" t="s">
        <v>2724</v>
      </c>
      <c r="F591" s="734">
        <v>45706</v>
      </c>
      <c r="G591" s="735" t="s">
        <v>172</v>
      </c>
      <c r="H591" s="736" t="s">
        <v>276</v>
      </c>
      <c r="I591" s="736" t="s">
        <v>680</v>
      </c>
      <c r="J591" s="736" t="s">
        <v>811</v>
      </c>
      <c r="K591" s="737">
        <v>10001</v>
      </c>
      <c r="L591" s="738">
        <v>999</v>
      </c>
      <c r="M591" s="634" t="str">
        <f t="array" aca="1" ref="M591" ca="1">IFERROR(_xludf.IFS(J591="원천",K591*3.3%*-1,J591="원천/고용",SUM(K591*3.3%*-1,K591*75%*0.8%*-1)),"")</f>
        <v/>
      </c>
      <c r="N591" s="635">
        <f t="shared" ca="1" si="9"/>
        <v>11000</v>
      </c>
      <c r="O591" s="504"/>
      <c r="P591" s="527"/>
      <c r="Q591" s="537"/>
      <c r="R591" s="537"/>
      <c r="S591" s="537"/>
    </row>
    <row r="592" spans="1:19" ht="18.75" customHeight="1">
      <c r="A592" s="537">
        <v>538</v>
      </c>
      <c r="B592" s="626"/>
      <c r="C592" s="626"/>
      <c r="D592" s="758">
        <f>IFERROR(_xlfn.XLOOKUP(E592,[2]예산코드!D:D,[2]예산코드!A:A),"")</f>
        <v>500606</v>
      </c>
      <c r="E592" s="739" t="s">
        <v>2724</v>
      </c>
      <c r="F592" s="734">
        <v>45706</v>
      </c>
      <c r="G592" s="740" t="s">
        <v>1501</v>
      </c>
      <c r="H592" s="741" t="s">
        <v>272</v>
      </c>
      <c r="I592" s="741" t="s">
        <v>680</v>
      </c>
      <c r="J592" s="741" t="s">
        <v>811</v>
      </c>
      <c r="K592" s="742">
        <v>80910</v>
      </c>
      <c r="L592" s="743">
        <v>8090</v>
      </c>
      <c r="M592" s="634" t="str">
        <f t="array" aca="1" ref="M592" ca="1">IFERROR(_xludf.IFS(J592="원천",K592*3.3%*-1,J592="원천/고용",SUM(K592*3.3%*-1,K592*75%*0.8%*-1)),"")</f>
        <v/>
      </c>
      <c r="N592" s="635">
        <f t="shared" ca="1" si="9"/>
        <v>89000</v>
      </c>
      <c r="O592" s="505"/>
      <c r="P592" s="513"/>
      <c r="Q592" s="537"/>
      <c r="R592" s="537"/>
      <c r="S592" s="537"/>
    </row>
    <row r="593" spans="1:19" ht="18.75" customHeight="1">
      <c r="A593" s="537">
        <v>539</v>
      </c>
      <c r="B593" s="728"/>
      <c r="C593" s="728"/>
      <c r="D593" s="758">
        <f>IFERROR(_xlfn.XLOOKUP(E593,[2]예산코드!D:D,[2]예산코드!A:A),"")</f>
        <v>500601</v>
      </c>
      <c r="E593" s="739" t="s">
        <v>2725</v>
      </c>
      <c r="F593" s="734">
        <v>45706</v>
      </c>
      <c r="G593" s="735" t="s">
        <v>1596</v>
      </c>
      <c r="H593" s="736" t="s">
        <v>180</v>
      </c>
      <c r="I593" s="736" t="s">
        <v>636</v>
      </c>
      <c r="J593" s="736" t="s">
        <v>811</v>
      </c>
      <c r="K593" s="737">
        <v>6727</v>
      </c>
      <c r="L593" s="738">
        <v>673</v>
      </c>
      <c r="M593" s="634" t="str">
        <f t="array" aca="1" ref="M593" ca="1">IFERROR(_xludf.IFS(J593="원천",K593*3.3%*-1,J593="원천/고용",SUM(K593*3.3%*-1,K593*75%*0.8%*-1)),"")</f>
        <v/>
      </c>
      <c r="N593" s="635">
        <f t="shared" ca="1" si="9"/>
        <v>7400</v>
      </c>
      <c r="O593" s="504"/>
      <c r="P593" s="527"/>
      <c r="Q593" s="537"/>
      <c r="R593" s="537"/>
      <c r="S593" s="537"/>
    </row>
    <row r="594" spans="1:19" ht="18.75" customHeight="1">
      <c r="A594" s="537">
        <v>540</v>
      </c>
      <c r="B594" s="626"/>
      <c r="C594" s="626"/>
      <c r="D594" s="758">
        <f>IFERROR(_xlfn.XLOOKUP(E594,[2]예산코드!D:D,[2]예산코드!A:A),"")</f>
        <v>500601</v>
      </c>
      <c r="E594" s="739" t="s">
        <v>2725</v>
      </c>
      <c r="F594" s="734">
        <v>45706</v>
      </c>
      <c r="G594" s="740" t="s">
        <v>2729</v>
      </c>
      <c r="H594" s="741" t="s">
        <v>1116</v>
      </c>
      <c r="I594" s="741" t="s">
        <v>636</v>
      </c>
      <c r="J594" s="741" t="s">
        <v>811</v>
      </c>
      <c r="K594" s="742">
        <v>30000</v>
      </c>
      <c r="L594" s="743"/>
      <c r="M594" s="634" t="str">
        <f t="array" aca="1" ref="M594" ca="1">IFERROR(_xludf.IFS(J594="원천",K594*3.3%*-1,J594="원천/고용",SUM(K594*3.3%*-1,K594*75%*0.8%*-1)),"")</f>
        <v/>
      </c>
      <c r="N594" s="635">
        <f t="shared" ca="1" si="9"/>
        <v>30000</v>
      </c>
      <c r="O594" s="505"/>
      <c r="P594" s="513"/>
      <c r="Q594" s="537"/>
      <c r="R594" s="537"/>
      <c r="S594" s="537"/>
    </row>
    <row r="595" spans="1:19" ht="18.75" customHeight="1">
      <c r="A595" s="537">
        <v>541</v>
      </c>
      <c r="B595" s="728"/>
      <c r="C595" s="728"/>
      <c r="D595" s="758">
        <f>IFERROR(_xlfn.XLOOKUP(E595,[2]예산코드!D:D,[2]예산코드!A:A),"")</f>
        <v>500602</v>
      </c>
      <c r="E595" s="739" t="s">
        <v>859</v>
      </c>
      <c r="F595" s="734">
        <v>45706</v>
      </c>
      <c r="G595" s="735" t="s">
        <v>2730</v>
      </c>
      <c r="H595" s="736" t="s">
        <v>1969</v>
      </c>
      <c r="I595" s="736" t="s">
        <v>636</v>
      </c>
      <c r="J595" s="736" t="s">
        <v>811</v>
      </c>
      <c r="K595" s="737">
        <v>45455</v>
      </c>
      <c r="L595" s="738">
        <v>4545</v>
      </c>
      <c r="M595" s="634" t="str">
        <f t="array" aca="1" ref="M595" ca="1">IFERROR(_xludf.IFS(J595="원천",K595*3.3%*-1,J595="원천/고용",SUM(K595*3.3%*-1,K595*75%*0.8%*-1)),"")</f>
        <v/>
      </c>
      <c r="N595" s="635">
        <f t="shared" ca="1" si="9"/>
        <v>50000</v>
      </c>
      <c r="O595" s="504"/>
      <c r="P595" s="527"/>
      <c r="Q595" s="537"/>
      <c r="R595" s="537"/>
      <c r="S595" s="537"/>
    </row>
    <row r="596" spans="1:19" ht="18.75" customHeight="1">
      <c r="A596" s="537">
        <v>542</v>
      </c>
      <c r="B596" s="626"/>
      <c r="C596" s="626"/>
      <c r="D596" s="758">
        <f>IFERROR(_xlfn.XLOOKUP(E596,[2]예산코드!D:D,[2]예산코드!A:A),"")</f>
        <v>500610</v>
      </c>
      <c r="E596" s="733" t="s">
        <v>2727</v>
      </c>
      <c r="F596" s="734">
        <v>45706</v>
      </c>
      <c r="G596" s="740" t="s">
        <v>271</v>
      </c>
      <c r="H596" s="741" t="s">
        <v>270</v>
      </c>
      <c r="I596" s="741" t="s">
        <v>635</v>
      </c>
      <c r="J596" s="741" t="s">
        <v>811</v>
      </c>
      <c r="K596" s="742">
        <v>37200</v>
      </c>
      <c r="L596" s="743"/>
      <c r="M596" s="634" t="str">
        <f t="array" aca="1" ref="M596" ca="1">IFERROR(_xludf.IFS(J596="원천",K596*3.3%*-1,J596="원천/고용",SUM(K596*3.3%*-1,K596*75%*0.8%*-1)),"")</f>
        <v/>
      </c>
      <c r="N596" s="635">
        <f t="shared" ca="1" si="9"/>
        <v>37200</v>
      </c>
      <c r="O596" s="505"/>
      <c r="P596" s="513"/>
      <c r="Q596" s="537"/>
      <c r="R596" s="537"/>
      <c r="S596" s="537"/>
    </row>
    <row r="597" spans="1:19" ht="18.75" customHeight="1">
      <c r="A597" s="537">
        <v>543</v>
      </c>
      <c r="B597" s="728"/>
      <c r="C597" s="728"/>
      <c r="D597" s="758">
        <f>IFERROR(_xlfn.XLOOKUP(E597,[2]예산코드!D:D,[2]예산코드!A:A),"")</f>
        <v>500602</v>
      </c>
      <c r="E597" s="739" t="s">
        <v>859</v>
      </c>
      <c r="F597" s="734">
        <v>45706</v>
      </c>
      <c r="G597" s="735" t="s">
        <v>1593</v>
      </c>
      <c r="H597" s="736" t="s">
        <v>1252</v>
      </c>
      <c r="I597" s="736" t="s">
        <v>661</v>
      </c>
      <c r="J597" s="736" t="s">
        <v>811</v>
      </c>
      <c r="K597" s="737">
        <f>14400+6091</f>
        <v>20491</v>
      </c>
      <c r="L597" s="738">
        <v>609</v>
      </c>
      <c r="M597" s="634" t="str">
        <f t="array" aca="1" ref="M597" ca="1">IFERROR(_xludf.IFS(J597="원천",K597*3.3%*-1,J597="원천/고용",SUM(K597*3.3%*-1,K597*75%*0.8%*-1)),"")</f>
        <v/>
      </c>
      <c r="N597" s="635">
        <f t="shared" ca="1" si="9"/>
        <v>21100</v>
      </c>
      <c r="O597" s="504"/>
      <c r="P597" s="527"/>
      <c r="Q597" s="537"/>
      <c r="R597" s="537"/>
      <c r="S597" s="537"/>
    </row>
    <row r="598" spans="1:19" ht="18.75" customHeight="1">
      <c r="A598" s="537">
        <v>544</v>
      </c>
      <c r="B598" s="626"/>
      <c r="C598" s="626"/>
      <c r="D598" s="758">
        <f>IFERROR(_xlfn.XLOOKUP(E598,[2]예산코드!D:D,[2]예산코드!A:A),"")</f>
        <v>500601</v>
      </c>
      <c r="E598" s="739" t="s">
        <v>2725</v>
      </c>
      <c r="F598" s="734">
        <v>45706</v>
      </c>
      <c r="G598" s="740" t="s">
        <v>1465</v>
      </c>
      <c r="H598" s="741" t="s">
        <v>1205</v>
      </c>
      <c r="I598" s="741" t="s">
        <v>661</v>
      </c>
      <c r="J598" s="741" t="s">
        <v>811</v>
      </c>
      <c r="K598" s="742">
        <v>18182</v>
      </c>
      <c r="L598" s="743">
        <v>1818</v>
      </c>
      <c r="M598" s="634" t="str">
        <f t="array" aca="1" ref="M598" ca="1">IFERROR(_xludf.IFS(J598="원천",K598*3.3%*-1,J598="원천/고용",SUM(K598*3.3%*-1,K598*75%*0.8%*-1)),"")</f>
        <v/>
      </c>
      <c r="N598" s="635">
        <f t="shared" ca="1" si="9"/>
        <v>20000</v>
      </c>
      <c r="O598" s="505"/>
      <c r="P598" s="513"/>
      <c r="Q598" s="537"/>
      <c r="R598" s="537"/>
      <c r="S598" s="537"/>
    </row>
    <row r="599" spans="1:19" ht="18.75" customHeight="1">
      <c r="A599" s="537">
        <v>545</v>
      </c>
      <c r="B599" s="728"/>
      <c r="C599" s="728"/>
      <c r="D599" s="758">
        <f>IFERROR(_xlfn.XLOOKUP(E599,[2]예산코드!D:D,[2]예산코드!A:A),"")</f>
        <v>500602</v>
      </c>
      <c r="E599" s="739" t="s">
        <v>859</v>
      </c>
      <c r="F599" s="734">
        <v>45706</v>
      </c>
      <c r="G599" s="735" t="s">
        <v>2052</v>
      </c>
      <c r="H599" s="736" t="s">
        <v>328</v>
      </c>
      <c r="I599" s="736" t="s">
        <v>661</v>
      </c>
      <c r="J599" s="736" t="s">
        <v>811</v>
      </c>
      <c r="K599" s="737">
        <v>45455</v>
      </c>
      <c r="L599" s="738">
        <v>4545</v>
      </c>
      <c r="M599" s="634" t="str">
        <f t="array" aca="1" ref="M599" ca="1">IFERROR(_xludf.IFS(J599="원천",K599*3.3%*-1,J599="원천/고용",SUM(K599*3.3%*-1,K599*75%*0.8%*-1)),"")</f>
        <v/>
      </c>
      <c r="N599" s="635">
        <f t="shared" ca="1" si="9"/>
        <v>50000</v>
      </c>
      <c r="O599" s="504"/>
      <c r="P599" s="527"/>
      <c r="Q599" s="537"/>
      <c r="R599" s="537"/>
      <c r="S599" s="537"/>
    </row>
    <row r="600" spans="1:19" ht="18.75" customHeight="1">
      <c r="A600" s="537">
        <v>546</v>
      </c>
      <c r="B600" s="626"/>
      <c r="C600" s="626"/>
      <c r="D600" s="758">
        <f>IFERROR(_xlfn.XLOOKUP(E600,[2]예산코드!D:D,[2]예산코드!A:A),"")</f>
        <v>500601</v>
      </c>
      <c r="E600" s="739" t="s">
        <v>2725</v>
      </c>
      <c r="F600" s="734">
        <v>45706</v>
      </c>
      <c r="G600" s="740" t="s">
        <v>1502</v>
      </c>
      <c r="H600" s="741" t="s">
        <v>1472</v>
      </c>
      <c r="I600" s="741" t="s">
        <v>661</v>
      </c>
      <c r="J600" s="741" t="s">
        <v>811</v>
      </c>
      <c r="K600" s="742">
        <v>9091</v>
      </c>
      <c r="L600" s="743">
        <v>909</v>
      </c>
      <c r="M600" s="634" t="str">
        <f t="array" aca="1" ref="M600" ca="1">IFERROR(_xludf.IFS(J600="원천",K600*3.3%*-1,J600="원천/고용",SUM(K600*3.3%*-1,K600*75%*0.8%*-1)),"")</f>
        <v/>
      </c>
      <c r="N600" s="635">
        <f t="shared" ca="1" si="9"/>
        <v>10000</v>
      </c>
      <c r="O600" s="505"/>
      <c r="P600" s="513"/>
      <c r="Q600" s="537"/>
      <c r="R600" s="537"/>
      <c r="S600" s="537"/>
    </row>
    <row r="601" spans="1:19" ht="18.75" customHeight="1">
      <c r="A601" s="537">
        <v>547</v>
      </c>
      <c r="B601" s="728"/>
      <c r="C601" s="728"/>
      <c r="D601" s="758">
        <f>IFERROR(_xlfn.XLOOKUP(E601,[2]예산코드!D:D,[2]예산코드!A:A),"")</f>
        <v>500601</v>
      </c>
      <c r="E601" s="739" t="s">
        <v>2725</v>
      </c>
      <c r="F601" s="734">
        <v>45706</v>
      </c>
      <c r="G601" s="735" t="s">
        <v>1465</v>
      </c>
      <c r="H601" s="736" t="s">
        <v>1156</v>
      </c>
      <c r="I601" s="736" t="s">
        <v>661</v>
      </c>
      <c r="J601" s="736" t="s">
        <v>811</v>
      </c>
      <c r="K601" s="737">
        <v>26727</v>
      </c>
      <c r="L601" s="738">
        <v>2673</v>
      </c>
      <c r="M601" s="634" t="str">
        <f t="array" aca="1" ref="M601" ca="1">IFERROR(_xludf.IFS(J601="원천",K601*3.3%*-1,J601="원천/고용",SUM(K601*3.3%*-1,K601*75%*0.8%*-1)),"")</f>
        <v/>
      </c>
      <c r="N601" s="635">
        <f t="shared" ca="1" si="9"/>
        <v>29400</v>
      </c>
      <c r="O601" s="504"/>
      <c r="P601" s="527"/>
      <c r="Q601" s="537"/>
      <c r="R601" s="537"/>
      <c r="S601" s="537"/>
    </row>
    <row r="602" spans="1:19" ht="18.75" customHeight="1">
      <c r="A602" s="537">
        <v>548</v>
      </c>
      <c r="B602" s="626"/>
      <c r="C602" s="626"/>
      <c r="D602" s="758">
        <f>IFERROR(_xlfn.XLOOKUP(E602,[2]예산코드!D:D,[2]예산코드!A:A),"")</f>
        <v>500606</v>
      </c>
      <c r="E602" s="739" t="s">
        <v>2724</v>
      </c>
      <c r="F602" s="734">
        <v>45706</v>
      </c>
      <c r="G602" s="740" t="s">
        <v>1481</v>
      </c>
      <c r="H602" s="741" t="s">
        <v>1581</v>
      </c>
      <c r="I602" s="741" t="s">
        <v>635</v>
      </c>
      <c r="J602" s="741" t="s">
        <v>811</v>
      </c>
      <c r="K602" s="742">
        <v>11545</v>
      </c>
      <c r="L602" s="743">
        <v>1155</v>
      </c>
      <c r="M602" s="634" t="str">
        <f t="array" aca="1" ref="M602" ca="1">IFERROR(_xludf.IFS(J602="원천",K602*3.3%*-1,J602="원천/고용",SUM(K602*3.3%*-1,K602*75%*0.8%*-1)),"")</f>
        <v/>
      </c>
      <c r="N602" s="635">
        <f t="shared" ca="1" si="9"/>
        <v>12700</v>
      </c>
      <c r="O602" s="505"/>
      <c r="P602" s="513"/>
      <c r="Q602" s="537"/>
      <c r="R602" s="537"/>
      <c r="S602" s="537"/>
    </row>
    <row r="603" spans="1:19" ht="18.75" customHeight="1">
      <c r="A603" s="537">
        <v>549</v>
      </c>
      <c r="B603" s="728"/>
      <c r="C603" s="728"/>
      <c r="D603" s="758">
        <f>IFERROR(_xlfn.XLOOKUP(E603,[2]예산코드!D:D,[2]예산코드!A:A),"")</f>
        <v>500606</v>
      </c>
      <c r="E603" s="739" t="s">
        <v>2724</v>
      </c>
      <c r="F603" s="734">
        <v>45706</v>
      </c>
      <c r="G603" s="735" t="s">
        <v>1578</v>
      </c>
      <c r="H603" s="741" t="s">
        <v>1581</v>
      </c>
      <c r="I603" s="736" t="s">
        <v>697</v>
      </c>
      <c r="J603" s="736" t="s">
        <v>811</v>
      </c>
      <c r="K603" s="737">
        <v>22273</v>
      </c>
      <c r="L603" s="738">
        <v>2227</v>
      </c>
      <c r="M603" s="634" t="str">
        <f t="array" aca="1" ref="M603" ca="1">IFERROR(_xludf.IFS(J603="원천",K603*3.3%*-1,J603="원천/고용",SUM(K603*3.3%*-1,K603*75%*0.8%*-1)),"")</f>
        <v/>
      </c>
      <c r="N603" s="635">
        <f t="shared" ca="1" si="9"/>
        <v>24500</v>
      </c>
      <c r="O603" s="504"/>
      <c r="P603" s="527"/>
      <c r="Q603" s="537"/>
      <c r="R603" s="537"/>
      <c r="S603" s="537"/>
    </row>
    <row r="604" spans="1:19" ht="18.75" customHeight="1">
      <c r="A604" s="537">
        <v>550</v>
      </c>
      <c r="B604" s="626"/>
      <c r="C604" s="626"/>
      <c r="D604" s="758">
        <f>IFERROR(_xlfn.XLOOKUP(E604,[2]예산코드!D:D,[2]예산코드!A:A),"")</f>
        <v>500606</v>
      </c>
      <c r="E604" s="739" t="s">
        <v>2724</v>
      </c>
      <c r="F604" s="734">
        <v>45706</v>
      </c>
      <c r="G604" s="740" t="s">
        <v>51</v>
      </c>
      <c r="H604" s="741" t="s">
        <v>276</v>
      </c>
      <c r="I604" s="741" t="s">
        <v>635</v>
      </c>
      <c r="J604" s="741" t="s">
        <v>811</v>
      </c>
      <c r="K604" s="742">
        <v>74728</v>
      </c>
      <c r="L604" s="743">
        <v>7472</v>
      </c>
      <c r="M604" s="634" t="str">
        <f t="array" aca="1" ref="M604" ca="1">IFERROR(_xludf.IFS(J604="원천",K604*3.3%*-1,J604="원천/고용",SUM(K604*3.3%*-1,K604*75%*0.8%*-1)),"")</f>
        <v/>
      </c>
      <c r="N604" s="635">
        <f t="shared" ca="1" si="9"/>
        <v>82200</v>
      </c>
      <c r="O604" s="505"/>
      <c r="P604" s="513"/>
      <c r="Q604" s="537"/>
      <c r="R604" s="537"/>
      <c r="S604" s="537"/>
    </row>
    <row r="605" spans="1:19" ht="18.75" customHeight="1">
      <c r="A605" s="537">
        <v>551</v>
      </c>
      <c r="B605" s="728"/>
      <c r="C605" s="728"/>
      <c r="D605" s="758">
        <f>IFERROR(_xlfn.XLOOKUP(E605,[2]예산코드!D:D,[2]예산코드!A:A),"")</f>
        <v>500606</v>
      </c>
      <c r="E605" s="739" t="s">
        <v>2724</v>
      </c>
      <c r="F605" s="734">
        <v>45706</v>
      </c>
      <c r="G605" s="735" t="s">
        <v>426</v>
      </c>
      <c r="H605" s="736" t="s">
        <v>182</v>
      </c>
      <c r="I605" s="736" t="s">
        <v>635</v>
      </c>
      <c r="J605" s="736" t="s">
        <v>811</v>
      </c>
      <c r="K605" s="737">
        <v>16363</v>
      </c>
      <c r="L605" s="738">
        <v>1637</v>
      </c>
      <c r="M605" s="634" t="str">
        <f t="array" aca="1" ref="M605" ca="1">IFERROR(_xludf.IFS(J605="원천",K605*3.3%*-1,J605="원천/고용",SUM(K605*3.3%*-1,K605*75%*0.8%*-1)),"")</f>
        <v/>
      </c>
      <c r="N605" s="635">
        <f t="shared" ca="1" si="9"/>
        <v>18000</v>
      </c>
      <c r="O605" s="504"/>
      <c r="P605" s="527"/>
      <c r="Q605" s="537"/>
      <c r="R605" s="537"/>
      <c r="S605" s="537"/>
    </row>
    <row r="606" spans="1:19" ht="18.75" customHeight="1">
      <c r="A606" s="537">
        <v>552</v>
      </c>
      <c r="B606" s="626"/>
      <c r="C606" s="626"/>
      <c r="D606" s="758">
        <f>IFERROR(_xlfn.XLOOKUP(E606,[2]예산코드!D:D,[2]예산코드!A:A),"")</f>
        <v>500606</v>
      </c>
      <c r="E606" s="739" t="s">
        <v>2724</v>
      </c>
      <c r="F606" s="734">
        <v>45706</v>
      </c>
      <c r="G606" s="740" t="s">
        <v>188</v>
      </c>
      <c r="H606" s="741" t="s">
        <v>272</v>
      </c>
      <c r="I606" s="741" t="s">
        <v>635</v>
      </c>
      <c r="J606" s="741" t="s">
        <v>811</v>
      </c>
      <c r="K606" s="742">
        <v>91</v>
      </c>
      <c r="L606" s="743">
        <v>9</v>
      </c>
      <c r="M606" s="634" t="str">
        <f t="array" aca="1" ref="M606" ca="1">IFERROR(_xludf.IFS(J606="원천",K606*3.3%*-1,J606="원천/고용",SUM(K606*3.3%*-1,K606*75%*0.8%*-1)),"")</f>
        <v/>
      </c>
      <c r="N606" s="635">
        <f t="shared" ca="1" si="9"/>
        <v>100</v>
      </c>
      <c r="O606" s="505"/>
      <c r="P606" s="513"/>
      <c r="Q606" s="537"/>
      <c r="R606" s="537"/>
      <c r="S606" s="537"/>
    </row>
    <row r="607" spans="1:19" ht="18.75" customHeight="1">
      <c r="A607" s="537">
        <v>553</v>
      </c>
      <c r="B607" s="728"/>
      <c r="C607" s="728"/>
      <c r="D607" s="758">
        <f>IFERROR(_xlfn.XLOOKUP(E607,[2]예산코드!D:D,[2]예산코드!A:A),"")</f>
        <v>500601</v>
      </c>
      <c r="E607" s="739" t="s">
        <v>2725</v>
      </c>
      <c r="F607" s="734">
        <v>45706</v>
      </c>
      <c r="G607" s="735" t="s">
        <v>1599</v>
      </c>
      <c r="H607" s="736" t="s">
        <v>1441</v>
      </c>
      <c r="I607" s="736" t="s">
        <v>636</v>
      </c>
      <c r="J607" s="736" t="s">
        <v>811</v>
      </c>
      <c r="K607" s="737">
        <v>16500</v>
      </c>
      <c r="L607" s="738"/>
      <c r="M607" s="634" t="str">
        <f t="array" aca="1" ref="M607" ca="1">IFERROR(_xludf.IFS(J607="원천",K607*3.3%*-1,J607="원천/고용",SUM(K607*3.3%*-1,K607*75%*0.8%*-1)),"")</f>
        <v/>
      </c>
      <c r="N607" s="635">
        <f t="shared" ca="1" si="9"/>
        <v>16500</v>
      </c>
      <c r="O607" s="504"/>
      <c r="P607" s="527"/>
      <c r="Q607" s="537"/>
      <c r="R607" s="537"/>
      <c r="S607" s="537"/>
    </row>
    <row r="608" spans="1:19" ht="18.75" customHeight="1">
      <c r="A608" s="537">
        <v>554</v>
      </c>
      <c r="B608" s="626"/>
      <c r="C608" s="626"/>
      <c r="D608" s="758">
        <f>IFERROR(_xlfn.XLOOKUP(E608,[2]예산코드!D:D,[2]예산코드!A:A),"")</f>
        <v>500610</v>
      </c>
      <c r="E608" s="733" t="s">
        <v>2727</v>
      </c>
      <c r="F608" s="734">
        <v>45706</v>
      </c>
      <c r="G608" s="740" t="s">
        <v>2064</v>
      </c>
      <c r="H608" s="741" t="s">
        <v>1110</v>
      </c>
      <c r="I608" s="741" t="s">
        <v>697</v>
      </c>
      <c r="J608" s="741" t="s">
        <v>811</v>
      </c>
      <c r="K608" s="742">
        <v>20000</v>
      </c>
      <c r="L608" s="743"/>
      <c r="M608" s="634" t="str">
        <f t="array" aca="1" ref="M608" ca="1">IFERROR(_xludf.IFS(J608="원천",K608*3.3%*-1,J608="원천/고용",SUM(K608*3.3%*-1,K608*75%*0.8%*-1)),"")</f>
        <v/>
      </c>
      <c r="N608" s="635">
        <f t="shared" ca="1" si="9"/>
        <v>20000</v>
      </c>
      <c r="O608" s="505"/>
      <c r="P608" s="513"/>
      <c r="Q608" s="537"/>
      <c r="R608" s="537"/>
      <c r="S608" s="537"/>
    </row>
    <row r="609" spans="1:19" ht="18.75" customHeight="1">
      <c r="A609" s="537">
        <v>555</v>
      </c>
      <c r="B609" s="728"/>
      <c r="C609" s="728"/>
      <c r="D609" s="758">
        <f>IFERROR(_xlfn.XLOOKUP(E609,[2]예산코드!D:D,[2]예산코드!A:A),"")</f>
        <v>500610</v>
      </c>
      <c r="E609" s="733" t="s">
        <v>2727</v>
      </c>
      <c r="F609" s="734">
        <v>45706</v>
      </c>
      <c r="G609" s="735" t="s">
        <v>2064</v>
      </c>
      <c r="H609" s="736" t="s">
        <v>177</v>
      </c>
      <c r="I609" s="736" t="s">
        <v>697</v>
      </c>
      <c r="J609" s="736" t="s">
        <v>1143</v>
      </c>
      <c r="K609" s="737">
        <v>1500</v>
      </c>
      <c r="L609" s="738"/>
      <c r="M609" s="634" t="str">
        <f t="array" aca="1" ref="M609" ca="1">IFERROR(_xludf.IFS(J609="원천",K609*3.3%*-1,J609="원천/고용",SUM(K609*3.3%*-1,K609*75%*0.8%*-1)),"")</f>
        <v/>
      </c>
      <c r="N609" s="635">
        <f t="shared" ca="1" si="9"/>
        <v>1500</v>
      </c>
      <c r="O609" s="504"/>
      <c r="P609" s="527"/>
      <c r="Q609" s="537"/>
      <c r="R609" s="537"/>
      <c r="S609" s="537"/>
    </row>
    <row r="610" spans="1:19" ht="18.75" customHeight="1">
      <c r="A610" s="537">
        <v>556</v>
      </c>
      <c r="B610" s="626"/>
      <c r="C610" s="626"/>
      <c r="D610" s="758">
        <f>IFERROR(_xlfn.XLOOKUP(E610,[2]예산코드!D:D,[2]예산코드!A:A),"")</f>
        <v>500610</v>
      </c>
      <c r="E610" s="733" t="s">
        <v>2727</v>
      </c>
      <c r="F610" s="734">
        <v>45706</v>
      </c>
      <c r="G610" s="740" t="s">
        <v>2064</v>
      </c>
      <c r="H610" s="741" t="s">
        <v>190</v>
      </c>
      <c r="I610" s="741" t="s">
        <v>697</v>
      </c>
      <c r="J610" s="741" t="s">
        <v>1143</v>
      </c>
      <c r="K610" s="742">
        <v>1000</v>
      </c>
      <c r="L610" s="743"/>
      <c r="M610" s="634" t="str">
        <f t="array" aca="1" ref="M610" ca="1">IFERROR(_xludf.IFS(J610="원천",K610*3.3%*-1,J610="원천/고용",SUM(K610*3.3%*-1,K610*75%*0.8%*-1)),"")</f>
        <v/>
      </c>
      <c r="N610" s="635">
        <f t="shared" ca="1" si="9"/>
        <v>1000</v>
      </c>
      <c r="O610" s="505"/>
      <c r="P610" s="513"/>
      <c r="Q610" s="537"/>
      <c r="R610" s="537"/>
      <c r="S610" s="537"/>
    </row>
    <row r="611" spans="1:19" ht="18.75" customHeight="1">
      <c r="A611" s="537">
        <v>557</v>
      </c>
      <c r="B611" s="728"/>
      <c r="C611" s="728"/>
      <c r="D611" s="758">
        <f>IFERROR(_xlfn.XLOOKUP(E611,[2]예산코드!D:D,[2]예산코드!A:A),"")</f>
        <v>500610</v>
      </c>
      <c r="E611" s="733" t="s">
        <v>2727</v>
      </c>
      <c r="F611" s="734">
        <v>45706</v>
      </c>
      <c r="G611" s="735" t="s">
        <v>2064</v>
      </c>
      <c r="H611" s="736" t="s">
        <v>1451</v>
      </c>
      <c r="I611" s="736" t="s">
        <v>697</v>
      </c>
      <c r="J611" s="736" t="s">
        <v>1143</v>
      </c>
      <c r="K611" s="737">
        <v>4000</v>
      </c>
      <c r="L611" s="738"/>
      <c r="M611" s="634" t="str">
        <f t="array" aca="1" ref="M611" ca="1">IFERROR(_xludf.IFS(J611="원천",K611*3.3%*-1,J611="원천/고용",SUM(K611*3.3%*-1,K611*75%*0.8%*-1)),"")</f>
        <v/>
      </c>
      <c r="N611" s="635">
        <f t="shared" ca="1" si="9"/>
        <v>4000</v>
      </c>
      <c r="O611" s="504"/>
      <c r="P611" s="527"/>
      <c r="Q611" s="537"/>
      <c r="R611" s="537"/>
      <c r="S611" s="537"/>
    </row>
    <row r="612" spans="1:19" ht="18.75" customHeight="1">
      <c r="A612" s="537">
        <v>558</v>
      </c>
      <c r="B612" s="626"/>
      <c r="C612" s="626"/>
      <c r="D612" s="758">
        <f>IFERROR(_xlfn.XLOOKUP(E612,[2]예산코드!D:D,[2]예산코드!A:A),"")</f>
        <v>500610</v>
      </c>
      <c r="E612" s="733" t="s">
        <v>2727</v>
      </c>
      <c r="F612" s="734">
        <v>45706</v>
      </c>
      <c r="G612" s="740" t="s">
        <v>2025</v>
      </c>
      <c r="H612" s="741" t="s">
        <v>1748</v>
      </c>
      <c r="I612" s="741" t="s">
        <v>680</v>
      </c>
      <c r="J612" s="741" t="s">
        <v>811</v>
      </c>
      <c r="K612" s="742">
        <v>26400</v>
      </c>
      <c r="L612" s="743"/>
      <c r="M612" s="634" t="str">
        <f t="array" aca="1" ref="M612" ca="1">IFERROR(_xludf.IFS(J612="원천",K612*3.3%*-1,J612="원천/고용",SUM(K612*3.3%*-1,K612*75%*0.8%*-1)),"")</f>
        <v/>
      </c>
      <c r="N612" s="635">
        <f t="shared" ca="1" si="9"/>
        <v>26400</v>
      </c>
      <c r="O612" s="505"/>
      <c r="P612" s="513"/>
      <c r="Q612" s="537"/>
      <c r="R612" s="537"/>
      <c r="S612" s="537"/>
    </row>
    <row r="613" spans="1:19" ht="18.75" customHeight="1">
      <c r="B613" s="626"/>
      <c r="C613" s="626"/>
      <c r="D613" s="758">
        <f>IFERROR(_xlfn.XLOOKUP(E613,[2]예산코드!D:D,[2]예산코드!A:A),"")</f>
        <v>500602</v>
      </c>
      <c r="E613" s="739" t="s">
        <v>859</v>
      </c>
      <c r="F613" s="734">
        <v>45706</v>
      </c>
      <c r="G613" s="740" t="s">
        <v>1795</v>
      </c>
      <c r="H613" s="741" t="s">
        <v>1227</v>
      </c>
      <c r="I613" s="741" t="s">
        <v>636</v>
      </c>
      <c r="J613" s="741" t="s">
        <v>672</v>
      </c>
      <c r="K613" s="742">
        <v>3273</v>
      </c>
      <c r="L613" s="743">
        <v>327</v>
      </c>
      <c r="M613" s="634"/>
      <c r="N613" s="635">
        <f t="shared" si="9"/>
        <v>3600</v>
      </c>
      <c r="O613" s="505"/>
      <c r="P613" s="513"/>
      <c r="Q613" s="537"/>
      <c r="R613" s="537"/>
      <c r="S613" s="537"/>
    </row>
    <row r="614" spans="1:19" ht="18.75" customHeight="1">
      <c r="B614" s="626"/>
      <c r="C614" s="626"/>
      <c r="D614" s="758">
        <f>IFERROR(_xlfn.XLOOKUP(E614,[2]예산코드!D:D,[2]예산코드!A:A),"")</f>
        <v>500602</v>
      </c>
      <c r="E614" s="739" t="s">
        <v>859</v>
      </c>
      <c r="F614" s="734">
        <v>45706</v>
      </c>
      <c r="G614" s="740" t="s">
        <v>1795</v>
      </c>
      <c r="H614" s="741" t="s">
        <v>770</v>
      </c>
      <c r="I614" s="741" t="s">
        <v>636</v>
      </c>
      <c r="J614" s="741" t="s">
        <v>672</v>
      </c>
      <c r="K614" s="742">
        <v>3273</v>
      </c>
      <c r="L614" s="743">
        <v>327</v>
      </c>
      <c r="M614" s="634"/>
      <c r="N614" s="635">
        <f t="shared" si="9"/>
        <v>3600</v>
      </c>
      <c r="O614" s="505"/>
      <c r="P614" s="513"/>
      <c r="Q614" s="537"/>
      <c r="R614" s="537"/>
      <c r="S614" s="537"/>
    </row>
    <row r="615" spans="1:19" ht="18.75" customHeight="1">
      <c r="B615" s="626"/>
      <c r="C615" s="626"/>
      <c r="D615" s="758">
        <f>IFERROR(_xlfn.XLOOKUP(E615,[2]예산코드!D:D,[2]예산코드!A:A),"")</f>
        <v>500602</v>
      </c>
      <c r="E615" s="739" t="s">
        <v>859</v>
      </c>
      <c r="F615" s="734">
        <v>45706</v>
      </c>
      <c r="G615" s="740" t="s">
        <v>1795</v>
      </c>
      <c r="H615" s="741" t="s">
        <v>1149</v>
      </c>
      <c r="I615" s="741" t="s">
        <v>636</v>
      </c>
      <c r="J615" s="741" t="s">
        <v>672</v>
      </c>
      <c r="K615" s="742">
        <v>800</v>
      </c>
      <c r="L615" s="743"/>
      <c r="M615" s="634"/>
      <c r="N615" s="635">
        <f t="shared" si="9"/>
        <v>800</v>
      </c>
      <c r="O615" s="505"/>
      <c r="P615" s="513"/>
      <c r="Q615" s="537"/>
      <c r="R615" s="537"/>
      <c r="S615" s="537"/>
    </row>
    <row r="616" spans="1:19" ht="18.75" customHeight="1">
      <c r="B616" s="626"/>
      <c r="C616" s="626"/>
      <c r="D616" s="758">
        <f>IFERROR(_xlfn.XLOOKUP(E616,[2]예산코드!D:D,[2]예산코드!A:A),"")</f>
        <v>500606</v>
      </c>
      <c r="E616" s="739" t="s">
        <v>2724</v>
      </c>
      <c r="F616" s="734">
        <v>45706</v>
      </c>
      <c r="G616" s="740" t="s">
        <v>2015</v>
      </c>
      <c r="H616" s="741" t="s">
        <v>1258</v>
      </c>
      <c r="I616" s="741" t="s">
        <v>605</v>
      </c>
      <c r="J616" s="741" t="s">
        <v>811</v>
      </c>
      <c r="K616" s="742">
        <v>58182</v>
      </c>
      <c r="L616" s="743">
        <v>5818</v>
      </c>
      <c r="M616" s="634"/>
      <c r="N616" s="635">
        <f t="shared" si="9"/>
        <v>64000</v>
      </c>
      <c r="O616" s="505"/>
      <c r="P616" s="513"/>
      <c r="Q616" s="537"/>
      <c r="R616" s="537"/>
      <c r="S616" s="537"/>
    </row>
    <row r="617" spans="1:19" ht="18.75" customHeight="1">
      <c r="B617" s="704"/>
      <c r="C617" s="704"/>
      <c r="D617" s="758">
        <f>IFERROR(_xlfn.XLOOKUP(E617,[2]예산코드!D:D,[2]예산코드!A:A),"")</f>
        <v>500606</v>
      </c>
      <c r="E617" s="705" t="s">
        <v>2632</v>
      </c>
      <c r="F617" s="697">
        <v>45706</v>
      </c>
      <c r="G617" s="706" t="s">
        <v>2674</v>
      </c>
      <c r="H617" s="707" t="s">
        <v>2675</v>
      </c>
      <c r="I617" s="707" t="s">
        <v>697</v>
      </c>
      <c r="J617" s="699" t="s">
        <v>811</v>
      </c>
      <c r="K617" s="708">
        <v>104364</v>
      </c>
      <c r="L617" s="709">
        <v>10436</v>
      </c>
      <c r="M617" s="702" t="str" cm="1">
        <f t="array" ref="M617">IFERROR(_xlfn.IFS(J617="원천",K617*3.3%*-1,J617="원천/고용",SUM(K617*3.3%*-1,K617*75%*0.8%*-1)),"")</f>
        <v/>
      </c>
      <c r="N617" s="703">
        <f>SUM(K617:M617)</f>
        <v>114800</v>
      </c>
      <c r="O617" s="540"/>
      <c r="P617" s="540"/>
      <c r="Q617" s="537"/>
      <c r="R617" s="537"/>
      <c r="S617" s="537"/>
    </row>
    <row r="618" spans="1:19" ht="18.75" customHeight="1">
      <c r="A618" s="537">
        <v>559</v>
      </c>
      <c r="B618" s="728"/>
      <c r="C618" s="728"/>
      <c r="D618" s="758">
        <f>IFERROR(_xlfn.XLOOKUP(E618,[2]예산코드!D:D,[2]예산코드!A:A),"")</f>
        <v>500601</v>
      </c>
      <c r="E618" s="739" t="s">
        <v>2725</v>
      </c>
      <c r="F618" s="734">
        <v>45707</v>
      </c>
      <c r="G618" s="735" t="s">
        <v>77</v>
      </c>
      <c r="H618" s="736" t="s">
        <v>1052</v>
      </c>
      <c r="I618" s="736" t="s">
        <v>636</v>
      </c>
      <c r="J618" s="736" t="s">
        <v>811</v>
      </c>
      <c r="K618" s="737">
        <v>99092</v>
      </c>
      <c r="L618" s="738">
        <v>9908</v>
      </c>
      <c r="M618" s="634" t="str">
        <f t="array" aca="1" ref="M618" ca="1">IFERROR(_xludf.IFS(J618="원천",K618*3.3%*-1,J618="원천/고용",SUM(K618*3.3%*-1,K618*75%*0.8%*-1)),"")</f>
        <v/>
      </c>
      <c r="N618" s="635">
        <f t="shared" ca="1" si="9"/>
        <v>109000</v>
      </c>
      <c r="O618" s="504"/>
      <c r="P618" s="527"/>
      <c r="Q618" s="537"/>
      <c r="R618" s="537"/>
      <c r="S618" s="537"/>
    </row>
    <row r="619" spans="1:19" ht="18.75" customHeight="1">
      <c r="A619" s="537">
        <v>560</v>
      </c>
      <c r="B619" s="626"/>
      <c r="C619" s="626"/>
      <c r="D619" s="758">
        <f>IFERROR(_xlfn.XLOOKUP(E619,[2]예산코드!D:D,[2]예산코드!A:A),"")</f>
        <v>500606</v>
      </c>
      <c r="E619" s="739" t="s">
        <v>2724</v>
      </c>
      <c r="F619" s="734">
        <v>45707</v>
      </c>
      <c r="G619" s="740" t="s">
        <v>1742</v>
      </c>
      <c r="H619" s="741" t="s">
        <v>1228</v>
      </c>
      <c r="I619" s="741" t="s">
        <v>677</v>
      </c>
      <c r="J619" s="741" t="s">
        <v>811</v>
      </c>
      <c r="K619" s="742">
        <v>11819</v>
      </c>
      <c r="L619" s="743">
        <v>1181</v>
      </c>
      <c r="M619" s="634" t="str">
        <f t="array" aca="1" ref="M619" ca="1">IFERROR(_xludf.IFS(J619="원천",K619*3.3%*-1,J619="원천/고용",SUM(K619*3.3%*-1,K619*75%*0.8%*-1)),"")</f>
        <v/>
      </c>
      <c r="N619" s="635">
        <f t="shared" ca="1" si="9"/>
        <v>13000</v>
      </c>
      <c r="O619" s="505"/>
      <c r="P619" s="513"/>
      <c r="Q619" s="537"/>
      <c r="R619" s="537"/>
      <c r="S619" s="537"/>
    </row>
    <row r="620" spans="1:19" ht="18.75" customHeight="1">
      <c r="A620" s="537">
        <v>561</v>
      </c>
      <c r="B620" s="728"/>
      <c r="C620" s="728"/>
      <c r="D620" s="758">
        <f>IFERROR(_xlfn.XLOOKUP(E620,[2]예산코드!D:D,[2]예산코드!A:A),"")</f>
        <v>500606</v>
      </c>
      <c r="E620" s="739" t="s">
        <v>2724</v>
      </c>
      <c r="F620" s="734">
        <v>45707</v>
      </c>
      <c r="G620" s="735" t="s">
        <v>1602</v>
      </c>
      <c r="H620" s="736" t="s">
        <v>1483</v>
      </c>
      <c r="I620" s="736" t="s">
        <v>697</v>
      </c>
      <c r="J620" s="736" t="s">
        <v>811</v>
      </c>
      <c r="K620" s="737">
        <v>32273</v>
      </c>
      <c r="L620" s="738">
        <v>3227</v>
      </c>
      <c r="M620" s="634" t="str">
        <f t="array" aca="1" ref="M620" ca="1">IFERROR(_xludf.IFS(J620="원천",K620*3.3%*-1,J620="원천/고용",SUM(K620*3.3%*-1,K620*75%*0.8%*-1)),"")</f>
        <v/>
      </c>
      <c r="N620" s="635">
        <f t="shared" ca="1" si="9"/>
        <v>35500</v>
      </c>
      <c r="O620" s="504"/>
      <c r="P620" s="527"/>
      <c r="Q620" s="537"/>
      <c r="R620" s="537"/>
      <c r="S620" s="537"/>
    </row>
    <row r="621" spans="1:19" ht="18.75" customHeight="1">
      <c r="A621" s="537">
        <v>562</v>
      </c>
      <c r="B621" s="626"/>
      <c r="C621" s="626"/>
      <c r="D621" s="758">
        <f>IFERROR(_xlfn.XLOOKUP(E621,[2]예산코드!D:D,[2]예산코드!A:A),"")</f>
        <v>500606</v>
      </c>
      <c r="E621" s="739" t="s">
        <v>2724</v>
      </c>
      <c r="F621" s="734">
        <v>45707</v>
      </c>
      <c r="G621" s="740" t="s">
        <v>2097</v>
      </c>
      <c r="H621" s="741" t="s">
        <v>1467</v>
      </c>
      <c r="I621" s="741" t="s">
        <v>697</v>
      </c>
      <c r="J621" s="741" t="s">
        <v>811</v>
      </c>
      <c r="K621" s="742">
        <v>14363</v>
      </c>
      <c r="L621" s="743">
        <v>1437</v>
      </c>
      <c r="M621" s="634" t="str">
        <f t="array" aca="1" ref="M621" ca="1">IFERROR(_xludf.IFS(J621="원천",K621*3.3%*-1,J621="원천/고용",SUM(K621*3.3%*-1,K621*75%*0.8%*-1)),"")</f>
        <v/>
      </c>
      <c r="N621" s="635">
        <f t="shared" ca="1" si="9"/>
        <v>15800</v>
      </c>
      <c r="O621" s="505"/>
      <c r="P621" s="513"/>
      <c r="Q621" s="537"/>
      <c r="R621" s="537"/>
      <c r="S621" s="537"/>
    </row>
    <row r="622" spans="1:19" ht="18.75" customHeight="1">
      <c r="A622" s="537">
        <v>563</v>
      </c>
      <c r="B622" s="728"/>
      <c r="C622" s="728"/>
      <c r="D622" s="758">
        <f>IFERROR(_xlfn.XLOOKUP(E622,[2]예산코드!D:D,[2]예산코드!A:A),"")</f>
        <v>500606</v>
      </c>
      <c r="E622" s="739" t="s">
        <v>2724</v>
      </c>
      <c r="F622" s="734">
        <v>45707</v>
      </c>
      <c r="G622" s="735" t="s">
        <v>1602</v>
      </c>
      <c r="H622" s="736" t="s">
        <v>1483</v>
      </c>
      <c r="I622" s="736" t="s">
        <v>697</v>
      </c>
      <c r="J622" s="736" t="s">
        <v>811</v>
      </c>
      <c r="K622" s="737">
        <v>5454</v>
      </c>
      <c r="L622" s="738">
        <v>546</v>
      </c>
      <c r="M622" s="634" t="str">
        <f t="array" aca="1" ref="M622" ca="1">IFERROR(_xludf.IFS(J622="원천",K622*3.3%*-1,J622="원천/고용",SUM(K622*3.3%*-1,K622*75%*0.8%*-1)),"")</f>
        <v/>
      </c>
      <c r="N622" s="635">
        <f t="shared" ca="1" si="9"/>
        <v>6000</v>
      </c>
      <c r="O622" s="504"/>
      <c r="P622" s="527"/>
      <c r="Q622" s="537"/>
      <c r="R622" s="537"/>
      <c r="S622" s="537"/>
    </row>
    <row r="623" spans="1:19" ht="18.75" customHeight="1">
      <c r="A623" s="537">
        <v>564</v>
      </c>
      <c r="B623" s="626"/>
      <c r="C623" s="626"/>
      <c r="D623" s="758">
        <f>IFERROR(_xlfn.XLOOKUP(E623,[2]예산코드!D:D,[2]예산코드!A:A),"")</f>
        <v>500606</v>
      </c>
      <c r="E623" s="739" t="s">
        <v>2724</v>
      </c>
      <c r="F623" s="734">
        <v>45707</v>
      </c>
      <c r="G623" s="740" t="s">
        <v>1747</v>
      </c>
      <c r="H623" s="741" t="s">
        <v>1449</v>
      </c>
      <c r="I623" s="741" t="s">
        <v>706</v>
      </c>
      <c r="J623" s="741" t="s">
        <v>811</v>
      </c>
      <c r="K623" s="742">
        <v>15455</v>
      </c>
      <c r="L623" s="743">
        <v>1545</v>
      </c>
      <c r="M623" s="634" t="str">
        <f t="array" aca="1" ref="M623" ca="1">IFERROR(_xludf.IFS(J623="원천",K623*3.3%*-1,J623="원천/고용",SUM(K623*3.3%*-1,K623*75%*0.8%*-1)),"")</f>
        <v/>
      </c>
      <c r="N623" s="635">
        <f t="shared" ca="1" si="9"/>
        <v>17000</v>
      </c>
      <c r="O623" s="505"/>
      <c r="P623" s="513"/>
      <c r="Q623" s="537"/>
      <c r="R623" s="537"/>
      <c r="S623" s="537"/>
    </row>
    <row r="624" spans="1:19" ht="18.75" customHeight="1">
      <c r="A624" s="537">
        <v>565</v>
      </c>
      <c r="B624" s="728"/>
      <c r="C624" s="728"/>
      <c r="D624" s="758">
        <f>IFERROR(_xlfn.XLOOKUP(E624,[2]예산코드!D:D,[2]예산코드!A:A),"")</f>
        <v>500601</v>
      </c>
      <c r="E624" s="739" t="s">
        <v>2725</v>
      </c>
      <c r="F624" s="734">
        <v>45707</v>
      </c>
      <c r="G624" s="735" t="s">
        <v>1464</v>
      </c>
      <c r="H624" s="736" t="s">
        <v>194</v>
      </c>
      <c r="I624" s="736" t="s">
        <v>636</v>
      </c>
      <c r="J624" s="736" t="s">
        <v>811</v>
      </c>
      <c r="K624" s="737">
        <v>27274</v>
      </c>
      <c r="L624" s="738">
        <v>2726</v>
      </c>
      <c r="M624" s="634" t="str">
        <f t="array" aca="1" ref="M624" ca="1">IFERROR(_xludf.IFS(J624="원천",K624*3.3%*-1,J624="원천/고용",SUM(K624*3.3%*-1,K624*75%*0.8%*-1)),"")</f>
        <v/>
      </c>
      <c r="N624" s="635">
        <f t="shared" ca="1" si="9"/>
        <v>30000</v>
      </c>
      <c r="O624" s="504"/>
      <c r="P624" s="527"/>
      <c r="Q624" s="537"/>
      <c r="R624" s="537"/>
      <c r="S624" s="537"/>
    </row>
    <row r="625" spans="2:19" ht="18.75" customHeight="1">
      <c r="B625" s="626"/>
      <c r="C625" s="626"/>
      <c r="D625" s="758">
        <f>IFERROR(_xlfn.XLOOKUP(E625,[2]예산코드!D:D,[2]예산코드!A:A),"")</f>
        <v>500606</v>
      </c>
      <c r="E625" s="739" t="s">
        <v>2724</v>
      </c>
      <c r="F625" s="734">
        <v>45707</v>
      </c>
      <c r="G625" s="740" t="s">
        <v>173</v>
      </c>
      <c r="H625" s="741" t="s">
        <v>1650</v>
      </c>
      <c r="I625" s="741" t="s">
        <v>677</v>
      </c>
      <c r="J625" s="741" t="s">
        <v>811</v>
      </c>
      <c r="K625" s="742">
        <v>11636</v>
      </c>
      <c r="L625" s="743">
        <v>1164</v>
      </c>
      <c r="M625" s="634" t="str">
        <f t="array" aca="1" ref="M625" ca="1">IFERROR(_xludf.IFS(J625="원천",K625*3.3%*-1,J625="원천/고용",SUM(K625*3.3%*-1,K625*75%*0.8%*-1)),"")</f>
        <v/>
      </c>
      <c r="N625" s="635">
        <f t="shared" ca="1" si="9"/>
        <v>12800</v>
      </c>
      <c r="O625" s="505"/>
      <c r="P625" s="513"/>
      <c r="Q625" s="537"/>
      <c r="R625" s="537"/>
      <c r="S625" s="537"/>
    </row>
    <row r="626" spans="2:19" ht="18.75" customHeight="1">
      <c r="B626" s="695"/>
      <c r="C626" s="695"/>
      <c r="D626" s="758">
        <f>IFERROR(_xlfn.XLOOKUP(E626,[2]예산코드!D:D,[2]예산코드!A:A),"")</f>
        <v>500606</v>
      </c>
      <c r="E626" s="705" t="s">
        <v>2632</v>
      </c>
      <c r="F626" s="745" t="s">
        <v>2676</v>
      </c>
      <c r="G626" s="706" t="s">
        <v>2674</v>
      </c>
      <c r="H626" s="699" t="s">
        <v>2677</v>
      </c>
      <c r="I626" s="707" t="s">
        <v>697</v>
      </c>
      <c r="J626" s="699" t="s">
        <v>811</v>
      </c>
      <c r="K626" s="700">
        <v>90182</v>
      </c>
      <c r="L626" s="701">
        <v>9018</v>
      </c>
      <c r="M626" s="702" t="str" cm="1">
        <f t="array" ref="M626">IFERROR(_xlfn.IFS(J626="원천",K626*3.3%*-1,J626="원천/고용",SUM(K626*3.3%*-1,K626*75%*0.8%*-1)),"")</f>
        <v/>
      </c>
      <c r="N626" s="703">
        <f>SUM(K626:M626)</f>
        <v>99200</v>
      </c>
      <c r="O626" s="541"/>
      <c r="P626" s="541"/>
      <c r="Q626" s="537"/>
      <c r="R626" s="537"/>
      <c r="S626" s="537"/>
    </row>
    <row r="627" spans="2:19" ht="18.75" customHeight="1">
      <c r="B627" s="728"/>
      <c r="C627" s="728"/>
      <c r="D627" s="758">
        <f>IFERROR(_xlfn.XLOOKUP(E627,[2]예산코드!D:D,[2]예산코드!A:A),"")</f>
        <v>500606</v>
      </c>
      <c r="E627" s="739" t="s">
        <v>2724</v>
      </c>
      <c r="F627" s="734">
        <v>45708</v>
      </c>
      <c r="G627" s="735" t="s">
        <v>1446</v>
      </c>
      <c r="H627" s="736" t="s">
        <v>1674</v>
      </c>
      <c r="I627" s="736" t="s">
        <v>677</v>
      </c>
      <c r="J627" s="736" t="s">
        <v>811</v>
      </c>
      <c r="K627" s="737">
        <v>16455</v>
      </c>
      <c r="L627" s="738">
        <v>1645</v>
      </c>
      <c r="M627" s="634" t="str">
        <f t="array" aca="1" ref="M627" ca="1">IFERROR(_xludf.IFS(J627="원천",K627*3.3%*-1,J627="원천/고용",SUM(K627*3.3%*-1,K627*75%*0.8%*-1)),"")</f>
        <v/>
      </c>
      <c r="N627" s="635">
        <f t="shared" ca="1" si="9"/>
        <v>18100</v>
      </c>
      <c r="O627" s="504"/>
      <c r="P627" s="527"/>
      <c r="Q627" s="537"/>
      <c r="R627" s="537"/>
      <c r="S627" s="537"/>
    </row>
    <row r="628" spans="2:19" ht="18.75" customHeight="1">
      <c r="B628" s="626"/>
      <c r="C628" s="626"/>
      <c r="D628" s="758">
        <f>IFERROR(_xlfn.XLOOKUP(E628,[2]예산코드!D:D,[2]예산코드!A:A),"")</f>
        <v>500601</v>
      </c>
      <c r="E628" s="739" t="s">
        <v>2725</v>
      </c>
      <c r="F628" s="734">
        <v>45708</v>
      </c>
      <c r="G628" s="740" t="s">
        <v>464</v>
      </c>
      <c r="H628" s="741" t="s">
        <v>201</v>
      </c>
      <c r="I628" s="741" t="s">
        <v>663</v>
      </c>
      <c r="J628" s="741" t="s">
        <v>811</v>
      </c>
      <c r="K628" s="742">
        <v>54544</v>
      </c>
      <c r="L628" s="743">
        <v>5456</v>
      </c>
      <c r="M628" s="634" t="str">
        <f t="array" aca="1" ref="M628" ca="1">IFERROR(_xludf.IFS(J628="원천",K628*3.3%*-1,J628="원천/고용",SUM(K628*3.3%*-1,K628*75%*0.8%*-1)),"")</f>
        <v/>
      </c>
      <c r="N628" s="635">
        <f t="shared" ca="1" si="9"/>
        <v>60000</v>
      </c>
      <c r="O628" s="505"/>
      <c r="P628" s="513"/>
      <c r="Q628" s="537"/>
      <c r="R628" s="537"/>
      <c r="S628" s="537"/>
    </row>
    <row r="629" spans="2:19" ht="18.75" customHeight="1">
      <c r="B629" s="728"/>
      <c r="C629" s="728"/>
      <c r="D629" s="758">
        <f>IFERROR(_xlfn.XLOOKUP(E629,[2]예산코드!D:D,[2]예산코드!A:A),"")</f>
        <v>500601</v>
      </c>
      <c r="E629" s="739" t="s">
        <v>2725</v>
      </c>
      <c r="F629" s="734">
        <v>45708</v>
      </c>
      <c r="G629" s="735" t="s">
        <v>23</v>
      </c>
      <c r="H629" s="736" t="s">
        <v>201</v>
      </c>
      <c r="I629" s="736" t="s">
        <v>697</v>
      </c>
      <c r="J629" s="736" t="s">
        <v>811</v>
      </c>
      <c r="K629" s="737">
        <v>97727</v>
      </c>
      <c r="L629" s="738">
        <v>9773</v>
      </c>
      <c r="M629" s="634" t="str">
        <f t="array" aca="1" ref="M629" ca="1">IFERROR(_xludf.IFS(J629="원천",K629*3.3%*-1,J629="원천/고용",SUM(K629*3.3%*-1,K629*75%*0.8%*-1)),"")</f>
        <v/>
      </c>
      <c r="N629" s="635">
        <f t="shared" ca="1" si="9"/>
        <v>107500</v>
      </c>
      <c r="O629" s="504"/>
      <c r="P629" s="527"/>
      <c r="Q629" s="537"/>
      <c r="R629" s="537"/>
      <c r="S629" s="537"/>
    </row>
    <row r="630" spans="2:19" ht="18.75" customHeight="1">
      <c r="B630" s="626"/>
      <c r="C630" s="626"/>
      <c r="D630" s="758">
        <f>IFERROR(_xlfn.XLOOKUP(E630,[2]예산코드!D:D,[2]예산코드!A:A),"")</f>
        <v>500606</v>
      </c>
      <c r="E630" s="739" t="s">
        <v>2724</v>
      </c>
      <c r="F630" s="734">
        <v>45708</v>
      </c>
      <c r="G630" s="740" t="s">
        <v>145</v>
      </c>
      <c r="H630" s="741" t="s">
        <v>1671</v>
      </c>
      <c r="I630" s="741" t="s">
        <v>706</v>
      </c>
      <c r="J630" s="741" t="s">
        <v>811</v>
      </c>
      <c r="K630" s="742">
        <v>9091</v>
      </c>
      <c r="L630" s="743">
        <v>909</v>
      </c>
      <c r="M630" s="634" t="str">
        <f t="array" aca="1" ref="M630" ca="1">IFERROR(_xludf.IFS(J630="원천",K630*3.3%*-1,J630="원천/고용",SUM(K630*3.3%*-1,K630*75%*0.8%*-1)),"")</f>
        <v/>
      </c>
      <c r="N630" s="635">
        <f t="shared" ca="1" si="9"/>
        <v>10000</v>
      </c>
      <c r="O630" s="505"/>
      <c r="P630" s="513"/>
      <c r="Q630" s="537"/>
      <c r="R630" s="537"/>
      <c r="S630" s="537"/>
    </row>
    <row r="631" spans="2:19" ht="18.75" customHeight="1">
      <c r="B631" s="728"/>
      <c r="C631" s="728"/>
      <c r="D631" s="758">
        <f>IFERROR(_xlfn.XLOOKUP(E631,[2]예산코드!D:D,[2]예산코드!A:A),"")</f>
        <v>500606</v>
      </c>
      <c r="E631" s="739" t="s">
        <v>2724</v>
      </c>
      <c r="F631" s="734">
        <v>45708</v>
      </c>
      <c r="G631" s="735" t="s">
        <v>1443</v>
      </c>
      <c r="H631" s="736" t="s">
        <v>1444</v>
      </c>
      <c r="I631" s="736" t="s">
        <v>697</v>
      </c>
      <c r="J631" s="736" t="s">
        <v>811</v>
      </c>
      <c r="K631" s="737">
        <v>1636</v>
      </c>
      <c r="L631" s="738">
        <v>164</v>
      </c>
      <c r="M631" s="634" t="str">
        <f t="array" aca="1" ref="M631" ca="1">IFERROR(_xludf.IFS(J631="원천",K631*3.3%*-1,J631="원천/고용",SUM(K631*3.3%*-1,K631*75%*0.8%*-1)),"")</f>
        <v/>
      </c>
      <c r="N631" s="635">
        <f t="shared" ca="1" si="9"/>
        <v>1800</v>
      </c>
      <c r="O631" s="504"/>
      <c r="P631" s="527"/>
      <c r="Q631" s="537"/>
      <c r="R631" s="537"/>
      <c r="S631" s="537"/>
    </row>
    <row r="632" spans="2:19" ht="18.75" customHeight="1">
      <c r="B632" s="626"/>
      <c r="C632" s="626"/>
      <c r="D632" s="758">
        <f>IFERROR(_xlfn.XLOOKUP(E632,[2]예산코드!D:D,[2]예산코드!A:A),"")</f>
        <v>500606</v>
      </c>
      <c r="E632" s="739" t="s">
        <v>2724</v>
      </c>
      <c r="F632" s="734">
        <v>45708</v>
      </c>
      <c r="G632" s="740" t="s">
        <v>35</v>
      </c>
      <c r="H632" s="741" t="s">
        <v>1444</v>
      </c>
      <c r="I632" s="741" t="s">
        <v>697</v>
      </c>
      <c r="J632" s="741" t="s">
        <v>811</v>
      </c>
      <c r="K632" s="742">
        <v>12727</v>
      </c>
      <c r="L632" s="743">
        <v>1273</v>
      </c>
      <c r="M632" s="634" t="str">
        <f t="array" aca="1" ref="M632" ca="1">IFERROR(_xludf.IFS(J632="원천",K632*3.3%*-1,J632="원천/고용",SUM(K632*3.3%*-1,K632*75%*0.8%*-1)),"")</f>
        <v/>
      </c>
      <c r="N632" s="635">
        <f t="shared" ca="1" si="9"/>
        <v>14000</v>
      </c>
      <c r="O632" s="505"/>
      <c r="P632" s="513"/>
      <c r="Q632" s="537"/>
      <c r="R632" s="537"/>
      <c r="S632" s="537"/>
    </row>
    <row r="633" spans="2:19" ht="18.75" customHeight="1">
      <c r="B633" s="728"/>
      <c r="C633" s="728"/>
      <c r="D633" s="758">
        <f>IFERROR(_xlfn.XLOOKUP(E633,[2]예산코드!D:D,[2]예산코드!A:A),"")</f>
        <v>500601</v>
      </c>
      <c r="E633" s="739" t="s">
        <v>2725</v>
      </c>
      <c r="F633" s="734">
        <v>45708</v>
      </c>
      <c r="G633" s="735" t="s">
        <v>466</v>
      </c>
      <c r="H633" s="736" t="s">
        <v>1087</v>
      </c>
      <c r="I633" s="736" t="s">
        <v>663</v>
      </c>
      <c r="J633" s="736" t="s">
        <v>811</v>
      </c>
      <c r="K633" s="737">
        <v>19456</v>
      </c>
      <c r="L633" s="738">
        <v>1944</v>
      </c>
      <c r="M633" s="634" t="str">
        <f t="array" aca="1" ref="M633" ca="1">IFERROR(_xludf.IFS(J633="원천",K633*3.3%*-1,J633="원천/고용",SUM(K633*3.3%*-1,K633*75%*0.8%*-1)),"")</f>
        <v/>
      </c>
      <c r="N633" s="635">
        <f t="shared" ca="1" si="9"/>
        <v>21400</v>
      </c>
      <c r="O633" s="504"/>
      <c r="P633" s="527"/>
      <c r="Q633" s="537"/>
      <c r="R633" s="537"/>
      <c r="S633" s="537"/>
    </row>
    <row r="634" spans="2:19" ht="18.75" customHeight="1">
      <c r="B634" s="626"/>
      <c r="C634" s="626"/>
      <c r="D634" s="758">
        <f>IFERROR(_xlfn.XLOOKUP(E634,[2]예산코드!D:D,[2]예산코드!A:A),"")</f>
        <v>500601</v>
      </c>
      <c r="E634" s="739" t="s">
        <v>2725</v>
      </c>
      <c r="F634" s="734">
        <v>45708</v>
      </c>
      <c r="G634" s="740" t="s">
        <v>2049</v>
      </c>
      <c r="H634" s="741" t="s">
        <v>1087</v>
      </c>
      <c r="I634" s="741" t="s">
        <v>636</v>
      </c>
      <c r="J634" s="741" t="s">
        <v>811</v>
      </c>
      <c r="K634" s="742">
        <v>11728</v>
      </c>
      <c r="L634" s="743">
        <v>1172</v>
      </c>
      <c r="M634" s="634" t="str">
        <f t="array" aca="1" ref="M634" ca="1">IFERROR(_xludf.IFS(J634="원천",K634*3.3%*-1,J634="원천/고용",SUM(K634*3.3%*-1,K634*75%*0.8%*-1)),"")</f>
        <v/>
      </c>
      <c r="N634" s="635">
        <f t="shared" ca="1" si="9"/>
        <v>12900</v>
      </c>
      <c r="O634" s="505"/>
      <c r="P634" s="513"/>
      <c r="Q634" s="537"/>
      <c r="R634" s="537"/>
      <c r="S634" s="537"/>
    </row>
    <row r="635" spans="2:19" ht="18.75" customHeight="1">
      <c r="B635" s="728"/>
      <c r="C635" s="728"/>
      <c r="D635" s="758">
        <f>IFERROR(_xlfn.XLOOKUP(E635,[2]예산코드!D:D,[2]예산코드!A:A),"")</f>
        <v>500601</v>
      </c>
      <c r="E635" s="739" t="s">
        <v>2725</v>
      </c>
      <c r="F635" s="734">
        <v>45708</v>
      </c>
      <c r="G635" s="735" t="s">
        <v>433</v>
      </c>
      <c r="H635" s="736" t="s">
        <v>1087</v>
      </c>
      <c r="I635" s="736" t="s">
        <v>636</v>
      </c>
      <c r="J635" s="736" t="s">
        <v>811</v>
      </c>
      <c r="K635" s="737">
        <v>17638</v>
      </c>
      <c r="L635" s="738">
        <v>1762</v>
      </c>
      <c r="M635" s="634" t="str">
        <f t="array" aca="1" ref="M635" ca="1">IFERROR(_xludf.IFS(J635="원천",K635*3.3%*-1,J635="원천/고용",SUM(K635*3.3%*-1,K635*75%*0.8%*-1)),"")</f>
        <v/>
      </c>
      <c r="N635" s="635">
        <f t="shared" ca="1" si="9"/>
        <v>19400</v>
      </c>
      <c r="O635" s="504"/>
      <c r="P635" s="527"/>
      <c r="Q635" s="537"/>
      <c r="R635" s="537"/>
      <c r="S635" s="537"/>
    </row>
    <row r="636" spans="2:19" ht="18.75" customHeight="1">
      <c r="B636" s="626"/>
      <c r="C636" s="626"/>
      <c r="D636" s="758">
        <f>IFERROR(_xlfn.XLOOKUP(E636,[2]예산코드!D:D,[2]예산코드!A:A),"")</f>
        <v>500602</v>
      </c>
      <c r="E636" s="739" t="s">
        <v>859</v>
      </c>
      <c r="F636" s="734">
        <v>45708</v>
      </c>
      <c r="G636" s="740" t="s">
        <v>1585</v>
      </c>
      <c r="H636" s="741" t="s">
        <v>1097</v>
      </c>
      <c r="I636" s="741" t="s">
        <v>661</v>
      </c>
      <c r="J636" s="741" t="s">
        <v>811</v>
      </c>
      <c r="K636" s="742">
        <v>20000</v>
      </c>
      <c r="L636" s="743">
        <v>2000</v>
      </c>
      <c r="M636" s="634" t="str">
        <f t="array" aca="1" ref="M636" ca="1">IFERROR(_xludf.IFS(J636="원천",K636*3.3%*-1,J636="원천/고용",SUM(K636*3.3%*-1,K636*75%*0.8%*-1)),"")</f>
        <v/>
      </c>
      <c r="N636" s="635">
        <f t="shared" ca="1" si="9"/>
        <v>22000</v>
      </c>
      <c r="O636" s="505"/>
      <c r="P636" s="513"/>
      <c r="Q636" s="537"/>
      <c r="R636" s="537"/>
      <c r="S636" s="537"/>
    </row>
    <row r="637" spans="2:19" ht="18.75" customHeight="1">
      <c r="B637" s="728"/>
      <c r="C637" s="728"/>
      <c r="D637" s="758">
        <f>IFERROR(_xlfn.XLOOKUP(E637,[2]예산코드!D:D,[2]예산코드!A:A),"")</f>
        <v>500602</v>
      </c>
      <c r="E637" s="739" t="s">
        <v>859</v>
      </c>
      <c r="F637" s="734">
        <v>45708</v>
      </c>
      <c r="G637" s="735" t="s">
        <v>2057</v>
      </c>
      <c r="H637" s="736" t="s">
        <v>404</v>
      </c>
      <c r="I637" s="736"/>
      <c r="J637" s="736" t="s">
        <v>811</v>
      </c>
      <c r="K637" s="737">
        <v>2000</v>
      </c>
      <c r="L637" s="738"/>
      <c r="M637" s="634" t="str">
        <f t="array" aca="1" ref="M637" ca="1">IFERROR(_xludf.IFS(J637="원천",K637*3.3%*-1,J637="원천/고용",SUM(K637*3.3%*-1,K637*75%*0.8%*-1)),"")</f>
        <v/>
      </c>
      <c r="N637" s="635">
        <f t="shared" ca="1" si="9"/>
        <v>2000</v>
      </c>
      <c r="O637" s="504"/>
      <c r="P637" s="527"/>
      <c r="Q637" s="537"/>
      <c r="R637" s="537"/>
      <c r="S637" s="537"/>
    </row>
    <row r="638" spans="2:19" ht="18.75" customHeight="1">
      <c r="B638" s="626"/>
      <c r="C638" s="626"/>
      <c r="D638" s="758">
        <f>IFERROR(_xlfn.XLOOKUP(E638,[2]예산코드!D:D,[2]예산코드!A:A),"")</f>
        <v>500606</v>
      </c>
      <c r="E638" s="739" t="s">
        <v>2724</v>
      </c>
      <c r="F638" s="734">
        <v>45708</v>
      </c>
      <c r="G638" s="740" t="s">
        <v>2055</v>
      </c>
      <c r="H638" s="741" t="s">
        <v>1650</v>
      </c>
      <c r="I638" s="741" t="s">
        <v>697</v>
      </c>
      <c r="J638" s="741" t="s">
        <v>811</v>
      </c>
      <c r="K638" s="742">
        <v>53817</v>
      </c>
      <c r="L638" s="743">
        <v>5383</v>
      </c>
      <c r="M638" s="634" t="str">
        <f t="array" aca="1" ref="M638" ca="1">IFERROR(_xludf.IFS(J638="원천",K638*3.3%*-1,J638="원천/고용",SUM(K638*3.3%*-1,K638*75%*0.8%*-1)),"")</f>
        <v/>
      </c>
      <c r="N638" s="635">
        <f t="shared" ca="1" si="9"/>
        <v>59200</v>
      </c>
      <c r="O638" s="505"/>
      <c r="P638" s="513"/>
      <c r="Q638" s="537"/>
      <c r="R638" s="537"/>
      <c r="S638" s="537"/>
    </row>
    <row r="639" spans="2:19" ht="18.75" customHeight="1">
      <c r="B639" s="728"/>
      <c r="C639" s="728"/>
      <c r="D639" s="758">
        <f>IFERROR(_xlfn.XLOOKUP(E639,[2]예산코드!D:D,[2]예산코드!A:A),"")</f>
        <v>500602</v>
      </c>
      <c r="E639" s="739" t="s">
        <v>859</v>
      </c>
      <c r="F639" s="734">
        <v>45708</v>
      </c>
      <c r="G639" s="735" t="s">
        <v>54</v>
      </c>
      <c r="H639" s="736" t="s">
        <v>1097</v>
      </c>
      <c r="I639" s="736" t="s">
        <v>697</v>
      </c>
      <c r="J639" s="736" t="s">
        <v>811</v>
      </c>
      <c r="K639" s="737">
        <v>18000</v>
      </c>
      <c r="L639" s="738">
        <v>1800</v>
      </c>
      <c r="M639" s="634" t="str">
        <f t="array" aca="1" ref="M639" ca="1">IFERROR(_xludf.IFS(J639="원천",K639*3.3%*-1,J639="원천/고용",SUM(K639*3.3%*-1,K639*75%*0.8%*-1)),"")</f>
        <v/>
      </c>
      <c r="N639" s="635">
        <f t="shared" ca="1" si="9"/>
        <v>19800</v>
      </c>
      <c r="O639" s="504"/>
      <c r="P639" s="527"/>
      <c r="Q639" s="537"/>
      <c r="R639" s="537"/>
      <c r="S639" s="537"/>
    </row>
    <row r="640" spans="2:19" ht="18.75" customHeight="1">
      <c r="B640" s="626"/>
      <c r="C640" s="626"/>
      <c r="D640" s="758">
        <f>IFERROR(_xlfn.XLOOKUP(E640,[2]예산코드!D:D,[2]예산코드!A:A),"")</f>
        <v>500610</v>
      </c>
      <c r="E640" s="733" t="s">
        <v>2727</v>
      </c>
      <c r="F640" s="734">
        <v>45708</v>
      </c>
      <c r="G640" s="740" t="s">
        <v>1459</v>
      </c>
      <c r="H640" s="741" t="s">
        <v>1447</v>
      </c>
      <c r="I640" s="741" t="s">
        <v>677</v>
      </c>
      <c r="J640" s="741" t="s">
        <v>811</v>
      </c>
      <c r="K640" s="742">
        <v>5000</v>
      </c>
      <c r="L640" s="743">
        <v>500</v>
      </c>
      <c r="M640" s="634" t="str">
        <f t="array" aca="1" ref="M640" ca="1">IFERROR(_xludf.IFS(J640="원천",K640*3.3%*-1,J640="원천/고용",SUM(K640*3.3%*-1,K640*75%*0.8%*-1)),"")</f>
        <v/>
      </c>
      <c r="N640" s="635">
        <f t="shared" ca="1" si="9"/>
        <v>5500</v>
      </c>
      <c r="O640" s="505"/>
      <c r="P640" s="513"/>
      <c r="Q640" s="537"/>
      <c r="R640" s="537"/>
      <c r="S640" s="537"/>
    </row>
    <row r="641" spans="2:19" ht="18.75" customHeight="1">
      <c r="B641" s="728"/>
      <c r="C641" s="728"/>
      <c r="D641" s="758">
        <f>IFERROR(_xlfn.XLOOKUP(E641,[2]예산코드!D:D,[2]예산코드!A:A),"")</f>
        <v>500610</v>
      </c>
      <c r="E641" s="733" t="s">
        <v>2727</v>
      </c>
      <c r="F641" s="734">
        <v>45708</v>
      </c>
      <c r="G641" s="735" t="s">
        <v>1459</v>
      </c>
      <c r="H641" s="736" t="s">
        <v>1097</v>
      </c>
      <c r="I641" s="736" t="s">
        <v>677</v>
      </c>
      <c r="J641" s="736" t="s">
        <v>811</v>
      </c>
      <c r="K641" s="737">
        <v>4000</v>
      </c>
      <c r="L641" s="738">
        <v>400</v>
      </c>
      <c r="M641" s="634" t="str">
        <f t="array" aca="1" ref="M641" ca="1">IFERROR(_xludf.IFS(J641="원천",K641*3.3%*-1,J641="원천/고용",SUM(K641*3.3%*-1,K641*75%*0.8%*-1)),"")</f>
        <v/>
      </c>
      <c r="N641" s="635">
        <f t="shared" ca="1" si="9"/>
        <v>4400</v>
      </c>
      <c r="O641" s="504"/>
      <c r="P641" s="527"/>
      <c r="Q641" s="537"/>
      <c r="R641" s="537"/>
      <c r="S641" s="537"/>
    </row>
    <row r="642" spans="2:19" ht="18.75" customHeight="1">
      <c r="B642" s="626"/>
      <c r="C642" s="626"/>
      <c r="D642" s="758">
        <f>IFERROR(_xlfn.XLOOKUP(E642,[2]예산코드!D:D,[2]예산코드!A:A),"")</f>
        <v>500601</v>
      </c>
      <c r="E642" s="739" t="s">
        <v>2725</v>
      </c>
      <c r="F642" s="734">
        <v>45708</v>
      </c>
      <c r="G642" s="740" t="s">
        <v>75</v>
      </c>
      <c r="H642" s="741" t="s">
        <v>1670</v>
      </c>
      <c r="I642" s="741" t="s">
        <v>663</v>
      </c>
      <c r="J642" s="741" t="s">
        <v>811</v>
      </c>
      <c r="K642" s="742">
        <v>104000</v>
      </c>
      <c r="L642" s="743"/>
      <c r="M642" s="634" t="str">
        <f t="array" aca="1" ref="M642" ca="1">IFERROR(_xludf.IFS(J642="원천",K642*3.3%*-1,J642="원천/고용",SUM(K642*3.3%*-1,K642*75%*0.8%*-1)),"")</f>
        <v/>
      </c>
      <c r="N642" s="635">
        <f t="shared" ca="1" si="9"/>
        <v>104000</v>
      </c>
      <c r="O642" s="505"/>
      <c r="P642" s="513"/>
      <c r="Q642" s="537"/>
      <c r="R642" s="537"/>
      <c r="S642" s="537"/>
    </row>
    <row r="643" spans="2:19" ht="18.75" customHeight="1">
      <c r="B643" s="728"/>
      <c r="C643" s="728"/>
      <c r="D643" s="758">
        <f>IFERROR(_xlfn.XLOOKUP(E643,[2]예산코드!D:D,[2]예산코드!A:A),"")</f>
        <v>500610</v>
      </c>
      <c r="E643" s="733" t="s">
        <v>2727</v>
      </c>
      <c r="F643" s="734">
        <v>45708</v>
      </c>
      <c r="G643" s="735" t="s">
        <v>2066</v>
      </c>
      <c r="H643" s="736" t="s">
        <v>189</v>
      </c>
      <c r="I643" s="736" t="s">
        <v>697</v>
      </c>
      <c r="J643" s="736" t="s">
        <v>811</v>
      </c>
      <c r="K643" s="737">
        <v>32700</v>
      </c>
      <c r="L643" s="738"/>
      <c r="M643" s="634" t="str">
        <f t="array" aca="1" ref="M643" ca="1">IFERROR(_xludf.IFS(J643="원천",K643*3.3%*-1,J643="원천/고용",SUM(K643*3.3%*-1,K643*75%*0.8%*-1)),"")</f>
        <v/>
      </c>
      <c r="N643" s="635">
        <f t="shared" ca="1" si="9"/>
        <v>32700</v>
      </c>
      <c r="O643" s="504"/>
      <c r="P643" s="527"/>
      <c r="Q643" s="537"/>
      <c r="R643" s="537"/>
      <c r="S643" s="537"/>
    </row>
    <row r="644" spans="2:19" ht="18.75" customHeight="1">
      <c r="B644" s="626"/>
      <c r="C644" s="626"/>
      <c r="D644" s="758">
        <f>IFERROR(_xlfn.XLOOKUP(E644,[2]예산코드!D:D,[2]예산코드!A:A),"")</f>
        <v>500610</v>
      </c>
      <c r="E644" s="733" t="s">
        <v>2727</v>
      </c>
      <c r="F644" s="734">
        <v>45708</v>
      </c>
      <c r="G644" s="740" t="s">
        <v>2051</v>
      </c>
      <c r="H644" s="741" t="s">
        <v>386</v>
      </c>
      <c r="I644" s="741" t="s">
        <v>635</v>
      </c>
      <c r="J644" s="741" t="s">
        <v>811</v>
      </c>
      <c r="K644" s="742">
        <v>35300</v>
      </c>
      <c r="L644" s="743"/>
      <c r="M644" s="634" t="str">
        <f t="array" aca="1" ref="M644" ca="1">IFERROR(_xludf.IFS(J644="원천",K644*3.3%*-1,J644="원천/고용",SUM(K644*3.3%*-1,K644*75%*0.8%*-1)),"")</f>
        <v/>
      </c>
      <c r="N644" s="635">
        <f t="shared" ca="1" si="9"/>
        <v>35300</v>
      </c>
      <c r="O644" s="505"/>
      <c r="P644" s="513"/>
      <c r="Q644" s="537"/>
      <c r="R644" s="537"/>
      <c r="S644" s="537"/>
    </row>
    <row r="645" spans="2:19" ht="18.75" customHeight="1">
      <c r="B645" s="704"/>
      <c r="C645" s="704"/>
      <c r="D645" s="758">
        <f>IFERROR(_xlfn.XLOOKUP(E645,[2]예산코드!D:D,[2]예산코드!A:A),"")</f>
        <v>500606</v>
      </c>
      <c r="E645" s="705" t="s">
        <v>2632</v>
      </c>
      <c r="F645" s="697">
        <v>45708</v>
      </c>
      <c r="G645" s="706" t="s">
        <v>2678</v>
      </c>
      <c r="H645" s="707" t="s">
        <v>2679</v>
      </c>
      <c r="I645" s="707" t="s">
        <v>697</v>
      </c>
      <c r="J645" s="707" t="s">
        <v>811</v>
      </c>
      <c r="K645" s="708">
        <v>10364</v>
      </c>
      <c r="L645" s="709">
        <v>1036</v>
      </c>
      <c r="M645" s="702" t="str" cm="1">
        <f t="array" ref="M645">IFERROR(_xlfn.IFS(J645="원천",K645*3.3%*-1,J645="원천/고용",SUM(K645*3.3%*-1,K645*75%*0.8%*-1)),"")</f>
        <v/>
      </c>
      <c r="N645" s="703">
        <f t="shared" ref="N645:N647" si="11">SUM(K645:M645)</f>
        <v>11400</v>
      </c>
      <c r="O645" s="540"/>
      <c r="P645" s="540"/>
      <c r="Q645" s="537"/>
      <c r="R645" s="537"/>
      <c r="S645" s="537"/>
    </row>
    <row r="646" spans="2:19" ht="18.75" customHeight="1">
      <c r="B646" s="695"/>
      <c r="C646" s="695"/>
      <c r="D646" s="758">
        <f>IFERROR(_xlfn.XLOOKUP(E646,[2]예산코드!D:D,[2]예산코드!A:A),"")</f>
        <v>500606</v>
      </c>
      <c r="E646" s="705" t="s">
        <v>2632</v>
      </c>
      <c r="F646" s="745">
        <v>45708</v>
      </c>
      <c r="G646" s="698" t="s">
        <v>2050</v>
      </c>
      <c r="H646" s="699" t="s">
        <v>2656</v>
      </c>
      <c r="I646" s="707" t="s">
        <v>697</v>
      </c>
      <c r="J646" s="707" t="s">
        <v>811</v>
      </c>
      <c r="K646" s="700">
        <v>47909</v>
      </c>
      <c r="L646" s="701">
        <v>4791</v>
      </c>
      <c r="M646" s="702" t="str" cm="1">
        <f t="array" ref="M646">IFERROR(_xlfn.IFS(J646="원천",K646*3.3%*-1,J646="원천/고용",SUM(K646*3.3%*-1,K646*75%*0.8%*-1)),"")</f>
        <v/>
      </c>
      <c r="N646" s="703">
        <f t="shared" si="11"/>
        <v>52700</v>
      </c>
      <c r="O646" s="541"/>
      <c r="P646" s="541"/>
      <c r="Q646" s="537"/>
      <c r="R646" s="537"/>
      <c r="S646" s="537"/>
    </row>
    <row r="647" spans="2:19" ht="18.75" customHeight="1">
      <c r="B647" s="704"/>
      <c r="C647" s="704"/>
      <c r="D647" s="758">
        <f>IFERROR(_xlfn.XLOOKUP(E647,[2]예산코드!D:D,[2]예산코드!A:A),"")</f>
        <v>500607</v>
      </c>
      <c r="E647" s="705" t="s">
        <v>153</v>
      </c>
      <c r="F647" s="697">
        <v>45708</v>
      </c>
      <c r="G647" s="706" t="s">
        <v>2635</v>
      </c>
      <c r="H647" s="707" t="s">
        <v>2636</v>
      </c>
      <c r="I647" s="707" t="s">
        <v>697</v>
      </c>
      <c r="J647" s="707" t="s">
        <v>811</v>
      </c>
      <c r="K647" s="708">
        <v>4000</v>
      </c>
      <c r="L647" s="709">
        <v>400</v>
      </c>
      <c r="M647" s="702" t="str" cm="1">
        <f t="array" ref="M647">IFERROR(_xlfn.IFS(J647="원천",K647*3.3%*-1,J647="원천/고용",SUM(K647*3.3%*-1,K647*75%*0.8%*-1)),"")</f>
        <v/>
      </c>
      <c r="N647" s="703">
        <f t="shared" si="11"/>
        <v>4400</v>
      </c>
      <c r="O647" s="540"/>
      <c r="P647" s="540"/>
      <c r="Q647" s="537"/>
      <c r="R647" s="537"/>
      <c r="S647" s="537"/>
    </row>
    <row r="648" spans="2:19" ht="18.75" customHeight="1">
      <c r="B648" s="704"/>
      <c r="C648" s="704"/>
      <c r="D648" s="758">
        <f>IFERROR(_xlfn.XLOOKUP(E648,[2]예산코드!D:D,[2]예산코드!A:A),"")</f>
        <v>503405</v>
      </c>
      <c r="E648" s="705" t="s">
        <v>988</v>
      </c>
      <c r="F648" s="697">
        <v>45708</v>
      </c>
      <c r="G648" s="706" t="s">
        <v>2680</v>
      </c>
      <c r="H648" s="707" t="s">
        <v>2681</v>
      </c>
      <c r="I648" s="699" t="s">
        <v>697</v>
      </c>
      <c r="J648" s="699" t="s">
        <v>811</v>
      </c>
      <c r="K648" s="708">
        <v>23636</v>
      </c>
      <c r="L648" s="709">
        <v>2364</v>
      </c>
      <c r="M648" s="702" t="str" cm="1">
        <f t="array" ref="M648">IFERROR(_xlfn.IFS(J648="원천",K648*3.3%*-1,J648="원천/고용",SUM(K648*3.3%*-1,K648*75%*0.8%*-1)),"")</f>
        <v/>
      </c>
      <c r="N648" s="703">
        <f>SUM(K648:M648)</f>
        <v>26000</v>
      </c>
      <c r="O648" s="541"/>
      <c r="P648" s="541"/>
      <c r="Q648" s="537"/>
      <c r="R648" s="537"/>
      <c r="S648" s="537"/>
    </row>
    <row r="649" spans="2:19" ht="18.75" customHeight="1">
      <c r="B649" s="695"/>
      <c r="C649" s="695"/>
      <c r="D649" s="758">
        <f>IFERROR(_xlfn.XLOOKUP(E649,[2]예산코드!D:D,[2]예산코드!A:A),"")</f>
        <v>500606</v>
      </c>
      <c r="E649" s="705" t="s">
        <v>2632</v>
      </c>
      <c r="F649" s="745">
        <v>45708</v>
      </c>
      <c r="G649" s="698" t="s">
        <v>2682</v>
      </c>
      <c r="H649" s="699" t="s">
        <v>375</v>
      </c>
      <c r="I649" s="699" t="s">
        <v>697</v>
      </c>
      <c r="J649" s="699" t="s">
        <v>811</v>
      </c>
      <c r="K649" s="700">
        <v>20273</v>
      </c>
      <c r="L649" s="701">
        <v>2027</v>
      </c>
      <c r="M649" s="702" t="str" cm="1">
        <f t="array" ref="M649">IFERROR(_xlfn.IFS(J649="원천",K649*3.3%*-1,J649="원천/고용",SUM(K649*3.3%*-1,K649*75%*0.8%*-1)),"")</f>
        <v/>
      </c>
      <c r="N649" s="703">
        <f>SUM(K649:M649)</f>
        <v>22300</v>
      </c>
      <c r="O649" s="540"/>
      <c r="P649" s="540"/>
      <c r="Q649" s="537"/>
      <c r="R649" s="537"/>
      <c r="S649" s="537"/>
    </row>
    <row r="650" spans="2:19" ht="18.75" customHeight="1">
      <c r="B650" s="704"/>
      <c r="C650" s="704"/>
      <c r="D650" s="758">
        <f>IFERROR(_xlfn.XLOOKUP(E650,[2]예산코드!D:D,[2]예산코드!A:A),"")</f>
        <v>503405</v>
      </c>
      <c r="E650" s="705" t="s">
        <v>988</v>
      </c>
      <c r="F650" s="745">
        <v>45708</v>
      </c>
      <c r="G650" s="706" t="s">
        <v>2683</v>
      </c>
      <c r="H650" s="707" t="s">
        <v>2684</v>
      </c>
      <c r="I650" s="699" t="s">
        <v>697</v>
      </c>
      <c r="J650" s="699" t="s">
        <v>811</v>
      </c>
      <c r="K650" s="708">
        <v>139546</v>
      </c>
      <c r="L650" s="709">
        <v>13954</v>
      </c>
      <c r="M650" s="702" t="str" cm="1">
        <f t="array" ref="M650">IFERROR(_xlfn.IFS(J650="원천",K650*3.3%*-1,J650="원천/고용",SUM(K650*3.3%*-1,K650*75%*0.8%*-1)),"")</f>
        <v/>
      </c>
      <c r="N650" s="703">
        <f>SUM(K650:M650)</f>
        <v>153500</v>
      </c>
      <c r="O650" s="541"/>
      <c r="P650" s="541"/>
      <c r="Q650" s="537"/>
      <c r="R650" s="537"/>
      <c r="S650" s="537"/>
    </row>
    <row r="651" spans="2:19" ht="18.75" customHeight="1">
      <c r="B651" s="728"/>
      <c r="C651" s="728"/>
      <c r="D651" s="758">
        <f>IFERROR(_xlfn.XLOOKUP(E651,[2]예산코드!D:D,[2]예산코드!A:A),"")</f>
        <v>500606</v>
      </c>
      <c r="E651" s="739" t="s">
        <v>2724</v>
      </c>
      <c r="F651" s="734">
        <v>45709</v>
      </c>
      <c r="G651" s="735" t="s">
        <v>460</v>
      </c>
      <c r="H651" s="736" t="s">
        <v>1639</v>
      </c>
      <c r="I651" s="736" t="s">
        <v>635</v>
      </c>
      <c r="J651" s="736" t="s">
        <v>811</v>
      </c>
      <c r="K651" s="737">
        <v>28913</v>
      </c>
      <c r="L651" s="738">
        <v>2887</v>
      </c>
      <c r="M651" s="634" t="str">
        <f t="array" aca="1" ref="M651" ca="1">IFERROR(_xludf.IFS(J651="원천",K651*3.3%*-1,J651="원천/고용",SUM(K651*3.3%*-1,K651*75%*0.8%*-1)),"")</f>
        <v/>
      </c>
      <c r="N651" s="635">
        <f t="shared" ca="1" si="9"/>
        <v>31800</v>
      </c>
      <c r="O651" s="504"/>
      <c r="P651" s="527"/>
      <c r="Q651" s="537"/>
      <c r="R651" s="537"/>
      <c r="S651" s="537"/>
    </row>
    <row r="652" spans="2:19" ht="18.75" customHeight="1">
      <c r="B652" s="626"/>
      <c r="C652" s="626"/>
      <c r="D652" s="758">
        <f>IFERROR(_xlfn.XLOOKUP(E652,[2]예산코드!D:D,[2]예산코드!A:A),"")</f>
        <v>500606</v>
      </c>
      <c r="E652" s="739" t="s">
        <v>2724</v>
      </c>
      <c r="F652" s="734">
        <v>45709</v>
      </c>
      <c r="G652" s="740" t="s">
        <v>147</v>
      </c>
      <c r="H652" s="741" t="s">
        <v>1643</v>
      </c>
      <c r="I652" s="741" t="s">
        <v>605</v>
      </c>
      <c r="J652" s="741" t="s">
        <v>811</v>
      </c>
      <c r="K652" s="742">
        <v>2636</v>
      </c>
      <c r="L652" s="743">
        <v>264</v>
      </c>
      <c r="M652" s="634" t="str">
        <f t="array" aca="1" ref="M652" ca="1">IFERROR(_xludf.IFS(J652="원천",K652*3.3%*-1,J652="원천/고용",SUM(K652*3.3%*-1,K652*75%*0.8%*-1)),"")</f>
        <v/>
      </c>
      <c r="N652" s="635">
        <f t="shared" ca="1" si="9"/>
        <v>2900</v>
      </c>
      <c r="O652" s="505"/>
      <c r="P652" s="513"/>
      <c r="Q652" s="537"/>
      <c r="R652" s="537"/>
      <c r="S652" s="537"/>
    </row>
    <row r="653" spans="2:19" ht="18.75" customHeight="1">
      <c r="B653" s="728"/>
      <c r="C653" s="728"/>
      <c r="D653" s="758">
        <f>IFERROR(_xlfn.XLOOKUP(E653,[2]예산코드!D:D,[2]예산코드!A:A),"")</f>
        <v>500606</v>
      </c>
      <c r="E653" s="739" t="s">
        <v>2724</v>
      </c>
      <c r="F653" s="734">
        <v>45709</v>
      </c>
      <c r="G653" s="735" t="s">
        <v>267</v>
      </c>
      <c r="H653" s="736" t="s">
        <v>1712</v>
      </c>
      <c r="I653" s="736" t="s">
        <v>697</v>
      </c>
      <c r="J653" s="736" t="s">
        <v>811</v>
      </c>
      <c r="K653" s="737">
        <v>60000</v>
      </c>
      <c r="L653" s="738">
        <v>6000</v>
      </c>
      <c r="M653" s="634" t="str">
        <f t="array" aca="1" ref="M653" ca="1">IFERROR(_xludf.IFS(J653="원천",K653*3.3%*-1,J653="원천/고용",SUM(K653*3.3%*-1,K653*75%*0.8%*-1)),"")</f>
        <v/>
      </c>
      <c r="N653" s="635">
        <f t="shared" ca="1" si="9"/>
        <v>66000</v>
      </c>
      <c r="O653" s="504"/>
      <c r="P653" s="527"/>
      <c r="Q653" s="537"/>
      <c r="R653" s="537"/>
      <c r="S653" s="537"/>
    </row>
    <row r="654" spans="2:19" ht="18.75" customHeight="1">
      <c r="B654" s="626"/>
      <c r="C654" s="626"/>
      <c r="D654" s="758">
        <f>IFERROR(_xlfn.XLOOKUP(E654,[2]예산코드!D:D,[2]예산코드!A:A),"")</f>
        <v>500601</v>
      </c>
      <c r="E654" s="739" t="s">
        <v>2725</v>
      </c>
      <c r="F654" s="734">
        <v>45709</v>
      </c>
      <c r="G654" s="740" t="s">
        <v>1756</v>
      </c>
      <c r="H654" s="741" t="s">
        <v>1187</v>
      </c>
      <c r="I654" s="741" t="s">
        <v>663</v>
      </c>
      <c r="J654" s="741" t="s">
        <v>811</v>
      </c>
      <c r="K654" s="742">
        <v>13637</v>
      </c>
      <c r="L654" s="743">
        <v>1363</v>
      </c>
      <c r="M654" s="634" t="str">
        <f t="array" aca="1" ref="M654" ca="1">IFERROR(_xludf.IFS(J654="원천",K654*3.3%*-1,J654="원천/고용",SUM(K654*3.3%*-1,K654*75%*0.8%*-1)),"")</f>
        <v/>
      </c>
      <c r="N654" s="635">
        <f t="shared" ca="1" si="9"/>
        <v>15000</v>
      </c>
      <c r="O654" s="505"/>
      <c r="P654" s="513"/>
      <c r="Q654" s="537"/>
      <c r="R654" s="537"/>
      <c r="S654" s="537"/>
    </row>
    <row r="655" spans="2:19" ht="18.75" customHeight="1">
      <c r="B655" s="728"/>
      <c r="C655" s="728"/>
      <c r="D655" s="758">
        <f>IFERROR(_xlfn.XLOOKUP(E655,[2]예산코드!D:D,[2]예산코드!A:A),"")</f>
        <v>500606</v>
      </c>
      <c r="E655" s="739" t="s">
        <v>2724</v>
      </c>
      <c r="F655" s="734">
        <v>45709</v>
      </c>
      <c r="G655" s="735" t="s">
        <v>1989</v>
      </c>
      <c r="H655" s="736" t="s">
        <v>763</v>
      </c>
      <c r="I655" s="736" t="s">
        <v>635</v>
      </c>
      <c r="J655" s="736" t="s">
        <v>811</v>
      </c>
      <c r="K655" s="737">
        <v>28636</v>
      </c>
      <c r="L655" s="738">
        <v>2864</v>
      </c>
      <c r="M655" s="634" t="str">
        <f t="array" aca="1" ref="M655" ca="1">IFERROR(_xludf.IFS(J655="원천",K655*3.3%*-1,J655="원천/고용",SUM(K655*3.3%*-1,K655*75%*0.8%*-1)),"")</f>
        <v/>
      </c>
      <c r="N655" s="635">
        <f t="shared" ca="1" si="9"/>
        <v>31500</v>
      </c>
      <c r="O655" s="504"/>
      <c r="P655" s="527"/>
      <c r="Q655" s="537"/>
      <c r="R655" s="537"/>
      <c r="S655" s="537"/>
    </row>
    <row r="656" spans="2:19" ht="18.75" customHeight="1">
      <c r="B656" s="626"/>
      <c r="C656" s="626"/>
      <c r="D656" s="758">
        <f>IFERROR(_xlfn.XLOOKUP(E656,[2]예산코드!D:D,[2]예산코드!A:A),"")</f>
        <v>500606</v>
      </c>
      <c r="E656" s="739" t="s">
        <v>2724</v>
      </c>
      <c r="F656" s="734">
        <v>45709</v>
      </c>
      <c r="G656" s="740" t="s">
        <v>188</v>
      </c>
      <c r="H656" s="741" t="s">
        <v>1684</v>
      </c>
      <c r="I656" s="741" t="s">
        <v>635</v>
      </c>
      <c r="J656" s="741" t="s">
        <v>811</v>
      </c>
      <c r="K656" s="742">
        <v>60445</v>
      </c>
      <c r="L656" s="743">
        <v>555</v>
      </c>
      <c r="M656" s="634" t="str">
        <f t="array" aca="1" ref="M656" ca="1">IFERROR(_xludf.IFS(J656="원천",K656*3.3%*-1,J656="원천/고용",SUM(K656*3.3%*-1,K656*75%*0.8%*-1)),"")</f>
        <v/>
      </c>
      <c r="N656" s="635">
        <f t="shared" ca="1" si="9"/>
        <v>61000</v>
      </c>
      <c r="O656" s="505"/>
      <c r="P656" s="513"/>
      <c r="Q656" s="537"/>
      <c r="R656" s="537"/>
      <c r="S656" s="537"/>
    </row>
    <row r="657" spans="1:19" ht="18.75" customHeight="1">
      <c r="B657" s="728"/>
      <c r="C657" s="728"/>
      <c r="D657" s="758">
        <f>IFERROR(_xlfn.XLOOKUP(E657,[2]예산코드!D:D,[2]예산코드!A:A),"")</f>
        <v>500601</v>
      </c>
      <c r="E657" s="739" t="s">
        <v>2725</v>
      </c>
      <c r="F657" s="734">
        <v>45709</v>
      </c>
      <c r="G657" s="735" t="s">
        <v>1502</v>
      </c>
      <c r="H657" s="736" t="s">
        <v>1087</v>
      </c>
      <c r="I657" s="736" t="s">
        <v>663</v>
      </c>
      <c r="J657" s="736" t="s">
        <v>811</v>
      </c>
      <c r="K657" s="737">
        <v>8274</v>
      </c>
      <c r="L657" s="738">
        <v>826</v>
      </c>
      <c r="M657" s="634" t="str">
        <f t="array" aca="1" ref="M657" ca="1">IFERROR(_xludf.IFS(J657="원천",K657*3.3%*-1,J657="원천/고용",SUM(K657*3.3%*-1,K657*75%*0.8%*-1)),"")</f>
        <v/>
      </c>
      <c r="N657" s="635">
        <f t="shared" ca="1" si="9"/>
        <v>9100</v>
      </c>
      <c r="O657" s="504"/>
      <c r="P657" s="527"/>
      <c r="Q657" s="537"/>
      <c r="R657" s="537"/>
      <c r="S657" s="537"/>
    </row>
    <row r="658" spans="1:19" ht="18.75" customHeight="1">
      <c r="B658" s="626"/>
      <c r="C658" s="626"/>
      <c r="D658" s="758">
        <f>IFERROR(_xlfn.XLOOKUP(E658,[2]예산코드!D:D,[2]예산코드!A:A),"")</f>
        <v>500601</v>
      </c>
      <c r="E658" s="739" t="s">
        <v>2725</v>
      </c>
      <c r="F658" s="734">
        <v>45709</v>
      </c>
      <c r="G658" s="740" t="s">
        <v>1474</v>
      </c>
      <c r="H658" s="741" t="s">
        <v>1712</v>
      </c>
      <c r="I658" s="741" t="s">
        <v>649</v>
      </c>
      <c r="J658" s="741" t="s">
        <v>811</v>
      </c>
      <c r="K658" s="742">
        <v>29000</v>
      </c>
      <c r="L658" s="743"/>
      <c r="M658" s="634" t="str">
        <f t="array" aca="1" ref="M658" ca="1">IFERROR(_xludf.IFS(J658="원천",K658*3.3%*-1,J658="원천/고용",SUM(K658*3.3%*-1,K658*75%*0.8%*-1)),"")</f>
        <v/>
      </c>
      <c r="N658" s="635">
        <f t="shared" ca="1" si="9"/>
        <v>29000</v>
      </c>
      <c r="O658" s="505"/>
      <c r="P658" s="513"/>
      <c r="Q658" s="537"/>
      <c r="R658" s="537"/>
      <c r="S658" s="537"/>
    </row>
    <row r="659" spans="1:19" ht="18.75" customHeight="1">
      <c r="B659" s="728"/>
      <c r="C659" s="728"/>
      <c r="D659" s="758">
        <f>IFERROR(_xlfn.XLOOKUP(E659,[2]예산코드!D:D,[2]예산코드!A:A),"")</f>
        <v>500606</v>
      </c>
      <c r="E659" s="739" t="s">
        <v>2724</v>
      </c>
      <c r="F659" s="734">
        <v>45709</v>
      </c>
      <c r="G659" s="735" t="s">
        <v>1742</v>
      </c>
      <c r="H659" s="736" t="s">
        <v>277</v>
      </c>
      <c r="I659" s="736" t="s">
        <v>677</v>
      </c>
      <c r="J659" s="736" t="s">
        <v>811</v>
      </c>
      <c r="K659" s="737">
        <v>12001</v>
      </c>
      <c r="L659" s="738">
        <v>1199</v>
      </c>
      <c r="M659" s="634" t="str">
        <f t="array" aca="1" ref="M659" ca="1">IFERROR(_xludf.IFS(J659="원천",K659*3.3%*-1,J659="원천/고용",SUM(K659*3.3%*-1,K659*75%*0.8%*-1)),"")</f>
        <v/>
      </c>
      <c r="N659" s="635">
        <f t="shared" ca="1" si="9"/>
        <v>13200</v>
      </c>
      <c r="O659" s="504"/>
      <c r="P659" s="527"/>
      <c r="Q659" s="537"/>
      <c r="R659" s="537"/>
      <c r="S659" s="537"/>
    </row>
    <row r="660" spans="1:19" ht="18.75" customHeight="1">
      <c r="B660" s="626"/>
      <c r="C660" s="626"/>
      <c r="D660" s="758">
        <f>IFERROR(_xlfn.XLOOKUP(E660,[2]예산코드!D:D,[2]예산코드!A:A),"")</f>
        <v>500606</v>
      </c>
      <c r="E660" s="739" t="s">
        <v>2724</v>
      </c>
      <c r="F660" s="734">
        <v>45709</v>
      </c>
      <c r="G660" s="740" t="s">
        <v>2100</v>
      </c>
      <c r="H660" s="741" t="s">
        <v>1639</v>
      </c>
      <c r="I660" s="741" t="s">
        <v>706</v>
      </c>
      <c r="J660" s="741" t="s">
        <v>811</v>
      </c>
      <c r="K660" s="742">
        <v>13092</v>
      </c>
      <c r="L660" s="743">
        <v>1308</v>
      </c>
      <c r="M660" s="634" t="str">
        <f t="array" aca="1" ref="M660" ca="1">IFERROR(_xludf.IFS(J660="원천",K660*3.3%*-1,J660="원천/고용",SUM(K660*3.3%*-1,K660*75%*0.8%*-1)),"")</f>
        <v/>
      </c>
      <c r="N660" s="635">
        <f t="shared" ca="1" si="9"/>
        <v>14400</v>
      </c>
      <c r="O660" s="505"/>
      <c r="P660" s="513"/>
      <c r="Q660" s="537"/>
      <c r="R660" s="537"/>
      <c r="S660" s="537"/>
    </row>
    <row r="661" spans="1:19" ht="18.75" customHeight="1">
      <c r="B661" s="728"/>
      <c r="C661" s="728"/>
      <c r="D661" s="758">
        <f>IFERROR(_xlfn.XLOOKUP(E661,[2]예산코드!D:D,[2]예산코드!A:A),"")</f>
        <v>500606</v>
      </c>
      <c r="E661" s="739" t="s">
        <v>2724</v>
      </c>
      <c r="F661" s="734">
        <v>45709</v>
      </c>
      <c r="G661" s="735" t="s">
        <v>173</v>
      </c>
      <c r="H661" s="736" t="s">
        <v>1673</v>
      </c>
      <c r="I661" s="736" t="s">
        <v>677</v>
      </c>
      <c r="J661" s="736" t="s">
        <v>811</v>
      </c>
      <c r="K661" s="737">
        <v>12455</v>
      </c>
      <c r="L661" s="738">
        <v>1245</v>
      </c>
      <c r="M661" s="634" t="str">
        <f t="array" aca="1" ref="M661" ca="1">IFERROR(_xludf.IFS(J661="원천",K661*3.3%*-1,J661="원천/고용",SUM(K661*3.3%*-1,K661*75%*0.8%*-1)),"")</f>
        <v/>
      </c>
      <c r="N661" s="635">
        <f t="shared" ca="1" si="9"/>
        <v>13700</v>
      </c>
      <c r="O661" s="504"/>
      <c r="P661" s="527"/>
      <c r="Q661" s="537"/>
      <c r="R661" s="537"/>
      <c r="S661" s="537"/>
    </row>
    <row r="662" spans="1:19" ht="18.75" customHeight="1">
      <c r="B662" s="626"/>
      <c r="C662" s="626"/>
      <c r="D662" s="758">
        <f>IFERROR(_xlfn.XLOOKUP(E662,[2]예산코드!D:D,[2]예산코드!A:A),"")</f>
        <v>500601</v>
      </c>
      <c r="E662" s="739" t="s">
        <v>2725</v>
      </c>
      <c r="F662" s="734">
        <v>45709</v>
      </c>
      <c r="G662" s="740" t="s">
        <v>265</v>
      </c>
      <c r="H662" s="741" t="s">
        <v>1256</v>
      </c>
      <c r="I662" s="741" t="s">
        <v>663</v>
      </c>
      <c r="J662" s="741" t="s">
        <v>811</v>
      </c>
      <c r="K662" s="742">
        <v>95457</v>
      </c>
      <c r="L662" s="743">
        <v>9543</v>
      </c>
      <c r="M662" s="634" t="str">
        <f t="array" aca="1" ref="M662" ca="1">IFERROR(_xludf.IFS(J662="원천",K662*3.3%*-1,J662="원천/고용",SUM(K662*3.3%*-1,K662*75%*0.8%*-1)),"")</f>
        <v/>
      </c>
      <c r="N662" s="635">
        <f t="shared" ca="1" si="9"/>
        <v>105000</v>
      </c>
      <c r="O662" s="505"/>
      <c r="P662" s="513"/>
      <c r="Q662" s="537"/>
      <c r="R662" s="537"/>
      <c r="S662" s="537"/>
    </row>
    <row r="663" spans="1:19" ht="18.75" customHeight="1">
      <c r="B663" s="728"/>
      <c r="C663" s="728"/>
      <c r="D663" s="758">
        <f>IFERROR(_xlfn.XLOOKUP(E663,[2]예산코드!D:D,[2]예산코드!A:A),"")</f>
        <v>500609</v>
      </c>
      <c r="E663" s="733" t="s">
        <v>2726</v>
      </c>
      <c r="F663" s="734">
        <v>45709</v>
      </c>
      <c r="G663" s="735" t="s">
        <v>1827</v>
      </c>
      <c r="H663" s="736" t="s">
        <v>1647</v>
      </c>
      <c r="I663" s="736" t="s">
        <v>677</v>
      </c>
      <c r="J663" s="736" t="s">
        <v>811</v>
      </c>
      <c r="K663" s="737">
        <v>74546</v>
      </c>
      <c r="L663" s="738">
        <v>7454</v>
      </c>
      <c r="M663" s="634" t="str">
        <f t="array" aca="1" ref="M663" ca="1">IFERROR(_xludf.IFS(J663="원천",K663*3.3%*-1,J663="원천/고용",SUM(K663*3.3%*-1,K663*75%*0.8%*-1)),"")</f>
        <v/>
      </c>
      <c r="N663" s="635">
        <f t="shared" ca="1" si="9"/>
        <v>82000</v>
      </c>
      <c r="O663" s="504"/>
      <c r="P663" s="527"/>
      <c r="Q663" s="537"/>
      <c r="R663" s="537"/>
      <c r="S663" s="537"/>
    </row>
    <row r="664" spans="1:19" ht="18.75" customHeight="1">
      <c r="B664" s="626"/>
      <c r="C664" s="626"/>
      <c r="D664" s="758">
        <f>IFERROR(_xlfn.XLOOKUP(E664,[2]예산코드!D:D,[2]예산코드!A:A),"")</f>
        <v>500606</v>
      </c>
      <c r="E664" s="739" t="s">
        <v>2724</v>
      </c>
      <c r="F664" s="747">
        <v>45710</v>
      </c>
      <c r="G664" s="740" t="s">
        <v>73</v>
      </c>
      <c r="H664" s="741" t="s">
        <v>772</v>
      </c>
      <c r="I664" s="741" t="s">
        <v>697</v>
      </c>
      <c r="J664" s="741" t="s">
        <v>811</v>
      </c>
      <c r="K664" s="742">
        <v>72728</v>
      </c>
      <c r="L664" s="743">
        <v>7272</v>
      </c>
      <c r="M664" s="634" t="str">
        <f t="array" aca="1" ref="M664" ca="1">IFERROR(_xludf.IFS(J664="원천",K664*3.3%*-1,J664="원천/고용",SUM(K664*3.3%*-1,K664*75%*0.8%*-1)),"")</f>
        <v/>
      </c>
      <c r="N664" s="635">
        <f t="shared" ca="1" si="9"/>
        <v>80000</v>
      </c>
      <c r="O664" s="505"/>
      <c r="P664" s="513"/>
      <c r="Q664" s="537"/>
      <c r="R664" s="537"/>
      <c r="S664" s="537"/>
    </row>
    <row r="665" spans="1:19" ht="18.75" customHeight="1">
      <c r="B665" s="728"/>
      <c r="C665" s="728"/>
      <c r="D665" s="758">
        <f>IFERROR(_xlfn.XLOOKUP(E665,[2]예산코드!D:D,[2]예산코드!A:A),"")</f>
        <v>500610</v>
      </c>
      <c r="E665" s="733" t="s">
        <v>2727</v>
      </c>
      <c r="F665" s="734">
        <v>45710</v>
      </c>
      <c r="G665" s="735" t="s">
        <v>2066</v>
      </c>
      <c r="H665" s="736" t="s">
        <v>1107</v>
      </c>
      <c r="I665" s="736" t="s">
        <v>697</v>
      </c>
      <c r="J665" s="736" t="s">
        <v>811</v>
      </c>
      <c r="K665" s="737">
        <v>29400</v>
      </c>
      <c r="L665" s="738"/>
      <c r="M665" s="634" t="str">
        <f t="array" aca="1" ref="M665" ca="1">IFERROR(_xludf.IFS(J665="원천",K665*3.3%*-1,J665="원천/고용",SUM(K665*3.3%*-1,K665*75%*0.8%*-1)),"")</f>
        <v/>
      </c>
      <c r="N665" s="635">
        <f t="shared" ca="1" si="9"/>
        <v>29400</v>
      </c>
      <c r="O665" s="504"/>
      <c r="P665" s="527"/>
      <c r="Q665" s="537"/>
      <c r="R665" s="537"/>
      <c r="S665" s="537"/>
    </row>
    <row r="666" spans="1:19" ht="18.75" customHeight="1">
      <c r="B666" s="695"/>
      <c r="C666" s="695"/>
      <c r="D666" s="758">
        <f>IFERROR(_xlfn.XLOOKUP(E666,[2]예산코드!D:D,[2]예산코드!A:A),"")</f>
        <v>500606</v>
      </c>
      <c r="E666" s="705" t="s">
        <v>2632</v>
      </c>
      <c r="F666" s="745">
        <v>45710</v>
      </c>
      <c r="G666" s="698" t="s">
        <v>2678</v>
      </c>
      <c r="H666" s="699" t="s">
        <v>2685</v>
      </c>
      <c r="I666" s="699" t="s">
        <v>697</v>
      </c>
      <c r="J666" s="699" t="s">
        <v>811</v>
      </c>
      <c r="K666" s="700">
        <v>12182</v>
      </c>
      <c r="L666" s="701">
        <v>1218</v>
      </c>
      <c r="M666" s="702" t="str" cm="1">
        <f t="array" ref="M666">IFERROR(_xlfn.IFS(J666="원천",K666*3.3%*-1,J666="원천/고용",SUM(K666*3.3%*-1,K666*75%*0.8%*-1)),"")</f>
        <v/>
      </c>
      <c r="N666" s="703">
        <f>SUM(K666:M666)</f>
        <v>13400</v>
      </c>
      <c r="O666" s="540"/>
      <c r="P666" s="540"/>
      <c r="Q666" s="537"/>
      <c r="R666" s="537"/>
      <c r="S666" s="537"/>
    </row>
    <row r="667" spans="1:19" ht="18.75" customHeight="1">
      <c r="B667" s="704"/>
      <c r="C667" s="704"/>
      <c r="D667" s="758">
        <f>IFERROR(_xlfn.XLOOKUP(E667,[2]예산코드!D:D,[2]예산코드!A:A),"")</f>
        <v>500607</v>
      </c>
      <c r="E667" s="705" t="s">
        <v>153</v>
      </c>
      <c r="F667" s="697">
        <v>45710</v>
      </c>
      <c r="G667" s="706" t="s">
        <v>2635</v>
      </c>
      <c r="H667" s="707" t="s">
        <v>2636</v>
      </c>
      <c r="I667" s="707" t="s">
        <v>697</v>
      </c>
      <c r="J667" s="699" t="s">
        <v>811</v>
      </c>
      <c r="K667" s="708">
        <v>1818</v>
      </c>
      <c r="L667" s="709">
        <v>182</v>
      </c>
      <c r="M667" s="702" t="str" cm="1">
        <f t="array" ref="M667">IFERROR(_xlfn.IFS(J667="원천",K667*3.3%*-1,J667="원천/고용",SUM(K667*3.3%*-1,K667*75%*0.8%*-1)),"")</f>
        <v/>
      </c>
      <c r="N667" s="703">
        <f>SUM(K667:M667)</f>
        <v>2000</v>
      </c>
      <c r="O667" s="541"/>
      <c r="P667" s="541"/>
      <c r="Q667" s="537"/>
      <c r="R667" s="537"/>
      <c r="S667" s="537"/>
    </row>
    <row r="668" spans="1:19" s="539" customFormat="1" ht="18.75" customHeight="1">
      <c r="A668" s="539">
        <v>537</v>
      </c>
      <c r="B668" s="748"/>
      <c r="C668" s="748"/>
      <c r="D668" s="758">
        <f>IFERROR(_xlfn.XLOOKUP(E668,[2]예산코드!D:D,[2]예산코드!A:A),"")</f>
        <v>502201</v>
      </c>
      <c r="E668" s="749" t="s">
        <v>2492</v>
      </c>
      <c r="F668" s="688">
        <v>45712</v>
      </c>
      <c r="G668" s="750" t="s">
        <v>2493</v>
      </c>
      <c r="H668" s="751" t="s">
        <v>2486</v>
      </c>
      <c r="I668" s="751" t="s">
        <v>2484</v>
      </c>
      <c r="J668" s="751" t="s">
        <v>2468</v>
      </c>
      <c r="K668" s="752">
        <v>100000000</v>
      </c>
      <c r="L668" s="753">
        <v>10000000</v>
      </c>
      <c r="M668" s="685" t="str" cm="1">
        <f t="array" ref="M668">IFERROR(_xlfn.IFS(J668="원천",K668*3.3%*-1,J668="원천/고용",SUM(K668*3.3%*-1,K668*75%*0.8%*-1)),"")</f>
        <v/>
      </c>
      <c r="N668" s="693">
        <f t="shared" ref="N668" si="12">SUM(K668:M668)</f>
        <v>110000000</v>
      </c>
      <c r="O668" s="620"/>
      <c r="P668" s="621"/>
    </row>
    <row r="669" spans="1:19" ht="18.75" customHeight="1">
      <c r="B669" s="626"/>
      <c r="C669" s="626"/>
      <c r="D669" s="758">
        <f>IFERROR(_xlfn.XLOOKUP(E669,[2]예산코드!D:D,[2]예산코드!A:A),"")</f>
        <v>500606</v>
      </c>
      <c r="E669" s="739" t="s">
        <v>2724</v>
      </c>
      <c r="F669" s="747">
        <v>45712</v>
      </c>
      <c r="G669" s="740" t="s">
        <v>264</v>
      </c>
      <c r="H669" s="741" t="s">
        <v>373</v>
      </c>
      <c r="I669" s="741" t="s">
        <v>697</v>
      </c>
      <c r="J669" s="741" t="s">
        <v>811</v>
      </c>
      <c r="K669" s="742">
        <v>11500</v>
      </c>
      <c r="L669" s="743"/>
      <c r="M669" s="634" t="str">
        <f t="array" aca="1" ref="M669" ca="1">IFERROR(_xludf.IFS(J669="원천",K669*3.3%*-1,J669="원천/고용",SUM(K669*3.3%*-1,K669*75%*0.8%*-1)),"")</f>
        <v/>
      </c>
      <c r="N669" s="635">
        <f t="shared" ca="1" si="9"/>
        <v>11500</v>
      </c>
      <c r="O669" s="505"/>
      <c r="P669" s="513"/>
      <c r="Q669" s="537"/>
      <c r="R669" s="537"/>
      <c r="S669" s="537"/>
    </row>
    <row r="670" spans="1:19" ht="18.75" customHeight="1">
      <c r="B670" s="728"/>
      <c r="C670" s="728"/>
      <c r="D670" s="758">
        <f>IFERROR(_xlfn.XLOOKUP(E670,[2]예산코드!D:D,[2]예산코드!A:A),"")</f>
        <v>500606</v>
      </c>
      <c r="E670" s="739" t="s">
        <v>2724</v>
      </c>
      <c r="F670" s="747">
        <v>45712</v>
      </c>
      <c r="G670" s="735" t="s">
        <v>2731</v>
      </c>
      <c r="H670" s="736" t="s">
        <v>1761</v>
      </c>
      <c r="I670" s="736" t="s">
        <v>635</v>
      </c>
      <c r="J670" s="736" t="s">
        <v>811</v>
      </c>
      <c r="K670" s="737">
        <v>36818</v>
      </c>
      <c r="L670" s="738">
        <v>3682</v>
      </c>
      <c r="M670" s="634" t="str">
        <f t="array" aca="1" ref="M670" ca="1">IFERROR(_xludf.IFS(J670="원천",K670*3.3%*-1,J670="원천/고용",SUM(K670*3.3%*-1,K670*75%*0.8%*-1)),"")</f>
        <v/>
      </c>
      <c r="N670" s="635">
        <f t="shared" ca="1" si="9"/>
        <v>40500</v>
      </c>
      <c r="O670" s="504"/>
      <c r="P670" s="527"/>
      <c r="Q670" s="537"/>
      <c r="R670" s="537"/>
      <c r="S670" s="537"/>
    </row>
    <row r="671" spans="1:19" ht="18.75" customHeight="1">
      <c r="B671" s="626"/>
      <c r="C671" s="626"/>
      <c r="D671" s="758">
        <f>IFERROR(_xlfn.XLOOKUP(E671,[2]예산코드!D:D,[2]예산코드!A:A),"")</f>
        <v>500601</v>
      </c>
      <c r="E671" s="739" t="s">
        <v>2725</v>
      </c>
      <c r="F671" s="747">
        <v>45712</v>
      </c>
      <c r="G671" s="740" t="s">
        <v>1465</v>
      </c>
      <c r="H671" s="741" t="s">
        <v>1654</v>
      </c>
      <c r="I671" s="741" t="s">
        <v>661</v>
      </c>
      <c r="J671" s="741" t="s">
        <v>811</v>
      </c>
      <c r="K671" s="742">
        <v>25727</v>
      </c>
      <c r="L671" s="743">
        <v>2573</v>
      </c>
      <c r="M671" s="634" t="str">
        <f t="array" aca="1" ref="M671" ca="1">IFERROR(_xludf.IFS(J671="원천",K671*3.3%*-1,J671="원천/고용",SUM(K671*3.3%*-1,K671*75%*0.8%*-1)),"")</f>
        <v/>
      </c>
      <c r="N671" s="635">
        <f t="shared" ca="1" si="9"/>
        <v>28300</v>
      </c>
      <c r="O671" s="505"/>
      <c r="P671" s="513"/>
      <c r="Q671" s="537"/>
      <c r="R671" s="537"/>
      <c r="S671" s="537"/>
    </row>
    <row r="672" spans="1:19" ht="18.75" customHeight="1">
      <c r="B672" s="728"/>
      <c r="C672" s="728"/>
      <c r="D672" s="758">
        <f>IFERROR(_xlfn.XLOOKUP(E672,[2]예산코드!D:D,[2]예산코드!A:A),"")</f>
        <v>500601</v>
      </c>
      <c r="E672" s="739" t="s">
        <v>2725</v>
      </c>
      <c r="F672" s="747">
        <v>45712</v>
      </c>
      <c r="G672" s="735" t="s">
        <v>263</v>
      </c>
      <c r="H672" s="736" t="s">
        <v>1645</v>
      </c>
      <c r="I672" s="736" t="s">
        <v>636</v>
      </c>
      <c r="J672" s="736" t="s">
        <v>811</v>
      </c>
      <c r="K672" s="737">
        <v>22636</v>
      </c>
      <c r="L672" s="738">
        <v>2264</v>
      </c>
      <c r="M672" s="634" t="str">
        <f t="array" aca="1" ref="M672" ca="1">IFERROR(_xludf.IFS(J672="원천",K672*3.3%*-1,J672="원천/고용",SUM(K672*3.3%*-1,K672*75%*0.8%*-1)),"")</f>
        <v/>
      </c>
      <c r="N672" s="635">
        <f t="shared" ca="1" si="9"/>
        <v>24900</v>
      </c>
      <c r="O672" s="504"/>
      <c r="P672" s="527"/>
      <c r="Q672" s="537"/>
      <c r="R672" s="537"/>
      <c r="S672" s="537"/>
    </row>
    <row r="673" spans="2:19" ht="18.75" customHeight="1">
      <c r="B673" s="626"/>
      <c r="C673" s="626"/>
      <c r="D673" s="758">
        <f>IFERROR(_xlfn.XLOOKUP(E673,[2]예산코드!D:D,[2]예산코드!A:A),"")</f>
        <v>500610</v>
      </c>
      <c r="E673" s="733" t="s">
        <v>2727</v>
      </c>
      <c r="F673" s="747">
        <v>45712</v>
      </c>
      <c r="G673" s="740" t="s">
        <v>1826</v>
      </c>
      <c r="H673" s="741" t="s">
        <v>1097</v>
      </c>
      <c r="I673" s="741" t="s">
        <v>697</v>
      </c>
      <c r="J673" s="741" t="s">
        <v>811</v>
      </c>
      <c r="K673" s="742">
        <v>2000</v>
      </c>
      <c r="L673" s="743">
        <v>200</v>
      </c>
      <c r="M673" s="634" t="str">
        <f t="array" aca="1" ref="M673" ca="1">IFERROR(_xludf.IFS(J673="원천",K673*3.3%*-1,J673="원천/고용",SUM(K673*3.3%*-1,K673*75%*0.8%*-1)),"")</f>
        <v/>
      </c>
      <c r="N673" s="635">
        <f t="shared" ca="1" si="9"/>
        <v>2200</v>
      </c>
      <c r="O673" s="505"/>
      <c r="P673" s="513"/>
      <c r="Q673" s="537"/>
      <c r="R673" s="537"/>
      <c r="S673" s="537"/>
    </row>
    <row r="674" spans="2:19" ht="18.75" customHeight="1">
      <c r="B674" s="728"/>
      <c r="C674" s="728"/>
      <c r="D674" s="758">
        <f>IFERROR(_xlfn.XLOOKUP(E674,[2]예산코드!D:D,[2]예산코드!A:A),"")</f>
        <v>500607</v>
      </c>
      <c r="E674" s="733" t="s">
        <v>2723</v>
      </c>
      <c r="F674" s="747">
        <v>45712</v>
      </c>
      <c r="G674" s="735" t="s">
        <v>269</v>
      </c>
      <c r="H674" s="736" t="s">
        <v>367</v>
      </c>
      <c r="I674" s="736" t="s">
        <v>697</v>
      </c>
      <c r="J674" s="736" t="s">
        <v>811</v>
      </c>
      <c r="K674" s="737">
        <v>5273</v>
      </c>
      <c r="L674" s="738">
        <v>527</v>
      </c>
      <c r="M674" s="634" t="str">
        <f t="array" aca="1" ref="M674" ca="1">IFERROR(_xludf.IFS(J674="원천",K674*3.3%*-1,J674="원천/고용",SUM(K674*3.3%*-1,K674*75%*0.8%*-1)),"")</f>
        <v/>
      </c>
      <c r="N674" s="635">
        <f t="shared" ca="1" si="9"/>
        <v>5800</v>
      </c>
      <c r="O674" s="504"/>
      <c r="P674" s="527"/>
      <c r="Q674" s="537"/>
      <c r="R674" s="537"/>
      <c r="S674" s="537"/>
    </row>
    <row r="675" spans="2:19" ht="18.75" customHeight="1">
      <c r="B675" s="626"/>
      <c r="C675" s="626"/>
      <c r="D675" s="758">
        <f>IFERROR(_xlfn.XLOOKUP(E675,[2]예산코드!D:D,[2]예산코드!A:A),"")</f>
        <v>500609</v>
      </c>
      <c r="E675" s="733" t="s">
        <v>2726</v>
      </c>
      <c r="F675" s="747">
        <v>45712</v>
      </c>
      <c r="G675" s="740" t="s">
        <v>1817</v>
      </c>
      <c r="H675" s="741" t="s">
        <v>1177</v>
      </c>
      <c r="I675" s="741" t="s">
        <v>706</v>
      </c>
      <c r="J675" s="741" t="s">
        <v>811</v>
      </c>
      <c r="K675" s="742">
        <v>88929</v>
      </c>
      <c r="L675" s="743">
        <v>8893</v>
      </c>
      <c r="M675" s="634" t="str">
        <f t="array" aca="1" ref="M675" ca="1">IFERROR(_xludf.IFS(J675="원천",K675*3.3%*-1,J675="원천/고용",SUM(K675*3.3%*-1,K675*75%*0.8%*-1)),"")</f>
        <v/>
      </c>
      <c r="N675" s="635">
        <f t="shared" ca="1" si="9"/>
        <v>97822</v>
      </c>
      <c r="O675" s="505"/>
      <c r="P675" s="513"/>
      <c r="Q675" s="537"/>
      <c r="R675" s="537"/>
      <c r="S675" s="537"/>
    </row>
    <row r="676" spans="2:19" ht="18.75" customHeight="1">
      <c r="B676" s="728"/>
      <c r="C676" s="728"/>
      <c r="D676" s="758">
        <f>IFERROR(_xlfn.XLOOKUP(E676,[2]예산코드!D:D,[2]예산코드!A:A),"")</f>
        <v>500602</v>
      </c>
      <c r="E676" s="733" t="s">
        <v>2732</v>
      </c>
      <c r="F676" s="747">
        <v>45712</v>
      </c>
      <c r="G676" s="735" t="s">
        <v>2082</v>
      </c>
      <c r="H676" s="736" t="s">
        <v>1157</v>
      </c>
      <c r="I676" s="736" t="s">
        <v>649</v>
      </c>
      <c r="J676" s="736" t="s">
        <v>811</v>
      </c>
      <c r="K676" s="737">
        <v>24000</v>
      </c>
      <c r="L676" s="738">
        <v>2400</v>
      </c>
      <c r="M676" s="634" t="str">
        <f t="array" aca="1" ref="M676" ca="1">IFERROR(_xludf.IFS(J676="원천",K676*3.3%*-1,J676="원천/고용",SUM(K676*3.3%*-1,K676*75%*0.8%*-1)),"")</f>
        <v/>
      </c>
      <c r="N676" s="635">
        <f t="shared" ca="1" si="9"/>
        <v>26400</v>
      </c>
      <c r="O676" s="504"/>
      <c r="P676" s="527"/>
      <c r="Q676" s="537"/>
      <c r="R676" s="537"/>
      <c r="S676" s="537"/>
    </row>
    <row r="677" spans="2:19" ht="18.75" customHeight="1">
      <c r="B677" s="626"/>
      <c r="C677" s="626"/>
      <c r="D677" s="758">
        <f>IFERROR(_xlfn.XLOOKUP(E677,[2]예산코드!D:D,[2]예산코드!A:A),"")</f>
        <v>500602</v>
      </c>
      <c r="E677" s="733" t="s">
        <v>2732</v>
      </c>
      <c r="F677" s="747">
        <v>45712</v>
      </c>
      <c r="G677" s="740" t="s">
        <v>1585</v>
      </c>
      <c r="H677" s="741" t="s">
        <v>1099</v>
      </c>
      <c r="I677" s="741" t="s">
        <v>661</v>
      </c>
      <c r="J677" s="741" t="s">
        <v>811</v>
      </c>
      <c r="K677" s="742">
        <v>3637</v>
      </c>
      <c r="L677" s="743">
        <v>363</v>
      </c>
      <c r="M677" s="634" t="str">
        <f t="array" aca="1" ref="M677" ca="1">IFERROR(_xludf.IFS(J677="원천",K677*3.3%*-1,J677="원천/고용",SUM(K677*3.3%*-1,K677*75%*0.8%*-1)),"")</f>
        <v/>
      </c>
      <c r="N677" s="635">
        <f t="shared" ca="1" si="9"/>
        <v>4000</v>
      </c>
      <c r="O677" s="505"/>
      <c r="P677" s="513"/>
      <c r="Q677" s="537"/>
      <c r="R677" s="537"/>
      <c r="S677" s="537"/>
    </row>
    <row r="678" spans="2:19" ht="18.75" customHeight="1">
      <c r="B678" s="728"/>
      <c r="C678" s="728"/>
      <c r="D678" s="758">
        <f>IFERROR(_xlfn.XLOOKUP(E678,[2]예산코드!D:D,[2]예산코드!A:A),"")</f>
        <v>500602</v>
      </c>
      <c r="E678" s="733" t="s">
        <v>2732</v>
      </c>
      <c r="F678" s="747">
        <v>45712</v>
      </c>
      <c r="G678" s="735" t="s">
        <v>2082</v>
      </c>
      <c r="H678" s="736" t="s">
        <v>1097</v>
      </c>
      <c r="I678" s="736" t="s">
        <v>649</v>
      </c>
      <c r="J678" s="736" t="s">
        <v>811</v>
      </c>
      <c r="K678" s="737">
        <v>2000</v>
      </c>
      <c r="L678" s="738">
        <v>200</v>
      </c>
      <c r="M678" s="634" t="str">
        <f t="array" aca="1" ref="M678" ca="1">IFERROR(_xludf.IFS(J678="원천",K678*3.3%*-1,J678="원천/고용",SUM(K678*3.3%*-1,K678*75%*0.8%*-1)),"")</f>
        <v/>
      </c>
      <c r="N678" s="635">
        <f t="shared" ca="1" si="9"/>
        <v>2200</v>
      </c>
      <c r="O678" s="504"/>
      <c r="P678" s="527"/>
      <c r="Q678" s="537"/>
      <c r="R678" s="537"/>
      <c r="S678" s="537"/>
    </row>
    <row r="679" spans="2:19" ht="18.75" customHeight="1">
      <c r="B679" s="626"/>
      <c r="C679" s="626"/>
      <c r="D679" s="758">
        <f>IFERROR(_xlfn.XLOOKUP(E679,[2]예산코드!D:D,[2]예산코드!A:A),"")</f>
        <v>500602</v>
      </c>
      <c r="E679" s="733" t="s">
        <v>2732</v>
      </c>
      <c r="F679" s="747">
        <v>45712</v>
      </c>
      <c r="G679" s="740" t="s">
        <v>1585</v>
      </c>
      <c r="H679" s="741" t="s">
        <v>1097</v>
      </c>
      <c r="I679" s="741" t="s">
        <v>661</v>
      </c>
      <c r="J679" s="741" t="s">
        <v>811</v>
      </c>
      <c r="K679" s="742">
        <v>2000</v>
      </c>
      <c r="L679" s="743">
        <v>200</v>
      </c>
      <c r="M679" s="634" t="str">
        <f t="array" aca="1" ref="M679" ca="1">IFERROR(_xludf.IFS(J679="원천",K679*3.3%*-1,J679="원천/고용",SUM(K679*3.3%*-1,K679*75%*0.8%*-1)),"")</f>
        <v/>
      </c>
      <c r="N679" s="635">
        <f t="shared" ca="1" si="9"/>
        <v>2200</v>
      </c>
      <c r="O679" s="505"/>
      <c r="P679" s="513"/>
      <c r="Q679" s="537"/>
      <c r="R679" s="537"/>
      <c r="S679" s="537"/>
    </row>
    <row r="680" spans="2:19" ht="18.75" customHeight="1">
      <c r="B680" s="728"/>
      <c r="C680" s="728"/>
      <c r="D680" s="758">
        <f>IFERROR(_xlfn.XLOOKUP(E680,[2]예산코드!D:D,[2]예산코드!A:A),"")</f>
        <v>500602</v>
      </c>
      <c r="E680" s="733" t="s">
        <v>2732</v>
      </c>
      <c r="F680" s="747">
        <v>45712</v>
      </c>
      <c r="G680" s="735" t="s">
        <v>1520</v>
      </c>
      <c r="H680" s="736" t="s">
        <v>1462</v>
      </c>
      <c r="I680" s="736" t="s">
        <v>661</v>
      </c>
      <c r="J680" s="736" t="s">
        <v>811</v>
      </c>
      <c r="K680" s="737">
        <v>45455</v>
      </c>
      <c r="L680" s="738">
        <v>4545</v>
      </c>
      <c r="M680" s="634" t="str">
        <f t="array" aca="1" ref="M680" ca="1">IFERROR(_xludf.IFS(J680="원천",K680*3.3%*-1,J680="원천/고용",SUM(K680*3.3%*-1,K680*75%*0.8%*-1)),"")</f>
        <v/>
      </c>
      <c r="N680" s="635">
        <f t="shared" ca="1" si="9"/>
        <v>50000</v>
      </c>
      <c r="O680" s="504"/>
      <c r="P680" s="527"/>
      <c r="Q680" s="537"/>
      <c r="R680" s="537"/>
      <c r="S680" s="537"/>
    </row>
    <row r="681" spans="2:19" ht="18.75" customHeight="1">
      <c r="B681" s="626"/>
      <c r="C681" s="626"/>
      <c r="D681" s="758">
        <f>IFERROR(_xlfn.XLOOKUP(E681,[2]예산코드!D:D,[2]예산코드!A:A),"")</f>
        <v>500606</v>
      </c>
      <c r="E681" s="739" t="s">
        <v>2724</v>
      </c>
      <c r="F681" s="747">
        <v>45712</v>
      </c>
      <c r="G681" s="740" t="s">
        <v>266</v>
      </c>
      <c r="H681" s="741" t="s">
        <v>1256</v>
      </c>
      <c r="I681" s="741" t="s">
        <v>697</v>
      </c>
      <c r="J681" s="741" t="s">
        <v>811</v>
      </c>
      <c r="K681" s="742">
        <v>146367</v>
      </c>
      <c r="L681" s="743">
        <v>14633</v>
      </c>
      <c r="M681" s="634" t="str">
        <f t="array" aca="1" ref="M681" ca="1">IFERROR(_xludf.IFS(J681="원천",K681*3.3%*-1,J681="원천/고용",SUM(K681*3.3%*-1,K681*75%*0.8%*-1)),"")</f>
        <v/>
      </c>
      <c r="N681" s="635">
        <f t="shared" ca="1" si="9"/>
        <v>161000</v>
      </c>
      <c r="O681" s="505"/>
      <c r="P681" s="513"/>
      <c r="Q681" s="537"/>
      <c r="R681" s="537"/>
      <c r="S681" s="537"/>
    </row>
    <row r="682" spans="2:19" ht="18.75" customHeight="1">
      <c r="B682" s="728"/>
      <c r="C682" s="728"/>
      <c r="D682" s="758">
        <f>IFERROR(_xlfn.XLOOKUP(E682,[2]예산코드!D:D,[2]예산코드!A:A),"")</f>
        <v>500601</v>
      </c>
      <c r="E682" s="739" t="s">
        <v>2725</v>
      </c>
      <c r="F682" s="747">
        <v>45712</v>
      </c>
      <c r="G682" s="735" t="s">
        <v>424</v>
      </c>
      <c r="H682" s="736" t="s">
        <v>1101</v>
      </c>
      <c r="I682" s="736" t="s">
        <v>663</v>
      </c>
      <c r="J682" s="736" t="s">
        <v>811</v>
      </c>
      <c r="K682" s="737">
        <v>81364</v>
      </c>
      <c r="L682" s="738">
        <v>8136</v>
      </c>
      <c r="M682" s="634" t="str">
        <f t="array" aca="1" ref="M682" ca="1">IFERROR(_xludf.IFS(J682="원천",K682*3.3%*-1,J682="원천/고용",SUM(K682*3.3%*-1,K682*75%*0.8%*-1)),"")</f>
        <v/>
      </c>
      <c r="N682" s="635">
        <f t="shared" ca="1" si="9"/>
        <v>89500</v>
      </c>
      <c r="O682" s="504"/>
      <c r="P682" s="527"/>
      <c r="Q682" s="537"/>
      <c r="R682" s="537"/>
      <c r="S682" s="537"/>
    </row>
    <row r="683" spans="2:19" ht="18.75" customHeight="1">
      <c r="B683" s="626"/>
      <c r="C683" s="626"/>
      <c r="D683" s="758">
        <f>IFERROR(_xlfn.XLOOKUP(E683,[2]예산코드!D:D,[2]예산코드!A:A),"")</f>
        <v>500606</v>
      </c>
      <c r="E683" s="739" t="s">
        <v>2724</v>
      </c>
      <c r="F683" s="747">
        <v>45712</v>
      </c>
      <c r="G683" s="740" t="s">
        <v>173</v>
      </c>
      <c r="H683" s="741" t="s">
        <v>1275</v>
      </c>
      <c r="I683" s="741" t="s">
        <v>677</v>
      </c>
      <c r="J683" s="741" t="s">
        <v>811</v>
      </c>
      <c r="K683" s="742">
        <v>13547</v>
      </c>
      <c r="L683" s="743">
        <v>1353</v>
      </c>
      <c r="M683" s="634" t="str">
        <f t="array" aca="1" ref="M683" ca="1">IFERROR(_xludf.IFS(J683="원천",K683*3.3%*-1,J683="원천/고용",SUM(K683*3.3%*-1,K683*75%*0.8%*-1)),"")</f>
        <v/>
      </c>
      <c r="N683" s="635">
        <f t="shared" ca="1" si="9"/>
        <v>14900</v>
      </c>
      <c r="O683" s="505"/>
      <c r="P683" s="513"/>
      <c r="Q683" s="537"/>
      <c r="R683" s="537"/>
      <c r="S683" s="537"/>
    </row>
    <row r="684" spans="2:19" ht="18.75" customHeight="1">
      <c r="B684" s="728"/>
      <c r="C684" s="728"/>
      <c r="D684" s="758">
        <f>IFERROR(_xlfn.XLOOKUP(E684,[2]예산코드!D:D,[2]예산코드!A:A),"")</f>
        <v>500602</v>
      </c>
      <c r="E684" s="733" t="s">
        <v>2732</v>
      </c>
      <c r="F684" s="747">
        <v>45712</v>
      </c>
      <c r="G684" s="735" t="s">
        <v>1514</v>
      </c>
      <c r="H684" s="736" t="s">
        <v>1149</v>
      </c>
      <c r="I684" s="736" t="s">
        <v>649</v>
      </c>
      <c r="J684" s="736" t="s">
        <v>1143</v>
      </c>
      <c r="K684" s="737">
        <v>800</v>
      </c>
      <c r="L684" s="738"/>
      <c r="M684" s="634" t="str">
        <f t="array" aca="1" ref="M684" ca="1">IFERROR(_xludf.IFS(J684="원천",K684*3.3%*-1,J684="원천/고용",SUM(K684*3.3%*-1,K684*75%*0.8%*-1)),"")</f>
        <v/>
      </c>
      <c r="N684" s="635">
        <f t="shared" ca="1" si="9"/>
        <v>800</v>
      </c>
      <c r="O684" s="504"/>
      <c r="P684" s="527"/>
      <c r="Q684" s="537"/>
      <c r="R684" s="537"/>
      <c r="S684" s="537"/>
    </row>
    <row r="685" spans="2:19" ht="18.75" customHeight="1">
      <c r="B685" s="626"/>
      <c r="C685" s="626"/>
      <c r="D685" s="758">
        <f>IFERROR(_xlfn.XLOOKUP(E685,[2]예산코드!D:D,[2]예산코드!A:A),"")</f>
        <v>500602</v>
      </c>
      <c r="E685" s="733" t="s">
        <v>2732</v>
      </c>
      <c r="F685" s="747">
        <v>45712</v>
      </c>
      <c r="G685" s="740" t="s">
        <v>1514</v>
      </c>
      <c r="H685" s="741" t="s">
        <v>1178</v>
      </c>
      <c r="I685" s="736" t="s">
        <v>649</v>
      </c>
      <c r="J685" s="736" t="s">
        <v>1143</v>
      </c>
      <c r="K685" s="742">
        <v>1700</v>
      </c>
      <c r="L685" s="743"/>
      <c r="M685" s="634" t="str">
        <f t="array" aca="1" ref="M685" ca="1">IFERROR(_xludf.IFS(J685="원천",K685*3.3%*-1,J685="원천/고용",SUM(K685*3.3%*-1,K685*75%*0.8%*-1)),"")</f>
        <v/>
      </c>
      <c r="N685" s="635">
        <f t="shared" ca="1" si="9"/>
        <v>1700</v>
      </c>
      <c r="O685" s="505"/>
      <c r="P685" s="513"/>
      <c r="Q685" s="537"/>
      <c r="R685" s="537"/>
      <c r="S685" s="537"/>
    </row>
    <row r="686" spans="2:19" ht="18.75" customHeight="1">
      <c r="B686" s="728"/>
      <c r="C686" s="728"/>
      <c r="D686" s="758">
        <f>IFERROR(_xlfn.XLOOKUP(E686,[2]예산코드!D:D,[2]예산코드!A:A),"")</f>
        <v>500602</v>
      </c>
      <c r="E686" s="733" t="s">
        <v>2732</v>
      </c>
      <c r="F686" s="747">
        <v>45712</v>
      </c>
      <c r="G686" s="735" t="s">
        <v>1514</v>
      </c>
      <c r="H686" s="736" t="s">
        <v>1227</v>
      </c>
      <c r="I686" s="736" t="s">
        <v>649</v>
      </c>
      <c r="J686" s="736" t="s">
        <v>1143</v>
      </c>
      <c r="K686" s="737">
        <v>3273</v>
      </c>
      <c r="L686" s="738">
        <v>327</v>
      </c>
      <c r="M686" s="634" t="str">
        <f t="array" aca="1" ref="M686" ca="1">IFERROR(_xludf.IFS(J686="원천",K686*3.3%*-1,J686="원천/고용",SUM(K686*3.3%*-1,K686*75%*0.8%*-1)),"")</f>
        <v/>
      </c>
      <c r="N686" s="635">
        <f t="shared" ca="1" si="9"/>
        <v>3600</v>
      </c>
      <c r="O686" s="504"/>
      <c r="P686" s="527"/>
      <c r="Q686" s="537"/>
      <c r="R686" s="537"/>
      <c r="S686" s="537"/>
    </row>
    <row r="687" spans="2:19" ht="18.75" customHeight="1">
      <c r="B687" s="626"/>
      <c r="C687" s="626"/>
      <c r="D687" s="758">
        <f>IFERROR(_xlfn.XLOOKUP(E687,[2]예산코드!D:D,[2]예산코드!A:A),"")</f>
        <v>500602</v>
      </c>
      <c r="E687" s="733" t="s">
        <v>2732</v>
      </c>
      <c r="F687" s="747">
        <v>45712</v>
      </c>
      <c r="G687" s="740" t="s">
        <v>1514</v>
      </c>
      <c r="H687" s="741" t="s">
        <v>770</v>
      </c>
      <c r="I687" s="736" t="s">
        <v>649</v>
      </c>
      <c r="J687" s="736" t="s">
        <v>1143</v>
      </c>
      <c r="K687" s="742">
        <v>3273</v>
      </c>
      <c r="L687" s="743">
        <v>327</v>
      </c>
      <c r="M687" s="634" t="str">
        <f t="array" aca="1" ref="M687" ca="1">IFERROR(_xludf.IFS(J687="원천",K687*3.3%*-1,J687="원천/고용",SUM(K687*3.3%*-1,K687*75%*0.8%*-1)),"")</f>
        <v/>
      </c>
      <c r="N687" s="635">
        <f t="shared" ca="1" si="9"/>
        <v>3600</v>
      </c>
      <c r="O687" s="505"/>
      <c r="P687" s="513"/>
      <c r="Q687" s="537"/>
      <c r="R687" s="537"/>
      <c r="S687" s="537"/>
    </row>
    <row r="688" spans="2:19" ht="18.75" customHeight="1">
      <c r="B688" s="626"/>
      <c r="C688" s="626"/>
      <c r="D688" s="758">
        <f>IFERROR(_xlfn.XLOOKUP(E688,[2]예산코드!D:D,[2]예산코드!A:A),"")</f>
        <v>500606</v>
      </c>
      <c r="E688" s="739" t="s">
        <v>2724</v>
      </c>
      <c r="F688" s="747">
        <v>45712</v>
      </c>
      <c r="G688" s="740" t="s">
        <v>2419</v>
      </c>
      <c r="H688" s="741" t="s">
        <v>1285</v>
      </c>
      <c r="I688" s="736" t="s">
        <v>681</v>
      </c>
      <c r="J688" s="736" t="s">
        <v>811</v>
      </c>
      <c r="K688" s="742">
        <v>391816</v>
      </c>
      <c r="L688" s="743">
        <v>39184</v>
      </c>
      <c r="M688" s="634"/>
      <c r="N688" s="635">
        <f t="shared" si="9"/>
        <v>431000</v>
      </c>
      <c r="O688" s="505"/>
      <c r="P688" s="513"/>
      <c r="Q688" s="537"/>
      <c r="R688" s="537"/>
      <c r="S688" s="537"/>
    </row>
    <row r="689" spans="1:19" ht="18.75" customHeight="1">
      <c r="B689" s="626"/>
      <c r="C689" s="626"/>
      <c r="D689" s="758">
        <f>IFERROR(_xlfn.XLOOKUP(E689,[2]예산코드!D:D,[2]예산코드!A:A),"")</f>
        <v>500606</v>
      </c>
      <c r="E689" s="739" t="s">
        <v>2724</v>
      </c>
      <c r="F689" s="747">
        <v>45712</v>
      </c>
      <c r="G689" s="740" t="s">
        <v>1747</v>
      </c>
      <c r="H689" s="741" t="s">
        <v>2353</v>
      </c>
      <c r="I689" s="736" t="s">
        <v>706</v>
      </c>
      <c r="J689" s="736" t="s">
        <v>811</v>
      </c>
      <c r="K689" s="742">
        <v>8182</v>
      </c>
      <c r="L689" s="743">
        <v>818</v>
      </c>
      <c r="M689" s="634"/>
      <c r="N689" s="635">
        <f t="shared" si="9"/>
        <v>9000</v>
      </c>
      <c r="O689" s="505"/>
      <c r="P689" s="513"/>
      <c r="Q689" s="537"/>
      <c r="R689" s="537"/>
      <c r="S689" s="537"/>
    </row>
    <row r="690" spans="1:19" s="622" customFormat="1" ht="18.75" customHeight="1">
      <c r="B690" s="695"/>
      <c r="C690" s="695"/>
      <c r="D690" s="758">
        <f>IFERROR(_xlfn.XLOOKUP(E690,[2]예산코드!D:D,[2]예산코드!A:A),"")</f>
        <v>500606</v>
      </c>
      <c r="E690" s="705" t="s">
        <v>2632</v>
      </c>
      <c r="F690" s="745">
        <v>45712</v>
      </c>
      <c r="G690" s="698" t="s">
        <v>2662</v>
      </c>
      <c r="H690" s="699" t="s">
        <v>375</v>
      </c>
      <c r="I690" s="699" t="s">
        <v>697</v>
      </c>
      <c r="J690" s="699" t="s">
        <v>811</v>
      </c>
      <c r="K690" s="700">
        <v>95227</v>
      </c>
      <c r="L690" s="701">
        <v>9523</v>
      </c>
      <c r="M690" s="702" t="str" cm="1">
        <f t="array" ref="M690">IFERROR(_xlfn.IFS(J690="원천",K690*3.3%*-1,J690="원천/고용",SUM(K690*3.3%*-1,K690*75%*0.8%*-1)),"")</f>
        <v/>
      </c>
      <c r="N690" s="703">
        <f t="shared" ref="N690:N695" si="13">SUM(K690:M690)</f>
        <v>104750</v>
      </c>
      <c r="O690" s="623"/>
      <c r="P690" s="623"/>
    </row>
    <row r="691" spans="1:19" s="622" customFormat="1" ht="18.75" customHeight="1">
      <c r="B691" s="704"/>
      <c r="C691" s="704"/>
      <c r="D691" s="758">
        <f>IFERROR(_xlfn.XLOOKUP(E691,[2]예산코드!D:D,[2]예산코드!A:A),"")</f>
        <v>503405</v>
      </c>
      <c r="E691" s="705" t="s">
        <v>988</v>
      </c>
      <c r="F691" s="745">
        <v>45712</v>
      </c>
      <c r="G691" s="706" t="s">
        <v>2686</v>
      </c>
      <c r="H691" s="699" t="s">
        <v>375</v>
      </c>
      <c r="I691" s="699" t="s">
        <v>697</v>
      </c>
      <c r="J691" s="699" t="s">
        <v>811</v>
      </c>
      <c r="K691" s="708">
        <v>93245</v>
      </c>
      <c r="L691" s="709">
        <v>9325</v>
      </c>
      <c r="M691" s="702" t="str" cm="1">
        <f t="array" ref="M691">IFERROR(_xlfn.IFS(J691="원천",K691*3.3%*-1,J691="원천/고용",SUM(K691*3.3%*-1,K691*75%*0.8%*-1)),"")</f>
        <v/>
      </c>
      <c r="N691" s="703">
        <f t="shared" si="13"/>
        <v>102570</v>
      </c>
      <c r="O691" s="624"/>
      <c r="P691" s="624"/>
    </row>
    <row r="692" spans="1:19" s="622" customFormat="1" ht="18.75" customHeight="1">
      <c r="B692" s="695"/>
      <c r="C692" s="695"/>
      <c r="D692" s="758">
        <f>IFERROR(_xlfn.XLOOKUP(E692,[2]예산코드!D:D,[2]예산코드!A:A),"")</f>
        <v>503405</v>
      </c>
      <c r="E692" s="705" t="s">
        <v>988</v>
      </c>
      <c r="F692" s="745">
        <v>45712</v>
      </c>
      <c r="G692" s="706" t="s">
        <v>2686</v>
      </c>
      <c r="H692" s="699" t="s">
        <v>2687</v>
      </c>
      <c r="I692" s="699" t="s">
        <v>697</v>
      </c>
      <c r="J692" s="699" t="s">
        <v>811</v>
      </c>
      <c r="K692" s="700">
        <v>43273</v>
      </c>
      <c r="L692" s="701">
        <v>4327</v>
      </c>
      <c r="M692" s="702" t="str" cm="1">
        <f t="array" ref="M692">IFERROR(_xlfn.IFS(J692="원천",K692*3.3%*-1,J692="원천/고용",SUM(K692*3.3%*-1,K692*75%*0.8%*-1)),"")</f>
        <v/>
      </c>
      <c r="N692" s="703">
        <f t="shared" si="13"/>
        <v>47600</v>
      </c>
      <c r="O692" s="623"/>
      <c r="P692" s="623"/>
    </row>
    <row r="693" spans="1:19" s="622" customFormat="1" ht="18.75" customHeight="1">
      <c r="B693" s="695"/>
      <c r="C693" s="695"/>
      <c r="D693" s="758">
        <f>IFERROR(_xlfn.XLOOKUP(E693,[2]예산코드!D:D,[2]예산코드!A:A),"")</f>
        <v>500606</v>
      </c>
      <c r="E693" s="705" t="s">
        <v>2632</v>
      </c>
      <c r="F693" s="745">
        <v>45712</v>
      </c>
      <c r="G693" s="698" t="s">
        <v>2688</v>
      </c>
      <c r="H693" s="699" t="s">
        <v>2689</v>
      </c>
      <c r="I693" s="707" t="s">
        <v>697</v>
      </c>
      <c r="J693" s="699" t="s">
        <v>811</v>
      </c>
      <c r="K693" s="700">
        <v>42818</v>
      </c>
      <c r="L693" s="701">
        <v>4282</v>
      </c>
      <c r="M693" s="702" t="str" cm="1">
        <f t="array" ref="M693">IFERROR(_xlfn.IFS(J693="원천",K693*3.3%*-1,J693="원천/고용",SUM(K693*3.3%*-1,K693*75%*0.8%*-1)),"")</f>
        <v/>
      </c>
      <c r="N693" s="703">
        <f t="shared" si="13"/>
        <v>47100</v>
      </c>
      <c r="O693" s="624"/>
      <c r="P693" s="624"/>
    </row>
    <row r="694" spans="1:19" s="622" customFormat="1" ht="18.75" customHeight="1">
      <c r="B694" s="704"/>
      <c r="C694" s="704"/>
      <c r="D694" s="758">
        <f>IFERROR(_xlfn.XLOOKUP(E694,[2]예산코드!D:D,[2]예산코드!A:A),"")</f>
        <v>500606</v>
      </c>
      <c r="E694" s="705" t="s">
        <v>2632</v>
      </c>
      <c r="F694" s="745">
        <v>45712</v>
      </c>
      <c r="G694" s="706" t="s">
        <v>2690</v>
      </c>
      <c r="H694" s="707" t="s">
        <v>2691</v>
      </c>
      <c r="I694" s="707" t="s">
        <v>697</v>
      </c>
      <c r="J694" s="707" t="s">
        <v>811</v>
      </c>
      <c r="K694" s="708">
        <v>43636</v>
      </c>
      <c r="L694" s="709">
        <v>4364</v>
      </c>
      <c r="M694" s="702" t="str" cm="1">
        <f t="array" ref="M694">IFERROR(_xlfn.IFS(J694="원천",K694*3.3%*-1,J694="원천/고용",SUM(K694*3.3%*-1,K694*75%*0.8%*-1)),"")</f>
        <v/>
      </c>
      <c r="N694" s="703">
        <f t="shared" si="13"/>
        <v>48000</v>
      </c>
      <c r="O694" s="623"/>
      <c r="P694" s="623"/>
    </row>
    <row r="695" spans="1:19" s="622" customFormat="1" ht="18.75" customHeight="1">
      <c r="B695" s="695"/>
      <c r="C695" s="695"/>
      <c r="D695" s="758">
        <f>IFERROR(_xlfn.XLOOKUP(E695,[2]예산코드!D:D,[2]예산코드!A:A),"")</f>
        <v>500607</v>
      </c>
      <c r="E695" s="705" t="s">
        <v>153</v>
      </c>
      <c r="F695" s="745">
        <v>45712</v>
      </c>
      <c r="G695" s="698" t="s">
        <v>2635</v>
      </c>
      <c r="H695" s="699" t="s">
        <v>2636</v>
      </c>
      <c r="I695" s="699" t="s">
        <v>697</v>
      </c>
      <c r="J695" s="699" t="s">
        <v>811</v>
      </c>
      <c r="K695" s="700">
        <v>2727</v>
      </c>
      <c r="L695" s="701">
        <v>273</v>
      </c>
      <c r="M695" s="702" t="str" cm="1">
        <f t="array" ref="M695">IFERROR(_xlfn.IFS(J695="원천",K695*3.3%*-1,J695="원천/고용",SUM(K695*3.3%*-1,K695*75%*0.8%*-1)),"")</f>
        <v/>
      </c>
      <c r="N695" s="703">
        <f t="shared" si="13"/>
        <v>3000</v>
      </c>
      <c r="O695" s="624"/>
      <c r="P695" s="624"/>
    </row>
    <row r="696" spans="1:19" s="622" customFormat="1" ht="18.75" customHeight="1">
      <c r="B696" s="704"/>
      <c r="C696" s="704"/>
      <c r="D696" s="758">
        <f>IFERROR(_xlfn.XLOOKUP(E696,[2]예산코드!D:D,[2]예산코드!A:A),"")</f>
        <v>503405</v>
      </c>
      <c r="E696" s="705" t="s">
        <v>988</v>
      </c>
      <c r="F696" s="697">
        <v>45712</v>
      </c>
      <c r="G696" s="706" t="s">
        <v>2686</v>
      </c>
      <c r="H696" s="707" t="s">
        <v>375</v>
      </c>
      <c r="I696" s="699" t="s">
        <v>697</v>
      </c>
      <c r="J696" s="699" t="s">
        <v>811</v>
      </c>
      <c r="K696" s="708">
        <v>119364</v>
      </c>
      <c r="L696" s="709">
        <v>11936</v>
      </c>
      <c r="M696" s="702" t="str" cm="1">
        <f t="array" ref="M696">IFERROR(_xlfn.IFS(J696="원천",K696*3.3%*-1,J696="원천/고용",SUM(K696*3.3%*-1,K696*75%*0.8%*-1)),"")</f>
        <v/>
      </c>
      <c r="N696" s="703">
        <f t="shared" ref="N696:N702" si="14">SUM(K696:M696)</f>
        <v>131300</v>
      </c>
      <c r="O696" s="623"/>
      <c r="P696" s="623"/>
    </row>
    <row r="697" spans="1:19" s="622" customFormat="1" ht="18.75" customHeight="1">
      <c r="B697" s="695"/>
      <c r="C697" s="695"/>
      <c r="D697" s="758">
        <f>IFERROR(_xlfn.XLOOKUP(E697,[2]예산코드!D:D,[2]예산코드!A:A),"")</f>
        <v>503405</v>
      </c>
      <c r="E697" s="705" t="s">
        <v>988</v>
      </c>
      <c r="F697" s="697">
        <v>45712</v>
      </c>
      <c r="G697" s="698" t="s">
        <v>2692</v>
      </c>
      <c r="H697" s="699" t="s">
        <v>2693</v>
      </c>
      <c r="I697" s="699" t="s">
        <v>697</v>
      </c>
      <c r="J697" s="699" t="s">
        <v>811</v>
      </c>
      <c r="K697" s="700">
        <v>38873</v>
      </c>
      <c r="L697" s="701">
        <v>3887</v>
      </c>
      <c r="M697" s="702" t="str" cm="1">
        <f t="array" ref="M697">IFERROR(_xlfn.IFS(J697="원천",K697*3.3%*-1,J697="원천/고용",SUM(K697*3.3%*-1,K697*75%*0.8%*-1)),"")</f>
        <v/>
      </c>
      <c r="N697" s="703">
        <f t="shared" si="14"/>
        <v>42760</v>
      </c>
      <c r="O697" s="624"/>
      <c r="P697" s="624"/>
    </row>
    <row r="698" spans="1:19" s="622" customFormat="1" ht="18.75" customHeight="1">
      <c r="B698" s="704"/>
      <c r="C698" s="704"/>
      <c r="D698" s="758">
        <f>IFERROR(_xlfn.XLOOKUP(E698,[2]예산코드!D:D,[2]예산코드!A:A),"")</f>
        <v>502305</v>
      </c>
      <c r="E698" s="705" t="s">
        <v>289</v>
      </c>
      <c r="F698" s="697">
        <v>45712</v>
      </c>
      <c r="G698" s="706" t="s">
        <v>2694</v>
      </c>
      <c r="H698" s="707" t="s">
        <v>2695</v>
      </c>
      <c r="I698" s="699" t="s">
        <v>697</v>
      </c>
      <c r="J698" s="699" t="s">
        <v>811</v>
      </c>
      <c r="K698" s="708">
        <v>76055</v>
      </c>
      <c r="L698" s="709">
        <v>7605</v>
      </c>
      <c r="M698" s="702" t="str" cm="1">
        <f t="array" ref="M698">IFERROR(_xlfn.IFS(J698="원천",K698*3.3%*-1,J698="원천/고용",SUM(K698*3.3%*-1,K698*75%*0.8%*-1)),"")</f>
        <v/>
      </c>
      <c r="N698" s="703">
        <f t="shared" si="14"/>
        <v>83660</v>
      </c>
      <c r="O698" s="623"/>
      <c r="P698" s="623"/>
    </row>
    <row r="699" spans="1:19" s="622" customFormat="1" ht="18.75" customHeight="1">
      <c r="B699" s="695"/>
      <c r="C699" s="695"/>
      <c r="D699" s="758">
        <f>IFERROR(_xlfn.XLOOKUP(E699,[2]예산코드!D:D,[2]예산코드!A:A),"")</f>
        <v>503405</v>
      </c>
      <c r="E699" s="705" t="s">
        <v>988</v>
      </c>
      <c r="F699" s="697">
        <v>45712</v>
      </c>
      <c r="G699" s="698" t="s">
        <v>2686</v>
      </c>
      <c r="H699" s="699" t="s">
        <v>2696</v>
      </c>
      <c r="I699" s="699" t="s">
        <v>697</v>
      </c>
      <c r="J699" s="699" t="s">
        <v>811</v>
      </c>
      <c r="K699" s="700">
        <v>180090</v>
      </c>
      <c r="L699" s="701">
        <v>0</v>
      </c>
      <c r="M699" s="702" t="str" cm="1">
        <f t="array" ref="M699">IFERROR(_xlfn.IFS(J699="원천",K699*3.3%*-1,J699="원천/고용",SUM(K699*3.3%*-1,K699*75%*0.8%*-1)),"")</f>
        <v/>
      </c>
      <c r="N699" s="703">
        <f t="shared" si="14"/>
        <v>180090</v>
      </c>
      <c r="O699" s="624"/>
      <c r="P699" s="624"/>
    </row>
    <row r="700" spans="1:19" s="622" customFormat="1" ht="18.75" customHeight="1">
      <c r="B700" s="704"/>
      <c r="C700" s="704"/>
      <c r="D700" s="758">
        <f>IFERROR(_xlfn.XLOOKUP(E700,[2]예산코드!D:D,[2]예산코드!A:A),"")</f>
        <v>503405</v>
      </c>
      <c r="E700" s="705" t="s">
        <v>988</v>
      </c>
      <c r="F700" s="697">
        <v>45712</v>
      </c>
      <c r="G700" s="706" t="s">
        <v>2697</v>
      </c>
      <c r="H700" s="707" t="s">
        <v>2698</v>
      </c>
      <c r="I700" s="699" t="s">
        <v>697</v>
      </c>
      <c r="J700" s="699" t="s">
        <v>811</v>
      </c>
      <c r="K700" s="708">
        <v>11727</v>
      </c>
      <c r="L700" s="709">
        <v>1173</v>
      </c>
      <c r="M700" s="702" t="str" cm="1">
        <f t="array" ref="M700">IFERROR(_xlfn.IFS(J700="원천",K700*3.3%*-1,J700="원천/고용",SUM(K700*3.3%*-1,K700*75%*0.8%*-1)),"")</f>
        <v/>
      </c>
      <c r="N700" s="703">
        <f t="shared" si="14"/>
        <v>12900</v>
      </c>
      <c r="O700" s="623"/>
      <c r="P700" s="623"/>
    </row>
    <row r="701" spans="1:19" s="622" customFormat="1" ht="18.75" customHeight="1">
      <c r="B701" s="704"/>
      <c r="C701" s="704"/>
      <c r="D701" s="758">
        <f>IFERROR(_xlfn.XLOOKUP(E701,[2]예산코드!D:D,[2]예산코드!A:A),"")</f>
        <v>502305</v>
      </c>
      <c r="E701" s="705" t="s">
        <v>289</v>
      </c>
      <c r="F701" s="697">
        <v>45712</v>
      </c>
      <c r="G701" s="706" t="s">
        <v>2699</v>
      </c>
      <c r="H701" s="707" t="s">
        <v>2700</v>
      </c>
      <c r="I701" s="699" t="s">
        <v>697</v>
      </c>
      <c r="J701" s="699" t="s">
        <v>811</v>
      </c>
      <c r="K701" s="708">
        <v>37655</v>
      </c>
      <c r="L701" s="709">
        <v>3765</v>
      </c>
      <c r="M701" s="702" t="str" cm="1">
        <f t="array" ref="M701">IFERROR(_xlfn.IFS(J701="원천",K701*3.3%*-1,J701="원천/고용",SUM(K701*3.3%*-1,K701*75%*0.8%*-1)),"")</f>
        <v/>
      </c>
      <c r="N701" s="703">
        <f t="shared" si="14"/>
        <v>41420</v>
      </c>
      <c r="O701" s="624"/>
      <c r="P701" s="624"/>
    </row>
    <row r="702" spans="1:19" s="622" customFormat="1" ht="18.75" customHeight="1">
      <c r="B702" s="704"/>
      <c r="C702" s="704"/>
      <c r="D702" s="758">
        <f>IFERROR(_xlfn.XLOOKUP(E702,[2]예산코드!D:D,[2]예산코드!A:A),"")</f>
        <v>503405</v>
      </c>
      <c r="E702" s="705" t="s">
        <v>988</v>
      </c>
      <c r="F702" s="697">
        <v>45712</v>
      </c>
      <c r="G702" s="706" t="s">
        <v>2701</v>
      </c>
      <c r="H702" s="707" t="s">
        <v>2702</v>
      </c>
      <c r="I702" s="699" t="s">
        <v>697</v>
      </c>
      <c r="J702" s="699" t="s">
        <v>811</v>
      </c>
      <c r="K702" s="708">
        <v>815455</v>
      </c>
      <c r="L702" s="709">
        <v>81545</v>
      </c>
      <c r="M702" s="702" t="str" cm="1">
        <f t="array" ref="M702">IFERROR(_xlfn.IFS(J702="원천",K702*3.3%*-1,J702="원천/고용",SUM(K702*3.3%*-1,K702*75%*0.8%*-1)),"")</f>
        <v/>
      </c>
      <c r="N702" s="703">
        <f t="shared" si="14"/>
        <v>897000</v>
      </c>
      <c r="O702" s="623"/>
      <c r="P702" s="623"/>
    </row>
    <row r="703" spans="1:19" s="539" customFormat="1" ht="18.75" customHeight="1">
      <c r="A703" s="539">
        <v>539</v>
      </c>
      <c r="B703" s="748"/>
      <c r="C703" s="748"/>
      <c r="D703" s="758">
        <f>IFERROR(_xlfn.XLOOKUP(E703,[2]예산코드!D:D,[2]예산코드!A:A),"")</f>
        <v>500110</v>
      </c>
      <c r="E703" s="749" t="s">
        <v>2494</v>
      </c>
      <c r="F703" s="688">
        <v>45713</v>
      </c>
      <c r="G703" s="750" t="s">
        <v>2495</v>
      </c>
      <c r="H703" s="751" t="s">
        <v>2496</v>
      </c>
      <c r="I703" s="751" t="s">
        <v>2484</v>
      </c>
      <c r="J703" s="751" t="s">
        <v>2462</v>
      </c>
      <c r="K703" s="752">
        <v>4300000</v>
      </c>
      <c r="L703" s="753"/>
      <c r="M703" s="685" cm="1">
        <f t="array" ref="M703">IFERROR(_xlfn.IFS(J703="원천",K703*3.3%*-1,J703="원천/고용",SUM(K703*3.3%*-1,K703*75%*0.8%*-1)),"")</f>
        <v>-167700</v>
      </c>
      <c r="N703" s="693">
        <f t="shared" ref="N703:N705" si="15">SUM(K703:M703)</f>
        <v>4132300</v>
      </c>
      <c r="O703" s="620"/>
      <c r="P703" s="621"/>
    </row>
    <row r="704" spans="1:19" s="539" customFormat="1" ht="18.75" customHeight="1">
      <c r="A704" s="539">
        <v>540</v>
      </c>
      <c r="B704" s="686"/>
      <c r="C704" s="686"/>
      <c r="D704" s="758">
        <f>IFERROR(_xlfn.XLOOKUP(E704,[2]예산코드!D:D,[2]예산코드!A:A),"")</f>
        <v>503201</v>
      </c>
      <c r="E704" s="687" t="s">
        <v>2497</v>
      </c>
      <c r="F704" s="688">
        <v>45713</v>
      </c>
      <c r="G704" s="689" t="s">
        <v>2498</v>
      </c>
      <c r="H704" s="690" t="s">
        <v>2499</v>
      </c>
      <c r="I704" s="690" t="s">
        <v>2484</v>
      </c>
      <c r="J704" s="690" t="s">
        <v>2468</v>
      </c>
      <c r="K704" s="691">
        <v>14000000</v>
      </c>
      <c r="L704" s="692">
        <v>1400000</v>
      </c>
      <c r="M704" s="685" t="str" cm="1">
        <f t="array" ref="M704">IFERROR(_xlfn.IFS(J704="원천",K704*3.3%*-1,J704="원천/고용",SUM(K704*3.3%*-1,K704*75%*0.8%*-1)),"")</f>
        <v/>
      </c>
      <c r="N704" s="693">
        <f t="shared" si="15"/>
        <v>15400000</v>
      </c>
      <c r="O704" s="617"/>
      <c r="P704" s="618"/>
    </row>
    <row r="705" spans="1:19" s="539" customFormat="1" ht="18.75" customHeight="1">
      <c r="A705" s="539">
        <v>541</v>
      </c>
      <c r="B705" s="748"/>
      <c r="C705" s="748"/>
      <c r="D705" s="758">
        <f>IFERROR(_xlfn.XLOOKUP(E705,[2]예산코드!D:D,[2]예산코드!A:A),"")</f>
        <v>503204</v>
      </c>
      <c r="E705" s="749" t="s">
        <v>2500</v>
      </c>
      <c r="F705" s="688">
        <v>45713</v>
      </c>
      <c r="G705" s="750" t="s">
        <v>2501</v>
      </c>
      <c r="H705" s="751" t="s">
        <v>2502</v>
      </c>
      <c r="I705" s="751" t="s">
        <v>2484</v>
      </c>
      <c r="J705" s="751" t="s">
        <v>2468</v>
      </c>
      <c r="K705" s="752">
        <v>2000000</v>
      </c>
      <c r="L705" s="753">
        <v>200000</v>
      </c>
      <c r="M705" s="685" t="str" cm="1">
        <f t="array" ref="M705">IFERROR(_xlfn.IFS(J705="원천",K705*3.3%*-1,J705="원천/고용",SUM(K705*3.3%*-1,K705*75%*0.8%*-1)),"")</f>
        <v/>
      </c>
      <c r="N705" s="693">
        <f t="shared" si="15"/>
        <v>2200000</v>
      </c>
      <c r="O705" s="620"/>
      <c r="P705" s="621"/>
    </row>
    <row r="706" spans="1:19" ht="18.75" customHeight="1">
      <c r="B706" s="728"/>
      <c r="C706" s="728"/>
      <c r="D706" s="758">
        <f>IFERROR(_xlfn.XLOOKUP(E706,[2]예산코드!D:D,[2]예산코드!A:A),"")</f>
        <v>500606</v>
      </c>
      <c r="E706" s="739" t="s">
        <v>2724</v>
      </c>
      <c r="F706" s="734">
        <v>45713</v>
      </c>
      <c r="G706" s="735" t="s">
        <v>1838</v>
      </c>
      <c r="H706" s="736" t="s">
        <v>1650</v>
      </c>
      <c r="I706" s="736" t="s">
        <v>612</v>
      </c>
      <c r="J706" s="736" t="s">
        <v>811</v>
      </c>
      <c r="K706" s="737">
        <v>23272</v>
      </c>
      <c r="L706" s="738">
        <v>2328</v>
      </c>
      <c r="M706" s="634" t="str">
        <f t="array" aca="1" ref="M706" ca="1">IFERROR(_xludf.IFS(J706="원천",K706*3.3%*-1,J706="원천/고용",SUM(K706*3.3%*-1,K706*75%*0.8%*-1)),"")</f>
        <v/>
      </c>
      <c r="N706" s="635">
        <f t="shared" ca="1" si="9"/>
        <v>25600</v>
      </c>
      <c r="O706" s="504"/>
      <c r="P706" s="527"/>
      <c r="Q706" s="537"/>
      <c r="R706" s="537"/>
      <c r="S706" s="537"/>
    </row>
    <row r="707" spans="1:19" ht="18.75" customHeight="1">
      <c r="B707" s="626"/>
      <c r="C707" s="626"/>
      <c r="D707" s="758">
        <f>IFERROR(_xlfn.XLOOKUP(E707,[2]예산코드!D:D,[2]예산코드!A:A),"")</f>
        <v>500606</v>
      </c>
      <c r="E707" s="739" t="s">
        <v>2724</v>
      </c>
      <c r="F707" s="734">
        <v>45713</v>
      </c>
      <c r="G707" s="740" t="s">
        <v>2733</v>
      </c>
      <c r="H707" s="741" t="s">
        <v>729</v>
      </c>
      <c r="I707" s="741" t="s">
        <v>612</v>
      </c>
      <c r="J707" s="741" t="s">
        <v>811</v>
      </c>
      <c r="K707" s="742">
        <v>70001</v>
      </c>
      <c r="L707" s="743">
        <v>6999</v>
      </c>
      <c r="M707" s="634" t="str">
        <f t="array" aca="1" ref="M707" ca="1">IFERROR(_xludf.IFS(J707="원천",K707*3.3%*-1,J707="원천/고용",SUM(K707*3.3%*-1,K707*75%*0.8%*-1)),"")</f>
        <v/>
      </c>
      <c r="N707" s="635">
        <f t="shared" ca="1" si="9"/>
        <v>77000</v>
      </c>
      <c r="O707" s="505"/>
      <c r="P707" s="513"/>
      <c r="Q707" s="537"/>
      <c r="R707" s="537"/>
      <c r="S707" s="537"/>
    </row>
    <row r="708" spans="1:19" ht="18.75" customHeight="1">
      <c r="B708" s="728"/>
      <c r="C708" s="728"/>
      <c r="D708" s="758">
        <f>IFERROR(_xlfn.XLOOKUP(E708,[2]예산코드!D:D,[2]예산코드!A:A),"")</f>
        <v>500601</v>
      </c>
      <c r="E708" s="739" t="s">
        <v>2725</v>
      </c>
      <c r="F708" s="734">
        <v>45713</v>
      </c>
      <c r="G708" s="735" t="s">
        <v>1603</v>
      </c>
      <c r="H708" s="736" t="s">
        <v>1052</v>
      </c>
      <c r="I708" s="736" t="s">
        <v>649</v>
      </c>
      <c r="J708" s="736" t="s">
        <v>811</v>
      </c>
      <c r="K708" s="737">
        <v>44548</v>
      </c>
      <c r="L708" s="738">
        <v>4452</v>
      </c>
      <c r="M708" s="634" t="str">
        <f t="array" aca="1" ref="M708" ca="1">IFERROR(_xludf.IFS(J708="원천",K708*3.3%*-1,J708="원천/고용",SUM(K708*3.3%*-1,K708*75%*0.8%*-1)),"")</f>
        <v/>
      </c>
      <c r="N708" s="635">
        <f t="shared" ca="1" si="9"/>
        <v>49000</v>
      </c>
      <c r="O708" s="504"/>
      <c r="P708" s="527"/>
      <c r="Q708" s="537"/>
      <c r="R708" s="537"/>
      <c r="S708" s="537"/>
    </row>
    <row r="709" spans="1:19" ht="18.75" customHeight="1">
      <c r="B709" s="626"/>
      <c r="C709" s="626"/>
      <c r="D709" s="758">
        <f>IFERROR(_xlfn.XLOOKUP(E709,[2]예산코드!D:D,[2]예산코드!A:A),"")</f>
        <v>500606</v>
      </c>
      <c r="E709" s="739" t="s">
        <v>2724</v>
      </c>
      <c r="F709" s="734">
        <v>45713</v>
      </c>
      <c r="G709" s="740" t="s">
        <v>1168</v>
      </c>
      <c r="H709" s="741" t="s">
        <v>1650</v>
      </c>
      <c r="I709" s="741" t="s">
        <v>645</v>
      </c>
      <c r="J709" s="741" t="s">
        <v>811</v>
      </c>
      <c r="K709" s="742">
        <v>10727</v>
      </c>
      <c r="L709" s="743">
        <v>1073</v>
      </c>
      <c r="M709" s="634" t="str">
        <f t="array" aca="1" ref="M709" ca="1">IFERROR(_xludf.IFS(J709="원천",K709*3.3%*-1,J709="원천/고용",SUM(K709*3.3%*-1,K709*75%*0.8%*-1)),"")</f>
        <v/>
      </c>
      <c r="N709" s="635">
        <f t="shared" ca="1" si="9"/>
        <v>11800</v>
      </c>
      <c r="O709" s="505"/>
      <c r="P709" s="513"/>
      <c r="Q709" s="537"/>
      <c r="R709" s="537"/>
      <c r="S709" s="537"/>
    </row>
    <row r="710" spans="1:19" ht="18.75" customHeight="1">
      <c r="B710" s="728"/>
      <c r="C710" s="728"/>
      <c r="D710" s="758">
        <f>IFERROR(_xlfn.XLOOKUP(E710,[2]예산코드!D:D,[2]예산코드!A:A),"")</f>
        <v>500602</v>
      </c>
      <c r="E710" s="733" t="s">
        <v>2732</v>
      </c>
      <c r="F710" s="734">
        <v>45713</v>
      </c>
      <c r="G710" s="735" t="s">
        <v>2082</v>
      </c>
      <c r="H710" s="736" t="s">
        <v>1157</v>
      </c>
      <c r="I710" s="736" t="s">
        <v>649</v>
      </c>
      <c r="J710" s="736" t="s">
        <v>811</v>
      </c>
      <c r="K710" s="737">
        <v>36364</v>
      </c>
      <c r="L710" s="738">
        <v>3636</v>
      </c>
      <c r="M710" s="634" t="str">
        <f t="array" aca="1" ref="M710" ca="1">IFERROR(_xludf.IFS(J710="원천",K710*3.3%*-1,J710="원천/고용",SUM(K710*3.3%*-1,K710*75%*0.8%*-1)),"")</f>
        <v/>
      </c>
      <c r="N710" s="635">
        <f t="shared" ca="1" si="9"/>
        <v>40000</v>
      </c>
      <c r="O710" s="504"/>
      <c r="P710" s="527"/>
      <c r="Q710" s="537"/>
      <c r="R710" s="537"/>
      <c r="S710" s="537"/>
    </row>
    <row r="711" spans="1:19" ht="18.75" customHeight="1">
      <c r="B711" s="626"/>
      <c r="C711" s="626"/>
      <c r="D711" s="758">
        <f>IFERROR(_xlfn.XLOOKUP(E711,[2]예산코드!D:D,[2]예산코드!A:A),"")</f>
        <v>500609</v>
      </c>
      <c r="E711" s="733" t="s">
        <v>2726</v>
      </c>
      <c r="F711" s="734">
        <v>45713</v>
      </c>
      <c r="G711" s="740" t="s">
        <v>1794</v>
      </c>
      <c r="H711" s="741" t="s">
        <v>1157</v>
      </c>
      <c r="I711" s="741" t="s">
        <v>677</v>
      </c>
      <c r="J711" s="741" t="s">
        <v>811</v>
      </c>
      <c r="K711" s="742">
        <v>36364</v>
      </c>
      <c r="L711" s="743">
        <v>3636</v>
      </c>
      <c r="M711" s="634" t="str">
        <f t="array" aca="1" ref="M711" ca="1">IFERROR(_xludf.IFS(J711="원천",K711*3.3%*-1,J711="원천/고용",SUM(K711*3.3%*-1,K711*75%*0.8%*-1)),"")</f>
        <v/>
      </c>
      <c r="N711" s="635">
        <f t="shared" ca="1" si="9"/>
        <v>40000</v>
      </c>
      <c r="O711" s="505"/>
      <c r="P711" s="513"/>
      <c r="Q711" s="537"/>
      <c r="R711" s="537"/>
      <c r="S711" s="537"/>
    </row>
    <row r="712" spans="1:19" ht="18.75" customHeight="1">
      <c r="B712" s="728"/>
      <c r="C712" s="728"/>
      <c r="D712" s="758">
        <f>IFERROR(_xlfn.XLOOKUP(E712,[2]예산코드!D:D,[2]예산코드!A:A),"")</f>
        <v>500606</v>
      </c>
      <c r="E712" s="739" t="s">
        <v>2724</v>
      </c>
      <c r="F712" s="734">
        <v>45713</v>
      </c>
      <c r="G712" s="735" t="s">
        <v>1517</v>
      </c>
      <c r="H712" s="736" t="s">
        <v>373</v>
      </c>
      <c r="I712" s="736" t="s">
        <v>635</v>
      </c>
      <c r="J712" s="736" t="s">
        <v>811</v>
      </c>
      <c r="K712" s="737">
        <v>25300</v>
      </c>
      <c r="L712" s="738"/>
      <c r="M712" s="634" t="str">
        <f t="array" aca="1" ref="M712" ca="1">IFERROR(_xludf.IFS(J712="원천",K712*3.3%*-1,J712="원천/고용",SUM(K712*3.3%*-1,K712*75%*0.8%*-1)),"")</f>
        <v/>
      </c>
      <c r="N712" s="635">
        <f t="shared" ca="1" si="9"/>
        <v>25300</v>
      </c>
      <c r="O712" s="504"/>
      <c r="P712" s="527"/>
      <c r="Q712" s="537"/>
      <c r="R712" s="537"/>
      <c r="S712" s="537"/>
    </row>
    <row r="713" spans="1:19" ht="18.75" customHeight="1">
      <c r="B713" s="626"/>
      <c r="C713" s="626"/>
      <c r="D713" s="758">
        <f>IFERROR(_xlfn.XLOOKUP(E713,[2]예산코드!D:D,[2]예산코드!A:A),"")</f>
        <v>500606</v>
      </c>
      <c r="E713" s="739" t="s">
        <v>2724</v>
      </c>
      <c r="F713" s="734">
        <v>45713</v>
      </c>
      <c r="G713" s="740" t="s">
        <v>2090</v>
      </c>
      <c r="H713" s="741" t="s">
        <v>1653</v>
      </c>
      <c r="I713" s="741" t="s">
        <v>649</v>
      </c>
      <c r="J713" s="741" t="s">
        <v>811</v>
      </c>
      <c r="K713" s="742">
        <v>51094</v>
      </c>
      <c r="L713" s="743">
        <v>5106</v>
      </c>
      <c r="M713" s="634" t="str">
        <f t="array" aca="1" ref="M713" ca="1">IFERROR(_xludf.IFS(J713="원천",K713*3.3%*-1,J713="원천/고용",SUM(K713*3.3%*-1,K713*75%*0.8%*-1)),"")</f>
        <v/>
      </c>
      <c r="N713" s="635">
        <f t="shared" ca="1" si="9"/>
        <v>56200</v>
      </c>
      <c r="O713" s="505"/>
      <c r="P713" s="513"/>
      <c r="Q713" s="537"/>
      <c r="R713" s="537"/>
      <c r="S713" s="537"/>
    </row>
    <row r="714" spans="1:19" ht="18.75" customHeight="1">
      <c r="B714" s="728"/>
      <c r="C714" s="728"/>
      <c r="D714" s="758">
        <f>IFERROR(_xlfn.XLOOKUP(E714,[2]예산코드!D:D,[2]예산코드!A:A),"")</f>
        <v>500606</v>
      </c>
      <c r="E714" s="739" t="s">
        <v>2724</v>
      </c>
      <c r="F714" s="734">
        <v>45713</v>
      </c>
      <c r="G714" s="735" t="s">
        <v>173</v>
      </c>
      <c r="H714" s="736" t="s">
        <v>1650</v>
      </c>
      <c r="I714" s="736" t="s">
        <v>677</v>
      </c>
      <c r="J714" s="736" t="s">
        <v>811</v>
      </c>
      <c r="K714" s="737">
        <v>13909</v>
      </c>
      <c r="L714" s="738">
        <v>1391</v>
      </c>
      <c r="M714" s="634" t="str">
        <f t="array" aca="1" ref="M714" ca="1">IFERROR(_xludf.IFS(J714="원천",K714*3.3%*-1,J714="원천/고용",SUM(K714*3.3%*-1,K714*75%*0.8%*-1)),"")</f>
        <v/>
      </c>
      <c r="N714" s="635">
        <f t="shared" ca="1" si="9"/>
        <v>15300</v>
      </c>
      <c r="O714" s="504"/>
      <c r="P714" s="527"/>
      <c r="Q714" s="537"/>
      <c r="R714" s="537"/>
      <c r="S714" s="537"/>
    </row>
    <row r="715" spans="1:19" ht="18.75" customHeight="1">
      <c r="B715" s="626"/>
      <c r="C715" s="626"/>
      <c r="D715" s="758">
        <f>IFERROR(_xlfn.XLOOKUP(E715,[2]예산코드!D:D,[2]예산코드!A:A),"")</f>
        <v>500606</v>
      </c>
      <c r="E715" s="739" t="s">
        <v>2724</v>
      </c>
      <c r="F715" s="734">
        <v>45713</v>
      </c>
      <c r="G715" s="740" t="s">
        <v>1519</v>
      </c>
      <c r="H715" s="741" t="s">
        <v>367</v>
      </c>
      <c r="I715" s="741" t="s">
        <v>677</v>
      </c>
      <c r="J715" s="741" t="s">
        <v>811</v>
      </c>
      <c r="K715" s="742">
        <v>24809</v>
      </c>
      <c r="L715" s="743">
        <v>2431</v>
      </c>
      <c r="M715" s="634" t="str">
        <f t="array" aca="1" ref="M715" ca="1">IFERROR(_xludf.IFS(J715="원천",K715*3.3%*-1,J715="원천/고용",SUM(K715*3.3%*-1,K715*75%*0.8%*-1)),"")</f>
        <v/>
      </c>
      <c r="N715" s="635">
        <f t="shared" ca="1" si="9"/>
        <v>27240</v>
      </c>
      <c r="O715" s="505"/>
      <c r="P715" s="513"/>
      <c r="Q715" s="537"/>
      <c r="R715" s="537"/>
      <c r="S715" s="537"/>
    </row>
    <row r="716" spans="1:19" ht="18.75" customHeight="1">
      <c r="B716" s="728"/>
      <c r="C716" s="728"/>
      <c r="D716" s="758">
        <f>IFERROR(_xlfn.XLOOKUP(E716,[2]예산코드!D:D,[2]예산코드!A:A),"")</f>
        <v>500606</v>
      </c>
      <c r="E716" s="739" t="s">
        <v>2724</v>
      </c>
      <c r="F716" s="734">
        <v>45713</v>
      </c>
      <c r="G716" s="735" t="s">
        <v>173</v>
      </c>
      <c r="H716" s="736" t="s">
        <v>367</v>
      </c>
      <c r="I716" s="736" t="s">
        <v>677</v>
      </c>
      <c r="J716" s="736" t="s">
        <v>811</v>
      </c>
      <c r="K716" s="737">
        <v>2728</v>
      </c>
      <c r="L716" s="738">
        <v>272</v>
      </c>
      <c r="M716" s="634" t="str">
        <f t="array" aca="1" ref="M716" ca="1">IFERROR(_xludf.IFS(J716="원천",K716*3.3%*-1,J716="원천/고용",SUM(K716*3.3%*-1,K716*75%*0.8%*-1)),"")</f>
        <v/>
      </c>
      <c r="N716" s="635">
        <f t="shared" ca="1" si="9"/>
        <v>3000</v>
      </c>
      <c r="O716" s="504"/>
      <c r="P716" s="527"/>
      <c r="Q716" s="537"/>
      <c r="R716" s="537"/>
      <c r="S716" s="537"/>
    </row>
    <row r="717" spans="1:19" ht="18.75" customHeight="1">
      <c r="B717" s="626"/>
      <c r="C717" s="626"/>
      <c r="D717" s="758">
        <f>IFERROR(_xlfn.XLOOKUP(E717,[2]예산코드!D:D,[2]예산코드!A:A),"")</f>
        <v>500610</v>
      </c>
      <c r="E717" s="739" t="s">
        <v>2727</v>
      </c>
      <c r="F717" s="734">
        <v>45713</v>
      </c>
      <c r="G717" s="740" t="s">
        <v>1621</v>
      </c>
      <c r="H717" s="741" t="s">
        <v>386</v>
      </c>
      <c r="I717" s="741" t="s">
        <v>605</v>
      </c>
      <c r="J717" s="741" t="s">
        <v>811</v>
      </c>
      <c r="K717" s="742">
        <v>22800</v>
      </c>
      <c r="L717" s="743"/>
      <c r="M717" s="634" t="str">
        <f t="array" aca="1" ref="M717" ca="1">IFERROR(_xludf.IFS(J717="원천",K717*3.3%*-1,J717="원천/고용",SUM(K717*3.3%*-1,K717*75%*0.8%*-1)),"")</f>
        <v/>
      </c>
      <c r="N717" s="635">
        <f t="shared" ca="1" si="9"/>
        <v>22800</v>
      </c>
      <c r="O717" s="505"/>
      <c r="P717" s="513"/>
      <c r="Q717" s="537"/>
      <c r="R717" s="537"/>
      <c r="S717" s="537"/>
    </row>
    <row r="718" spans="1:19" ht="18.75" customHeight="1">
      <c r="B718" s="626"/>
      <c r="C718" s="626"/>
      <c r="D718" s="758">
        <f>IFERROR(_xlfn.XLOOKUP(E718,[2]예산코드!D:D,[2]예산코드!A:A),"")</f>
        <v>500601</v>
      </c>
      <c r="E718" s="739" t="s">
        <v>2725</v>
      </c>
      <c r="F718" s="734">
        <v>45713</v>
      </c>
      <c r="G718" s="740" t="s">
        <v>2270</v>
      </c>
      <c r="H718" s="741" t="s">
        <v>1182</v>
      </c>
      <c r="I718" s="741" t="s">
        <v>663</v>
      </c>
      <c r="J718" s="741" t="s">
        <v>811</v>
      </c>
      <c r="K718" s="742">
        <v>19000</v>
      </c>
      <c r="L718" s="743"/>
      <c r="M718" s="634"/>
      <c r="N718" s="635">
        <f t="shared" si="9"/>
        <v>19000</v>
      </c>
      <c r="O718" s="505"/>
      <c r="P718" s="513"/>
      <c r="Q718" s="537"/>
      <c r="R718" s="537"/>
      <c r="S718" s="537"/>
    </row>
    <row r="719" spans="1:19" ht="18.75" customHeight="1">
      <c r="B719" s="626"/>
      <c r="C719" s="626"/>
      <c r="D719" s="758">
        <f>IFERROR(_xlfn.XLOOKUP(E719,[2]예산코드!D:D,[2]예산코드!A:A),"")</f>
        <v>500602</v>
      </c>
      <c r="E719" s="733" t="s">
        <v>2732</v>
      </c>
      <c r="F719" s="734">
        <v>45713</v>
      </c>
      <c r="G719" s="740" t="s">
        <v>2138</v>
      </c>
      <c r="H719" s="741" t="s">
        <v>1157</v>
      </c>
      <c r="I719" s="741" t="s">
        <v>663</v>
      </c>
      <c r="J719" s="741" t="s">
        <v>811</v>
      </c>
      <c r="K719" s="742">
        <v>34909</v>
      </c>
      <c r="L719" s="743">
        <v>3491</v>
      </c>
      <c r="M719" s="634"/>
      <c r="N719" s="635">
        <f t="shared" si="9"/>
        <v>38400</v>
      </c>
      <c r="O719" s="505"/>
      <c r="P719" s="513"/>
      <c r="Q719" s="537"/>
      <c r="R719" s="537"/>
      <c r="S719" s="537"/>
    </row>
    <row r="720" spans="1:19" ht="18.75" customHeight="1">
      <c r="B720" s="626"/>
      <c r="C720" s="626"/>
      <c r="D720" s="758">
        <f>IFERROR(_xlfn.XLOOKUP(E720,[2]예산코드!D:D,[2]예산코드!A:A),"")</f>
        <v>500610</v>
      </c>
      <c r="E720" s="739" t="s">
        <v>2727</v>
      </c>
      <c r="F720" s="734">
        <v>45713</v>
      </c>
      <c r="G720" s="740" t="s">
        <v>487</v>
      </c>
      <c r="H720" s="741" t="s">
        <v>2135</v>
      </c>
      <c r="I720" s="741" t="s">
        <v>697</v>
      </c>
      <c r="J720" s="741" t="s">
        <v>811</v>
      </c>
      <c r="K720" s="742">
        <v>32500</v>
      </c>
      <c r="L720" s="743"/>
      <c r="M720" s="634"/>
      <c r="N720" s="635">
        <f t="shared" si="9"/>
        <v>32500</v>
      </c>
      <c r="O720" s="505"/>
      <c r="P720" s="513"/>
      <c r="Q720" s="537"/>
      <c r="R720" s="537"/>
      <c r="S720" s="537"/>
    </row>
    <row r="721" spans="1:19" ht="18.75" customHeight="1">
      <c r="B721" s="626"/>
      <c r="C721" s="626"/>
      <c r="D721" s="758">
        <f>IFERROR(_xlfn.XLOOKUP(E721,[2]예산코드!D:D,[2]예산코드!A:A),"")</f>
        <v>500609</v>
      </c>
      <c r="E721" s="733" t="s">
        <v>2726</v>
      </c>
      <c r="F721" s="734">
        <v>45713</v>
      </c>
      <c r="G721" s="740" t="s">
        <v>2225</v>
      </c>
      <c r="H721" s="741" t="s">
        <v>2430</v>
      </c>
      <c r="I721" s="741" t="s">
        <v>666</v>
      </c>
      <c r="J721" s="741" t="s">
        <v>1143</v>
      </c>
      <c r="K721" s="742">
        <v>45455</v>
      </c>
      <c r="L721" s="743">
        <v>4545</v>
      </c>
      <c r="M721" s="634"/>
      <c r="N721" s="635">
        <f t="shared" si="9"/>
        <v>50000</v>
      </c>
      <c r="O721" s="505"/>
      <c r="P721" s="513"/>
      <c r="Q721" s="537"/>
      <c r="R721" s="537"/>
      <c r="S721" s="537"/>
    </row>
    <row r="722" spans="1:19" ht="18.75" customHeight="1">
      <c r="B722" s="626"/>
      <c r="C722" s="626"/>
      <c r="D722" s="758">
        <f>IFERROR(_xlfn.XLOOKUP(E722,[2]예산코드!D:D,[2]예산코드!A:A),"")</f>
        <v>500602</v>
      </c>
      <c r="E722" s="733" t="s">
        <v>2732</v>
      </c>
      <c r="F722" s="734">
        <v>45713</v>
      </c>
      <c r="G722" s="740" t="s">
        <v>2318</v>
      </c>
      <c r="H722" s="741" t="s">
        <v>1157</v>
      </c>
      <c r="I722" s="741" t="s">
        <v>661</v>
      </c>
      <c r="J722" s="741" t="s">
        <v>811</v>
      </c>
      <c r="K722" s="742">
        <v>34909</v>
      </c>
      <c r="L722" s="743">
        <v>3491</v>
      </c>
      <c r="M722" s="634"/>
      <c r="N722" s="635">
        <f t="shared" si="9"/>
        <v>38400</v>
      </c>
      <c r="O722" s="505"/>
      <c r="P722" s="513"/>
      <c r="Q722" s="537"/>
      <c r="R722" s="537"/>
      <c r="S722" s="537"/>
    </row>
    <row r="723" spans="1:19" ht="18.75" customHeight="1">
      <c r="B723" s="626"/>
      <c r="C723" s="626"/>
      <c r="D723" s="758">
        <f>IFERROR(_xlfn.XLOOKUP(E723,[2]예산코드!D:D,[2]예산코드!A:A),"")</f>
        <v>500601</v>
      </c>
      <c r="E723" s="739" t="s">
        <v>2725</v>
      </c>
      <c r="F723" s="734">
        <v>45713</v>
      </c>
      <c r="G723" s="740" t="s">
        <v>2289</v>
      </c>
      <c r="H723" s="741" t="s">
        <v>1258</v>
      </c>
      <c r="I723" s="741" t="s">
        <v>681</v>
      </c>
      <c r="J723" s="741" t="s">
        <v>811</v>
      </c>
      <c r="K723" s="742">
        <v>29091</v>
      </c>
      <c r="L723" s="743">
        <v>2909</v>
      </c>
      <c r="M723" s="634"/>
      <c r="N723" s="635">
        <f t="shared" si="9"/>
        <v>32000</v>
      </c>
      <c r="O723" s="505"/>
      <c r="P723" s="513"/>
      <c r="Q723" s="537"/>
      <c r="R723" s="537"/>
      <c r="S723" s="537"/>
    </row>
    <row r="724" spans="1:19" ht="18.75" customHeight="1">
      <c r="B724" s="626"/>
      <c r="C724" s="626"/>
      <c r="D724" s="758">
        <f>IFERROR(_xlfn.XLOOKUP(E724,[2]예산코드!D:D,[2]예산코드!A:A),"")</f>
        <v>500601</v>
      </c>
      <c r="E724" s="739" t="s">
        <v>2725</v>
      </c>
      <c r="F724" s="734">
        <v>45713</v>
      </c>
      <c r="G724" s="740" t="s">
        <v>2146</v>
      </c>
      <c r="H724" s="741" t="s">
        <v>2180</v>
      </c>
      <c r="I724" s="741" t="s">
        <v>681</v>
      </c>
      <c r="J724" s="741" t="s">
        <v>811</v>
      </c>
      <c r="K724" s="742">
        <v>28817</v>
      </c>
      <c r="L724" s="743">
        <v>2883</v>
      </c>
      <c r="M724" s="634"/>
      <c r="N724" s="635">
        <f t="shared" si="9"/>
        <v>31700</v>
      </c>
      <c r="O724" s="505"/>
      <c r="P724" s="513"/>
      <c r="Q724" s="537"/>
      <c r="R724" s="537"/>
      <c r="S724" s="537"/>
    </row>
    <row r="725" spans="1:19" ht="18.75" customHeight="1">
      <c r="B725" s="704"/>
      <c r="C725" s="704"/>
      <c r="D725" s="758">
        <f>IFERROR(_xlfn.XLOOKUP(E725,[2]예산코드!D:D,[2]예산코드!A:A),"")</f>
        <v>500606</v>
      </c>
      <c r="E725" s="705" t="s">
        <v>2632</v>
      </c>
      <c r="F725" s="697">
        <v>45713</v>
      </c>
      <c r="G725" s="706" t="s">
        <v>2703</v>
      </c>
      <c r="H725" s="707" t="s">
        <v>2704</v>
      </c>
      <c r="I725" s="699" t="s">
        <v>697</v>
      </c>
      <c r="J725" s="699" t="s">
        <v>811</v>
      </c>
      <c r="K725" s="708">
        <v>97364</v>
      </c>
      <c r="L725" s="709">
        <v>9736</v>
      </c>
      <c r="M725" s="702" t="str" cm="1">
        <f t="array" ref="M725">IFERROR(_xlfn.IFS(J725="원천",K725*3.3%*-1,J725="원천/고용",SUM(K725*3.3%*-1,K725*75%*0.8%*-1)),"")</f>
        <v/>
      </c>
      <c r="N725" s="703">
        <f>SUM(K725:M725)</f>
        <v>107100</v>
      </c>
      <c r="O725" s="541"/>
      <c r="P725" s="541"/>
      <c r="Q725" s="537"/>
      <c r="R725" s="537"/>
      <c r="S725" s="537"/>
    </row>
    <row r="726" spans="1:19" ht="18.75" customHeight="1">
      <c r="B726" s="695"/>
      <c r="C726" s="695"/>
      <c r="D726" s="758">
        <f>IFERROR(_xlfn.XLOOKUP(E726,[2]예산코드!D:D,[2]예산코드!A:A),"")</f>
        <v>500607</v>
      </c>
      <c r="E726" s="705" t="s">
        <v>153</v>
      </c>
      <c r="F726" s="697">
        <v>45713</v>
      </c>
      <c r="G726" s="698" t="s">
        <v>2635</v>
      </c>
      <c r="H726" s="699" t="s">
        <v>2636</v>
      </c>
      <c r="I726" s="699" t="s">
        <v>697</v>
      </c>
      <c r="J726" s="699" t="s">
        <v>811</v>
      </c>
      <c r="K726" s="700">
        <v>909</v>
      </c>
      <c r="L726" s="701">
        <v>91</v>
      </c>
      <c r="M726" s="702" t="str" cm="1">
        <f t="array" ref="M726">IFERROR(_xlfn.IFS(J726="원천",K726*3.3%*-1,J726="원천/고용",SUM(K726*3.3%*-1,K726*75%*0.8%*-1)),"")</f>
        <v/>
      </c>
      <c r="N726" s="703">
        <f>SUM(K726:M726)</f>
        <v>1000</v>
      </c>
      <c r="O726" s="540"/>
      <c r="P726" s="540"/>
      <c r="Q726" s="537"/>
      <c r="R726" s="537"/>
      <c r="S726" s="537"/>
    </row>
    <row r="727" spans="1:19" s="539" customFormat="1" ht="18.75" customHeight="1">
      <c r="A727" s="539">
        <v>543</v>
      </c>
      <c r="B727" s="748"/>
      <c r="C727" s="748"/>
      <c r="D727" s="758">
        <f>IFERROR(_xlfn.XLOOKUP(E727,[2]예산코드!D:D,[2]예산코드!A:A),"")</f>
        <v>502306</v>
      </c>
      <c r="E727" s="749" t="s">
        <v>2503</v>
      </c>
      <c r="F727" s="688">
        <v>45714</v>
      </c>
      <c r="G727" s="750" t="s">
        <v>2504</v>
      </c>
      <c r="H727" s="751" t="s">
        <v>2505</v>
      </c>
      <c r="I727" s="751" t="s">
        <v>2484</v>
      </c>
      <c r="J727" s="751" t="s">
        <v>2468</v>
      </c>
      <c r="K727" s="752">
        <v>6500000</v>
      </c>
      <c r="L727" s="753">
        <v>650000</v>
      </c>
      <c r="M727" s="685" t="str" cm="1">
        <f t="array" ref="M727">IFERROR(_xlfn.IFS(J727="원천",K727*3.3%*-1,J727="원천/고용",SUM(K727*3.3%*-1,K727*75%*0.8%*-1)),"")</f>
        <v/>
      </c>
      <c r="N727" s="693">
        <f t="shared" ref="N727:N732" si="16">SUM(K727:M727)</f>
        <v>7150000</v>
      </c>
      <c r="O727" s="620"/>
      <c r="P727" s="621"/>
    </row>
    <row r="728" spans="1:19" s="539" customFormat="1" ht="18.75" customHeight="1">
      <c r="A728" s="539">
        <v>544</v>
      </c>
      <c r="B728" s="686"/>
      <c r="C728" s="686"/>
      <c r="D728" s="758">
        <f>IFERROR(_xlfn.XLOOKUP(E728,[2]예산코드!D:D,[2]예산코드!A:A),"")</f>
        <v>502707</v>
      </c>
      <c r="E728" s="687" t="s">
        <v>2506</v>
      </c>
      <c r="F728" s="688">
        <v>45714</v>
      </c>
      <c r="G728" s="689" t="s">
        <v>2507</v>
      </c>
      <c r="H728" s="690" t="s">
        <v>2508</v>
      </c>
      <c r="I728" s="751" t="s">
        <v>2484</v>
      </c>
      <c r="J728" s="690" t="s">
        <v>2468</v>
      </c>
      <c r="K728" s="691">
        <v>2800000</v>
      </c>
      <c r="L728" s="692">
        <v>280000</v>
      </c>
      <c r="M728" s="685" t="str" cm="1">
        <f t="array" ref="M728">IFERROR(_xlfn.IFS(J728="원천",K728*3.3%*-1,J728="원천/고용",SUM(K728*3.3%*-1,K728*75%*0.8%*-1)),"")</f>
        <v/>
      </c>
      <c r="N728" s="693">
        <f t="shared" si="16"/>
        <v>3080000</v>
      </c>
      <c r="O728" s="617"/>
      <c r="P728" s="618"/>
    </row>
    <row r="729" spans="1:19" s="539" customFormat="1" ht="18.75" customHeight="1">
      <c r="A729" s="539">
        <v>545</v>
      </c>
      <c r="B729" s="748"/>
      <c r="C729" s="748"/>
      <c r="D729" s="758">
        <f>IFERROR(_xlfn.XLOOKUP(E729,[2]예산코드!D:D,[2]예산코드!A:A),"")</f>
        <v>503104</v>
      </c>
      <c r="E729" s="749" t="s">
        <v>2509</v>
      </c>
      <c r="F729" s="688">
        <v>45714</v>
      </c>
      <c r="G729" s="750" t="s">
        <v>2510</v>
      </c>
      <c r="H729" s="751" t="s">
        <v>2511</v>
      </c>
      <c r="I729" s="751" t="s">
        <v>2484</v>
      </c>
      <c r="J729" s="690" t="s">
        <v>2468</v>
      </c>
      <c r="K729" s="752">
        <v>2000000</v>
      </c>
      <c r="L729" s="753">
        <v>200000</v>
      </c>
      <c r="M729" s="685" t="str" cm="1">
        <f t="array" ref="M729">IFERROR(_xlfn.IFS(J729="원천",K729*3.3%*-1,J729="원천/고용",SUM(K729*3.3%*-1,K729*75%*0.8%*-1)),"")</f>
        <v/>
      </c>
      <c r="N729" s="693">
        <f t="shared" si="16"/>
        <v>2200000</v>
      </c>
      <c r="O729" s="620"/>
      <c r="P729" s="621"/>
    </row>
    <row r="730" spans="1:19" s="539" customFormat="1" ht="18.75" customHeight="1">
      <c r="A730" s="539">
        <v>546</v>
      </c>
      <c r="B730" s="686"/>
      <c r="C730" s="686"/>
      <c r="D730" s="758">
        <f>IFERROR(_xlfn.XLOOKUP(E730,[2]예산코드!D:D,[2]예산코드!A:A),"")</f>
        <v>503106</v>
      </c>
      <c r="E730" s="687" t="s">
        <v>2512</v>
      </c>
      <c r="F730" s="688">
        <v>45714</v>
      </c>
      <c r="G730" s="689" t="s">
        <v>2513</v>
      </c>
      <c r="H730" s="690" t="s">
        <v>2514</v>
      </c>
      <c r="I730" s="751" t="s">
        <v>2484</v>
      </c>
      <c r="J730" s="690" t="s">
        <v>2468</v>
      </c>
      <c r="K730" s="691">
        <v>1636365</v>
      </c>
      <c r="L730" s="692">
        <v>163635</v>
      </c>
      <c r="M730" s="685" t="str" cm="1">
        <f t="array" ref="M730">IFERROR(_xlfn.IFS(J730="원천",K730*3.3%*-1,J730="원천/고용",SUM(K730*3.3%*-1,K730*75%*0.8%*-1)),"")</f>
        <v/>
      </c>
      <c r="N730" s="693">
        <f t="shared" si="16"/>
        <v>1800000</v>
      </c>
      <c r="O730" s="617"/>
      <c r="P730" s="618"/>
    </row>
    <row r="731" spans="1:19" s="539" customFormat="1" ht="18.75" customHeight="1">
      <c r="A731" s="539">
        <v>547</v>
      </c>
      <c r="B731" s="748"/>
      <c r="C731" s="748"/>
      <c r="D731" s="758">
        <f>IFERROR(_xlfn.XLOOKUP(E731,[2]예산코드!D:D,[2]예산코드!A:A),"")</f>
        <v>503204</v>
      </c>
      <c r="E731" s="749" t="s">
        <v>2500</v>
      </c>
      <c r="F731" s="688">
        <v>45714</v>
      </c>
      <c r="G731" s="750" t="s">
        <v>2515</v>
      </c>
      <c r="H731" s="751" t="s">
        <v>2516</v>
      </c>
      <c r="I731" s="751" t="s">
        <v>2484</v>
      </c>
      <c r="J731" s="751" t="s">
        <v>2462</v>
      </c>
      <c r="K731" s="752">
        <v>200000</v>
      </c>
      <c r="L731" s="753"/>
      <c r="M731" s="685" cm="1">
        <f t="array" ref="M731">IFERROR(_xlfn.IFS(J731="원천",K731*3.3%*-1,J731="원천/고용",SUM(K731*3.3%*-1,K731*75%*0.8%*-1)),"")</f>
        <v>-7800</v>
      </c>
      <c r="N731" s="693">
        <f t="shared" si="16"/>
        <v>192200</v>
      </c>
      <c r="O731" s="620"/>
      <c r="P731" s="621"/>
    </row>
    <row r="732" spans="1:19" s="539" customFormat="1" ht="18.75" customHeight="1">
      <c r="A732" s="539">
        <v>548</v>
      </c>
      <c r="B732" s="686"/>
      <c r="C732" s="686"/>
      <c r="D732" s="758">
        <f>IFERROR(_xlfn.XLOOKUP(E732,[2]예산코드!D:D,[2]예산코드!A:A),"")</f>
        <v>503304</v>
      </c>
      <c r="E732" s="687" t="s">
        <v>2517</v>
      </c>
      <c r="F732" s="688">
        <v>45714</v>
      </c>
      <c r="G732" s="689" t="s">
        <v>2518</v>
      </c>
      <c r="H732" s="690" t="s">
        <v>2519</v>
      </c>
      <c r="I732" s="751" t="s">
        <v>2484</v>
      </c>
      <c r="J732" s="690" t="s">
        <v>2468</v>
      </c>
      <c r="K732" s="691">
        <v>1090909</v>
      </c>
      <c r="L732" s="692">
        <v>109091</v>
      </c>
      <c r="M732" s="685" t="str" cm="1">
        <f t="array" ref="M732">IFERROR(_xlfn.IFS(J732="원천",K732*3.3%*-1,J732="원천/고용",SUM(K732*3.3%*-1,K732*75%*0.8%*-1)),"")</f>
        <v/>
      </c>
      <c r="N732" s="693">
        <f t="shared" si="16"/>
        <v>1200000</v>
      </c>
      <c r="O732" s="617"/>
      <c r="P732" s="618"/>
    </row>
    <row r="733" spans="1:19" ht="18.75" customHeight="1">
      <c r="B733" s="728"/>
      <c r="C733" s="728"/>
      <c r="D733" s="758">
        <f>IFERROR(_xlfn.XLOOKUP(E733,[2]예산코드!D:D,[2]예산코드!A:A),"")</f>
        <v>500606</v>
      </c>
      <c r="E733" s="739" t="s">
        <v>2724</v>
      </c>
      <c r="F733" s="734">
        <v>45714</v>
      </c>
      <c r="G733" s="735" t="s">
        <v>1746</v>
      </c>
      <c r="H733" s="736" t="s">
        <v>1637</v>
      </c>
      <c r="I733" s="736" t="s">
        <v>677</v>
      </c>
      <c r="J733" s="736" t="s">
        <v>811</v>
      </c>
      <c r="K733" s="737">
        <v>2728</v>
      </c>
      <c r="L733" s="738">
        <v>272</v>
      </c>
      <c r="M733" s="634" t="str">
        <f t="array" aca="1" ref="M733" ca="1">IFERROR(_xludf.IFS(J733="원천",K733*3.3%*-1,J733="원천/고용",SUM(K733*3.3%*-1,K733*75%*0.8%*-1)),"")</f>
        <v/>
      </c>
      <c r="N733" s="635">
        <f t="shared" ca="1" si="9"/>
        <v>3000</v>
      </c>
      <c r="O733" s="504"/>
      <c r="P733" s="527"/>
      <c r="Q733" s="537"/>
      <c r="R733" s="537"/>
      <c r="S733" s="537"/>
    </row>
    <row r="734" spans="1:19" ht="18.75" customHeight="1">
      <c r="B734" s="626"/>
      <c r="C734" s="626"/>
      <c r="D734" s="758">
        <f>IFERROR(_xlfn.XLOOKUP(E734,[2]예산코드!D:D,[2]예산코드!A:A),"")</f>
        <v>500607</v>
      </c>
      <c r="E734" s="739" t="s">
        <v>2723</v>
      </c>
      <c r="F734" s="734">
        <v>45714</v>
      </c>
      <c r="G734" s="740" t="s">
        <v>1460</v>
      </c>
      <c r="H734" s="741" t="s">
        <v>1638</v>
      </c>
      <c r="I734" s="741" t="s">
        <v>677</v>
      </c>
      <c r="J734" s="741" t="s">
        <v>811</v>
      </c>
      <c r="K734" s="742">
        <v>40546</v>
      </c>
      <c r="L734" s="743">
        <v>4054</v>
      </c>
      <c r="M734" s="634" t="str">
        <f t="array" aca="1" ref="M734" ca="1">IFERROR(_xludf.IFS(J734="원천",K734*3.3%*-1,J734="원천/고용",SUM(K734*3.3%*-1,K734*75%*0.8%*-1)),"")</f>
        <v/>
      </c>
      <c r="N734" s="635">
        <f t="shared" ca="1" si="9"/>
        <v>44600</v>
      </c>
      <c r="O734" s="505"/>
      <c r="P734" s="513"/>
      <c r="Q734" s="537"/>
      <c r="R734" s="537"/>
      <c r="S734" s="537"/>
    </row>
    <row r="735" spans="1:19" ht="18.75" customHeight="1">
      <c r="B735" s="728"/>
      <c r="C735" s="728"/>
      <c r="D735" s="758">
        <f>IFERROR(_xlfn.XLOOKUP(E735,[2]예산코드!D:D,[2]예산코드!A:A),"")</f>
        <v>500606</v>
      </c>
      <c r="E735" s="739" t="s">
        <v>2724</v>
      </c>
      <c r="F735" s="734">
        <v>45714</v>
      </c>
      <c r="G735" s="735" t="s">
        <v>151</v>
      </c>
      <c r="H735" s="736" t="s">
        <v>1684</v>
      </c>
      <c r="I735" s="736" t="s">
        <v>677</v>
      </c>
      <c r="J735" s="736" t="s">
        <v>811</v>
      </c>
      <c r="K735" s="737">
        <v>7182</v>
      </c>
      <c r="L735" s="738">
        <v>718</v>
      </c>
      <c r="M735" s="634" t="str">
        <f t="array" aca="1" ref="M735" ca="1">IFERROR(_xludf.IFS(J735="원천",K735*3.3%*-1,J735="원천/고용",SUM(K735*3.3%*-1,K735*75%*0.8%*-1)),"")</f>
        <v/>
      </c>
      <c r="N735" s="635">
        <f t="shared" ca="1" si="9"/>
        <v>7900</v>
      </c>
      <c r="O735" s="504"/>
      <c r="P735" s="527"/>
      <c r="Q735" s="537"/>
      <c r="R735" s="537"/>
      <c r="S735" s="537"/>
    </row>
    <row r="736" spans="1:19" ht="18.75" customHeight="1">
      <c r="B736" s="626"/>
      <c r="C736" s="626"/>
      <c r="D736" s="758">
        <f>IFERROR(_xlfn.XLOOKUP(E736,[2]예산코드!D:D,[2]예산코드!A:A),"")</f>
        <v>500610</v>
      </c>
      <c r="E736" s="739" t="s">
        <v>2727</v>
      </c>
      <c r="F736" s="734">
        <v>45714</v>
      </c>
      <c r="G736" s="740" t="s">
        <v>1794</v>
      </c>
      <c r="H736" s="741" t="s">
        <v>275</v>
      </c>
      <c r="I736" s="741" t="s">
        <v>677</v>
      </c>
      <c r="J736" s="741" t="s">
        <v>811</v>
      </c>
      <c r="K736" s="742">
        <v>5455</v>
      </c>
      <c r="L736" s="743">
        <v>545</v>
      </c>
      <c r="M736" s="634" t="str">
        <f t="array" aca="1" ref="M736" ca="1">IFERROR(_xludf.IFS(J736="원천",K736*3.3%*-1,J736="원천/고용",SUM(K736*3.3%*-1,K736*75%*0.8%*-1)),"")</f>
        <v/>
      </c>
      <c r="N736" s="635">
        <f t="shared" ca="1" si="9"/>
        <v>6000</v>
      </c>
      <c r="O736" s="505"/>
      <c r="P736" s="513"/>
      <c r="Q736" s="537"/>
      <c r="R736" s="537"/>
      <c r="S736" s="537"/>
    </row>
    <row r="737" spans="2:19" ht="18.75" customHeight="1">
      <c r="B737" s="728"/>
      <c r="C737" s="728"/>
      <c r="D737" s="758">
        <f>IFERROR(_xlfn.XLOOKUP(E737,[2]예산코드!D:D,[2]예산코드!A:A),"")</f>
        <v>500602</v>
      </c>
      <c r="E737" s="733" t="s">
        <v>2732</v>
      </c>
      <c r="F737" s="734">
        <v>45714</v>
      </c>
      <c r="G737" s="735" t="s">
        <v>1798</v>
      </c>
      <c r="H737" s="736" t="s">
        <v>1155</v>
      </c>
      <c r="I737" s="736" t="s">
        <v>649</v>
      </c>
      <c r="J737" s="736" t="s">
        <v>811</v>
      </c>
      <c r="K737" s="737">
        <v>45455</v>
      </c>
      <c r="L737" s="738">
        <v>4545</v>
      </c>
      <c r="M737" s="634" t="str">
        <f t="array" aca="1" ref="M737" ca="1">IFERROR(_xludf.IFS(J737="원천",K737*3.3%*-1,J737="원천/고용",SUM(K737*3.3%*-1,K737*75%*0.8%*-1)),"")</f>
        <v/>
      </c>
      <c r="N737" s="635">
        <f t="shared" ca="1" si="9"/>
        <v>50000</v>
      </c>
      <c r="O737" s="504"/>
      <c r="P737" s="527"/>
      <c r="Q737" s="537"/>
      <c r="R737" s="537"/>
      <c r="S737" s="537"/>
    </row>
    <row r="738" spans="2:19" ht="18.75" customHeight="1">
      <c r="B738" s="626"/>
      <c r="C738" s="626"/>
      <c r="D738" s="758">
        <f>IFERROR(_xlfn.XLOOKUP(E738,[2]예산코드!D:D,[2]예산코드!A:A),"")</f>
        <v>500601</v>
      </c>
      <c r="E738" s="739" t="s">
        <v>2725</v>
      </c>
      <c r="F738" s="734">
        <v>45714</v>
      </c>
      <c r="G738" s="740" t="s">
        <v>2089</v>
      </c>
      <c r="H738" s="741" t="s">
        <v>1646</v>
      </c>
      <c r="I738" s="741" t="s">
        <v>754</v>
      </c>
      <c r="J738" s="741" t="s">
        <v>811</v>
      </c>
      <c r="K738" s="742">
        <v>54546</v>
      </c>
      <c r="L738" s="743">
        <v>5454</v>
      </c>
      <c r="M738" s="634" t="str">
        <f t="array" aca="1" ref="M738" ca="1">IFERROR(_xludf.IFS(J738="원천",K738*3.3%*-1,J738="원천/고용",SUM(K738*3.3%*-1,K738*75%*0.8%*-1)),"")</f>
        <v/>
      </c>
      <c r="N738" s="635">
        <f t="shared" ca="1" si="9"/>
        <v>60000</v>
      </c>
      <c r="O738" s="505"/>
      <c r="P738" s="513"/>
      <c r="Q738" s="537"/>
      <c r="R738" s="537"/>
      <c r="S738" s="537"/>
    </row>
    <row r="739" spans="2:19" ht="18.75" customHeight="1">
      <c r="B739" s="728"/>
      <c r="C739" s="728"/>
      <c r="D739" s="758">
        <f>IFERROR(_xlfn.XLOOKUP(E739,[2]예산코드!D:D,[2]예산코드!A:A),"")</f>
        <v>500607</v>
      </c>
      <c r="E739" s="739" t="s">
        <v>2723</v>
      </c>
      <c r="F739" s="734">
        <v>45714</v>
      </c>
      <c r="G739" s="735" t="s">
        <v>55</v>
      </c>
      <c r="H739" s="736" t="s">
        <v>1644</v>
      </c>
      <c r="I739" s="736" t="s">
        <v>754</v>
      </c>
      <c r="J739" s="736" t="s">
        <v>811</v>
      </c>
      <c r="K739" s="737">
        <v>314364</v>
      </c>
      <c r="L739" s="738">
        <v>31436</v>
      </c>
      <c r="M739" s="634" t="str">
        <f t="array" aca="1" ref="M739" ca="1">IFERROR(_xludf.IFS(J739="원천",K739*3.3%*-1,J739="원천/고용",SUM(K739*3.3%*-1,K739*75%*0.8%*-1)),"")</f>
        <v/>
      </c>
      <c r="N739" s="635">
        <f t="shared" ca="1" si="9"/>
        <v>345800</v>
      </c>
      <c r="O739" s="504"/>
      <c r="P739" s="527"/>
      <c r="Q739" s="537"/>
      <c r="R739" s="537"/>
      <c r="S739" s="537"/>
    </row>
    <row r="740" spans="2:19" ht="18.75" customHeight="1">
      <c r="B740" s="626"/>
      <c r="C740" s="626"/>
      <c r="D740" s="758">
        <f>IFERROR(_xlfn.XLOOKUP(E740,[2]예산코드!D:D,[2]예산코드!A:A),"")</f>
        <v>500606</v>
      </c>
      <c r="E740" s="739" t="s">
        <v>2724</v>
      </c>
      <c r="F740" s="734">
        <v>45714</v>
      </c>
      <c r="G740" s="740" t="s">
        <v>1475</v>
      </c>
      <c r="H740" s="741" t="s">
        <v>1190</v>
      </c>
      <c r="I740" s="741" t="s">
        <v>677</v>
      </c>
      <c r="J740" s="741" t="s">
        <v>811</v>
      </c>
      <c r="K740" s="742">
        <v>34545</v>
      </c>
      <c r="L740" s="743">
        <v>3455</v>
      </c>
      <c r="M740" s="634" t="str">
        <f t="array" aca="1" ref="M740" ca="1">IFERROR(_xludf.IFS(J740="원천",K740*3.3%*-1,J740="원천/고용",SUM(K740*3.3%*-1,K740*75%*0.8%*-1)),"")</f>
        <v/>
      </c>
      <c r="N740" s="635">
        <f t="shared" ca="1" si="9"/>
        <v>38000</v>
      </c>
      <c r="O740" s="505"/>
      <c r="P740" s="513"/>
      <c r="Q740" s="537"/>
      <c r="R740" s="537"/>
      <c r="S740" s="537"/>
    </row>
    <row r="741" spans="2:19" ht="18.75" customHeight="1">
      <c r="B741" s="728"/>
      <c r="C741" s="728"/>
      <c r="D741" s="758">
        <f>IFERROR(_xlfn.XLOOKUP(E741,[2]예산코드!D:D,[2]예산코드!A:A),"")</f>
        <v>500606</v>
      </c>
      <c r="E741" s="739" t="s">
        <v>2724</v>
      </c>
      <c r="F741" s="734">
        <v>45714</v>
      </c>
      <c r="G741" s="735" t="s">
        <v>1746</v>
      </c>
      <c r="H741" s="736" t="s">
        <v>367</v>
      </c>
      <c r="I741" s="736" t="s">
        <v>677</v>
      </c>
      <c r="J741" s="736" t="s">
        <v>811</v>
      </c>
      <c r="K741" s="737">
        <v>4137</v>
      </c>
      <c r="L741" s="738">
        <v>413</v>
      </c>
      <c r="M741" s="634" t="str">
        <f t="array" aca="1" ref="M741" ca="1">IFERROR(_xludf.IFS(J741="원천",K741*3.3%*-1,J741="원천/고용",SUM(K741*3.3%*-1,K741*75%*0.8%*-1)),"")</f>
        <v/>
      </c>
      <c r="N741" s="635">
        <f t="shared" ca="1" si="9"/>
        <v>4550</v>
      </c>
      <c r="O741" s="504"/>
      <c r="P741" s="527"/>
      <c r="Q741" s="537"/>
      <c r="R741" s="537"/>
      <c r="S741" s="537"/>
    </row>
    <row r="742" spans="2:19" ht="18.75" customHeight="1">
      <c r="B742" s="626"/>
      <c r="C742" s="626"/>
      <c r="D742" s="758">
        <f>IFERROR(_xlfn.XLOOKUP(E742,[2]예산코드!D:D,[2]예산코드!A:A),"")</f>
        <v>500610</v>
      </c>
      <c r="E742" s="739" t="s">
        <v>2727</v>
      </c>
      <c r="F742" s="734">
        <v>45714</v>
      </c>
      <c r="G742" s="740" t="s">
        <v>1531</v>
      </c>
      <c r="H742" s="741" t="s">
        <v>1162</v>
      </c>
      <c r="I742" s="741" t="s">
        <v>677</v>
      </c>
      <c r="J742" s="741" t="s">
        <v>811</v>
      </c>
      <c r="K742" s="742">
        <v>16500</v>
      </c>
      <c r="L742" s="743"/>
      <c r="M742" s="634" t="str">
        <f t="array" aca="1" ref="M742" ca="1">IFERROR(_xludf.IFS(J742="원천",K742*3.3%*-1,J742="원천/고용",SUM(K742*3.3%*-1,K742*75%*0.8%*-1)),"")</f>
        <v/>
      </c>
      <c r="N742" s="635">
        <f t="shared" ca="1" si="9"/>
        <v>16500</v>
      </c>
      <c r="O742" s="505"/>
      <c r="P742" s="513"/>
      <c r="Q742" s="537"/>
      <c r="R742" s="537"/>
      <c r="S742" s="537"/>
    </row>
    <row r="743" spans="2:19" ht="18.75" customHeight="1">
      <c r="B743" s="626"/>
      <c r="C743" s="626"/>
      <c r="D743" s="758">
        <f>IFERROR(_xlfn.XLOOKUP(E743,[2]예산코드!D:D,[2]예산코드!A:A),"")</f>
        <v>500602</v>
      </c>
      <c r="E743" s="733" t="s">
        <v>2732</v>
      </c>
      <c r="F743" s="734">
        <v>45714</v>
      </c>
      <c r="G743" s="740" t="s">
        <v>1771</v>
      </c>
      <c r="H743" s="741" t="s">
        <v>1157</v>
      </c>
      <c r="I743" s="741" t="s">
        <v>754</v>
      </c>
      <c r="J743" s="741" t="s">
        <v>811</v>
      </c>
      <c r="K743" s="742">
        <v>36000</v>
      </c>
      <c r="L743" s="743">
        <v>3600</v>
      </c>
      <c r="M743" s="634"/>
      <c r="N743" s="635">
        <f t="shared" si="9"/>
        <v>39600</v>
      </c>
      <c r="O743" s="505"/>
      <c r="P743" s="513"/>
      <c r="Q743" s="537"/>
      <c r="R743" s="537"/>
      <c r="S743" s="537"/>
    </row>
    <row r="744" spans="2:19" ht="18.75" customHeight="1">
      <c r="B744" s="626"/>
      <c r="C744" s="626"/>
      <c r="D744" s="758">
        <f>IFERROR(_xlfn.XLOOKUP(E744,[2]예산코드!D:D,[2]예산코드!A:A),"")</f>
        <v>500602</v>
      </c>
      <c r="E744" s="733" t="s">
        <v>2732</v>
      </c>
      <c r="F744" s="734">
        <v>45714</v>
      </c>
      <c r="G744" s="740" t="s">
        <v>115</v>
      </c>
      <c r="H744" s="741" t="s">
        <v>1157</v>
      </c>
      <c r="I744" s="741" t="s">
        <v>712</v>
      </c>
      <c r="J744" s="741" t="s">
        <v>811</v>
      </c>
      <c r="K744" s="742">
        <v>26400</v>
      </c>
      <c r="L744" s="743"/>
      <c r="M744" s="634"/>
      <c r="N744" s="635">
        <f t="shared" si="9"/>
        <v>26400</v>
      </c>
      <c r="O744" s="505"/>
      <c r="P744" s="513"/>
      <c r="Q744" s="537"/>
      <c r="R744" s="537"/>
      <c r="S744" s="537"/>
    </row>
    <row r="745" spans="2:19" ht="18.75" customHeight="1">
      <c r="B745" s="626"/>
      <c r="C745" s="626"/>
      <c r="D745" s="758">
        <f>IFERROR(_xlfn.XLOOKUP(E745,[2]예산코드!D:D,[2]예산코드!A:A),"")</f>
        <v>500602</v>
      </c>
      <c r="E745" s="733" t="s">
        <v>2732</v>
      </c>
      <c r="F745" s="734">
        <v>45714</v>
      </c>
      <c r="G745" s="740" t="s">
        <v>118</v>
      </c>
      <c r="H745" s="741" t="s">
        <v>450</v>
      </c>
      <c r="I745" s="741" t="s">
        <v>712</v>
      </c>
      <c r="J745" s="741" t="s">
        <v>811</v>
      </c>
      <c r="K745" s="742">
        <v>59091</v>
      </c>
      <c r="L745" s="743">
        <v>5909</v>
      </c>
      <c r="M745" s="634"/>
      <c r="N745" s="635">
        <f t="shared" si="9"/>
        <v>65000</v>
      </c>
      <c r="O745" s="505"/>
      <c r="P745" s="513"/>
      <c r="Q745" s="537"/>
      <c r="R745" s="537"/>
      <c r="S745" s="537"/>
    </row>
    <row r="746" spans="2:19" ht="18.75" customHeight="1">
      <c r="B746" s="626"/>
      <c r="C746" s="626"/>
      <c r="D746" s="758">
        <f>IFERROR(_xlfn.XLOOKUP(E746,[2]예산코드!D:D,[2]예산코드!A:A),"")</f>
        <v>500610</v>
      </c>
      <c r="E746" s="739" t="s">
        <v>2727</v>
      </c>
      <c r="F746" s="734">
        <v>45714</v>
      </c>
      <c r="G746" s="740" t="s">
        <v>1610</v>
      </c>
      <c r="H746" s="741" t="s">
        <v>386</v>
      </c>
      <c r="I746" s="741" t="s">
        <v>680</v>
      </c>
      <c r="J746" s="741" t="s">
        <v>811</v>
      </c>
      <c r="K746" s="742">
        <v>26000</v>
      </c>
      <c r="L746" s="743"/>
      <c r="M746" s="634"/>
      <c r="N746" s="635">
        <f t="shared" si="9"/>
        <v>26000</v>
      </c>
      <c r="O746" s="505"/>
      <c r="P746" s="513"/>
      <c r="Q746" s="537"/>
      <c r="R746" s="537"/>
      <c r="S746" s="537"/>
    </row>
    <row r="747" spans="2:19" ht="18.75" customHeight="1">
      <c r="B747" s="626"/>
      <c r="C747" s="626"/>
      <c r="D747" s="758">
        <f>IFERROR(_xlfn.XLOOKUP(E747,[2]예산코드!D:D,[2]예산코드!A:A),"")</f>
        <v>500602</v>
      </c>
      <c r="E747" s="733" t="s">
        <v>2732</v>
      </c>
      <c r="F747" s="734">
        <v>45714</v>
      </c>
      <c r="G747" s="740" t="s">
        <v>1616</v>
      </c>
      <c r="H747" s="741" t="s">
        <v>411</v>
      </c>
      <c r="I747" s="741" t="s">
        <v>681</v>
      </c>
      <c r="J747" s="741" t="s">
        <v>811</v>
      </c>
      <c r="K747" s="742">
        <v>45455</v>
      </c>
      <c r="L747" s="743">
        <v>4545</v>
      </c>
      <c r="M747" s="634"/>
      <c r="N747" s="635">
        <f t="shared" si="9"/>
        <v>50000</v>
      </c>
      <c r="O747" s="505"/>
      <c r="P747" s="513"/>
      <c r="Q747" s="537"/>
      <c r="R747" s="537"/>
      <c r="S747" s="537"/>
    </row>
    <row r="748" spans="2:19" ht="18.75" customHeight="1">
      <c r="B748" s="626"/>
      <c r="C748" s="626"/>
      <c r="D748" s="758">
        <f>IFERROR(_xlfn.XLOOKUP(E748,[2]예산코드!D:D,[2]예산코드!A:A),"")</f>
        <v>500601</v>
      </c>
      <c r="E748" s="739" t="s">
        <v>2725</v>
      </c>
      <c r="F748" s="734">
        <v>45714</v>
      </c>
      <c r="G748" s="740" t="s">
        <v>1929</v>
      </c>
      <c r="H748" s="741" t="s">
        <v>842</v>
      </c>
      <c r="I748" s="741" t="s">
        <v>645</v>
      </c>
      <c r="J748" s="741" t="s">
        <v>1143</v>
      </c>
      <c r="K748" s="742">
        <v>9091</v>
      </c>
      <c r="L748" s="743">
        <v>909</v>
      </c>
      <c r="M748" s="634"/>
      <c r="N748" s="635">
        <f t="shared" si="9"/>
        <v>10000</v>
      </c>
      <c r="O748" s="505"/>
      <c r="P748" s="513"/>
      <c r="Q748" s="537"/>
      <c r="R748" s="537"/>
      <c r="S748" s="537"/>
    </row>
    <row r="749" spans="2:19" ht="18.75" customHeight="1">
      <c r="B749" s="626"/>
      <c r="C749" s="626"/>
      <c r="D749" s="758">
        <f>IFERROR(_xlfn.XLOOKUP(E749,[2]예산코드!D:D,[2]예산코드!A:A),"")</f>
        <v>500602</v>
      </c>
      <c r="E749" s="733" t="s">
        <v>2732</v>
      </c>
      <c r="F749" s="734">
        <v>45714</v>
      </c>
      <c r="G749" s="740" t="s">
        <v>2367</v>
      </c>
      <c r="H749" s="741" t="s">
        <v>1157</v>
      </c>
      <c r="I749" s="741" t="s">
        <v>649</v>
      </c>
      <c r="J749" s="741" t="s">
        <v>811</v>
      </c>
      <c r="K749" s="742">
        <v>25091</v>
      </c>
      <c r="L749" s="743">
        <v>2509</v>
      </c>
      <c r="M749" s="634"/>
      <c r="N749" s="635">
        <f t="shared" si="9"/>
        <v>27600</v>
      </c>
      <c r="O749" s="505"/>
      <c r="P749" s="513"/>
      <c r="Q749" s="537"/>
      <c r="R749" s="537"/>
      <c r="S749" s="537"/>
    </row>
    <row r="750" spans="2:19" ht="18.75" customHeight="1">
      <c r="B750" s="626"/>
      <c r="C750" s="626"/>
      <c r="D750" s="758">
        <f>IFERROR(_xlfn.XLOOKUP(E750,[2]예산코드!D:D,[2]예산코드!A:A),"")</f>
        <v>500601</v>
      </c>
      <c r="E750" s="739" t="s">
        <v>2725</v>
      </c>
      <c r="F750" s="734">
        <v>45714</v>
      </c>
      <c r="G750" s="740" t="s">
        <v>2360</v>
      </c>
      <c r="H750" s="741" t="s">
        <v>1712</v>
      </c>
      <c r="I750" s="741" t="s">
        <v>663</v>
      </c>
      <c r="J750" s="741" t="s">
        <v>811</v>
      </c>
      <c r="K750" s="742">
        <v>107000</v>
      </c>
      <c r="L750" s="743"/>
      <c r="M750" s="634"/>
      <c r="N750" s="635">
        <f t="shared" si="9"/>
        <v>107000</v>
      </c>
      <c r="O750" s="505"/>
      <c r="P750" s="513"/>
      <c r="Q750" s="537"/>
      <c r="R750" s="537"/>
      <c r="S750" s="537"/>
    </row>
    <row r="751" spans="2:19" ht="18.75" customHeight="1">
      <c r="B751" s="626"/>
      <c r="C751" s="626"/>
      <c r="D751" s="758">
        <f>IFERROR(_xlfn.XLOOKUP(E751,[2]예산코드!D:D,[2]예산코드!A:A),"")</f>
        <v>500606</v>
      </c>
      <c r="E751" s="739" t="s">
        <v>2724</v>
      </c>
      <c r="F751" s="734">
        <v>45714</v>
      </c>
      <c r="G751" s="740" t="s">
        <v>2203</v>
      </c>
      <c r="H751" s="741" t="s">
        <v>1684</v>
      </c>
      <c r="I751" s="741" t="s">
        <v>697</v>
      </c>
      <c r="J751" s="741" t="s">
        <v>811</v>
      </c>
      <c r="K751" s="742">
        <f>107700-9791</f>
        <v>97909</v>
      </c>
      <c r="L751" s="743">
        <v>9791</v>
      </c>
      <c r="M751" s="634"/>
      <c r="N751" s="635">
        <f t="shared" si="9"/>
        <v>107700</v>
      </c>
      <c r="O751" s="505"/>
      <c r="P751" s="513"/>
      <c r="Q751" s="537"/>
      <c r="R751" s="537"/>
      <c r="S751" s="537"/>
    </row>
    <row r="752" spans="2:19" ht="18.75" customHeight="1">
      <c r="B752" s="626"/>
      <c r="C752" s="626"/>
      <c r="D752" s="758">
        <f>IFERROR(_xlfn.XLOOKUP(E752,[2]예산코드!D:D,[2]예산코드!A:A),"")</f>
        <v>500606</v>
      </c>
      <c r="E752" s="739" t="s">
        <v>2724</v>
      </c>
      <c r="F752" s="734">
        <v>45714</v>
      </c>
      <c r="G752" s="740" t="s">
        <v>2251</v>
      </c>
      <c r="H752" s="741" t="s">
        <v>8</v>
      </c>
      <c r="I752" s="741" t="s">
        <v>612</v>
      </c>
      <c r="J752" s="741" t="s">
        <v>811</v>
      </c>
      <c r="K752" s="742">
        <v>56000</v>
      </c>
      <c r="L752" s="743">
        <v>5600</v>
      </c>
      <c r="M752" s="634"/>
      <c r="N752" s="635">
        <f t="shared" si="9"/>
        <v>61600</v>
      </c>
      <c r="O752" s="505"/>
      <c r="P752" s="513"/>
      <c r="Q752" s="537"/>
      <c r="R752" s="537"/>
      <c r="S752" s="537"/>
    </row>
    <row r="753" spans="2:19" ht="18.75" customHeight="1">
      <c r="B753" s="626"/>
      <c r="C753" s="626"/>
      <c r="D753" s="758">
        <f>IFERROR(_xlfn.XLOOKUP(E753,[2]예산코드!D:D,[2]예산코드!A:A),"")</f>
        <v>500610</v>
      </c>
      <c r="E753" s="739" t="s">
        <v>2727</v>
      </c>
      <c r="F753" s="734">
        <v>45714</v>
      </c>
      <c r="G753" s="740" t="s">
        <v>487</v>
      </c>
      <c r="H753" s="741" t="s">
        <v>10</v>
      </c>
      <c r="I753" s="741" t="s">
        <v>697</v>
      </c>
      <c r="J753" s="741" t="s">
        <v>811</v>
      </c>
      <c r="K753" s="742">
        <v>27600</v>
      </c>
      <c r="L753" s="743"/>
      <c r="M753" s="634"/>
      <c r="N753" s="635">
        <f t="shared" si="9"/>
        <v>27600</v>
      </c>
      <c r="O753" s="505"/>
      <c r="P753" s="513"/>
      <c r="Q753" s="537"/>
      <c r="R753" s="537"/>
      <c r="S753" s="537"/>
    </row>
    <row r="754" spans="2:19" ht="18.75" customHeight="1">
      <c r="B754" s="626"/>
      <c r="C754" s="626"/>
      <c r="D754" s="758">
        <f>IFERROR(_xlfn.XLOOKUP(E754,[2]예산코드!D:D,[2]예산코드!A:A),"")</f>
        <v>500606</v>
      </c>
      <c r="E754" s="739" t="s">
        <v>2724</v>
      </c>
      <c r="F754" s="734">
        <v>45714</v>
      </c>
      <c r="G754" s="740" t="s">
        <v>2396</v>
      </c>
      <c r="H754" s="741" t="s">
        <v>1258</v>
      </c>
      <c r="I754" s="741" t="s">
        <v>697</v>
      </c>
      <c r="J754" s="741" t="s">
        <v>811</v>
      </c>
      <c r="K754" s="742">
        <v>139091</v>
      </c>
      <c r="L754" s="743">
        <v>13909</v>
      </c>
      <c r="M754" s="634"/>
      <c r="N754" s="635">
        <f t="shared" si="9"/>
        <v>153000</v>
      </c>
      <c r="O754" s="505"/>
      <c r="P754" s="513"/>
      <c r="Q754" s="537"/>
      <c r="R754" s="537"/>
      <c r="S754" s="537"/>
    </row>
    <row r="755" spans="2:19" ht="18.75" customHeight="1">
      <c r="B755" s="626"/>
      <c r="C755" s="626"/>
      <c r="D755" s="758">
        <f>IFERROR(_xlfn.XLOOKUP(E755,[2]예산코드!D:D,[2]예산코드!A:A),"")</f>
        <v>500606</v>
      </c>
      <c r="E755" s="739" t="s">
        <v>2724</v>
      </c>
      <c r="F755" s="734">
        <v>45714</v>
      </c>
      <c r="G755" s="740" t="s">
        <v>2223</v>
      </c>
      <c r="H755" s="741" t="s">
        <v>308</v>
      </c>
      <c r="I755" s="741" t="s">
        <v>697</v>
      </c>
      <c r="J755" s="741" t="s">
        <v>811</v>
      </c>
      <c r="K755" s="742">
        <v>51362</v>
      </c>
      <c r="L755" s="743">
        <v>5138</v>
      </c>
      <c r="M755" s="634"/>
      <c r="N755" s="635">
        <f t="shared" si="9"/>
        <v>56500</v>
      </c>
      <c r="O755" s="505"/>
      <c r="P755" s="513"/>
      <c r="Q755" s="537"/>
      <c r="R755" s="537"/>
      <c r="S755" s="537"/>
    </row>
    <row r="756" spans="2:19" ht="18.75" customHeight="1">
      <c r="B756" s="626"/>
      <c r="C756" s="626"/>
      <c r="D756" s="758">
        <f>IFERROR(_xlfn.XLOOKUP(E756,[2]예산코드!D:D,[2]예산코드!A:A),"")</f>
        <v>500610</v>
      </c>
      <c r="E756" s="739" t="s">
        <v>2727</v>
      </c>
      <c r="F756" s="734">
        <v>45714</v>
      </c>
      <c r="G756" s="740" t="s">
        <v>2224</v>
      </c>
      <c r="H756" s="741" t="s">
        <v>386</v>
      </c>
      <c r="I756" s="741" t="s">
        <v>635</v>
      </c>
      <c r="J756" s="741" t="s">
        <v>811</v>
      </c>
      <c r="K756" s="742">
        <v>30500</v>
      </c>
      <c r="L756" s="743"/>
      <c r="M756" s="634"/>
      <c r="N756" s="635">
        <f t="shared" si="9"/>
        <v>30500</v>
      </c>
      <c r="O756" s="505"/>
      <c r="P756" s="513"/>
      <c r="Q756" s="537"/>
      <c r="R756" s="537"/>
      <c r="S756" s="537"/>
    </row>
    <row r="757" spans="2:19" ht="18.75" customHeight="1">
      <c r="B757" s="626"/>
      <c r="C757" s="626"/>
      <c r="D757" s="758">
        <f>IFERROR(_xlfn.XLOOKUP(E757,[2]예산코드!D:D,[2]예산코드!A:A),"")</f>
        <v>500610</v>
      </c>
      <c r="E757" s="739" t="s">
        <v>2727</v>
      </c>
      <c r="F757" s="734">
        <v>45714</v>
      </c>
      <c r="G757" s="740" t="s">
        <v>2227</v>
      </c>
      <c r="H757" s="741" t="s">
        <v>2166</v>
      </c>
      <c r="I757" s="741" t="s">
        <v>605</v>
      </c>
      <c r="J757" s="741" t="s">
        <v>811</v>
      </c>
      <c r="K757" s="742">
        <v>20000</v>
      </c>
      <c r="L757" s="743"/>
      <c r="M757" s="634"/>
      <c r="N757" s="635">
        <f t="shared" si="9"/>
        <v>20000</v>
      </c>
      <c r="O757" s="505"/>
      <c r="P757" s="513"/>
      <c r="Q757" s="537"/>
      <c r="R757" s="537"/>
      <c r="S757" s="537"/>
    </row>
    <row r="758" spans="2:19" ht="18.75" customHeight="1">
      <c r="B758" s="626"/>
      <c r="C758" s="626"/>
      <c r="D758" s="758">
        <f>IFERROR(_xlfn.XLOOKUP(E758,[2]예산코드!D:D,[2]예산코드!A:A),"")</f>
        <v>500602</v>
      </c>
      <c r="E758" s="733" t="s">
        <v>2732</v>
      </c>
      <c r="F758" s="734">
        <v>45714</v>
      </c>
      <c r="G758" s="740" t="s">
        <v>2123</v>
      </c>
      <c r="H758" s="741" t="s">
        <v>1157</v>
      </c>
      <c r="I758" s="741" t="s">
        <v>661</v>
      </c>
      <c r="J758" s="741" t="s">
        <v>811</v>
      </c>
      <c r="K758" s="742">
        <v>27273</v>
      </c>
      <c r="L758" s="743">
        <v>2727</v>
      </c>
      <c r="M758" s="634"/>
      <c r="N758" s="635">
        <f t="shared" si="9"/>
        <v>30000</v>
      </c>
      <c r="O758" s="505"/>
      <c r="P758" s="513"/>
      <c r="Q758" s="537"/>
      <c r="R758" s="537"/>
      <c r="S758" s="537"/>
    </row>
    <row r="759" spans="2:19" ht="18.75" customHeight="1">
      <c r="B759" s="626"/>
      <c r="C759" s="626"/>
      <c r="D759" s="758">
        <f>IFERROR(_xlfn.XLOOKUP(E759,[2]예산코드!D:D,[2]예산코드!A:A),"")</f>
        <v>503304</v>
      </c>
      <c r="E759" s="739" t="s">
        <v>2735</v>
      </c>
      <c r="F759" s="734">
        <v>45714</v>
      </c>
      <c r="G759" s="740" t="s">
        <v>486</v>
      </c>
      <c r="H759" s="741" t="s">
        <v>2397</v>
      </c>
      <c r="I759" s="741" t="s">
        <v>681</v>
      </c>
      <c r="J759" s="741" t="s">
        <v>811</v>
      </c>
      <c r="K759" s="742">
        <v>294545</v>
      </c>
      <c r="L759" s="743">
        <v>29455</v>
      </c>
      <c r="M759" s="634"/>
      <c r="N759" s="635">
        <f t="shared" si="9"/>
        <v>324000</v>
      </c>
      <c r="O759" s="505"/>
      <c r="P759" s="513"/>
      <c r="Q759" s="537"/>
      <c r="R759" s="537"/>
      <c r="S759" s="537"/>
    </row>
    <row r="760" spans="2:19" ht="18.75" customHeight="1">
      <c r="B760" s="626"/>
      <c r="C760" s="626"/>
      <c r="D760" s="758">
        <f>IFERROR(_xlfn.XLOOKUP(E760,[2]예산코드!D:D,[2]예산코드!A:A),"")</f>
        <v>500601</v>
      </c>
      <c r="E760" s="739" t="s">
        <v>2725</v>
      </c>
      <c r="F760" s="734">
        <v>45714</v>
      </c>
      <c r="G760" s="740" t="s">
        <v>2405</v>
      </c>
      <c r="H760" s="741" t="s">
        <v>2352</v>
      </c>
      <c r="I760" s="741" t="s">
        <v>681</v>
      </c>
      <c r="J760" s="741" t="s">
        <v>811</v>
      </c>
      <c r="K760" s="742">
        <v>52090</v>
      </c>
      <c r="L760" s="743">
        <v>5210</v>
      </c>
      <c r="M760" s="634"/>
      <c r="N760" s="635">
        <f t="shared" si="9"/>
        <v>57300</v>
      </c>
      <c r="O760" s="505"/>
      <c r="P760" s="513"/>
      <c r="Q760" s="537"/>
      <c r="R760" s="537"/>
      <c r="S760" s="537"/>
    </row>
    <row r="761" spans="2:19" ht="18.75" customHeight="1">
      <c r="B761" s="626"/>
      <c r="C761" s="626"/>
      <c r="D761" s="758">
        <f>IFERROR(_xlfn.XLOOKUP(E761,[2]예산코드!D:D,[2]예산코드!A:A),"")</f>
        <v>500601</v>
      </c>
      <c r="E761" s="739" t="s">
        <v>2725</v>
      </c>
      <c r="F761" s="734">
        <v>45714</v>
      </c>
      <c r="G761" s="740" t="s">
        <v>2361</v>
      </c>
      <c r="H761" s="741" t="s">
        <v>2385</v>
      </c>
      <c r="I761" s="741" t="s">
        <v>681</v>
      </c>
      <c r="J761" s="741" t="s">
        <v>811</v>
      </c>
      <c r="K761" s="742">
        <v>32728</v>
      </c>
      <c r="L761" s="743">
        <v>3272</v>
      </c>
      <c r="M761" s="634"/>
      <c r="N761" s="635">
        <f t="shared" si="9"/>
        <v>36000</v>
      </c>
      <c r="O761" s="505"/>
      <c r="P761" s="513"/>
      <c r="Q761" s="537"/>
      <c r="R761" s="537"/>
      <c r="S761" s="537"/>
    </row>
    <row r="762" spans="2:19" ht="18.75" customHeight="1">
      <c r="B762" s="626"/>
      <c r="C762" s="626"/>
      <c r="D762" s="758">
        <f>IFERROR(_xlfn.XLOOKUP(E762,[2]예산코드!D:D,[2]예산코드!A:A),"")</f>
        <v>500610</v>
      </c>
      <c r="E762" s="739" t="s">
        <v>2727</v>
      </c>
      <c r="F762" s="734">
        <v>45714</v>
      </c>
      <c r="G762" s="740" t="s">
        <v>2357</v>
      </c>
      <c r="H762" s="741" t="s">
        <v>386</v>
      </c>
      <c r="I762" s="741" t="s">
        <v>706</v>
      </c>
      <c r="J762" s="741" t="s">
        <v>811</v>
      </c>
      <c r="K762" s="742">
        <v>36100</v>
      </c>
      <c r="L762" s="743"/>
      <c r="M762" s="634"/>
      <c r="N762" s="635">
        <f t="shared" si="9"/>
        <v>36100</v>
      </c>
      <c r="O762" s="505"/>
      <c r="P762" s="513"/>
      <c r="Q762" s="537"/>
      <c r="R762" s="537"/>
      <c r="S762" s="537"/>
    </row>
    <row r="763" spans="2:19" ht="18.75" customHeight="1">
      <c r="B763" s="626"/>
      <c r="C763" s="626"/>
      <c r="D763" s="758">
        <f>IFERROR(_xlfn.XLOOKUP(E763,[2]예산코드!D:D,[2]예산코드!A:A),"")</f>
        <v>500610</v>
      </c>
      <c r="E763" s="739" t="s">
        <v>2727</v>
      </c>
      <c r="F763" s="734">
        <v>45714</v>
      </c>
      <c r="G763" s="740" t="s">
        <v>2355</v>
      </c>
      <c r="H763" s="741" t="s">
        <v>386</v>
      </c>
      <c r="I763" s="741" t="s">
        <v>697</v>
      </c>
      <c r="J763" s="741" t="s">
        <v>811</v>
      </c>
      <c r="K763" s="742">
        <v>100000</v>
      </c>
      <c r="L763" s="743"/>
      <c r="M763" s="634"/>
      <c r="N763" s="635">
        <f t="shared" si="9"/>
        <v>100000</v>
      </c>
      <c r="O763" s="505"/>
      <c r="P763" s="513"/>
      <c r="Q763" s="537"/>
      <c r="R763" s="537"/>
      <c r="S763" s="537"/>
    </row>
    <row r="764" spans="2:19" ht="18.75" customHeight="1">
      <c r="B764" s="704"/>
      <c r="C764" s="704"/>
      <c r="D764" s="758">
        <f>IFERROR(_xlfn.XLOOKUP(E764,[2]예산코드!D:D,[2]예산코드!A:A),"")</f>
        <v>502505</v>
      </c>
      <c r="E764" s="705" t="s">
        <v>747</v>
      </c>
      <c r="F764" s="697">
        <v>45714</v>
      </c>
      <c r="G764" s="706" t="s">
        <v>2705</v>
      </c>
      <c r="H764" s="707" t="s">
        <v>2706</v>
      </c>
      <c r="I764" s="699" t="s">
        <v>697</v>
      </c>
      <c r="J764" s="699" t="s">
        <v>811</v>
      </c>
      <c r="K764" s="708">
        <v>26182</v>
      </c>
      <c r="L764" s="709">
        <v>2618</v>
      </c>
      <c r="M764" s="702" t="str" cm="1">
        <f t="array" ref="M764">IFERROR(_xlfn.IFS(J764="원천",K764*3.3%*-1,J764="원천/고용",SUM(K764*3.3%*-1,K764*75%*0.8%*-1)),"")</f>
        <v/>
      </c>
      <c r="N764" s="703">
        <f t="shared" ref="N764:N774" si="17">SUM(K764:M764)</f>
        <v>28800</v>
      </c>
      <c r="O764" s="541"/>
      <c r="P764" s="541"/>
      <c r="Q764" s="537"/>
      <c r="R764" s="537"/>
      <c r="S764" s="537"/>
    </row>
    <row r="765" spans="2:19" ht="18.75" customHeight="1">
      <c r="B765" s="695"/>
      <c r="C765" s="695"/>
      <c r="D765" s="758">
        <f>IFERROR(_xlfn.XLOOKUP(E765,[2]예산코드!D:D,[2]예산코드!A:A),"")</f>
        <v>502505</v>
      </c>
      <c r="E765" s="705" t="s">
        <v>747</v>
      </c>
      <c r="F765" s="697">
        <v>45714</v>
      </c>
      <c r="G765" s="706" t="s">
        <v>2705</v>
      </c>
      <c r="H765" s="699" t="s">
        <v>2707</v>
      </c>
      <c r="I765" s="699" t="s">
        <v>697</v>
      </c>
      <c r="J765" s="699" t="s">
        <v>811</v>
      </c>
      <c r="K765" s="700">
        <v>81273</v>
      </c>
      <c r="L765" s="701">
        <v>8127</v>
      </c>
      <c r="M765" s="702" t="str" cm="1">
        <f t="array" ref="M765">IFERROR(_xlfn.IFS(J765="원천",K765*3.3%*-1,J765="원천/고용",SUM(K765*3.3%*-1,K765*75%*0.8%*-1)),"")</f>
        <v/>
      </c>
      <c r="N765" s="703">
        <f t="shared" si="17"/>
        <v>89400</v>
      </c>
      <c r="O765" s="540"/>
      <c r="P765" s="540"/>
      <c r="Q765" s="537"/>
      <c r="R765" s="537"/>
      <c r="S765" s="537"/>
    </row>
    <row r="766" spans="2:19" ht="18.75" customHeight="1">
      <c r="B766" s="704"/>
      <c r="C766" s="704"/>
      <c r="D766" s="758">
        <f>IFERROR(_xlfn.XLOOKUP(E766,[2]예산코드!D:D,[2]예산코드!A:A),"")</f>
        <v>502505</v>
      </c>
      <c r="E766" s="705" t="s">
        <v>747</v>
      </c>
      <c r="F766" s="697">
        <v>45714</v>
      </c>
      <c r="G766" s="706" t="s">
        <v>2705</v>
      </c>
      <c r="H766" s="707" t="s">
        <v>2708</v>
      </c>
      <c r="I766" s="699" t="s">
        <v>697</v>
      </c>
      <c r="J766" s="699" t="s">
        <v>811</v>
      </c>
      <c r="K766" s="708">
        <v>50000</v>
      </c>
      <c r="L766" s="709">
        <v>5000</v>
      </c>
      <c r="M766" s="702" t="str" cm="1">
        <f t="array" ref="M766">IFERROR(_xlfn.IFS(J766="원천",K766*3.3%*-1,J766="원천/고용",SUM(K766*3.3%*-1,K766*75%*0.8%*-1)),"")</f>
        <v/>
      </c>
      <c r="N766" s="703">
        <f t="shared" si="17"/>
        <v>55000</v>
      </c>
      <c r="O766" s="541"/>
      <c r="P766" s="541"/>
      <c r="Q766" s="537"/>
      <c r="R766" s="537"/>
      <c r="S766" s="537"/>
    </row>
    <row r="767" spans="2:19" ht="18.75" customHeight="1">
      <c r="B767" s="695"/>
      <c r="C767" s="695"/>
      <c r="D767" s="758">
        <f>IFERROR(_xlfn.XLOOKUP(E767,[2]예산코드!D:D,[2]예산코드!A:A),"")</f>
        <v>502305</v>
      </c>
      <c r="E767" s="705" t="s">
        <v>289</v>
      </c>
      <c r="F767" s="745">
        <v>45714</v>
      </c>
      <c r="G767" s="698" t="s">
        <v>2709</v>
      </c>
      <c r="H767" s="699" t="s">
        <v>2710</v>
      </c>
      <c r="I767" s="699" t="s">
        <v>697</v>
      </c>
      <c r="J767" s="699" t="s">
        <v>811</v>
      </c>
      <c r="K767" s="700">
        <v>28909</v>
      </c>
      <c r="L767" s="701">
        <v>2891</v>
      </c>
      <c r="M767" s="702" t="str" cm="1">
        <f t="array" ref="M767">IFERROR(_xlfn.IFS(J767="원천",K767*3.3%*-1,J767="원천/고용",SUM(K767*3.3%*-1,K767*75%*0.8%*-1)),"")</f>
        <v/>
      </c>
      <c r="N767" s="703">
        <f t="shared" si="17"/>
        <v>31800</v>
      </c>
      <c r="O767" s="540"/>
      <c r="P767" s="540"/>
      <c r="Q767" s="537"/>
      <c r="R767" s="537"/>
      <c r="S767" s="537"/>
    </row>
    <row r="768" spans="2:19" ht="18.75" customHeight="1">
      <c r="B768" s="704"/>
      <c r="C768" s="704"/>
      <c r="D768" s="758">
        <f>IFERROR(_xlfn.XLOOKUP(E768,[2]예산코드!D:D,[2]예산코드!A:A),"")</f>
        <v>502305</v>
      </c>
      <c r="E768" s="705" t="s">
        <v>289</v>
      </c>
      <c r="F768" s="745">
        <v>45714</v>
      </c>
      <c r="G768" s="698" t="s">
        <v>2709</v>
      </c>
      <c r="H768" s="699" t="s">
        <v>2710</v>
      </c>
      <c r="I768" s="699" t="s">
        <v>697</v>
      </c>
      <c r="J768" s="699" t="s">
        <v>811</v>
      </c>
      <c r="K768" s="700">
        <v>28909</v>
      </c>
      <c r="L768" s="701">
        <v>2891</v>
      </c>
      <c r="M768" s="702" t="str" cm="1">
        <f t="array" ref="M768">IFERROR(_xlfn.IFS(J768="원천",K768*3.3%*-1,J768="원천/고용",SUM(K768*3.3%*-1,K768*75%*0.8%*-1)),"")</f>
        <v/>
      </c>
      <c r="N768" s="703">
        <f t="shared" si="17"/>
        <v>31800</v>
      </c>
      <c r="O768" s="541"/>
      <c r="P768" s="541"/>
      <c r="Q768" s="537"/>
      <c r="R768" s="537"/>
      <c r="S768" s="537"/>
    </row>
    <row r="769" spans="1:19" ht="18.75" customHeight="1">
      <c r="B769" s="695"/>
      <c r="C769" s="695"/>
      <c r="D769" s="758">
        <f>IFERROR(_xlfn.XLOOKUP(E769,[2]예산코드!D:D,[2]예산코드!A:A),"")</f>
        <v>502305</v>
      </c>
      <c r="E769" s="705" t="s">
        <v>289</v>
      </c>
      <c r="F769" s="745">
        <v>45714</v>
      </c>
      <c r="G769" s="698" t="s">
        <v>2711</v>
      </c>
      <c r="H769" s="699" t="s">
        <v>2712</v>
      </c>
      <c r="I769" s="699" t="s">
        <v>697</v>
      </c>
      <c r="J769" s="699" t="s">
        <v>811</v>
      </c>
      <c r="K769" s="700">
        <v>9091</v>
      </c>
      <c r="L769" s="701">
        <v>909</v>
      </c>
      <c r="M769" s="702" t="str" cm="1">
        <f t="array" ref="M769">IFERROR(_xlfn.IFS(J769="원천",K769*3.3%*-1,J769="원천/고용",SUM(K769*3.3%*-1,K769*75%*0.8%*-1)),"")</f>
        <v/>
      </c>
      <c r="N769" s="703">
        <f t="shared" si="17"/>
        <v>10000</v>
      </c>
      <c r="O769" s="540"/>
      <c r="P769" s="540"/>
      <c r="Q769" s="537"/>
      <c r="R769" s="537"/>
      <c r="S769" s="537"/>
    </row>
    <row r="770" spans="1:19" ht="18.75" customHeight="1">
      <c r="B770" s="704"/>
      <c r="C770" s="704"/>
      <c r="D770" s="758">
        <f>IFERROR(_xlfn.XLOOKUP(E770,[2]예산코드!D:D,[2]예산코드!A:A),"")</f>
        <v>502305</v>
      </c>
      <c r="E770" s="705" t="s">
        <v>289</v>
      </c>
      <c r="F770" s="745">
        <v>45714</v>
      </c>
      <c r="G770" s="706" t="s">
        <v>2713</v>
      </c>
      <c r="H770" s="707" t="s">
        <v>2714</v>
      </c>
      <c r="I770" s="699" t="s">
        <v>697</v>
      </c>
      <c r="J770" s="699" t="s">
        <v>811</v>
      </c>
      <c r="K770" s="708">
        <v>105455</v>
      </c>
      <c r="L770" s="709">
        <v>10545</v>
      </c>
      <c r="M770" s="702" t="str" cm="1">
        <f t="array" ref="M770">IFERROR(_xlfn.IFS(J770="원천",K770*3.3%*-1,J770="원천/고용",SUM(K770*3.3%*-1,K770*75%*0.8%*-1)),"")</f>
        <v/>
      </c>
      <c r="N770" s="703">
        <f t="shared" si="17"/>
        <v>116000</v>
      </c>
      <c r="O770" s="541"/>
      <c r="P770" s="541"/>
      <c r="Q770" s="537"/>
      <c r="R770" s="537"/>
      <c r="S770" s="537"/>
    </row>
    <row r="771" spans="1:19" ht="18.75" customHeight="1">
      <c r="B771" s="704"/>
      <c r="C771" s="704"/>
      <c r="D771" s="758">
        <f>IFERROR(_xlfn.XLOOKUP(E771,[2]예산코드!D:D,[2]예산코드!A:A),"")</f>
        <v>502505</v>
      </c>
      <c r="E771" s="705" t="s">
        <v>747</v>
      </c>
      <c r="F771" s="697">
        <v>45714</v>
      </c>
      <c r="G771" s="706" t="s">
        <v>2705</v>
      </c>
      <c r="H771" s="707" t="s">
        <v>2715</v>
      </c>
      <c r="I771" s="699" t="s">
        <v>697</v>
      </c>
      <c r="J771" s="699" t="s">
        <v>811</v>
      </c>
      <c r="K771" s="708">
        <v>123272</v>
      </c>
      <c r="L771" s="709">
        <v>12328</v>
      </c>
      <c r="M771" s="702" t="str" cm="1">
        <f t="array" ref="M771">IFERROR(_xlfn.IFS(J771="원천",K771*3.3%*-1,J771="원천/고용",SUM(K771*3.3%*-1,K771*75%*0.8%*-1)),"")</f>
        <v/>
      </c>
      <c r="N771" s="703">
        <f t="shared" si="17"/>
        <v>135600</v>
      </c>
      <c r="O771" s="540"/>
      <c r="P771" s="540"/>
      <c r="Q771" s="537"/>
      <c r="R771" s="537"/>
      <c r="S771" s="537"/>
    </row>
    <row r="772" spans="1:19" ht="18.75" customHeight="1">
      <c r="B772" s="695"/>
      <c r="C772" s="695"/>
      <c r="D772" s="758">
        <f>IFERROR(_xlfn.XLOOKUP(E772,[2]예산코드!D:D,[2]예산코드!A:A),"")</f>
        <v>502505</v>
      </c>
      <c r="E772" s="705" t="s">
        <v>747</v>
      </c>
      <c r="F772" s="697">
        <v>45714</v>
      </c>
      <c r="G772" s="706" t="s">
        <v>2705</v>
      </c>
      <c r="H772" s="699" t="s">
        <v>2716</v>
      </c>
      <c r="I772" s="699" t="s">
        <v>697</v>
      </c>
      <c r="J772" s="699" t="s">
        <v>811</v>
      </c>
      <c r="K772" s="700">
        <v>179940</v>
      </c>
      <c r="L772" s="701">
        <v>0</v>
      </c>
      <c r="M772" s="702" t="str" cm="1">
        <f t="array" ref="M772">IFERROR(_xlfn.IFS(J772="원천",K772*3.3%*-1,J772="원천/고용",SUM(K772*3.3%*-1,K772*75%*0.8%*-1)),"")</f>
        <v/>
      </c>
      <c r="N772" s="703">
        <f t="shared" si="17"/>
        <v>179940</v>
      </c>
      <c r="O772" s="541"/>
      <c r="P772" s="541"/>
      <c r="Q772" s="537"/>
      <c r="R772" s="537"/>
      <c r="S772" s="537"/>
    </row>
    <row r="773" spans="1:19" ht="18.75" customHeight="1">
      <c r="B773" s="704"/>
      <c r="C773" s="704"/>
      <c r="D773" s="758">
        <f>IFERROR(_xlfn.XLOOKUP(E773,[2]예산코드!D:D,[2]예산코드!A:A),"")</f>
        <v>502305</v>
      </c>
      <c r="E773" s="705" t="s">
        <v>289</v>
      </c>
      <c r="F773" s="745">
        <v>45714</v>
      </c>
      <c r="G773" s="698" t="s">
        <v>2709</v>
      </c>
      <c r="H773" s="699" t="s">
        <v>2710</v>
      </c>
      <c r="I773" s="699" t="s">
        <v>697</v>
      </c>
      <c r="J773" s="699" t="s">
        <v>811</v>
      </c>
      <c r="K773" s="708">
        <v>126545</v>
      </c>
      <c r="L773" s="709">
        <v>12655</v>
      </c>
      <c r="M773" s="702" t="str" cm="1">
        <f t="array" ref="M773">IFERROR(_xlfn.IFS(J773="원천",K773*3.3%*-1,J773="원천/고용",SUM(K773*3.3%*-1,K773*75%*0.8%*-1)),"")</f>
        <v/>
      </c>
      <c r="N773" s="703">
        <f t="shared" si="17"/>
        <v>139200</v>
      </c>
      <c r="O773" s="540"/>
      <c r="P773" s="540"/>
      <c r="Q773" s="537"/>
      <c r="R773" s="537"/>
      <c r="S773" s="537"/>
    </row>
    <row r="774" spans="1:19" ht="18.75" customHeight="1">
      <c r="B774" s="695"/>
      <c r="C774" s="695"/>
      <c r="D774" s="758">
        <f>IFERROR(_xlfn.XLOOKUP(E774,[2]예산코드!D:D,[2]예산코드!A:A),"")</f>
        <v>502305</v>
      </c>
      <c r="E774" s="705" t="s">
        <v>289</v>
      </c>
      <c r="F774" s="745">
        <v>45714</v>
      </c>
      <c r="G774" s="698" t="s">
        <v>2711</v>
      </c>
      <c r="H774" s="699" t="s">
        <v>375</v>
      </c>
      <c r="I774" s="699" t="s">
        <v>697</v>
      </c>
      <c r="J774" s="699" t="s">
        <v>811</v>
      </c>
      <c r="K774" s="700">
        <v>22982</v>
      </c>
      <c r="L774" s="701">
        <v>2298</v>
      </c>
      <c r="M774" s="702" t="str" cm="1">
        <f t="array" ref="M774">IFERROR(_xlfn.IFS(J774="원천",K774*3.3%*-1,J774="원천/고용",SUM(K774*3.3%*-1,K774*75%*0.8%*-1)),"")</f>
        <v/>
      </c>
      <c r="N774" s="703">
        <f t="shared" si="17"/>
        <v>25280</v>
      </c>
      <c r="O774" s="541"/>
      <c r="P774" s="541"/>
      <c r="Q774" s="537"/>
      <c r="R774" s="537"/>
      <c r="S774" s="537"/>
    </row>
    <row r="775" spans="1:19" s="539" customFormat="1" ht="18.75" customHeight="1">
      <c r="A775" s="539">
        <v>550</v>
      </c>
      <c r="B775" s="686"/>
      <c r="C775" s="686"/>
      <c r="D775" s="758">
        <f>IFERROR(_xlfn.XLOOKUP(E775,[2]예산코드!D:D,[2]예산코드!A:A),"")</f>
        <v>500616</v>
      </c>
      <c r="E775" s="687" t="s">
        <v>2520</v>
      </c>
      <c r="F775" s="746">
        <v>45715</v>
      </c>
      <c r="G775" s="689" t="s">
        <v>2521</v>
      </c>
      <c r="H775" s="690" t="s">
        <v>2522</v>
      </c>
      <c r="I775" s="690" t="s">
        <v>2484</v>
      </c>
      <c r="J775" s="690" t="s">
        <v>2468</v>
      </c>
      <c r="K775" s="691">
        <v>172500</v>
      </c>
      <c r="L775" s="692">
        <v>17250</v>
      </c>
      <c r="M775" s="685" t="str" cm="1">
        <f t="array" ref="M775">IFERROR(_xlfn.IFS(J775="원천",K775*3.3%*-1,J775="원천/고용",SUM(K775*3.3%*-1,K775*75%*0.8%*-1)),"")</f>
        <v/>
      </c>
      <c r="N775" s="693">
        <f t="shared" ref="N775:N784" si="18">SUM(K775:M775)</f>
        <v>189750</v>
      </c>
      <c r="O775" s="617"/>
      <c r="P775" s="618"/>
    </row>
    <row r="776" spans="1:19" s="539" customFormat="1" ht="18.75" customHeight="1">
      <c r="A776" s="539">
        <v>551</v>
      </c>
      <c r="B776" s="748"/>
      <c r="C776" s="748"/>
      <c r="D776" s="758">
        <f>IFERROR(_xlfn.XLOOKUP(E776,[2]예산코드!D:D,[2]예산코드!A:A),"")</f>
        <v>501402</v>
      </c>
      <c r="E776" s="749" t="s">
        <v>2523</v>
      </c>
      <c r="F776" s="746">
        <v>45715</v>
      </c>
      <c r="G776" s="750" t="s">
        <v>2524</v>
      </c>
      <c r="H776" s="751" t="s">
        <v>2525</v>
      </c>
      <c r="I776" s="690" t="s">
        <v>2484</v>
      </c>
      <c r="J776" s="751" t="s">
        <v>2468</v>
      </c>
      <c r="K776" s="752">
        <v>7500000</v>
      </c>
      <c r="L776" s="753">
        <v>750000</v>
      </c>
      <c r="M776" s="685" t="str" cm="1">
        <f t="array" ref="M776">IFERROR(_xlfn.IFS(J776="원천",K776*3.3%*-1,J776="원천/고용",SUM(K776*3.3%*-1,K776*75%*0.8%*-1)),"")</f>
        <v/>
      </c>
      <c r="N776" s="693">
        <f t="shared" si="18"/>
        <v>8250000</v>
      </c>
      <c r="O776" s="620"/>
      <c r="P776" s="621"/>
    </row>
    <row r="777" spans="1:19" s="539" customFormat="1" ht="18.75" customHeight="1">
      <c r="A777" s="539">
        <v>552</v>
      </c>
      <c r="B777" s="686"/>
      <c r="C777" s="686"/>
      <c r="D777" s="758">
        <f>IFERROR(_xlfn.XLOOKUP(E777,[2]예산코드!D:D,[2]예산코드!A:A),"")</f>
        <v>503107</v>
      </c>
      <c r="E777" s="687" t="s">
        <v>2526</v>
      </c>
      <c r="F777" s="746">
        <v>45715</v>
      </c>
      <c r="G777" s="689" t="s">
        <v>2527</v>
      </c>
      <c r="H777" s="690" t="s">
        <v>2514</v>
      </c>
      <c r="I777" s="690" t="s">
        <v>2484</v>
      </c>
      <c r="J777" s="690" t="s">
        <v>2468</v>
      </c>
      <c r="K777" s="691">
        <v>1636365</v>
      </c>
      <c r="L777" s="692">
        <v>163635</v>
      </c>
      <c r="M777" s="685" t="str" cm="1">
        <f t="array" ref="M777">IFERROR(_xlfn.IFS(J777="원천",K777*3.3%*-1,J777="원천/고용",SUM(K777*3.3%*-1,K777*75%*0.8%*-1)),"")</f>
        <v/>
      </c>
      <c r="N777" s="693">
        <f t="shared" si="18"/>
        <v>1800000</v>
      </c>
      <c r="O777" s="617"/>
      <c r="P777" s="618"/>
    </row>
    <row r="778" spans="1:19" s="539" customFormat="1" ht="18.75" customHeight="1">
      <c r="A778" s="539">
        <v>553</v>
      </c>
      <c r="B778" s="748"/>
      <c r="C778" s="748"/>
      <c r="D778" s="758">
        <f>IFERROR(_xlfn.XLOOKUP(E778,[2]예산코드!D:D,[2]예산코드!A:A),"")</f>
        <v>503115</v>
      </c>
      <c r="E778" s="749" t="s">
        <v>2528</v>
      </c>
      <c r="F778" s="746">
        <v>45715</v>
      </c>
      <c r="G778" s="750" t="s">
        <v>2529</v>
      </c>
      <c r="H778" s="751" t="s">
        <v>2530</v>
      </c>
      <c r="I778" s="690" t="s">
        <v>2484</v>
      </c>
      <c r="J778" s="751" t="s">
        <v>2468</v>
      </c>
      <c r="K778" s="752">
        <v>9500000</v>
      </c>
      <c r="L778" s="753">
        <v>950000</v>
      </c>
      <c r="M778" s="685" t="str" cm="1">
        <f t="array" ref="M778">IFERROR(_xlfn.IFS(J778="원천",K778*3.3%*-1,J778="원천/고용",SUM(K778*3.3%*-1,K778*75%*0.8%*-1)),"")</f>
        <v/>
      </c>
      <c r="N778" s="693">
        <f t="shared" si="18"/>
        <v>10450000</v>
      </c>
      <c r="O778" s="620"/>
      <c r="P778" s="621"/>
    </row>
    <row r="779" spans="1:19" s="539" customFormat="1" ht="18.75" customHeight="1">
      <c r="A779" s="539">
        <v>554</v>
      </c>
      <c r="B779" s="686"/>
      <c r="C779" s="686"/>
      <c r="D779" s="758">
        <f>IFERROR(_xlfn.XLOOKUP(E779,[2]예산코드!D:D,[2]예산코드!A:A),"")</f>
        <v>503117</v>
      </c>
      <c r="E779" s="687" t="s">
        <v>2531</v>
      </c>
      <c r="F779" s="746">
        <v>45715</v>
      </c>
      <c r="G779" s="689" t="s">
        <v>2532</v>
      </c>
      <c r="H779" s="690" t="s">
        <v>2533</v>
      </c>
      <c r="I779" s="690" t="s">
        <v>2484</v>
      </c>
      <c r="J779" s="690" t="s">
        <v>2468</v>
      </c>
      <c r="K779" s="691">
        <v>5700000</v>
      </c>
      <c r="L779" s="692">
        <v>525000</v>
      </c>
      <c r="M779" s="685" t="str" cm="1">
        <f t="array" ref="M779">IFERROR(_xlfn.IFS(J779="원천",K779*3.3%*-1,J779="원천/고용",SUM(K779*3.3%*-1,K779*75%*0.8%*-1)),"")</f>
        <v/>
      </c>
      <c r="N779" s="693">
        <f t="shared" si="18"/>
        <v>6225000</v>
      </c>
      <c r="O779" s="617"/>
      <c r="P779" s="618"/>
    </row>
    <row r="780" spans="1:19" s="539" customFormat="1" ht="18.75" customHeight="1">
      <c r="A780" s="539">
        <v>555</v>
      </c>
      <c r="B780" s="748"/>
      <c r="C780" s="748"/>
      <c r="D780" s="758">
        <f>IFERROR(_xlfn.XLOOKUP(E780,[2]예산코드!D:D,[2]예산코드!A:A),"")</f>
        <v>503204</v>
      </c>
      <c r="E780" s="749" t="s">
        <v>2500</v>
      </c>
      <c r="F780" s="746">
        <v>45715</v>
      </c>
      <c r="G780" s="750" t="s">
        <v>2515</v>
      </c>
      <c r="H780" s="751" t="s">
        <v>2534</v>
      </c>
      <c r="I780" s="690" t="s">
        <v>2484</v>
      </c>
      <c r="J780" s="751" t="s">
        <v>2535</v>
      </c>
      <c r="K780" s="752">
        <v>330000</v>
      </c>
      <c r="L780" s="753"/>
      <c r="M780" s="685" t="str" cm="1">
        <f t="array" ref="M780">IFERROR(_xlfn.IFS(J780="원천",K780*3.3%*-1,J780="원천/고용",SUM(K780*3.3%*-1,K780*75%*0.8%*-1)),"")</f>
        <v/>
      </c>
      <c r="N780" s="693">
        <f t="shared" si="18"/>
        <v>330000</v>
      </c>
      <c r="O780" s="620"/>
      <c r="P780" s="621"/>
    </row>
    <row r="781" spans="1:19" s="539" customFormat="1" ht="18.75" customHeight="1">
      <c r="A781" s="539">
        <v>556</v>
      </c>
      <c r="B781" s="686"/>
      <c r="C781" s="686"/>
      <c r="D781" s="758">
        <f>IFERROR(_xlfn.XLOOKUP(E781,[2]예산코드!D:D,[2]예산코드!A:A),"")</f>
        <v>503204</v>
      </c>
      <c r="E781" s="687" t="s">
        <v>2500</v>
      </c>
      <c r="F781" s="746">
        <v>45715</v>
      </c>
      <c r="G781" s="689" t="s">
        <v>2536</v>
      </c>
      <c r="H781" s="690" t="s">
        <v>2537</v>
      </c>
      <c r="I781" s="690" t="s">
        <v>2484</v>
      </c>
      <c r="J781" s="690" t="s">
        <v>2468</v>
      </c>
      <c r="K781" s="691">
        <v>600000</v>
      </c>
      <c r="L781" s="692">
        <v>60000</v>
      </c>
      <c r="M781" s="685" t="str" cm="1">
        <f t="array" ref="M781">IFERROR(_xlfn.IFS(J781="원천",K781*3.3%*-1,J781="원천/고용",SUM(K781*3.3%*-1,K781*75%*0.8%*-1)),"")</f>
        <v/>
      </c>
      <c r="N781" s="693">
        <f t="shared" si="18"/>
        <v>660000</v>
      </c>
      <c r="O781" s="617"/>
      <c r="P781" s="618"/>
    </row>
    <row r="782" spans="1:19" s="539" customFormat="1" ht="18.75" customHeight="1">
      <c r="A782" s="539">
        <v>557</v>
      </c>
      <c r="B782" s="748"/>
      <c r="C782" s="748"/>
      <c r="D782" s="758">
        <f>IFERROR(_xlfn.XLOOKUP(E782,[2]예산코드!D:D,[2]예산코드!A:A),"")</f>
        <v>503501</v>
      </c>
      <c r="E782" s="749" t="s">
        <v>2538</v>
      </c>
      <c r="F782" s="746">
        <v>45715</v>
      </c>
      <c r="G782" s="750" t="s">
        <v>2539</v>
      </c>
      <c r="H782" s="751" t="s">
        <v>2540</v>
      </c>
      <c r="I782" s="690" t="s">
        <v>2484</v>
      </c>
      <c r="J782" s="751" t="s">
        <v>2541</v>
      </c>
      <c r="K782" s="752">
        <v>726430</v>
      </c>
      <c r="L782" s="753"/>
      <c r="M782" s="685" t="str" cm="1">
        <f t="array" ref="M782">IFERROR(_xlfn.IFS(J782="원천",K782*3.3%*-1,J782="원천/고용",SUM(K782*3.3%*-1,K782*75%*0.8%*-1)),"")</f>
        <v/>
      </c>
      <c r="N782" s="693">
        <f t="shared" si="18"/>
        <v>726430</v>
      </c>
      <c r="O782" s="620"/>
      <c r="P782" s="621"/>
    </row>
    <row r="783" spans="1:19" s="539" customFormat="1" ht="18.75" customHeight="1">
      <c r="A783" s="539">
        <v>558</v>
      </c>
      <c r="B783" s="686"/>
      <c r="C783" s="686"/>
      <c r="D783" s="758">
        <f>IFERROR(_xlfn.XLOOKUP(E783,[2]예산코드!D:D,[2]예산코드!A:A),"")</f>
        <v>503502</v>
      </c>
      <c r="E783" s="687" t="s">
        <v>2542</v>
      </c>
      <c r="F783" s="746">
        <v>45715</v>
      </c>
      <c r="G783" s="689" t="s">
        <v>2543</v>
      </c>
      <c r="H783" s="751" t="s">
        <v>2540</v>
      </c>
      <c r="I783" s="690" t="s">
        <v>2484</v>
      </c>
      <c r="J783" s="690" t="s">
        <v>2541</v>
      </c>
      <c r="K783" s="691">
        <v>827500</v>
      </c>
      <c r="L783" s="692"/>
      <c r="M783" s="685" t="str" cm="1">
        <f t="array" ref="M783">IFERROR(_xlfn.IFS(J783="원천",K783*3.3%*-1,J783="원천/고용",SUM(K783*3.3%*-1,K783*75%*0.8%*-1)),"")</f>
        <v/>
      </c>
      <c r="N783" s="693">
        <f t="shared" si="18"/>
        <v>827500</v>
      </c>
      <c r="O783" s="617"/>
      <c r="P783" s="618"/>
    </row>
    <row r="784" spans="1:19" s="539" customFormat="1" ht="18.75" customHeight="1">
      <c r="A784" s="539">
        <v>562</v>
      </c>
      <c r="B784" s="686"/>
      <c r="C784" s="686"/>
      <c r="D784" s="758">
        <f>IFERROR(_xlfn.XLOOKUP(E784,[2]예산코드!D:D,[2]예산코드!A:A),"")</f>
        <v>503305</v>
      </c>
      <c r="E784" s="687" t="s">
        <v>2547</v>
      </c>
      <c r="F784" s="746">
        <v>45715</v>
      </c>
      <c r="G784" s="689" t="s">
        <v>2548</v>
      </c>
      <c r="H784" s="690" t="s">
        <v>2549</v>
      </c>
      <c r="I784" s="690" t="s">
        <v>2484</v>
      </c>
      <c r="J784" s="690" t="s">
        <v>2468</v>
      </c>
      <c r="K784" s="691">
        <v>240000</v>
      </c>
      <c r="L784" s="692">
        <v>24000</v>
      </c>
      <c r="M784" s="685" t="str" cm="1">
        <f t="array" ref="M784">IFERROR(_xlfn.IFS(J784="원천",K784*3.3%*-1,J784="원천/고용",SUM(K784*3.3%*-1,K784*75%*0.8%*-1)),"")</f>
        <v/>
      </c>
      <c r="N784" s="693">
        <f t="shared" si="18"/>
        <v>264000</v>
      </c>
      <c r="O784" s="617"/>
      <c r="P784" s="618"/>
    </row>
    <row r="785" spans="2:19" ht="18.75" customHeight="1">
      <c r="B785" s="626"/>
      <c r="C785" s="626"/>
      <c r="D785" s="758">
        <f>IFERROR(_xlfn.XLOOKUP(E785,[2]예산코드!D:D,[2]예산코드!A:A),"")</f>
        <v>500602</v>
      </c>
      <c r="E785" s="733" t="s">
        <v>2732</v>
      </c>
      <c r="F785" s="734">
        <v>45715</v>
      </c>
      <c r="G785" s="740" t="s">
        <v>1844</v>
      </c>
      <c r="H785" s="741" t="s">
        <v>673</v>
      </c>
      <c r="I785" s="741" t="s">
        <v>636</v>
      </c>
      <c r="J785" s="741" t="s">
        <v>1143</v>
      </c>
      <c r="K785" s="742">
        <v>1273</v>
      </c>
      <c r="L785" s="743">
        <v>127</v>
      </c>
      <c r="M785" s="634"/>
      <c r="N785" s="635">
        <f t="shared" si="9"/>
        <v>1400</v>
      </c>
      <c r="O785" s="505"/>
      <c r="P785" s="513"/>
      <c r="Q785" s="537"/>
      <c r="R785" s="537"/>
      <c r="S785" s="537"/>
    </row>
    <row r="786" spans="2:19" ht="18.75" customHeight="1">
      <c r="B786" s="626"/>
      <c r="C786" s="626"/>
      <c r="D786" s="758">
        <f>IFERROR(_xlfn.XLOOKUP(E786,[2]예산코드!D:D,[2]예산코드!A:A),"")</f>
        <v>500602</v>
      </c>
      <c r="E786" s="733" t="s">
        <v>2732</v>
      </c>
      <c r="F786" s="734">
        <v>45715</v>
      </c>
      <c r="G786" s="740" t="s">
        <v>1844</v>
      </c>
      <c r="H786" s="741" t="s">
        <v>787</v>
      </c>
      <c r="I786" s="741" t="s">
        <v>636</v>
      </c>
      <c r="J786" s="741" t="s">
        <v>1143</v>
      </c>
      <c r="K786" s="742">
        <v>2545</v>
      </c>
      <c r="L786" s="743">
        <v>255</v>
      </c>
      <c r="M786" s="634"/>
      <c r="N786" s="635">
        <f t="shared" si="9"/>
        <v>2800</v>
      </c>
      <c r="O786" s="505"/>
      <c r="P786" s="513"/>
      <c r="Q786" s="537"/>
      <c r="R786" s="537"/>
      <c r="S786" s="537"/>
    </row>
    <row r="787" spans="2:19" ht="18.75" customHeight="1">
      <c r="B787" s="626"/>
      <c r="C787" s="626"/>
      <c r="D787" s="758">
        <f>IFERROR(_xlfn.XLOOKUP(E787,[2]예산코드!D:D,[2]예산코드!A:A),"")</f>
        <v>500602</v>
      </c>
      <c r="E787" s="733" t="s">
        <v>2732</v>
      </c>
      <c r="F787" s="734">
        <v>45715</v>
      </c>
      <c r="G787" s="740" t="s">
        <v>1844</v>
      </c>
      <c r="H787" s="741" t="s">
        <v>770</v>
      </c>
      <c r="I787" s="741" t="s">
        <v>636</v>
      </c>
      <c r="J787" s="741" t="s">
        <v>1143</v>
      </c>
      <c r="K787" s="742">
        <v>3273</v>
      </c>
      <c r="L787" s="743">
        <v>327</v>
      </c>
      <c r="M787" s="634"/>
      <c r="N787" s="635">
        <f t="shared" si="9"/>
        <v>3600</v>
      </c>
      <c r="O787" s="505"/>
      <c r="P787" s="513"/>
      <c r="Q787" s="537"/>
      <c r="R787" s="537"/>
      <c r="S787" s="537"/>
    </row>
    <row r="788" spans="2:19" ht="18.75" customHeight="1">
      <c r="B788" s="626"/>
      <c r="C788" s="626"/>
      <c r="D788" s="758">
        <f>IFERROR(_xlfn.XLOOKUP(E788,[2]예산코드!D:D,[2]예산코드!A:A),"")</f>
        <v>500602</v>
      </c>
      <c r="E788" s="733" t="s">
        <v>2732</v>
      </c>
      <c r="F788" s="734">
        <v>45715</v>
      </c>
      <c r="G788" s="740" t="s">
        <v>1844</v>
      </c>
      <c r="H788" s="741" t="s">
        <v>1149</v>
      </c>
      <c r="I788" s="741" t="s">
        <v>636</v>
      </c>
      <c r="J788" s="741" t="s">
        <v>1143</v>
      </c>
      <c r="K788" s="742">
        <v>800</v>
      </c>
      <c r="L788" s="743"/>
      <c r="M788" s="634"/>
      <c r="N788" s="635">
        <f t="shared" si="9"/>
        <v>800</v>
      </c>
      <c r="O788" s="505"/>
      <c r="P788" s="513"/>
      <c r="Q788" s="537"/>
      <c r="R788" s="537"/>
      <c r="S788" s="537"/>
    </row>
    <row r="789" spans="2:19" ht="18.75" customHeight="1">
      <c r="B789" s="626"/>
      <c r="C789" s="626"/>
      <c r="D789" s="758">
        <f>IFERROR(_xlfn.XLOOKUP(E789,[2]예산코드!D:D,[2]예산코드!A:A),"")</f>
        <v>500602</v>
      </c>
      <c r="E789" s="733" t="s">
        <v>2732</v>
      </c>
      <c r="F789" s="734">
        <v>45715</v>
      </c>
      <c r="G789" s="740" t="s">
        <v>1828</v>
      </c>
      <c r="H789" s="741" t="s">
        <v>1969</v>
      </c>
      <c r="I789" s="741" t="s">
        <v>636</v>
      </c>
      <c r="J789" s="741" t="s">
        <v>811</v>
      </c>
      <c r="K789" s="742">
        <v>45455</v>
      </c>
      <c r="L789" s="743">
        <v>4545</v>
      </c>
      <c r="M789" s="634"/>
      <c r="N789" s="635">
        <f t="shared" si="9"/>
        <v>50000</v>
      </c>
      <c r="O789" s="505"/>
      <c r="P789" s="513"/>
      <c r="Q789" s="537"/>
      <c r="R789" s="537"/>
      <c r="S789" s="537"/>
    </row>
    <row r="790" spans="2:19" ht="18.75" customHeight="1">
      <c r="B790" s="626"/>
      <c r="C790" s="626"/>
      <c r="D790" s="758">
        <f>IFERROR(_xlfn.XLOOKUP(E790,[2]예산코드!D:D,[2]예산코드!A:A),"")</f>
        <v>500601</v>
      </c>
      <c r="E790" s="739" t="s">
        <v>2725</v>
      </c>
      <c r="F790" s="734">
        <v>45715</v>
      </c>
      <c r="G790" s="740" t="s">
        <v>1484</v>
      </c>
      <c r="H790" s="741" t="s">
        <v>1486</v>
      </c>
      <c r="I790" s="741" t="s">
        <v>636</v>
      </c>
      <c r="J790" s="741" t="s">
        <v>811</v>
      </c>
      <c r="K790" s="742">
        <v>5182</v>
      </c>
      <c r="L790" s="743">
        <v>518</v>
      </c>
      <c r="M790" s="634"/>
      <c r="N790" s="635">
        <f t="shared" si="9"/>
        <v>5700</v>
      </c>
      <c r="O790" s="505"/>
      <c r="P790" s="513"/>
      <c r="Q790" s="537"/>
      <c r="R790" s="537"/>
      <c r="S790" s="537"/>
    </row>
    <row r="791" spans="2:19" ht="18.75" customHeight="1">
      <c r="B791" s="626"/>
      <c r="C791" s="626"/>
      <c r="D791" s="758">
        <f>IFERROR(_xlfn.XLOOKUP(E791,[2]예산코드!D:D,[2]예산코드!A:A),"")</f>
        <v>500601</v>
      </c>
      <c r="E791" s="739" t="s">
        <v>2725</v>
      </c>
      <c r="F791" s="734">
        <v>45715</v>
      </c>
      <c r="G791" s="740" t="s">
        <v>1484</v>
      </c>
      <c r="H791" s="741" t="s">
        <v>274</v>
      </c>
      <c r="I791" s="741" t="s">
        <v>636</v>
      </c>
      <c r="J791" s="741" t="s">
        <v>811</v>
      </c>
      <c r="K791" s="742">
        <v>5455</v>
      </c>
      <c r="L791" s="743">
        <v>545</v>
      </c>
      <c r="M791" s="634"/>
      <c r="N791" s="635">
        <f t="shared" si="9"/>
        <v>6000</v>
      </c>
      <c r="O791" s="505"/>
      <c r="P791" s="513"/>
      <c r="Q791" s="537"/>
      <c r="R791" s="537"/>
      <c r="S791" s="537"/>
    </row>
    <row r="792" spans="2:19" ht="18.75" customHeight="1">
      <c r="B792" s="626"/>
      <c r="C792" s="626"/>
      <c r="D792" s="758">
        <f>IFERROR(_xlfn.XLOOKUP(E792,[2]예산코드!D:D,[2]예산코드!A:A),"")</f>
        <v>500601</v>
      </c>
      <c r="E792" s="739" t="s">
        <v>2725</v>
      </c>
      <c r="F792" s="734">
        <v>45715</v>
      </c>
      <c r="G792" s="740" t="s">
        <v>1484</v>
      </c>
      <c r="H792" s="741" t="s">
        <v>1486</v>
      </c>
      <c r="I792" s="741" t="s">
        <v>636</v>
      </c>
      <c r="J792" s="741" t="s">
        <v>811</v>
      </c>
      <c r="K792" s="742">
        <v>5273</v>
      </c>
      <c r="L792" s="743">
        <v>527</v>
      </c>
      <c r="M792" s="634"/>
      <c r="N792" s="635">
        <f t="shared" si="9"/>
        <v>5800</v>
      </c>
      <c r="O792" s="505"/>
      <c r="P792" s="513"/>
      <c r="Q792" s="537"/>
      <c r="R792" s="537"/>
      <c r="S792" s="537"/>
    </row>
    <row r="793" spans="2:19" ht="18.75" customHeight="1">
      <c r="B793" s="626"/>
      <c r="C793" s="626"/>
      <c r="D793" s="758">
        <f>IFERROR(_xlfn.XLOOKUP(E793,[2]예산코드!D:D,[2]예산코드!A:A),"")</f>
        <v>500602</v>
      </c>
      <c r="E793" s="733" t="s">
        <v>2732</v>
      </c>
      <c r="F793" s="734">
        <v>45715</v>
      </c>
      <c r="G793" s="740" t="s">
        <v>1851</v>
      </c>
      <c r="H793" s="741" t="s">
        <v>1969</v>
      </c>
      <c r="I793" s="741" t="s">
        <v>678</v>
      </c>
      <c r="J793" s="741" t="s">
        <v>811</v>
      </c>
      <c r="K793" s="742">
        <v>45455</v>
      </c>
      <c r="L793" s="743">
        <v>4545</v>
      </c>
      <c r="M793" s="634"/>
      <c r="N793" s="635">
        <f t="shared" si="9"/>
        <v>50000</v>
      </c>
      <c r="O793" s="505"/>
      <c r="P793" s="513"/>
      <c r="Q793" s="537"/>
      <c r="R793" s="537"/>
      <c r="S793" s="537"/>
    </row>
    <row r="794" spans="2:19" ht="18.75" customHeight="1">
      <c r="B794" s="626"/>
      <c r="C794" s="626"/>
      <c r="D794" s="758">
        <f>IFERROR(_xlfn.XLOOKUP(E794,[2]예산코드!D:D,[2]예산코드!A:A),"")</f>
        <v>500602</v>
      </c>
      <c r="E794" s="733" t="s">
        <v>2732</v>
      </c>
      <c r="F794" s="734">
        <v>45715</v>
      </c>
      <c r="G794" s="740" t="s">
        <v>1833</v>
      </c>
      <c r="H794" s="741" t="s">
        <v>673</v>
      </c>
      <c r="I794" s="741" t="s">
        <v>678</v>
      </c>
      <c r="J794" s="741" t="s">
        <v>672</v>
      </c>
      <c r="K794" s="742">
        <v>1400</v>
      </c>
      <c r="L794" s="743"/>
      <c r="M794" s="634"/>
      <c r="N794" s="635">
        <f t="shared" si="9"/>
        <v>1400</v>
      </c>
      <c r="O794" s="505"/>
      <c r="P794" s="513"/>
      <c r="Q794" s="537"/>
      <c r="R794" s="537"/>
      <c r="S794" s="537"/>
    </row>
    <row r="795" spans="2:19" ht="18.75" customHeight="1">
      <c r="B795" s="626"/>
      <c r="C795" s="626"/>
      <c r="D795" s="758">
        <f>IFERROR(_xlfn.XLOOKUP(E795,[2]예산코드!D:D,[2]예산코드!A:A),"")</f>
        <v>500602</v>
      </c>
      <c r="E795" s="733" t="s">
        <v>2732</v>
      </c>
      <c r="F795" s="734">
        <v>45715</v>
      </c>
      <c r="G795" s="740" t="s">
        <v>1833</v>
      </c>
      <c r="H795" s="741" t="s">
        <v>721</v>
      </c>
      <c r="I795" s="741" t="s">
        <v>678</v>
      </c>
      <c r="J795" s="741" t="s">
        <v>672</v>
      </c>
      <c r="K795" s="742">
        <v>1800</v>
      </c>
      <c r="L795" s="743"/>
      <c r="M795" s="634"/>
      <c r="N795" s="635">
        <f t="shared" si="9"/>
        <v>1800</v>
      </c>
      <c r="O795" s="505"/>
      <c r="P795" s="513"/>
      <c r="Q795" s="537"/>
      <c r="R795" s="537"/>
      <c r="S795" s="537"/>
    </row>
    <row r="796" spans="2:19" ht="18.75" customHeight="1">
      <c r="B796" s="626"/>
      <c r="C796" s="626"/>
      <c r="D796" s="758">
        <f>IFERROR(_xlfn.XLOOKUP(E796,[2]예산코드!D:D,[2]예산코드!A:A),"")</f>
        <v>500602</v>
      </c>
      <c r="E796" s="733" t="s">
        <v>2732</v>
      </c>
      <c r="F796" s="734">
        <v>45715</v>
      </c>
      <c r="G796" s="740" t="s">
        <v>1833</v>
      </c>
      <c r="H796" s="741" t="s">
        <v>1227</v>
      </c>
      <c r="I796" s="741" t="s">
        <v>678</v>
      </c>
      <c r="J796" s="741" t="s">
        <v>672</v>
      </c>
      <c r="K796" s="742">
        <v>3600</v>
      </c>
      <c r="L796" s="743"/>
      <c r="M796" s="634"/>
      <c r="N796" s="635">
        <f t="shared" si="9"/>
        <v>3600</v>
      </c>
      <c r="O796" s="505"/>
      <c r="P796" s="513"/>
      <c r="Q796" s="537"/>
      <c r="R796" s="537"/>
      <c r="S796" s="537"/>
    </row>
    <row r="797" spans="2:19" ht="18.75" customHeight="1">
      <c r="B797" s="626"/>
      <c r="C797" s="626"/>
      <c r="D797" s="758">
        <f>IFERROR(_xlfn.XLOOKUP(E797,[2]예산코드!D:D,[2]예산코드!A:A),"")</f>
        <v>500602</v>
      </c>
      <c r="E797" s="733" t="s">
        <v>2732</v>
      </c>
      <c r="F797" s="734">
        <v>45715</v>
      </c>
      <c r="G797" s="740" t="s">
        <v>1833</v>
      </c>
      <c r="H797" s="741" t="s">
        <v>673</v>
      </c>
      <c r="I797" s="741" t="s">
        <v>678</v>
      </c>
      <c r="J797" s="741" t="s">
        <v>672</v>
      </c>
      <c r="K797" s="742">
        <v>1400</v>
      </c>
      <c r="L797" s="743"/>
      <c r="M797" s="634"/>
      <c r="N797" s="635">
        <f t="shared" si="9"/>
        <v>1400</v>
      </c>
      <c r="O797" s="505"/>
      <c r="P797" s="513"/>
      <c r="Q797" s="537"/>
      <c r="R797" s="537"/>
      <c r="S797" s="537"/>
    </row>
    <row r="798" spans="2:19" ht="18.75" customHeight="1">
      <c r="B798" s="626"/>
      <c r="C798" s="626"/>
      <c r="D798" s="758">
        <f>IFERROR(_xlfn.XLOOKUP(E798,[2]예산코드!D:D,[2]예산코드!A:A),"")</f>
        <v>500602</v>
      </c>
      <c r="E798" s="733" t="s">
        <v>2732</v>
      </c>
      <c r="F798" s="734">
        <v>45715</v>
      </c>
      <c r="G798" s="740" t="s">
        <v>1833</v>
      </c>
      <c r="H798" s="741" t="s">
        <v>787</v>
      </c>
      <c r="I798" s="741" t="s">
        <v>678</v>
      </c>
      <c r="J798" s="741" t="s">
        <v>672</v>
      </c>
      <c r="K798" s="742">
        <v>2800</v>
      </c>
      <c r="L798" s="743"/>
      <c r="M798" s="634"/>
      <c r="N798" s="635">
        <f t="shared" si="9"/>
        <v>2800</v>
      </c>
      <c r="O798" s="505"/>
      <c r="P798" s="513"/>
      <c r="Q798" s="537"/>
      <c r="R798" s="537"/>
      <c r="S798" s="537"/>
    </row>
    <row r="799" spans="2:19" ht="18.75" customHeight="1">
      <c r="B799" s="626"/>
      <c r="C799" s="626"/>
      <c r="D799" s="758">
        <f>IFERROR(_xlfn.XLOOKUP(E799,[2]예산코드!D:D,[2]예산코드!A:A),"")</f>
        <v>503312</v>
      </c>
      <c r="E799" s="739" t="s">
        <v>2736</v>
      </c>
      <c r="F799" s="734">
        <v>45715</v>
      </c>
      <c r="G799" s="740" t="s">
        <v>1635</v>
      </c>
      <c r="H799" s="741" t="s">
        <v>1251</v>
      </c>
      <c r="I799" s="741" t="s">
        <v>754</v>
      </c>
      <c r="J799" s="741" t="s">
        <v>811</v>
      </c>
      <c r="K799" s="742">
        <v>190910</v>
      </c>
      <c r="L799" s="743">
        <v>19090</v>
      </c>
      <c r="M799" s="634"/>
      <c r="N799" s="635">
        <f t="shared" si="9"/>
        <v>210000</v>
      </c>
      <c r="O799" s="505"/>
      <c r="P799" s="513"/>
      <c r="Q799" s="537"/>
      <c r="R799" s="537"/>
      <c r="S799" s="537"/>
    </row>
    <row r="800" spans="2:19" ht="18.75" customHeight="1">
      <c r="B800" s="626"/>
      <c r="C800" s="626"/>
      <c r="D800" s="758">
        <f>IFERROR(_xlfn.XLOOKUP(E800,[2]예산코드!D:D,[2]예산코드!A:A),"")</f>
        <v>503312</v>
      </c>
      <c r="E800" s="739" t="s">
        <v>2736</v>
      </c>
      <c r="F800" s="734">
        <v>45715</v>
      </c>
      <c r="G800" s="740" t="s">
        <v>1515</v>
      </c>
      <c r="H800" s="741" t="s">
        <v>1251</v>
      </c>
      <c r="I800" s="741" t="s">
        <v>754</v>
      </c>
      <c r="J800" s="741" t="s">
        <v>811</v>
      </c>
      <c r="K800" s="742">
        <v>31819</v>
      </c>
      <c r="L800" s="743">
        <v>3181</v>
      </c>
      <c r="M800" s="634"/>
      <c r="N800" s="635">
        <f t="shared" si="9"/>
        <v>35000</v>
      </c>
      <c r="O800" s="505"/>
      <c r="P800" s="513"/>
      <c r="Q800" s="537"/>
      <c r="R800" s="537"/>
      <c r="S800" s="537"/>
    </row>
    <row r="801" spans="2:19" ht="18.75" customHeight="1">
      <c r="B801" s="626"/>
      <c r="C801" s="626"/>
      <c r="D801" s="758">
        <f>IFERROR(_xlfn.XLOOKUP(E801,[2]예산코드!D:D,[2]예산코드!A:A),"")</f>
        <v>500601</v>
      </c>
      <c r="E801" s="739" t="s">
        <v>2725</v>
      </c>
      <c r="F801" s="734">
        <v>45715</v>
      </c>
      <c r="G801" s="740" t="s">
        <v>24</v>
      </c>
      <c r="H801" s="741" t="s">
        <v>1116</v>
      </c>
      <c r="I801" s="741" t="s">
        <v>754</v>
      </c>
      <c r="J801" s="741" t="s">
        <v>811</v>
      </c>
      <c r="K801" s="742">
        <v>86000</v>
      </c>
      <c r="L801" s="743"/>
      <c r="M801" s="634"/>
      <c r="N801" s="635">
        <f t="shared" si="9"/>
        <v>86000</v>
      </c>
      <c r="O801" s="505"/>
      <c r="P801" s="513"/>
      <c r="Q801" s="537"/>
      <c r="R801" s="537"/>
      <c r="S801" s="537"/>
    </row>
    <row r="802" spans="2:19" ht="18.75" customHeight="1">
      <c r="B802" s="626"/>
      <c r="C802" s="626"/>
      <c r="D802" s="758">
        <f>IFERROR(_xlfn.XLOOKUP(E802,[2]예산코드!D:D,[2]예산코드!A:A),"")</f>
        <v>500602</v>
      </c>
      <c r="E802" s="733" t="s">
        <v>2732</v>
      </c>
      <c r="F802" s="734">
        <v>45715</v>
      </c>
      <c r="G802" s="740" t="s">
        <v>1831</v>
      </c>
      <c r="H802" s="741" t="s">
        <v>853</v>
      </c>
      <c r="I802" s="741" t="s">
        <v>754</v>
      </c>
      <c r="J802" s="741" t="s">
        <v>811</v>
      </c>
      <c r="K802" s="742">
        <v>45455</v>
      </c>
      <c r="L802" s="743">
        <v>4545</v>
      </c>
      <c r="M802" s="634"/>
      <c r="N802" s="635">
        <f t="shared" si="9"/>
        <v>50000</v>
      </c>
      <c r="O802" s="505"/>
      <c r="P802" s="513"/>
      <c r="Q802" s="537"/>
      <c r="R802" s="537"/>
      <c r="S802" s="537"/>
    </row>
    <row r="803" spans="2:19" ht="18.75" customHeight="1">
      <c r="B803" s="626"/>
      <c r="C803" s="626"/>
      <c r="D803" s="758">
        <f>IFERROR(_xlfn.XLOOKUP(E803,[2]예산코드!D:D,[2]예산코드!A:A),"")</f>
        <v>503305</v>
      </c>
      <c r="E803" s="739" t="s">
        <v>2737</v>
      </c>
      <c r="F803" s="734">
        <v>45715</v>
      </c>
      <c r="G803" s="740" t="s">
        <v>1620</v>
      </c>
      <c r="H803" s="741" t="s">
        <v>830</v>
      </c>
      <c r="I803" s="741" t="s">
        <v>704</v>
      </c>
      <c r="J803" s="741" t="s">
        <v>811</v>
      </c>
      <c r="K803" s="742">
        <v>150091</v>
      </c>
      <c r="L803" s="743">
        <v>15009</v>
      </c>
      <c r="M803" s="634"/>
      <c r="N803" s="635">
        <f t="shared" si="9"/>
        <v>165100</v>
      </c>
      <c r="O803" s="505"/>
      <c r="P803" s="513"/>
      <c r="Q803" s="537"/>
      <c r="R803" s="537"/>
      <c r="S803" s="537"/>
    </row>
    <row r="804" spans="2:19" ht="18.75" customHeight="1">
      <c r="B804" s="626"/>
      <c r="C804" s="626"/>
      <c r="D804" s="758">
        <f>IFERROR(_xlfn.XLOOKUP(E804,[2]예산코드!D:D,[2]예산코드!A:A),"")</f>
        <v>503312</v>
      </c>
      <c r="E804" s="739" t="s">
        <v>2736</v>
      </c>
      <c r="F804" s="734">
        <v>45715</v>
      </c>
      <c r="G804" s="740" t="s">
        <v>2083</v>
      </c>
      <c r="H804" s="741" t="s">
        <v>401</v>
      </c>
      <c r="I804" s="741" t="s">
        <v>704</v>
      </c>
      <c r="J804" s="741" t="s">
        <v>811</v>
      </c>
      <c r="K804" s="742">
        <v>36364</v>
      </c>
      <c r="L804" s="743">
        <v>3636</v>
      </c>
      <c r="M804" s="634"/>
      <c r="N804" s="635">
        <f t="shared" si="9"/>
        <v>40000</v>
      </c>
      <c r="O804" s="505"/>
      <c r="P804" s="513"/>
      <c r="Q804" s="537"/>
      <c r="R804" s="537"/>
      <c r="S804" s="537"/>
    </row>
    <row r="805" spans="2:19" ht="18.75" customHeight="1">
      <c r="B805" s="626"/>
      <c r="C805" s="626"/>
      <c r="D805" s="758">
        <f>IFERROR(_xlfn.XLOOKUP(E805,[2]예산코드!D:D,[2]예산코드!A:A),"")</f>
        <v>503312</v>
      </c>
      <c r="E805" s="739" t="s">
        <v>2736</v>
      </c>
      <c r="F805" s="734">
        <v>45715</v>
      </c>
      <c r="G805" s="740" t="s">
        <v>1629</v>
      </c>
      <c r="H805" s="741" t="s">
        <v>280</v>
      </c>
      <c r="I805" s="741" t="s">
        <v>704</v>
      </c>
      <c r="J805" s="741" t="s">
        <v>811</v>
      </c>
      <c r="K805" s="742">
        <v>54545</v>
      </c>
      <c r="L805" s="743">
        <v>5455</v>
      </c>
      <c r="M805" s="634"/>
      <c r="N805" s="635">
        <f t="shared" si="9"/>
        <v>60000</v>
      </c>
      <c r="O805" s="505"/>
      <c r="P805" s="513"/>
      <c r="Q805" s="537"/>
      <c r="R805" s="537"/>
      <c r="S805" s="537"/>
    </row>
    <row r="806" spans="2:19" ht="18.75" customHeight="1">
      <c r="B806" s="626"/>
      <c r="C806" s="626"/>
      <c r="D806" s="758">
        <f>IFERROR(_xlfn.XLOOKUP(E806,[2]예산코드!D:D,[2]예산코드!A:A),"")</f>
        <v>500601</v>
      </c>
      <c r="E806" s="739" t="s">
        <v>2725</v>
      </c>
      <c r="F806" s="734">
        <v>45715</v>
      </c>
      <c r="G806" s="740" t="s">
        <v>1829</v>
      </c>
      <c r="H806" s="741" t="s">
        <v>397</v>
      </c>
      <c r="I806" s="741" t="s">
        <v>704</v>
      </c>
      <c r="J806" s="741" t="s">
        <v>811</v>
      </c>
      <c r="K806" s="742">
        <v>45000</v>
      </c>
      <c r="L806" s="743"/>
      <c r="M806" s="634"/>
      <c r="N806" s="635">
        <f t="shared" si="9"/>
        <v>45000</v>
      </c>
      <c r="O806" s="505"/>
      <c r="P806" s="513"/>
      <c r="Q806" s="537"/>
      <c r="R806" s="537"/>
      <c r="S806" s="537"/>
    </row>
    <row r="807" spans="2:19" ht="18.75" customHeight="1">
      <c r="B807" s="626"/>
      <c r="C807" s="626"/>
      <c r="D807" s="758">
        <f>IFERROR(_xlfn.XLOOKUP(E807,[2]예산코드!D:D,[2]예산코드!A:A),"")</f>
        <v>503312</v>
      </c>
      <c r="E807" s="739" t="s">
        <v>2736</v>
      </c>
      <c r="F807" s="734">
        <v>45715</v>
      </c>
      <c r="G807" s="740" t="s">
        <v>2080</v>
      </c>
      <c r="H807" s="741" t="s">
        <v>454</v>
      </c>
      <c r="I807" s="741" t="s">
        <v>704</v>
      </c>
      <c r="J807" s="741" t="s">
        <v>811</v>
      </c>
      <c r="K807" s="742">
        <v>25364</v>
      </c>
      <c r="L807" s="743">
        <v>2536</v>
      </c>
      <c r="M807" s="634"/>
      <c r="N807" s="635">
        <f t="shared" si="9"/>
        <v>27900</v>
      </c>
      <c r="O807" s="505"/>
      <c r="P807" s="513"/>
      <c r="Q807" s="537"/>
      <c r="R807" s="537"/>
      <c r="S807" s="537"/>
    </row>
    <row r="808" spans="2:19" ht="18.75" customHeight="1">
      <c r="B808" s="626"/>
      <c r="C808" s="626"/>
      <c r="D808" s="758">
        <f>IFERROR(_xlfn.XLOOKUP(E808,[2]예산코드!D:D,[2]예산코드!A:A),"")</f>
        <v>503312</v>
      </c>
      <c r="E808" s="739" t="s">
        <v>2736</v>
      </c>
      <c r="F808" s="734">
        <v>45715</v>
      </c>
      <c r="G808" s="740" t="s">
        <v>2079</v>
      </c>
      <c r="H808" s="741" t="s">
        <v>1625</v>
      </c>
      <c r="I808" s="741" t="s">
        <v>704</v>
      </c>
      <c r="J808" s="741" t="s">
        <v>811</v>
      </c>
      <c r="K808" s="742">
        <v>4545</v>
      </c>
      <c r="L808" s="743">
        <v>455</v>
      </c>
      <c r="M808" s="634"/>
      <c r="N808" s="635">
        <f t="shared" si="9"/>
        <v>5000</v>
      </c>
      <c r="O808" s="505"/>
      <c r="P808" s="513"/>
      <c r="Q808" s="537"/>
      <c r="R808" s="537"/>
      <c r="S808" s="537"/>
    </row>
    <row r="809" spans="2:19" ht="18.75" customHeight="1">
      <c r="B809" s="626"/>
      <c r="C809" s="626"/>
      <c r="D809" s="758">
        <f>IFERROR(_xlfn.XLOOKUP(E809,[2]예산코드!D:D,[2]예산코드!A:A),"")</f>
        <v>503312</v>
      </c>
      <c r="E809" s="739" t="s">
        <v>2736</v>
      </c>
      <c r="F809" s="734">
        <v>45715</v>
      </c>
      <c r="G809" s="740" t="s">
        <v>1438</v>
      </c>
      <c r="H809" s="741" t="s">
        <v>1625</v>
      </c>
      <c r="I809" s="741" t="s">
        <v>704</v>
      </c>
      <c r="J809" s="741" t="s">
        <v>811</v>
      </c>
      <c r="K809" s="742">
        <v>156348</v>
      </c>
      <c r="L809" s="743">
        <v>15652</v>
      </c>
      <c r="M809" s="634"/>
      <c r="N809" s="635">
        <f t="shared" si="9"/>
        <v>172000</v>
      </c>
      <c r="O809" s="505"/>
      <c r="P809" s="513"/>
      <c r="Q809" s="537"/>
      <c r="R809" s="537"/>
      <c r="S809" s="537"/>
    </row>
    <row r="810" spans="2:19" ht="18.75" customHeight="1">
      <c r="B810" s="626"/>
      <c r="C810" s="626"/>
      <c r="D810" s="758">
        <f>IFERROR(_xlfn.XLOOKUP(E810,[2]예산코드!D:D,[2]예산코드!A:A),"")</f>
        <v>500602</v>
      </c>
      <c r="E810" s="733" t="s">
        <v>2732</v>
      </c>
      <c r="F810" s="734">
        <v>45715</v>
      </c>
      <c r="G810" s="740" t="s">
        <v>1839</v>
      </c>
      <c r="H810" s="741" t="s">
        <v>1227</v>
      </c>
      <c r="I810" s="741" t="s">
        <v>754</v>
      </c>
      <c r="J810" s="741" t="s">
        <v>1143</v>
      </c>
      <c r="K810" s="742">
        <v>3600</v>
      </c>
      <c r="L810" s="743"/>
      <c r="M810" s="634"/>
      <c r="N810" s="635">
        <f t="shared" si="9"/>
        <v>3600</v>
      </c>
      <c r="O810" s="505"/>
      <c r="P810" s="513"/>
      <c r="Q810" s="537"/>
      <c r="R810" s="537"/>
      <c r="S810" s="537"/>
    </row>
    <row r="811" spans="2:19" ht="18.75" customHeight="1">
      <c r="B811" s="626"/>
      <c r="C811" s="626"/>
      <c r="D811" s="758">
        <f>IFERROR(_xlfn.XLOOKUP(E811,[2]예산코드!D:D,[2]예산코드!A:A),"")</f>
        <v>500602</v>
      </c>
      <c r="E811" s="733" t="s">
        <v>2732</v>
      </c>
      <c r="F811" s="734">
        <v>45715</v>
      </c>
      <c r="G811" s="740" t="s">
        <v>1839</v>
      </c>
      <c r="H811" s="741" t="s">
        <v>770</v>
      </c>
      <c r="I811" s="741" t="s">
        <v>754</v>
      </c>
      <c r="J811" s="741" t="s">
        <v>1143</v>
      </c>
      <c r="K811" s="742">
        <v>3600</v>
      </c>
      <c r="L811" s="743"/>
      <c r="M811" s="634"/>
      <c r="N811" s="635">
        <f t="shared" si="9"/>
        <v>3600</v>
      </c>
      <c r="O811" s="505"/>
      <c r="P811" s="513"/>
      <c r="Q811" s="537"/>
      <c r="R811" s="537"/>
      <c r="S811" s="537"/>
    </row>
    <row r="812" spans="2:19" ht="18.75" customHeight="1">
      <c r="B812" s="626"/>
      <c r="C812" s="626"/>
      <c r="D812" s="758">
        <f>IFERROR(_xlfn.XLOOKUP(E812,[2]예산코드!D:D,[2]예산코드!A:A),"")</f>
        <v>500602</v>
      </c>
      <c r="E812" s="733" t="s">
        <v>2732</v>
      </c>
      <c r="F812" s="734">
        <v>45715</v>
      </c>
      <c r="G812" s="740" t="s">
        <v>428</v>
      </c>
      <c r="H812" s="741" t="s">
        <v>1227</v>
      </c>
      <c r="I812" s="741" t="s">
        <v>712</v>
      </c>
      <c r="J812" s="741" t="s">
        <v>811</v>
      </c>
      <c r="K812" s="742">
        <v>3273</v>
      </c>
      <c r="L812" s="743">
        <v>327</v>
      </c>
      <c r="M812" s="634"/>
      <c r="N812" s="635">
        <f t="shared" si="9"/>
        <v>3600</v>
      </c>
      <c r="O812" s="505"/>
      <c r="P812" s="513"/>
      <c r="Q812" s="537"/>
      <c r="R812" s="537"/>
      <c r="S812" s="537"/>
    </row>
    <row r="813" spans="2:19" ht="18.75" customHeight="1">
      <c r="B813" s="626"/>
      <c r="C813" s="626"/>
      <c r="D813" s="758">
        <f>IFERROR(_xlfn.XLOOKUP(E813,[2]예산코드!D:D,[2]예산코드!A:A),"")</f>
        <v>500602</v>
      </c>
      <c r="E813" s="733" t="s">
        <v>2732</v>
      </c>
      <c r="F813" s="734">
        <v>45715</v>
      </c>
      <c r="G813" s="740" t="s">
        <v>428</v>
      </c>
      <c r="H813" s="741" t="s">
        <v>770</v>
      </c>
      <c r="I813" s="741" t="s">
        <v>712</v>
      </c>
      <c r="J813" s="741" t="s">
        <v>811</v>
      </c>
      <c r="K813" s="742">
        <v>3273</v>
      </c>
      <c r="L813" s="743">
        <v>327</v>
      </c>
      <c r="M813" s="634"/>
      <c r="N813" s="635">
        <f t="shared" si="9"/>
        <v>3600</v>
      </c>
      <c r="O813" s="505"/>
      <c r="P813" s="513"/>
      <c r="Q813" s="537"/>
      <c r="R813" s="537"/>
      <c r="S813" s="537"/>
    </row>
    <row r="814" spans="2:19" ht="18.75" customHeight="1">
      <c r="B814" s="626"/>
      <c r="C814" s="626"/>
      <c r="D814" s="758">
        <f>IFERROR(_xlfn.XLOOKUP(E814,[2]예산코드!D:D,[2]예산코드!A:A),"")</f>
        <v>500601</v>
      </c>
      <c r="E814" s="739" t="s">
        <v>2725</v>
      </c>
      <c r="F814" s="734">
        <v>45715</v>
      </c>
      <c r="G814" s="740" t="s">
        <v>1849</v>
      </c>
      <c r="H814" s="741" t="s">
        <v>793</v>
      </c>
      <c r="I814" s="741" t="s">
        <v>712</v>
      </c>
      <c r="J814" s="741" t="s">
        <v>811</v>
      </c>
      <c r="K814" s="742">
        <v>39091</v>
      </c>
      <c r="L814" s="743">
        <v>3909</v>
      </c>
      <c r="M814" s="634"/>
      <c r="N814" s="635">
        <f t="shared" si="9"/>
        <v>43000</v>
      </c>
      <c r="O814" s="505"/>
      <c r="P814" s="513"/>
      <c r="Q814" s="537"/>
      <c r="R814" s="537"/>
      <c r="S814" s="537"/>
    </row>
    <row r="815" spans="2:19" ht="18.75" customHeight="1">
      <c r="B815" s="626"/>
      <c r="C815" s="626"/>
      <c r="D815" s="758">
        <f>IFERROR(_xlfn.XLOOKUP(E815,[2]예산코드!D:D,[2]예산코드!A:A),"")</f>
        <v>500610</v>
      </c>
      <c r="E815" s="739" t="s">
        <v>2727</v>
      </c>
      <c r="F815" s="734">
        <v>45715</v>
      </c>
      <c r="G815" s="740" t="s">
        <v>1491</v>
      </c>
      <c r="H815" s="741" t="s">
        <v>386</v>
      </c>
      <c r="I815" s="741" t="s">
        <v>680</v>
      </c>
      <c r="J815" s="741" t="s">
        <v>811</v>
      </c>
      <c r="K815" s="742">
        <v>5300</v>
      </c>
      <c r="L815" s="743"/>
      <c r="M815" s="634"/>
      <c r="N815" s="635">
        <f t="shared" si="9"/>
        <v>5300</v>
      </c>
      <c r="O815" s="505"/>
      <c r="P815" s="513"/>
      <c r="Q815" s="537"/>
      <c r="R815" s="537"/>
      <c r="S815" s="537"/>
    </row>
    <row r="816" spans="2:19" ht="18.75" customHeight="1">
      <c r="B816" s="626"/>
      <c r="C816" s="626"/>
      <c r="D816" s="758">
        <f>IFERROR(_xlfn.XLOOKUP(E816,[2]예산코드!D:D,[2]예산코드!A:A),"")</f>
        <v>500610</v>
      </c>
      <c r="E816" s="739" t="s">
        <v>2727</v>
      </c>
      <c r="F816" s="734">
        <v>45715</v>
      </c>
      <c r="G816" s="740" t="s">
        <v>1491</v>
      </c>
      <c r="H816" s="741" t="s">
        <v>386</v>
      </c>
      <c r="I816" s="741" t="s">
        <v>680</v>
      </c>
      <c r="J816" s="741" t="s">
        <v>811</v>
      </c>
      <c r="K816" s="742">
        <v>5300</v>
      </c>
      <c r="L816" s="743"/>
      <c r="M816" s="634"/>
      <c r="N816" s="635">
        <f t="shared" si="9"/>
        <v>5300</v>
      </c>
      <c r="O816" s="505"/>
      <c r="P816" s="513"/>
      <c r="Q816" s="537"/>
      <c r="R816" s="537"/>
      <c r="S816" s="537"/>
    </row>
    <row r="817" spans="2:19" ht="18.75" customHeight="1">
      <c r="B817" s="626"/>
      <c r="C817" s="626"/>
      <c r="D817" s="758">
        <f>IFERROR(_xlfn.XLOOKUP(E817,[2]예산코드!D:D,[2]예산코드!A:A),"")</f>
        <v>500606</v>
      </c>
      <c r="E817" s="739" t="s">
        <v>2724</v>
      </c>
      <c r="F817" s="734">
        <v>45715</v>
      </c>
      <c r="G817" s="740" t="s">
        <v>1492</v>
      </c>
      <c r="H817" s="741" t="s">
        <v>852</v>
      </c>
      <c r="I817" s="741" t="s">
        <v>680</v>
      </c>
      <c r="J817" s="741" t="s">
        <v>811</v>
      </c>
      <c r="K817" s="742">
        <f>121200-11017</f>
        <v>110183</v>
      </c>
      <c r="L817" s="743">
        <v>11017</v>
      </c>
      <c r="M817" s="634"/>
      <c r="N817" s="635">
        <f t="shared" si="9"/>
        <v>121200</v>
      </c>
      <c r="O817" s="505"/>
      <c r="P817" s="513"/>
      <c r="Q817" s="537"/>
      <c r="R817" s="537"/>
      <c r="S817" s="537"/>
    </row>
    <row r="818" spans="2:19" ht="18.75" customHeight="1">
      <c r="B818" s="626"/>
      <c r="C818" s="626"/>
      <c r="D818" s="758">
        <f>IFERROR(_xlfn.XLOOKUP(E818,[2]예산코드!D:D,[2]예산코드!A:A),"")</f>
        <v>500606</v>
      </c>
      <c r="E818" s="739" t="s">
        <v>2724</v>
      </c>
      <c r="F818" s="734">
        <v>45715</v>
      </c>
      <c r="G818" s="740" t="s">
        <v>1617</v>
      </c>
      <c r="H818" s="741" t="s">
        <v>308</v>
      </c>
      <c r="I818" s="741" t="s">
        <v>680</v>
      </c>
      <c r="J818" s="741" t="s">
        <v>811</v>
      </c>
      <c r="K818" s="742">
        <v>33636</v>
      </c>
      <c r="L818" s="743">
        <v>3364</v>
      </c>
      <c r="M818" s="634"/>
      <c r="N818" s="635">
        <f t="shared" si="9"/>
        <v>37000</v>
      </c>
      <c r="O818" s="505"/>
      <c r="P818" s="513"/>
      <c r="Q818" s="537"/>
      <c r="R818" s="537"/>
      <c r="S818" s="537"/>
    </row>
    <row r="819" spans="2:19" ht="18.75" customHeight="1">
      <c r="B819" s="626"/>
      <c r="C819" s="626"/>
      <c r="D819" s="758">
        <f>IFERROR(_xlfn.XLOOKUP(E819,[2]예산코드!D:D,[2]예산코드!A:A),"")</f>
        <v>500601</v>
      </c>
      <c r="E819" s="739" t="s">
        <v>2725</v>
      </c>
      <c r="F819" s="734">
        <v>45715</v>
      </c>
      <c r="G819" s="740" t="s">
        <v>2013</v>
      </c>
      <c r="H819" s="741" t="s">
        <v>81</v>
      </c>
      <c r="I819" s="741" t="s">
        <v>645</v>
      </c>
      <c r="J819" s="741" t="s">
        <v>811</v>
      </c>
      <c r="K819" s="742">
        <v>25364</v>
      </c>
      <c r="L819" s="743">
        <v>2536</v>
      </c>
      <c r="M819" s="634"/>
      <c r="N819" s="635">
        <f t="shared" si="9"/>
        <v>27900</v>
      </c>
      <c r="O819" s="505"/>
      <c r="P819" s="513"/>
      <c r="Q819" s="537"/>
      <c r="R819" s="537"/>
      <c r="S819" s="537"/>
    </row>
    <row r="820" spans="2:19" ht="18.75" customHeight="1">
      <c r="B820" s="626"/>
      <c r="C820" s="626"/>
      <c r="D820" s="758">
        <f>IFERROR(_xlfn.XLOOKUP(E820,[2]예산코드!D:D,[2]예산코드!A:A),"")</f>
        <v>500602</v>
      </c>
      <c r="E820" s="733" t="s">
        <v>2732</v>
      </c>
      <c r="F820" s="734">
        <v>45715</v>
      </c>
      <c r="G820" s="740" t="s">
        <v>2254</v>
      </c>
      <c r="H820" s="741" t="s">
        <v>1227</v>
      </c>
      <c r="I820" s="741" t="s">
        <v>649</v>
      </c>
      <c r="J820" s="741" t="s">
        <v>811</v>
      </c>
      <c r="K820" s="742">
        <v>3273</v>
      </c>
      <c r="L820" s="743">
        <v>327</v>
      </c>
      <c r="M820" s="634"/>
      <c r="N820" s="635">
        <f t="shared" si="9"/>
        <v>3600</v>
      </c>
      <c r="O820" s="505"/>
      <c r="P820" s="513"/>
      <c r="Q820" s="537"/>
      <c r="R820" s="537"/>
      <c r="S820" s="537"/>
    </row>
    <row r="821" spans="2:19" ht="18.75" customHeight="1">
      <c r="B821" s="626"/>
      <c r="C821" s="626"/>
      <c r="D821" s="758">
        <f>IFERROR(_xlfn.XLOOKUP(E821,[2]예산코드!D:D,[2]예산코드!A:A),"")</f>
        <v>500602</v>
      </c>
      <c r="E821" s="733" t="s">
        <v>2732</v>
      </c>
      <c r="F821" s="734">
        <v>45715</v>
      </c>
      <c r="G821" s="740" t="s">
        <v>2254</v>
      </c>
      <c r="H821" s="741" t="s">
        <v>770</v>
      </c>
      <c r="I821" s="741" t="s">
        <v>649</v>
      </c>
      <c r="J821" s="741" t="s">
        <v>811</v>
      </c>
      <c r="K821" s="742">
        <v>3273</v>
      </c>
      <c r="L821" s="743">
        <v>327</v>
      </c>
      <c r="M821" s="634"/>
      <c r="N821" s="635">
        <f t="shared" si="9"/>
        <v>3600</v>
      </c>
      <c r="O821" s="505"/>
      <c r="P821" s="513"/>
      <c r="Q821" s="537"/>
      <c r="R821" s="537"/>
      <c r="S821" s="537"/>
    </row>
    <row r="822" spans="2:19" ht="18.75" customHeight="1">
      <c r="B822" s="626"/>
      <c r="C822" s="626"/>
      <c r="D822" s="758">
        <f>IFERROR(_xlfn.XLOOKUP(E822,[2]예산코드!D:D,[2]예산코드!A:A),"")</f>
        <v>500601</v>
      </c>
      <c r="E822" s="739" t="s">
        <v>2725</v>
      </c>
      <c r="F822" s="734">
        <v>45715</v>
      </c>
      <c r="G822" s="740" t="s">
        <v>2321</v>
      </c>
      <c r="H822" s="741" t="s">
        <v>793</v>
      </c>
      <c r="I822" s="741" t="s">
        <v>649</v>
      </c>
      <c r="J822" s="741" t="s">
        <v>811</v>
      </c>
      <c r="K822" s="742">
        <v>26364</v>
      </c>
      <c r="L822" s="743">
        <v>2636</v>
      </c>
      <c r="M822" s="634"/>
      <c r="N822" s="635">
        <f t="shared" si="9"/>
        <v>29000</v>
      </c>
      <c r="O822" s="505"/>
      <c r="P822" s="513"/>
      <c r="Q822" s="537"/>
      <c r="R822" s="537"/>
      <c r="S822" s="537"/>
    </row>
    <row r="823" spans="2:19" ht="18.75" customHeight="1">
      <c r="B823" s="626"/>
      <c r="C823" s="626"/>
      <c r="D823" s="758">
        <f>IFERROR(_xlfn.XLOOKUP(E823,[2]예산코드!D:D,[2]예산코드!A:A),"")</f>
        <v>500602</v>
      </c>
      <c r="E823" s="733" t="s">
        <v>2732</v>
      </c>
      <c r="F823" s="734">
        <v>45715</v>
      </c>
      <c r="G823" s="740" t="s">
        <v>2138</v>
      </c>
      <c r="H823" s="741" t="s">
        <v>404</v>
      </c>
      <c r="I823" s="741" t="s">
        <v>663</v>
      </c>
      <c r="J823" s="741" t="s">
        <v>811</v>
      </c>
      <c r="K823" s="742">
        <v>6700</v>
      </c>
      <c r="L823" s="743"/>
      <c r="M823" s="634"/>
      <c r="N823" s="635">
        <f t="shared" si="9"/>
        <v>6700</v>
      </c>
      <c r="O823" s="505"/>
      <c r="P823" s="513"/>
      <c r="Q823" s="537"/>
      <c r="R823" s="537"/>
      <c r="S823" s="537"/>
    </row>
    <row r="824" spans="2:19" ht="18.75" customHeight="1">
      <c r="B824" s="626"/>
      <c r="C824" s="626"/>
      <c r="D824" s="758">
        <f>IFERROR(_xlfn.XLOOKUP(E824,[2]예산코드!D:D,[2]예산코드!A:A),"")</f>
        <v>500601</v>
      </c>
      <c r="E824" s="739" t="s">
        <v>2725</v>
      </c>
      <c r="F824" s="734">
        <v>45715</v>
      </c>
      <c r="G824" s="740" t="s">
        <v>481</v>
      </c>
      <c r="H824" s="741" t="s">
        <v>2389</v>
      </c>
      <c r="I824" s="741" t="s">
        <v>663</v>
      </c>
      <c r="J824" s="741" t="s">
        <v>811</v>
      </c>
      <c r="K824" s="742">
        <v>24000</v>
      </c>
      <c r="L824" s="743">
        <v>2400</v>
      </c>
      <c r="M824" s="634"/>
      <c r="N824" s="635">
        <f t="shared" si="9"/>
        <v>26400</v>
      </c>
      <c r="O824" s="505"/>
      <c r="P824" s="513"/>
      <c r="Q824" s="537"/>
      <c r="R824" s="537"/>
      <c r="S824" s="537"/>
    </row>
    <row r="825" spans="2:19" ht="18.75" customHeight="1">
      <c r="B825" s="626"/>
      <c r="C825" s="626"/>
      <c r="D825" s="758">
        <f>IFERROR(_xlfn.XLOOKUP(E825,[2]예산코드!D:D,[2]예산코드!A:A),"")</f>
        <v>500601</v>
      </c>
      <c r="E825" s="739" t="s">
        <v>2725</v>
      </c>
      <c r="F825" s="734">
        <v>45715</v>
      </c>
      <c r="G825" s="740" t="s">
        <v>482</v>
      </c>
      <c r="H825" s="741" t="s">
        <v>1087</v>
      </c>
      <c r="I825" s="741" t="s">
        <v>663</v>
      </c>
      <c r="J825" s="741" t="s">
        <v>811</v>
      </c>
      <c r="K825" s="742">
        <v>8728</v>
      </c>
      <c r="L825" s="743">
        <v>872</v>
      </c>
      <c r="M825" s="634"/>
      <c r="N825" s="635">
        <f t="shared" si="9"/>
        <v>9600</v>
      </c>
      <c r="O825" s="505"/>
      <c r="P825" s="513"/>
      <c r="Q825" s="537"/>
      <c r="R825" s="537"/>
      <c r="S825" s="537"/>
    </row>
    <row r="826" spans="2:19" ht="18.75" customHeight="1">
      <c r="B826" s="626"/>
      <c r="C826" s="626"/>
      <c r="D826" s="758">
        <f>IFERROR(_xlfn.XLOOKUP(E826,[2]예산코드!D:D,[2]예산코드!A:A),"")</f>
        <v>500601</v>
      </c>
      <c r="E826" s="739" t="s">
        <v>2725</v>
      </c>
      <c r="F826" s="734">
        <v>45715</v>
      </c>
      <c r="G826" s="740" t="s">
        <v>483</v>
      </c>
      <c r="H826" s="741" t="s">
        <v>13</v>
      </c>
      <c r="I826" s="741" t="s">
        <v>663</v>
      </c>
      <c r="J826" s="741" t="s">
        <v>811</v>
      </c>
      <c r="K826" s="742">
        <v>26365</v>
      </c>
      <c r="L826" s="743">
        <v>2635</v>
      </c>
      <c r="M826" s="634"/>
      <c r="N826" s="635">
        <f t="shared" si="9"/>
        <v>29000</v>
      </c>
      <c r="O826" s="505"/>
      <c r="P826" s="513"/>
      <c r="Q826" s="537"/>
      <c r="R826" s="537"/>
      <c r="S826" s="537"/>
    </row>
    <row r="827" spans="2:19" ht="18.75" customHeight="1">
      <c r="B827" s="626"/>
      <c r="C827" s="626"/>
      <c r="D827" s="758">
        <f>IFERROR(_xlfn.XLOOKUP(E827,[2]예산코드!D:D,[2]예산코드!A:A),"")</f>
        <v>500602</v>
      </c>
      <c r="E827" s="733" t="s">
        <v>2732</v>
      </c>
      <c r="F827" s="734">
        <v>45715</v>
      </c>
      <c r="G827" s="740" t="s">
        <v>2138</v>
      </c>
      <c r="H827" s="741" t="s">
        <v>1097</v>
      </c>
      <c r="I827" s="741" t="s">
        <v>663</v>
      </c>
      <c r="J827" s="741" t="s">
        <v>811</v>
      </c>
      <c r="K827" s="742">
        <v>20000</v>
      </c>
      <c r="L827" s="743">
        <v>2000</v>
      </c>
      <c r="M827" s="634"/>
      <c r="N827" s="635">
        <f t="shared" si="9"/>
        <v>22000</v>
      </c>
      <c r="O827" s="505"/>
      <c r="P827" s="513"/>
      <c r="Q827" s="537"/>
      <c r="R827" s="537"/>
      <c r="S827" s="537"/>
    </row>
    <row r="828" spans="2:19" ht="18.75" customHeight="1">
      <c r="B828" s="626"/>
      <c r="C828" s="626"/>
      <c r="D828" s="758">
        <f>IFERROR(_xlfn.XLOOKUP(E828,[2]예산코드!D:D,[2]예산코드!A:A),"")</f>
        <v>503312</v>
      </c>
      <c r="E828" s="739" t="s">
        <v>2736</v>
      </c>
      <c r="F828" s="734">
        <v>45715</v>
      </c>
      <c r="G828" s="740" t="s">
        <v>2255</v>
      </c>
      <c r="H828" s="741" t="s">
        <v>2239</v>
      </c>
      <c r="I828" s="741" t="s">
        <v>612</v>
      </c>
      <c r="J828" s="741" t="s">
        <v>811</v>
      </c>
      <c r="K828" s="742">
        <v>40910</v>
      </c>
      <c r="L828" s="743">
        <v>4090</v>
      </c>
      <c r="M828" s="634"/>
      <c r="N828" s="635">
        <f t="shared" si="9"/>
        <v>45000</v>
      </c>
      <c r="O828" s="505"/>
      <c r="P828" s="513"/>
      <c r="Q828" s="537"/>
      <c r="R828" s="537"/>
      <c r="S828" s="537"/>
    </row>
    <row r="829" spans="2:19" ht="18.75" customHeight="1">
      <c r="B829" s="626"/>
      <c r="C829" s="626"/>
      <c r="D829" s="758">
        <f>IFERROR(_xlfn.XLOOKUP(E829,[2]예산코드!D:D,[2]예산코드!A:A),"")</f>
        <v>500601</v>
      </c>
      <c r="E829" s="739" t="s">
        <v>2725</v>
      </c>
      <c r="F829" s="734">
        <v>45715</v>
      </c>
      <c r="G829" s="740" t="s">
        <v>2429</v>
      </c>
      <c r="H829" s="741" t="s">
        <v>274</v>
      </c>
      <c r="I829" s="741" t="s">
        <v>612</v>
      </c>
      <c r="J829" s="741" t="s">
        <v>811</v>
      </c>
      <c r="K829" s="742">
        <v>24546</v>
      </c>
      <c r="L829" s="743">
        <v>2454</v>
      </c>
      <c r="M829" s="634"/>
      <c r="N829" s="635">
        <f t="shared" si="9"/>
        <v>27000</v>
      </c>
      <c r="O829" s="505"/>
      <c r="P829" s="513"/>
      <c r="Q829" s="537"/>
      <c r="R829" s="537"/>
      <c r="S829" s="537"/>
    </row>
    <row r="830" spans="2:19" ht="18.75" customHeight="1">
      <c r="B830" s="626"/>
      <c r="C830" s="626"/>
      <c r="D830" s="758">
        <f>IFERROR(_xlfn.XLOOKUP(E830,[2]예산코드!D:D,[2]예산코드!A:A),"")</f>
        <v>500610</v>
      </c>
      <c r="E830" s="739" t="s">
        <v>2727</v>
      </c>
      <c r="F830" s="734">
        <v>45715</v>
      </c>
      <c r="G830" s="740" t="s">
        <v>2144</v>
      </c>
      <c r="H830" s="741" t="s">
        <v>2274</v>
      </c>
      <c r="I830" s="741" t="s">
        <v>635</v>
      </c>
      <c r="J830" s="741" t="s">
        <v>811</v>
      </c>
      <c r="K830" s="742">
        <v>30200</v>
      </c>
      <c r="L830" s="743"/>
      <c r="M830" s="634"/>
      <c r="N830" s="635">
        <f t="shared" si="9"/>
        <v>30200</v>
      </c>
      <c r="O830" s="505"/>
      <c r="P830" s="513"/>
      <c r="Q830" s="537"/>
      <c r="R830" s="537"/>
      <c r="S830" s="537"/>
    </row>
    <row r="831" spans="2:19" ht="18.75" customHeight="1">
      <c r="B831" s="626"/>
      <c r="C831" s="626"/>
      <c r="D831" s="758">
        <f>IFERROR(_xlfn.XLOOKUP(E831,[2]예산코드!D:D,[2]예산코드!A:A),"")</f>
        <v>500606</v>
      </c>
      <c r="E831" s="739" t="s">
        <v>2724</v>
      </c>
      <c r="F831" s="734">
        <v>45715</v>
      </c>
      <c r="G831" s="740" t="s">
        <v>2153</v>
      </c>
      <c r="H831" s="741" t="s">
        <v>2173</v>
      </c>
      <c r="I831" s="741" t="s">
        <v>605</v>
      </c>
      <c r="J831" s="741" t="s">
        <v>811</v>
      </c>
      <c r="K831" s="742">
        <v>9091</v>
      </c>
      <c r="L831" s="743">
        <v>909</v>
      </c>
      <c r="M831" s="634"/>
      <c r="N831" s="635">
        <f t="shared" si="9"/>
        <v>10000</v>
      </c>
      <c r="O831" s="505"/>
      <c r="P831" s="513"/>
      <c r="Q831" s="537"/>
      <c r="R831" s="537"/>
      <c r="S831" s="537"/>
    </row>
    <row r="832" spans="2:19" ht="18.75" customHeight="1">
      <c r="B832" s="626"/>
      <c r="C832" s="626"/>
      <c r="D832" s="758">
        <f>IFERROR(_xlfn.XLOOKUP(E832,[2]예산코드!D:D,[2]예산코드!A:A),"")</f>
        <v>500610</v>
      </c>
      <c r="E832" s="739" t="s">
        <v>2727</v>
      </c>
      <c r="F832" s="734">
        <v>45715</v>
      </c>
      <c r="G832" s="740" t="s">
        <v>2227</v>
      </c>
      <c r="H832" s="741" t="s">
        <v>1093</v>
      </c>
      <c r="I832" s="741" t="s">
        <v>605</v>
      </c>
      <c r="J832" s="741" t="s">
        <v>811</v>
      </c>
      <c r="K832" s="742">
        <v>25300</v>
      </c>
      <c r="L832" s="743"/>
      <c r="M832" s="634"/>
      <c r="N832" s="635">
        <f t="shared" si="9"/>
        <v>25300</v>
      </c>
      <c r="O832" s="505"/>
      <c r="P832" s="513"/>
      <c r="Q832" s="537"/>
      <c r="R832" s="537"/>
      <c r="S832" s="537"/>
    </row>
    <row r="833" spans="2:19" ht="18.75" customHeight="1">
      <c r="B833" s="626"/>
      <c r="C833" s="626"/>
      <c r="D833" s="758">
        <f>IFERROR(_xlfn.XLOOKUP(E833,[2]예산코드!D:D,[2]예산코드!A:A),"")</f>
        <v>500606</v>
      </c>
      <c r="E833" s="739" t="s">
        <v>2724</v>
      </c>
      <c r="F833" s="734">
        <v>45715</v>
      </c>
      <c r="G833" s="740" t="s">
        <v>2153</v>
      </c>
      <c r="H833" s="741" t="s">
        <v>2436</v>
      </c>
      <c r="I833" s="741" t="s">
        <v>605</v>
      </c>
      <c r="J833" s="741" t="s">
        <v>811</v>
      </c>
      <c r="K833" s="742">
        <v>9818</v>
      </c>
      <c r="L833" s="743">
        <v>982</v>
      </c>
      <c r="M833" s="634"/>
      <c r="N833" s="635">
        <f t="shared" si="9"/>
        <v>10800</v>
      </c>
      <c r="O833" s="505"/>
      <c r="P833" s="513"/>
      <c r="Q833" s="537"/>
      <c r="R833" s="537"/>
      <c r="S833" s="537"/>
    </row>
    <row r="834" spans="2:19" ht="18.75" customHeight="1">
      <c r="B834" s="626"/>
      <c r="C834" s="626"/>
      <c r="D834" s="758">
        <f>IFERROR(_xlfn.XLOOKUP(E834,[2]예산코드!D:D,[2]예산코드!A:A),"")</f>
        <v>500602</v>
      </c>
      <c r="E834" s="733" t="s">
        <v>2732</v>
      </c>
      <c r="F834" s="734">
        <v>45715</v>
      </c>
      <c r="G834" s="740" t="s">
        <v>2123</v>
      </c>
      <c r="H834" s="741" t="s">
        <v>1097</v>
      </c>
      <c r="I834" s="741" t="s">
        <v>661</v>
      </c>
      <c r="J834" s="741" t="s">
        <v>811</v>
      </c>
      <c r="K834" s="742">
        <v>20000</v>
      </c>
      <c r="L834" s="743">
        <v>2000</v>
      </c>
      <c r="M834" s="634"/>
      <c r="N834" s="635">
        <f t="shared" si="9"/>
        <v>22000</v>
      </c>
      <c r="O834" s="505"/>
      <c r="P834" s="513"/>
      <c r="Q834" s="537"/>
      <c r="R834" s="537"/>
      <c r="S834" s="537"/>
    </row>
    <row r="835" spans="2:19" ht="18.75" customHeight="1">
      <c r="B835" s="626"/>
      <c r="C835" s="626"/>
      <c r="D835" s="758">
        <f>IFERROR(_xlfn.XLOOKUP(E835,[2]예산코드!D:D,[2]예산코드!A:A),"")</f>
        <v>503204</v>
      </c>
      <c r="E835" s="733" t="s">
        <v>2738</v>
      </c>
      <c r="F835" s="734">
        <v>45715</v>
      </c>
      <c r="G835" s="740" t="s">
        <v>2141</v>
      </c>
      <c r="H835" s="741" t="s">
        <v>1097</v>
      </c>
      <c r="I835" s="741" t="s">
        <v>661</v>
      </c>
      <c r="J835" s="741" t="s">
        <v>811</v>
      </c>
      <c r="K835" s="742">
        <v>600000</v>
      </c>
      <c r="L835" s="743">
        <v>60000</v>
      </c>
      <c r="M835" s="634"/>
      <c r="N835" s="635">
        <f t="shared" si="9"/>
        <v>660000</v>
      </c>
      <c r="O835" s="505"/>
      <c r="P835" s="513"/>
      <c r="Q835" s="537"/>
      <c r="R835" s="537"/>
      <c r="S835" s="537"/>
    </row>
    <row r="836" spans="2:19" ht="18.75" customHeight="1">
      <c r="B836" s="626"/>
      <c r="C836" s="626"/>
      <c r="D836" s="758">
        <f>IFERROR(_xlfn.XLOOKUP(E836,[2]예산코드!D:D,[2]예산코드!A:A),"")</f>
        <v>500602</v>
      </c>
      <c r="E836" s="733" t="s">
        <v>2732</v>
      </c>
      <c r="F836" s="734">
        <v>45715</v>
      </c>
      <c r="G836" s="740" t="s">
        <v>2243</v>
      </c>
      <c r="H836" s="741" t="s">
        <v>787</v>
      </c>
      <c r="I836" s="741" t="s">
        <v>681</v>
      </c>
      <c r="J836" s="741" t="s">
        <v>811</v>
      </c>
      <c r="K836" s="742">
        <v>2545</v>
      </c>
      <c r="L836" s="743">
        <v>255</v>
      </c>
      <c r="M836" s="634"/>
      <c r="N836" s="635">
        <f t="shared" si="9"/>
        <v>2800</v>
      </c>
      <c r="O836" s="505"/>
      <c r="P836" s="513"/>
      <c r="Q836" s="537"/>
      <c r="R836" s="537"/>
      <c r="S836" s="537"/>
    </row>
    <row r="837" spans="2:19" ht="18.75" customHeight="1">
      <c r="B837" s="626"/>
      <c r="C837" s="626"/>
      <c r="D837" s="758">
        <f>IFERROR(_xlfn.XLOOKUP(E837,[2]예산코드!D:D,[2]예산코드!A:A),"")</f>
        <v>500602</v>
      </c>
      <c r="E837" s="733" t="s">
        <v>2732</v>
      </c>
      <c r="F837" s="734">
        <v>45715</v>
      </c>
      <c r="G837" s="740" t="s">
        <v>2243</v>
      </c>
      <c r="H837" s="741" t="s">
        <v>770</v>
      </c>
      <c r="I837" s="741" t="s">
        <v>681</v>
      </c>
      <c r="J837" s="741" t="s">
        <v>811</v>
      </c>
      <c r="K837" s="742">
        <v>2545</v>
      </c>
      <c r="L837" s="743">
        <v>255</v>
      </c>
      <c r="M837" s="634"/>
      <c r="N837" s="635">
        <f t="shared" si="9"/>
        <v>2800</v>
      </c>
      <c r="O837" s="505"/>
      <c r="P837" s="513"/>
      <c r="Q837" s="537"/>
      <c r="R837" s="537"/>
      <c r="S837" s="537"/>
    </row>
    <row r="838" spans="2:19" ht="18.75" customHeight="1">
      <c r="B838" s="626"/>
      <c r="C838" s="626"/>
      <c r="D838" s="758">
        <f>IFERROR(_xlfn.XLOOKUP(E838,[2]예산코드!D:D,[2]예산코드!A:A),"")</f>
        <v>500602</v>
      </c>
      <c r="E838" s="733" t="s">
        <v>2732</v>
      </c>
      <c r="F838" s="734">
        <v>45715</v>
      </c>
      <c r="G838" s="740" t="s">
        <v>2229</v>
      </c>
      <c r="H838" s="741" t="s">
        <v>2445</v>
      </c>
      <c r="I838" s="741" t="s">
        <v>681</v>
      </c>
      <c r="J838" s="741" t="s">
        <v>811</v>
      </c>
      <c r="K838" s="742">
        <v>6000</v>
      </c>
      <c r="L838" s="743"/>
      <c r="M838" s="634"/>
      <c r="N838" s="635">
        <f t="shared" si="9"/>
        <v>6000</v>
      </c>
      <c r="O838" s="505"/>
      <c r="P838" s="513"/>
      <c r="Q838" s="537"/>
      <c r="R838" s="537"/>
      <c r="S838" s="537"/>
    </row>
    <row r="839" spans="2:19" ht="18.75" customHeight="1">
      <c r="B839" s="626"/>
      <c r="C839" s="626"/>
      <c r="D839" s="758">
        <f>IFERROR(_xlfn.XLOOKUP(E839,[2]예산코드!D:D,[2]예산코드!A:A),"")</f>
        <v>500606</v>
      </c>
      <c r="E839" s="739" t="s">
        <v>2724</v>
      </c>
      <c r="F839" s="734">
        <v>45715</v>
      </c>
      <c r="G839" s="740" t="s">
        <v>2211</v>
      </c>
      <c r="H839" s="741" t="s">
        <v>2306</v>
      </c>
      <c r="I839" s="741" t="s">
        <v>681</v>
      </c>
      <c r="J839" s="741" t="s">
        <v>811</v>
      </c>
      <c r="K839" s="742">
        <v>136364</v>
      </c>
      <c r="L839" s="743">
        <v>13636</v>
      </c>
      <c r="M839" s="634"/>
      <c r="N839" s="635">
        <f t="shared" si="9"/>
        <v>150000</v>
      </c>
      <c r="O839" s="505"/>
      <c r="P839" s="513"/>
      <c r="Q839" s="537"/>
      <c r="R839" s="537"/>
      <c r="S839" s="537"/>
    </row>
    <row r="840" spans="2:19" ht="18.75" customHeight="1">
      <c r="B840" s="626"/>
      <c r="C840" s="626"/>
      <c r="D840" s="758">
        <f>IFERROR(_xlfn.XLOOKUP(E840,[2]예산코드!D:D,[2]예산코드!A:A),"")</f>
        <v>500601</v>
      </c>
      <c r="E840" s="739" t="s">
        <v>2725</v>
      </c>
      <c r="F840" s="734">
        <v>45715</v>
      </c>
      <c r="G840" s="740" t="s">
        <v>2122</v>
      </c>
      <c r="H840" s="741" t="s">
        <v>2199</v>
      </c>
      <c r="I840" s="741" t="s">
        <v>681</v>
      </c>
      <c r="J840" s="741" t="s">
        <v>811</v>
      </c>
      <c r="K840" s="742">
        <v>27272</v>
      </c>
      <c r="L840" s="743">
        <v>2728</v>
      </c>
      <c r="M840" s="634"/>
      <c r="N840" s="635">
        <f t="shared" si="9"/>
        <v>30000</v>
      </c>
      <c r="O840" s="505"/>
      <c r="P840" s="513"/>
      <c r="Q840" s="537"/>
      <c r="R840" s="537"/>
      <c r="S840" s="537"/>
    </row>
    <row r="841" spans="2:19" ht="18.75" customHeight="1">
      <c r="B841" s="626"/>
      <c r="C841" s="626"/>
      <c r="D841" s="758">
        <f>IFERROR(_xlfn.XLOOKUP(E841,[2]예산코드!D:D,[2]예산코드!A:A),"")</f>
        <v>500601</v>
      </c>
      <c r="E841" s="739" t="s">
        <v>2725</v>
      </c>
      <c r="F841" s="734">
        <v>45715</v>
      </c>
      <c r="G841" s="740" t="s">
        <v>2128</v>
      </c>
      <c r="H841" s="741" t="s">
        <v>2149</v>
      </c>
      <c r="I841" s="741" t="s">
        <v>681</v>
      </c>
      <c r="J841" s="741" t="s">
        <v>811</v>
      </c>
      <c r="K841" s="742">
        <v>11364</v>
      </c>
      <c r="L841" s="743">
        <v>1136</v>
      </c>
      <c r="M841" s="634"/>
      <c r="N841" s="635">
        <f t="shared" si="9"/>
        <v>12500</v>
      </c>
      <c r="O841" s="505"/>
      <c r="P841" s="513"/>
      <c r="Q841" s="537"/>
      <c r="R841" s="537"/>
      <c r="S841" s="537"/>
    </row>
    <row r="842" spans="2:19" ht="18.75" customHeight="1">
      <c r="B842" s="626"/>
      <c r="C842" s="626"/>
      <c r="D842" s="758">
        <f>IFERROR(_xlfn.XLOOKUP(E842,[2]예산코드!D:D,[2]예산코드!A:A),"")</f>
        <v>500606</v>
      </c>
      <c r="E842" s="739" t="s">
        <v>2724</v>
      </c>
      <c r="F842" s="734">
        <v>45715</v>
      </c>
      <c r="G842" s="740" t="s">
        <v>2356</v>
      </c>
      <c r="H842" s="741" t="s">
        <v>2351</v>
      </c>
      <c r="I842" s="741" t="s">
        <v>681</v>
      </c>
      <c r="J842" s="741" t="s">
        <v>811</v>
      </c>
      <c r="K842" s="742">
        <v>7727</v>
      </c>
      <c r="L842" s="743">
        <v>773</v>
      </c>
      <c r="M842" s="634"/>
      <c r="N842" s="635">
        <f t="shared" si="9"/>
        <v>8500</v>
      </c>
      <c r="O842" s="505"/>
      <c r="P842" s="513"/>
      <c r="Q842" s="537"/>
      <c r="R842" s="537"/>
      <c r="S842" s="537"/>
    </row>
    <row r="843" spans="2:19" ht="18.75" customHeight="1">
      <c r="B843" s="626"/>
      <c r="C843" s="626"/>
      <c r="D843" s="758">
        <f>IFERROR(_xlfn.XLOOKUP(E843,[2]예산코드!D:D,[2]예산코드!A:A),"")</f>
        <v>500606</v>
      </c>
      <c r="E843" s="739" t="s">
        <v>2724</v>
      </c>
      <c r="F843" s="734">
        <v>45715</v>
      </c>
      <c r="G843" s="740" t="s">
        <v>173</v>
      </c>
      <c r="H843" s="741" t="s">
        <v>1275</v>
      </c>
      <c r="I843" s="741" t="s">
        <v>666</v>
      </c>
      <c r="J843" s="741" t="s">
        <v>1143</v>
      </c>
      <c r="K843" s="742">
        <v>12637</v>
      </c>
      <c r="L843" s="743">
        <v>1263</v>
      </c>
      <c r="M843" s="634"/>
      <c r="N843" s="635">
        <f t="shared" si="9"/>
        <v>13900</v>
      </c>
      <c r="O843" s="505"/>
      <c r="P843" s="513"/>
      <c r="Q843" s="537"/>
      <c r="R843" s="537"/>
      <c r="S843" s="537"/>
    </row>
    <row r="844" spans="2:19" ht="18.75" customHeight="1">
      <c r="B844" s="626"/>
      <c r="C844" s="626"/>
      <c r="D844" s="758">
        <f>IFERROR(_xlfn.XLOOKUP(E844,[2]예산코드!D:D,[2]예산코드!A:A),"")</f>
        <v>500606</v>
      </c>
      <c r="E844" s="739" t="s">
        <v>2724</v>
      </c>
      <c r="F844" s="734">
        <v>45715</v>
      </c>
      <c r="G844" s="740" t="s">
        <v>1746</v>
      </c>
      <c r="H844" s="741" t="s">
        <v>1637</v>
      </c>
      <c r="I844" s="741" t="s">
        <v>677</v>
      </c>
      <c r="J844" s="741" t="s">
        <v>811</v>
      </c>
      <c r="K844" s="742">
        <v>4547</v>
      </c>
      <c r="L844" s="743">
        <v>453</v>
      </c>
      <c r="M844" s="634"/>
      <c r="N844" s="635">
        <f t="shared" si="9"/>
        <v>5000</v>
      </c>
      <c r="O844" s="505"/>
      <c r="P844" s="513"/>
      <c r="Q844" s="537"/>
      <c r="R844" s="537"/>
      <c r="S844" s="537"/>
    </row>
    <row r="845" spans="2:19" ht="18.75" customHeight="1">
      <c r="B845" s="626"/>
      <c r="C845" s="626"/>
      <c r="D845" s="758">
        <f>IFERROR(_xlfn.XLOOKUP(E845,[2]예산코드!D:D,[2]예산코드!A:A),"")</f>
        <v>500606</v>
      </c>
      <c r="E845" s="739" t="s">
        <v>2724</v>
      </c>
      <c r="F845" s="734">
        <v>45715</v>
      </c>
      <c r="G845" s="740" t="s">
        <v>1742</v>
      </c>
      <c r="H845" s="741" t="s">
        <v>277</v>
      </c>
      <c r="I845" s="741" t="s">
        <v>677</v>
      </c>
      <c r="J845" s="741" t="s">
        <v>811</v>
      </c>
      <c r="K845" s="742">
        <v>12001</v>
      </c>
      <c r="L845" s="743">
        <v>1199</v>
      </c>
      <c r="M845" s="634"/>
      <c r="N845" s="635">
        <f t="shared" si="9"/>
        <v>13200</v>
      </c>
      <c r="O845" s="505"/>
      <c r="P845" s="513"/>
      <c r="Q845" s="537"/>
      <c r="R845" s="537"/>
      <c r="S845" s="537"/>
    </row>
    <row r="846" spans="2:19" ht="18.75" customHeight="1">
      <c r="B846" s="626"/>
      <c r="C846" s="626"/>
      <c r="D846" s="758">
        <f>IFERROR(_xlfn.XLOOKUP(E846,[2]예산코드!D:D,[2]예산코드!A:A),"")</f>
        <v>500610</v>
      </c>
      <c r="E846" s="739" t="s">
        <v>2727</v>
      </c>
      <c r="F846" s="734">
        <v>45715</v>
      </c>
      <c r="G846" s="740" t="s">
        <v>2357</v>
      </c>
      <c r="H846" s="741" t="s">
        <v>386</v>
      </c>
      <c r="I846" s="741" t="s">
        <v>706</v>
      </c>
      <c r="J846" s="741" t="s">
        <v>811</v>
      </c>
      <c r="K846" s="742">
        <v>36800</v>
      </c>
      <c r="L846" s="743"/>
      <c r="M846" s="634"/>
      <c r="N846" s="635">
        <f t="shared" si="9"/>
        <v>36800</v>
      </c>
      <c r="O846" s="505"/>
      <c r="P846" s="513"/>
      <c r="Q846" s="537"/>
      <c r="R846" s="537"/>
      <c r="S846" s="537"/>
    </row>
    <row r="847" spans="2:19" ht="18.75" customHeight="1">
      <c r="B847" s="626"/>
      <c r="C847" s="626"/>
      <c r="D847" s="758">
        <f>IFERROR(_xlfn.XLOOKUP(E847,[2]예산코드!D:D,[2]예산코드!A:A),"")</f>
        <v>500610</v>
      </c>
      <c r="E847" s="739" t="s">
        <v>2727</v>
      </c>
      <c r="F847" s="734">
        <v>45715</v>
      </c>
      <c r="G847" s="740" t="s">
        <v>484</v>
      </c>
      <c r="H847" s="741" t="s">
        <v>386</v>
      </c>
      <c r="I847" s="741" t="s">
        <v>706</v>
      </c>
      <c r="J847" s="741" t="s">
        <v>811</v>
      </c>
      <c r="K847" s="742">
        <v>17200</v>
      </c>
      <c r="L847" s="743"/>
      <c r="M847" s="634"/>
      <c r="N847" s="635">
        <f t="shared" si="9"/>
        <v>17200</v>
      </c>
      <c r="O847" s="505"/>
      <c r="P847" s="513"/>
      <c r="Q847" s="537"/>
      <c r="R847" s="537"/>
      <c r="S847" s="537"/>
    </row>
    <row r="848" spans="2:19" ht="18.75" customHeight="1">
      <c r="B848" s="626"/>
      <c r="C848" s="626"/>
      <c r="D848" s="758">
        <f>IFERROR(_xlfn.XLOOKUP(E848,[2]예산코드!D:D,[2]예산코드!A:A),"")</f>
        <v>500606</v>
      </c>
      <c r="E848" s="739" t="s">
        <v>2724</v>
      </c>
      <c r="F848" s="734">
        <v>45715</v>
      </c>
      <c r="G848" s="740" t="s">
        <v>2391</v>
      </c>
      <c r="H848" s="741" t="s">
        <v>1693</v>
      </c>
      <c r="I848" s="741" t="s">
        <v>706</v>
      </c>
      <c r="J848" s="741" t="s">
        <v>811</v>
      </c>
      <c r="K848" s="742">
        <v>4591</v>
      </c>
      <c r="L848" s="743">
        <v>409</v>
      </c>
      <c r="M848" s="634"/>
      <c r="N848" s="635">
        <f t="shared" si="9"/>
        <v>5000</v>
      </c>
      <c r="O848" s="505"/>
      <c r="P848" s="513"/>
      <c r="Q848" s="537"/>
      <c r="R848" s="537"/>
      <c r="S848" s="537"/>
    </row>
    <row r="849" spans="1:19" ht="18.75" customHeight="1">
      <c r="B849" s="626"/>
      <c r="C849" s="626"/>
      <c r="D849" s="758">
        <f>IFERROR(_xlfn.XLOOKUP(E849,[2]예산코드!D:D,[2]예산코드!A:A),"")</f>
        <v>500610</v>
      </c>
      <c r="E849" s="739" t="s">
        <v>2727</v>
      </c>
      <c r="F849" s="734">
        <v>45715</v>
      </c>
      <c r="G849" s="740" t="s">
        <v>2140</v>
      </c>
      <c r="H849" s="741" t="s">
        <v>386</v>
      </c>
      <c r="I849" s="741" t="s">
        <v>706</v>
      </c>
      <c r="J849" s="741" t="s">
        <v>811</v>
      </c>
      <c r="K849" s="742">
        <v>26500</v>
      </c>
      <c r="L849" s="743"/>
      <c r="M849" s="634"/>
      <c r="N849" s="635">
        <f t="shared" si="9"/>
        <v>26500</v>
      </c>
      <c r="O849" s="505"/>
      <c r="P849" s="513"/>
      <c r="Q849" s="537"/>
      <c r="R849" s="537"/>
      <c r="S849" s="537"/>
    </row>
    <row r="850" spans="1:19" ht="18.75" customHeight="1">
      <c r="B850" s="626"/>
      <c r="C850" s="626"/>
      <c r="D850" s="758">
        <f>IFERROR(_xlfn.XLOOKUP(E850,[2]예산코드!D:D,[2]예산코드!A:A),"")</f>
        <v>500606</v>
      </c>
      <c r="E850" s="739" t="s">
        <v>2724</v>
      </c>
      <c r="F850" s="734">
        <v>45715</v>
      </c>
      <c r="G850" s="740" t="s">
        <v>2282</v>
      </c>
      <c r="H850" s="741" t="s">
        <v>2319</v>
      </c>
      <c r="I850" s="741" t="s">
        <v>706</v>
      </c>
      <c r="J850" s="741" t="s">
        <v>811</v>
      </c>
      <c r="K850" s="742">
        <v>210909</v>
      </c>
      <c r="L850" s="743">
        <v>21091</v>
      </c>
      <c r="M850" s="634"/>
      <c r="N850" s="635">
        <f t="shared" si="9"/>
        <v>232000</v>
      </c>
      <c r="O850" s="505"/>
      <c r="P850" s="513"/>
      <c r="Q850" s="537"/>
      <c r="R850" s="537"/>
      <c r="S850" s="537"/>
    </row>
    <row r="851" spans="1:19" ht="18.75" customHeight="1">
      <c r="B851" s="626"/>
      <c r="C851" s="626"/>
      <c r="D851" s="758">
        <f>IFERROR(_xlfn.XLOOKUP(E851,[2]예산코드!D:D,[2]예산코드!A:A),"")</f>
        <v>503204</v>
      </c>
      <c r="E851" s="739" t="s">
        <v>2738</v>
      </c>
      <c r="F851" s="734">
        <v>45715</v>
      </c>
      <c r="G851" s="740" t="s">
        <v>2392</v>
      </c>
      <c r="H851" s="741" t="s">
        <v>2320</v>
      </c>
      <c r="I851" s="741" t="s">
        <v>706</v>
      </c>
      <c r="J851" s="741" t="s">
        <v>811</v>
      </c>
      <c r="K851" s="742">
        <v>1280000</v>
      </c>
      <c r="L851" s="743">
        <v>128000</v>
      </c>
      <c r="M851" s="634"/>
      <c r="N851" s="635">
        <f t="shared" si="9"/>
        <v>1408000</v>
      </c>
      <c r="O851" s="505"/>
      <c r="P851" s="513"/>
      <c r="Q851" s="537"/>
      <c r="R851" s="537"/>
      <c r="S851" s="537"/>
    </row>
    <row r="852" spans="1:19" s="539" customFormat="1" ht="18.75" customHeight="1">
      <c r="A852" s="539">
        <v>560</v>
      </c>
      <c r="B852" s="686"/>
      <c r="C852" s="686"/>
      <c r="D852" s="758">
        <f>IFERROR(_xlfn.XLOOKUP(E852,[2]예산코드!D:D,[2]예산코드!A:A),"")</f>
        <v>503605</v>
      </c>
      <c r="E852" s="687" t="s">
        <v>2544</v>
      </c>
      <c r="F852" s="746">
        <v>45715</v>
      </c>
      <c r="G852" s="689" t="s">
        <v>2545</v>
      </c>
      <c r="H852" s="690" t="s">
        <v>2546</v>
      </c>
      <c r="I852" s="690" t="s">
        <v>2484</v>
      </c>
      <c r="J852" s="690" t="s">
        <v>2468</v>
      </c>
      <c r="K852" s="691">
        <v>31818182</v>
      </c>
      <c r="L852" s="692">
        <v>3181818</v>
      </c>
      <c r="M852" s="685" t="str" cm="1">
        <f t="array" ref="M852">IFERROR(_xlfn.IFS(J852="원천",K852*3.3%*-1,J852="원천/고용",SUM(K852*3.3%*-1,K852*75%*0.8%*-1)),"")</f>
        <v/>
      </c>
      <c r="N852" s="693">
        <f t="shared" ref="N852" si="19">SUM(K852:M852)</f>
        <v>35000000</v>
      </c>
      <c r="O852" s="617"/>
      <c r="P852" s="618"/>
    </row>
    <row r="853" spans="1:19" s="539" customFormat="1" ht="18.75" customHeight="1">
      <c r="A853" s="539">
        <v>564</v>
      </c>
      <c r="B853" s="686"/>
      <c r="C853" s="686"/>
      <c r="D853" s="758">
        <f>IFERROR(_xlfn.XLOOKUP(E853,[2]예산코드!D:D,[2]예산코드!A:A),"")</f>
        <v>500901</v>
      </c>
      <c r="E853" s="687" t="s">
        <v>2550</v>
      </c>
      <c r="F853" s="746">
        <v>45716</v>
      </c>
      <c r="G853" s="689" t="s">
        <v>2551</v>
      </c>
      <c r="H853" s="690" t="s">
        <v>2552</v>
      </c>
      <c r="I853" s="690" t="s">
        <v>2484</v>
      </c>
      <c r="J853" s="690" t="s">
        <v>2468</v>
      </c>
      <c r="K853" s="691">
        <v>10000000</v>
      </c>
      <c r="L853" s="692">
        <v>1000000</v>
      </c>
      <c r="M853" s="685" t="str" cm="1">
        <f t="array" ref="M853">IFERROR(_xlfn.IFS(J853="원천",K853*3.3%*-1,J853="원천/고용",SUM(K853*3.3%*-1,K853*75%*0.8%*-1)),"")</f>
        <v/>
      </c>
      <c r="N853" s="693">
        <f t="shared" ref="N853:N857" si="20">SUM(K853:M853)</f>
        <v>11000000</v>
      </c>
      <c r="O853" s="617"/>
      <c r="P853" s="618"/>
    </row>
    <row r="854" spans="1:19" s="539" customFormat="1" ht="18.75" customHeight="1">
      <c r="A854" s="539">
        <v>565</v>
      </c>
      <c r="B854" s="748"/>
      <c r="C854" s="748"/>
      <c r="D854" s="758">
        <f>IFERROR(_xlfn.XLOOKUP(E854,[2]예산코드!D:D,[2]예산코드!A:A),"")</f>
        <v>501701</v>
      </c>
      <c r="E854" s="749" t="s">
        <v>2553</v>
      </c>
      <c r="F854" s="746">
        <v>45716</v>
      </c>
      <c r="G854" s="750" t="s">
        <v>2554</v>
      </c>
      <c r="H854" s="751" t="s">
        <v>2555</v>
      </c>
      <c r="I854" s="690" t="s">
        <v>2484</v>
      </c>
      <c r="J854" s="690" t="s">
        <v>2468</v>
      </c>
      <c r="K854" s="752">
        <v>4950000</v>
      </c>
      <c r="L854" s="753">
        <v>495000</v>
      </c>
      <c r="M854" s="685" t="str" cm="1">
        <f t="array" ref="M854">IFERROR(_xlfn.IFS(J854="원천",K854*3.3%*-1,J854="원천/고용",SUM(K854*3.3%*-1,K854*75%*0.8%*-1)),"")</f>
        <v/>
      </c>
      <c r="N854" s="693">
        <f t="shared" si="20"/>
        <v>5445000</v>
      </c>
      <c r="O854" s="620"/>
      <c r="P854" s="621"/>
    </row>
    <row r="855" spans="1:19" s="539" customFormat="1" ht="18.75" customHeight="1">
      <c r="B855" s="686"/>
      <c r="C855" s="686"/>
      <c r="D855" s="758">
        <f>IFERROR(_xlfn.XLOOKUP(E855,[2]예산코드!D:D,[2]예산코드!A:A),"")</f>
        <v>502705</v>
      </c>
      <c r="E855" s="687" t="s">
        <v>2556</v>
      </c>
      <c r="F855" s="746">
        <v>45716</v>
      </c>
      <c r="G855" s="689" t="s">
        <v>2557</v>
      </c>
      <c r="H855" s="690" t="s">
        <v>2558</v>
      </c>
      <c r="I855" s="690" t="s">
        <v>2484</v>
      </c>
      <c r="J855" s="690" t="s">
        <v>2468</v>
      </c>
      <c r="K855" s="691">
        <v>900000</v>
      </c>
      <c r="L855" s="692"/>
      <c r="M855" s="685" t="str" cm="1">
        <f t="array" ref="M855">IFERROR(_xlfn.IFS(J855="원천",K855*3.3%*-1,J855="원천/고용",SUM(K855*3.3%*-1,K855*75%*0.8%*-1)),"")</f>
        <v/>
      </c>
      <c r="N855" s="693">
        <f t="shared" si="20"/>
        <v>900000</v>
      </c>
      <c r="O855" s="617"/>
      <c r="P855" s="618"/>
    </row>
    <row r="856" spans="1:19" s="539" customFormat="1" ht="18.75" customHeight="1">
      <c r="B856" s="748"/>
      <c r="C856" s="748"/>
      <c r="D856" s="758">
        <f>IFERROR(_xlfn.XLOOKUP(E856,[2]예산코드!D:D,[2]예산코드!A:A),"")</f>
        <v>503116</v>
      </c>
      <c r="E856" s="749" t="s">
        <v>2559</v>
      </c>
      <c r="F856" s="746">
        <v>45716</v>
      </c>
      <c r="G856" s="750" t="s">
        <v>2560</v>
      </c>
      <c r="H856" s="751" t="s">
        <v>2561</v>
      </c>
      <c r="I856" s="690" t="s">
        <v>2484</v>
      </c>
      <c r="J856" s="690" t="s">
        <v>2468</v>
      </c>
      <c r="K856" s="752">
        <v>2650000</v>
      </c>
      <c r="L856" s="753">
        <v>265000</v>
      </c>
      <c r="M856" s="685" t="str" cm="1">
        <f t="array" ref="M856">IFERROR(_xlfn.IFS(J856="원천",K856*3.3%*-1,J856="원천/고용",SUM(K856*3.3%*-1,K856*75%*0.8%*-1)),"")</f>
        <v/>
      </c>
      <c r="N856" s="693">
        <f t="shared" si="20"/>
        <v>2915000</v>
      </c>
      <c r="O856" s="620"/>
      <c r="P856" s="621"/>
    </row>
    <row r="857" spans="1:19" s="539" customFormat="1" ht="18.75" customHeight="1">
      <c r="B857" s="686"/>
      <c r="C857" s="686"/>
      <c r="D857" s="758">
        <f>IFERROR(_xlfn.XLOOKUP(E857,[2]예산코드!D:D,[2]예산코드!A:A),"")</f>
        <v>503204</v>
      </c>
      <c r="E857" s="687" t="s">
        <v>2500</v>
      </c>
      <c r="F857" s="746">
        <v>45716</v>
      </c>
      <c r="G857" s="689" t="s">
        <v>2562</v>
      </c>
      <c r="H857" s="690" t="s">
        <v>2563</v>
      </c>
      <c r="I857" s="690" t="s">
        <v>2484</v>
      </c>
      <c r="J857" s="690" t="s">
        <v>2468</v>
      </c>
      <c r="K857" s="691">
        <v>190909</v>
      </c>
      <c r="L857" s="692">
        <v>19091</v>
      </c>
      <c r="M857" s="685" t="str" cm="1">
        <f t="array" ref="M857">IFERROR(_xlfn.IFS(J857="원천",K857*3.3%*-1,J857="원천/고용",SUM(K857*3.3%*-1,K857*75%*0.8%*-1)),"")</f>
        <v/>
      </c>
      <c r="N857" s="693">
        <f t="shared" si="20"/>
        <v>210000</v>
      </c>
      <c r="O857" s="617"/>
      <c r="P857" s="618"/>
    </row>
    <row r="858" spans="1:19" ht="18.75" customHeight="1">
      <c r="B858" s="626"/>
      <c r="C858" s="626"/>
      <c r="D858" s="758">
        <f>IFERROR(_xlfn.XLOOKUP(E858,[2]예산코드!D:D,[2]예산코드!A:A),"")</f>
        <v>503307</v>
      </c>
      <c r="E858" s="739" t="s">
        <v>2739</v>
      </c>
      <c r="F858" s="734">
        <v>45716</v>
      </c>
      <c r="G858" s="740" t="s">
        <v>1845</v>
      </c>
      <c r="H858" s="741" t="s">
        <v>1227</v>
      </c>
      <c r="I858" s="741" t="s">
        <v>636</v>
      </c>
      <c r="J858" s="741" t="s">
        <v>1143</v>
      </c>
      <c r="K858" s="742">
        <v>3273</v>
      </c>
      <c r="L858" s="743">
        <v>327</v>
      </c>
      <c r="M858" s="634"/>
      <c r="N858" s="635">
        <f t="shared" si="9"/>
        <v>3600</v>
      </c>
      <c r="O858" s="505"/>
      <c r="P858" s="513"/>
      <c r="Q858" s="537"/>
      <c r="R858" s="537"/>
      <c r="S858" s="537"/>
    </row>
    <row r="859" spans="1:19" ht="18.75" customHeight="1">
      <c r="B859" s="626"/>
      <c r="C859" s="626"/>
      <c r="D859" s="758">
        <f>IFERROR(_xlfn.XLOOKUP(E859,[2]예산코드!D:D,[2]예산코드!A:A),"")</f>
        <v>503307</v>
      </c>
      <c r="E859" s="739" t="s">
        <v>2739</v>
      </c>
      <c r="F859" s="734">
        <v>45716</v>
      </c>
      <c r="G859" s="740" t="s">
        <v>1845</v>
      </c>
      <c r="H859" s="741" t="s">
        <v>770</v>
      </c>
      <c r="I859" s="741" t="s">
        <v>636</v>
      </c>
      <c r="J859" s="741" t="s">
        <v>1143</v>
      </c>
      <c r="K859" s="742">
        <v>2545</v>
      </c>
      <c r="L859" s="743">
        <v>255</v>
      </c>
      <c r="M859" s="634"/>
      <c r="N859" s="635">
        <f t="shared" si="9"/>
        <v>2800</v>
      </c>
      <c r="O859" s="505"/>
      <c r="P859" s="513"/>
      <c r="Q859" s="537"/>
      <c r="R859" s="537"/>
      <c r="S859" s="537"/>
    </row>
    <row r="860" spans="1:19" ht="18.75" customHeight="1">
      <c r="B860" s="626"/>
      <c r="C860" s="626"/>
      <c r="D860" s="758">
        <f>IFERROR(_xlfn.XLOOKUP(E860,[2]예산코드!D:D,[2]예산코드!A:A),"")</f>
        <v>503307</v>
      </c>
      <c r="E860" s="739" t="s">
        <v>2739</v>
      </c>
      <c r="F860" s="734">
        <v>45716</v>
      </c>
      <c r="G860" s="740" t="s">
        <v>1845</v>
      </c>
      <c r="H860" s="741" t="s">
        <v>1149</v>
      </c>
      <c r="I860" s="741" t="s">
        <v>636</v>
      </c>
      <c r="J860" s="741" t="s">
        <v>1143</v>
      </c>
      <c r="K860" s="742">
        <v>800</v>
      </c>
      <c r="L860" s="743"/>
      <c r="M860" s="634"/>
      <c r="N860" s="635">
        <f t="shared" si="9"/>
        <v>800</v>
      </c>
      <c r="O860" s="505"/>
      <c r="P860" s="513"/>
      <c r="Q860" s="537"/>
      <c r="R860" s="537"/>
      <c r="S860" s="537"/>
    </row>
    <row r="861" spans="1:19" ht="18.75" customHeight="1">
      <c r="B861" s="626"/>
      <c r="C861" s="626"/>
      <c r="D861" s="758">
        <f>IFERROR(_xlfn.XLOOKUP(E861,[2]예산코드!D:D,[2]예산코드!A:A),"")</f>
        <v>503304</v>
      </c>
      <c r="E861" s="739" t="s">
        <v>2735</v>
      </c>
      <c r="F861" s="734">
        <v>45716</v>
      </c>
      <c r="G861" s="740" t="s">
        <v>1490</v>
      </c>
      <c r="H861" s="741" t="s">
        <v>1486</v>
      </c>
      <c r="I861" s="741" t="s">
        <v>636</v>
      </c>
      <c r="J861" s="741" t="s">
        <v>811</v>
      </c>
      <c r="K861" s="742">
        <v>4727</v>
      </c>
      <c r="L861" s="743">
        <v>473</v>
      </c>
      <c r="M861" s="634"/>
      <c r="N861" s="635">
        <f t="shared" si="9"/>
        <v>5200</v>
      </c>
      <c r="O861" s="505"/>
      <c r="P861" s="513"/>
      <c r="Q861" s="537"/>
      <c r="R861" s="537"/>
      <c r="S861" s="537"/>
    </row>
    <row r="862" spans="1:19" ht="18.75" customHeight="1">
      <c r="B862" s="626"/>
      <c r="C862" s="626"/>
      <c r="D862" s="758">
        <f>IFERROR(_xlfn.XLOOKUP(E862,[2]예산코드!D:D,[2]예산코드!A:A),"")</f>
        <v>503301</v>
      </c>
      <c r="E862" s="739" t="s">
        <v>2740</v>
      </c>
      <c r="F862" s="734">
        <v>45716</v>
      </c>
      <c r="G862" s="740" t="s">
        <v>1495</v>
      </c>
      <c r="H862" s="741" t="s">
        <v>1738</v>
      </c>
      <c r="I862" s="741" t="s">
        <v>636</v>
      </c>
      <c r="J862" s="741" t="s">
        <v>811</v>
      </c>
      <c r="K862" s="742">
        <v>12646</v>
      </c>
      <c r="L862" s="743">
        <v>1254</v>
      </c>
      <c r="M862" s="634"/>
      <c r="N862" s="635">
        <f t="shared" si="9"/>
        <v>13900</v>
      </c>
      <c r="O862" s="505"/>
      <c r="P862" s="513"/>
      <c r="Q862" s="537"/>
      <c r="R862" s="537"/>
      <c r="S862" s="537"/>
    </row>
    <row r="863" spans="1:19" ht="18.75" customHeight="1">
      <c r="B863" s="626"/>
      <c r="C863" s="626"/>
      <c r="D863" s="758">
        <f>IFERROR(_xlfn.XLOOKUP(E863,[2]예산코드!D:D,[2]예산코드!A:A),"")</f>
        <v>503306</v>
      </c>
      <c r="E863" s="739" t="s">
        <v>2741</v>
      </c>
      <c r="F863" s="734">
        <v>45716</v>
      </c>
      <c r="G863" s="740" t="s">
        <v>122</v>
      </c>
      <c r="H863" s="741" t="s">
        <v>406</v>
      </c>
      <c r="I863" s="741" t="s">
        <v>700</v>
      </c>
      <c r="J863" s="741" t="s">
        <v>811</v>
      </c>
      <c r="K863" s="742">
        <v>45455</v>
      </c>
      <c r="L863" s="743">
        <v>4545</v>
      </c>
      <c r="M863" s="634"/>
      <c r="N863" s="635">
        <f t="shared" si="9"/>
        <v>50000</v>
      </c>
      <c r="O863" s="505"/>
      <c r="P863" s="513"/>
      <c r="Q863" s="537"/>
      <c r="R863" s="537"/>
      <c r="S863" s="537"/>
    </row>
    <row r="864" spans="1:19" ht="18.75" customHeight="1">
      <c r="B864" s="626"/>
      <c r="C864" s="626"/>
      <c r="D864" s="758">
        <f>IFERROR(_xlfn.XLOOKUP(E864,[2]예산코드!D:D,[2]예산코드!A:A),"")</f>
        <v>503301</v>
      </c>
      <c r="E864" s="739" t="s">
        <v>2740</v>
      </c>
      <c r="F864" s="734">
        <v>45716</v>
      </c>
      <c r="G864" s="740" t="s">
        <v>119</v>
      </c>
      <c r="H864" s="741" t="s">
        <v>457</v>
      </c>
      <c r="I864" s="741" t="s">
        <v>692</v>
      </c>
      <c r="J864" s="741" t="s">
        <v>672</v>
      </c>
      <c r="K864" s="742">
        <v>54546</v>
      </c>
      <c r="L864" s="743">
        <v>5454</v>
      </c>
      <c r="M864" s="634"/>
      <c r="N864" s="635">
        <f t="shared" si="9"/>
        <v>60000</v>
      </c>
      <c r="O864" s="505"/>
      <c r="P864" s="513"/>
      <c r="Q864" s="537"/>
      <c r="R864" s="537"/>
      <c r="S864" s="537"/>
    </row>
    <row r="865" spans="2:19" ht="18.75" customHeight="1">
      <c r="B865" s="626"/>
      <c r="C865" s="626"/>
      <c r="D865" s="758">
        <f>IFERROR(_xlfn.XLOOKUP(E865,[2]예산코드!D:D,[2]예산코드!A:A),"")</f>
        <v>503307</v>
      </c>
      <c r="E865" s="739" t="s">
        <v>2739</v>
      </c>
      <c r="F865" s="734">
        <v>45716</v>
      </c>
      <c r="G865" s="740" t="s">
        <v>423</v>
      </c>
      <c r="H865" s="741" t="s">
        <v>1227</v>
      </c>
      <c r="I865" s="741" t="s">
        <v>700</v>
      </c>
      <c r="J865" s="741" t="s">
        <v>1143</v>
      </c>
      <c r="K865" s="742">
        <v>3273</v>
      </c>
      <c r="L865" s="743">
        <v>327</v>
      </c>
      <c r="M865" s="634"/>
      <c r="N865" s="635">
        <f t="shared" si="9"/>
        <v>3600</v>
      </c>
      <c r="O865" s="505"/>
      <c r="P865" s="513"/>
      <c r="Q865" s="537"/>
      <c r="R865" s="537"/>
      <c r="S865" s="537"/>
    </row>
    <row r="866" spans="2:19" ht="18.75" customHeight="1">
      <c r="B866" s="626"/>
      <c r="C866" s="626"/>
      <c r="D866" s="758">
        <f>IFERROR(_xlfn.XLOOKUP(E866,[2]예산코드!D:D,[2]예산코드!A:A),"")</f>
        <v>503307</v>
      </c>
      <c r="E866" s="739" t="s">
        <v>2739</v>
      </c>
      <c r="F866" s="734">
        <v>45716</v>
      </c>
      <c r="G866" s="740" t="s">
        <v>423</v>
      </c>
      <c r="H866" s="741" t="s">
        <v>770</v>
      </c>
      <c r="I866" s="741" t="s">
        <v>700</v>
      </c>
      <c r="J866" s="741" t="s">
        <v>1143</v>
      </c>
      <c r="K866" s="742">
        <v>3273</v>
      </c>
      <c r="L866" s="743">
        <v>327</v>
      </c>
      <c r="M866" s="634"/>
      <c r="N866" s="635">
        <f t="shared" si="9"/>
        <v>3600</v>
      </c>
      <c r="O866" s="505"/>
      <c r="P866" s="513"/>
      <c r="Q866" s="537"/>
      <c r="R866" s="537"/>
      <c r="S866" s="537"/>
    </row>
    <row r="867" spans="2:19" ht="18.75" customHeight="1">
      <c r="B867" s="626"/>
      <c r="C867" s="626"/>
      <c r="D867" s="758">
        <f>IFERROR(_xlfn.XLOOKUP(E867,[2]예산코드!D:D,[2]예산코드!A:A),"")</f>
        <v>503307</v>
      </c>
      <c r="E867" s="739" t="s">
        <v>2739</v>
      </c>
      <c r="F867" s="734">
        <v>45716</v>
      </c>
      <c r="G867" s="740" t="s">
        <v>423</v>
      </c>
      <c r="H867" s="741" t="s">
        <v>845</v>
      </c>
      <c r="I867" s="741" t="s">
        <v>700</v>
      </c>
      <c r="J867" s="741" t="s">
        <v>1143</v>
      </c>
      <c r="K867" s="742">
        <v>900</v>
      </c>
      <c r="L867" s="743"/>
      <c r="M867" s="634"/>
      <c r="N867" s="635">
        <f t="shared" si="9"/>
        <v>900</v>
      </c>
      <c r="O867" s="505"/>
      <c r="P867" s="513"/>
      <c r="Q867" s="537"/>
      <c r="R867" s="537"/>
      <c r="S867" s="537"/>
    </row>
    <row r="868" spans="2:19" ht="18.75" customHeight="1">
      <c r="B868" s="626"/>
      <c r="C868" s="626"/>
      <c r="D868" s="758">
        <f>IFERROR(_xlfn.XLOOKUP(E868,[2]예산코드!D:D,[2]예산코드!A:A),"")</f>
        <v>503307</v>
      </c>
      <c r="E868" s="739" t="s">
        <v>2739</v>
      </c>
      <c r="F868" s="734">
        <v>45716</v>
      </c>
      <c r="G868" s="740" t="s">
        <v>1833</v>
      </c>
      <c r="H868" s="741" t="s">
        <v>1227</v>
      </c>
      <c r="I868" s="741" t="s">
        <v>678</v>
      </c>
      <c r="J868" s="741" t="s">
        <v>672</v>
      </c>
      <c r="K868" s="742">
        <v>3600</v>
      </c>
      <c r="L868" s="743"/>
      <c r="M868" s="634"/>
      <c r="N868" s="635"/>
      <c r="O868" s="505"/>
      <c r="P868" s="513"/>
      <c r="Q868" s="537"/>
      <c r="R868" s="537"/>
      <c r="S868" s="537"/>
    </row>
    <row r="869" spans="2:19" ht="18.75" customHeight="1">
      <c r="B869" s="626"/>
      <c r="C869" s="626"/>
      <c r="D869" s="758">
        <f>IFERROR(_xlfn.XLOOKUP(E869,[2]예산코드!D:D,[2]예산코드!A:A),"")</f>
        <v>503307</v>
      </c>
      <c r="E869" s="739" t="s">
        <v>2739</v>
      </c>
      <c r="F869" s="734">
        <v>45716</v>
      </c>
      <c r="G869" s="740" t="s">
        <v>1833</v>
      </c>
      <c r="H869" s="741" t="s">
        <v>770</v>
      </c>
      <c r="I869" s="741" t="s">
        <v>678</v>
      </c>
      <c r="J869" s="741" t="s">
        <v>672</v>
      </c>
      <c r="K869" s="742">
        <v>2800</v>
      </c>
      <c r="L869" s="743"/>
      <c r="M869" s="634"/>
      <c r="N869" s="635"/>
      <c r="O869" s="505"/>
      <c r="P869" s="513"/>
      <c r="Q869" s="537"/>
      <c r="R869" s="537"/>
      <c r="S869" s="537"/>
    </row>
    <row r="870" spans="2:19" ht="18.75" customHeight="1">
      <c r="B870" s="626"/>
      <c r="C870" s="626"/>
      <c r="D870" s="758">
        <f>IFERROR(_xlfn.XLOOKUP(E870,[2]예산코드!D:D,[2]예산코드!A:A),"")</f>
        <v>503307</v>
      </c>
      <c r="E870" s="739" t="s">
        <v>2739</v>
      </c>
      <c r="F870" s="734">
        <v>45716</v>
      </c>
      <c r="G870" s="740" t="s">
        <v>1833</v>
      </c>
      <c r="H870" s="741" t="s">
        <v>673</v>
      </c>
      <c r="I870" s="741" t="s">
        <v>678</v>
      </c>
      <c r="J870" s="741" t="s">
        <v>672</v>
      </c>
      <c r="K870" s="742">
        <v>1400</v>
      </c>
      <c r="L870" s="743"/>
      <c r="M870" s="634"/>
      <c r="N870" s="635">
        <f t="shared" si="9"/>
        <v>1400</v>
      </c>
      <c r="O870" s="505"/>
      <c r="P870" s="513"/>
      <c r="Q870" s="537"/>
      <c r="R870" s="537"/>
      <c r="S870" s="537"/>
    </row>
    <row r="871" spans="2:19" ht="18.75" customHeight="1">
      <c r="B871" s="626"/>
      <c r="C871" s="626"/>
      <c r="D871" s="758">
        <f>IFERROR(_xlfn.XLOOKUP(E871,[2]예산코드!D:D,[2]예산코드!A:A),"")</f>
        <v>503307</v>
      </c>
      <c r="E871" s="739" t="s">
        <v>2739</v>
      </c>
      <c r="F871" s="734">
        <v>45716</v>
      </c>
      <c r="G871" s="740" t="s">
        <v>1839</v>
      </c>
      <c r="H871" s="741" t="s">
        <v>1227</v>
      </c>
      <c r="I871" s="741" t="s">
        <v>754</v>
      </c>
      <c r="J871" s="741" t="s">
        <v>1143</v>
      </c>
      <c r="K871" s="742">
        <v>3600</v>
      </c>
      <c r="L871" s="743"/>
      <c r="M871" s="634"/>
      <c r="N871" s="635"/>
      <c r="O871" s="505"/>
      <c r="P871" s="513"/>
      <c r="Q871" s="537"/>
      <c r="R871" s="537"/>
      <c r="S871" s="537"/>
    </row>
    <row r="872" spans="2:19" ht="18.75" customHeight="1">
      <c r="B872" s="626"/>
      <c r="C872" s="626"/>
      <c r="D872" s="758">
        <f>IFERROR(_xlfn.XLOOKUP(E872,[2]예산코드!D:D,[2]예산코드!A:A),"")</f>
        <v>503307</v>
      </c>
      <c r="E872" s="739" t="s">
        <v>2739</v>
      </c>
      <c r="F872" s="734">
        <v>45716</v>
      </c>
      <c r="G872" s="740" t="s">
        <v>1839</v>
      </c>
      <c r="H872" s="741" t="s">
        <v>770</v>
      </c>
      <c r="I872" s="741" t="s">
        <v>754</v>
      </c>
      <c r="J872" s="741" t="s">
        <v>1143</v>
      </c>
      <c r="K872" s="742">
        <v>3600</v>
      </c>
      <c r="L872" s="743"/>
      <c r="M872" s="634"/>
      <c r="N872" s="635"/>
      <c r="O872" s="505"/>
      <c r="P872" s="513"/>
      <c r="Q872" s="537"/>
      <c r="R872" s="537"/>
      <c r="S872" s="537"/>
    </row>
    <row r="873" spans="2:19" ht="18.75" customHeight="1">
      <c r="B873" s="728"/>
      <c r="C873" s="728"/>
      <c r="D873" s="758">
        <f>IFERROR(_xlfn.XLOOKUP(E873,[2]예산코드!D:D,[2]예산코드!A:A),"")</f>
        <v>503307</v>
      </c>
      <c r="E873" s="739" t="s">
        <v>2739</v>
      </c>
      <c r="F873" s="734">
        <v>45716</v>
      </c>
      <c r="G873" s="735" t="s">
        <v>2034</v>
      </c>
      <c r="H873" s="736" t="s">
        <v>770</v>
      </c>
      <c r="I873" s="736" t="s">
        <v>780</v>
      </c>
      <c r="J873" s="736" t="s">
        <v>1143</v>
      </c>
      <c r="K873" s="737">
        <v>2727</v>
      </c>
      <c r="L873" s="738">
        <v>273</v>
      </c>
      <c r="M873" s="634" t="str">
        <f t="array" aca="1" ref="M873" ca="1">IFERROR(_xludf.IFS(J873="원천",K873*3.3%*-1,J873="원천/고용",SUM(K873*3.3%*-1,K873*75%*0.8%*-1)),"")</f>
        <v/>
      </c>
      <c r="N873" s="635">
        <f t="shared" ca="1" si="9"/>
        <v>3000</v>
      </c>
      <c r="O873" s="504"/>
      <c r="P873" s="527"/>
      <c r="Q873" s="537"/>
      <c r="R873" s="537"/>
      <c r="S873" s="537"/>
    </row>
    <row r="874" spans="2:19" ht="18.75" customHeight="1">
      <c r="B874" s="626"/>
      <c r="C874" s="626"/>
      <c r="D874" s="758">
        <f>IFERROR(_xlfn.XLOOKUP(E874,[2]예산코드!D:D,[2]예산코드!A:A),"")</f>
        <v>503307</v>
      </c>
      <c r="E874" s="739" t="s">
        <v>2739</v>
      </c>
      <c r="F874" s="734">
        <v>45716</v>
      </c>
      <c r="G874" s="740" t="s">
        <v>2034</v>
      </c>
      <c r="H874" s="741" t="s">
        <v>787</v>
      </c>
      <c r="I874" s="741" t="s">
        <v>780</v>
      </c>
      <c r="J874" s="741" t="s">
        <v>1143</v>
      </c>
      <c r="K874" s="742">
        <v>2727</v>
      </c>
      <c r="L874" s="743">
        <v>273</v>
      </c>
      <c r="M874" s="634" t="str">
        <f t="array" aca="1" ref="M874" ca="1">IFERROR(_xludf.IFS(J874="원천",K874*3.3%*-1,J874="원천/고용",SUM(K874*3.3%*-1,K874*75%*0.8%*-1)),"")</f>
        <v/>
      </c>
      <c r="N874" s="635">
        <f t="shared" ca="1" si="9"/>
        <v>3000</v>
      </c>
      <c r="O874" s="505"/>
      <c r="P874" s="513"/>
      <c r="Q874" s="537"/>
      <c r="R874" s="537"/>
      <c r="S874" s="537"/>
    </row>
    <row r="875" spans="2:19" ht="18.75" customHeight="1">
      <c r="B875" s="728"/>
      <c r="C875" s="728"/>
      <c r="D875" s="758">
        <f>IFERROR(_xlfn.XLOOKUP(E875,[2]예산코드!D:D,[2]예산코드!A:A),"")</f>
        <v>503307</v>
      </c>
      <c r="E875" s="739" t="s">
        <v>2739</v>
      </c>
      <c r="F875" s="734">
        <v>45716</v>
      </c>
      <c r="G875" s="735" t="s">
        <v>2042</v>
      </c>
      <c r="H875" s="736" t="s">
        <v>1227</v>
      </c>
      <c r="I875" s="736" t="s">
        <v>702</v>
      </c>
      <c r="J875" s="736" t="s">
        <v>1143</v>
      </c>
      <c r="K875" s="737">
        <v>3364</v>
      </c>
      <c r="L875" s="738">
        <v>336</v>
      </c>
      <c r="M875" s="634" t="str">
        <f t="array" aca="1" ref="M875" ca="1">IFERROR(_xludf.IFS(J875="원천",K875*3.3%*-1,J875="원천/고용",SUM(K875*3.3%*-1,K875*75%*0.8%*-1)),"")</f>
        <v/>
      </c>
      <c r="N875" s="635">
        <f t="shared" ref="N875:N1112" ca="1" si="21">SUM(K875:M875)</f>
        <v>3700</v>
      </c>
      <c r="O875" s="504"/>
      <c r="P875" s="527"/>
      <c r="Q875" s="537"/>
      <c r="R875" s="537"/>
      <c r="S875" s="537"/>
    </row>
    <row r="876" spans="2:19" ht="18.75" customHeight="1">
      <c r="B876" s="626"/>
      <c r="C876" s="626"/>
      <c r="D876" s="758">
        <f>IFERROR(_xlfn.XLOOKUP(E876,[2]예산코드!D:D,[2]예산코드!A:A),"")</f>
        <v>503307</v>
      </c>
      <c r="E876" s="739" t="s">
        <v>2739</v>
      </c>
      <c r="F876" s="734">
        <v>45716</v>
      </c>
      <c r="G876" s="740" t="s">
        <v>2042</v>
      </c>
      <c r="H876" s="741" t="s">
        <v>721</v>
      </c>
      <c r="I876" s="736" t="s">
        <v>702</v>
      </c>
      <c r="J876" s="741" t="s">
        <v>1143</v>
      </c>
      <c r="K876" s="742">
        <v>1637</v>
      </c>
      <c r="L876" s="743">
        <v>163</v>
      </c>
      <c r="M876" s="634" t="str">
        <f t="array" aca="1" ref="M876" ca="1">IFERROR(_xludf.IFS(J876="원천",K876*3.3%*-1,J876="원천/고용",SUM(K876*3.3%*-1,K876*75%*0.8%*-1)),"")</f>
        <v/>
      </c>
      <c r="N876" s="635">
        <f t="shared" ca="1" si="21"/>
        <v>1800</v>
      </c>
      <c r="O876" s="505"/>
      <c r="P876" s="513"/>
      <c r="Q876" s="537"/>
      <c r="R876" s="537"/>
      <c r="S876" s="537"/>
    </row>
    <row r="877" spans="2:19" ht="18.75" customHeight="1">
      <c r="B877" s="728"/>
      <c r="C877" s="728"/>
      <c r="D877" s="758">
        <f>IFERROR(_xlfn.XLOOKUP(E877,[2]예산코드!D:D,[2]예산코드!A:A),"")</f>
        <v>503307</v>
      </c>
      <c r="E877" s="739" t="s">
        <v>2739</v>
      </c>
      <c r="F877" s="734">
        <v>45716</v>
      </c>
      <c r="G877" s="735" t="s">
        <v>2042</v>
      </c>
      <c r="H877" s="736" t="s">
        <v>673</v>
      </c>
      <c r="I877" s="736" t="s">
        <v>702</v>
      </c>
      <c r="J877" s="736" t="s">
        <v>1143</v>
      </c>
      <c r="K877" s="737">
        <v>1273</v>
      </c>
      <c r="L877" s="738">
        <v>127</v>
      </c>
      <c r="M877" s="634" t="str">
        <f t="array" aca="1" ref="M877" ca="1">IFERROR(_xludf.IFS(J877="원천",K877*3.3%*-1,J877="원천/고용",SUM(K877*3.3%*-1,K877*75%*0.8%*-1)),"")</f>
        <v/>
      </c>
      <c r="N877" s="635">
        <f t="shared" ca="1" si="21"/>
        <v>1400</v>
      </c>
      <c r="O877" s="504"/>
      <c r="P877" s="527"/>
      <c r="Q877" s="537"/>
      <c r="R877" s="537"/>
      <c r="S877" s="537"/>
    </row>
    <row r="878" spans="2:19" ht="18.75" customHeight="1">
      <c r="B878" s="626"/>
      <c r="C878" s="626"/>
      <c r="D878" s="758">
        <f>IFERROR(_xlfn.XLOOKUP(E878,[2]예산코드!D:D,[2]예산코드!A:A),"")</f>
        <v>503307</v>
      </c>
      <c r="E878" s="739" t="s">
        <v>2739</v>
      </c>
      <c r="F878" s="734">
        <v>45716</v>
      </c>
      <c r="G878" s="740" t="s">
        <v>2042</v>
      </c>
      <c r="H878" s="741" t="s">
        <v>770</v>
      </c>
      <c r="I878" s="736" t="s">
        <v>702</v>
      </c>
      <c r="J878" s="741" t="s">
        <v>1143</v>
      </c>
      <c r="K878" s="742">
        <v>3364</v>
      </c>
      <c r="L878" s="743">
        <v>336</v>
      </c>
      <c r="M878" s="634" t="str">
        <f t="array" aca="1" ref="M878" ca="1">IFERROR(_xludf.IFS(J878="원천",K878*3.3%*-1,J878="원천/고용",SUM(K878*3.3%*-1,K878*75%*0.8%*-1)),"")</f>
        <v/>
      </c>
      <c r="N878" s="635">
        <f t="shared" ca="1" si="21"/>
        <v>3700</v>
      </c>
      <c r="O878" s="505"/>
      <c r="P878" s="513"/>
      <c r="Q878" s="537"/>
      <c r="R878" s="537"/>
      <c r="S878" s="537"/>
    </row>
    <row r="879" spans="2:19" ht="18.75" customHeight="1">
      <c r="B879" s="728"/>
      <c r="C879" s="728"/>
      <c r="D879" s="758">
        <f>IFERROR(_xlfn.XLOOKUP(E879,[2]예산코드!D:D,[2]예산코드!A:A),"")</f>
        <v>503307</v>
      </c>
      <c r="E879" s="739" t="s">
        <v>2739</v>
      </c>
      <c r="F879" s="734">
        <v>45716</v>
      </c>
      <c r="G879" s="735" t="s">
        <v>2042</v>
      </c>
      <c r="H879" s="736" t="s">
        <v>1149</v>
      </c>
      <c r="I879" s="736" t="s">
        <v>702</v>
      </c>
      <c r="J879" s="736" t="s">
        <v>1143</v>
      </c>
      <c r="K879" s="737">
        <v>900</v>
      </c>
      <c r="L879" s="738"/>
      <c r="M879" s="634" t="str">
        <f t="array" aca="1" ref="M879" ca="1">IFERROR(_xludf.IFS(J879="원천",K879*3.3%*-1,J879="원천/고용",SUM(K879*3.3%*-1,K879*75%*0.8%*-1)),"")</f>
        <v/>
      </c>
      <c r="N879" s="635">
        <f t="shared" ca="1" si="21"/>
        <v>900</v>
      </c>
      <c r="O879" s="504"/>
      <c r="P879" s="527"/>
      <c r="Q879" s="537"/>
      <c r="R879" s="537"/>
      <c r="S879" s="537"/>
    </row>
    <row r="880" spans="2:19" ht="18.75" customHeight="1">
      <c r="B880" s="626"/>
      <c r="C880" s="626"/>
      <c r="D880" s="758">
        <f>IFERROR(_xlfn.XLOOKUP(E880,[2]예산코드!D:D,[2]예산코드!A:A),"")</f>
        <v>503306</v>
      </c>
      <c r="E880" s="739" t="s">
        <v>2741</v>
      </c>
      <c r="F880" s="734">
        <v>45716</v>
      </c>
      <c r="G880" s="740" t="s">
        <v>1600</v>
      </c>
      <c r="H880" s="741" t="s">
        <v>1185</v>
      </c>
      <c r="I880" s="741" t="s">
        <v>780</v>
      </c>
      <c r="J880" s="741" t="s">
        <v>1143</v>
      </c>
      <c r="K880" s="742">
        <v>272727</v>
      </c>
      <c r="L880" s="743">
        <v>27273</v>
      </c>
      <c r="M880" s="634" t="str">
        <f t="array" aca="1" ref="M880" ca="1">IFERROR(_xludf.IFS(J880="원천",K880*3.3%*-1,J880="원천/고용",SUM(K880*3.3%*-1,K880*75%*0.8%*-1)),"")</f>
        <v/>
      </c>
      <c r="N880" s="635">
        <f t="shared" ca="1" si="21"/>
        <v>300000</v>
      </c>
      <c r="O880" s="505"/>
      <c r="P880" s="513"/>
      <c r="Q880" s="537"/>
      <c r="R880" s="537"/>
      <c r="S880" s="537"/>
    </row>
    <row r="881" spans="2:19" ht="18.75" customHeight="1">
      <c r="B881" s="626"/>
      <c r="C881" s="626"/>
      <c r="D881" s="758">
        <f>IFERROR(_xlfn.XLOOKUP(E881,[2]예산코드!D:D,[2]예산코드!A:A),"")</f>
        <v>503312</v>
      </c>
      <c r="E881" s="739" t="s">
        <v>2736</v>
      </c>
      <c r="F881" s="734">
        <v>45716</v>
      </c>
      <c r="G881" s="740" t="s">
        <v>1850</v>
      </c>
      <c r="H881" s="741" t="s">
        <v>407</v>
      </c>
      <c r="I881" s="741" t="s">
        <v>704</v>
      </c>
      <c r="J881" s="741" t="s">
        <v>811</v>
      </c>
      <c r="K881" s="742">
        <v>30000</v>
      </c>
      <c r="L881" s="743">
        <v>3000</v>
      </c>
      <c r="M881" s="634"/>
      <c r="N881" s="635">
        <f t="shared" si="21"/>
        <v>33000</v>
      </c>
      <c r="O881" s="505"/>
      <c r="P881" s="513"/>
      <c r="Q881" s="537"/>
      <c r="R881" s="537"/>
      <c r="S881" s="537"/>
    </row>
    <row r="882" spans="2:19" ht="18.75" customHeight="1">
      <c r="B882" s="626"/>
      <c r="C882" s="626"/>
      <c r="D882" s="758">
        <f>IFERROR(_xlfn.XLOOKUP(E882,[2]예산코드!D:D,[2]예산코드!A:A),"")</f>
        <v>503312</v>
      </c>
      <c r="E882" s="739" t="s">
        <v>2736</v>
      </c>
      <c r="F882" s="734">
        <v>45716</v>
      </c>
      <c r="G882" s="740" t="s">
        <v>1607</v>
      </c>
      <c r="H882" s="741" t="s">
        <v>840</v>
      </c>
      <c r="I882" s="741" t="s">
        <v>704</v>
      </c>
      <c r="J882" s="741" t="s">
        <v>811</v>
      </c>
      <c r="K882" s="742">
        <v>200000</v>
      </c>
      <c r="L882" s="743">
        <v>20000</v>
      </c>
      <c r="M882" s="634"/>
      <c r="N882" s="635">
        <f t="shared" si="21"/>
        <v>220000</v>
      </c>
      <c r="O882" s="505"/>
      <c r="P882" s="513"/>
      <c r="Q882" s="537"/>
      <c r="R882" s="537"/>
      <c r="S882" s="537"/>
    </row>
    <row r="883" spans="2:19" ht="18.75" customHeight="1">
      <c r="B883" s="626"/>
      <c r="C883" s="626"/>
      <c r="D883" s="758">
        <f>IFERROR(_xlfn.XLOOKUP(E883,[2]예산코드!D:D,[2]예산코드!A:A),"")</f>
        <v>503312</v>
      </c>
      <c r="E883" s="739" t="s">
        <v>2736</v>
      </c>
      <c r="F883" s="734">
        <v>45716</v>
      </c>
      <c r="G883" s="740" t="s">
        <v>1852</v>
      </c>
      <c r="H883" s="741" t="s">
        <v>281</v>
      </c>
      <c r="I883" s="741" t="s">
        <v>704</v>
      </c>
      <c r="J883" s="741" t="s">
        <v>811</v>
      </c>
      <c r="K883" s="742">
        <v>111989</v>
      </c>
      <c r="L883" s="743">
        <v>11211</v>
      </c>
      <c r="M883" s="634"/>
      <c r="N883" s="635">
        <f t="shared" si="21"/>
        <v>123200</v>
      </c>
      <c r="O883" s="505"/>
      <c r="P883" s="513"/>
      <c r="Q883" s="537"/>
      <c r="R883" s="537"/>
      <c r="S883" s="537"/>
    </row>
    <row r="884" spans="2:19" ht="18.75" customHeight="1">
      <c r="B884" s="626"/>
      <c r="C884" s="626"/>
      <c r="D884" s="758">
        <f>IFERROR(_xlfn.XLOOKUP(E884,[2]예산코드!D:D,[2]예산코드!A:A),"")</f>
        <v>503307</v>
      </c>
      <c r="E884" s="739" t="s">
        <v>2739</v>
      </c>
      <c r="F884" s="734">
        <v>45716</v>
      </c>
      <c r="G884" s="740" t="s">
        <v>428</v>
      </c>
      <c r="H884" s="741" t="s">
        <v>1227</v>
      </c>
      <c r="I884" s="741" t="s">
        <v>712</v>
      </c>
      <c r="J884" s="741" t="s">
        <v>811</v>
      </c>
      <c r="K884" s="742">
        <v>3273</v>
      </c>
      <c r="L884" s="743">
        <v>327</v>
      </c>
      <c r="M884" s="634"/>
      <c r="N884" s="635">
        <f t="shared" si="21"/>
        <v>3600</v>
      </c>
      <c r="O884" s="505"/>
      <c r="P884" s="513"/>
      <c r="Q884" s="537"/>
      <c r="R884" s="537"/>
      <c r="S884" s="537"/>
    </row>
    <row r="885" spans="2:19" ht="18.75" customHeight="1">
      <c r="B885" s="626"/>
      <c r="C885" s="626"/>
      <c r="D885" s="758">
        <f>IFERROR(_xlfn.XLOOKUP(E885,[2]예산코드!D:D,[2]예산코드!A:A),"")</f>
        <v>503301</v>
      </c>
      <c r="E885" s="739" t="s">
        <v>2740</v>
      </c>
      <c r="F885" s="734">
        <v>45716</v>
      </c>
      <c r="G885" s="740" t="s">
        <v>1917</v>
      </c>
      <c r="H885" s="741" t="s">
        <v>1436</v>
      </c>
      <c r="I885" s="741" t="s">
        <v>712</v>
      </c>
      <c r="J885" s="741" t="s">
        <v>811</v>
      </c>
      <c r="K885" s="742">
        <v>14900</v>
      </c>
      <c r="L885" s="743"/>
      <c r="M885" s="634"/>
      <c r="N885" s="635">
        <f t="shared" si="21"/>
        <v>14900</v>
      </c>
      <c r="O885" s="505"/>
      <c r="P885" s="513"/>
      <c r="Q885" s="537"/>
      <c r="R885" s="537"/>
      <c r="S885" s="537"/>
    </row>
    <row r="886" spans="2:19" ht="18.75" customHeight="1">
      <c r="B886" s="626"/>
      <c r="C886" s="626"/>
      <c r="D886" s="758">
        <f>IFERROR(_xlfn.XLOOKUP(E886,[2]예산코드!D:D,[2]예산코드!A:A),"")</f>
        <v>503307</v>
      </c>
      <c r="E886" s="739" t="s">
        <v>2739</v>
      </c>
      <c r="F886" s="734">
        <v>45716</v>
      </c>
      <c r="G886" s="740" t="s">
        <v>1491</v>
      </c>
      <c r="H886" s="741" t="s">
        <v>835</v>
      </c>
      <c r="I886" s="741" t="s">
        <v>680</v>
      </c>
      <c r="J886" s="741" t="s">
        <v>811</v>
      </c>
      <c r="K886" s="742">
        <v>39000</v>
      </c>
      <c r="L886" s="743"/>
      <c r="M886" s="634"/>
      <c r="N886" s="635">
        <f t="shared" si="21"/>
        <v>39000</v>
      </c>
      <c r="O886" s="505"/>
      <c r="P886" s="513"/>
      <c r="Q886" s="537"/>
      <c r="R886" s="537"/>
      <c r="S886" s="537"/>
    </row>
    <row r="887" spans="2:19" ht="18.75" customHeight="1">
      <c r="B887" s="626"/>
      <c r="C887" s="626"/>
      <c r="D887" s="758">
        <f>IFERROR(_xlfn.XLOOKUP(E887,[2]예산코드!D:D,[2]예산코드!A:A),"")</f>
        <v>503307</v>
      </c>
      <c r="E887" s="739" t="s">
        <v>2739</v>
      </c>
      <c r="F887" s="734">
        <v>45716</v>
      </c>
      <c r="G887" s="740" t="s">
        <v>1491</v>
      </c>
      <c r="H887" s="741" t="s">
        <v>849</v>
      </c>
      <c r="I887" s="741" t="s">
        <v>680</v>
      </c>
      <c r="J887" s="741" t="s">
        <v>811</v>
      </c>
      <c r="K887" s="742">
        <v>28300</v>
      </c>
      <c r="L887" s="743"/>
      <c r="M887" s="634"/>
      <c r="N887" s="635">
        <f t="shared" si="21"/>
        <v>28300</v>
      </c>
      <c r="O887" s="505"/>
      <c r="P887" s="513"/>
      <c r="Q887" s="537"/>
      <c r="R887" s="537"/>
      <c r="S887" s="537"/>
    </row>
    <row r="888" spans="2:19" ht="18.75" customHeight="1">
      <c r="B888" s="626"/>
      <c r="C888" s="626"/>
      <c r="D888" s="758">
        <f>IFERROR(_xlfn.XLOOKUP(E888,[2]예산코드!D:D,[2]예산코드!A:A),"")</f>
        <v>503307</v>
      </c>
      <c r="E888" s="739" t="s">
        <v>2739</v>
      </c>
      <c r="F888" s="734">
        <v>45716</v>
      </c>
      <c r="G888" s="740" t="s">
        <v>1611</v>
      </c>
      <c r="H888" s="741" t="s">
        <v>419</v>
      </c>
      <c r="I888" s="741" t="s">
        <v>768</v>
      </c>
      <c r="J888" s="741" t="s">
        <v>811</v>
      </c>
      <c r="K888" s="742">
        <v>17700</v>
      </c>
      <c r="L888" s="743"/>
      <c r="M888" s="634"/>
      <c r="N888" s="635">
        <f t="shared" si="21"/>
        <v>17700</v>
      </c>
      <c r="O888" s="505"/>
      <c r="P888" s="513"/>
      <c r="Q888" s="537"/>
      <c r="R888" s="537"/>
      <c r="S888" s="537"/>
    </row>
    <row r="889" spans="2:19" ht="18.75" customHeight="1">
      <c r="B889" s="626"/>
      <c r="C889" s="626"/>
      <c r="D889" s="758">
        <f>IFERROR(_xlfn.XLOOKUP(E889,[2]예산코드!D:D,[2]예산코드!A:A),"")</f>
        <v>503306</v>
      </c>
      <c r="E889" s="739" t="s">
        <v>2741</v>
      </c>
      <c r="F889" s="734">
        <v>45716</v>
      </c>
      <c r="G889" s="740" t="s">
        <v>33</v>
      </c>
      <c r="H889" s="741" t="s">
        <v>2112</v>
      </c>
      <c r="I889" s="741" t="s">
        <v>645</v>
      </c>
      <c r="J889" s="741" t="s">
        <v>811</v>
      </c>
      <c r="K889" s="742">
        <v>88157</v>
      </c>
      <c r="L889" s="743">
        <v>8816</v>
      </c>
      <c r="M889" s="634"/>
      <c r="N889" s="635">
        <f t="shared" si="21"/>
        <v>96973</v>
      </c>
      <c r="O889" s="505"/>
      <c r="P889" s="513"/>
      <c r="Q889" s="537"/>
      <c r="R889" s="537"/>
      <c r="S889" s="537"/>
    </row>
    <row r="890" spans="2:19" ht="18.75" customHeight="1">
      <c r="B890" s="626"/>
      <c r="C890" s="626"/>
      <c r="D890" s="758">
        <f>IFERROR(_xlfn.XLOOKUP(E890,[2]예산코드!D:D,[2]예산코드!A:A),"")</f>
        <v>503306</v>
      </c>
      <c r="E890" s="739" t="s">
        <v>2741</v>
      </c>
      <c r="F890" s="734">
        <v>45716</v>
      </c>
      <c r="G890" s="740" t="s">
        <v>2326</v>
      </c>
      <c r="H890" s="741" t="s">
        <v>1251</v>
      </c>
      <c r="I890" s="741" t="s">
        <v>645</v>
      </c>
      <c r="J890" s="741" t="s">
        <v>811</v>
      </c>
      <c r="K890" s="742">
        <v>62728</v>
      </c>
      <c r="L890" s="743">
        <v>6272</v>
      </c>
      <c r="M890" s="634"/>
      <c r="N890" s="635">
        <f t="shared" si="21"/>
        <v>69000</v>
      </c>
      <c r="O890" s="505"/>
      <c r="P890" s="513"/>
      <c r="Q890" s="537"/>
      <c r="R890" s="537"/>
      <c r="S890" s="537"/>
    </row>
    <row r="891" spans="2:19" ht="18.75" customHeight="1">
      <c r="B891" s="626"/>
      <c r="C891" s="626"/>
      <c r="D891" s="758">
        <f>IFERROR(_xlfn.XLOOKUP(E891,[2]예산코드!D:D,[2]예산코드!A:A),"")</f>
        <v>503307</v>
      </c>
      <c r="E891" s="739" t="s">
        <v>2739</v>
      </c>
      <c r="F891" s="734">
        <v>45716</v>
      </c>
      <c r="G891" s="740" t="s">
        <v>2254</v>
      </c>
      <c r="H891" s="741" t="s">
        <v>2164</v>
      </c>
      <c r="I891" s="741" t="s">
        <v>649</v>
      </c>
      <c r="J891" s="741" t="s">
        <v>811</v>
      </c>
      <c r="K891" s="742">
        <v>800</v>
      </c>
      <c r="L891" s="743"/>
      <c r="M891" s="634"/>
      <c r="N891" s="635">
        <f t="shared" si="21"/>
        <v>800</v>
      </c>
      <c r="O891" s="505"/>
      <c r="P891" s="513"/>
      <c r="Q891" s="537"/>
      <c r="R891" s="537"/>
      <c r="S891" s="537"/>
    </row>
    <row r="892" spans="2:19" ht="18.75" customHeight="1">
      <c r="B892" s="626"/>
      <c r="C892" s="626"/>
      <c r="D892" s="758">
        <f>IFERROR(_xlfn.XLOOKUP(E892,[2]예산코드!D:D,[2]예산코드!A:A),"")</f>
        <v>503307</v>
      </c>
      <c r="E892" s="739" t="s">
        <v>2739</v>
      </c>
      <c r="F892" s="734">
        <v>45716</v>
      </c>
      <c r="G892" s="740" t="s">
        <v>2254</v>
      </c>
      <c r="H892" s="741" t="s">
        <v>721</v>
      </c>
      <c r="I892" s="741" t="s">
        <v>649</v>
      </c>
      <c r="J892" s="741" t="s">
        <v>811</v>
      </c>
      <c r="K892" s="742">
        <v>1637</v>
      </c>
      <c r="L892" s="743">
        <v>163</v>
      </c>
      <c r="M892" s="634"/>
      <c r="N892" s="635">
        <f t="shared" si="21"/>
        <v>1800</v>
      </c>
      <c r="O892" s="505"/>
      <c r="P892" s="513"/>
      <c r="Q892" s="537"/>
      <c r="R892" s="537"/>
      <c r="S892" s="537"/>
    </row>
    <row r="893" spans="2:19" ht="18.75" customHeight="1">
      <c r="B893" s="626"/>
      <c r="C893" s="626"/>
      <c r="D893" s="758">
        <f>IFERROR(_xlfn.XLOOKUP(E893,[2]예산코드!D:D,[2]예산코드!A:A),"")</f>
        <v>503306</v>
      </c>
      <c r="E893" s="739" t="s">
        <v>2741</v>
      </c>
      <c r="F893" s="734">
        <v>45716</v>
      </c>
      <c r="G893" s="740" t="s">
        <v>2442</v>
      </c>
      <c r="H893" s="741" t="s">
        <v>16</v>
      </c>
      <c r="I893" s="741" t="s">
        <v>649</v>
      </c>
      <c r="J893" s="741" t="s">
        <v>811</v>
      </c>
      <c r="K893" s="742">
        <v>45455</v>
      </c>
      <c r="L893" s="743">
        <v>4545</v>
      </c>
      <c r="M893" s="634"/>
      <c r="N893" s="635">
        <f t="shared" si="21"/>
        <v>50000</v>
      </c>
      <c r="O893" s="505"/>
      <c r="P893" s="513"/>
      <c r="Q893" s="537"/>
      <c r="R893" s="537"/>
      <c r="S893" s="537"/>
    </row>
    <row r="894" spans="2:19" ht="18.75" customHeight="1">
      <c r="B894" s="626"/>
      <c r="C894" s="626"/>
      <c r="D894" s="758">
        <f>IFERROR(_xlfn.XLOOKUP(E894,[2]예산코드!D:D,[2]예산코드!A:A),"")</f>
        <v>503301</v>
      </c>
      <c r="E894" s="739" t="s">
        <v>2740</v>
      </c>
      <c r="F894" s="734">
        <v>45716</v>
      </c>
      <c r="G894" s="740" t="s">
        <v>2107</v>
      </c>
      <c r="H894" s="741" t="s">
        <v>2359</v>
      </c>
      <c r="I894" s="741" t="s">
        <v>649</v>
      </c>
      <c r="J894" s="741" t="s">
        <v>811</v>
      </c>
      <c r="K894" s="742">
        <v>12273</v>
      </c>
      <c r="L894" s="743">
        <v>1227</v>
      </c>
      <c r="M894" s="634"/>
      <c r="N894" s="635">
        <f t="shared" si="21"/>
        <v>13500</v>
      </c>
      <c r="O894" s="505"/>
      <c r="P894" s="513"/>
      <c r="Q894" s="537"/>
      <c r="R894" s="537"/>
      <c r="S894" s="537"/>
    </row>
    <row r="895" spans="2:19" ht="18.75" customHeight="1">
      <c r="B895" s="626"/>
      <c r="C895" s="626"/>
      <c r="D895" s="758">
        <f>IFERROR(_xlfn.XLOOKUP(E895,[2]예산코드!D:D,[2]예산코드!A:A),"")</f>
        <v>503312</v>
      </c>
      <c r="E895" s="739" t="s">
        <v>2736</v>
      </c>
      <c r="F895" s="734">
        <v>45716</v>
      </c>
      <c r="G895" s="740" t="s">
        <v>421</v>
      </c>
      <c r="H895" s="741" t="s">
        <v>2311</v>
      </c>
      <c r="I895" s="741" t="s">
        <v>649</v>
      </c>
      <c r="J895" s="741" t="s">
        <v>811</v>
      </c>
      <c r="K895" s="742">
        <v>364</v>
      </c>
      <c r="L895" s="743">
        <v>36</v>
      </c>
      <c r="M895" s="634"/>
      <c r="N895" s="635">
        <f t="shared" si="21"/>
        <v>400</v>
      </c>
      <c r="O895" s="505"/>
      <c r="P895" s="513"/>
      <c r="Q895" s="537"/>
      <c r="R895" s="537"/>
      <c r="S895" s="537"/>
    </row>
    <row r="896" spans="2:19" ht="18.75" customHeight="1">
      <c r="B896" s="626"/>
      <c r="C896" s="626"/>
      <c r="D896" s="758">
        <f>IFERROR(_xlfn.XLOOKUP(E896,[2]예산코드!D:D,[2]예산코드!A:A),"")</f>
        <v>503312</v>
      </c>
      <c r="E896" s="739" t="s">
        <v>2736</v>
      </c>
      <c r="F896" s="734">
        <v>45716</v>
      </c>
      <c r="G896" s="740" t="s">
        <v>1</v>
      </c>
      <c r="H896" s="741" t="s">
        <v>2311</v>
      </c>
      <c r="I896" s="741" t="s">
        <v>649</v>
      </c>
      <c r="J896" s="741" t="s">
        <v>811</v>
      </c>
      <c r="K896" s="742">
        <v>5455</v>
      </c>
      <c r="L896" s="743">
        <v>545</v>
      </c>
      <c r="M896" s="634"/>
      <c r="N896" s="635">
        <f t="shared" si="21"/>
        <v>6000</v>
      </c>
      <c r="O896" s="505"/>
      <c r="P896" s="513"/>
      <c r="Q896" s="537"/>
      <c r="R896" s="537"/>
      <c r="S896" s="537"/>
    </row>
    <row r="897" spans="2:19" ht="18.75" customHeight="1">
      <c r="B897" s="626"/>
      <c r="C897" s="626"/>
      <c r="D897" s="758">
        <f>IFERROR(_xlfn.XLOOKUP(E897,[2]예산코드!D:D,[2]예산코드!A:A),"")</f>
        <v>503301</v>
      </c>
      <c r="E897" s="739" t="s">
        <v>2740</v>
      </c>
      <c r="F897" s="734">
        <v>45716</v>
      </c>
      <c r="G897" s="740" t="s">
        <v>2147</v>
      </c>
      <c r="H897" s="741" t="s">
        <v>2108</v>
      </c>
      <c r="I897" s="741" t="s">
        <v>649</v>
      </c>
      <c r="J897" s="741" t="s">
        <v>811</v>
      </c>
      <c r="K897" s="742">
        <v>24545</v>
      </c>
      <c r="L897" s="743">
        <v>2455</v>
      </c>
      <c r="M897" s="634"/>
      <c r="N897" s="635">
        <f t="shared" si="21"/>
        <v>27000</v>
      </c>
      <c r="O897" s="505"/>
      <c r="P897" s="513"/>
      <c r="Q897" s="537"/>
      <c r="R897" s="537"/>
      <c r="S897" s="537"/>
    </row>
    <row r="898" spans="2:19" ht="18.75" customHeight="1">
      <c r="B898" s="626"/>
      <c r="C898" s="626"/>
      <c r="D898" s="758">
        <f>IFERROR(_xlfn.XLOOKUP(E898,[2]예산코드!D:D,[2]예산코드!A:A),"")</f>
        <v>503307</v>
      </c>
      <c r="E898" s="739" t="s">
        <v>2739</v>
      </c>
      <c r="F898" s="734">
        <v>45716</v>
      </c>
      <c r="G898" s="740" t="s">
        <v>2268</v>
      </c>
      <c r="H898" s="741" t="s">
        <v>770</v>
      </c>
      <c r="I898" s="741" t="s">
        <v>663</v>
      </c>
      <c r="J898" s="741" t="s">
        <v>811</v>
      </c>
      <c r="K898" s="742">
        <v>3273</v>
      </c>
      <c r="L898" s="743">
        <v>327</v>
      </c>
      <c r="M898" s="634"/>
      <c r="N898" s="635">
        <f t="shared" si="21"/>
        <v>3600</v>
      </c>
      <c r="O898" s="505"/>
      <c r="P898" s="513"/>
      <c r="Q898" s="537"/>
      <c r="R898" s="537"/>
      <c r="S898" s="537"/>
    </row>
    <row r="899" spans="2:19" ht="18.75" customHeight="1">
      <c r="B899" s="626"/>
      <c r="C899" s="626"/>
      <c r="D899" s="758">
        <f>IFERROR(_xlfn.XLOOKUP(E899,[2]예산코드!D:D,[2]예산코드!A:A),"")</f>
        <v>503307</v>
      </c>
      <c r="E899" s="739" t="s">
        <v>2739</v>
      </c>
      <c r="F899" s="734">
        <v>45716</v>
      </c>
      <c r="G899" s="740" t="s">
        <v>2268</v>
      </c>
      <c r="H899" s="741" t="s">
        <v>1227</v>
      </c>
      <c r="I899" s="741" t="s">
        <v>663</v>
      </c>
      <c r="J899" s="741" t="s">
        <v>811</v>
      </c>
      <c r="K899" s="742">
        <v>3273</v>
      </c>
      <c r="L899" s="743">
        <v>327</v>
      </c>
      <c r="M899" s="634"/>
      <c r="N899" s="635">
        <f t="shared" si="21"/>
        <v>3600</v>
      </c>
      <c r="O899" s="505"/>
      <c r="P899" s="513"/>
      <c r="Q899" s="537"/>
      <c r="R899" s="537"/>
      <c r="S899" s="537"/>
    </row>
    <row r="900" spans="2:19" ht="18.75" customHeight="1">
      <c r="B900" s="626"/>
      <c r="C900" s="626"/>
      <c r="D900" s="758">
        <f>IFERROR(_xlfn.XLOOKUP(E900,[2]예산코드!D:D,[2]예산코드!A:A),"")</f>
        <v>503307</v>
      </c>
      <c r="E900" s="739" t="s">
        <v>2739</v>
      </c>
      <c r="F900" s="734">
        <v>45716</v>
      </c>
      <c r="G900" s="740" t="s">
        <v>2138</v>
      </c>
      <c r="H900" s="741" t="s">
        <v>1097</v>
      </c>
      <c r="I900" s="741" t="s">
        <v>663</v>
      </c>
      <c r="J900" s="741" t="s">
        <v>811</v>
      </c>
      <c r="K900" s="742">
        <v>6000</v>
      </c>
      <c r="L900" s="743">
        <v>600</v>
      </c>
      <c r="M900" s="634"/>
      <c r="N900" s="635">
        <f t="shared" si="21"/>
        <v>6600</v>
      </c>
      <c r="O900" s="505"/>
      <c r="P900" s="513"/>
      <c r="Q900" s="537"/>
      <c r="R900" s="537"/>
      <c r="S900" s="537"/>
    </row>
    <row r="901" spans="2:19" ht="18.75" customHeight="1">
      <c r="B901" s="626"/>
      <c r="C901" s="626"/>
      <c r="D901" s="758">
        <f>IFERROR(_xlfn.XLOOKUP(E901,[2]예산코드!D:D,[2]예산코드!A:A),"")</f>
        <v>503306</v>
      </c>
      <c r="E901" s="739" t="s">
        <v>2741</v>
      </c>
      <c r="F901" s="734">
        <v>45716</v>
      </c>
      <c r="G901" s="740" t="s">
        <v>2365</v>
      </c>
      <c r="H901" s="741" t="s">
        <v>2197</v>
      </c>
      <c r="I901" s="741" t="s">
        <v>663</v>
      </c>
      <c r="J901" s="741" t="s">
        <v>811</v>
      </c>
      <c r="K901" s="742">
        <v>45455</v>
      </c>
      <c r="L901" s="743">
        <v>4545</v>
      </c>
      <c r="M901" s="634"/>
      <c r="N901" s="635">
        <f t="shared" si="21"/>
        <v>50000</v>
      </c>
      <c r="O901" s="505"/>
      <c r="P901" s="513"/>
      <c r="Q901" s="537"/>
      <c r="R901" s="537"/>
      <c r="S901" s="537"/>
    </row>
    <row r="902" spans="2:19" ht="18.75" customHeight="1">
      <c r="B902" s="626"/>
      <c r="C902" s="626"/>
      <c r="D902" s="758">
        <f>IFERROR(_xlfn.XLOOKUP(E902,[2]예산코드!D:D,[2]예산코드!A:A),"")</f>
        <v>503301</v>
      </c>
      <c r="E902" s="739" t="s">
        <v>2740</v>
      </c>
      <c r="F902" s="734">
        <v>45716</v>
      </c>
      <c r="G902" s="740" t="s">
        <v>2312</v>
      </c>
      <c r="H902" s="741" t="s">
        <v>9</v>
      </c>
      <c r="I902" s="741" t="s">
        <v>663</v>
      </c>
      <c r="J902" s="741" t="s">
        <v>811</v>
      </c>
      <c r="K902" s="742">
        <v>54545</v>
      </c>
      <c r="L902" s="743">
        <v>5455</v>
      </c>
      <c r="M902" s="634"/>
      <c r="N902" s="635">
        <f t="shared" si="21"/>
        <v>60000</v>
      </c>
      <c r="O902" s="505"/>
      <c r="P902" s="513"/>
      <c r="Q902" s="537"/>
      <c r="R902" s="537"/>
      <c r="S902" s="537"/>
    </row>
    <row r="903" spans="2:19" ht="18.75" customHeight="1">
      <c r="B903" s="626"/>
      <c r="C903" s="626"/>
      <c r="D903" s="758">
        <f>IFERROR(_xlfn.XLOOKUP(E903,[2]예산코드!D:D,[2]예산코드!A:A),"")</f>
        <v>503301</v>
      </c>
      <c r="E903" s="739" t="s">
        <v>2740</v>
      </c>
      <c r="F903" s="734">
        <v>45716</v>
      </c>
      <c r="G903" s="740" t="s">
        <v>2246</v>
      </c>
      <c r="H903" s="741" t="s">
        <v>321</v>
      </c>
      <c r="I903" s="741" t="s">
        <v>697</v>
      </c>
      <c r="J903" s="741" t="s">
        <v>811</v>
      </c>
      <c r="K903" s="742">
        <v>85455</v>
      </c>
      <c r="L903" s="743">
        <v>8545</v>
      </c>
      <c r="M903" s="634"/>
      <c r="N903" s="635">
        <f t="shared" si="21"/>
        <v>94000</v>
      </c>
      <c r="O903" s="505"/>
      <c r="P903" s="513"/>
      <c r="Q903" s="537"/>
      <c r="R903" s="537"/>
      <c r="S903" s="537"/>
    </row>
    <row r="904" spans="2:19" ht="18.75" customHeight="1">
      <c r="B904" s="626"/>
      <c r="C904" s="626"/>
      <c r="D904" s="758">
        <f>IFERROR(_xlfn.XLOOKUP(E904,[2]예산코드!D:D,[2]예산코드!A:A),"")</f>
        <v>503301</v>
      </c>
      <c r="E904" s="739" t="s">
        <v>2740</v>
      </c>
      <c r="F904" s="734">
        <v>45716</v>
      </c>
      <c r="G904" s="740" t="s">
        <v>2287</v>
      </c>
      <c r="H904" s="741" t="s">
        <v>321</v>
      </c>
      <c r="I904" s="741" t="s">
        <v>697</v>
      </c>
      <c r="J904" s="741" t="s">
        <v>811</v>
      </c>
      <c r="K904" s="742">
        <v>15000</v>
      </c>
      <c r="L904" s="743">
        <v>1500</v>
      </c>
      <c r="M904" s="634"/>
      <c r="N904" s="635">
        <f t="shared" si="21"/>
        <v>16500</v>
      </c>
      <c r="O904" s="505"/>
      <c r="P904" s="513"/>
      <c r="Q904" s="537"/>
      <c r="R904" s="537"/>
      <c r="S904" s="537"/>
    </row>
    <row r="905" spans="2:19" ht="18.75" customHeight="1">
      <c r="B905" s="626"/>
      <c r="C905" s="626"/>
      <c r="D905" s="758">
        <f>IFERROR(_xlfn.XLOOKUP(E905,[2]예산코드!D:D,[2]예산코드!A:A),"")</f>
        <v>503307</v>
      </c>
      <c r="E905" s="739" t="s">
        <v>2739</v>
      </c>
      <c r="F905" s="734">
        <v>45716</v>
      </c>
      <c r="G905" s="740" t="s">
        <v>487</v>
      </c>
      <c r="H905" s="741" t="s">
        <v>386</v>
      </c>
      <c r="I905" s="741" t="s">
        <v>697</v>
      </c>
      <c r="J905" s="741" t="s">
        <v>811</v>
      </c>
      <c r="K905" s="742">
        <v>33500</v>
      </c>
      <c r="L905" s="743"/>
      <c r="M905" s="634"/>
      <c r="N905" s="635">
        <f t="shared" si="21"/>
        <v>33500</v>
      </c>
      <c r="O905" s="505"/>
      <c r="P905" s="513"/>
      <c r="Q905" s="537"/>
      <c r="R905" s="537"/>
      <c r="S905" s="537"/>
    </row>
    <row r="906" spans="2:19" ht="18.75" customHeight="1">
      <c r="B906" s="626"/>
      <c r="C906" s="626"/>
      <c r="D906" s="758">
        <f>IFERROR(_xlfn.XLOOKUP(E906,[2]예산코드!D:D,[2]예산코드!A:A),"")</f>
        <v>503307</v>
      </c>
      <c r="E906" s="739" t="s">
        <v>2739</v>
      </c>
      <c r="F906" s="734">
        <v>45716</v>
      </c>
      <c r="G906" s="740" t="s">
        <v>99</v>
      </c>
      <c r="H906" s="741" t="s">
        <v>2238</v>
      </c>
      <c r="I906" s="741" t="s">
        <v>697</v>
      </c>
      <c r="J906" s="741" t="s">
        <v>811</v>
      </c>
      <c r="K906" s="742">
        <v>23800</v>
      </c>
      <c r="L906" s="743"/>
      <c r="M906" s="634"/>
      <c r="N906" s="635">
        <f t="shared" si="21"/>
        <v>23800</v>
      </c>
      <c r="O906" s="505"/>
      <c r="P906" s="513"/>
      <c r="Q906" s="537"/>
      <c r="R906" s="537"/>
      <c r="S906" s="537"/>
    </row>
    <row r="907" spans="2:19" ht="18.75" customHeight="1">
      <c r="B907" s="626"/>
      <c r="C907" s="626"/>
      <c r="D907" s="758">
        <f>IFERROR(_xlfn.XLOOKUP(E907,[2]예산코드!D:D,[2]예산코드!A:A),"")</f>
        <v>503307</v>
      </c>
      <c r="E907" s="739" t="s">
        <v>2739</v>
      </c>
      <c r="F907" s="734">
        <v>45716</v>
      </c>
      <c r="G907" s="740" t="s">
        <v>2224</v>
      </c>
      <c r="H907" s="741" t="s">
        <v>386</v>
      </c>
      <c r="I907" s="741" t="s">
        <v>635</v>
      </c>
      <c r="J907" s="741" t="s">
        <v>811</v>
      </c>
      <c r="K907" s="742">
        <v>39900</v>
      </c>
      <c r="L907" s="743"/>
      <c r="M907" s="634"/>
      <c r="N907" s="635">
        <f t="shared" si="21"/>
        <v>39900</v>
      </c>
      <c r="O907" s="505"/>
      <c r="P907" s="513"/>
      <c r="Q907" s="537"/>
      <c r="R907" s="537"/>
      <c r="S907" s="537"/>
    </row>
    <row r="908" spans="2:19" ht="18.75" customHeight="1">
      <c r="B908" s="626"/>
      <c r="C908" s="626"/>
      <c r="D908" s="758">
        <f>IFERROR(_xlfn.XLOOKUP(E908,[2]예산코드!D:D,[2]예산코드!A:A),"")</f>
        <v>503307</v>
      </c>
      <c r="E908" s="739" t="s">
        <v>2739</v>
      </c>
      <c r="F908" s="734">
        <v>45716</v>
      </c>
      <c r="G908" s="740" t="s">
        <v>2224</v>
      </c>
      <c r="H908" s="741" t="s">
        <v>386</v>
      </c>
      <c r="I908" s="741" t="s">
        <v>635</v>
      </c>
      <c r="J908" s="741" t="s">
        <v>811</v>
      </c>
      <c r="K908" s="742">
        <v>39500</v>
      </c>
      <c r="L908" s="743"/>
      <c r="M908" s="634"/>
      <c r="N908" s="635">
        <f t="shared" si="21"/>
        <v>39500</v>
      </c>
      <c r="O908" s="505"/>
      <c r="P908" s="513"/>
      <c r="Q908" s="537"/>
      <c r="R908" s="537"/>
      <c r="S908" s="537"/>
    </row>
    <row r="909" spans="2:19" ht="18.75" customHeight="1">
      <c r="B909" s="626"/>
      <c r="C909" s="626"/>
      <c r="D909" s="758">
        <f>IFERROR(_xlfn.XLOOKUP(E909,[2]예산코드!D:D,[2]예산코드!A:A),"")</f>
        <v>503301</v>
      </c>
      <c r="E909" s="739" t="s">
        <v>2740</v>
      </c>
      <c r="F909" s="734">
        <v>45716</v>
      </c>
      <c r="G909" s="740" t="s">
        <v>2132</v>
      </c>
      <c r="H909" s="741" t="s">
        <v>1726</v>
      </c>
      <c r="I909" s="741" t="s">
        <v>605</v>
      </c>
      <c r="J909" s="741" t="s">
        <v>811</v>
      </c>
      <c r="K909" s="742">
        <v>9099</v>
      </c>
      <c r="L909" s="743">
        <v>901</v>
      </c>
      <c r="M909" s="634"/>
      <c r="N909" s="635">
        <f t="shared" si="21"/>
        <v>10000</v>
      </c>
      <c r="O909" s="505"/>
      <c r="P909" s="513"/>
      <c r="Q909" s="537"/>
      <c r="R909" s="537"/>
      <c r="S909" s="537"/>
    </row>
    <row r="910" spans="2:19" ht="18.75" customHeight="1">
      <c r="B910" s="626"/>
      <c r="C910" s="626"/>
      <c r="D910" s="758">
        <f>IFERROR(_xlfn.XLOOKUP(E910,[2]예산코드!D:D,[2]예산코드!A:A),"")</f>
        <v>503307</v>
      </c>
      <c r="E910" s="739" t="s">
        <v>2739</v>
      </c>
      <c r="F910" s="734">
        <v>45716</v>
      </c>
      <c r="G910" s="740" t="s">
        <v>2243</v>
      </c>
      <c r="H910" s="741" t="s">
        <v>787</v>
      </c>
      <c r="I910" s="741" t="s">
        <v>681</v>
      </c>
      <c r="J910" s="741" t="s">
        <v>811</v>
      </c>
      <c r="K910" s="742">
        <v>2545</v>
      </c>
      <c r="L910" s="743">
        <v>255</v>
      </c>
      <c r="M910" s="634"/>
      <c r="N910" s="635">
        <f t="shared" si="21"/>
        <v>2800</v>
      </c>
      <c r="O910" s="505"/>
      <c r="P910" s="513"/>
      <c r="Q910" s="537"/>
      <c r="R910" s="537"/>
      <c r="S910" s="537"/>
    </row>
    <row r="911" spans="2:19" ht="18.75" customHeight="1">
      <c r="B911" s="626"/>
      <c r="C911" s="626"/>
      <c r="D911" s="758">
        <f>IFERROR(_xlfn.XLOOKUP(E911,[2]예산코드!D:D,[2]예산코드!A:A),"")</f>
        <v>503304</v>
      </c>
      <c r="E911" s="739" t="s">
        <v>2735</v>
      </c>
      <c r="F911" s="734">
        <v>45716</v>
      </c>
      <c r="G911" s="740" t="s">
        <v>2261</v>
      </c>
      <c r="H911" s="741" t="s">
        <v>2314</v>
      </c>
      <c r="I911" s="741" t="s">
        <v>681</v>
      </c>
      <c r="J911" s="741" t="s">
        <v>811</v>
      </c>
      <c r="K911" s="742">
        <v>444000</v>
      </c>
      <c r="L911" s="743">
        <v>44400</v>
      </c>
      <c r="M911" s="634"/>
      <c r="N911" s="635">
        <f t="shared" si="21"/>
        <v>488400</v>
      </c>
      <c r="O911" s="505"/>
      <c r="P911" s="513"/>
      <c r="Q911" s="537"/>
      <c r="R911" s="537"/>
      <c r="S911" s="537"/>
    </row>
    <row r="912" spans="2:19" ht="18.75" customHeight="1">
      <c r="B912" s="626"/>
      <c r="C912" s="626"/>
      <c r="D912" s="758">
        <f>IFERROR(_xlfn.XLOOKUP(E912,[2]예산코드!D:D,[2]예산코드!A:A),"")</f>
        <v>503301</v>
      </c>
      <c r="E912" s="739" t="s">
        <v>2740</v>
      </c>
      <c r="F912" s="734">
        <v>45716</v>
      </c>
      <c r="G912" s="740" t="s">
        <v>2122</v>
      </c>
      <c r="H912" s="741" t="s">
        <v>1741</v>
      </c>
      <c r="I912" s="741" t="s">
        <v>681</v>
      </c>
      <c r="J912" s="741" t="s">
        <v>811</v>
      </c>
      <c r="K912" s="742">
        <v>18182</v>
      </c>
      <c r="L912" s="743">
        <v>1818</v>
      </c>
      <c r="M912" s="634"/>
      <c r="N912" s="635">
        <f t="shared" si="21"/>
        <v>20000</v>
      </c>
      <c r="O912" s="505"/>
      <c r="P912" s="513"/>
      <c r="Q912" s="537"/>
      <c r="R912" s="537"/>
      <c r="S912" s="537"/>
    </row>
    <row r="913" spans="2:19" ht="18.75" customHeight="1">
      <c r="B913" s="626"/>
      <c r="C913" s="626"/>
      <c r="D913" s="758">
        <f>IFERROR(_xlfn.XLOOKUP(E913,[2]예산코드!D:D,[2]예산코드!A:A),"")</f>
        <v>503301</v>
      </c>
      <c r="E913" s="739" t="s">
        <v>2740</v>
      </c>
      <c r="F913" s="734">
        <v>45716</v>
      </c>
      <c r="G913" s="740" t="s">
        <v>2148</v>
      </c>
      <c r="H913" s="741" t="s">
        <v>2332</v>
      </c>
      <c r="I913" s="741" t="s">
        <v>677</v>
      </c>
      <c r="J913" s="741" t="s">
        <v>811</v>
      </c>
      <c r="K913" s="742">
        <f>25700-2336</f>
        <v>23364</v>
      </c>
      <c r="L913" s="743">
        <v>2336</v>
      </c>
      <c r="M913" s="634"/>
      <c r="N913" s="635">
        <f t="shared" si="21"/>
        <v>25700</v>
      </c>
      <c r="O913" s="505"/>
      <c r="P913" s="513"/>
      <c r="Q913" s="537"/>
      <c r="R913" s="537"/>
      <c r="S913" s="537"/>
    </row>
    <row r="914" spans="2:19" ht="18.75" customHeight="1">
      <c r="B914" s="626"/>
      <c r="C914" s="626"/>
      <c r="D914" s="758">
        <f>IFERROR(_xlfn.XLOOKUP(E914,[2]예산코드!D:D,[2]예산코드!A:A),"")</f>
        <v>501104</v>
      </c>
      <c r="E914" s="739" t="s">
        <v>2742</v>
      </c>
      <c r="F914" s="734">
        <v>45716</v>
      </c>
      <c r="G914" s="740" t="s">
        <v>2190</v>
      </c>
      <c r="H914" s="741" t="s">
        <v>2127</v>
      </c>
      <c r="I914" s="741" t="s">
        <v>677</v>
      </c>
      <c r="J914" s="741" t="s">
        <v>811</v>
      </c>
      <c r="K914" s="742">
        <v>210000</v>
      </c>
      <c r="L914" s="743">
        <v>21000</v>
      </c>
      <c r="M914" s="634"/>
      <c r="N914" s="635">
        <f t="shared" si="21"/>
        <v>231000</v>
      </c>
      <c r="O914" s="505"/>
      <c r="P914" s="513"/>
      <c r="Q914" s="537"/>
      <c r="R914" s="537"/>
      <c r="S914" s="537"/>
    </row>
    <row r="915" spans="2:19" ht="18.75" customHeight="1">
      <c r="B915" s="626"/>
      <c r="C915" s="626"/>
      <c r="D915" s="758">
        <f>IFERROR(_xlfn.XLOOKUP(E915,[2]예산코드!D:D,[2]예산코드!A:A),"")</f>
        <v>501104</v>
      </c>
      <c r="E915" s="739" t="s">
        <v>2742</v>
      </c>
      <c r="F915" s="734">
        <v>45716</v>
      </c>
      <c r="G915" s="740" t="s">
        <v>2431</v>
      </c>
      <c r="H915" s="741" t="s">
        <v>2127</v>
      </c>
      <c r="I915" s="741" t="s">
        <v>677</v>
      </c>
      <c r="J915" s="741" t="s">
        <v>811</v>
      </c>
      <c r="K915" s="742">
        <v>714000</v>
      </c>
      <c r="L915" s="743">
        <v>71400</v>
      </c>
      <c r="M915" s="634"/>
      <c r="N915" s="635">
        <f t="shared" si="21"/>
        <v>785400</v>
      </c>
      <c r="O915" s="505"/>
      <c r="P915" s="513"/>
      <c r="Q915" s="537"/>
      <c r="R915" s="537"/>
      <c r="S915" s="537"/>
    </row>
    <row r="916" spans="2:19" s="539" customFormat="1" ht="18.75" customHeight="1">
      <c r="B916" s="674"/>
      <c r="C916" s="674"/>
      <c r="D916" s="759">
        <f>IFERROR(_xlfn.XLOOKUP(E916,[2]예산코드!D:D,[2]예산코드!A:A),"")</f>
        <v>0</v>
      </c>
      <c r="E916" s="760"/>
      <c r="F916" s="744">
        <v>45716</v>
      </c>
      <c r="G916" s="761" t="s">
        <v>2191</v>
      </c>
      <c r="H916" s="754" t="s">
        <v>2111</v>
      </c>
      <c r="I916" s="754" t="s">
        <v>663</v>
      </c>
      <c r="J916" s="754" t="s">
        <v>672</v>
      </c>
      <c r="K916" s="762">
        <v>330000</v>
      </c>
      <c r="L916" s="763"/>
      <c r="M916" s="682"/>
      <c r="N916" s="683">
        <f t="shared" si="21"/>
        <v>330000</v>
      </c>
      <c r="O916" s="614"/>
      <c r="P916" s="619"/>
    </row>
    <row r="917" spans="2:19" ht="18.75" customHeight="1">
      <c r="B917" s="626"/>
      <c r="C917" s="626"/>
      <c r="D917" s="758">
        <f>IFERROR(_xlfn.XLOOKUP(E917,[2]예산코드!D:D,[2]예산코드!A:A),"")</f>
        <v>503312</v>
      </c>
      <c r="E917" s="739" t="s">
        <v>2736</v>
      </c>
      <c r="F917" s="734">
        <v>45716</v>
      </c>
      <c r="G917" s="740" t="s">
        <v>2295</v>
      </c>
      <c r="H917" s="741" t="s">
        <v>2121</v>
      </c>
      <c r="I917" s="741" t="s">
        <v>2309</v>
      </c>
      <c r="J917" s="741" t="s">
        <v>811</v>
      </c>
      <c r="K917" s="742">
        <v>287000</v>
      </c>
      <c r="L917" s="743">
        <v>28700</v>
      </c>
      <c r="M917" s="634"/>
      <c r="N917" s="635">
        <f t="shared" si="21"/>
        <v>315700</v>
      </c>
      <c r="O917" s="505"/>
      <c r="P917" s="513"/>
      <c r="Q917" s="537"/>
      <c r="R917" s="537"/>
      <c r="S917" s="537"/>
    </row>
    <row r="918" spans="2:19" ht="18.75" customHeight="1">
      <c r="B918" s="626"/>
      <c r="C918" s="626"/>
      <c r="D918" s="758">
        <f>IFERROR(_xlfn.XLOOKUP(E918,[2]예산코드!D:D,[2]예산코드!A:A),"")</f>
        <v>503307</v>
      </c>
      <c r="E918" s="739" t="s">
        <v>2739</v>
      </c>
      <c r="F918" s="734">
        <v>45716</v>
      </c>
      <c r="G918" s="740" t="s">
        <v>2194</v>
      </c>
      <c r="H918" s="741" t="s">
        <v>2300</v>
      </c>
      <c r="I918" s="741" t="s">
        <v>2309</v>
      </c>
      <c r="J918" s="741" t="s">
        <v>811</v>
      </c>
      <c r="K918" s="742">
        <v>7900</v>
      </c>
      <c r="L918" s="743"/>
      <c r="M918" s="634"/>
      <c r="N918" s="635">
        <f t="shared" si="21"/>
        <v>7900</v>
      </c>
      <c r="O918" s="505"/>
      <c r="P918" s="513"/>
      <c r="Q918" s="537"/>
      <c r="R918" s="537"/>
      <c r="S918" s="537"/>
    </row>
    <row r="919" spans="2:19" ht="18.75" customHeight="1">
      <c r="B919" s="626"/>
      <c r="C919" s="626"/>
      <c r="D919" s="758">
        <f>IFERROR(_xlfn.XLOOKUP(E919,[2]예산코드!D:D,[2]예산코드!A:A),"")</f>
        <v>503307</v>
      </c>
      <c r="E919" s="739" t="s">
        <v>2739</v>
      </c>
      <c r="F919" s="734">
        <v>45716</v>
      </c>
      <c r="G919" s="740" t="s">
        <v>2194</v>
      </c>
      <c r="H919" s="741" t="s">
        <v>10</v>
      </c>
      <c r="I919" s="741" t="s">
        <v>2309</v>
      </c>
      <c r="J919" s="741" t="s">
        <v>811</v>
      </c>
      <c r="K919" s="742">
        <v>10200</v>
      </c>
      <c r="L919" s="743"/>
      <c r="M919" s="634"/>
      <c r="N919" s="635">
        <f t="shared" si="21"/>
        <v>10200</v>
      </c>
      <c r="O919" s="505"/>
      <c r="P919" s="513"/>
      <c r="Q919" s="537"/>
      <c r="R919" s="537"/>
      <c r="S919" s="537"/>
    </row>
    <row r="920" spans="2:19" ht="18.75" customHeight="1">
      <c r="B920" s="626"/>
      <c r="C920" s="626"/>
      <c r="D920" s="758">
        <f>IFERROR(_xlfn.XLOOKUP(E920,[2]예산코드!D:D,[2]예산코드!A:A),"")</f>
        <v>503306</v>
      </c>
      <c r="E920" s="739" t="s">
        <v>2741</v>
      </c>
      <c r="F920" s="734">
        <v>45716</v>
      </c>
      <c r="G920" s="740" t="s">
        <v>2456</v>
      </c>
      <c r="H920" s="741" t="s">
        <v>2196</v>
      </c>
      <c r="I920" s="741" t="s">
        <v>2116</v>
      </c>
      <c r="J920" s="741" t="s">
        <v>1143</v>
      </c>
      <c r="K920" s="742">
        <v>27273</v>
      </c>
      <c r="L920" s="743">
        <v>2727</v>
      </c>
      <c r="M920" s="634"/>
      <c r="N920" s="635">
        <f t="shared" si="21"/>
        <v>30000</v>
      </c>
      <c r="O920" s="505"/>
      <c r="P920" s="513"/>
      <c r="Q920" s="537"/>
      <c r="R920" s="537"/>
      <c r="S920" s="537"/>
    </row>
    <row r="921" spans="2:19" s="539" customFormat="1" ht="18.75" customHeight="1">
      <c r="B921" s="686"/>
      <c r="C921" s="686"/>
      <c r="D921" s="758">
        <f>IFERROR(_xlfn.XLOOKUP(E921,[2]예산코드!D:D,[2]예산코드!A:A),"")</f>
        <v>503501</v>
      </c>
      <c r="E921" s="687" t="s">
        <v>2538</v>
      </c>
      <c r="F921" s="746">
        <v>45716</v>
      </c>
      <c r="G921" s="689" t="s">
        <v>2564</v>
      </c>
      <c r="H921" s="690" t="s">
        <v>2540</v>
      </c>
      <c r="I921" s="690" t="s">
        <v>2484</v>
      </c>
      <c r="J921" s="690" t="s">
        <v>2541</v>
      </c>
      <c r="K921" s="691">
        <v>252700</v>
      </c>
      <c r="L921" s="692"/>
      <c r="M921" s="685" t="str" cm="1">
        <f t="array" ref="M921">IFERROR(_xlfn.IFS(J921="원천",K921*3.3%*-1,J921="원천/고용",SUM(K921*3.3%*-1,K921*75%*0.8%*-1)),"")</f>
        <v/>
      </c>
      <c r="N921" s="693">
        <f t="shared" ref="N921" si="22">SUM(K921:M921)</f>
        <v>252700</v>
      </c>
      <c r="O921" s="617"/>
      <c r="P921" s="618"/>
    </row>
    <row r="922" spans="2:19" ht="18.75" customHeight="1">
      <c r="B922" s="695"/>
      <c r="C922" s="695"/>
      <c r="D922" s="758">
        <f>IFERROR(_xlfn.XLOOKUP(E922,[2]예산코드!D:D,[2]예산코드!A:A),"")</f>
        <v>502305</v>
      </c>
      <c r="E922" s="705" t="s">
        <v>289</v>
      </c>
      <c r="F922" s="745">
        <v>45716</v>
      </c>
      <c r="G922" s="698" t="s">
        <v>2709</v>
      </c>
      <c r="H922" s="699" t="s">
        <v>2710</v>
      </c>
      <c r="I922" s="699" t="s">
        <v>697</v>
      </c>
      <c r="J922" s="699" t="s">
        <v>811</v>
      </c>
      <c r="K922" s="700">
        <v>14455</v>
      </c>
      <c r="L922" s="701">
        <v>1445</v>
      </c>
      <c r="M922" s="702" t="str" cm="1">
        <f t="array" ref="M922">IFERROR(_xlfn.IFS(J922="원천",K922*3.3%*-1,J922="원천/고용",SUM(K922*3.3%*-1,K922*75%*0.8%*-1)),"")</f>
        <v/>
      </c>
      <c r="N922" s="703">
        <f t="shared" ref="N922" si="23">SUM(K922:M922)</f>
        <v>15900</v>
      </c>
      <c r="O922" s="540"/>
      <c r="P922" s="540"/>
      <c r="Q922" s="537"/>
      <c r="R922" s="537"/>
      <c r="S922" s="537"/>
    </row>
    <row r="923" spans="2:19" s="539" customFormat="1" ht="18.75" customHeight="1">
      <c r="B923" s="686"/>
      <c r="C923" s="686"/>
      <c r="D923" s="758">
        <f>IFERROR(_xlfn.XLOOKUP(E923,[2]예산코드!D:D,[2]예산코드!A:A),"")</f>
        <v>503201</v>
      </c>
      <c r="E923" s="687" t="s">
        <v>2497</v>
      </c>
      <c r="F923" s="746">
        <v>45717</v>
      </c>
      <c r="G923" s="689" t="s">
        <v>2565</v>
      </c>
      <c r="H923" s="690" t="s">
        <v>2566</v>
      </c>
      <c r="I923" s="690" t="s">
        <v>2484</v>
      </c>
      <c r="J923" s="690" t="s">
        <v>2567</v>
      </c>
      <c r="K923" s="691">
        <v>1070915</v>
      </c>
      <c r="L923" s="692">
        <v>107085</v>
      </c>
      <c r="M923" s="685" t="str" cm="1">
        <f t="array" ref="M923">IFERROR(_xlfn.IFS(J923="원천",K923*3.3%*-1,J923="원천/고용",SUM(K923*3.3%*-1,K923*75%*0.8%*-1)),"")</f>
        <v/>
      </c>
      <c r="N923" s="693">
        <f t="shared" ref="N923:N924" si="24">SUM(K923:M923)</f>
        <v>1178000</v>
      </c>
      <c r="O923" s="617"/>
      <c r="P923" s="618"/>
    </row>
    <row r="924" spans="2:19" s="539" customFormat="1" ht="18.75" customHeight="1">
      <c r="B924" s="748"/>
      <c r="C924" s="748"/>
      <c r="D924" s="758">
        <f>IFERROR(_xlfn.XLOOKUP(E924,[2]예산코드!D:D,[2]예산코드!A:A),"")</f>
        <v>503202</v>
      </c>
      <c r="E924" s="749" t="s">
        <v>2568</v>
      </c>
      <c r="F924" s="746">
        <v>45717</v>
      </c>
      <c r="G924" s="750" t="s">
        <v>2569</v>
      </c>
      <c r="H924" s="751" t="s">
        <v>2570</v>
      </c>
      <c r="I924" s="751" t="s">
        <v>2484</v>
      </c>
      <c r="J924" s="751" t="s">
        <v>2468</v>
      </c>
      <c r="K924" s="752">
        <v>350000</v>
      </c>
      <c r="L924" s="753">
        <v>35000</v>
      </c>
      <c r="M924" s="685" t="str" cm="1">
        <f t="array" ref="M924">IFERROR(_xlfn.IFS(J924="원천",K924*3.3%*-1,J924="원천/고용",SUM(K924*3.3%*-1,K924*75%*0.8%*-1)),"")</f>
        <v/>
      </c>
      <c r="N924" s="693">
        <f t="shared" si="24"/>
        <v>385000</v>
      </c>
      <c r="O924" s="620"/>
      <c r="P924" s="621"/>
    </row>
    <row r="925" spans="2:19" ht="18.75" customHeight="1">
      <c r="B925" s="728"/>
      <c r="C925" s="728"/>
      <c r="D925" s="758">
        <f>IFERROR(_xlfn.XLOOKUP(E925,[2]예산코드!D:D,[2]예산코드!A:A),"")</f>
        <v>503306</v>
      </c>
      <c r="E925" s="739" t="s">
        <v>2741</v>
      </c>
      <c r="F925" s="734">
        <v>45717</v>
      </c>
      <c r="G925" s="735" t="s">
        <v>1529</v>
      </c>
      <c r="H925" s="736" t="s">
        <v>1652</v>
      </c>
      <c r="I925" s="736" t="s">
        <v>702</v>
      </c>
      <c r="J925" s="736" t="s">
        <v>1143</v>
      </c>
      <c r="K925" s="737">
        <v>181819</v>
      </c>
      <c r="L925" s="738">
        <v>18181</v>
      </c>
      <c r="M925" s="634" t="str">
        <f t="array" aca="1" ref="M925" ca="1">IFERROR(_xludf.IFS(J925="원천",K925*3.3%*-1,J925="원천/고용",SUM(K925*3.3%*-1,K925*75%*0.8%*-1)),"")</f>
        <v/>
      </c>
      <c r="N925" s="635">
        <f t="shared" ca="1" si="21"/>
        <v>200000</v>
      </c>
      <c r="O925" s="504"/>
      <c r="P925" s="527"/>
      <c r="Q925" s="537"/>
      <c r="R925" s="537"/>
      <c r="S925" s="537"/>
    </row>
    <row r="926" spans="2:19" ht="18.75" customHeight="1">
      <c r="B926" s="626"/>
      <c r="C926" s="626"/>
      <c r="D926" s="758">
        <f>IFERROR(_xlfn.XLOOKUP(E926,[2]예산코드!D:D,[2]예산코드!A:A),"")</f>
        <v>503306</v>
      </c>
      <c r="E926" s="739" t="s">
        <v>2741</v>
      </c>
      <c r="F926" s="747">
        <v>45717</v>
      </c>
      <c r="G926" s="740" t="s">
        <v>2022</v>
      </c>
      <c r="H926" s="741" t="s">
        <v>1651</v>
      </c>
      <c r="I926" s="741" t="s">
        <v>612</v>
      </c>
      <c r="J926" s="741" t="s">
        <v>1143</v>
      </c>
      <c r="K926" s="742">
        <v>47273</v>
      </c>
      <c r="L926" s="743">
        <v>4727</v>
      </c>
      <c r="M926" s="634" t="str">
        <f t="array" aca="1" ref="M926" ca="1">IFERROR(_xludf.IFS(J926="원천",K926*3.3%*-1,J926="원천/고용",SUM(K926*3.3%*-1,K926*75%*0.8%*-1)),"")</f>
        <v/>
      </c>
      <c r="N926" s="635">
        <f t="shared" ca="1" si="21"/>
        <v>52000</v>
      </c>
      <c r="O926" s="505"/>
      <c r="P926" s="513"/>
      <c r="Q926" s="537"/>
      <c r="R926" s="537"/>
      <c r="S926" s="537"/>
    </row>
    <row r="927" spans="2:19" ht="18.75" customHeight="1">
      <c r="B927" s="626"/>
      <c r="C927" s="626"/>
      <c r="D927" s="758">
        <f>IFERROR(_xlfn.XLOOKUP(E927,[2]예산코드!D:D,[2]예산코드!A:A),"")</f>
        <v>503204</v>
      </c>
      <c r="E927" s="739" t="s">
        <v>2738</v>
      </c>
      <c r="F927" s="747">
        <v>45717</v>
      </c>
      <c r="G927" s="740" t="s">
        <v>129</v>
      </c>
      <c r="H927" s="741" t="s">
        <v>390</v>
      </c>
      <c r="I927" s="741" t="s">
        <v>636</v>
      </c>
      <c r="J927" s="741" t="s">
        <v>811</v>
      </c>
      <c r="K927" s="742">
        <v>136364</v>
      </c>
      <c r="L927" s="743">
        <v>13636</v>
      </c>
      <c r="M927" s="634"/>
      <c r="N927" s="635">
        <f t="shared" si="21"/>
        <v>150000</v>
      </c>
      <c r="O927" s="505"/>
      <c r="P927" s="513"/>
      <c r="Q927" s="537"/>
      <c r="R927" s="537"/>
      <c r="S927" s="537"/>
    </row>
    <row r="928" spans="2:19" ht="18.75" customHeight="1">
      <c r="B928" s="626"/>
      <c r="C928" s="626"/>
      <c r="D928" s="758">
        <f>IFERROR(_xlfn.XLOOKUP(E928,[2]예산코드!D:D,[2]예산코드!A:A),"")</f>
        <v>503204</v>
      </c>
      <c r="E928" s="739" t="s">
        <v>2738</v>
      </c>
      <c r="F928" s="747">
        <v>45717</v>
      </c>
      <c r="G928" s="740" t="s">
        <v>2743</v>
      </c>
      <c r="H928" s="741" t="s">
        <v>418</v>
      </c>
      <c r="I928" s="741" t="s">
        <v>636</v>
      </c>
      <c r="J928" s="741" t="s">
        <v>811</v>
      </c>
      <c r="K928" s="742">
        <v>90910</v>
      </c>
      <c r="L928" s="743">
        <v>9090</v>
      </c>
      <c r="M928" s="634"/>
      <c r="N928" s="635">
        <f t="shared" si="21"/>
        <v>100000</v>
      </c>
      <c r="O928" s="505"/>
      <c r="P928" s="513"/>
      <c r="Q928" s="537"/>
      <c r="R928" s="537"/>
      <c r="S928" s="537"/>
    </row>
    <row r="929" spans="2:19" ht="18.75" customHeight="1">
      <c r="B929" s="626"/>
      <c r="C929" s="626"/>
      <c r="D929" s="758">
        <f>IFERROR(_xlfn.XLOOKUP(E929,[2]예산코드!D:D,[2]예산코드!A:A),"")</f>
        <v>503307</v>
      </c>
      <c r="E929" s="739" t="s">
        <v>2739</v>
      </c>
      <c r="F929" s="747">
        <v>45717</v>
      </c>
      <c r="G929" s="740" t="s">
        <v>1846</v>
      </c>
      <c r="H929" s="741" t="s">
        <v>386</v>
      </c>
      <c r="I929" s="741" t="s">
        <v>692</v>
      </c>
      <c r="J929" s="741" t="s">
        <v>811</v>
      </c>
      <c r="K929" s="742">
        <v>22900</v>
      </c>
      <c r="L929" s="743"/>
      <c r="M929" s="634"/>
      <c r="N929" s="635">
        <f t="shared" si="21"/>
        <v>22900</v>
      </c>
      <c r="O929" s="505"/>
      <c r="P929" s="513"/>
      <c r="Q929" s="537"/>
      <c r="R929" s="537"/>
      <c r="S929" s="537"/>
    </row>
    <row r="930" spans="2:19" ht="18.75" customHeight="1">
      <c r="B930" s="626"/>
      <c r="C930" s="626"/>
      <c r="D930" s="758">
        <f>IFERROR(_xlfn.XLOOKUP(E930,[2]예산코드!D:D,[2]예산코드!A:A),"")</f>
        <v>503307</v>
      </c>
      <c r="E930" s="739" t="s">
        <v>2739</v>
      </c>
      <c r="F930" s="747">
        <v>45717</v>
      </c>
      <c r="G930" s="740" t="s">
        <v>1840</v>
      </c>
      <c r="H930" s="741" t="s">
        <v>851</v>
      </c>
      <c r="I930" s="741" t="s">
        <v>678</v>
      </c>
      <c r="J930" s="741" t="s">
        <v>811</v>
      </c>
      <c r="K930" s="742">
        <v>18900</v>
      </c>
      <c r="L930" s="743"/>
      <c r="M930" s="634"/>
      <c r="N930" s="635">
        <f t="shared" si="21"/>
        <v>18900</v>
      </c>
      <c r="O930" s="505"/>
      <c r="P930" s="513"/>
      <c r="Q930" s="537"/>
      <c r="R930" s="537"/>
      <c r="S930" s="537"/>
    </row>
    <row r="931" spans="2:19" ht="18.75" customHeight="1">
      <c r="B931" s="626"/>
      <c r="C931" s="626"/>
      <c r="D931" s="758">
        <f>IFERROR(_xlfn.XLOOKUP(E931,[2]예산코드!D:D,[2]예산코드!A:A),"")</f>
        <v>503312</v>
      </c>
      <c r="E931" s="739" t="s">
        <v>2736</v>
      </c>
      <c r="F931" s="747">
        <v>45717</v>
      </c>
      <c r="G931" s="740" t="s">
        <v>2104</v>
      </c>
      <c r="H931" s="741" t="s">
        <v>394</v>
      </c>
      <c r="I931" s="741" t="s">
        <v>754</v>
      </c>
      <c r="J931" s="741" t="s">
        <v>811</v>
      </c>
      <c r="K931" s="742">
        <v>9400</v>
      </c>
      <c r="L931" s="743"/>
      <c r="M931" s="634"/>
      <c r="N931" s="635">
        <f t="shared" si="21"/>
        <v>9400</v>
      </c>
      <c r="O931" s="505"/>
      <c r="P931" s="513"/>
      <c r="Q931" s="537"/>
      <c r="R931" s="537"/>
      <c r="S931" s="537"/>
    </row>
    <row r="932" spans="2:19" ht="18.75" customHeight="1">
      <c r="B932" s="626"/>
      <c r="C932" s="626"/>
      <c r="D932" s="758">
        <f>IFERROR(_xlfn.XLOOKUP(E932,[2]예산코드!D:D,[2]예산코드!A:A),"")</f>
        <v>503301</v>
      </c>
      <c r="E932" s="739" t="s">
        <v>2740</v>
      </c>
      <c r="F932" s="747">
        <v>45717</v>
      </c>
      <c r="G932" s="740" t="s">
        <v>2077</v>
      </c>
      <c r="H932" s="741" t="s">
        <v>451</v>
      </c>
      <c r="I932" s="741" t="s">
        <v>754</v>
      </c>
      <c r="J932" s="741" t="s">
        <v>811</v>
      </c>
      <c r="K932" s="742">
        <v>23200</v>
      </c>
      <c r="L932" s="743">
        <v>2300</v>
      </c>
      <c r="M932" s="634"/>
      <c r="N932" s="635">
        <f t="shared" si="21"/>
        <v>25500</v>
      </c>
      <c r="O932" s="505"/>
      <c r="P932" s="513"/>
      <c r="Q932" s="537"/>
      <c r="R932" s="537"/>
      <c r="S932" s="537"/>
    </row>
    <row r="933" spans="2:19" ht="18.75" customHeight="1">
      <c r="B933" s="626"/>
      <c r="C933" s="626"/>
      <c r="D933" s="758">
        <f>IFERROR(_xlfn.XLOOKUP(E933,[2]예산코드!D:D,[2]예산코드!A:A),"")</f>
        <v>503306</v>
      </c>
      <c r="E933" s="739" t="s">
        <v>2741</v>
      </c>
      <c r="F933" s="747">
        <v>45717</v>
      </c>
      <c r="G933" s="740" t="s">
        <v>121</v>
      </c>
      <c r="H933" s="741" t="s">
        <v>1176</v>
      </c>
      <c r="I933" s="741" t="s">
        <v>754</v>
      </c>
      <c r="J933" s="741" t="s">
        <v>811</v>
      </c>
      <c r="K933" s="742">
        <v>45455</v>
      </c>
      <c r="L933" s="743">
        <v>4545</v>
      </c>
      <c r="M933" s="634"/>
      <c r="N933" s="635">
        <f t="shared" si="21"/>
        <v>50000</v>
      </c>
      <c r="O933" s="505"/>
      <c r="P933" s="513"/>
      <c r="Q933" s="537"/>
      <c r="R933" s="537"/>
      <c r="S933" s="537"/>
    </row>
    <row r="934" spans="2:19" ht="18.75" customHeight="1">
      <c r="B934" s="626"/>
      <c r="C934" s="626"/>
      <c r="D934" s="758">
        <f>IFERROR(_xlfn.XLOOKUP(E934,[2]예산코드!D:D,[2]예산코드!A:A),"")</f>
        <v>503307</v>
      </c>
      <c r="E934" s="739" t="s">
        <v>2739</v>
      </c>
      <c r="F934" s="747">
        <v>45717</v>
      </c>
      <c r="G934" s="740" t="s">
        <v>1439</v>
      </c>
      <c r="H934" s="741" t="s">
        <v>1181</v>
      </c>
      <c r="I934" s="741" t="s">
        <v>754</v>
      </c>
      <c r="J934" s="741" t="s">
        <v>811</v>
      </c>
      <c r="K934" s="742">
        <v>3182</v>
      </c>
      <c r="L934" s="743">
        <v>318</v>
      </c>
      <c r="M934" s="634"/>
      <c r="N934" s="635">
        <f t="shared" si="21"/>
        <v>3500</v>
      </c>
      <c r="O934" s="505"/>
      <c r="P934" s="513"/>
      <c r="Q934" s="537"/>
      <c r="R934" s="537"/>
      <c r="S934" s="537"/>
    </row>
    <row r="935" spans="2:19" ht="18.75" customHeight="1">
      <c r="B935" s="626"/>
      <c r="C935" s="626"/>
      <c r="D935" s="758">
        <f>IFERROR(_xlfn.XLOOKUP(E935,[2]예산코드!D:D,[2]예산코드!A:A),"")</f>
        <v>503312</v>
      </c>
      <c r="E935" s="739" t="s">
        <v>2736</v>
      </c>
      <c r="F935" s="747">
        <v>45717</v>
      </c>
      <c r="G935" s="740" t="s">
        <v>2086</v>
      </c>
      <c r="H935" s="741" t="s">
        <v>412</v>
      </c>
      <c r="I935" s="741" t="s">
        <v>754</v>
      </c>
      <c r="J935" s="741" t="s">
        <v>811</v>
      </c>
      <c r="K935" s="742">
        <v>57000</v>
      </c>
      <c r="L935" s="743"/>
      <c r="M935" s="634"/>
      <c r="N935" s="635">
        <f t="shared" si="21"/>
        <v>57000</v>
      </c>
      <c r="O935" s="505"/>
      <c r="P935" s="513"/>
      <c r="Q935" s="537"/>
      <c r="R935" s="537"/>
      <c r="S935" s="537"/>
    </row>
    <row r="936" spans="2:19" ht="18.75" customHeight="1">
      <c r="B936" s="626"/>
      <c r="C936" s="626"/>
      <c r="D936" s="758">
        <f>IFERROR(_xlfn.XLOOKUP(E936,[2]예산코드!D:D,[2]예산코드!A:A),"")</f>
        <v>503312</v>
      </c>
      <c r="E936" s="739" t="s">
        <v>2736</v>
      </c>
      <c r="F936" s="747">
        <v>45717</v>
      </c>
      <c r="G936" s="740" t="s">
        <v>2104</v>
      </c>
      <c r="H936" s="741" t="s">
        <v>449</v>
      </c>
      <c r="I936" s="741" t="s">
        <v>705</v>
      </c>
      <c r="J936" s="741" t="s">
        <v>811</v>
      </c>
      <c r="K936" s="742">
        <v>18800</v>
      </c>
      <c r="L936" s="743"/>
      <c r="M936" s="634"/>
      <c r="N936" s="635">
        <f t="shared" si="21"/>
        <v>18800</v>
      </c>
      <c r="O936" s="505"/>
      <c r="P936" s="513"/>
      <c r="Q936" s="537"/>
      <c r="R936" s="537"/>
      <c r="S936" s="537"/>
    </row>
    <row r="937" spans="2:19" ht="18.75" customHeight="1">
      <c r="B937" s="626"/>
      <c r="C937" s="626"/>
      <c r="D937" s="758">
        <f>IFERROR(_xlfn.XLOOKUP(E937,[2]예산코드!D:D,[2]예산코드!A:A),"")</f>
        <v>503312</v>
      </c>
      <c r="E937" s="739" t="s">
        <v>2736</v>
      </c>
      <c r="F937" s="747">
        <v>45717</v>
      </c>
      <c r="G937" s="740" t="s">
        <v>1830</v>
      </c>
      <c r="H937" s="741" t="s">
        <v>438</v>
      </c>
      <c r="I937" s="741" t="s">
        <v>705</v>
      </c>
      <c r="J937" s="741" t="s">
        <v>811</v>
      </c>
      <c r="K937" s="742">
        <v>5455</v>
      </c>
      <c r="L937" s="743">
        <v>545</v>
      </c>
      <c r="M937" s="634"/>
      <c r="N937" s="635">
        <f t="shared" si="21"/>
        <v>6000</v>
      </c>
      <c r="O937" s="505"/>
      <c r="P937" s="513"/>
      <c r="Q937" s="537"/>
      <c r="R937" s="537"/>
      <c r="S937" s="537"/>
    </row>
    <row r="938" spans="2:19" ht="18.75" customHeight="1">
      <c r="B938" s="626"/>
      <c r="C938" s="626"/>
      <c r="D938" s="758">
        <f>IFERROR(_xlfn.XLOOKUP(E938,[2]예산코드!D:D,[2]예산코드!A:A),"")</f>
        <v>503312</v>
      </c>
      <c r="E938" s="739" t="s">
        <v>2736</v>
      </c>
      <c r="F938" s="747">
        <v>45717</v>
      </c>
      <c r="G938" s="740" t="s">
        <v>1837</v>
      </c>
      <c r="H938" s="741" t="s">
        <v>1608</v>
      </c>
      <c r="I938" s="741" t="s">
        <v>705</v>
      </c>
      <c r="J938" s="741" t="s">
        <v>811</v>
      </c>
      <c r="K938" s="742">
        <v>191799</v>
      </c>
      <c r="L938" s="743">
        <v>19201</v>
      </c>
      <c r="M938" s="634"/>
      <c r="N938" s="635">
        <f t="shared" si="21"/>
        <v>211000</v>
      </c>
      <c r="O938" s="505"/>
      <c r="P938" s="513"/>
      <c r="Q938" s="537"/>
      <c r="R938" s="537"/>
      <c r="S938" s="537"/>
    </row>
    <row r="939" spans="2:19" ht="18.75" customHeight="1">
      <c r="B939" s="626"/>
      <c r="C939" s="626"/>
      <c r="D939" s="758">
        <f>IFERROR(_xlfn.XLOOKUP(E939,[2]예산코드!D:D,[2]예산코드!A:A),"")</f>
        <v>503312</v>
      </c>
      <c r="E939" s="739" t="s">
        <v>2736</v>
      </c>
      <c r="F939" s="747">
        <v>45717</v>
      </c>
      <c r="G939" s="740" t="s">
        <v>2744</v>
      </c>
      <c r="H939" s="741" t="s">
        <v>284</v>
      </c>
      <c r="I939" s="741" t="s">
        <v>704</v>
      </c>
      <c r="J939" s="741" t="s">
        <v>811</v>
      </c>
      <c r="K939" s="742">
        <v>54540</v>
      </c>
      <c r="L939" s="743">
        <v>5460</v>
      </c>
      <c r="M939" s="634"/>
      <c r="N939" s="635">
        <f t="shared" si="21"/>
        <v>60000</v>
      </c>
      <c r="O939" s="505"/>
      <c r="P939" s="513"/>
      <c r="Q939" s="537"/>
      <c r="R939" s="537"/>
      <c r="S939" s="537"/>
    </row>
    <row r="940" spans="2:19" ht="18.75" customHeight="1">
      <c r="B940" s="626"/>
      <c r="C940" s="626"/>
      <c r="D940" s="758">
        <f>IFERROR(_xlfn.XLOOKUP(E940,[2]예산코드!D:D,[2]예산코드!A:A),"")</f>
        <v>503306</v>
      </c>
      <c r="E940" s="739" t="s">
        <v>2741</v>
      </c>
      <c r="F940" s="747">
        <v>45717</v>
      </c>
      <c r="G940" s="740" t="s">
        <v>47</v>
      </c>
      <c r="H940" s="741" t="s">
        <v>450</v>
      </c>
      <c r="I940" s="741" t="s">
        <v>712</v>
      </c>
      <c r="J940" s="741" t="s">
        <v>811</v>
      </c>
      <c r="K940" s="742">
        <v>45455</v>
      </c>
      <c r="L940" s="743">
        <v>4545</v>
      </c>
      <c r="M940" s="634"/>
      <c r="N940" s="635">
        <f t="shared" si="21"/>
        <v>50000</v>
      </c>
      <c r="O940" s="505"/>
      <c r="P940" s="513"/>
      <c r="Q940" s="537"/>
      <c r="R940" s="537"/>
      <c r="S940" s="537"/>
    </row>
    <row r="941" spans="2:19" ht="18.75" customHeight="1">
      <c r="B941" s="626"/>
      <c r="C941" s="626"/>
      <c r="D941" s="758">
        <f>IFERROR(_xlfn.XLOOKUP(E941,[2]예산코드!D:D,[2]예산코드!A:A),"")</f>
        <v>503312</v>
      </c>
      <c r="E941" s="739" t="s">
        <v>2736</v>
      </c>
      <c r="F941" s="747">
        <v>45717</v>
      </c>
      <c r="G941" s="740" t="s">
        <v>285</v>
      </c>
      <c r="H941" s="741" t="s">
        <v>838</v>
      </c>
      <c r="I941" s="741" t="s">
        <v>712</v>
      </c>
      <c r="J941" s="741" t="s">
        <v>811</v>
      </c>
      <c r="K941" s="742">
        <v>27182</v>
      </c>
      <c r="L941" s="743">
        <v>2718</v>
      </c>
      <c r="M941" s="634"/>
      <c r="N941" s="635">
        <f t="shared" si="21"/>
        <v>29900</v>
      </c>
      <c r="O941" s="505"/>
      <c r="P941" s="513"/>
      <c r="Q941" s="537"/>
      <c r="R941" s="537"/>
      <c r="S941" s="537"/>
    </row>
    <row r="942" spans="2:19" ht="18.75" customHeight="1">
      <c r="B942" s="626"/>
      <c r="C942" s="626"/>
      <c r="D942" s="758">
        <f>IFERROR(_xlfn.XLOOKUP(E942,[2]예산코드!D:D,[2]예산코드!A:A),"")</f>
        <v>503306</v>
      </c>
      <c r="E942" s="739" t="s">
        <v>2741</v>
      </c>
      <c r="F942" s="747">
        <v>45717</v>
      </c>
      <c r="G942" s="740" t="s">
        <v>121</v>
      </c>
      <c r="H942" s="741" t="s">
        <v>408</v>
      </c>
      <c r="I942" s="741" t="s">
        <v>712</v>
      </c>
      <c r="J942" s="741" t="s">
        <v>811</v>
      </c>
      <c r="K942" s="742">
        <v>18182</v>
      </c>
      <c r="L942" s="743">
        <v>1818</v>
      </c>
      <c r="M942" s="634"/>
      <c r="N942" s="635">
        <f t="shared" si="21"/>
        <v>20000</v>
      </c>
      <c r="O942" s="505"/>
      <c r="P942" s="513"/>
      <c r="Q942" s="537"/>
      <c r="R942" s="537"/>
      <c r="S942" s="537"/>
    </row>
    <row r="943" spans="2:19" ht="18.75" customHeight="1">
      <c r="B943" s="626"/>
      <c r="C943" s="626"/>
      <c r="D943" s="758">
        <f>IFERROR(_xlfn.XLOOKUP(E943,[2]예산코드!D:D,[2]예산코드!A:A),"")</f>
        <v>503301</v>
      </c>
      <c r="E943" s="739" t="s">
        <v>2740</v>
      </c>
      <c r="F943" s="747">
        <v>45717</v>
      </c>
      <c r="G943" s="740" t="s">
        <v>2081</v>
      </c>
      <c r="H943" s="741" t="s">
        <v>767</v>
      </c>
      <c r="I943" s="741" t="s">
        <v>712</v>
      </c>
      <c r="J943" s="741" t="s">
        <v>811</v>
      </c>
      <c r="K943" s="742">
        <v>20910</v>
      </c>
      <c r="L943" s="743">
        <v>2090</v>
      </c>
      <c r="M943" s="634"/>
      <c r="N943" s="635">
        <f t="shared" si="21"/>
        <v>23000</v>
      </c>
      <c r="O943" s="505"/>
      <c r="P943" s="513"/>
      <c r="Q943" s="537"/>
      <c r="R943" s="537"/>
      <c r="S943" s="537"/>
    </row>
    <row r="944" spans="2:19" ht="18.75" customHeight="1">
      <c r="B944" s="626"/>
      <c r="C944" s="626"/>
      <c r="D944" s="758">
        <f>IFERROR(_xlfn.XLOOKUP(E944,[2]예산코드!D:D,[2]예산코드!A:A),"")</f>
        <v>503304</v>
      </c>
      <c r="E944" s="739" t="s">
        <v>2735</v>
      </c>
      <c r="F944" s="747">
        <v>45717</v>
      </c>
      <c r="G944" s="740" t="s">
        <v>1834</v>
      </c>
      <c r="H944" s="741" t="s">
        <v>278</v>
      </c>
      <c r="I944" s="741" t="s">
        <v>680</v>
      </c>
      <c r="J944" s="741" t="s">
        <v>811</v>
      </c>
      <c r="K944" s="742">
        <f>36727+150</f>
        <v>36877</v>
      </c>
      <c r="L944" s="743">
        <v>3673</v>
      </c>
      <c r="M944" s="634"/>
      <c r="N944" s="635">
        <f t="shared" si="21"/>
        <v>40550</v>
      </c>
      <c r="O944" s="505"/>
      <c r="P944" s="513"/>
      <c r="Q944" s="537"/>
      <c r="R944" s="537"/>
      <c r="S944" s="537"/>
    </row>
    <row r="945" spans="2:19" ht="18.75" customHeight="1">
      <c r="B945" s="626"/>
      <c r="C945" s="626"/>
      <c r="D945" s="758">
        <f>IFERROR(_xlfn.XLOOKUP(E945,[2]예산코드!D:D,[2]예산코드!A:A),"")</f>
        <v>503306</v>
      </c>
      <c r="E945" s="739" t="s">
        <v>2741</v>
      </c>
      <c r="F945" s="747">
        <v>45717</v>
      </c>
      <c r="G945" s="740" t="s">
        <v>1832</v>
      </c>
      <c r="H945" s="741" t="s">
        <v>1632</v>
      </c>
      <c r="I945" s="741" t="s">
        <v>794</v>
      </c>
      <c r="J945" s="741" t="s">
        <v>811</v>
      </c>
      <c r="K945" s="742">
        <v>45455</v>
      </c>
      <c r="L945" s="743">
        <v>4545</v>
      </c>
      <c r="M945" s="634"/>
      <c r="N945" s="635">
        <f t="shared" si="21"/>
        <v>50000</v>
      </c>
      <c r="O945" s="505"/>
      <c r="P945" s="513"/>
      <c r="Q945" s="537"/>
      <c r="R945" s="537"/>
      <c r="S945" s="537"/>
    </row>
    <row r="946" spans="2:19" ht="18.75" customHeight="1">
      <c r="B946" s="626"/>
      <c r="C946" s="626"/>
      <c r="D946" s="758">
        <f>IFERROR(_xlfn.XLOOKUP(E946,[2]예산코드!D:D,[2]예산코드!A:A),"")</f>
        <v>502506</v>
      </c>
      <c r="E946" s="739" t="s">
        <v>2746</v>
      </c>
      <c r="F946" s="747">
        <v>45717</v>
      </c>
      <c r="G946" s="740" t="s">
        <v>2745</v>
      </c>
      <c r="H946" s="741" t="s">
        <v>410</v>
      </c>
      <c r="I946" s="741" t="s">
        <v>794</v>
      </c>
      <c r="J946" s="741" t="s">
        <v>811</v>
      </c>
      <c r="K946" s="742">
        <v>225000</v>
      </c>
      <c r="L946" s="743"/>
      <c r="M946" s="634"/>
      <c r="N946" s="635">
        <f t="shared" si="21"/>
        <v>225000</v>
      </c>
      <c r="O946" s="505"/>
      <c r="P946" s="513"/>
      <c r="Q946" s="537"/>
      <c r="R946" s="537"/>
      <c r="S946" s="537"/>
    </row>
    <row r="947" spans="2:19" ht="18.75" customHeight="1">
      <c r="B947" s="626"/>
      <c r="C947" s="626"/>
      <c r="D947" s="758">
        <f>IFERROR(_xlfn.XLOOKUP(E947,[2]예산코드!D:D,[2]예산코드!A:A),"")</f>
        <v>503307</v>
      </c>
      <c r="E947" s="739" t="s">
        <v>2739</v>
      </c>
      <c r="F947" s="747">
        <v>45717</v>
      </c>
      <c r="G947" s="740" t="s">
        <v>2088</v>
      </c>
      <c r="H947" s="741" t="s">
        <v>396</v>
      </c>
      <c r="I947" s="741" t="s">
        <v>765</v>
      </c>
      <c r="J947" s="741" t="s">
        <v>811</v>
      </c>
      <c r="K947" s="742">
        <v>24300</v>
      </c>
      <c r="L947" s="743"/>
      <c r="M947" s="634"/>
      <c r="N947" s="635">
        <f t="shared" si="21"/>
        <v>24300</v>
      </c>
      <c r="O947" s="505"/>
      <c r="P947" s="513"/>
      <c r="Q947" s="537"/>
      <c r="R947" s="537"/>
      <c r="S947" s="537"/>
    </row>
    <row r="948" spans="2:19" ht="18.75" customHeight="1">
      <c r="B948" s="626"/>
      <c r="C948" s="626"/>
      <c r="D948" s="758">
        <f>IFERROR(_xlfn.XLOOKUP(E948,[2]예산코드!D:D,[2]예산코드!A:A),"")</f>
        <v>503307</v>
      </c>
      <c r="E948" s="739" t="s">
        <v>2739</v>
      </c>
      <c r="F948" s="747">
        <v>45717</v>
      </c>
      <c r="G948" s="740" t="s">
        <v>2095</v>
      </c>
      <c r="H948" s="741" t="s">
        <v>386</v>
      </c>
      <c r="I948" s="741" t="s">
        <v>768</v>
      </c>
      <c r="J948" s="741" t="s">
        <v>811</v>
      </c>
      <c r="K948" s="742">
        <v>16500</v>
      </c>
      <c r="L948" s="743"/>
      <c r="M948" s="634"/>
      <c r="N948" s="635">
        <f t="shared" si="21"/>
        <v>16500</v>
      </c>
      <c r="O948" s="505"/>
      <c r="P948" s="513"/>
      <c r="Q948" s="537"/>
      <c r="R948" s="537"/>
      <c r="S948" s="537"/>
    </row>
    <row r="949" spans="2:19" ht="18.75" customHeight="1">
      <c r="B949" s="626"/>
      <c r="C949" s="626"/>
      <c r="D949" s="758">
        <f>IFERROR(_xlfn.XLOOKUP(E949,[2]예산코드!D:D,[2]예산코드!A:A),"")</f>
        <v>503304</v>
      </c>
      <c r="E949" s="739" t="s">
        <v>2735</v>
      </c>
      <c r="F949" s="747">
        <v>45717</v>
      </c>
      <c r="G949" s="740" t="s">
        <v>1609</v>
      </c>
      <c r="H949" s="741" t="s">
        <v>413</v>
      </c>
      <c r="I949" s="741" t="s">
        <v>666</v>
      </c>
      <c r="J949" s="741" t="s">
        <v>1143</v>
      </c>
      <c r="K949" s="742">
        <v>15455</v>
      </c>
      <c r="L949" s="743">
        <v>1545</v>
      </c>
      <c r="M949" s="634"/>
      <c r="N949" s="635">
        <f t="shared" si="21"/>
        <v>17000</v>
      </c>
      <c r="O949" s="505"/>
      <c r="P949" s="513"/>
      <c r="Q949" s="537"/>
      <c r="R949" s="537"/>
      <c r="S949" s="537"/>
    </row>
    <row r="950" spans="2:19" ht="18.75" customHeight="1">
      <c r="B950" s="626"/>
      <c r="C950" s="626"/>
      <c r="D950" s="758">
        <f>IFERROR(_xlfn.XLOOKUP(E950,[2]예산코드!D:D,[2]예산코드!A:A),"")</f>
        <v>503304</v>
      </c>
      <c r="E950" s="739" t="s">
        <v>2735</v>
      </c>
      <c r="F950" s="747">
        <v>45717</v>
      </c>
      <c r="G950" s="740" t="s">
        <v>2091</v>
      </c>
      <c r="H950" s="741" t="s">
        <v>839</v>
      </c>
      <c r="I950" s="741" t="s">
        <v>666</v>
      </c>
      <c r="J950" s="741" t="s">
        <v>1143</v>
      </c>
      <c r="K950" s="742">
        <v>31700</v>
      </c>
      <c r="L950" s="743"/>
      <c r="M950" s="634"/>
      <c r="N950" s="635">
        <f t="shared" si="21"/>
        <v>31700</v>
      </c>
      <c r="O950" s="505"/>
      <c r="P950" s="513"/>
      <c r="Q950" s="537"/>
      <c r="R950" s="537"/>
      <c r="S950" s="537"/>
    </row>
    <row r="951" spans="2:19" ht="18.75" customHeight="1">
      <c r="B951" s="626"/>
      <c r="C951" s="626"/>
      <c r="D951" s="758">
        <f>IFERROR(_xlfn.XLOOKUP(E951,[2]예산코드!D:D,[2]예산코드!A:A),"")</f>
        <v>503307</v>
      </c>
      <c r="E951" s="739" t="s">
        <v>2739</v>
      </c>
      <c r="F951" s="747">
        <v>45717</v>
      </c>
      <c r="G951" s="740" t="s">
        <v>2362</v>
      </c>
      <c r="H951" s="741" t="s">
        <v>404</v>
      </c>
      <c r="I951" s="741" t="s">
        <v>2109</v>
      </c>
      <c r="J951" s="741" t="s">
        <v>811</v>
      </c>
      <c r="K951" s="742">
        <v>6000</v>
      </c>
      <c r="L951" s="743"/>
      <c r="M951" s="634"/>
      <c r="N951" s="635">
        <f t="shared" si="21"/>
        <v>6000</v>
      </c>
      <c r="O951" s="505"/>
      <c r="P951" s="513"/>
      <c r="Q951" s="537"/>
      <c r="R951" s="537"/>
      <c r="S951" s="537"/>
    </row>
    <row r="952" spans="2:19" ht="18.75" customHeight="1">
      <c r="B952" s="626"/>
      <c r="C952" s="626"/>
      <c r="D952" s="758">
        <f>IFERROR(_xlfn.XLOOKUP(E952,[2]예산코드!D:D,[2]예산코드!A:A),"")</f>
        <v>503304</v>
      </c>
      <c r="E952" s="739" t="s">
        <v>2735</v>
      </c>
      <c r="F952" s="747">
        <v>45717</v>
      </c>
      <c r="G952" s="740" t="s">
        <v>2253</v>
      </c>
      <c r="H952" s="741" t="s">
        <v>2119</v>
      </c>
      <c r="I952" s="741" t="s">
        <v>645</v>
      </c>
      <c r="J952" s="741" t="s">
        <v>811</v>
      </c>
      <c r="K952" s="742">
        <v>190910</v>
      </c>
      <c r="L952" s="743">
        <v>19090</v>
      </c>
      <c r="M952" s="634"/>
      <c r="N952" s="635">
        <f t="shared" si="21"/>
        <v>210000</v>
      </c>
      <c r="O952" s="505"/>
      <c r="P952" s="513"/>
      <c r="Q952" s="537"/>
      <c r="R952" s="537"/>
      <c r="S952" s="537"/>
    </row>
    <row r="953" spans="2:19" ht="18.75" customHeight="1">
      <c r="B953" s="626"/>
      <c r="C953" s="626"/>
      <c r="D953" s="758">
        <f>IFERROR(_xlfn.XLOOKUP(E953,[2]예산코드!D:D,[2]예산코드!A:A),"")</f>
        <v>503307</v>
      </c>
      <c r="E953" s="739" t="s">
        <v>2739</v>
      </c>
      <c r="F953" s="747">
        <v>45717</v>
      </c>
      <c r="G953" s="740" t="s">
        <v>2382</v>
      </c>
      <c r="H953" s="741" t="s">
        <v>404</v>
      </c>
      <c r="I953" s="741" t="s">
        <v>649</v>
      </c>
      <c r="J953" s="741" t="s">
        <v>811</v>
      </c>
      <c r="K953" s="742">
        <v>21000</v>
      </c>
      <c r="L953" s="743"/>
      <c r="M953" s="634"/>
      <c r="N953" s="635">
        <f t="shared" si="21"/>
        <v>21000</v>
      </c>
      <c r="O953" s="505"/>
      <c r="P953" s="513"/>
      <c r="Q953" s="537"/>
      <c r="R953" s="537"/>
      <c r="S953" s="537"/>
    </row>
    <row r="954" spans="2:19" ht="18.75" customHeight="1">
      <c r="B954" s="626"/>
      <c r="C954" s="626"/>
      <c r="D954" s="758">
        <f>IFERROR(_xlfn.XLOOKUP(E954,[2]예산코드!D:D,[2]예산코드!A:A),"")</f>
        <v>503307</v>
      </c>
      <c r="E954" s="739" t="s">
        <v>2739</v>
      </c>
      <c r="F954" s="747">
        <v>45717</v>
      </c>
      <c r="G954" s="740" t="s">
        <v>2283</v>
      </c>
      <c r="H954" s="741" t="s">
        <v>2204</v>
      </c>
      <c r="I954" s="741" t="s">
        <v>649</v>
      </c>
      <c r="J954" s="741" t="s">
        <v>811</v>
      </c>
      <c r="K954" s="742">
        <v>11600</v>
      </c>
      <c r="L954" s="743"/>
      <c r="M954" s="634"/>
      <c r="N954" s="635">
        <f t="shared" si="21"/>
        <v>11600</v>
      </c>
      <c r="O954" s="505"/>
      <c r="P954" s="513"/>
      <c r="Q954" s="537"/>
      <c r="R954" s="537"/>
      <c r="S954" s="537"/>
    </row>
    <row r="955" spans="2:19" ht="18.75" customHeight="1">
      <c r="B955" s="626"/>
      <c r="C955" s="626"/>
      <c r="D955" s="758">
        <f>IFERROR(_xlfn.XLOOKUP(E955,[2]예산코드!D:D,[2]예산코드!A:A),"")</f>
        <v>503307</v>
      </c>
      <c r="E955" s="739" t="s">
        <v>2739</v>
      </c>
      <c r="F955" s="747">
        <v>45717</v>
      </c>
      <c r="G955" s="740" t="s">
        <v>2233</v>
      </c>
      <c r="H955" s="741" t="s">
        <v>404</v>
      </c>
      <c r="I955" s="741" t="s">
        <v>649</v>
      </c>
      <c r="J955" s="741" t="s">
        <v>811</v>
      </c>
      <c r="K955" s="742">
        <v>10500</v>
      </c>
      <c r="L955" s="743"/>
      <c r="M955" s="634"/>
      <c r="N955" s="635">
        <f t="shared" si="21"/>
        <v>10500</v>
      </c>
      <c r="O955" s="505"/>
      <c r="P955" s="513"/>
      <c r="Q955" s="537"/>
      <c r="R955" s="537"/>
      <c r="S955" s="537"/>
    </row>
    <row r="956" spans="2:19" ht="18.75" customHeight="1">
      <c r="B956" s="626"/>
      <c r="C956" s="626"/>
      <c r="D956" s="758">
        <f>IFERROR(_xlfn.XLOOKUP(E956,[2]예산코드!D:D,[2]예산코드!A:A),"")</f>
        <v>503301</v>
      </c>
      <c r="E956" s="739" t="s">
        <v>2740</v>
      </c>
      <c r="F956" s="747">
        <v>45717</v>
      </c>
      <c r="G956" s="740" t="s">
        <v>2420</v>
      </c>
      <c r="H956" s="741" t="s">
        <v>17</v>
      </c>
      <c r="I956" s="741" t="s">
        <v>649</v>
      </c>
      <c r="J956" s="741" t="s">
        <v>811</v>
      </c>
      <c r="K956" s="742">
        <v>54546</v>
      </c>
      <c r="L956" s="743">
        <v>5454</v>
      </c>
      <c r="M956" s="634"/>
      <c r="N956" s="635">
        <f t="shared" si="21"/>
        <v>60000</v>
      </c>
      <c r="O956" s="505"/>
      <c r="P956" s="513"/>
      <c r="Q956" s="537"/>
      <c r="R956" s="537"/>
      <c r="S956" s="537"/>
    </row>
    <row r="957" spans="2:19" ht="18.75" customHeight="1">
      <c r="B957" s="626"/>
      <c r="C957" s="626"/>
      <c r="D957" s="758">
        <f>IFERROR(_xlfn.XLOOKUP(E957,[2]예산코드!D:D,[2]예산코드!A:A),"")</f>
        <v>503307</v>
      </c>
      <c r="E957" s="739" t="s">
        <v>2739</v>
      </c>
      <c r="F957" s="747">
        <v>45717</v>
      </c>
      <c r="G957" s="740" t="s">
        <v>2234</v>
      </c>
      <c r="H957" s="741" t="s">
        <v>2204</v>
      </c>
      <c r="I957" s="741" t="s">
        <v>649</v>
      </c>
      <c r="J957" s="741" t="s">
        <v>811</v>
      </c>
      <c r="K957" s="742">
        <v>14000</v>
      </c>
      <c r="L957" s="743"/>
      <c r="M957" s="634"/>
      <c r="N957" s="635">
        <f t="shared" si="21"/>
        <v>14000</v>
      </c>
      <c r="O957" s="505"/>
      <c r="P957" s="513"/>
      <c r="Q957" s="537"/>
      <c r="R957" s="537"/>
      <c r="S957" s="537"/>
    </row>
    <row r="958" spans="2:19" ht="18.75" customHeight="1">
      <c r="B958" s="626"/>
      <c r="C958" s="626"/>
      <c r="D958" s="758">
        <f>IFERROR(_xlfn.XLOOKUP(E958,[2]예산코드!D:D,[2]예산코드!A:A),"")</f>
        <v>503307</v>
      </c>
      <c r="E958" s="739" t="s">
        <v>2739</v>
      </c>
      <c r="F958" s="747">
        <v>45717</v>
      </c>
      <c r="G958" s="740" t="s">
        <v>2189</v>
      </c>
      <c r="H958" s="741" t="s">
        <v>2204</v>
      </c>
      <c r="I958" s="741" t="s">
        <v>649</v>
      </c>
      <c r="J958" s="741" t="s">
        <v>811</v>
      </c>
      <c r="K958" s="742">
        <v>14200</v>
      </c>
      <c r="L958" s="743"/>
      <c r="M958" s="634"/>
      <c r="N958" s="635">
        <f t="shared" si="21"/>
        <v>14200</v>
      </c>
      <c r="O958" s="505"/>
      <c r="P958" s="513"/>
      <c r="Q958" s="537"/>
      <c r="R958" s="537"/>
      <c r="S958" s="537"/>
    </row>
    <row r="959" spans="2:19" ht="18.75" customHeight="1">
      <c r="B959" s="626"/>
      <c r="C959" s="626"/>
      <c r="D959" s="758">
        <f>IFERROR(_xlfn.XLOOKUP(E959,[2]예산코드!D:D,[2]예산코드!A:A),"")</f>
        <v>503307</v>
      </c>
      <c r="E959" s="739" t="s">
        <v>2739</v>
      </c>
      <c r="F959" s="747">
        <v>45717</v>
      </c>
      <c r="G959" s="740" t="s">
        <v>2382</v>
      </c>
      <c r="H959" s="741" t="s">
        <v>2204</v>
      </c>
      <c r="I959" s="741" t="s">
        <v>649</v>
      </c>
      <c r="J959" s="741" t="s">
        <v>811</v>
      </c>
      <c r="K959" s="742">
        <v>14000</v>
      </c>
      <c r="L959" s="743"/>
      <c r="M959" s="634"/>
      <c r="N959" s="635">
        <f t="shared" si="21"/>
        <v>14000</v>
      </c>
      <c r="O959" s="505"/>
      <c r="P959" s="513"/>
      <c r="Q959" s="537"/>
      <c r="R959" s="537"/>
      <c r="S959" s="537"/>
    </row>
    <row r="960" spans="2:19" ht="18.75" customHeight="1">
      <c r="B960" s="626"/>
      <c r="C960" s="626"/>
      <c r="D960" s="758">
        <f>IFERROR(_xlfn.XLOOKUP(E960,[2]예산코드!D:D,[2]예산코드!A:A),"")</f>
        <v>503307</v>
      </c>
      <c r="E960" s="739" t="s">
        <v>2739</v>
      </c>
      <c r="F960" s="747">
        <v>45717</v>
      </c>
      <c r="G960" s="740" t="s">
        <v>2118</v>
      </c>
      <c r="H960" s="741" t="s">
        <v>2204</v>
      </c>
      <c r="I960" s="741" t="s">
        <v>649</v>
      </c>
      <c r="J960" s="741" t="s">
        <v>811</v>
      </c>
      <c r="K960" s="742">
        <v>5800</v>
      </c>
      <c r="L960" s="743"/>
      <c r="M960" s="634"/>
      <c r="N960" s="635">
        <f t="shared" si="21"/>
        <v>5800</v>
      </c>
      <c r="O960" s="505"/>
      <c r="P960" s="513"/>
      <c r="Q960" s="537"/>
      <c r="R960" s="537"/>
      <c r="S960" s="537"/>
    </row>
    <row r="961" spans="2:19" ht="18.75" customHeight="1">
      <c r="B961" s="626"/>
      <c r="C961" s="626"/>
      <c r="D961" s="758">
        <f>IFERROR(_xlfn.XLOOKUP(E961,[2]예산코드!D:D,[2]예산코드!A:A),"")</f>
        <v>503301</v>
      </c>
      <c r="E961" s="739" t="s">
        <v>2740</v>
      </c>
      <c r="F961" s="747">
        <v>45717</v>
      </c>
      <c r="G961" s="740" t="s">
        <v>2222</v>
      </c>
      <c r="H961" s="741" t="s">
        <v>2108</v>
      </c>
      <c r="I961" s="741" t="s">
        <v>649</v>
      </c>
      <c r="J961" s="741" t="s">
        <v>811</v>
      </c>
      <c r="K961" s="742">
        <v>13182</v>
      </c>
      <c r="L961" s="743">
        <v>1318</v>
      </c>
      <c r="M961" s="634"/>
      <c r="N961" s="635">
        <f t="shared" si="21"/>
        <v>14500</v>
      </c>
      <c r="O961" s="505"/>
      <c r="P961" s="513"/>
      <c r="Q961" s="537"/>
      <c r="R961" s="537"/>
      <c r="S961" s="537"/>
    </row>
    <row r="962" spans="2:19" ht="18.75" customHeight="1">
      <c r="B962" s="626"/>
      <c r="C962" s="626"/>
      <c r="D962" s="758">
        <f>IFERROR(_xlfn.XLOOKUP(E962,[2]예산코드!D:D,[2]예산코드!A:A),"")</f>
        <v>503204</v>
      </c>
      <c r="E962" s="739" t="s">
        <v>2738</v>
      </c>
      <c r="F962" s="747">
        <v>45717</v>
      </c>
      <c r="G962" s="740" t="s">
        <v>2404</v>
      </c>
      <c r="H962" s="741" t="s">
        <v>2171</v>
      </c>
      <c r="I962" s="741" t="s">
        <v>663</v>
      </c>
      <c r="J962" s="741" t="s">
        <v>811</v>
      </c>
      <c r="K962" s="742">
        <v>636364</v>
      </c>
      <c r="L962" s="743">
        <v>63636</v>
      </c>
      <c r="M962" s="634"/>
      <c r="N962" s="635">
        <f t="shared" si="21"/>
        <v>700000</v>
      </c>
      <c r="O962" s="505"/>
      <c r="P962" s="513"/>
      <c r="Q962" s="537"/>
      <c r="R962" s="537"/>
      <c r="S962" s="537"/>
    </row>
    <row r="963" spans="2:19" ht="18.75" customHeight="1">
      <c r="B963" s="626"/>
      <c r="C963" s="626"/>
      <c r="D963" s="758">
        <f>IFERROR(_xlfn.XLOOKUP(E963,[2]예산코드!D:D,[2]예산코드!A:A),"")</f>
        <v>503307</v>
      </c>
      <c r="E963" s="739" t="s">
        <v>2739</v>
      </c>
      <c r="F963" s="747">
        <v>45717</v>
      </c>
      <c r="G963" s="740" t="s">
        <v>2283</v>
      </c>
      <c r="H963" s="741" t="s">
        <v>404</v>
      </c>
      <c r="I963" s="741" t="s">
        <v>663</v>
      </c>
      <c r="J963" s="741" t="s">
        <v>811</v>
      </c>
      <c r="K963" s="742">
        <v>18700</v>
      </c>
      <c r="L963" s="743"/>
      <c r="M963" s="634"/>
      <c r="N963" s="635">
        <f t="shared" si="21"/>
        <v>18700</v>
      </c>
      <c r="O963" s="505"/>
      <c r="P963" s="513"/>
      <c r="Q963" s="537"/>
      <c r="R963" s="537"/>
      <c r="S963" s="537"/>
    </row>
    <row r="964" spans="2:19" ht="18.75" customHeight="1">
      <c r="B964" s="626"/>
      <c r="C964" s="626"/>
      <c r="D964" s="758">
        <f>IFERROR(_xlfn.XLOOKUP(E964,[2]예산코드!D:D,[2]예산코드!A:A),"")</f>
        <v>503307</v>
      </c>
      <c r="E964" s="739" t="s">
        <v>2739</v>
      </c>
      <c r="F964" s="747">
        <v>45717</v>
      </c>
      <c r="G964" s="740" t="s">
        <v>2415</v>
      </c>
      <c r="H964" s="741" t="s">
        <v>2204</v>
      </c>
      <c r="I964" s="741" t="s">
        <v>663</v>
      </c>
      <c r="J964" s="741" t="s">
        <v>811</v>
      </c>
      <c r="K964" s="742">
        <v>12000</v>
      </c>
      <c r="L964" s="743"/>
      <c r="M964" s="634"/>
      <c r="N964" s="635">
        <f t="shared" si="21"/>
        <v>12000</v>
      </c>
      <c r="O964" s="505"/>
      <c r="P964" s="513"/>
      <c r="Q964" s="537"/>
      <c r="R964" s="537"/>
      <c r="S964" s="537"/>
    </row>
    <row r="965" spans="2:19" ht="18.75" customHeight="1">
      <c r="B965" s="626"/>
      <c r="C965" s="626"/>
      <c r="D965" s="758">
        <f>IFERROR(_xlfn.XLOOKUP(E965,[2]예산코드!D:D,[2]예산코드!A:A),"")</f>
        <v>503301</v>
      </c>
      <c r="E965" s="739" t="s">
        <v>2740</v>
      </c>
      <c r="F965" s="747">
        <v>45717</v>
      </c>
      <c r="G965" s="740" t="s">
        <v>2207</v>
      </c>
      <c r="H965" s="741" t="s">
        <v>2208</v>
      </c>
      <c r="I965" s="741" t="s">
        <v>663</v>
      </c>
      <c r="J965" s="741" t="s">
        <v>811</v>
      </c>
      <c r="K965" s="742">
        <v>54546</v>
      </c>
      <c r="L965" s="743">
        <v>5454</v>
      </c>
      <c r="M965" s="634"/>
      <c r="N965" s="635">
        <f t="shared" si="21"/>
        <v>60000</v>
      </c>
      <c r="O965" s="505"/>
      <c r="P965" s="513"/>
      <c r="Q965" s="537"/>
      <c r="R965" s="537"/>
      <c r="S965" s="537"/>
    </row>
    <row r="966" spans="2:19" ht="18.75" customHeight="1">
      <c r="B966" s="626"/>
      <c r="C966" s="626"/>
      <c r="D966" s="758">
        <f>IFERROR(_xlfn.XLOOKUP(E966,[2]예산코드!D:D,[2]예산코드!A:A),"")</f>
        <v>503201</v>
      </c>
      <c r="E966" s="739" t="s">
        <v>2747</v>
      </c>
      <c r="F966" s="747">
        <v>45717</v>
      </c>
      <c r="G966" s="740" t="s">
        <v>2219</v>
      </c>
      <c r="H966" s="741" t="s">
        <v>2275</v>
      </c>
      <c r="I966" s="741" t="s">
        <v>636</v>
      </c>
      <c r="J966" s="741" t="s">
        <v>811</v>
      </c>
      <c r="K966" s="742">
        <v>1545455</v>
      </c>
      <c r="L966" s="743">
        <v>154545</v>
      </c>
      <c r="M966" s="634"/>
      <c r="N966" s="635">
        <f t="shared" si="21"/>
        <v>1700000</v>
      </c>
      <c r="O966" s="505"/>
      <c r="P966" s="513"/>
      <c r="Q966" s="537"/>
      <c r="R966" s="537"/>
      <c r="S966" s="537"/>
    </row>
    <row r="967" spans="2:19" ht="18.75" customHeight="1">
      <c r="B967" s="626"/>
      <c r="C967" s="626"/>
      <c r="D967" s="758">
        <f>IFERROR(_xlfn.XLOOKUP(E967,[2]예산코드!D:D,[2]예산코드!A:A),"")</f>
        <v>503307</v>
      </c>
      <c r="E967" s="739" t="s">
        <v>2739</v>
      </c>
      <c r="F967" s="747">
        <v>45717</v>
      </c>
      <c r="G967" s="740" t="s">
        <v>2440</v>
      </c>
      <c r="H967" s="741" t="s">
        <v>386</v>
      </c>
      <c r="I967" s="741" t="s">
        <v>635</v>
      </c>
      <c r="J967" s="741" t="s">
        <v>811</v>
      </c>
      <c r="K967" s="742">
        <v>25000</v>
      </c>
      <c r="L967" s="743"/>
      <c r="M967" s="634"/>
      <c r="N967" s="635">
        <f t="shared" si="21"/>
        <v>25000</v>
      </c>
      <c r="O967" s="505"/>
      <c r="P967" s="513"/>
      <c r="Q967" s="537"/>
      <c r="R967" s="537"/>
      <c r="S967" s="537"/>
    </row>
    <row r="968" spans="2:19" ht="18.75" customHeight="1">
      <c r="B968" s="626"/>
      <c r="C968" s="626"/>
      <c r="D968" s="758">
        <f>IFERROR(_xlfn.XLOOKUP(E968,[2]예산코드!D:D,[2]예산코드!A:A),"")</f>
        <v>503304</v>
      </c>
      <c r="E968" s="739" t="s">
        <v>2735</v>
      </c>
      <c r="F968" s="747">
        <v>45717</v>
      </c>
      <c r="G968" s="740" t="s">
        <v>2278</v>
      </c>
      <c r="H968" s="741" t="s">
        <v>1087</v>
      </c>
      <c r="I968" s="741" t="s">
        <v>605</v>
      </c>
      <c r="J968" s="741" t="s">
        <v>811</v>
      </c>
      <c r="K968" s="742">
        <v>15820</v>
      </c>
      <c r="L968" s="743">
        <v>1580</v>
      </c>
      <c r="M968" s="634"/>
      <c r="N968" s="635">
        <f t="shared" si="21"/>
        <v>17400</v>
      </c>
      <c r="O968" s="505"/>
      <c r="P968" s="513"/>
      <c r="Q968" s="537"/>
      <c r="R968" s="537"/>
      <c r="S968" s="537"/>
    </row>
    <row r="969" spans="2:19" ht="18.75" customHeight="1">
      <c r="B969" s="626"/>
      <c r="C969" s="626"/>
      <c r="D969" s="758">
        <f>IFERROR(_xlfn.XLOOKUP(E969,[2]예산코드!D:D,[2]예산코드!A:A),"")</f>
        <v>503304</v>
      </c>
      <c r="E969" s="739" t="s">
        <v>2735</v>
      </c>
      <c r="F969" s="747">
        <v>45717</v>
      </c>
      <c r="G969" s="740" t="s">
        <v>2278</v>
      </c>
      <c r="H969" s="741" t="s">
        <v>1693</v>
      </c>
      <c r="I969" s="741" t="s">
        <v>605</v>
      </c>
      <c r="J969" s="741" t="s">
        <v>811</v>
      </c>
      <c r="K969" s="742">
        <v>38555</v>
      </c>
      <c r="L969" s="743">
        <v>3845</v>
      </c>
      <c r="M969" s="634"/>
      <c r="N969" s="635">
        <f t="shared" si="21"/>
        <v>42400</v>
      </c>
      <c r="O969" s="505"/>
      <c r="P969" s="513"/>
      <c r="Q969" s="537"/>
      <c r="R969" s="537"/>
      <c r="S969" s="537"/>
    </row>
    <row r="970" spans="2:19" ht="18.75" customHeight="1">
      <c r="B970" s="626"/>
      <c r="C970" s="626"/>
      <c r="D970" s="758">
        <f>IFERROR(_xlfn.XLOOKUP(E970,[2]예산코드!D:D,[2]예산코드!A:A),"")</f>
        <v>503304</v>
      </c>
      <c r="E970" s="739" t="s">
        <v>2735</v>
      </c>
      <c r="F970" s="747">
        <v>45717</v>
      </c>
      <c r="G970" s="740" t="s">
        <v>2418</v>
      </c>
      <c r="H970" s="741" t="s">
        <v>2384</v>
      </c>
      <c r="I970" s="741" t="s">
        <v>681</v>
      </c>
      <c r="J970" s="741" t="s">
        <v>811</v>
      </c>
      <c r="K970" s="742">
        <v>300000</v>
      </c>
      <c r="L970" s="743">
        <v>30000</v>
      </c>
      <c r="M970" s="634"/>
      <c r="N970" s="635">
        <f t="shared" si="21"/>
        <v>330000</v>
      </c>
      <c r="O970" s="505"/>
      <c r="P970" s="513"/>
      <c r="Q970" s="537"/>
      <c r="R970" s="537"/>
      <c r="S970" s="537"/>
    </row>
    <row r="971" spans="2:19" ht="18.75" customHeight="1">
      <c r="B971" s="626"/>
      <c r="C971" s="626"/>
      <c r="D971" s="758">
        <f>IFERROR(_xlfn.XLOOKUP(E971,[2]예산코드!D:D,[2]예산코드!A:A),"")</f>
        <v>503304</v>
      </c>
      <c r="E971" s="739" t="s">
        <v>2735</v>
      </c>
      <c r="F971" s="747">
        <v>45717</v>
      </c>
      <c r="G971" s="740" t="s">
        <v>2453</v>
      </c>
      <c r="H971" s="741" t="s">
        <v>2384</v>
      </c>
      <c r="I971" s="741" t="s">
        <v>681</v>
      </c>
      <c r="J971" s="741" t="s">
        <v>811</v>
      </c>
      <c r="K971" s="742">
        <v>300000</v>
      </c>
      <c r="L971" s="743">
        <v>30000</v>
      </c>
      <c r="M971" s="634"/>
      <c r="N971" s="635">
        <f t="shared" si="21"/>
        <v>330000</v>
      </c>
      <c r="O971" s="505"/>
      <c r="P971" s="513"/>
      <c r="Q971" s="537"/>
      <c r="R971" s="537"/>
      <c r="S971" s="537"/>
    </row>
    <row r="972" spans="2:19" ht="18.75" customHeight="1">
      <c r="B972" s="626"/>
      <c r="C972" s="626"/>
      <c r="D972" s="758">
        <f>IFERROR(_xlfn.XLOOKUP(E972,[2]예산코드!D:D,[2]예산코드!A:A),"")</f>
        <v>503312</v>
      </c>
      <c r="E972" s="739" t="s">
        <v>2736</v>
      </c>
      <c r="F972" s="747">
        <v>45717</v>
      </c>
      <c r="G972" s="740" t="s">
        <v>2262</v>
      </c>
      <c r="H972" s="741" t="s">
        <v>449</v>
      </c>
      <c r="I972" s="741" t="s">
        <v>681</v>
      </c>
      <c r="J972" s="741" t="s">
        <v>811</v>
      </c>
      <c r="K972" s="742">
        <v>11863</v>
      </c>
      <c r="L972" s="743">
        <v>1187</v>
      </c>
      <c r="M972" s="634"/>
      <c r="N972" s="635">
        <f t="shared" si="21"/>
        <v>13050</v>
      </c>
      <c r="O972" s="505"/>
      <c r="P972" s="513"/>
      <c r="Q972" s="537"/>
      <c r="R972" s="537"/>
      <c r="S972" s="537"/>
    </row>
    <row r="973" spans="2:19" ht="18.75" customHeight="1">
      <c r="B973" s="626"/>
      <c r="C973" s="626"/>
      <c r="D973" s="758">
        <f>IFERROR(_xlfn.XLOOKUP(E973,[2]예산코드!D:D,[2]예산코드!A:A),"")</f>
        <v>503304</v>
      </c>
      <c r="E973" s="739" t="s">
        <v>2735</v>
      </c>
      <c r="F973" s="747">
        <v>45717</v>
      </c>
      <c r="G973" s="740" t="s">
        <v>2230</v>
      </c>
      <c r="H973" s="741" t="s">
        <v>2371</v>
      </c>
      <c r="I973" s="741" t="s">
        <v>681</v>
      </c>
      <c r="J973" s="741" t="s">
        <v>811</v>
      </c>
      <c r="K973" s="742">
        <v>29000</v>
      </c>
      <c r="L973" s="743">
        <v>2900</v>
      </c>
      <c r="M973" s="634"/>
      <c r="N973" s="635">
        <f t="shared" si="21"/>
        <v>31900</v>
      </c>
      <c r="O973" s="505"/>
      <c r="P973" s="513"/>
      <c r="Q973" s="537"/>
      <c r="R973" s="537"/>
      <c r="S973" s="537"/>
    </row>
    <row r="974" spans="2:19" ht="18.75" customHeight="1">
      <c r="B974" s="626"/>
      <c r="C974" s="626"/>
      <c r="D974" s="758">
        <f>IFERROR(_xlfn.XLOOKUP(E974,[2]예산코드!D:D,[2]예산코드!A:A),"")</f>
        <v>503304</v>
      </c>
      <c r="E974" s="739" t="s">
        <v>2735</v>
      </c>
      <c r="F974" s="747">
        <v>45717</v>
      </c>
      <c r="G974" s="740" t="s">
        <v>2290</v>
      </c>
      <c r="H974" s="741" t="s">
        <v>434</v>
      </c>
      <c r="I974" s="741" t="s">
        <v>681</v>
      </c>
      <c r="J974" s="741" t="s">
        <v>811</v>
      </c>
      <c r="K974" s="742">
        <v>10635</v>
      </c>
      <c r="L974" s="743">
        <v>1065</v>
      </c>
      <c r="M974" s="634"/>
      <c r="N974" s="635">
        <f t="shared" si="21"/>
        <v>11700</v>
      </c>
      <c r="O974" s="505"/>
      <c r="P974" s="513"/>
      <c r="Q974" s="537"/>
      <c r="R974" s="537"/>
      <c r="S974" s="537"/>
    </row>
    <row r="975" spans="2:19" ht="18.75" customHeight="1">
      <c r="B975" s="626"/>
      <c r="C975" s="626"/>
      <c r="D975" s="758">
        <f>IFERROR(_xlfn.XLOOKUP(E975,[2]예산코드!D:D,[2]예산코드!A:A),"")</f>
        <v>503304</v>
      </c>
      <c r="E975" s="739" t="s">
        <v>2735</v>
      </c>
      <c r="F975" s="747">
        <v>45717</v>
      </c>
      <c r="G975" s="740" t="s">
        <v>2230</v>
      </c>
      <c r="H975" s="741" t="s">
        <v>413</v>
      </c>
      <c r="I975" s="741" t="s">
        <v>681</v>
      </c>
      <c r="J975" s="741" t="s">
        <v>811</v>
      </c>
      <c r="K975" s="742">
        <v>3637</v>
      </c>
      <c r="L975" s="743">
        <v>363</v>
      </c>
      <c r="M975" s="634"/>
      <c r="N975" s="635">
        <f t="shared" si="21"/>
        <v>4000</v>
      </c>
      <c r="O975" s="505"/>
      <c r="P975" s="513"/>
      <c r="Q975" s="537"/>
      <c r="R975" s="537"/>
      <c r="S975" s="537"/>
    </row>
    <row r="976" spans="2:19" ht="18.75" customHeight="1">
      <c r="B976" s="626"/>
      <c r="C976" s="626"/>
      <c r="D976" s="758">
        <f>IFERROR(_xlfn.XLOOKUP(E976,[2]예산코드!D:D,[2]예산코드!A:A),"")</f>
        <v>503304</v>
      </c>
      <c r="E976" s="739" t="s">
        <v>2735</v>
      </c>
      <c r="F976" s="747">
        <v>45717</v>
      </c>
      <c r="G976" s="740" t="s">
        <v>2291</v>
      </c>
      <c r="H976" s="741" t="s">
        <v>2368</v>
      </c>
      <c r="I976" s="741" t="s">
        <v>681</v>
      </c>
      <c r="J976" s="741" t="s">
        <v>811</v>
      </c>
      <c r="K976" s="742">
        <v>31364</v>
      </c>
      <c r="L976" s="743">
        <v>3136</v>
      </c>
      <c r="M976" s="634"/>
      <c r="N976" s="635">
        <f t="shared" si="21"/>
        <v>34500</v>
      </c>
      <c r="O976" s="505"/>
      <c r="P976" s="513"/>
      <c r="Q976" s="537"/>
      <c r="R976" s="537"/>
      <c r="S976" s="537"/>
    </row>
    <row r="977" spans="2:19" ht="18.75" customHeight="1">
      <c r="B977" s="626"/>
      <c r="C977" s="626"/>
      <c r="D977" s="758">
        <f>IFERROR(_xlfn.XLOOKUP(E977,[2]예산코드!D:D,[2]예산코드!A:A),"")</f>
        <v>503301</v>
      </c>
      <c r="E977" s="739" t="s">
        <v>2740</v>
      </c>
      <c r="F977" s="747">
        <v>45717</v>
      </c>
      <c r="G977" s="740" t="s">
        <v>2292</v>
      </c>
      <c r="H977" s="741" t="s">
        <v>1187</v>
      </c>
      <c r="I977" s="741" t="s">
        <v>681</v>
      </c>
      <c r="J977" s="741" t="s">
        <v>811</v>
      </c>
      <c r="K977" s="742">
        <v>363637</v>
      </c>
      <c r="L977" s="743">
        <v>36363</v>
      </c>
      <c r="M977" s="634"/>
      <c r="N977" s="635">
        <f t="shared" si="21"/>
        <v>400000</v>
      </c>
      <c r="O977" s="505"/>
      <c r="P977" s="513"/>
      <c r="Q977" s="537"/>
      <c r="R977" s="537"/>
      <c r="S977" s="537"/>
    </row>
    <row r="978" spans="2:19" ht="18.75" customHeight="1">
      <c r="B978" s="626"/>
      <c r="C978" s="626"/>
      <c r="D978" s="758">
        <f>IFERROR(_xlfn.XLOOKUP(E978,[2]예산코드!D:D,[2]예산코드!A:A),"")</f>
        <v>503301</v>
      </c>
      <c r="E978" s="739" t="s">
        <v>2740</v>
      </c>
      <c r="F978" s="747">
        <v>45717</v>
      </c>
      <c r="G978" s="740" t="s">
        <v>2231</v>
      </c>
      <c r="H978" s="741" t="s">
        <v>2306</v>
      </c>
      <c r="I978" s="741" t="s">
        <v>681</v>
      </c>
      <c r="J978" s="741" t="s">
        <v>811</v>
      </c>
      <c r="K978" s="742">
        <v>244909</v>
      </c>
      <c r="L978" s="743">
        <v>24491</v>
      </c>
      <c r="M978" s="634"/>
      <c r="N978" s="635">
        <f t="shared" si="21"/>
        <v>269400</v>
      </c>
      <c r="O978" s="505"/>
      <c r="P978" s="513"/>
      <c r="Q978" s="537"/>
      <c r="R978" s="537"/>
      <c r="S978" s="537"/>
    </row>
    <row r="979" spans="2:19" ht="18.75" customHeight="1">
      <c r="B979" s="626"/>
      <c r="C979" s="626"/>
      <c r="D979" s="758">
        <f>IFERROR(_xlfn.XLOOKUP(E979,[2]예산코드!D:D,[2]예산코드!A:A),"")</f>
        <v>503301</v>
      </c>
      <c r="E979" s="739" t="s">
        <v>2740</v>
      </c>
      <c r="F979" s="747">
        <v>45717</v>
      </c>
      <c r="G979" s="740" t="s">
        <v>2247</v>
      </c>
      <c r="H979" s="741" t="s">
        <v>201</v>
      </c>
      <c r="I979" s="741" t="s">
        <v>681</v>
      </c>
      <c r="J979" s="741" t="s">
        <v>811</v>
      </c>
      <c r="K979" s="742">
        <v>391370</v>
      </c>
      <c r="L979" s="743">
        <v>39130</v>
      </c>
      <c r="M979" s="634"/>
      <c r="N979" s="635">
        <f t="shared" si="21"/>
        <v>430500</v>
      </c>
      <c r="O979" s="505"/>
      <c r="P979" s="513"/>
      <c r="Q979" s="537"/>
      <c r="R979" s="537"/>
      <c r="S979" s="537"/>
    </row>
    <row r="980" spans="2:19" ht="18.75" customHeight="1">
      <c r="B980" s="626"/>
      <c r="C980" s="626"/>
      <c r="D980" s="758">
        <f>IFERROR(_xlfn.XLOOKUP(E980,[2]예산코드!D:D,[2]예산코드!A:A),"")</f>
        <v>503301</v>
      </c>
      <c r="E980" s="739" t="s">
        <v>2740</v>
      </c>
      <c r="F980" s="747">
        <v>45717</v>
      </c>
      <c r="G980" s="740" t="s">
        <v>2409</v>
      </c>
      <c r="H980" s="741" t="s">
        <v>2387</v>
      </c>
      <c r="I980" s="741" t="s">
        <v>681</v>
      </c>
      <c r="J980" s="741" t="s">
        <v>811</v>
      </c>
      <c r="K980" s="742">
        <v>13182</v>
      </c>
      <c r="L980" s="743">
        <v>1318</v>
      </c>
      <c r="M980" s="634"/>
      <c r="N980" s="635">
        <f t="shared" si="21"/>
        <v>14500</v>
      </c>
      <c r="O980" s="505"/>
      <c r="P980" s="513"/>
      <c r="Q980" s="537"/>
      <c r="R980" s="537"/>
      <c r="S980" s="537"/>
    </row>
    <row r="981" spans="2:19" ht="18.75" customHeight="1">
      <c r="B981" s="626"/>
      <c r="C981" s="626"/>
      <c r="D981" s="758">
        <f>IFERROR(_xlfn.XLOOKUP(E981,[2]예산코드!D:D,[2]예산코드!A:A),"")</f>
        <v>503304</v>
      </c>
      <c r="E981" s="739" t="s">
        <v>2735</v>
      </c>
      <c r="F981" s="747">
        <v>45717</v>
      </c>
      <c r="G981" s="740" t="s">
        <v>2212</v>
      </c>
      <c r="H981" s="741" t="s">
        <v>2301</v>
      </c>
      <c r="I981" s="741" t="s">
        <v>681</v>
      </c>
      <c r="J981" s="741" t="s">
        <v>811</v>
      </c>
      <c r="K981" s="742">
        <v>290910</v>
      </c>
      <c r="L981" s="743">
        <v>29090</v>
      </c>
      <c r="M981" s="634"/>
      <c r="N981" s="635">
        <f t="shared" si="21"/>
        <v>320000</v>
      </c>
      <c r="O981" s="505"/>
      <c r="P981" s="513"/>
      <c r="Q981" s="537"/>
      <c r="R981" s="537"/>
      <c r="S981" s="537"/>
    </row>
    <row r="982" spans="2:19" ht="18.75" customHeight="1">
      <c r="B982" s="626"/>
      <c r="C982" s="626"/>
      <c r="D982" s="758">
        <f>IFERROR(_xlfn.XLOOKUP(E982,[2]예산코드!D:D,[2]예산코드!A:A),"")</f>
        <v>503312</v>
      </c>
      <c r="E982" s="739" t="s">
        <v>2736</v>
      </c>
      <c r="F982" s="747">
        <v>45717</v>
      </c>
      <c r="G982" s="740" t="s">
        <v>2136</v>
      </c>
      <c r="H982" s="741" t="s">
        <v>95</v>
      </c>
      <c r="I982" s="741" t="s">
        <v>681</v>
      </c>
      <c r="J982" s="741" t="s">
        <v>811</v>
      </c>
      <c r="K982" s="742">
        <v>18362</v>
      </c>
      <c r="L982" s="743">
        <v>1838</v>
      </c>
      <c r="M982" s="634"/>
      <c r="N982" s="635">
        <f t="shared" si="21"/>
        <v>20200</v>
      </c>
      <c r="O982" s="505"/>
      <c r="P982" s="513"/>
      <c r="Q982" s="537"/>
      <c r="R982" s="537"/>
      <c r="S982" s="537"/>
    </row>
    <row r="983" spans="2:19" ht="18.75" customHeight="1">
      <c r="B983" s="626"/>
      <c r="C983" s="626"/>
      <c r="D983" s="758">
        <f>IFERROR(_xlfn.XLOOKUP(E983,[2]예산코드!D:D,[2]예산코드!A:A),"")</f>
        <v>503304</v>
      </c>
      <c r="E983" s="739" t="s">
        <v>2735</v>
      </c>
      <c r="F983" s="747">
        <v>45717</v>
      </c>
      <c r="G983" s="740" t="s">
        <v>2230</v>
      </c>
      <c r="H983" s="741" t="s">
        <v>2195</v>
      </c>
      <c r="I983" s="741" t="s">
        <v>681</v>
      </c>
      <c r="J983" s="741" t="s">
        <v>811</v>
      </c>
      <c r="K983" s="742">
        <v>193227</v>
      </c>
      <c r="L983" s="743">
        <v>12323</v>
      </c>
      <c r="M983" s="634"/>
      <c r="N983" s="635">
        <f t="shared" si="21"/>
        <v>205550</v>
      </c>
      <c r="O983" s="505"/>
      <c r="P983" s="513"/>
      <c r="Q983" s="537"/>
      <c r="R983" s="537"/>
      <c r="S983" s="537"/>
    </row>
    <row r="984" spans="2:19" ht="18.75" customHeight="1">
      <c r="B984" s="626"/>
      <c r="C984" s="626"/>
      <c r="D984" s="758">
        <f>IFERROR(_xlfn.XLOOKUP(E984,[2]예산코드!D:D,[2]예산코드!A:A),"")</f>
        <v>503304</v>
      </c>
      <c r="E984" s="739" t="s">
        <v>2735</v>
      </c>
      <c r="F984" s="747">
        <v>45717</v>
      </c>
      <c r="G984" s="740" t="s">
        <v>2182</v>
      </c>
      <c r="H984" s="741" t="s">
        <v>2303</v>
      </c>
      <c r="I984" s="741" t="s">
        <v>733</v>
      </c>
      <c r="J984" s="741" t="s">
        <v>672</v>
      </c>
      <c r="K984" s="742">
        <v>18200</v>
      </c>
      <c r="L984" s="743"/>
      <c r="M984" s="634"/>
      <c r="N984" s="635">
        <f t="shared" si="21"/>
        <v>18200</v>
      </c>
      <c r="O984" s="505"/>
      <c r="P984" s="513"/>
      <c r="Q984" s="537"/>
      <c r="R984" s="537"/>
      <c r="S984" s="537"/>
    </row>
    <row r="985" spans="2:19" ht="18.75" customHeight="1">
      <c r="B985" s="626"/>
      <c r="C985" s="626"/>
      <c r="D985" s="758">
        <f>IFERROR(_xlfn.XLOOKUP(E985,[2]예산코드!D:D,[2]예산코드!A:A),"")</f>
        <v>503301</v>
      </c>
      <c r="E985" s="739" t="s">
        <v>2740</v>
      </c>
      <c r="F985" s="747">
        <v>45717</v>
      </c>
      <c r="G985" s="740" t="s">
        <v>2181</v>
      </c>
      <c r="H985" s="741" t="s">
        <v>201</v>
      </c>
      <c r="I985" s="741" t="s">
        <v>677</v>
      </c>
      <c r="J985" s="741" t="s">
        <v>811</v>
      </c>
      <c r="K985" s="742">
        <v>10909</v>
      </c>
      <c r="L985" s="743">
        <v>1091</v>
      </c>
      <c r="M985" s="634"/>
      <c r="N985" s="635">
        <f t="shared" si="21"/>
        <v>12000</v>
      </c>
      <c r="O985" s="505"/>
      <c r="P985" s="513"/>
      <c r="Q985" s="537"/>
      <c r="R985" s="537"/>
      <c r="S985" s="537"/>
    </row>
    <row r="986" spans="2:19" ht="18.75" customHeight="1">
      <c r="B986" s="728"/>
      <c r="C986" s="728"/>
      <c r="D986" s="758">
        <f>IFERROR(_xlfn.XLOOKUP(E986,[2]예산코드!D:D,[2]예산코드!A:A),"")</f>
        <v>503307</v>
      </c>
      <c r="E986" s="739" t="s">
        <v>2739</v>
      </c>
      <c r="F986" s="734">
        <v>45718</v>
      </c>
      <c r="G986" s="735" t="s">
        <v>2034</v>
      </c>
      <c r="H986" s="736" t="s">
        <v>770</v>
      </c>
      <c r="I986" s="736" t="s">
        <v>780</v>
      </c>
      <c r="J986" s="736" t="s">
        <v>1143</v>
      </c>
      <c r="K986" s="737">
        <v>1455</v>
      </c>
      <c r="L986" s="738">
        <v>145</v>
      </c>
      <c r="M986" s="634" t="str">
        <f t="array" aca="1" ref="M986" ca="1">IFERROR(_xludf.IFS(J986="원천",K986*3.3%*-1,J986="원천/고용",SUM(K986*3.3%*-1,K986*75%*0.8%*-1)),"")</f>
        <v/>
      </c>
      <c r="N986" s="635">
        <f t="shared" ca="1" si="21"/>
        <v>1600</v>
      </c>
      <c r="O986" s="504"/>
      <c r="P986" s="527"/>
      <c r="Q986" s="537"/>
      <c r="R986" s="537"/>
      <c r="S986" s="537"/>
    </row>
    <row r="987" spans="2:19" ht="18.75" customHeight="1">
      <c r="B987" s="626"/>
      <c r="C987" s="626"/>
      <c r="D987" s="758">
        <f>IFERROR(_xlfn.XLOOKUP(E987,[2]예산코드!D:D,[2]예산코드!A:A),"")</f>
        <v>503307</v>
      </c>
      <c r="E987" s="739" t="s">
        <v>2739</v>
      </c>
      <c r="F987" s="734">
        <v>45718</v>
      </c>
      <c r="G987" s="740" t="s">
        <v>2034</v>
      </c>
      <c r="H987" s="741" t="s">
        <v>787</v>
      </c>
      <c r="I987" s="741" t="s">
        <v>780</v>
      </c>
      <c r="J987" s="741" t="s">
        <v>1143</v>
      </c>
      <c r="K987" s="742">
        <v>2727</v>
      </c>
      <c r="L987" s="743">
        <v>273</v>
      </c>
      <c r="M987" s="634" t="str">
        <f t="array" aca="1" ref="M987" ca="1">IFERROR(_xludf.IFS(J987="원천",K987*3.3%*-1,J987="원천/고용",SUM(K987*3.3%*-1,K987*75%*0.8%*-1)),"")</f>
        <v/>
      </c>
      <c r="N987" s="635">
        <f t="shared" ca="1" si="21"/>
        <v>3000</v>
      </c>
      <c r="O987" s="505"/>
      <c r="P987" s="513"/>
      <c r="Q987" s="537"/>
      <c r="R987" s="537"/>
      <c r="S987" s="537"/>
    </row>
    <row r="988" spans="2:19" ht="18.75" customHeight="1">
      <c r="B988" s="728"/>
      <c r="C988" s="728"/>
      <c r="D988" s="758">
        <f>IFERROR(_xlfn.XLOOKUP(E988,[2]예산코드!D:D,[2]예산코드!A:A),"")</f>
        <v>503306</v>
      </c>
      <c r="E988" s="733" t="s">
        <v>2741</v>
      </c>
      <c r="F988" s="734">
        <v>45718</v>
      </c>
      <c r="G988" s="735" t="s">
        <v>1600</v>
      </c>
      <c r="H988" s="736" t="s">
        <v>1185</v>
      </c>
      <c r="I988" s="736" t="s">
        <v>780</v>
      </c>
      <c r="J988" s="736" t="s">
        <v>1143</v>
      </c>
      <c r="K988" s="737">
        <v>181818</v>
      </c>
      <c r="L988" s="738">
        <v>18182</v>
      </c>
      <c r="M988" s="634" t="str">
        <f t="array" aca="1" ref="M988" ca="1">IFERROR(_xludf.IFS(J988="원천",K988*3.3%*-1,J988="원천/고용",SUM(K988*3.3%*-1,K988*75%*0.8%*-1)),"")</f>
        <v/>
      </c>
      <c r="N988" s="635">
        <f t="shared" ca="1" si="21"/>
        <v>200000</v>
      </c>
      <c r="O988" s="504"/>
      <c r="P988" s="527"/>
      <c r="Q988" s="537"/>
      <c r="R988" s="537"/>
      <c r="S988" s="537"/>
    </row>
    <row r="989" spans="2:19" ht="18.75" customHeight="1">
      <c r="B989" s="626"/>
      <c r="C989" s="626"/>
      <c r="D989" s="758">
        <f>IFERROR(_xlfn.XLOOKUP(E989,[2]예산코드!D:D,[2]예산코드!A:A),"")</f>
        <v>503306</v>
      </c>
      <c r="E989" s="739" t="s">
        <v>2741</v>
      </c>
      <c r="F989" s="734">
        <v>45718</v>
      </c>
      <c r="G989" s="740" t="s">
        <v>1521</v>
      </c>
      <c r="H989" s="741" t="s">
        <v>1144</v>
      </c>
      <c r="I989" s="741" t="s">
        <v>702</v>
      </c>
      <c r="J989" s="741" t="s">
        <v>1143</v>
      </c>
      <c r="K989" s="742">
        <v>181818</v>
      </c>
      <c r="L989" s="743">
        <v>18182</v>
      </c>
      <c r="M989" s="634" t="str">
        <f t="array" aca="1" ref="M989" ca="1">IFERROR(_xludf.IFS(J989="원천",K989*3.3%*-1,J989="원천/고용",SUM(K989*3.3%*-1,K989*75%*0.8%*-1)),"")</f>
        <v/>
      </c>
      <c r="N989" s="635">
        <f t="shared" ca="1" si="21"/>
        <v>200000</v>
      </c>
      <c r="O989" s="505"/>
      <c r="P989" s="513"/>
      <c r="Q989" s="537"/>
      <c r="R989" s="537"/>
      <c r="S989" s="537"/>
    </row>
    <row r="990" spans="2:19" ht="18.75" customHeight="1">
      <c r="B990" s="626"/>
      <c r="C990" s="626"/>
      <c r="D990" s="758">
        <f>IFERROR(_xlfn.XLOOKUP(E990,[2]예산코드!D:D,[2]예산코드!A:A),"")</f>
        <v>503301</v>
      </c>
      <c r="E990" s="739" t="s">
        <v>2740</v>
      </c>
      <c r="F990" s="734">
        <v>45718</v>
      </c>
      <c r="G990" s="740" t="s">
        <v>283</v>
      </c>
      <c r="H990" s="741" t="s">
        <v>1435</v>
      </c>
      <c r="I990" s="741" t="s">
        <v>636</v>
      </c>
      <c r="J990" s="741" t="s">
        <v>811</v>
      </c>
      <c r="K990" s="742">
        <v>12919</v>
      </c>
      <c r="L990" s="743">
        <v>1281</v>
      </c>
      <c r="M990" s="634"/>
      <c r="N990" s="635">
        <f t="shared" si="21"/>
        <v>14200</v>
      </c>
      <c r="O990" s="505"/>
      <c r="P990" s="513"/>
      <c r="Q990" s="537"/>
      <c r="R990" s="537"/>
      <c r="S990" s="537"/>
    </row>
    <row r="991" spans="2:19" ht="18.75" customHeight="1">
      <c r="B991" s="626"/>
      <c r="C991" s="626"/>
      <c r="D991" s="758">
        <f>IFERROR(_xlfn.XLOOKUP(E991,[2]예산코드!D:D,[2]예산코드!A:A),"")</f>
        <v>503306</v>
      </c>
      <c r="E991" s="739" t="s">
        <v>2741</v>
      </c>
      <c r="F991" s="734">
        <v>45718</v>
      </c>
      <c r="G991" s="740" t="s">
        <v>2102</v>
      </c>
      <c r="H991" s="741" t="s">
        <v>1969</v>
      </c>
      <c r="I991" s="741" t="s">
        <v>636</v>
      </c>
      <c r="J991" s="741" t="s">
        <v>811</v>
      </c>
      <c r="K991" s="742">
        <v>54545</v>
      </c>
      <c r="L991" s="743">
        <v>5455</v>
      </c>
      <c r="M991" s="634"/>
      <c r="N991" s="635">
        <f t="shared" si="21"/>
        <v>60000</v>
      </c>
      <c r="O991" s="505"/>
      <c r="P991" s="513"/>
      <c r="Q991" s="537"/>
      <c r="R991" s="537"/>
      <c r="S991" s="537"/>
    </row>
    <row r="992" spans="2:19" ht="18.75" customHeight="1">
      <c r="B992" s="626"/>
      <c r="C992" s="626"/>
      <c r="D992" s="758">
        <f>IFERROR(_xlfn.XLOOKUP(E992,[2]예산코드!D:D,[2]예산코드!A:A),"")</f>
        <v>503304</v>
      </c>
      <c r="E992" s="739" t="s">
        <v>2735</v>
      </c>
      <c r="F992" s="734">
        <v>45718</v>
      </c>
      <c r="G992" s="740" t="s">
        <v>1925</v>
      </c>
      <c r="H992" s="741" t="s">
        <v>1486</v>
      </c>
      <c r="I992" s="741" t="s">
        <v>636</v>
      </c>
      <c r="J992" s="741" t="s">
        <v>811</v>
      </c>
      <c r="K992" s="742">
        <v>5455</v>
      </c>
      <c r="L992" s="743">
        <v>545</v>
      </c>
      <c r="M992" s="634"/>
      <c r="N992" s="635">
        <f t="shared" si="21"/>
        <v>6000</v>
      </c>
      <c r="O992" s="505"/>
      <c r="P992" s="513"/>
      <c r="Q992" s="537"/>
      <c r="R992" s="537"/>
      <c r="S992" s="537"/>
    </row>
    <row r="993" spans="2:19" ht="18.75" customHeight="1">
      <c r="B993" s="626"/>
      <c r="C993" s="626"/>
      <c r="D993" s="758">
        <f>IFERROR(_xlfn.XLOOKUP(E993,[2]예산코드!D:D,[2]예산코드!A:A),"")</f>
        <v>503307</v>
      </c>
      <c r="E993" s="739" t="s">
        <v>2739</v>
      </c>
      <c r="F993" s="734">
        <v>45718</v>
      </c>
      <c r="G993" s="740" t="s">
        <v>1848</v>
      </c>
      <c r="H993" s="741" t="s">
        <v>770</v>
      </c>
      <c r="I993" s="741" t="s">
        <v>636</v>
      </c>
      <c r="J993" s="741" t="s">
        <v>1143</v>
      </c>
      <c r="K993" s="742">
        <v>2545</v>
      </c>
      <c r="L993" s="743">
        <v>255</v>
      </c>
      <c r="M993" s="634"/>
      <c r="N993" s="635">
        <f t="shared" si="21"/>
        <v>2800</v>
      </c>
      <c r="O993" s="505"/>
      <c r="P993" s="513"/>
      <c r="Q993" s="537"/>
      <c r="R993" s="537"/>
      <c r="S993" s="537"/>
    </row>
    <row r="994" spans="2:19" ht="18.75" customHeight="1">
      <c r="B994" s="626"/>
      <c r="C994" s="626"/>
      <c r="D994" s="758">
        <f>IFERROR(_xlfn.XLOOKUP(E994,[2]예산코드!D:D,[2]예산코드!A:A),"")</f>
        <v>503307</v>
      </c>
      <c r="E994" s="739" t="s">
        <v>2739</v>
      </c>
      <c r="F994" s="734">
        <v>45718</v>
      </c>
      <c r="G994" s="740" t="s">
        <v>1848</v>
      </c>
      <c r="H994" s="741" t="s">
        <v>1227</v>
      </c>
      <c r="I994" s="741" t="s">
        <v>636</v>
      </c>
      <c r="J994" s="741" t="s">
        <v>1143</v>
      </c>
      <c r="K994" s="742">
        <v>3273</v>
      </c>
      <c r="L994" s="743">
        <v>327</v>
      </c>
      <c r="M994" s="634"/>
      <c r="N994" s="635">
        <f t="shared" si="21"/>
        <v>3600</v>
      </c>
      <c r="O994" s="505"/>
      <c r="P994" s="513"/>
      <c r="Q994" s="537"/>
      <c r="R994" s="537"/>
      <c r="S994" s="537"/>
    </row>
    <row r="995" spans="2:19" ht="18.75" customHeight="1">
      <c r="B995" s="626"/>
      <c r="C995" s="626"/>
      <c r="D995" s="758">
        <f>IFERROR(_xlfn.XLOOKUP(E995,[2]예산코드!D:D,[2]예산코드!A:A),"")</f>
        <v>503307</v>
      </c>
      <c r="E995" s="739" t="s">
        <v>2739</v>
      </c>
      <c r="F995" s="734">
        <v>45718</v>
      </c>
      <c r="G995" s="740" t="s">
        <v>1848</v>
      </c>
      <c r="H995" s="741" t="s">
        <v>1149</v>
      </c>
      <c r="I995" s="741" t="s">
        <v>636</v>
      </c>
      <c r="J995" s="741" t="s">
        <v>1143</v>
      </c>
      <c r="K995" s="742">
        <v>800</v>
      </c>
      <c r="L995" s="743"/>
      <c r="M995" s="634"/>
      <c r="N995" s="635">
        <f t="shared" si="21"/>
        <v>800</v>
      </c>
      <c r="O995" s="505"/>
      <c r="P995" s="513"/>
      <c r="Q995" s="537"/>
      <c r="R995" s="537"/>
      <c r="S995" s="537"/>
    </row>
    <row r="996" spans="2:19" ht="18.75" customHeight="1">
      <c r="B996" s="626"/>
      <c r="C996" s="626"/>
      <c r="D996" s="758">
        <f>IFERROR(_xlfn.XLOOKUP(E996,[2]예산코드!D:D,[2]예산코드!A:A),"")</f>
        <v>503301</v>
      </c>
      <c r="E996" s="739" t="s">
        <v>2740</v>
      </c>
      <c r="F996" s="734">
        <v>45718</v>
      </c>
      <c r="G996" s="740" t="s">
        <v>432</v>
      </c>
      <c r="H996" s="741" t="s">
        <v>457</v>
      </c>
      <c r="I996" s="741" t="s">
        <v>692</v>
      </c>
      <c r="J996" s="741" t="s">
        <v>811</v>
      </c>
      <c r="K996" s="742">
        <v>53455</v>
      </c>
      <c r="L996" s="743">
        <v>5345</v>
      </c>
      <c r="M996" s="634"/>
      <c r="N996" s="635">
        <f t="shared" si="21"/>
        <v>58800</v>
      </c>
      <c r="O996" s="505"/>
      <c r="P996" s="513"/>
      <c r="Q996" s="537"/>
      <c r="R996" s="537"/>
      <c r="S996" s="537"/>
    </row>
    <row r="997" spans="2:19" ht="18.75" customHeight="1">
      <c r="B997" s="626"/>
      <c r="C997" s="626"/>
      <c r="D997" s="758">
        <f>IFERROR(_xlfn.XLOOKUP(E997,[2]예산코드!D:D,[2]예산코드!A:A),"")</f>
        <v>503306</v>
      </c>
      <c r="E997" s="733" t="s">
        <v>2741</v>
      </c>
      <c r="F997" s="734">
        <v>45718</v>
      </c>
      <c r="G997" s="740" t="s">
        <v>1841</v>
      </c>
      <c r="H997" s="741" t="s">
        <v>1488</v>
      </c>
      <c r="I997" s="741" t="s">
        <v>692</v>
      </c>
      <c r="J997" s="741" t="s">
        <v>811</v>
      </c>
      <c r="K997" s="742">
        <v>27273</v>
      </c>
      <c r="L997" s="743">
        <v>2727</v>
      </c>
      <c r="M997" s="634"/>
      <c r="N997" s="635">
        <f t="shared" si="21"/>
        <v>30000</v>
      </c>
      <c r="O997" s="505"/>
      <c r="P997" s="513"/>
      <c r="Q997" s="537"/>
      <c r="R997" s="537"/>
      <c r="S997" s="537"/>
    </row>
    <row r="998" spans="2:19" ht="18.75" customHeight="1">
      <c r="B998" s="626"/>
      <c r="C998" s="626"/>
      <c r="D998" s="758">
        <f>IFERROR(_xlfn.XLOOKUP(E998,[2]예산코드!D:D,[2]예산코드!A:A),"")</f>
        <v>503307</v>
      </c>
      <c r="E998" s="739" t="s">
        <v>2739</v>
      </c>
      <c r="F998" s="734">
        <v>45718</v>
      </c>
      <c r="G998" s="740" t="s">
        <v>1836</v>
      </c>
      <c r="H998" s="741" t="s">
        <v>442</v>
      </c>
      <c r="I998" s="741" t="s">
        <v>678</v>
      </c>
      <c r="J998" s="741" t="s">
        <v>811</v>
      </c>
      <c r="K998" s="742">
        <v>26400</v>
      </c>
      <c r="L998" s="743"/>
      <c r="M998" s="634"/>
      <c r="N998" s="635">
        <f t="shared" si="21"/>
        <v>26400</v>
      </c>
      <c r="O998" s="505"/>
      <c r="P998" s="513"/>
      <c r="Q998" s="537"/>
      <c r="R998" s="537"/>
      <c r="S998" s="537"/>
    </row>
    <row r="999" spans="2:19" ht="18.75" customHeight="1">
      <c r="B999" s="626"/>
      <c r="C999" s="626"/>
      <c r="D999" s="758">
        <f>IFERROR(_xlfn.XLOOKUP(E999,[2]예산코드!D:D,[2]예산코드!A:A),"")</f>
        <v>503307</v>
      </c>
      <c r="E999" s="739" t="s">
        <v>2739</v>
      </c>
      <c r="F999" s="734">
        <v>45718</v>
      </c>
      <c r="G999" s="740" t="s">
        <v>1843</v>
      </c>
      <c r="H999" s="741" t="s">
        <v>787</v>
      </c>
      <c r="I999" s="741" t="s">
        <v>692</v>
      </c>
      <c r="J999" s="741" t="s">
        <v>672</v>
      </c>
      <c r="K999" s="742">
        <v>2545</v>
      </c>
      <c r="L999" s="743">
        <v>255</v>
      </c>
      <c r="M999" s="634"/>
      <c r="N999" s="635">
        <f t="shared" si="21"/>
        <v>2800</v>
      </c>
      <c r="O999" s="505"/>
      <c r="P999" s="513"/>
      <c r="Q999" s="537"/>
      <c r="R999" s="537"/>
      <c r="S999" s="537"/>
    </row>
    <row r="1000" spans="2:19" ht="18.75" customHeight="1">
      <c r="B1000" s="626"/>
      <c r="C1000" s="626"/>
      <c r="D1000" s="758">
        <f>IFERROR(_xlfn.XLOOKUP(E1000,[2]예산코드!D:D,[2]예산코드!A:A),"")</f>
        <v>503307</v>
      </c>
      <c r="E1000" s="739" t="s">
        <v>2739</v>
      </c>
      <c r="F1000" s="734">
        <v>45718</v>
      </c>
      <c r="G1000" s="740" t="s">
        <v>423</v>
      </c>
      <c r="H1000" s="741" t="s">
        <v>770</v>
      </c>
      <c r="I1000" s="741" t="s">
        <v>700</v>
      </c>
      <c r="J1000" s="741" t="s">
        <v>1143</v>
      </c>
      <c r="K1000" s="742">
        <v>3273</v>
      </c>
      <c r="L1000" s="743">
        <v>327</v>
      </c>
      <c r="M1000" s="634"/>
      <c r="N1000" s="635">
        <f t="shared" si="21"/>
        <v>3600</v>
      </c>
      <c r="O1000" s="505"/>
      <c r="P1000" s="513"/>
      <c r="Q1000" s="537"/>
      <c r="R1000" s="537"/>
      <c r="S1000" s="537"/>
    </row>
    <row r="1001" spans="2:19" ht="18.75" customHeight="1">
      <c r="B1001" s="626"/>
      <c r="C1001" s="626"/>
      <c r="D1001" s="758">
        <f>IFERROR(_xlfn.XLOOKUP(E1001,[2]예산코드!D:D,[2]예산코드!A:A),"")</f>
        <v>503307</v>
      </c>
      <c r="E1001" s="739" t="s">
        <v>2739</v>
      </c>
      <c r="F1001" s="734">
        <v>45718</v>
      </c>
      <c r="G1001" s="740" t="s">
        <v>423</v>
      </c>
      <c r="H1001" s="741" t="s">
        <v>1227</v>
      </c>
      <c r="I1001" s="741" t="s">
        <v>700</v>
      </c>
      <c r="J1001" s="741" t="s">
        <v>1143</v>
      </c>
      <c r="K1001" s="742">
        <v>3273</v>
      </c>
      <c r="L1001" s="743">
        <v>327</v>
      </c>
      <c r="M1001" s="634"/>
      <c r="N1001" s="635">
        <f t="shared" si="21"/>
        <v>3600</v>
      </c>
      <c r="O1001" s="505"/>
      <c r="P1001" s="513"/>
      <c r="Q1001" s="537"/>
      <c r="R1001" s="537"/>
      <c r="S1001" s="537"/>
    </row>
    <row r="1002" spans="2:19" ht="18.75" customHeight="1">
      <c r="B1002" s="626"/>
      <c r="C1002" s="626"/>
      <c r="D1002" s="758">
        <f>IFERROR(_xlfn.XLOOKUP(E1002,[2]예산코드!D:D,[2]예산코드!A:A),"")</f>
        <v>503312</v>
      </c>
      <c r="E1002" s="739" t="s">
        <v>2736</v>
      </c>
      <c r="F1002" s="734">
        <v>45718</v>
      </c>
      <c r="G1002" s="740" t="s">
        <v>127</v>
      </c>
      <c r="H1002" s="741" t="s">
        <v>1500</v>
      </c>
      <c r="I1002" s="741" t="s">
        <v>705</v>
      </c>
      <c r="J1002" s="741" t="s">
        <v>811</v>
      </c>
      <c r="K1002" s="742">
        <v>11817</v>
      </c>
      <c r="L1002" s="743">
        <v>1183</v>
      </c>
      <c r="M1002" s="634"/>
      <c r="N1002" s="635">
        <f t="shared" si="21"/>
        <v>13000</v>
      </c>
      <c r="O1002" s="505"/>
      <c r="P1002" s="513"/>
      <c r="Q1002" s="537"/>
      <c r="R1002" s="537"/>
      <c r="S1002" s="537"/>
    </row>
    <row r="1003" spans="2:19" ht="18.75" customHeight="1">
      <c r="B1003" s="626"/>
      <c r="C1003" s="626"/>
      <c r="D1003" s="758">
        <f>IFERROR(_xlfn.XLOOKUP(E1003,[2]예산코드!D:D,[2]예산코드!A:A),"")</f>
        <v>503307</v>
      </c>
      <c r="E1003" s="739" t="s">
        <v>2739</v>
      </c>
      <c r="F1003" s="734">
        <v>45718</v>
      </c>
      <c r="G1003" s="740" t="s">
        <v>1836</v>
      </c>
      <c r="H1003" s="741" t="s">
        <v>386</v>
      </c>
      <c r="I1003" s="741" t="s">
        <v>678</v>
      </c>
      <c r="J1003" s="741" t="s">
        <v>1143</v>
      </c>
      <c r="K1003" s="742">
        <v>28300</v>
      </c>
      <c r="L1003" s="743"/>
      <c r="M1003" s="634"/>
      <c r="N1003" s="635">
        <f t="shared" si="21"/>
        <v>28300</v>
      </c>
      <c r="O1003" s="505"/>
      <c r="P1003" s="513"/>
      <c r="Q1003" s="537"/>
      <c r="R1003" s="537"/>
      <c r="S1003" s="537"/>
    </row>
    <row r="1004" spans="2:19" ht="18.75" customHeight="1">
      <c r="B1004" s="626"/>
      <c r="C1004" s="626"/>
      <c r="D1004" s="758">
        <f>IFERROR(_xlfn.XLOOKUP(E1004,[2]예산코드!D:D,[2]예산코드!A:A),"")</f>
        <v>503307</v>
      </c>
      <c r="E1004" s="739" t="s">
        <v>2739</v>
      </c>
      <c r="F1004" s="734">
        <v>45718</v>
      </c>
      <c r="G1004" s="740" t="s">
        <v>114</v>
      </c>
      <c r="H1004" s="741" t="s">
        <v>1227</v>
      </c>
      <c r="I1004" s="741" t="s">
        <v>754</v>
      </c>
      <c r="J1004" s="741" t="s">
        <v>1143</v>
      </c>
      <c r="K1004" s="742">
        <v>3600</v>
      </c>
      <c r="L1004" s="743"/>
      <c r="M1004" s="634"/>
      <c r="N1004" s="635">
        <f t="shared" si="21"/>
        <v>3600</v>
      </c>
      <c r="O1004" s="505"/>
      <c r="P1004" s="513"/>
      <c r="Q1004" s="537"/>
      <c r="R1004" s="537"/>
      <c r="S1004" s="537"/>
    </row>
    <row r="1005" spans="2:19" ht="18.75" customHeight="1">
      <c r="B1005" s="626"/>
      <c r="C1005" s="626"/>
      <c r="D1005" s="758">
        <f>IFERROR(_xlfn.XLOOKUP(E1005,[2]예산코드!D:D,[2]예산코드!A:A),"")</f>
        <v>503307</v>
      </c>
      <c r="E1005" s="739" t="s">
        <v>2739</v>
      </c>
      <c r="F1005" s="734">
        <v>45718</v>
      </c>
      <c r="G1005" s="740" t="s">
        <v>114</v>
      </c>
      <c r="H1005" s="741" t="s">
        <v>770</v>
      </c>
      <c r="I1005" s="741" t="s">
        <v>754</v>
      </c>
      <c r="J1005" s="741" t="s">
        <v>1143</v>
      </c>
      <c r="K1005" s="742">
        <v>3600</v>
      </c>
      <c r="L1005" s="743"/>
      <c r="M1005" s="634"/>
      <c r="N1005" s="635">
        <f t="shared" si="21"/>
        <v>3600</v>
      </c>
      <c r="O1005" s="505"/>
      <c r="P1005" s="513"/>
      <c r="Q1005" s="537"/>
      <c r="R1005" s="537"/>
      <c r="S1005" s="537"/>
    </row>
    <row r="1006" spans="2:19" ht="18.75" customHeight="1">
      <c r="B1006" s="626"/>
      <c r="C1006" s="626"/>
      <c r="D1006" s="758">
        <f>IFERROR(_xlfn.XLOOKUP(E1006,[2]예산코드!D:D,[2]예산코드!A:A),"")</f>
        <v>503307</v>
      </c>
      <c r="E1006" s="739" t="s">
        <v>2739</v>
      </c>
      <c r="F1006" s="734">
        <v>45718</v>
      </c>
      <c r="G1006" s="740" t="s">
        <v>123</v>
      </c>
      <c r="H1006" s="741" t="s">
        <v>1227</v>
      </c>
      <c r="I1006" s="741" t="s">
        <v>712</v>
      </c>
      <c r="J1006" s="741" t="s">
        <v>811</v>
      </c>
      <c r="K1006" s="742">
        <v>3600</v>
      </c>
      <c r="L1006" s="743"/>
      <c r="M1006" s="634"/>
      <c r="N1006" s="635">
        <f t="shared" si="21"/>
        <v>3600</v>
      </c>
      <c r="O1006" s="505"/>
      <c r="P1006" s="513"/>
      <c r="Q1006" s="537"/>
      <c r="R1006" s="537"/>
      <c r="S1006" s="537"/>
    </row>
    <row r="1007" spans="2:19" ht="18.75" customHeight="1">
      <c r="B1007" s="626"/>
      <c r="C1007" s="626"/>
      <c r="D1007" s="758">
        <f>IFERROR(_xlfn.XLOOKUP(E1007,[2]예산코드!D:D,[2]예산코드!A:A),"")</f>
        <v>503307</v>
      </c>
      <c r="E1007" s="739" t="s">
        <v>2739</v>
      </c>
      <c r="F1007" s="734">
        <v>45718</v>
      </c>
      <c r="G1007" s="740" t="s">
        <v>123</v>
      </c>
      <c r="H1007" s="741" t="s">
        <v>1227</v>
      </c>
      <c r="I1007" s="741" t="s">
        <v>712</v>
      </c>
      <c r="J1007" s="741" t="s">
        <v>811</v>
      </c>
      <c r="K1007" s="742">
        <v>3600</v>
      </c>
      <c r="L1007" s="743"/>
      <c r="M1007" s="634"/>
      <c r="N1007" s="635">
        <f t="shared" si="21"/>
        <v>3600</v>
      </c>
      <c r="O1007" s="505"/>
      <c r="P1007" s="513"/>
      <c r="Q1007" s="537"/>
      <c r="R1007" s="537"/>
      <c r="S1007" s="537"/>
    </row>
    <row r="1008" spans="2:19" ht="18.75" customHeight="1">
      <c r="B1008" s="626"/>
      <c r="C1008" s="626"/>
      <c r="D1008" s="758">
        <f>IFERROR(_xlfn.XLOOKUP(E1008,[2]예산코드!D:D,[2]예산코드!A:A),"")</f>
        <v>503301</v>
      </c>
      <c r="E1008" s="739" t="s">
        <v>2740</v>
      </c>
      <c r="F1008" s="734">
        <v>45718</v>
      </c>
      <c r="G1008" s="740" t="s">
        <v>1612</v>
      </c>
      <c r="H1008" s="741" t="s">
        <v>456</v>
      </c>
      <c r="I1008" s="741" t="s">
        <v>712</v>
      </c>
      <c r="J1008" s="741" t="s">
        <v>811</v>
      </c>
      <c r="K1008" s="742">
        <v>13099</v>
      </c>
      <c r="L1008" s="743">
        <v>1301</v>
      </c>
      <c r="M1008" s="634"/>
      <c r="N1008" s="635">
        <f t="shared" si="21"/>
        <v>14400</v>
      </c>
      <c r="O1008" s="505"/>
      <c r="P1008" s="513"/>
      <c r="Q1008" s="537"/>
      <c r="R1008" s="537"/>
      <c r="S1008" s="537"/>
    </row>
    <row r="1009" spans="2:19" ht="18.75" customHeight="1">
      <c r="B1009" s="626"/>
      <c r="C1009" s="626"/>
      <c r="D1009" s="758">
        <f>IFERROR(_xlfn.XLOOKUP(E1009,[2]예산코드!D:D,[2]예산코드!A:A),"")</f>
        <v>503306</v>
      </c>
      <c r="E1009" s="733" t="s">
        <v>2741</v>
      </c>
      <c r="F1009" s="734">
        <v>45718</v>
      </c>
      <c r="G1009" s="740" t="s">
        <v>38</v>
      </c>
      <c r="H1009" s="741" t="s">
        <v>1251</v>
      </c>
      <c r="I1009" s="741" t="s">
        <v>794</v>
      </c>
      <c r="J1009" s="741" t="s">
        <v>811</v>
      </c>
      <c r="K1009" s="742">
        <v>45455</v>
      </c>
      <c r="L1009" s="743">
        <v>4545</v>
      </c>
      <c r="M1009" s="634"/>
      <c r="N1009" s="635">
        <f t="shared" si="21"/>
        <v>50000</v>
      </c>
      <c r="O1009" s="505"/>
      <c r="P1009" s="513"/>
      <c r="Q1009" s="537"/>
      <c r="R1009" s="537"/>
      <c r="S1009" s="537"/>
    </row>
    <row r="1010" spans="2:19" ht="18.75" customHeight="1">
      <c r="B1010" s="626"/>
      <c r="C1010" s="626"/>
      <c r="D1010" s="758">
        <f>IFERROR(_xlfn.XLOOKUP(E1010,[2]예산코드!D:D,[2]예산코드!A:A),"")</f>
        <v>503304</v>
      </c>
      <c r="E1010" s="739" t="s">
        <v>2735</v>
      </c>
      <c r="F1010" s="734">
        <v>45718</v>
      </c>
      <c r="G1010" s="740" t="s">
        <v>1498</v>
      </c>
      <c r="H1010" s="741" t="s">
        <v>1485</v>
      </c>
      <c r="I1010" s="741" t="s">
        <v>681</v>
      </c>
      <c r="J1010" s="741" t="s">
        <v>811</v>
      </c>
      <c r="K1010" s="742">
        <v>118592</v>
      </c>
      <c r="L1010" s="743">
        <v>11858</v>
      </c>
      <c r="M1010" s="634"/>
      <c r="N1010" s="635">
        <f t="shared" si="21"/>
        <v>130450</v>
      </c>
      <c r="O1010" s="505"/>
      <c r="P1010" s="513"/>
      <c r="Q1010" s="537"/>
      <c r="R1010" s="537"/>
      <c r="S1010" s="537"/>
    </row>
    <row r="1011" spans="2:19" ht="18.75" customHeight="1">
      <c r="B1011" s="626"/>
      <c r="C1011" s="626"/>
      <c r="D1011" s="758">
        <f>IFERROR(_xlfn.XLOOKUP(E1011,[2]예산코드!D:D,[2]예산코드!A:A),"")</f>
        <v>503307</v>
      </c>
      <c r="E1011" s="739" t="s">
        <v>2739</v>
      </c>
      <c r="F1011" s="734">
        <v>45718</v>
      </c>
      <c r="G1011" s="740" t="s">
        <v>1842</v>
      </c>
      <c r="H1011" s="741" t="s">
        <v>385</v>
      </c>
      <c r="I1011" s="741" t="s">
        <v>612</v>
      </c>
      <c r="J1011" s="754" t="s">
        <v>453</v>
      </c>
      <c r="K1011" s="742">
        <v>18700</v>
      </c>
      <c r="L1011" s="743"/>
      <c r="M1011" s="634"/>
      <c r="N1011" s="635">
        <f t="shared" si="21"/>
        <v>18700</v>
      </c>
      <c r="O1011" s="505"/>
      <c r="P1011" s="513"/>
      <c r="Q1011" s="537"/>
      <c r="R1011" s="537"/>
      <c r="S1011" s="537"/>
    </row>
    <row r="1012" spans="2:19" ht="18.75" customHeight="1">
      <c r="B1012" s="626"/>
      <c r="C1012" s="626"/>
      <c r="D1012" s="758">
        <f>IFERROR(_xlfn.XLOOKUP(E1012,[2]예산코드!D:D,[2]예산코드!A:A),"")</f>
        <v>503307</v>
      </c>
      <c r="E1012" s="739" t="s">
        <v>2739</v>
      </c>
      <c r="F1012" s="734">
        <v>45718</v>
      </c>
      <c r="G1012" s="740" t="s">
        <v>80</v>
      </c>
      <c r="H1012" s="741" t="s">
        <v>1227</v>
      </c>
      <c r="I1012" s="741" t="s">
        <v>649</v>
      </c>
      <c r="J1012" s="741" t="s">
        <v>811</v>
      </c>
      <c r="K1012" s="742">
        <v>3273</v>
      </c>
      <c r="L1012" s="743">
        <v>327</v>
      </c>
      <c r="M1012" s="634"/>
      <c r="N1012" s="635">
        <f t="shared" si="21"/>
        <v>3600</v>
      </c>
      <c r="O1012" s="505"/>
      <c r="P1012" s="513"/>
      <c r="Q1012" s="537"/>
      <c r="R1012" s="537"/>
      <c r="S1012" s="537"/>
    </row>
    <row r="1013" spans="2:19" ht="18.75" customHeight="1">
      <c r="B1013" s="626"/>
      <c r="C1013" s="626"/>
      <c r="D1013" s="758">
        <f>IFERROR(_xlfn.XLOOKUP(E1013,[2]예산코드!D:D,[2]예산코드!A:A),"")</f>
        <v>503307</v>
      </c>
      <c r="E1013" s="739" t="s">
        <v>2739</v>
      </c>
      <c r="F1013" s="734">
        <v>45718</v>
      </c>
      <c r="G1013" s="740" t="s">
        <v>80</v>
      </c>
      <c r="H1013" s="741" t="s">
        <v>770</v>
      </c>
      <c r="I1013" s="741" t="s">
        <v>649</v>
      </c>
      <c r="J1013" s="741" t="s">
        <v>811</v>
      </c>
      <c r="K1013" s="742">
        <v>3273</v>
      </c>
      <c r="L1013" s="743">
        <v>327</v>
      </c>
      <c r="M1013" s="634"/>
      <c r="N1013" s="635">
        <f t="shared" si="21"/>
        <v>3600</v>
      </c>
      <c r="O1013" s="505"/>
      <c r="P1013" s="513"/>
      <c r="Q1013" s="537"/>
      <c r="R1013" s="537"/>
      <c r="S1013" s="537"/>
    </row>
    <row r="1014" spans="2:19" ht="18.75" customHeight="1">
      <c r="B1014" s="626"/>
      <c r="C1014" s="626"/>
      <c r="D1014" s="758">
        <f>IFERROR(_xlfn.XLOOKUP(E1014,[2]예산코드!D:D,[2]예산코드!A:A),"")</f>
        <v>503304</v>
      </c>
      <c r="E1014" s="739" t="s">
        <v>2735</v>
      </c>
      <c r="F1014" s="734">
        <v>45718</v>
      </c>
      <c r="G1014" s="740" t="s">
        <v>2380</v>
      </c>
      <c r="H1014" s="741" t="s">
        <v>1486</v>
      </c>
      <c r="I1014" s="741" t="s">
        <v>663</v>
      </c>
      <c r="J1014" s="741" t="s">
        <v>811</v>
      </c>
      <c r="K1014" s="742">
        <v>9091</v>
      </c>
      <c r="L1014" s="743">
        <v>909</v>
      </c>
      <c r="M1014" s="634"/>
      <c r="N1014" s="635">
        <f t="shared" si="21"/>
        <v>10000</v>
      </c>
      <c r="O1014" s="505"/>
      <c r="P1014" s="513"/>
      <c r="Q1014" s="537"/>
      <c r="R1014" s="537"/>
      <c r="S1014" s="537"/>
    </row>
    <row r="1015" spans="2:19" ht="18.75" customHeight="1">
      <c r="B1015" s="626"/>
      <c r="C1015" s="626"/>
      <c r="D1015" s="758">
        <f>IFERROR(_xlfn.XLOOKUP(E1015,[2]예산코드!D:D,[2]예산코드!A:A),"")</f>
        <v>503301</v>
      </c>
      <c r="E1015" s="739" t="s">
        <v>2740</v>
      </c>
      <c r="F1015" s="734">
        <v>45718</v>
      </c>
      <c r="G1015" s="740" t="s">
        <v>2252</v>
      </c>
      <c r="H1015" s="741" t="s">
        <v>2390</v>
      </c>
      <c r="I1015" s="741" t="s">
        <v>663</v>
      </c>
      <c r="J1015" s="741" t="s">
        <v>811</v>
      </c>
      <c r="K1015" s="742">
        <v>24545</v>
      </c>
      <c r="L1015" s="743">
        <v>2455</v>
      </c>
      <c r="M1015" s="634"/>
      <c r="N1015" s="635">
        <f t="shared" si="21"/>
        <v>27000</v>
      </c>
      <c r="O1015" s="505"/>
      <c r="P1015" s="513"/>
      <c r="Q1015" s="537"/>
      <c r="R1015" s="537"/>
      <c r="S1015" s="537"/>
    </row>
    <row r="1016" spans="2:19" ht="18.75" customHeight="1">
      <c r="B1016" s="626"/>
      <c r="C1016" s="626"/>
      <c r="D1016" s="758">
        <f>IFERROR(_xlfn.XLOOKUP(E1016,[2]예산코드!D:D,[2]예산코드!A:A),"")</f>
        <v>503306</v>
      </c>
      <c r="E1016" s="733" t="s">
        <v>2741</v>
      </c>
      <c r="F1016" s="734">
        <v>45718</v>
      </c>
      <c r="G1016" s="740" t="s">
        <v>2271</v>
      </c>
      <c r="H1016" s="741" t="s">
        <v>2174</v>
      </c>
      <c r="I1016" s="741" t="s">
        <v>663</v>
      </c>
      <c r="J1016" s="741" t="s">
        <v>811</v>
      </c>
      <c r="K1016" s="742">
        <v>45455</v>
      </c>
      <c r="L1016" s="743">
        <v>4545</v>
      </c>
      <c r="M1016" s="634"/>
      <c r="N1016" s="635">
        <f t="shared" si="21"/>
        <v>50000</v>
      </c>
      <c r="O1016" s="505"/>
      <c r="P1016" s="513"/>
      <c r="Q1016" s="537"/>
      <c r="R1016" s="537"/>
      <c r="S1016" s="537"/>
    </row>
    <row r="1017" spans="2:19" ht="18.75" customHeight="1">
      <c r="B1017" s="626"/>
      <c r="C1017" s="626"/>
      <c r="D1017" s="758">
        <f>IFERROR(_xlfn.XLOOKUP(E1017,[2]예산코드!D:D,[2]예산코드!A:A),"")</f>
        <v>503307</v>
      </c>
      <c r="E1017" s="739" t="s">
        <v>2739</v>
      </c>
      <c r="F1017" s="734">
        <v>45718</v>
      </c>
      <c r="G1017" s="740" t="s">
        <v>2383</v>
      </c>
      <c r="H1017" s="741" t="s">
        <v>415</v>
      </c>
      <c r="I1017" s="741" t="s">
        <v>663</v>
      </c>
      <c r="J1017" s="741" t="s">
        <v>811</v>
      </c>
      <c r="K1017" s="742">
        <f>14500+6091</f>
        <v>20591</v>
      </c>
      <c r="L1017" s="743">
        <v>609</v>
      </c>
      <c r="M1017" s="634"/>
      <c r="N1017" s="635">
        <f t="shared" si="21"/>
        <v>21200</v>
      </c>
      <c r="O1017" s="505"/>
      <c r="P1017" s="513"/>
      <c r="Q1017" s="537"/>
      <c r="R1017" s="537"/>
      <c r="S1017" s="537"/>
    </row>
    <row r="1018" spans="2:19" ht="18.75" customHeight="1">
      <c r="B1018" s="626"/>
      <c r="C1018" s="626"/>
      <c r="D1018" s="758">
        <f>IFERROR(_xlfn.XLOOKUP(E1018,[2]예산코드!D:D,[2]예산코드!A:A),"")</f>
        <v>503312</v>
      </c>
      <c r="E1018" s="739" t="s">
        <v>2736</v>
      </c>
      <c r="F1018" s="734">
        <v>45718</v>
      </c>
      <c r="G1018" s="740" t="s">
        <v>94</v>
      </c>
      <c r="H1018" s="741" t="s">
        <v>1674</v>
      </c>
      <c r="I1018" s="741" t="s">
        <v>697</v>
      </c>
      <c r="J1018" s="741" t="s">
        <v>811</v>
      </c>
      <c r="K1018" s="742">
        <v>2728</v>
      </c>
      <c r="L1018" s="743">
        <v>272</v>
      </c>
      <c r="M1018" s="634"/>
      <c r="N1018" s="635">
        <f t="shared" si="21"/>
        <v>3000</v>
      </c>
      <c r="O1018" s="505"/>
      <c r="P1018" s="513"/>
      <c r="Q1018" s="537"/>
      <c r="R1018" s="537"/>
      <c r="S1018" s="537"/>
    </row>
    <row r="1019" spans="2:19" ht="18.75" customHeight="1">
      <c r="B1019" s="626"/>
      <c r="C1019" s="626"/>
      <c r="D1019" s="758">
        <f>IFERROR(_xlfn.XLOOKUP(E1019,[2]예산코드!D:D,[2]예산코드!A:A),"")</f>
        <v>503306</v>
      </c>
      <c r="E1019" s="733" t="s">
        <v>2741</v>
      </c>
      <c r="F1019" s="734">
        <v>45718</v>
      </c>
      <c r="G1019" s="740" t="s">
        <v>2455</v>
      </c>
      <c r="H1019" s="741" t="s">
        <v>1969</v>
      </c>
      <c r="I1019" s="741" t="s">
        <v>661</v>
      </c>
      <c r="J1019" s="741" t="s">
        <v>811</v>
      </c>
      <c r="K1019" s="742">
        <v>45455</v>
      </c>
      <c r="L1019" s="743">
        <v>4545</v>
      </c>
      <c r="M1019" s="634"/>
      <c r="N1019" s="635">
        <f t="shared" si="21"/>
        <v>50000</v>
      </c>
      <c r="O1019" s="505"/>
      <c r="P1019" s="513"/>
      <c r="Q1019" s="537"/>
      <c r="R1019" s="537"/>
      <c r="S1019" s="537"/>
    </row>
    <row r="1020" spans="2:19" ht="18.75" customHeight="1">
      <c r="B1020" s="626"/>
      <c r="C1020" s="626"/>
      <c r="D1020" s="758">
        <f>IFERROR(_xlfn.XLOOKUP(E1020,[2]예산코드!D:D,[2]예산코드!A:A),"")</f>
        <v>503306</v>
      </c>
      <c r="E1020" s="733" t="s">
        <v>2741</v>
      </c>
      <c r="F1020" s="734">
        <v>45718</v>
      </c>
      <c r="G1020" s="740" t="s">
        <v>2455</v>
      </c>
      <c r="H1020" s="741" t="s">
        <v>2174</v>
      </c>
      <c r="I1020" s="741" t="s">
        <v>661</v>
      </c>
      <c r="J1020" s="741" t="s">
        <v>811</v>
      </c>
      <c r="K1020" s="742">
        <v>45455</v>
      </c>
      <c r="L1020" s="743">
        <v>4545</v>
      </c>
      <c r="M1020" s="634"/>
      <c r="N1020" s="635">
        <f t="shared" si="21"/>
        <v>50000</v>
      </c>
      <c r="O1020" s="505"/>
      <c r="P1020" s="513"/>
      <c r="Q1020" s="537"/>
      <c r="R1020" s="537"/>
      <c r="S1020" s="537"/>
    </row>
    <row r="1021" spans="2:19" ht="18.75" customHeight="1">
      <c r="B1021" s="626"/>
      <c r="C1021" s="626"/>
      <c r="D1021" s="758">
        <f>IFERROR(_xlfn.XLOOKUP(E1021,[2]예산코드!D:D,[2]예산코드!A:A),"")</f>
        <v>503307</v>
      </c>
      <c r="E1021" s="739" t="s">
        <v>2739</v>
      </c>
      <c r="F1021" s="734">
        <v>45718</v>
      </c>
      <c r="G1021" s="740" t="s">
        <v>2265</v>
      </c>
      <c r="H1021" s="741" t="s">
        <v>770</v>
      </c>
      <c r="I1021" s="741" t="s">
        <v>661</v>
      </c>
      <c r="J1021" s="741" t="s">
        <v>811</v>
      </c>
      <c r="K1021" s="742">
        <v>3273</v>
      </c>
      <c r="L1021" s="743">
        <v>327</v>
      </c>
      <c r="M1021" s="634"/>
      <c r="N1021" s="635">
        <f t="shared" si="21"/>
        <v>3600</v>
      </c>
      <c r="O1021" s="505"/>
      <c r="P1021" s="513"/>
      <c r="Q1021" s="537"/>
      <c r="R1021" s="537"/>
      <c r="S1021" s="537"/>
    </row>
    <row r="1022" spans="2:19" ht="18.75" customHeight="1">
      <c r="B1022" s="626"/>
      <c r="C1022" s="626"/>
      <c r="D1022" s="758">
        <f>IFERROR(_xlfn.XLOOKUP(E1022,[2]예산코드!D:D,[2]예산코드!A:A),"")</f>
        <v>503307</v>
      </c>
      <c r="E1022" s="739" t="s">
        <v>2739</v>
      </c>
      <c r="F1022" s="734">
        <v>45718</v>
      </c>
      <c r="G1022" s="740" t="s">
        <v>2265</v>
      </c>
      <c r="H1022" s="741" t="s">
        <v>415</v>
      </c>
      <c r="I1022" s="741" t="s">
        <v>661</v>
      </c>
      <c r="J1022" s="741" t="s">
        <v>811</v>
      </c>
      <c r="K1022" s="742">
        <f>14500+6091</f>
        <v>20591</v>
      </c>
      <c r="L1022" s="743">
        <v>609</v>
      </c>
      <c r="M1022" s="634"/>
      <c r="N1022" s="635">
        <f t="shared" si="21"/>
        <v>21200</v>
      </c>
      <c r="O1022" s="505"/>
      <c r="P1022" s="513"/>
      <c r="Q1022" s="537"/>
      <c r="R1022" s="537"/>
      <c r="S1022" s="537"/>
    </row>
    <row r="1023" spans="2:19" ht="18.75" customHeight="1">
      <c r="B1023" s="626"/>
      <c r="C1023" s="626"/>
      <c r="D1023" s="758">
        <f>IFERROR(_xlfn.XLOOKUP(E1023,[2]예산코드!D:D,[2]예산코드!A:A),"")</f>
        <v>503301</v>
      </c>
      <c r="E1023" s="739" t="s">
        <v>2740</v>
      </c>
      <c r="F1023" s="734">
        <v>45718</v>
      </c>
      <c r="G1023" s="740" t="s">
        <v>2209</v>
      </c>
      <c r="H1023" s="741" t="s">
        <v>2336</v>
      </c>
      <c r="I1023" s="741" t="s">
        <v>666</v>
      </c>
      <c r="J1023" s="741" t="s">
        <v>1143</v>
      </c>
      <c r="K1023" s="742">
        <v>12637</v>
      </c>
      <c r="L1023" s="743">
        <v>1263</v>
      </c>
      <c r="M1023" s="634"/>
      <c r="N1023" s="635">
        <f t="shared" si="21"/>
        <v>13900</v>
      </c>
      <c r="O1023" s="505"/>
      <c r="P1023" s="513"/>
      <c r="Q1023" s="537"/>
      <c r="R1023" s="537"/>
      <c r="S1023" s="537"/>
    </row>
    <row r="1024" spans="2:19" ht="18.75" customHeight="1">
      <c r="B1024" s="626"/>
      <c r="C1024" s="626"/>
      <c r="D1024" s="758">
        <f>IFERROR(_xlfn.XLOOKUP(E1024,[2]예산코드!D:D,[2]예산코드!A:A),"")</f>
        <v>503307</v>
      </c>
      <c r="E1024" s="739" t="s">
        <v>2739</v>
      </c>
      <c r="F1024" s="734">
        <v>45718</v>
      </c>
      <c r="G1024" s="740" t="s">
        <v>2416</v>
      </c>
      <c r="H1024" s="741" t="s">
        <v>386</v>
      </c>
      <c r="I1024" s="741" t="s">
        <v>2309</v>
      </c>
      <c r="J1024" s="741" t="s">
        <v>811</v>
      </c>
      <c r="K1024" s="742">
        <v>22500</v>
      </c>
      <c r="L1024" s="743"/>
      <c r="M1024" s="634"/>
      <c r="N1024" s="635">
        <f t="shared" si="21"/>
        <v>22500</v>
      </c>
      <c r="O1024" s="505"/>
      <c r="P1024" s="513"/>
      <c r="Q1024" s="537"/>
      <c r="R1024" s="537"/>
      <c r="S1024" s="537"/>
    </row>
    <row r="1025" spans="2:19" ht="18.75" customHeight="1">
      <c r="B1025" s="626"/>
      <c r="C1025" s="626"/>
      <c r="D1025" s="758">
        <f>IFERROR(_xlfn.XLOOKUP(E1025,[2]예산코드!D:D,[2]예산코드!A:A),"")</f>
        <v>503304</v>
      </c>
      <c r="E1025" s="739" t="s">
        <v>2735</v>
      </c>
      <c r="F1025" s="734">
        <v>45718</v>
      </c>
      <c r="G1025" s="740" t="s">
        <v>2293</v>
      </c>
      <c r="H1025" s="741" t="s">
        <v>1684</v>
      </c>
      <c r="I1025" s="741" t="s">
        <v>2309</v>
      </c>
      <c r="J1025" s="741" t="s">
        <v>1143</v>
      </c>
      <c r="K1025" s="742">
        <v>12700</v>
      </c>
      <c r="L1025" s="743"/>
      <c r="M1025" s="634"/>
      <c r="N1025" s="635">
        <f t="shared" si="21"/>
        <v>12700</v>
      </c>
      <c r="O1025" s="505"/>
      <c r="P1025" s="513"/>
      <c r="Q1025" s="537"/>
      <c r="R1025" s="537"/>
      <c r="S1025" s="537"/>
    </row>
    <row r="1026" spans="2:19" ht="18.75" customHeight="1">
      <c r="B1026" s="626"/>
      <c r="C1026" s="626"/>
      <c r="D1026" s="758">
        <f>IFERROR(_xlfn.XLOOKUP(E1026,[2]예산코드!D:D,[2]예산코드!A:A),"")</f>
        <v>503306</v>
      </c>
      <c r="E1026" s="733" t="s">
        <v>2741</v>
      </c>
      <c r="F1026" s="734">
        <v>45718</v>
      </c>
      <c r="G1026" s="740" t="s">
        <v>2379</v>
      </c>
      <c r="H1026" s="741" t="s">
        <v>1251</v>
      </c>
      <c r="I1026" s="741" t="s">
        <v>733</v>
      </c>
      <c r="J1026" s="741" t="s">
        <v>811</v>
      </c>
      <c r="K1026" s="742">
        <v>36364</v>
      </c>
      <c r="L1026" s="743">
        <v>3636</v>
      </c>
      <c r="M1026" s="634"/>
      <c r="N1026" s="635">
        <f t="shared" si="21"/>
        <v>40000</v>
      </c>
      <c r="O1026" s="505"/>
      <c r="P1026" s="513"/>
      <c r="Q1026" s="537"/>
      <c r="R1026" s="537"/>
      <c r="S1026" s="537"/>
    </row>
    <row r="1027" spans="2:19" ht="18.75" customHeight="1">
      <c r="B1027" s="626"/>
      <c r="C1027" s="626"/>
      <c r="D1027" s="758">
        <f>IFERROR(_xlfn.XLOOKUP(E1027,[2]예산코드!D:D,[2]예산코드!A:A),"")</f>
        <v>503307</v>
      </c>
      <c r="E1027" s="739" t="s">
        <v>2739</v>
      </c>
      <c r="F1027" s="734">
        <v>45718</v>
      </c>
      <c r="G1027" s="740" t="s">
        <v>2327</v>
      </c>
      <c r="H1027" s="741" t="s">
        <v>770</v>
      </c>
      <c r="I1027" s="741" t="s">
        <v>2116</v>
      </c>
      <c r="J1027" s="741" t="s">
        <v>1143</v>
      </c>
      <c r="K1027" s="742">
        <v>3273</v>
      </c>
      <c r="L1027" s="743">
        <v>327</v>
      </c>
      <c r="M1027" s="634"/>
      <c r="N1027" s="635">
        <f t="shared" si="21"/>
        <v>3600</v>
      </c>
      <c r="O1027" s="505"/>
      <c r="P1027" s="513"/>
      <c r="Q1027" s="537"/>
      <c r="R1027" s="537"/>
      <c r="S1027" s="537"/>
    </row>
    <row r="1028" spans="2:19" ht="18.75" customHeight="1">
      <c r="B1028" s="626"/>
      <c r="C1028" s="626"/>
      <c r="D1028" s="758">
        <f>IFERROR(_xlfn.XLOOKUP(E1028,[2]예산코드!D:D,[2]예산코드!A:A),"")</f>
        <v>503307</v>
      </c>
      <c r="E1028" s="739" t="s">
        <v>2739</v>
      </c>
      <c r="F1028" s="734">
        <v>45718</v>
      </c>
      <c r="G1028" s="740" t="s">
        <v>2327</v>
      </c>
      <c r="H1028" s="741" t="s">
        <v>1227</v>
      </c>
      <c r="I1028" s="741" t="s">
        <v>2116</v>
      </c>
      <c r="J1028" s="741" t="s">
        <v>1143</v>
      </c>
      <c r="K1028" s="742">
        <v>3273</v>
      </c>
      <c r="L1028" s="743">
        <v>327</v>
      </c>
      <c r="M1028" s="634"/>
      <c r="N1028" s="635">
        <f t="shared" si="21"/>
        <v>3600</v>
      </c>
      <c r="O1028" s="505"/>
      <c r="P1028" s="513"/>
      <c r="Q1028" s="537"/>
      <c r="R1028" s="537"/>
      <c r="S1028" s="537"/>
    </row>
    <row r="1029" spans="2:19" ht="18.75" customHeight="1">
      <c r="B1029" s="626"/>
      <c r="C1029" s="626"/>
      <c r="D1029" s="758">
        <f>IFERROR(_xlfn.XLOOKUP(E1029,[2]예산코드!D:D,[2]예산코드!A:A),"")</f>
        <v>503306</v>
      </c>
      <c r="E1029" s="733" t="s">
        <v>2741</v>
      </c>
      <c r="F1029" s="734">
        <v>45718</v>
      </c>
      <c r="G1029" s="740" t="s">
        <v>2449</v>
      </c>
      <c r="H1029" s="741" t="s">
        <v>2196</v>
      </c>
      <c r="I1029" s="741" t="s">
        <v>2116</v>
      </c>
      <c r="J1029" s="741" t="s">
        <v>1143</v>
      </c>
      <c r="K1029" s="742">
        <v>27273</v>
      </c>
      <c r="L1029" s="743">
        <v>2727</v>
      </c>
      <c r="M1029" s="634"/>
      <c r="N1029" s="635">
        <f t="shared" si="21"/>
        <v>30000</v>
      </c>
      <c r="O1029" s="505"/>
      <c r="P1029" s="513"/>
      <c r="Q1029" s="537"/>
      <c r="R1029" s="537"/>
      <c r="S1029" s="537"/>
    </row>
    <row r="1030" spans="2:19" ht="18.75" customHeight="1">
      <c r="B1030" s="704"/>
      <c r="C1030" s="704"/>
      <c r="D1030" s="758">
        <f>IFERROR(_xlfn.XLOOKUP(E1030,[2]예산코드!D:D,[2]예산코드!A:A),"")</f>
        <v>500607</v>
      </c>
      <c r="E1030" s="705" t="s">
        <v>153</v>
      </c>
      <c r="F1030" s="697">
        <v>45718</v>
      </c>
      <c r="G1030" s="706" t="s">
        <v>2635</v>
      </c>
      <c r="H1030" s="699" t="s">
        <v>2636</v>
      </c>
      <c r="I1030" s="699" t="s">
        <v>697</v>
      </c>
      <c r="J1030" s="699" t="s">
        <v>811</v>
      </c>
      <c r="K1030" s="708">
        <v>909</v>
      </c>
      <c r="L1030" s="709">
        <v>91</v>
      </c>
      <c r="M1030" s="702" t="str" cm="1">
        <f t="array" ref="M1030">IFERROR(_xlfn.IFS(J1030="원천",K1030*3.3%*-1,J1030="원천/고용",SUM(K1030*3.3%*-1,K1030*75%*0.8%*-1)),"")</f>
        <v/>
      </c>
      <c r="N1030" s="703">
        <f t="shared" ref="N1030:N1031" si="25">SUM(K1030:M1030)</f>
        <v>1000</v>
      </c>
      <c r="O1030" s="541"/>
      <c r="P1030" s="541"/>
      <c r="Q1030" s="537"/>
      <c r="R1030" s="537"/>
      <c r="S1030" s="537"/>
    </row>
    <row r="1031" spans="2:19" ht="18.75" customHeight="1">
      <c r="B1031" s="695"/>
      <c r="C1031" s="695"/>
      <c r="D1031" s="758">
        <f>IFERROR(_xlfn.XLOOKUP(E1031,[2]예산코드!D:D,[2]예산코드!A:A),"")</f>
        <v>500606</v>
      </c>
      <c r="E1031" s="705" t="s">
        <v>2632</v>
      </c>
      <c r="F1031" s="745">
        <v>45718</v>
      </c>
      <c r="G1031" s="698" t="s">
        <v>2717</v>
      </c>
      <c r="H1031" s="699" t="s">
        <v>2718</v>
      </c>
      <c r="I1031" s="699" t="s">
        <v>697</v>
      </c>
      <c r="J1031" s="699" t="s">
        <v>811</v>
      </c>
      <c r="K1031" s="700">
        <v>100273</v>
      </c>
      <c r="L1031" s="701">
        <v>10027</v>
      </c>
      <c r="M1031" s="702" t="str" cm="1">
        <f t="array" ref="M1031">IFERROR(_xlfn.IFS(J1031="원천",K1031*3.3%*-1,J1031="원천/고용",SUM(K1031*3.3%*-1,K1031*75%*0.8%*-1)),"")</f>
        <v/>
      </c>
      <c r="N1031" s="703">
        <f t="shared" si="25"/>
        <v>110300</v>
      </c>
      <c r="O1031" s="540"/>
      <c r="P1031" s="540"/>
      <c r="Q1031" s="537"/>
      <c r="R1031" s="537"/>
      <c r="S1031" s="537"/>
    </row>
    <row r="1032" spans="2:19" s="539" customFormat="1" ht="18.75" customHeight="1">
      <c r="B1032" s="748"/>
      <c r="C1032" s="748"/>
      <c r="D1032" s="758">
        <f>IFERROR(_xlfn.XLOOKUP(E1032,[2]예산코드!D:D,[2]예산코드!A:A),"")</f>
        <v>503312</v>
      </c>
      <c r="E1032" s="749" t="s">
        <v>2571</v>
      </c>
      <c r="F1032" s="688">
        <v>45719</v>
      </c>
      <c r="G1032" s="750" t="s">
        <v>2572</v>
      </c>
      <c r="H1032" s="751" t="s">
        <v>2573</v>
      </c>
      <c r="I1032" s="751" t="s">
        <v>2484</v>
      </c>
      <c r="J1032" s="751" t="s">
        <v>2468</v>
      </c>
      <c r="K1032" s="752">
        <v>635000</v>
      </c>
      <c r="L1032" s="753">
        <v>63500</v>
      </c>
      <c r="M1032" s="685" t="str" cm="1">
        <f t="array" ref="M1032">IFERROR(_xlfn.IFS(J1032="원천",K1032*3.3%*-1,J1032="원천/고용",SUM(K1032*3.3%*-1,K1032*75%*0.8%*-1)),"")</f>
        <v/>
      </c>
      <c r="N1032" s="693">
        <f t="shared" ref="N1032:N1036" si="26">SUM(K1032:M1032)</f>
        <v>698500</v>
      </c>
      <c r="O1032" s="620"/>
      <c r="P1032" s="621"/>
    </row>
    <row r="1033" spans="2:19" s="539" customFormat="1" ht="18.75" customHeight="1">
      <c r="B1033" s="686"/>
      <c r="C1033" s="686"/>
      <c r="D1033" s="758">
        <f>IFERROR(_xlfn.XLOOKUP(E1033,[2]예산코드!D:D,[2]예산코드!A:A),"")</f>
        <v>503307</v>
      </c>
      <c r="E1033" s="687" t="s">
        <v>2574</v>
      </c>
      <c r="F1033" s="688">
        <v>45719</v>
      </c>
      <c r="G1033" s="689" t="s">
        <v>2575</v>
      </c>
      <c r="H1033" s="690" t="s">
        <v>2576</v>
      </c>
      <c r="I1033" s="751" t="s">
        <v>2484</v>
      </c>
      <c r="J1033" s="751" t="s">
        <v>2468</v>
      </c>
      <c r="K1033" s="691">
        <v>540000</v>
      </c>
      <c r="L1033" s="692">
        <v>54000</v>
      </c>
      <c r="M1033" s="685" t="str" cm="1">
        <f t="array" ref="M1033">IFERROR(_xlfn.IFS(J1033="원천",K1033*3.3%*-1,J1033="원천/고용",SUM(K1033*3.3%*-1,K1033*75%*0.8%*-1)),"")</f>
        <v/>
      </c>
      <c r="N1033" s="693">
        <f t="shared" si="26"/>
        <v>594000</v>
      </c>
      <c r="O1033" s="617"/>
      <c r="P1033" s="618"/>
    </row>
    <row r="1034" spans="2:19" s="539" customFormat="1" ht="18.75" customHeight="1">
      <c r="B1034" s="748"/>
      <c r="C1034" s="748"/>
      <c r="D1034" s="758">
        <f>IFERROR(_xlfn.XLOOKUP(E1034,[2]예산코드!D:D,[2]예산코드!A:A),"")</f>
        <v>502707</v>
      </c>
      <c r="E1034" s="749" t="s">
        <v>2506</v>
      </c>
      <c r="F1034" s="688">
        <v>45719</v>
      </c>
      <c r="G1034" s="750" t="s">
        <v>2577</v>
      </c>
      <c r="H1034" s="751" t="s">
        <v>2508</v>
      </c>
      <c r="I1034" s="751" t="s">
        <v>2484</v>
      </c>
      <c r="J1034" s="751" t="s">
        <v>2468</v>
      </c>
      <c r="K1034" s="752">
        <v>363636</v>
      </c>
      <c r="L1034" s="753">
        <v>36364</v>
      </c>
      <c r="M1034" s="685" t="str" cm="1">
        <f t="array" ref="M1034">IFERROR(_xlfn.IFS(J1034="원천",K1034*3.3%*-1,J1034="원천/고용",SUM(K1034*3.3%*-1,K1034*75%*0.8%*-1)),"")</f>
        <v/>
      </c>
      <c r="N1034" s="693">
        <f t="shared" si="26"/>
        <v>400000</v>
      </c>
      <c r="O1034" s="620"/>
      <c r="P1034" s="621"/>
    </row>
    <row r="1035" spans="2:19" s="539" customFormat="1" ht="18.75" customHeight="1">
      <c r="B1035" s="686"/>
      <c r="C1035" s="686"/>
      <c r="D1035" s="758">
        <f>IFERROR(_xlfn.XLOOKUP(E1035,[2]예산코드!D:D,[2]예산코드!A:A),"")</f>
        <v>502705</v>
      </c>
      <c r="E1035" s="687" t="s">
        <v>2556</v>
      </c>
      <c r="F1035" s="688">
        <v>45719</v>
      </c>
      <c r="G1035" s="689" t="s">
        <v>2578</v>
      </c>
      <c r="H1035" s="690" t="s">
        <v>2558</v>
      </c>
      <c r="I1035" s="751" t="s">
        <v>2484</v>
      </c>
      <c r="J1035" s="751" t="s">
        <v>2468</v>
      </c>
      <c r="K1035" s="691">
        <v>900000</v>
      </c>
      <c r="L1035" s="692">
        <v>90000</v>
      </c>
      <c r="M1035" s="685" t="str" cm="1">
        <f t="array" ref="M1035">IFERROR(_xlfn.IFS(J1035="원천",K1035*3.3%*-1,J1035="원천/고용",SUM(K1035*3.3%*-1,K1035*75%*0.8%*-1)),"")</f>
        <v/>
      </c>
      <c r="N1035" s="693">
        <f t="shared" si="26"/>
        <v>990000</v>
      </c>
      <c r="O1035" s="617"/>
      <c r="P1035" s="618"/>
    </row>
    <row r="1036" spans="2:19" s="539" customFormat="1" ht="18.75" customHeight="1">
      <c r="B1036" s="748"/>
      <c r="C1036" s="748"/>
      <c r="D1036" s="758">
        <f>IFERROR(_xlfn.XLOOKUP(E1036,[2]예산코드!D:D,[2]예산코드!A:A),"")</f>
        <v>503307</v>
      </c>
      <c r="E1036" s="749" t="s">
        <v>2574</v>
      </c>
      <c r="F1036" s="688">
        <v>45719</v>
      </c>
      <c r="G1036" s="750" t="s">
        <v>2579</v>
      </c>
      <c r="H1036" s="751" t="s">
        <v>2580</v>
      </c>
      <c r="I1036" s="751" t="s">
        <v>2484</v>
      </c>
      <c r="J1036" s="751" t="s">
        <v>2468</v>
      </c>
      <c r="K1036" s="752">
        <v>100000</v>
      </c>
      <c r="L1036" s="753">
        <v>10000</v>
      </c>
      <c r="M1036" s="685" t="str" cm="1">
        <f t="array" ref="M1036">IFERROR(_xlfn.IFS(J1036="원천",K1036*3.3%*-1,J1036="원천/고용",SUM(K1036*3.3%*-1,K1036*75%*0.8%*-1)),"")</f>
        <v/>
      </c>
      <c r="N1036" s="693">
        <f t="shared" si="26"/>
        <v>110000</v>
      </c>
      <c r="O1036" s="620"/>
      <c r="P1036" s="621"/>
    </row>
    <row r="1037" spans="2:19" ht="18.75" customHeight="1">
      <c r="B1037" s="728"/>
      <c r="C1037" s="728"/>
      <c r="D1037" s="758">
        <f>IFERROR(_xlfn.XLOOKUP(E1037,[2]예산코드!D:D,[2]예산코드!A:A),"")</f>
        <v>503312</v>
      </c>
      <c r="E1037" s="739" t="s">
        <v>2736</v>
      </c>
      <c r="F1037" s="734">
        <v>45719</v>
      </c>
      <c r="G1037" s="735" t="s">
        <v>1505</v>
      </c>
      <c r="H1037" s="736" t="s">
        <v>1437</v>
      </c>
      <c r="I1037" s="736" t="s">
        <v>612</v>
      </c>
      <c r="J1037" s="736" t="s">
        <v>811</v>
      </c>
      <c r="K1037" s="737">
        <v>16910</v>
      </c>
      <c r="L1037" s="738">
        <v>1690</v>
      </c>
      <c r="M1037" s="634" t="str">
        <f t="array" aca="1" ref="M1037" ca="1">IFERROR(_xludf.IFS(J1037="원천",K1037*3.3%*-1,J1037="원천/고용",SUM(K1037*3.3%*-1,K1037*75%*0.8%*-1)),"")</f>
        <v/>
      </c>
      <c r="N1037" s="635">
        <f t="shared" ca="1" si="21"/>
        <v>18600</v>
      </c>
      <c r="O1037" s="504"/>
      <c r="P1037" s="527"/>
      <c r="Q1037" s="537"/>
      <c r="R1037" s="537"/>
      <c r="S1037" s="537"/>
    </row>
    <row r="1038" spans="2:19" ht="18.75" customHeight="1">
      <c r="B1038" s="626"/>
      <c r="C1038" s="626"/>
      <c r="D1038" s="758">
        <f>IFERROR(_xlfn.XLOOKUP(E1038,[2]예산코드!D:D,[2]예산코드!A:A),"")</f>
        <v>503312</v>
      </c>
      <c r="E1038" s="739" t="s">
        <v>2736</v>
      </c>
      <c r="F1038" s="747">
        <v>45719</v>
      </c>
      <c r="G1038" s="740" t="s">
        <v>1919</v>
      </c>
      <c r="H1038" s="741" t="s">
        <v>1437</v>
      </c>
      <c r="I1038" s="741" t="s">
        <v>612</v>
      </c>
      <c r="J1038" s="741" t="s">
        <v>811</v>
      </c>
      <c r="K1038" s="742">
        <v>18182</v>
      </c>
      <c r="L1038" s="743">
        <v>1818</v>
      </c>
      <c r="M1038" s="634" t="str">
        <f t="array" aca="1" ref="M1038" ca="1">IFERROR(_xludf.IFS(J1038="원천",K1038*3.3%*-1,J1038="원천/고용",SUM(K1038*3.3%*-1,K1038*75%*0.8%*-1)),"")</f>
        <v/>
      </c>
      <c r="N1038" s="635">
        <f t="shared" ca="1" si="21"/>
        <v>20000</v>
      </c>
      <c r="O1038" s="505"/>
      <c r="P1038" s="513"/>
      <c r="Q1038" s="537"/>
      <c r="R1038" s="537"/>
      <c r="S1038" s="537"/>
    </row>
    <row r="1039" spans="2:19" ht="18.75" customHeight="1">
      <c r="B1039" s="728"/>
      <c r="C1039" s="728"/>
      <c r="D1039" s="758">
        <f>IFERROR(_xlfn.XLOOKUP(E1039,[2]예산코드!D:D,[2]예산코드!A:A),"")</f>
        <v>503306</v>
      </c>
      <c r="E1039" s="733" t="s">
        <v>2741</v>
      </c>
      <c r="F1039" s="734">
        <v>45719</v>
      </c>
      <c r="G1039" s="735" t="s">
        <v>2075</v>
      </c>
      <c r="H1039" s="736" t="s">
        <v>1920</v>
      </c>
      <c r="I1039" s="736" t="s">
        <v>612</v>
      </c>
      <c r="J1039" s="736" t="s">
        <v>811</v>
      </c>
      <c r="K1039" s="737">
        <v>37273</v>
      </c>
      <c r="L1039" s="738">
        <v>3727</v>
      </c>
      <c r="M1039" s="634" t="str">
        <f t="array" aca="1" ref="M1039" ca="1">IFERROR(_xludf.IFS(J1039="원천",K1039*3.3%*-1,J1039="원천/고용",SUM(K1039*3.3%*-1,K1039*75%*0.8%*-1)),"")</f>
        <v/>
      </c>
      <c r="N1039" s="635">
        <f t="shared" ca="1" si="21"/>
        <v>41000</v>
      </c>
      <c r="O1039" s="504"/>
      <c r="P1039" s="527"/>
      <c r="Q1039" s="537"/>
      <c r="R1039" s="537"/>
      <c r="S1039" s="537"/>
    </row>
    <row r="1040" spans="2:19" ht="18.75" customHeight="1">
      <c r="B1040" s="626"/>
      <c r="C1040" s="626"/>
      <c r="D1040" s="758">
        <f>IFERROR(_xlfn.XLOOKUP(E1040,[2]예산코드!D:D,[2]예산코드!A:A),"")</f>
        <v>503306</v>
      </c>
      <c r="E1040" s="733" t="s">
        <v>2741</v>
      </c>
      <c r="F1040" s="734">
        <v>45719</v>
      </c>
      <c r="G1040" s="740" t="s">
        <v>2022</v>
      </c>
      <c r="H1040" s="741" t="s">
        <v>1920</v>
      </c>
      <c r="I1040" s="741" t="s">
        <v>612</v>
      </c>
      <c r="J1040" s="741" t="s">
        <v>811</v>
      </c>
      <c r="K1040" s="742">
        <v>50000</v>
      </c>
      <c r="L1040" s="743">
        <v>5000</v>
      </c>
      <c r="M1040" s="634" t="str">
        <f t="array" aca="1" ref="M1040" ca="1">IFERROR(_xludf.IFS(J1040="원천",K1040*3.3%*-1,J1040="원천/고용",SUM(K1040*3.3%*-1,K1040*75%*0.8%*-1)),"")</f>
        <v/>
      </c>
      <c r="N1040" s="635">
        <f t="shared" ca="1" si="21"/>
        <v>55000</v>
      </c>
      <c r="O1040" s="505"/>
      <c r="P1040" s="513"/>
      <c r="Q1040" s="537"/>
      <c r="R1040" s="537"/>
      <c r="S1040" s="537"/>
    </row>
    <row r="1041" spans="2:19" ht="18.75" customHeight="1">
      <c r="B1041" s="728"/>
      <c r="C1041" s="728"/>
      <c r="D1041" s="758">
        <f>IFERROR(_xlfn.XLOOKUP(E1041,[2]예산코드!D:D,[2]예산코드!A:A),"")</f>
        <v>503306</v>
      </c>
      <c r="E1041" s="733" t="s">
        <v>2741</v>
      </c>
      <c r="F1041" s="734">
        <v>45719</v>
      </c>
      <c r="G1041" s="735" t="s">
        <v>1600</v>
      </c>
      <c r="H1041" s="736" t="s">
        <v>1487</v>
      </c>
      <c r="I1041" s="736" t="s">
        <v>780</v>
      </c>
      <c r="J1041" s="736" t="s">
        <v>1143</v>
      </c>
      <c r="K1041" s="737">
        <v>272727</v>
      </c>
      <c r="L1041" s="738">
        <v>27273</v>
      </c>
      <c r="M1041" s="634" t="str">
        <f t="array" aca="1" ref="M1041" ca="1">IFERROR(_xludf.IFS(J1041="원천",K1041*3.3%*-1,J1041="원천/고용",SUM(K1041*3.3%*-1,K1041*75%*0.8%*-1)),"")</f>
        <v/>
      </c>
      <c r="N1041" s="635">
        <f t="shared" ca="1" si="21"/>
        <v>300000</v>
      </c>
      <c r="O1041" s="504"/>
      <c r="P1041" s="527"/>
      <c r="Q1041" s="537"/>
      <c r="R1041" s="537"/>
      <c r="S1041" s="537"/>
    </row>
    <row r="1042" spans="2:19" ht="18.75" customHeight="1">
      <c r="B1042" s="626"/>
      <c r="C1042" s="626"/>
      <c r="D1042" s="758">
        <f>IFERROR(_xlfn.XLOOKUP(E1042,[2]예산코드!D:D,[2]예산코드!A:A),"")</f>
        <v>503306</v>
      </c>
      <c r="E1042" s="733" t="s">
        <v>2741</v>
      </c>
      <c r="F1042" s="734">
        <v>45719</v>
      </c>
      <c r="G1042" s="740" t="s">
        <v>1600</v>
      </c>
      <c r="H1042" s="741" t="s">
        <v>841</v>
      </c>
      <c r="I1042" s="741" t="s">
        <v>780</v>
      </c>
      <c r="J1042" s="741" t="s">
        <v>1143</v>
      </c>
      <c r="K1042" s="742">
        <v>272727</v>
      </c>
      <c r="L1042" s="743">
        <v>27273</v>
      </c>
      <c r="M1042" s="634" t="str">
        <f t="array" aca="1" ref="M1042" ca="1">IFERROR(_xludf.IFS(J1042="원천",K1042*3.3%*-1,J1042="원천/고용",SUM(K1042*3.3%*-1,K1042*75%*0.8%*-1)),"")</f>
        <v/>
      </c>
      <c r="N1042" s="635">
        <f t="shared" ca="1" si="21"/>
        <v>300000</v>
      </c>
      <c r="O1042" s="505"/>
      <c r="P1042" s="513"/>
      <c r="Q1042" s="537"/>
      <c r="R1042" s="537"/>
      <c r="S1042" s="537"/>
    </row>
    <row r="1043" spans="2:19" ht="18.75" customHeight="1">
      <c r="B1043" s="728"/>
      <c r="C1043" s="728"/>
      <c r="D1043" s="758">
        <f>IFERROR(_xlfn.XLOOKUP(E1043,[2]예산코드!D:D,[2]예산코드!A:A),"")</f>
        <v>503307</v>
      </c>
      <c r="E1043" s="739" t="s">
        <v>2739</v>
      </c>
      <c r="F1043" s="734">
        <v>45719</v>
      </c>
      <c r="G1043" s="735" t="s">
        <v>2034</v>
      </c>
      <c r="H1043" s="736" t="s">
        <v>1222</v>
      </c>
      <c r="I1043" s="736" t="s">
        <v>780</v>
      </c>
      <c r="J1043" s="736" t="s">
        <v>1143</v>
      </c>
      <c r="K1043" s="737">
        <f>1091+2727+14500+6455</f>
        <v>24773</v>
      </c>
      <c r="L1043" s="738">
        <f>109+273+645</f>
        <v>1027</v>
      </c>
      <c r="M1043" s="634" t="str">
        <f t="array" aca="1" ref="M1043" ca="1">IFERROR(_xludf.IFS(J1043="원천",K1043*3.3%*-1,J1043="원천/고용",SUM(K1043*3.3%*-1,K1043*75%*0.8%*-1)),"")</f>
        <v/>
      </c>
      <c r="N1043" s="635">
        <f t="shared" ca="1" si="21"/>
        <v>25800</v>
      </c>
      <c r="O1043" s="504"/>
      <c r="P1043" s="527"/>
      <c r="Q1043" s="537"/>
      <c r="R1043" s="537"/>
      <c r="S1043" s="537"/>
    </row>
    <row r="1044" spans="2:19" ht="18.75" customHeight="1">
      <c r="B1044" s="626"/>
      <c r="C1044" s="626"/>
      <c r="D1044" s="758">
        <f>IFERROR(_xlfn.XLOOKUP(E1044,[2]예산코드!D:D,[2]예산코드!A:A),"")</f>
        <v>503307</v>
      </c>
      <c r="E1044" s="739" t="s">
        <v>2739</v>
      </c>
      <c r="F1044" s="734">
        <v>45719</v>
      </c>
      <c r="G1044" s="740" t="s">
        <v>1619</v>
      </c>
      <c r="H1044" s="741" t="s">
        <v>848</v>
      </c>
      <c r="I1044" s="741" t="s">
        <v>780</v>
      </c>
      <c r="J1044" s="741" t="s">
        <v>1143</v>
      </c>
      <c r="K1044" s="742">
        <v>30000</v>
      </c>
      <c r="L1044" s="743"/>
      <c r="M1044" s="634" t="str">
        <f t="array" aca="1" ref="M1044" ca="1">IFERROR(_xludf.IFS(J1044="원천",K1044*3.3%*-1,J1044="원천/고용",SUM(K1044*3.3%*-1,K1044*75%*0.8%*-1)),"")</f>
        <v/>
      </c>
      <c r="N1044" s="635">
        <f t="shared" ca="1" si="21"/>
        <v>30000</v>
      </c>
      <c r="O1044" s="505"/>
      <c r="P1044" s="513"/>
      <c r="Q1044" s="537"/>
      <c r="R1044" s="537"/>
      <c r="S1044" s="537"/>
    </row>
    <row r="1045" spans="2:19" ht="18.75" customHeight="1">
      <c r="B1045" s="728"/>
      <c r="C1045" s="728"/>
      <c r="D1045" s="758">
        <f>IFERROR(_xlfn.XLOOKUP(E1045,[2]예산코드!D:D,[2]예산코드!A:A),"")</f>
        <v>503307</v>
      </c>
      <c r="E1045" s="739" t="s">
        <v>2739</v>
      </c>
      <c r="F1045" s="734">
        <v>45719</v>
      </c>
      <c r="G1045" s="735" t="s">
        <v>1626</v>
      </c>
      <c r="H1045" s="736" t="s">
        <v>848</v>
      </c>
      <c r="I1045" s="736" t="s">
        <v>702</v>
      </c>
      <c r="J1045" s="736" t="s">
        <v>1143</v>
      </c>
      <c r="K1045" s="737">
        <v>30000</v>
      </c>
      <c r="L1045" s="738"/>
      <c r="M1045" s="634" t="str">
        <f t="array" aca="1" ref="M1045" ca="1">IFERROR(_xludf.IFS(J1045="원천",K1045*3.3%*-1,J1045="원천/고용",SUM(K1045*3.3%*-1,K1045*75%*0.8%*-1)),"")</f>
        <v/>
      </c>
      <c r="N1045" s="635">
        <f t="shared" ca="1" si="21"/>
        <v>30000</v>
      </c>
      <c r="O1045" s="504"/>
      <c r="P1045" s="527"/>
      <c r="Q1045" s="537"/>
      <c r="R1045" s="537"/>
      <c r="S1045" s="537"/>
    </row>
    <row r="1046" spans="2:19" ht="18.75" customHeight="1">
      <c r="B1046" s="626"/>
      <c r="C1046" s="626"/>
      <c r="D1046" s="758">
        <f>IFERROR(_xlfn.XLOOKUP(E1046,[2]예산코드!D:D,[2]예산코드!A:A),"")</f>
        <v>503307</v>
      </c>
      <c r="E1046" s="739" t="s">
        <v>2739</v>
      </c>
      <c r="F1046" s="734">
        <v>45719</v>
      </c>
      <c r="G1046" s="740" t="s">
        <v>1521</v>
      </c>
      <c r="H1046" s="741" t="s">
        <v>1652</v>
      </c>
      <c r="I1046" s="741" t="s">
        <v>702</v>
      </c>
      <c r="J1046" s="741" t="s">
        <v>1143</v>
      </c>
      <c r="K1046" s="742">
        <v>272728</v>
      </c>
      <c r="L1046" s="743">
        <v>27272</v>
      </c>
      <c r="M1046" s="634" t="str">
        <f t="array" aca="1" ref="M1046" ca="1">IFERROR(_xludf.IFS(J1046="원천",K1046*3.3%*-1,J1046="원천/고용",SUM(K1046*3.3%*-1,K1046*75%*0.8%*-1)),"")</f>
        <v/>
      </c>
      <c r="N1046" s="635">
        <f t="shared" ca="1" si="21"/>
        <v>300000</v>
      </c>
      <c r="O1046" s="505"/>
      <c r="P1046" s="513"/>
      <c r="Q1046" s="537"/>
      <c r="R1046" s="537"/>
      <c r="S1046" s="537"/>
    </row>
    <row r="1047" spans="2:19" ht="18.75" customHeight="1">
      <c r="B1047" s="728"/>
      <c r="C1047" s="728"/>
      <c r="D1047" s="758">
        <f>IFERROR(_xlfn.XLOOKUP(E1047,[2]예산코드!D:D,[2]예산코드!A:A),"")</f>
        <v>503307</v>
      </c>
      <c r="E1047" s="739" t="s">
        <v>2739</v>
      </c>
      <c r="F1047" s="734">
        <v>45719</v>
      </c>
      <c r="G1047" s="735" t="s">
        <v>2042</v>
      </c>
      <c r="H1047" s="736" t="s">
        <v>1222</v>
      </c>
      <c r="I1047" s="736" t="s">
        <v>702</v>
      </c>
      <c r="J1047" s="736" t="s">
        <v>1143</v>
      </c>
      <c r="K1047" s="737">
        <f>14800+6273</f>
        <v>21073</v>
      </c>
      <c r="L1047" s="738">
        <v>627</v>
      </c>
      <c r="M1047" s="634" t="str">
        <f t="array" aca="1" ref="M1047" ca="1">IFERROR(_xludf.IFS(J1047="원천",K1047*3.3%*-1,J1047="원천/고용",SUM(K1047*3.3%*-1,K1047*75%*0.8%*-1)),"")</f>
        <v/>
      </c>
      <c r="N1047" s="635">
        <f t="shared" ca="1" si="21"/>
        <v>21700</v>
      </c>
      <c r="O1047" s="504"/>
      <c r="P1047" s="527"/>
      <c r="Q1047" s="537"/>
      <c r="R1047" s="537"/>
      <c r="S1047" s="537"/>
    </row>
    <row r="1048" spans="2:19" ht="18.75" customHeight="1">
      <c r="B1048" s="626"/>
      <c r="C1048" s="626"/>
      <c r="D1048" s="758">
        <f>IFERROR(_xlfn.XLOOKUP(E1048,[2]예산코드!D:D,[2]예산코드!A:A),"")</f>
        <v>503307</v>
      </c>
      <c r="E1048" s="739" t="s">
        <v>2739</v>
      </c>
      <c r="F1048" s="734">
        <v>45719</v>
      </c>
      <c r="G1048" s="740" t="s">
        <v>1769</v>
      </c>
      <c r="H1048" s="741" t="s">
        <v>832</v>
      </c>
      <c r="I1048" s="741" t="s">
        <v>703</v>
      </c>
      <c r="J1048" s="741" t="s">
        <v>811</v>
      </c>
      <c r="K1048" s="742">
        <v>29800</v>
      </c>
      <c r="L1048" s="743"/>
      <c r="M1048" s="634" t="str">
        <f t="array" aca="1" ref="M1048" ca="1">IFERROR(_xludf.IFS(J1048="원천",K1048*3.3%*-1,J1048="원천/고용",SUM(K1048*3.3%*-1,K1048*75%*0.8%*-1)),"")</f>
        <v/>
      </c>
      <c r="N1048" s="635">
        <f t="shared" ca="1" si="21"/>
        <v>29800</v>
      </c>
      <c r="O1048" s="505"/>
      <c r="P1048" s="513"/>
      <c r="Q1048" s="537"/>
      <c r="R1048" s="537"/>
      <c r="S1048" s="537"/>
    </row>
    <row r="1049" spans="2:19" ht="18.75" customHeight="1">
      <c r="B1049" s="728"/>
      <c r="C1049" s="728"/>
      <c r="D1049" s="758">
        <f>IFERROR(_xlfn.XLOOKUP(E1049,[2]예산코드!D:D,[2]예산코드!A:A),"")</f>
        <v>503301</v>
      </c>
      <c r="E1049" s="739" t="s">
        <v>2740</v>
      </c>
      <c r="F1049" s="734">
        <v>45719</v>
      </c>
      <c r="G1049" s="735" t="s">
        <v>1497</v>
      </c>
      <c r="H1049" s="736" t="s">
        <v>793</v>
      </c>
      <c r="I1049" s="736" t="s">
        <v>636</v>
      </c>
      <c r="J1049" s="736" t="s">
        <v>811</v>
      </c>
      <c r="K1049" s="737">
        <v>11818</v>
      </c>
      <c r="L1049" s="738">
        <v>1182</v>
      </c>
      <c r="M1049" s="634" t="str">
        <f t="array" aca="1" ref="M1049" ca="1">IFERROR(_xludf.IFS(J1049="원천",K1049*3.3%*-1,J1049="원천/고용",SUM(K1049*3.3%*-1,K1049*75%*0.8%*-1)),"")</f>
        <v/>
      </c>
      <c r="N1049" s="635">
        <f t="shared" ca="1" si="21"/>
        <v>13000</v>
      </c>
      <c r="O1049" s="504"/>
      <c r="P1049" s="527"/>
      <c r="Q1049" s="537"/>
      <c r="R1049" s="537"/>
      <c r="S1049" s="537"/>
    </row>
    <row r="1050" spans="2:19" ht="18.75" customHeight="1">
      <c r="B1050" s="626"/>
      <c r="C1050" s="626"/>
      <c r="D1050" s="758">
        <f>IFERROR(_xlfn.XLOOKUP(E1050,[2]예산코드!D:D,[2]예산코드!A:A),"")</f>
        <v>503301</v>
      </c>
      <c r="E1050" s="739" t="s">
        <v>2740</v>
      </c>
      <c r="F1050" s="734">
        <v>45719</v>
      </c>
      <c r="G1050" s="740" t="s">
        <v>1624</v>
      </c>
      <c r="H1050" s="741" t="s">
        <v>445</v>
      </c>
      <c r="I1050" s="741" t="s">
        <v>636</v>
      </c>
      <c r="J1050" s="741" t="s">
        <v>811</v>
      </c>
      <c r="K1050" s="742">
        <v>33637</v>
      </c>
      <c r="L1050" s="743">
        <v>3363</v>
      </c>
      <c r="M1050" s="634" t="str">
        <f t="array" aca="1" ref="M1050" ca="1">IFERROR(_xludf.IFS(J1050="원천",K1050*3.3%*-1,J1050="원천/고용",SUM(K1050*3.3%*-1,K1050*75%*0.8%*-1)),"")</f>
        <v/>
      </c>
      <c r="N1050" s="635">
        <f t="shared" ca="1" si="21"/>
        <v>37000</v>
      </c>
      <c r="O1050" s="505"/>
      <c r="P1050" s="513"/>
      <c r="Q1050" s="537"/>
      <c r="R1050" s="537"/>
      <c r="S1050" s="537"/>
    </row>
    <row r="1051" spans="2:19" ht="18.75" customHeight="1">
      <c r="B1051" s="728"/>
      <c r="C1051" s="728"/>
      <c r="D1051" s="758">
        <f>IFERROR(_xlfn.XLOOKUP(E1051,[2]예산코드!D:D,[2]예산코드!A:A),"")</f>
        <v>503306</v>
      </c>
      <c r="E1051" s="733" t="s">
        <v>2741</v>
      </c>
      <c r="F1051" s="734">
        <v>45719</v>
      </c>
      <c r="G1051" s="735" t="s">
        <v>2101</v>
      </c>
      <c r="H1051" s="736" t="s">
        <v>844</v>
      </c>
      <c r="I1051" s="736" t="s">
        <v>636</v>
      </c>
      <c r="J1051" s="736" t="s">
        <v>811</v>
      </c>
      <c r="K1051" s="737">
        <v>45455</v>
      </c>
      <c r="L1051" s="738">
        <v>4545</v>
      </c>
      <c r="M1051" s="634" t="str">
        <f t="array" aca="1" ref="M1051" ca="1">IFERROR(_xludf.IFS(J1051="원천",K1051*3.3%*-1,J1051="원천/고용",SUM(K1051*3.3%*-1,K1051*75%*0.8%*-1)),"")</f>
        <v/>
      </c>
      <c r="N1051" s="635">
        <f t="shared" ca="1" si="21"/>
        <v>50000</v>
      </c>
      <c r="O1051" s="504"/>
      <c r="P1051" s="527"/>
      <c r="Q1051" s="537"/>
      <c r="R1051" s="537"/>
      <c r="S1051" s="537"/>
    </row>
    <row r="1052" spans="2:19" ht="18.75" customHeight="1">
      <c r="B1052" s="626"/>
      <c r="C1052" s="626"/>
      <c r="D1052" s="758">
        <f>IFERROR(_xlfn.XLOOKUP(E1052,[2]예산코드!D:D,[2]예산코드!A:A),"")</f>
        <v>503304</v>
      </c>
      <c r="E1052" s="739" t="s">
        <v>2735</v>
      </c>
      <c r="F1052" s="734">
        <v>45719</v>
      </c>
      <c r="G1052" s="740" t="s">
        <v>1618</v>
      </c>
      <c r="H1052" s="741" t="s">
        <v>1615</v>
      </c>
      <c r="I1052" s="741" t="s">
        <v>636</v>
      </c>
      <c r="J1052" s="741" t="s">
        <v>811</v>
      </c>
      <c r="K1052" s="742">
        <v>4818</v>
      </c>
      <c r="L1052" s="743">
        <v>482</v>
      </c>
      <c r="M1052" s="634" t="str">
        <f t="array" aca="1" ref="M1052" ca="1">IFERROR(_xludf.IFS(J1052="원천",K1052*3.3%*-1,J1052="원천/고용",SUM(K1052*3.3%*-1,K1052*75%*0.8%*-1)),"")</f>
        <v/>
      </c>
      <c r="N1052" s="635">
        <f t="shared" ca="1" si="21"/>
        <v>5300</v>
      </c>
      <c r="O1052" s="505"/>
      <c r="P1052" s="513"/>
      <c r="Q1052" s="537"/>
      <c r="R1052" s="537"/>
      <c r="S1052" s="537"/>
    </row>
    <row r="1053" spans="2:19" ht="18.75" customHeight="1">
      <c r="B1053" s="728"/>
      <c r="C1053" s="728"/>
      <c r="D1053" s="758">
        <f>IFERROR(_xlfn.XLOOKUP(E1053,[2]예산코드!D:D,[2]예산코드!A:A),"")</f>
        <v>503307</v>
      </c>
      <c r="E1053" s="739" t="s">
        <v>2739</v>
      </c>
      <c r="F1053" s="734">
        <v>45719</v>
      </c>
      <c r="G1053" s="735" t="s">
        <v>1631</v>
      </c>
      <c r="H1053" s="736" t="s">
        <v>389</v>
      </c>
      <c r="I1053" s="736" t="s">
        <v>692</v>
      </c>
      <c r="J1053" s="736" t="s">
        <v>811</v>
      </c>
      <c r="K1053" s="737">
        <v>27900</v>
      </c>
      <c r="L1053" s="738"/>
      <c r="M1053" s="634" t="str">
        <f t="array" aca="1" ref="M1053" ca="1">IFERROR(_xludf.IFS(J1053="원천",K1053*3.3%*-1,J1053="원천/고용",SUM(K1053*3.3%*-1,K1053*75%*0.8%*-1)),"")</f>
        <v/>
      </c>
      <c r="N1053" s="635">
        <f t="shared" ca="1" si="21"/>
        <v>27900</v>
      </c>
      <c r="O1053" s="504"/>
      <c r="P1053" s="527"/>
      <c r="Q1053" s="537"/>
      <c r="R1053" s="537"/>
      <c r="S1053" s="537"/>
    </row>
    <row r="1054" spans="2:19" ht="18.75" customHeight="1">
      <c r="B1054" s="626"/>
      <c r="C1054" s="626"/>
      <c r="D1054" s="758">
        <f>IFERROR(_xlfn.XLOOKUP(E1054,[2]예산코드!D:D,[2]예산코드!A:A),"")</f>
        <v>503307</v>
      </c>
      <c r="E1054" s="739" t="s">
        <v>2739</v>
      </c>
      <c r="F1054" s="747">
        <v>45719</v>
      </c>
      <c r="G1054" s="740" t="s">
        <v>27</v>
      </c>
      <c r="H1054" s="741" t="s">
        <v>415</v>
      </c>
      <c r="I1054" s="741" t="s">
        <v>700</v>
      </c>
      <c r="J1054" s="741" t="s">
        <v>1143</v>
      </c>
      <c r="K1054" s="742">
        <f>11900+6091</f>
        <v>17991</v>
      </c>
      <c r="L1054" s="743">
        <v>609</v>
      </c>
      <c r="M1054" s="634" t="str">
        <f t="array" aca="1" ref="M1054" ca="1">IFERROR(_xludf.IFS(J1054="원천",K1054*3.3%*-1,J1054="원천/고용",SUM(K1054*3.3%*-1,K1054*75%*0.8%*-1)),"")</f>
        <v/>
      </c>
      <c r="N1054" s="635">
        <f t="shared" ca="1" si="21"/>
        <v>18600</v>
      </c>
      <c r="O1054" s="505"/>
      <c r="P1054" s="513"/>
      <c r="Q1054" s="537"/>
      <c r="R1054" s="537"/>
      <c r="S1054" s="537"/>
    </row>
    <row r="1055" spans="2:19" ht="18.75" customHeight="1">
      <c r="B1055" s="728"/>
      <c r="C1055" s="728"/>
      <c r="D1055" s="758">
        <f>IFERROR(_xlfn.XLOOKUP(E1055,[2]예산코드!D:D,[2]예산코드!A:A),"")</f>
        <v>503306</v>
      </c>
      <c r="E1055" s="733" t="s">
        <v>2741</v>
      </c>
      <c r="F1055" s="747">
        <v>45719</v>
      </c>
      <c r="G1055" s="735" t="s">
        <v>25</v>
      </c>
      <c r="H1055" s="736" t="s">
        <v>435</v>
      </c>
      <c r="I1055" s="736" t="s">
        <v>754</v>
      </c>
      <c r="J1055" s="736" t="s">
        <v>811</v>
      </c>
      <c r="K1055" s="737">
        <v>45455</v>
      </c>
      <c r="L1055" s="738">
        <v>4545</v>
      </c>
      <c r="M1055" s="634" t="str">
        <f t="array" aca="1" ref="M1055" ca="1">IFERROR(_xludf.IFS(J1055="원천",K1055*3.3%*-1,J1055="원천/고용",SUM(K1055*3.3%*-1,K1055*75%*0.8%*-1)),"")</f>
        <v/>
      </c>
      <c r="N1055" s="635">
        <f t="shared" ca="1" si="21"/>
        <v>50000</v>
      </c>
      <c r="O1055" s="504"/>
      <c r="P1055" s="527"/>
      <c r="Q1055" s="537"/>
      <c r="R1055" s="537"/>
      <c r="S1055" s="537"/>
    </row>
    <row r="1056" spans="2:19" ht="18.75" customHeight="1">
      <c r="B1056" s="626"/>
      <c r="C1056" s="626"/>
      <c r="D1056" s="758">
        <f>IFERROR(_xlfn.XLOOKUP(E1056,[2]예산코드!D:D,[2]예산코드!A:A),"")</f>
        <v>503301</v>
      </c>
      <c r="E1056" s="739" t="s">
        <v>2740</v>
      </c>
      <c r="F1056" s="747">
        <v>45719</v>
      </c>
      <c r="G1056" s="740" t="s">
        <v>2092</v>
      </c>
      <c r="H1056" s="741" t="s">
        <v>416</v>
      </c>
      <c r="I1056" s="741" t="s">
        <v>754</v>
      </c>
      <c r="J1056" s="741" t="s">
        <v>811</v>
      </c>
      <c r="K1056" s="742">
        <v>25818</v>
      </c>
      <c r="L1056" s="743">
        <v>2582</v>
      </c>
      <c r="M1056" s="634" t="str">
        <f t="array" aca="1" ref="M1056" ca="1">IFERROR(_xludf.IFS(J1056="원천",K1056*3.3%*-1,J1056="원천/고용",SUM(K1056*3.3%*-1,K1056*75%*0.8%*-1)),"")</f>
        <v/>
      </c>
      <c r="N1056" s="635">
        <f t="shared" ca="1" si="21"/>
        <v>28400</v>
      </c>
      <c r="O1056" s="505"/>
      <c r="P1056" s="513"/>
      <c r="Q1056" s="537"/>
      <c r="R1056" s="537"/>
      <c r="S1056" s="537"/>
    </row>
    <row r="1057" spans="2:19" ht="18.75" customHeight="1">
      <c r="B1057" s="728"/>
      <c r="C1057" s="728"/>
      <c r="D1057" s="758">
        <f>IFERROR(_xlfn.XLOOKUP(E1057,[2]예산코드!D:D,[2]예산코드!A:A),"")</f>
        <v>503301</v>
      </c>
      <c r="E1057" s="739" t="s">
        <v>2740</v>
      </c>
      <c r="F1057" s="747">
        <v>45719</v>
      </c>
      <c r="G1057" s="735" t="s">
        <v>2084</v>
      </c>
      <c r="H1057" s="736" t="s">
        <v>416</v>
      </c>
      <c r="I1057" s="736" t="s">
        <v>754</v>
      </c>
      <c r="J1057" s="736" t="s">
        <v>811</v>
      </c>
      <c r="K1057" s="737">
        <v>24545</v>
      </c>
      <c r="L1057" s="738">
        <v>2455</v>
      </c>
      <c r="M1057" s="634" t="str">
        <f t="array" aca="1" ref="M1057" ca="1">IFERROR(_xludf.IFS(J1057="원천",K1057*3.3%*-1,J1057="원천/고용",SUM(K1057*3.3%*-1,K1057*75%*0.8%*-1)),"")</f>
        <v/>
      </c>
      <c r="N1057" s="635">
        <f t="shared" ca="1" si="21"/>
        <v>27000</v>
      </c>
      <c r="O1057" s="504"/>
      <c r="P1057" s="527"/>
      <c r="Q1057" s="537"/>
      <c r="R1057" s="537"/>
      <c r="S1057" s="537"/>
    </row>
    <row r="1058" spans="2:19" ht="18.75" customHeight="1">
      <c r="B1058" s="626"/>
      <c r="C1058" s="626"/>
      <c r="D1058" s="758">
        <f>IFERROR(_xlfn.XLOOKUP(E1058,[2]예산코드!D:D,[2]예산코드!A:A),"")</f>
        <v>503306</v>
      </c>
      <c r="E1058" s="733" t="s">
        <v>2741</v>
      </c>
      <c r="F1058" s="747">
        <v>45719</v>
      </c>
      <c r="G1058" s="740" t="s">
        <v>25</v>
      </c>
      <c r="H1058" s="741" t="s">
        <v>405</v>
      </c>
      <c r="I1058" s="741" t="s">
        <v>754</v>
      </c>
      <c r="J1058" s="741" t="s">
        <v>811</v>
      </c>
      <c r="K1058" s="742">
        <v>45455</v>
      </c>
      <c r="L1058" s="743">
        <v>4545</v>
      </c>
      <c r="M1058" s="634" t="str">
        <f t="array" aca="1" ref="M1058" ca="1">IFERROR(_xludf.IFS(J1058="원천",K1058*3.3%*-1,J1058="원천/고용",SUM(K1058*3.3%*-1,K1058*75%*0.8%*-1)),"")</f>
        <v/>
      </c>
      <c r="N1058" s="635">
        <f t="shared" ca="1" si="21"/>
        <v>50000</v>
      </c>
      <c r="O1058" s="505"/>
      <c r="P1058" s="513"/>
      <c r="Q1058" s="537"/>
      <c r="R1058" s="537"/>
      <c r="S1058" s="537"/>
    </row>
    <row r="1059" spans="2:19" ht="18.75" customHeight="1">
      <c r="B1059" s="728"/>
      <c r="C1059" s="728"/>
      <c r="D1059" s="758">
        <f>IFERROR(_xlfn.XLOOKUP(E1059,[2]예산코드!D:D,[2]예산코드!A:A),"")</f>
        <v>503307</v>
      </c>
      <c r="E1059" s="739" t="s">
        <v>2739</v>
      </c>
      <c r="F1059" s="734">
        <v>45719</v>
      </c>
      <c r="G1059" s="735" t="s">
        <v>131</v>
      </c>
      <c r="H1059" s="736" t="s">
        <v>781</v>
      </c>
      <c r="I1059" s="736" t="s">
        <v>636</v>
      </c>
      <c r="J1059" s="736" t="s">
        <v>1143</v>
      </c>
      <c r="K1059" s="737">
        <v>3600</v>
      </c>
      <c r="L1059" s="738"/>
      <c r="M1059" s="634" t="str">
        <f t="array" aca="1" ref="M1059" ca="1">IFERROR(_xludf.IFS(J1059="원천",K1059*3.3%*-1,J1059="원천/고용",SUM(K1059*3.3%*-1,K1059*75%*0.8%*-1)),"")</f>
        <v/>
      </c>
      <c r="N1059" s="635">
        <f t="shared" ca="1" si="21"/>
        <v>3600</v>
      </c>
      <c r="O1059" s="504"/>
      <c r="P1059" s="527"/>
      <c r="Q1059" s="537"/>
      <c r="R1059" s="537"/>
      <c r="S1059" s="537"/>
    </row>
    <row r="1060" spans="2:19" ht="18.75" customHeight="1">
      <c r="B1060" s="728"/>
      <c r="C1060" s="728"/>
      <c r="D1060" s="758">
        <f>IFERROR(_xlfn.XLOOKUP(E1060,[2]예산코드!D:D,[2]예산코드!A:A),"")</f>
        <v>503307</v>
      </c>
      <c r="E1060" s="739" t="s">
        <v>2739</v>
      </c>
      <c r="F1060" s="734">
        <v>45719</v>
      </c>
      <c r="G1060" s="735" t="s">
        <v>131</v>
      </c>
      <c r="H1060" s="736" t="s">
        <v>1149</v>
      </c>
      <c r="I1060" s="736" t="s">
        <v>636</v>
      </c>
      <c r="J1060" s="736" t="s">
        <v>1143</v>
      </c>
      <c r="K1060" s="737">
        <v>800</v>
      </c>
      <c r="L1060" s="738"/>
      <c r="M1060" s="634"/>
      <c r="N1060" s="635">
        <f t="shared" si="21"/>
        <v>800</v>
      </c>
      <c r="O1060" s="504"/>
      <c r="P1060" s="527"/>
      <c r="Q1060" s="537"/>
      <c r="R1060" s="537"/>
      <c r="S1060" s="537"/>
    </row>
    <row r="1061" spans="2:19" ht="18.75" customHeight="1">
      <c r="B1061" s="728"/>
      <c r="C1061" s="728"/>
      <c r="D1061" s="758">
        <f>IFERROR(_xlfn.XLOOKUP(E1061,[2]예산코드!D:D,[2]예산코드!A:A),"")</f>
        <v>503307</v>
      </c>
      <c r="E1061" s="739" t="s">
        <v>2739</v>
      </c>
      <c r="F1061" s="734">
        <v>45719</v>
      </c>
      <c r="G1061" s="735" t="s">
        <v>131</v>
      </c>
      <c r="H1061" s="736" t="s">
        <v>770</v>
      </c>
      <c r="I1061" s="736" t="s">
        <v>636</v>
      </c>
      <c r="J1061" s="736" t="s">
        <v>1143</v>
      </c>
      <c r="K1061" s="737">
        <v>21300</v>
      </c>
      <c r="L1061" s="738"/>
      <c r="M1061" s="634"/>
      <c r="N1061" s="635">
        <f t="shared" si="21"/>
        <v>21300</v>
      </c>
      <c r="O1061" s="504"/>
      <c r="P1061" s="527"/>
      <c r="Q1061" s="537"/>
      <c r="R1061" s="537"/>
      <c r="S1061" s="537"/>
    </row>
    <row r="1062" spans="2:19" ht="18.75" customHeight="1">
      <c r="B1062" s="728"/>
      <c r="C1062" s="728"/>
      <c r="D1062" s="758">
        <f>IFERROR(_xlfn.XLOOKUP(E1062,[2]예산코드!D:D,[2]예산코드!A:A),"")</f>
        <v>503307</v>
      </c>
      <c r="E1062" s="739" t="s">
        <v>2739</v>
      </c>
      <c r="F1062" s="734">
        <v>45719</v>
      </c>
      <c r="G1062" s="735" t="s">
        <v>26</v>
      </c>
      <c r="H1062" s="736" t="s">
        <v>1149</v>
      </c>
      <c r="I1062" s="736" t="s">
        <v>754</v>
      </c>
      <c r="J1062" s="736" t="s">
        <v>1143</v>
      </c>
      <c r="K1062" s="737">
        <v>800</v>
      </c>
      <c r="L1062" s="738"/>
      <c r="M1062" s="634"/>
      <c r="N1062" s="635">
        <f t="shared" si="21"/>
        <v>800</v>
      </c>
      <c r="O1062" s="504"/>
      <c r="P1062" s="527"/>
      <c r="Q1062" s="537"/>
      <c r="R1062" s="537"/>
      <c r="S1062" s="537"/>
    </row>
    <row r="1063" spans="2:19" ht="18.75" customHeight="1">
      <c r="B1063" s="728"/>
      <c r="C1063" s="728"/>
      <c r="D1063" s="758">
        <f>IFERROR(_xlfn.XLOOKUP(E1063,[2]예산코드!D:D,[2]예산코드!A:A),"")</f>
        <v>503307</v>
      </c>
      <c r="E1063" s="739" t="s">
        <v>2739</v>
      </c>
      <c r="F1063" s="734">
        <v>45719</v>
      </c>
      <c r="G1063" s="735" t="s">
        <v>26</v>
      </c>
      <c r="H1063" s="736" t="s">
        <v>1222</v>
      </c>
      <c r="I1063" s="736" t="s">
        <v>754</v>
      </c>
      <c r="J1063" s="736" t="s">
        <v>672</v>
      </c>
      <c r="K1063" s="737">
        <v>20700</v>
      </c>
      <c r="L1063" s="738"/>
      <c r="M1063" s="634"/>
      <c r="N1063" s="635">
        <f t="shared" si="21"/>
        <v>20700</v>
      </c>
      <c r="O1063" s="504"/>
      <c r="P1063" s="527"/>
      <c r="Q1063" s="537"/>
      <c r="R1063" s="537"/>
      <c r="S1063" s="537"/>
    </row>
    <row r="1064" spans="2:19" ht="18.75" customHeight="1">
      <c r="B1064" s="626"/>
      <c r="C1064" s="626"/>
      <c r="D1064" s="758">
        <f>IFERROR(_xlfn.XLOOKUP(E1064,[2]예산코드!D:D,[2]예산코드!A:A),"")</f>
        <v>503307</v>
      </c>
      <c r="E1064" s="739" t="s">
        <v>2739</v>
      </c>
      <c r="F1064" s="734">
        <v>45719</v>
      </c>
      <c r="G1064" s="740" t="s">
        <v>30</v>
      </c>
      <c r="H1064" s="741" t="s">
        <v>1494</v>
      </c>
      <c r="I1064" s="741" t="s">
        <v>712</v>
      </c>
      <c r="J1064" s="741" t="s">
        <v>1143</v>
      </c>
      <c r="K1064" s="742">
        <v>4400</v>
      </c>
      <c r="L1064" s="743"/>
      <c r="M1064" s="634" t="str">
        <f t="array" aca="1" ref="M1064" ca="1">IFERROR(_xludf.IFS(J1064="원천",K1064*3.3%*-1,J1064="원천/고용",SUM(K1064*3.3%*-1,K1064*75%*0.8%*-1)),"")</f>
        <v/>
      </c>
      <c r="N1064" s="635">
        <f t="shared" ca="1" si="21"/>
        <v>4400</v>
      </c>
      <c r="O1064" s="505"/>
      <c r="P1064" s="513"/>
      <c r="Q1064" s="537"/>
      <c r="R1064" s="537"/>
      <c r="S1064" s="537"/>
    </row>
    <row r="1065" spans="2:19" ht="18.75" customHeight="1">
      <c r="B1065" s="728"/>
      <c r="C1065" s="728"/>
      <c r="D1065" s="758">
        <f>IFERROR(_xlfn.XLOOKUP(E1065,[2]예산코드!D:D,[2]예산코드!A:A),"")</f>
        <v>503312</v>
      </c>
      <c r="E1065" s="733" t="s">
        <v>2736</v>
      </c>
      <c r="F1065" s="734">
        <v>45719</v>
      </c>
      <c r="G1065" s="735" t="s">
        <v>2096</v>
      </c>
      <c r="H1065" s="736" t="s">
        <v>439</v>
      </c>
      <c r="I1065" s="736" t="s">
        <v>712</v>
      </c>
      <c r="J1065" s="736" t="s">
        <v>811</v>
      </c>
      <c r="K1065" s="737">
        <v>30800</v>
      </c>
      <c r="L1065" s="738"/>
      <c r="M1065" s="634" t="str">
        <f t="array" aca="1" ref="M1065" ca="1">IFERROR(_xludf.IFS(J1065="원천",K1065*3.3%*-1,J1065="원천/고용",SUM(K1065*3.3%*-1,K1065*75%*0.8%*-1)),"")</f>
        <v/>
      </c>
      <c r="N1065" s="635">
        <f t="shared" ca="1" si="21"/>
        <v>30800</v>
      </c>
      <c r="O1065" s="504"/>
      <c r="P1065" s="527"/>
      <c r="Q1065" s="537"/>
      <c r="R1065" s="537"/>
      <c r="S1065" s="537"/>
    </row>
    <row r="1066" spans="2:19" ht="18.75" customHeight="1">
      <c r="B1066" s="728"/>
      <c r="C1066" s="728"/>
      <c r="D1066" s="758">
        <f>IFERROR(_xlfn.XLOOKUP(E1066,[2]예산코드!D:D,[2]예산코드!A:A),"")</f>
        <v>503301</v>
      </c>
      <c r="E1066" s="739" t="s">
        <v>2740</v>
      </c>
      <c r="F1066" s="734">
        <v>45719</v>
      </c>
      <c r="G1066" s="735" t="s">
        <v>282</v>
      </c>
      <c r="H1066" s="736" t="s">
        <v>436</v>
      </c>
      <c r="I1066" s="736" t="s">
        <v>712</v>
      </c>
      <c r="J1066" s="736" t="s">
        <v>811</v>
      </c>
      <c r="K1066" s="737">
        <v>54545</v>
      </c>
      <c r="L1066" s="738">
        <v>5455</v>
      </c>
      <c r="M1066" s="634"/>
      <c r="N1066" s="635">
        <f t="shared" si="21"/>
        <v>60000</v>
      </c>
      <c r="O1066" s="504"/>
      <c r="P1066" s="527"/>
      <c r="Q1066" s="537"/>
      <c r="R1066" s="537"/>
      <c r="S1066" s="537"/>
    </row>
    <row r="1067" spans="2:19" ht="18.75" customHeight="1">
      <c r="B1067" s="728"/>
      <c r="C1067" s="728"/>
      <c r="D1067" s="758">
        <f>IFERROR(_xlfn.XLOOKUP(E1067,[2]예산코드!D:D,[2]예산코드!A:A),"")</f>
        <v>503306</v>
      </c>
      <c r="E1067" s="733" t="s">
        <v>2741</v>
      </c>
      <c r="F1067" s="734">
        <v>45719</v>
      </c>
      <c r="G1067" s="735" t="s">
        <v>117</v>
      </c>
      <c r="H1067" s="736" t="s">
        <v>441</v>
      </c>
      <c r="I1067" s="736" t="s">
        <v>712</v>
      </c>
      <c r="J1067" s="736" t="s">
        <v>811</v>
      </c>
      <c r="K1067" s="737">
        <v>45455</v>
      </c>
      <c r="L1067" s="738">
        <v>4545</v>
      </c>
      <c r="M1067" s="634"/>
      <c r="N1067" s="635">
        <f t="shared" si="21"/>
        <v>50000</v>
      </c>
      <c r="O1067" s="504"/>
      <c r="P1067" s="527"/>
      <c r="Q1067" s="537"/>
      <c r="R1067" s="537"/>
      <c r="S1067" s="537"/>
    </row>
    <row r="1068" spans="2:19" ht="18.75" customHeight="1">
      <c r="B1068" s="728"/>
      <c r="C1068" s="728"/>
      <c r="D1068" s="758">
        <f>IFERROR(_xlfn.XLOOKUP(E1068,[2]예산코드!D:D,[2]예산코드!A:A),"")</f>
        <v>503301</v>
      </c>
      <c r="E1068" s="739" t="s">
        <v>2740</v>
      </c>
      <c r="F1068" s="734">
        <v>45719</v>
      </c>
      <c r="G1068" s="735" t="s">
        <v>1530</v>
      </c>
      <c r="H1068" s="736" t="s">
        <v>440</v>
      </c>
      <c r="I1068" s="736" t="s">
        <v>712</v>
      </c>
      <c r="J1068" s="736" t="s">
        <v>811</v>
      </c>
      <c r="K1068" s="737">
        <v>12727</v>
      </c>
      <c r="L1068" s="738">
        <v>1273</v>
      </c>
      <c r="M1068" s="634"/>
      <c r="N1068" s="635">
        <f t="shared" si="21"/>
        <v>14000</v>
      </c>
      <c r="O1068" s="504"/>
      <c r="P1068" s="527"/>
      <c r="Q1068" s="537"/>
      <c r="R1068" s="537"/>
      <c r="S1068" s="537"/>
    </row>
    <row r="1069" spans="2:19" ht="18.75" customHeight="1">
      <c r="B1069" s="728"/>
      <c r="C1069" s="728"/>
      <c r="D1069" s="758">
        <f>IFERROR(_xlfn.XLOOKUP(E1069,[2]예산코드!D:D,[2]예산코드!A:A),"")</f>
        <v>503301</v>
      </c>
      <c r="E1069" s="739" t="s">
        <v>2740</v>
      </c>
      <c r="F1069" s="734">
        <v>45719</v>
      </c>
      <c r="G1069" s="735" t="s">
        <v>120</v>
      </c>
      <c r="H1069" s="736" t="s">
        <v>440</v>
      </c>
      <c r="I1069" s="736" t="s">
        <v>712</v>
      </c>
      <c r="J1069" s="736" t="s">
        <v>811</v>
      </c>
      <c r="K1069" s="737">
        <v>33636</v>
      </c>
      <c r="L1069" s="738">
        <v>3364</v>
      </c>
      <c r="M1069" s="634"/>
      <c r="N1069" s="635">
        <f t="shared" si="21"/>
        <v>37000</v>
      </c>
      <c r="O1069" s="504"/>
      <c r="P1069" s="527"/>
      <c r="Q1069" s="537"/>
      <c r="R1069" s="537"/>
      <c r="S1069" s="537"/>
    </row>
    <row r="1070" spans="2:19" ht="18.75" customHeight="1">
      <c r="B1070" s="728"/>
      <c r="C1070" s="728"/>
      <c r="D1070" s="758">
        <f>IFERROR(_xlfn.XLOOKUP(E1070,[2]예산코드!D:D,[2]예산코드!A:A),"")</f>
        <v>503301</v>
      </c>
      <c r="E1070" s="739" t="s">
        <v>2740</v>
      </c>
      <c r="F1070" s="734">
        <v>45719</v>
      </c>
      <c r="G1070" s="735" t="s">
        <v>43</v>
      </c>
      <c r="H1070" s="736" t="s">
        <v>1489</v>
      </c>
      <c r="I1070" s="736" t="s">
        <v>712</v>
      </c>
      <c r="J1070" s="736" t="s">
        <v>811</v>
      </c>
      <c r="K1070" s="737">
        <v>31909</v>
      </c>
      <c r="L1070" s="738">
        <v>3191</v>
      </c>
      <c r="M1070" s="634"/>
      <c r="N1070" s="635">
        <f t="shared" si="21"/>
        <v>35100</v>
      </c>
      <c r="O1070" s="504"/>
      <c r="P1070" s="527"/>
      <c r="Q1070" s="537"/>
      <c r="R1070" s="537"/>
      <c r="S1070" s="537"/>
    </row>
    <row r="1071" spans="2:19" ht="18.75" customHeight="1">
      <c r="B1071" s="728"/>
      <c r="C1071" s="728"/>
      <c r="D1071" s="758">
        <f>IFERROR(_xlfn.XLOOKUP(E1071,[2]예산코드!D:D,[2]예산코드!A:A),"")</f>
        <v>503302</v>
      </c>
      <c r="E1071" s="733" t="s">
        <v>2749</v>
      </c>
      <c r="F1071" s="734">
        <v>45719</v>
      </c>
      <c r="G1071" s="735" t="s">
        <v>2103</v>
      </c>
      <c r="H1071" s="736" t="s">
        <v>2093</v>
      </c>
      <c r="I1071" s="736" t="s">
        <v>680</v>
      </c>
      <c r="J1071" s="736" t="s">
        <v>811</v>
      </c>
      <c r="K1071" s="737">
        <v>1500000</v>
      </c>
      <c r="L1071" s="738">
        <v>150000</v>
      </c>
      <c r="M1071" s="634"/>
      <c r="N1071" s="635">
        <f t="shared" si="21"/>
        <v>1650000</v>
      </c>
      <c r="O1071" s="504"/>
      <c r="P1071" s="527"/>
      <c r="Q1071" s="537"/>
      <c r="R1071" s="537"/>
      <c r="S1071" s="537"/>
    </row>
    <row r="1072" spans="2:19" ht="18.75" customHeight="1">
      <c r="B1072" s="728"/>
      <c r="C1072" s="728"/>
      <c r="D1072" s="758">
        <f>IFERROR(_xlfn.XLOOKUP(E1072,[2]예산코드!D:D,[2]예산코드!A:A),"")</f>
        <v>503301</v>
      </c>
      <c r="E1072" s="739" t="s">
        <v>2740</v>
      </c>
      <c r="F1072" s="734">
        <v>45719</v>
      </c>
      <c r="G1072" s="735" t="s">
        <v>1634</v>
      </c>
      <c r="H1072" s="736" t="s">
        <v>437</v>
      </c>
      <c r="I1072" s="736" t="s">
        <v>680</v>
      </c>
      <c r="J1072" s="736" t="s">
        <v>811</v>
      </c>
      <c r="K1072" s="737">
        <v>13638</v>
      </c>
      <c r="L1072" s="738">
        <v>1362</v>
      </c>
      <c r="M1072" s="634"/>
      <c r="N1072" s="635">
        <f t="shared" si="21"/>
        <v>15000</v>
      </c>
      <c r="O1072" s="504"/>
      <c r="P1072" s="527"/>
      <c r="Q1072" s="537"/>
      <c r="R1072" s="537"/>
      <c r="S1072" s="537"/>
    </row>
    <row r="1073" spans="2:19" ht="18.75" customHeight="1">
      <c r="B1073" s="728"/>
      <c r="C1073" s="728"/>
      <c r="D1073" s="758">
        <f>IFERROR(_xlfn.XLOOKUP(E1073,[2]예산코드!D:D,[2]예산코드!A:A),"")</f>
        <v>503304</v>
      </c>
      <c r="E1073" s="739" t="s">
        <v>2735</v>
      </c>
      <c r="F1073" s="734">
        <v>45719</v>
      </c>
      <c r="G1073" s="735" t="s">
        <v>2087</v>
      </c>
      <c r="H1073" s="736" t="s">
        <v>268</v>
      </c>
      <c r="I1073" s="736" t="s">
        <v>645</v>
      </c>
      <c r="J1073" s="736" t="s">
        <v>1143</v>
      </c>
      <c r="K1073" s="737">
        <v>99182</v>
      </c>
      <c r="L1073" s="738">
        <v>9918</v>
      </c>
      <c r="M1073" s="634"/>
      <c r="N1073" s="635">
        <f t="shared" si="21"/>
        <v>109100</v>
      </c>
      <c r="O1073" s="504"/>
      <c r="P1073" s="527"/>
      <c r="Q1073" s="537"/>
      <c r="R1073" s="537"/>
      <c r="S1073" s="537"/>
    </row>
    <row r="1074" spans="2:19" ht="18.75" customHeight="1">
      <c r="B1074" s="728"/>
      <c r="C1074" s="728"/>
      <c r="D1074" s="758">
        <f>IFERROR(_xlfn.XLOOKUP(E1074,[2]예산코드!D:D,[2]예산코드!A:A),"")</f>
        <v>503301</v>
      </c>
      <c r="E1074" s="739" t="s">
        <v>2740</v>
      </c>
      <c r="F1074" s="734">
        <v>45719</v>
      </c>
      <c r="G1074" s="735" t="s">
        <v>2228</v>
      </c>
      <c r="H1074" s="736" t="s">
        <v>2378</v>
      </c>
      <c r="I1074" s="736" t="s">
        <v>645</v>
      </c>
      <c r="J1074" s="736" t="s">
        <v>811</v>
      </c>
      <c r="K1074" s="737">
        <v>135000</v>
      </c>
      <c r="L1074" s="738"/>
      <c r="M1074" s="634"/>
      <c r="N1074" s="635">
        <f t="shared" si="21"/>
        <v>135000</v>
      </c>
      <c r="O1074" s="504"/>
      <c r="P1074" s="527"/>
      <c r="Q1074" s="537"/>
      <c r="R1074" s="537"/>
      <c r="S1074" s="537"/>
    </row>
    <row r="1075" spans="2:19" ht="18.75" customHeight="1">
      <c r="B1075" s="728"/>
      <c r="C1075" s="728"/>
      <c r="D1075" s="758">
        <f>IFERROR(_xlfn.XLOOKUP(E1075,[2]예산코드!D:D,[2]예산코드!A:A),"")</f>
        <v>503301</v>
      </c>
      <c r="E1075" s="739" t="s">
        <v>2740</v>
      </c>
      <c r="F1075" s="734">
        <v>45719</v>
      </c>
      <c r="G1075" s="735" t="s">
        <v>2154</v>
      </c>
      <c r="H1075" s="736" t="s">
        <v>2160</v>
      </c>
      <c r="I1075" s="736" t="s">
        <v>645</v>
      </c>
      <c r="J1075" s="736" t="s">
        <v>811</v>
      </c>
      <c r="K1075" s="737">
        <v>181819</v>
      </c>
      <c r="L1075" s="738">
        <v>18181</v>
      </c>
      <c r="M1075" s="634"/>
      <c r="N1075" s="635">
        <f t="shared" si="21"/>
        <v>200000</v>
      </c>
      <c r="O1075" s="504"/>
      <c r="P1075" s="527"/>
      <c r="Q1075" s="537"/>
      <c r="R1075" s="537"/>
      <c r="S1075" s="537"/>
    </row>
    <row r="1076" spans="2:19" ht="18.75" customHeight="1">
      <c r="B1076" s="728"/>
      <c r="C1076" s="728"/>
      <c r="D1076" s="758">
        <f>IFERROR(_xlfn.XLOOKUP(E1076,[2]예산코드!D:D,[2]예산코드!A:A),"")</f>
        <v>503304</v>
      </c>
      <c r="E1076" s="739" t="s">
        <v>2735</v>
      </c>
      <c r="F1076" s="734">
        <v>45719</v>
      </c>
      <c r="G1076" s="735" t="s">
        <v>2156</v>
      </c>
      <c r="H1076" s="736" t="s">
        <v>2248</v>
      </c>
      <c r="I1076" s="736" t="s">
        <v>645</v>
      </c>
      <c r="J1076" s="736" t="s">
        <v>811</v>
      </c>
      <c r="K1076" s="737">
        <v>455909</v>
      </c>
      <c r="L1076" s="738">
        <v>45591</v>
      </c>
      <c r="M1076" s="634"/>
      <c r="N1076" s="635">
        <f t="shared" si="21"/>
        <v>501500</v>
      </c>
      <c r="O1076" s="504"/>
      <c r="P1076" s="527"/>
      <c r="Q1076" s="537"/>
      <c r="R1076" s="537"/>
      <c r="S1076" s="537"/>
    </row>
    <row r="1077" spans="2:19" ht="18.75" customHeight="1">
      <c r="B1077" s="728"/>
      <c r="C1077" s="728"/>
      <c r="D1077" s="758">
        <f>IFERROR(_xlfn.XLOOKUP(E1077,[2]예산코드!D:D,[2]예산코드!A:A),"")</f>
        <v>503304</v>
      </c>
      <c r="E1077" s="739" t="s">
        <v>2735</v>
      </c>
      <c r="F1077" s="734">
        <v>45719</v>
      </c>
      <c r="G1077" s="735" t="s">
        <v>2342</v>
      </c>
      <c r="H1077" s="736" t="s">
        <v>2240</v>
      </c>
      <c r="I1077" s="736" t="s">
        <v>645</v>
      </c>
      <c r="J1077" s="736" t="s">
        <v>811</v>
      </c>
      <c r="K1077" s="737">
        <v>5455</v>
      </c>
      <c r="L1077" s="738">
        <v>545</v>
      </c>
      <c r="M1077" s="634"/>
      <c r="N1077" s="635">
        <f t="shared" si="21"/>
        <v>6000</v>
      </c>
      <c r="O1077" s="504"/>
      <c r="P1077" s="527"/>
      <c r="Q1077" s="537"/>
      <c r="R1077" s="537"/>
      <c r="S1077" s="537"/>
    </row>
    <row r="1078" spans="2:19" ht="18.75" customHeight="1">
      <c r="B1078" s="728"/>
      <c r="C1078" s="728"/>
      <c r="D1078" s="758">
        <f>IFERROR(_xlfn.XLOOKUP(E1078,[2]예산코드!D:D,[2]예산코드!A:A),"")</f>
        <v>503301</v>
      </c>
      <c r="E1078" s="739" t="s">
        <v>2740</v>
      </c>
      <c r="F1078" s="734">
        <v>45719</v>
      </c>
      <c r="G1078" s="735" t="s">
        <v>2155</v>
      </c>
      <c r="H1078" s="736" t="s">
        <v>2201</v>
      </c>
      <c r="I1078" s="736" t="s">
        <v>645</v>
      </c>
      <c r="J1078" s="736" t="s">
        <v>811</v>
      </c>
      <c r="K1078" s="737">
        <v>203637</v>
      </c>
      <c r="L1078" s="738">
        <v>20363</v>
      </c>
      <c r="M1078" s="634"/>
      <c r="N1078" s="635">
        <f t="shared" si="21"/>
        <v>224000</v>
      </c>
      <c r="O1078" s="504"/>
      <c r="P1078" s="527"/>
      <c r="Q1078" s="537"/>
      <c r="R1078" s="537"/>
      <c r="S1078" s="537"/>
    </row>
    <row r="1079" spans="2:19" ht="18.75" customHeight="1">
      <c r="B1079" s="728"/>
      <c r="C1079" s="728"/>
      <c r="D1079" s="758">
        <f>IFERROR(_xlfn.XLOOKUP(E1079,[2]예산코드!D:D,[2]예산코드!A:A),"")</f>
        <v>503304</v>
      </c>
      <c r="E1079" s="739" t="s">
        <v>2735</v>
      </c>
      <c r="F1079" s="734">
        <v>45719</v>
      </c>
      <c r="G1079" s="735" t="s">
        <v>2328</v>
      </c>
      <c r="H1079" s="736" t="s">
        <v>2216</v>
      </c>
      <c r="I1079" s="736" t="s">
        <v>645</v>
      </c>
      <c r="J1079" s="736" t="s">
        <v>811</v>
      </c>
      <c r="K1079" s="737">
        <v>27091</v>
      </c>
      <c r="L1079" s="738">
        <v>2709</v>
      </c>
      <c r="M1079" s="634"/>
      <c r="N1079" s="635">
        <f t="shared" si="21"/>
        <v>29800</v>
      </c>
      <c r="O1079" s="504"/>
      <c r="P1079" s="527"/>
      <c r="Q1079" s="537"/>
      <c r="R1079" s="537"/>
      <c r="S1079" s="537"/>
    </row>
    <row r="1080" spans="2:19" ht="18.75" customHeight="1">
      <c r="B1080" s="728"/>
      <c r="C1080" s="728"/>
      <c r="D1080" s="758">
        <f>IFERROR(_xlfn.XLOOKUP(E1080,[2]예산코드!D:D,[2]예산코드!A:A),"")</f>
        <v>503307</v>
      </c>
      <c r="E1080" s="739" t="s">
        <v>2739</v>
      </c>
      <c r="F1080" s="734">
        <v>45719</v>
      </c>
      <c r="G1080" s="735" t="s">
        <v>0</v>
      </c>
      <c r="H1080" s="736" t="s">
        <v>2164</v>
      </c>
      <c r="I1080" s="736" t="s">
        <v>649</v>
      </c>
      <c r="J1080" s="736" t="s">
        <v>811</v>
      </c>
      <c r="K1080" s="737">
        <v>800</v>
      </c>
      <c r="L1080" s="738">
        <v>0</v>
      </c>
      <c r="M1080" s="634"/>
      <c r="N1080" s="635">
        <f t="shared" si="21"/>
        <v>800</v>
      </c>
      <c r="O1080" s="504"/>
      <c r="P1080" s="527"/>
      <c r="Q1080" s="537"/>
      <c r="R1080" s="537"/>
      <c r="S1080" s="537"/>
    </row>
    <row r="1081" spans="2:19" ht="18.75" customHeight="1">
      <c r="B1081" s="728"/>
      <c r="C1081" s="728"/>
      <c r="D1081" s="758">
        <f>IFERROR(_xlfn.XLOOKUP(E1081,[2]예산코드!D:D,[2]예산코드!A:A),"")</f>
        <v>503307</v>
      </c>
      <c r="E1081" s="739" t="s">
        <v>2739</v>
      </c>
      <c r="F1081" s="734">
        <v>45719</v>
      </c>
      <c r="G1081" s="735" t="s">
        <v>0</v>
      </c>
      <c r="H1081" s="736" t="s">
        <v>721</v>
      </c>
      <c r="I1081" s="736" t="s">
        <v>649</v>
      </c>
      <c r="J1081" s="736" t="s">
        <v>811</v>
      </c>
      <c r="K1081" s="737">
        <v>1637</v>
      </c>
      <c r="L1081" s="738">
        <v>163</v>
      </c>
      <c r="M1081" s="634"/>
      <c r="N1081" s="635">
        <f t="shared" si="21"/>
        <v>1800</v>
      </c>
      <c r="O1081" s="504"/>
      <c r="P1081" s="527"/>
      <c r="Q1081" s="537"/>
      <c r="R1081" s="537"/>
      <c r="S1081" s="537"/>
    </row>
    <row r="1082" spans="2:19" ht="18.75" customHeight="1">
      <c r="B1082" s="728"/>
      <c r="C1082" s="728"/>
      <c r="D1082" s="758">
        <f>IFERROR(_xlfn.XLOOKUP(E1082,[2]예산코드!D:D,[2]예산코드!A:A),"")</f>
        <v>503307</v>
      </c>
      <c r="E1082" s="739" t="s">
        <v>2739</v>
      </c>
      <c r="F1082" s="734">
        <v>45719</v>
      </c>
      <c r="G1082" s="735" t="s">
        <v>0</v>
      </c>
      <c r="H1082" s="736" t="s">
        <v>673</v>
      </c>
      <c r="I1082" s="736" t="s">
        <v>649</v>
      </c>
      <c r="J1082" s="736" t="s">
        <v>811</v>
      </c>
      <c r="K1082" s="737">
        <v>1273</v>
      </c>
      <c r="L1082" s="738">
        <v>127</v>
      </c>
      <c r="M1082" s="634"/>
      <c r="N1082" s="635">
        <f t="shared" si="21"/>
        <v>1400</v>
      </c>
      <c r="O1082" s="504"/>
      <c r="P1082" s="527"/>
      <c r="Q1082" s="537"/>
      <c r="R1082" s="537"/>
      <c r="S1082" s="537"/>
    </row>
    <row r="1083" spans="2:19" ht="18.75" customHeight="1">
      <c r="B1083" s="728"/>
      <c r="C1083" s="728"/>
      <c r="D1083" s="758">
        <f>IFERROR(_xlfn.XLOOKUP(E1083,[2]예산코드!D:D,[2]예산코드!A:A),"")</f>
        <v>503307</v>
      </c>
      <c r="E1083" s="739" t="s">
        <v>2739</v>
      </c>
      <c r="F1083" s="734">
        <v>45719</v>
      </c>
      <c r="G1083" s="735" t="s">
        <v>0</v>
      </c>
      <c r="H1083" s="736" t="s">
        <v>2164</v>
      </c>
      <c r="I1083" s="736" t="s">
        <v>649</v>
      </c>
      <c r="J1083" s="736" t="s">
        <v>811</v>
      </c>
      <c r="K1083" s="737">
        <v>800</v>
      </c>
      <c r="L1083" s="738"/>
      <c r="M1083" s="634"/>
      <c r="N1083" s="635">
        <f t="shared" si="21"/>
        <v>800</v>
      </c>
      <c r="O1083" s="504"/>
      <c r="P1083" s="527"/>
      <c r="Q1083" s="537"/>
      <c r="R1083" s="537"/>
      <c r="S1083" s="537"/>
    </row>
    <row r="1084" spans="2:19" ht="18.75" customHeight="1">
      <c r="B1084" s="728"/>
      <c r="C1084" s="728"/>
      <c r="D1084" s="758">
        <f>IFERROR(_xlfn.XLOOKUP(E1084,[2]예산코드!D:D,[2]예산코드!A:A),"")</f>
        <v>503307</v>
      </c>
      <c r="E1084" s="739" t="s">
        <v>2739</v>
      </c>
      <c r="F1084" s="734">
        <v>45719</v>
      </c>
      <c r="G1084" s="735" t="s">
        <v>0</v>
      </c>
      <c r="H1084" s="736" t="s">
        <v>1222</v>
      </c>
      <c r="I1084" s="736" t="s">
        <v>649</v>
      </c>
      <c r="J1084" s="736" t="s">
        <v>811</v>
      </c>
      <c r="K1084" s="737">
        <f>14500+6091</f>
        <v>20591</v>
      </c>
      <c r="L1084" s="738">
        <v>609</v>
      </c>
      <c r="M1084" s="634"/>
      <c r="N1084" s="635">
        <f t="shared" si="21"/>
        <v>21200</v>
      </c>
      <c r="O1084" s="504"/>
      <c r="P1084" s="527"/>
      <c r="Q1084" s="537"/>
      <c r="R1084" s="537"/>
      <c r="S1084" s="537"/>
    </row>
    <row r="1085" spans="2:19" ht="18.75" customHeight="1">
      <c r="B1085" s="728"/>
      <c r="C1085" s="728"/>
      <c r="D1085" s="758">
        <f>IFERROR(_xlfn.XLOOKUP(E1085,[2]예산코드!D:D,[2]예산코드!A:A),"")</f>
        <v>503306</v>
      </c>
      <c r="E1085" s="733" t="s">
        <v>2741</v>
      </c>
      <c r="F1085" s="734">
        <v>45719</v>
      </c>
      <c r="G1085" s="735" t="s">
        <v>2188</v>
      </c>
      <c r="H1085" s="736" t="s">
        <v>1680</v>
      </c>
      <c r="I1085" s="736" t="s">
        <v>649</v>
      </c>
      <c r="J1085" s="736" t="s">
        <v>811</v>
      </c>
      <c r="K1085" s="737">
        <v>66364</v>
      </c>
      <c r="L1085" s="738">
        <v>6636</v>
      </c>
      <c r="M1085" s="634"/>
      <c r="N1085" s="635">
        <f t="shared" si="21"/>
        <v>73000</v>
      </c>
      <c r="O1085" s="504"/>
      <c r="P1085" s="527"/>
      <c r="Q1085" s="537"/>
      <c r="R1085" s="537"/>
      <c r="S1085" s="537"/>
    </row>
    <row r="1086" spans="2:19" ht="18.75" customHeight="1">
      <c r="B1086" s="728"/>
      <c r="C1086" s="728"/>
      <c r="D1086" s="758">
        <f>IFERROR(_xlfn.XLOOKUP(E1086,[2]예산코드!D:D,[2]예산코드!A:A),"")</f>
        <v>503312</v>
      </c>
      <c r="E1086" s="733" t="s">
        <v>2736</v>
      </c>
      <c r="F1086" s="734">
        <v>45719</v>
      </c>
      <c r="G1086" s="735" t="s">
        <v>2343</v>
      </c>
      <c r="H1086" s="736" t="s">
        <v>2444</v>
      </c>
      <c r="I1086" s="736" t="s">
        <v>649</v>
      </c>
      <c r="J1086" s="736" t="s">
        <v>811</v>
      </c>
      <c r="K1086" s="737">
        <v>12500</v>
      </c>
      <c r="L1086" s="738"/>
      <c r="M1086" s="634"/>
      <c r="N1086" s="635">
        <f t="shared" si="21"/>
        <v>12500</v>
      </c>
      <c r="O1086" s="504"/>
      <c r="P1086" s="527"/>
      <c r="Q1086" s="537"/>
      <c r="R1086" s="537"/>
      <c r="S1086" s="537"/>
    </row>
    <row r="1087" spans="2:19" ht="18.75" customHeight="1">
      <c r="B1087" s="728"/>
      <c r="C1087" s="728"/>
      <c r="D1087" s="758">
        <f>IFERROR(_xlfn.XLOOKUP(E1087,[2]예산코드!D:D,[2]예산코드!A:A),"")</f>
        <v>503304</v>
      </c>
      <c r="E1087" s="739" t="s">
        <v>2735</v>
      </c>
      <c r="F1087" s="734">
        <v>45719</v>
      </c>
      <c r="G1087" s="735" t="s">
        <v>2</v>
      </c>
      <c r="H1087" s="736" t="s">
        <v>2167</v>
      </c>
      <c r="I1087" s="736" t="s">
        <v>649</v>
      </c>
      <c r="J1087" s="736" t="s">
        <v>811</v>
      </c>
      <c r="K1087" s="737">
        <f>5300-482</f>
        <v>4818</v>
      </c>
      <c r="L1087" s="738">
        <v>482</v>
      </c>
      <c r="M1087" s="634"/>
      <c r="N1087" s="635">
        <f t="shared" si="21"/>
        <v>5300</v>
      </c>
      <c r="O1087" s="504"/>
      <c r="P1087" s="527"/>
      <c r="Q1087" s="537"/>
      <c r="R1087" s="537"/>
      <c r="S1087" s="537"/>
    </row>
    <row r="1088" spans="2:19" ht="18.75" customHeight="1">
      <c r="B1088" s="728"/>
      <c r="C1088" s="728"/>
      <c r="D1088" s="758">
        <f>IFERROR(_xlfn.XLOOKUP(E1088,[2]예산코드!D:D,[2]예산코드!A:A),"")</f>
        <v>503306</v>
      </c>
      <c r="E1088" s="733" t="s">
        <v>2741</v>
      </c>
      <c r="F1088" s="734">
        <v>45719</v>
      </c>
      <c r="G1088" s="735" t="s">
        <v>2381</v>
      </c>
      <c r="H1088" s="736" t="s">
        <v>446</v>
      </c>
      <c r="I1088" s="736" t="s">
        <v>649</v>
      </c>
      <c r="J1088" s="736" t="s">
        <v>811</v>
      </c>
      <c r="K1088" s="737">
        <v>63636</v>
      </c>
      <c r="L1088" s="738">
        <v>6364</v>
      </c>
      <c r="M1088" s="634"/>
      <c r="N1088" s="635">
        <f t="shared" si="21"/>
        <v>70000</v>
      </c>
      <c r="O1088" s="504"/>
      <c r="P1088" s="527"/>
      <c r="Q1088" s="537"/>
      <c r="R1088" s="537"/>
      <c r="S1088" s="537"/>
    </row>
    <row r="1089" spans="2:19" ht="18.75" customHeight="1">
      <c r="B1089" s="728"/>
      <c r="C1089" s="728"/>
      <c r="D1089" s="758">
        <f>IFERROR(_xlfn.XLOOKUP(E1089,[2]예산코드!D:D,[2]예산코드!A:A),"")</f>
        <v>503301</v>
      </c>
      <c r="E1089" s="739" t="s">
        <v>2740</v>
      </c>
      <c r="F1089" s="734">
        <v>45719</v>
      </c>
      <c r="G1089" s="735" t="s">
        <v>2417</v>
      </c>
      <c r="H1089" s="736" t="s">
        <v>2150</v>
      </c>
      <c r="I1089" s="736" t="s">
        <v>663</v>
      </c>
      <c r="J1089" s="736" t="s">
        <v>811</v>
      </c>
      <c r="K1089" s="737">
        <v>40910</v>
      </c>
      <c r="L1089" s="738">
        <v>4090</v>
      </c>
      <c r="M1089" s="634"/>
      <c r="N1089" s="635">
        <f t="shared" si="21"/>
        <v>45000</v>
      </c>
      <c r="O1089" s="504"/>
      <c r="P1089" s="527"/>
      <c r="Q1089" s="537"/>
      <c r="R1089" s="537"/>
      <c r="S1089" s="537"/>
    </row>
    <row r="1090" spans="2:19" ht="18.75" customHeight="1">
      <c r="B1090" s="728"/>
      <c r="C1090" s="728"/>
      <c r="D1090" s="758">
        <f>IFERROR(_xlfn.XLOOKUP(E1090,[2]예산코드!D:D,[2]예산코드!A:A),"")</f>
        <v>503312</v>
      </c>
      <c r="E1090" s="733" t="s">
        <v>2736</v>
      </c>
      <c r="F1090" s="734">
        <v>45719</v>
      </c>
      <c r="G1090" s="735" t="s">
        <v>2366</v>
      </c>
      <c r="H1090" s="736" t="s">
        <v>32</v>
      </c>
      <c r="I1090" s="736" t="s">
        <v>663</v>
      </c>
      <c r="J1090" s="736" t="s">
        <v>811</v>
      </c>
      <c r="K1090" s="737">
        <v>5500</v>
      </c>
      <c r="L1090" s="738"/>
      <c r="M1090" s="634"/>
      <c r="N1090" s="635">
        <f t="shared" si="21"/>
        <v>5500</v>
      </c>
      <c r="O1090" s="504"/>
      <c r="P1090" s="527"/>
      <c r="Q1090" s="537"/>
      <c r="R1090" s="537"/>
      <c r="S1090" s="537"/>
    </row>
    <row r="1091" spans="2:19" ht="18.75" customHeight="1">
      <c r="B1091" s="728"/>
      <c r="C1091" s="728"/>
      <c r="D1091" s="758">
        <f>IFERROR(_xlfn.XLOOKUP(E1091,[2]예산코드!D:D,[2]예산코드!A:A),"")</f>
        <v>503301</v>
      </c>
      <c r="E1091" s="739" t="s">
        <v>2740</v>
      </c>
      <c r="F1091" s="734">
        <v>45719</v>
      </c>
      <c r="G1091" s="735" t="s">
        <v>2250</v>
      </c>
      <c r="H1091" s="736" t="s">
        <v>2235</v>
      </c>
      <c r="I1091" s="736" t="s">
        <v>663</v>
      </c>
      <c r="J1091" s="736" t="s">
        <v>811</v>
      </c>
      <c r="K1091" s="737">
        <v>37092</v>
      </c>
      <c r="L1091" s="738">
        <v>3708</v>
      </c>
      <c r="M1091" s="634"/>
      <c r="N1091" s="635">
        <f t="shared" si="21"/>
        <v>40800</v>
      </c>
      <c r="O1091" s="504"/>
      <c r="P1091" s="527"/>
      <c r="Q1091" s="537"/>
      <c r="R1091" s="537"/>
      <c r="S1091" s="537"/>
    </row>
    <row r="1092" spans="2:19" ht="18.75" customHeight="1">
      <c r="B1092" s="728"/>
      <c r="C1092" s="728"/>
      <c r="D1092" s="758">
        <f>IFERROR(_xlfn.XLOOKUP(E1092,[2]예산코드!D:D,[2]예산코드!A:A),"")</f>
        <v>503304</v>
      </c>
      <c r="E1092" s="739" t="s">
        <v>2735</v>
      </c>
      <c r="F1092" s="734">
        <v>45719</v>
      </c>
      <c r="G1092" s="735" t="s">
        <v>2748</v>
      </c>
      <c r="H1092" s="736" t="s">
        <v>2350</v>
      </c>
      <c r="I1092" s="736" t="s">
        <v>663</v>
      </c>
      <c r="J1092" s="736" t="s">
        <v>811</v>
      </c>
      <c r="K1092" s="737">
        <v>3636</v>
      </c>
      <c r="L1092" s="738">
        <v>364</v>
      </c>
      <c r="M1092" s="634"/>
      <c r="N1092" s="635">
        <f t="shared" si="21"/>
        <v>4000</v>
      </c>
      <c r="O1092" s="504"/>
      <c r="P1092" s="527"/>
      <c r="Q1092" s="537"/>
      <c r="R1092" s="537"/>
      <c r="S1092" s="537"/>
    </row>
    <row r="1093" spans="2:19" ht="18.75" customHeight="1">
      <c r="B1093" s="728"/>
      <c r="C1093" s="728"/>
      <c r="D1093" s="758">
        <f>IFERROR(_xlfn.XLOOKUP(E1093,[2]예산코드!D:D,[2]예산코드!A:A),"")</f>
        <v>503312</v>
      </c>
      <c r="E1093" s="733" t="s">
        <v>2736</v>
      </c>
      <c r="F1093" s="734">
        <v>45719</v>
      </c>
      <c r="G1093" s="735" t="s">
        <v>2133</v>
      </c>
      <c r="H1093" s="736" t="s">
        <v>2110</v>
      </c>
      <c r="I1093" s="736" t="s">
        <v>697</v>
      </c>
      <c r="J1093" s="736" t="s">
        <v>811</v>
      </c>
      <c r="K1093" s="737">
        <v>3182</v>
      </c>
      <c r="L1093" s="738">
        <v>318</v>
      </c>
      <c r="M1093" s="634"/>
      <c r="N1093" s="635">
        <f t="shared" si="21"/>
        <v>3500</v>
      </c>
      <c r="O1093" s="504"/>
      <c r="P1093" s="527"/>
      <c r="Q1093" s="537"/>
      <c r="R1093" s="537"/>
      <c r="S1093" s="537"/>
    </row>
    <row r="1094" spans="2:19" ht="18.75" customHeight="1">
      <c r="B1094" s="728"/>
      <c r="C1094" s="728"/>
      <c r="D1094" s="758">
        <f>IFERROR(_xlfn.XLOOKUP(E1094,[2]예산코드!D:D,[2]예산코드!A:A),"")</f>
        <v>503301</v>
      </c>
      <c r="E1094" s="739" t="s">
        <v>2740</v>
      </c>
      <c r="F1094" s="734">
        <v>45719</v>
      </c>
      <c r="G1094" s="735" t="s">
        <v>2450</v>
      </c>
      <c r="H1094" s="736" t="s">
        <v>2424</v>
      </c>
      <c r="I1094" s="736" t="s">
        <v>697</v>
      </c>
      <c r="J1094" s="736" t="s">
        <v>811</v>
      </c>
      <c r="K1094" s="737">
        <v>18182</v>
      </c>
      <c r="L1094" s="738">
        <v>1818</v>
      </c>
      <c r="M1094" s="634"/>
      <c r="N1094" s="635">
        <f t="shared" si="21"/>
        <v>20000</v>
      </c>
      <c r="O1094" s="504"/>
      <c r="P1094" s="527"/>
      <c r="Q1094" s="537"/>
      <c r="R1094" s="537"/>
      <c r="S1094" s="537"/>
    </row>
    <row r="1095" spans="2:19" ht="18.75" customHeight="1">
      <c r="B1095" s="728"/>
      <c r="C1095" s="728"/>
      <c r="D1095" s="758">
        <f>IFERROR(_xlfn.XLOOKUP(E1095,[2]예산코드!D:D,[2]예산코드!A:A),"")</f>
        <v>503301</v>
      </c>
      <c r="E1095" s="739" t="s">
        <v>2740</v>
      </c>
      <c r="F1095" s="734">
        <v>45719</v>
      </c>
      <c r="G1095" s="735" t="s">
        <v>2263</v>
      </c>
      <c r="H1095" s="736" t="s">
        <v>2394</v>
      </c>
      <c r="I1095" s="736" t="s">
        <v>697</v>
      </c>
      <c r="J1095" s="736" t="s">
        <v>811</v>
      </c>
      <c r="K1095" s="737">
        <v>53638</v>
      </c>
      <c r="L1095" s="738">
        <v>5362</v>
      </c>
      <c r="M1095" s="634"/>
      <c r="N1095" s="635">
        <f t="shared" si="21"/>
        <v>59000</v>
      </c>
      <c r="O1095" s="504"/>
      <c r="P1095" s="527"/>
      <c r="Q1095" s="537"/>
      <c r="R1095" s="537"/>
      <c r="S1095" s="537"/>
    </row>
    <row r="1096" spans="2:19" ht="18.75" customHeight="1">
      <c r="B1096" s="728"/>
      <c r="C1096" s="728"/>
      <c r="D1096" s="758">
        <f>IFERROR(_xlfn.XLOOKUP(E1096,[2]예산코드!D:D,[2]예산코드!A:A),"")</f>
        <v>503304</v>
      </c>
      <c r="E1096" s="739" t="s">
        <v>2735</v>
      </c>
      <c r="F1096" s="734">
        <v>45719</v>
      </c>
      <c r="G1096" s="735" t="s">
        <v>2145</v>
      </c>
      <c r="H1096" s="736" t="s">
        <v>2236</v>
      </c>
      <c r="I1096" s="736" t="s">
        <v>635</v>
      </c>
      <c r="J1096" s="736" t="s">
        <v>811</v>
      </c>
      <c r="K1096" s="737">
        <v>19363</v>
      </c>
      <c r="L1096" s="738">
        <v>1937</v>
      </c>
      <c r="M1096" s="634"/>
      <c r="N1096" s="635">
        <f t="shared" si="21"/>
        <v>21300</v>
      </c>
      <c r="O1096" s="504"/>
      <c r="P1096" s="527"/>
      <c r="Q1096" s="537"/>
      <c r="R1096" s="537"/>
      <c r="S1096" s="537"/>
    </row>
    <row r="1097" spans="2:19" ht="18.75" customHeight="1">
      <c r="B1097" s="728"/>
      <c r="C1097" s="728"/>
      <c r="D1097" s="758">
        <f>IFERROR(_xlfn.XLOOKUP(E1097,[2]예산코드!D:D,[2]예산코드!A:A),"")</f>
        <v>503304</v>
      </c>
      <c r="E1097" s="739" t="s">
        <v>2735</v>
      </c>
      <c r="F1097" s="734">
        <v>45719</v>
      </c>
      <c r="G1097" s="735" t="s">
        <v>2145</v>
      </c>
      <c r="H1097" s="736" t="s">
        <v>2236</v>
      </c>
      <c r="I1097" s="736" t="s">
        <v>635</v>
      </c>
      <c r="J1097" s="736" t="s">
        <v>811</v>
      </c>
      <c r="K1097" s="737">
        <v>28728</v>
      </c>
      <c r="L1097" s="738">
        <v>2872</v>
      </c>
      <c r="M1097" s="634"/>
      <c r="N1097" s="635">
        <f t="shared" si="21"/>
        <v>31600</v>
      </c>
      <c r="O1097" s="504"/>
      <c r="P1097" s="527"/>
      <c r="Q1097" s="537"/>
      <c r="R1097" s="537"/>
      <c r="S1097" s="537"/>
    </row>
    <row r="1098" spans="2:19" ht="18.75" customHeight="1">
      <c r="B1098" s="728"/>
      <c r="C1098" s="728"/>
      <c r="D1098" s="758">
        <f>IFERROR(_xlfn.XLOOKUP(E1098,[2]예산코드!D:D,[2]예산코드!A:A),"")</f>
        <v>503306</v>
      </c>
      <c r="E1098" s="733" t="s">
        <v>2741</v>
      </c>
      <c r="F1098" s="734">
        <v>45719</v>
      </c>
      <c r="G1098" s="735" t="s">
        <v>2245</v>
      </c>
      <c r="H1098" s="736" t="s">
        <v>2174</v>
      </c>
      <c r="I1098" s="736" t="s">
        <v>635</v>
      </c>
      <c r="J1098" s="736" t="s">
        <v>811</v>
      </c>
      <c r="K1098" s="737">
        <v>45455</v>
      </c>
      <c r="L1098" s="738">
        <v>4545</v>
      </c>
      <c r="M1098" s="634"/>
      <c r="N1098" s="635">
        <f t="shared" si="21"/>
        <v>50000</v>
      </c>
      <c r="O1098" s="504"/>
      <c r="P1098" s="527"/>
      <c r="Q1098" s="537"/>
      <c r="R1098" s="537"/>
      <c r="S1098" s="537"/>
    </row>
    <row r="1099" spans="2:19" ht="18.75" customHeight="1">
      <c r="B1099" s="728"/>
      <c r="C1099" s="728"/>
      <c r="D1099" s="758">
        <f>IFERROR(_xlfn.XLOOKUP(E1099,[2]예산코드!D:D,[2]예산코드!A:A),"")</f>
        <v>503304</v>
      </c>
      <c r="E1099" s="739" t="s">
        <v>2735</v>
      </c>
      <c r="F1099" s="734">
        <v>45719</v>
      </c>
      <c r="G1099" s="735" t="s">
        <v>2432</v>
      </c>
      <c r="H1099" s="736" t="s">
        <v>2210</v>
      </c>
      <c r="I1099" s="736" t="s">
        <v>605</v>
      </c>
      <c r="J1099" s="736" t="s">
        <v>811</v>
      </c>
      <c r="K1099" s="737">
        <v>8909</v>
      </c>
      <c r="L1099" s="738">
        <v>891</v>
      </c>
      <c r="M1099" s="634"/>
      <c r="N1099" s="635">
        <f t="shared" si="21"/>
        <v>9800</v>
      </c>
      <c r="O1099" s="504"/>
      <c r="P1099" s="527"/>
      <c r="Q1099" s="537"/>
      <c r="R1099" s="537"/>
      <c r="S1099" s="537"/>
    </row>
    <row r="1100" spans="2:19" ht="18.75" customHeight="1">
      <c r="B1100" s="728"/>
      <c r="C1100" s="728"/>
      <c r="D1100" s="758">
        <f>IFERROR(_xlfn.XLOOKUP(E1100,[2]예산코드!D:D,[2]예산코드!A:A),"")</f>
        <v>503306</v>
      </c>
      <c r="E1100" s="733" t="s">
        <v>2741</v>
      </c>
      <c r="F1100" s="734">
        <v>45719</v>
      </c>
      <c r="G1100" s="735" t="s">
        <v>2183</v>
      </c>
      <c r="H1100" s="736" t="s">
        <v>2422</v>
      </c>
      <c r="I1100" s="736" t="s">
        <v>605</v>
      </c>
      <c r="J1100" s="736" t="s">
        <v>811</v>
      </c>
      <c r="K1100" s="737">
        <v>45455</v>
      </c>
      <c r="L1100" s="738">
        <v>4545</v>
      </c>
      <c r="M1100" s="634"/>
      <c r="N1100" s="635">
        <f t="shared" si="21"/>
        <v>50000</v>
      </c>
      <c r="O1100" s="504"/>
      <c r="P1100" s="527"/>
      <c r="Q1100" s="537"/>
      <c r="R1100" s="537"/>
      <c r="S1100" s="537"/>
    </row>
    <row r="1101" spans="2:19" ht="18.75" customHeight="1">
      <c r="B1101" s="728"/>
      <c r="C1101" s="728"/>
      <c r="D1101" s="758">
        <f>IFERROR(_xlfn.XLOOKUP(E1101,[2]예산코드!D:D,[2]예산코드!A:A),"")</f>
        <v>503304</v>
      </c>
      <c r="E1101" s="739" t="s">
        <v>2735</v>
      </c>
      <c r="F1101" s="734">
        <v>45719</v>
      </c>
      <c r="G1101" s="735" t="s">
        <v>2244</v>
      </c>
      <c r="H1101" s="736" t="s">
        <v>2304</v>
      </c>
      <c r="I1101" s="736" t="s">
        <v>605</v>
      </c>
      <c r="J1101" s="736" t="s">
        <v>811</v>
      </c>
      <c r="K1101" s="737">
        <v>34636</v>
      </c>
      <c r="L1101" s="738">
        <v>3464</v>
      </c>
      <c r="M1101" s="634"/>
      <c r="N1101" s="635">
        <f t="shared" si="21"/>
        <v>38100</v>
      </c>
      <c r="O1101" s="504"/>
      <c r="P1101" s="527"/>
      <c r="Q1101" s="537"/>
      <c r="R1101" s="537"/>
      <c r="S1101" s="537"/>
    </row>
    <row r="1102" spans="2:19" ht="18.75" customHeight="1">
      <c r="B1102" s="728"/>
      <c r="C1102" s="728"/>
      <c r="D1102" s="758">
        <f>IFERROR(_xlfn.XLOOKUP(E1102,[2]예산코드!D:D,[2]예산코드!A:A),"")</f>
        <v>503304</v>
      </c>
      <c r="E1102" s="739" t="s">
        <v>2735</v>
      </c>
      <c r="F1102" s="734">
        <v>45719</v>
      </c>
      <c r="G1102" s="735" t="s">
        <v>2244</v>
      </c>
      <c r="H1102" s="736" t="s">
        <v>2334</v>
      </c>
      <c r="I1102" s="736" t="s">
        <v>605</v>
      </c>
      <c r="J1102" s="736" t="s">
        <v>811</v>
      </c>
      <c r="K1102" s="737">
        <v>7818</v>
      </c>
      <c r="L1102" s="738">
        <v>782</v>
      </c>
      <c r="M1102" s="634"/>
      <c r="N1102" s="635">
        <f t="shared" si="21"/>
        <v>8600</v>
      </c>
      <c r="O1102" s="504"/>
      <c r="P1102" s="527"/>
      <c r="Q1102" s="537"/>
      <c r="R1102" s="537"/>
      <c r="S1102" s="537"/>
    </row>
    <row r="1103" spans="2:19" ht="18.75" customHeight="1">
      <c r="B1103" s="728"/>
      <c r="C1103" s="728"/>
      <c r="D1103" s="758">
        <f>IFERROR(_xlfn.XLOOKUP(E1103,[2]예산코드!D:D,[2]예산코드!A:A),"")</f>
        <v>503301</v>
      </c>
      <c r="E1103" s="739" t="s">
        <v>2740</v>
      </c>
      <c r="F1103" s="734">
        <v>45719</v>
      </c>
      <c r="G1103" s="735" t="s">
        <v>2345</v>
      </c>
      <c r="H1103" s="736" t="s">
        <v>2372</v>
      </c>
      <c r="I1103" s="736" t="s">
        <v>605</v>
      </c>
      <c r="J1103" s="736" t="s">
        <v>811</v>
      </c>
      <c r="K1103" s="737">
        <v>10455</v>
      </c>
      <c r="L1103" s="738">
        <v>1045</v>
      </c>
      <c r="M1103" s="634"/>
      <c r="N1103" s="635">
        <f t="shared" si="21"/>
        <v>11500</v>
      </c>
      <c r="O1103" s="504"/>
      <c r="P1103" s="527"/>
      <c r="Q1103" s="537"/>
      <c r="R1103" s="537"/>
      <c r="S1103" s="537"/>
    </row>
    <row r="1104" spans="2:19" ht="18.75" customHeight="1">
      <c r="B1104" s="728"/>
      <c r="C1104" s="728"/>
      <c r="D1104" s="758">
        <f>IFERROR(_xlfn.XLOOKUP(E1104,[2]예산코드!D:D,[2]예산코드!A:A),"")</f>
        <v>503307</v>
      </c>
      <c r="E1104" s="739" t="s">
        <v>2739</v>
      </c>
      <c r="F1104" s="734">
        <v>45719</v>
      </c>
      <c r="G1104" s="735" t="s">
        <v>2325</v>
      </c>
      <c r="H1104" s="736" t="s">
        <v>2220</v>
      </c>
      <c r="I1104" s="736" t="s">
        <v>661</v>
      </c>
      <c r="J1104" s="736" t="s">
        <v>811</v>
      </c>
      <c r="K1104" s="737">
        <v>3500</v>
      </c>
      <c r="L1104" s="738"/>
      <c r="M1104" s="634"/>
      <c r="N1104" s="635">
        <f t="shared" si="21"/>
        <v>3500</v>
      </c>
      <c r="O1104" s="504"/>
      <c r="P1104" s="527"/>
      <c r="Q1104" s="537"/>
      <c r="R1104" s="537"/>
      <c r="S1104" s="537"/>
    </row>
    <row r="1105" spans="2:19" ht="18.75" customHeight="1">
      <c r="B1105" s="728"/>
      <c r="C1105" s="728"/>
      <c r="D1105" s="758">
        <f>IFERROR(_xlfn.XLOOKUP(E1105,[2]예산코드!D:D,[2]예산코드!A:A),"")</f>
        <v>503312</v>
      </c>
      <c r="E1105" s="733" t="s">
        <v>2736</v>
      </c>
      <c r="F1105" s="734">
        <v>45719</v>
      </c>
      <c r="G1105" s="735" t="s">
        <v>2427</v>
      </c>
      <c r="H1105" s="736" t="s">
        <v>1437</v>
      </c>
      <c r="I1105" s="736" t="s">
        <v>681</v>
      </c>
      <c r="J1105" s="736" t="s">
        <v>811</v>
      </c>
      <c r="K1105" s="737">
        <v>4364</v>
      </c>
      <c r="L1105" s="738">
        <v>436</v>
      </c>
      <c r="M1105" s="634"/>
      <c r="N1105" s="635">
        <f t="shared" si="21"/>
        <v>4800</v>
      </c>
      <c r="O1105" s="504"/>
      <c r="P1105" s="527"/>
      <c r="Q1105" s="537"/>
      <c r="R1105" s="537"/>
      <c r="S1105" s="537"/>
    </row>
    <row r="1106" spans="2:19" ht="18.75" customHeight="1">
      <c r="B1106" s="728"/>
      <c r="C1106" s="728"/>
      <c r="D1106" s="758">
        <f>IFERROR(_xlfn.XLOOKUP(E1106,[2]예산코드!D:D,[2]예산코드!A:A),"")</f>
        <v>503304</v>
      </c>
      <c r="E1106" s="739" t="s">
        <v>2735</v>
      </c>
      <c r="F1106" s="734">
        <v>45719</v>
      </c>
      <c r="G1106" s="735" t="s">
        <v>2257</v>
      </c>
      <c r="H1106" s="736" t="s">
        <v>1437</v>
      </c>
      <c r="I1106" s="736" t="s">
        <v>681</v>
      </c>
      <c r="J1106" s="736" t="s">
        <v>811</v>
      </c>
      <c r="K1106" s="737">
        <v>3182</v>
      </c>
      <c r="L1106" s="738">
        <v>318</v>
      </c>
      <c r="M1106" s="634"/>
      <c r="N1106" s="635">
        <f t="shared" si="21"/>
        <v>3500</v>
      </c>
      <c r="O1106" s="504"/>
      <c r="P1106" s="527"/>
      <c r="Q1106" s="537"/>
      <c r="R1106" s="537"/>
      <c r="S1106" s="537"/>
    </row>
    <row r="1107" spans="2:19" ht="18.75" customHeight="1">
      <c r="B1107" s="728"/>
      <c r="C1107" s="728"/>
      <c r="D1107" s="758">
        <f>IFERROR(_xlfn.XLOOKUP(E1107,[2]예산코드!D:D,[2]예산코드!A:A),"")</f>
        <v>503304</v>
      </c>
      <c r="E1107" s="739" t="s">
        <v>2735</v>
      </c>
      <c r="F1107" s="734">
        <v>45719</v>
      </c>
      <c r="G1107" s="735" t="s">
        <v>2157</v>
      </c>
      <c r="H1107" s="736" t="s">
        <v>416</v>
      </c>
      <c r="I1107" s="736" t="s">
        <v>681</v>
      </c>
      <c r="J1107" s="736" t="s">
        <v>811</v>
      </c>
      <c r="K1107" s="737">
        <v>11818</v>
      </c>
      <c r="L1107" s="738">
        <v>1182</v>
      </c>
      <c r="M1107" s="634"/>
      <c r="N1107" s="635">
        <f t="shared" si="21"/>
        <v>13000</v>
      </c>
      <c r="O1107" s="504"/>
      <c r="P1107" s="527"/>
      <c r="Q1107" s="537"/>
      <c r="R1107" s="537"/>
      <c r="S1107" s="537"/>
    </row>
    <row r="1108" spans="2:19" ht="18.75" customHeight="1">
      <c r="B1108" s="728"/>
      <c r="C1108" s="728"/>
      <c r="D1108" s="758">
        <f>IFERROR(_xlfn.XLOOKUP(E1108,[2]예산코드!D:D,[2]예산코드!A:A),"")</f>
        <v>503306</v>
      </c>
      <c r="E1108" s="733" t="s">
        <v>2741</v>
      </c>
      <c r="F1108" s="734">
        <v>45719</v>
      </c>
      <c r="G1108" s="735" t="s">
        <v>2125</v>
      </c>
      <c r="H1108" s="736" t="s">
        <v>2298</v>
      </c>
      <c r="I1108" s="736" t="s">
        <v>681</v>
      </c>
      <c r="J1108" s="736" t="s">
        <v>811</v>
      </c>
      <c r="K1108" s="737">
        <v>77273</v>
      </c>
      <c r="L1108" s="738">
        <v>7727</v>
      </c>
      <c r="M1108" s="634"/>
      <c r="N1108" s="635">
        <f t="shared" si="21"/>
        <v>85000</v>
      </c>
      <c r="O1108" s="504"/>
      <c r="P1108" s="527"/>
      <c r="Q1108" s="537"/>
      <c r="R1108" s="537"/>
      <c r="S1108" s="537"/>
    </row>
    <row r="1109" spans="2:19" ht="18.75" customHeight="1">
      <c r="B1109" s="728"/>
      <c r="C1109" s="728"/>
      <c r="D1109" s="758">
        <f>IFERROR(_xlfn.XLOOKUP(E1109,[2]예산코드!D:D,[2]예산코드!A:A),"")</f>
        <v>503301</v>
      </c>
      <c r="E1109" s="739" t="s">
        <v>2740</v>
      </c>
      <c r="F1109" s="734">
        <v>45719</v>
      </c>
      <c r="G1109" s="735" t="s">
        <v>2124</v>
      </c>
      <c r="H1109" s="736" t="s">
        <v>2258</v>
      </c>
      <c r="I1109" s="736" t="s">
        <v>681</v>
      </c>
      <c r="J1109" s="736" t="s">
        <v>811</v>
      </c>
      <c r="K1109" s="737">
        <v>13182</v>
      </c>
      <c r="L1109" s="738">
        <v>1318</v>
      </c>
      <c r="M1109" s="634"/>
      <c r="N1109" s="635">
        <f t="shared" si="21"/>
        <v>14500</v>
      </c>
      <c r="O1109" s="504"/>
      <c r="P1109" s="527"/>
      <c r="Q1109" s="537"/>
      <c r="R1109" s="537"/>
      <c r="S1109" s="537"/>
    </row>
    <row r="1110" spans="2:19" ht="18.75" customHeight="1">
      <c r="B1110" s="728"/>
      <c r="C1110" s="728"/>
      <c r="D1110" s="758">
        <f>IFERROR(_xlfn.XLOOKUP(E1110,[2]예산코드!D:D,[2]예산코드!A:A),"")</f>
        <v>503301</v>
      </c>
      <c r="E1110" s="739" t="s">
        <v>2740</v>
      </c>
      <c r="F1110" s="734">
        <v>45719</v>
      </c>
      <c r="G1110" s="735" t="s">
        <v>2124</v>
      </c>
      <c r="H1110" s="736" t="s">
        <v>2258</v>
      </c>
      <c r="I1110" s="736" t="s">
        <v>681</v>
      </c>
      <c r="J1110" s="736" t="s">
        <v>811</v>
      </c>
      <c r="K1110" s="737">
        <v>9091</v>
      </c>
      <c r="L1110" s="738">
        <v>909</v>
      </c>
      <c r="M1110" s="634"/>
      <c r="N1110" s="635">
        <f t="shared" si="21"/>
        <v>10000</v>
      </c>
      <c r="O1110" s="504"/>
      <c r="P1110" s="527"/>
      <c r="Q1110" s="537"/>
      <c r="R1110" s="537"/>
      <c r="S1110" s="537"/>
    </row>
    <row r="1111" spans="2:19" ht="18.75" customHeight="1">
      <c r="B1111" s="728"/>
      <c r="C1111" s="728"/>
      <c r="D1111" s="758">
        <f>IFERROR(_xlfn.XLOOKUP(E1111,[2]예산코드!D:D,[2]예산코드!A:A),"")</f>
        <v>503301</v>
      </c>
      <c r="E1111" s="739" t="s">
        <v>2740</v>
      </c>
      <c r="F1111" s="734">
        <v>45719</v>
      </c>
      <c r="G1111" s="735" t="s">
        <v>2129</v>
      </c>
      <c r="H1111" s="736" t="s">
        <v>2299</v>
      </c>
      <c r="I1111" s="736" t="s">
        <v>681</v>
      </c>
      <c r="J1111" s="736" t="s">
        <v>811</v>
      </c>
      <c r="K1111" s="737">
        <v>45909</v>
      </c>
      <c r="L1111" s="738">
        <v>4591</v>
      </c>
      <c r="M1111" s="634"/>
      <c r="N1111" s="635">
        <f t="shared" si="21"/>
        <v>50500</v>
      </c>
      <c r="O1111" s="504"/>
      <c r="P1111" s="527"/>
      <c r="Q1111" s="537"/>
      <c r="R1111" s="537"/>
      <c r="S1111" s="537"/>
    </row>
    <row r="1112" spans="2:19" ht="18.75" customHeight="1">
      <c r="B1112" s="728"/>
      <c r="C1112" s="728"/>
      <c r="D1112" s="758">
        <f>IFERROR(_xlfn.XLOOKUP(E1112,[2]예산코드!D:D,[2]예산코드!A:A),"")</f>
        <v>503301</v>
      </c>
      <c r="E1112" s="739" t="s">
        <v>2740</v>
      </c>
      <c r="F1112" s="734">
        <v>45719</v>
      </c>
      <c r="G1112" s="735" t="s">
        <v>2284</v>
      </c>
      <c r="H1112" s="736" t="s">
        <v>2299</v>
      </c>
      <c r="I1112" s="736" t="s">
        <v>681</v>
      </c>
      <c r="J1112" s="736" t="s">
        <v>811</v>
      </c>
      <c r="K1112" s="737">
        <v>435000</v>
      </c>
      <c r="L1112" s="738">
        <v>43500</v>
      </c>
      <c r="M1112" s="634"/>
      <c r="N1112" s="635">
        <f t="shared" si="21"/>
        <v>478500</v>
      </c>
      <c r="O1112" s="504"/>
      <c r="P1112" s="527"/>
      <c r="Q1112" s="537"/>
      <c r="R1112" s="537"/>
      <c r="S1112" s="537"/>
    </row>
    <row r="1113" spans="2:19" ht="18.75" customHeight="1">
      <c r="B1113" s="728"/>
      <c r="C1113" s="728"/>
      <c r="D1113" s="758">
        <f>IFERROR(_xlfn.XLOOKUP(E1113,[2]예산코드!D:D,[2]예산코드!A:A),"")</f>
        <v>503304</v>
      </c>
      <c r="E1113" s="739" t="s">
        <v>2735</v>
      </c>
      <c r="F1113" s="734">
        <v>45719</v>
      </c>
      <c r="G1113" s="735" t="s">
        <v>2126</v>
      </c>
      <c r="H1113" s="736" t="s">
        <v>2369</v>
      </c>
      <c r="I1113" s="736" t="s">
        <v>681</v>
      </c>
      <c r="J1113" s="736" t="s">
        <v>811</v>
      </c>
      <c r="K1113" s="737">
        <v>17727</v>
      </c>
      <c r="L1113" s="738">
        <v>1773</v>
      </c>
      <c r="M1113" s="634"/>
      <c r="N1113" s="635">
        <f t="shared" ref="N1113:N1296" si="27">SUM(K1113:M1113)</f>
        <v>19500</v>
      </c>
      <c r="O1113" s="504"/>
      <c r="P1113" s="527"/>
      <c r="Q1113" s="537"/>
      <c r="R1113" s="537"/>
      <c r="S1113" s="537"/>
    </row>
    <row r="1114" spans="2:19" ht="18.75" customHeight="1">
      <c r="B1114" s="728"/>
      <c r="C1114" s="728"/>
      <c r="D1114" s="758">
        <f>IFERROR(_xlfn.XLOOKUP(E1114,[2]예산코드!D:D,[2]예산코드!A:A),"")</f>
        <v>503304</v>
      </c>
      <c r="E1114" s="739" t="s">
        <v>2735</v>
      </c>
      <c r="F1114" s="734">
        <v>45719</v>
      </c>
      <c r="G1114" s="735" t="s">
        <v>2126</v>
      </c>
      <c r="H1114" s="736" t="s">
        <v>1437</v>
      </c>
      <c r="I1114" s="736" t="s">
        <v>681</v>
      </c>
      <c r="J1114" s="736" t="s">
        <v>811</v>
      </c>
      <c r="K1114" s="737">
        <v>7000</v>
      </c>
      <c r="L1114" s="738">
        <v>700</v>
      </c>
      <c r="M1114" s="634"/>
      <c r="N1114" s="635">
        <f t="shared" si="27"/>
        <v>7700</v>
      </c>
      <c r="O1114" s="504"/>
      <c r="P1114" s="527"/>
      <c r="Q1114" s="537"/>
      <c r="R1114" s="537"/>
      <c r="S1114" s="537"/>
    </row>
    <row r="1115" spans="2:19" ht="18.75" customHeight="1">
      <c r="B1115" s="728"/>
      <c r="C1115" s="728"/>
      <c r="D1115" s="758">
        <f>IFERROR(_xlfn.XLOOKUP(E1115,[2]예산코드!D:D,[2]예산코드!A:A),"")</f>
        <v>503304</v>
      </c>
      <c r="E1115" s="739" t="s">
        <v>2735</v>
      </c>
      <c r="F1115" s="734">
        <v>45719</v>
      </c>
      <c r="G1115" s="735" t="s">
        <v>2126</v>
      </c>
      <c r="H1115" s="736" t="s">
        <v>1437</v>
      </c>
      <c r="I1115" s="736" t="s">
        <v>681</v>
      </c>
      <c r="J1115" s="736" t="s">
        <v>811</v>
      </c>
      <c r="K1115" s="737">
        <v>3546</v>
      </c>
      <c r="L1115" s="738">
        <v>354</v>
      </c>
      <c r="M1115" s="634"/>
      <c r="N1115" s="635">
        <f t="shared" si="27"/>
        <v>3900</v>
      </c>
      <c r="O1115" s="504"/>
      <c r="P1115" s="527"/>
      <c r="Q1115" s="537"/>
      <c r="R1115" s="537"/>
      <c r="S1115" s="537"/>
    </row>
    <row r="1116" spans="2:19" ht="18.75" customHeight="1">
      <c r="B1116" s="728"/>
      <c r="C1116" s="728"/>
      <c r="D1116" s="758">
        <f>IFERROR(_xlfn.XLOOKUP(E1116,[2]예산코드!D:D,[2]예산코드!A:A),"")</f>
        <v>503304</v>
      </c>
      <c r="E1116" s="739" t="s">
        <v>2735</v>
      </c>
      <c r="F1116" s="734">
        <v>45719</v>
      </c>
      <c r="G1116" s="735" t="s">
        <v>2364</v>
      </c>
      <c r="H1116" s="736" t="s">
        <v>2330</v>
      </c>
      <c r="I1116" s="736" t="s">
        <v>681</v>
      </c>
      <c r="J1116" s="736" t="s">
        <v>811</v>
      </c>
      <c r="K1116" s="737">
        <v>120000</v>
      </c>
      <c r="L1116" s="738">
        <v>12000</v>
      </c>
      <c r="M1116" s="634"/>
      <c r="N1116" s="635">
        <f t="shared" si="27"/>
        <v>132000</v>
      </c>
      <c r="O1116" s="504"/>
      <c r="P1116" s="527"/>
      <c r="Q1116" s="537"/>
      <c r="R1116" s="537"/>
      <c r="S1116" s="537"/>
    </row>
    <row r="1117" spans="2:19" ht="18.75" customHeight="1">
      <c r="B1117" s="728"/>
      <c r="C1117" s="728"/>
      <c r="D1117" s="758">
        <f>IFERROR(_xlfn.XLOOKUP(E1117,[2]예산코드!D:D,[2]예산코드!A:A),"")</f>
        <v>503304</v>
      </c>
      <c r="E1117" s="739" t="s">
        <v>2735</v>
      </c>
      <c r="F1117" s="734">
        <v>45719</v>
      </c>
      <c r="G1117" s="735" t="s">
        <v>2285</v>
      </c>
      <c r="H1117" s="736" t="s">
        <v>2256</v>
      </c>
      <c r="I1117" s="736" t="s">
        <v>681</v>
      </c>
      <c r="J1117" s="736" t="s">
        <v>811</v>
      </c>
      <c r="K1117" s="737">
        <v>2546</v>
      </c>
      <c r="L1117" s="738">
        <v>254</v>
      </c>
      <c r="M1117" s="634"/>
      <c r="N1117" s="635">
        <f t="shared" si="27"/>
        <v>2800</v>
      </c>
      <c r="O1117" s="504"/>
      <c r="P1117" s="527"/>
      <c r="Q1117" s="537"/>
      <c r="R1117" s="537"/>
      <c r="S1117" s="537"/>
    </row>
    <row r="1118" spans="2:19" ht="18.75" customHeight="1">
      <c r="B1118" s="728"/>
      <c r="C1118" s="728"/>
      <c r="D1118" s="758">
        <f>IFERROR(_xlfn.XLOOKUP(E1118,[2]예산코드!D:D,[2]예산코드!A:A),"")</f>
        <v>503301</v>
      </c>
      <c r="E1118" s="739" t="s">
        <v>2740</v>
      </c>
      <c r="F1118" s="734">
        <v>45719</v>
      </c>
      <c r="G1118" s="735" t="s">
        <v>2186</v>
      </c>
      <c r="H1118" s="736" t="s">
        <v>435</v>
      </c>
      <c r="I1118" s="736" t="s">
        <v>666</v>
      </c>
      <c r="J1118" s="736" t="s">
        <v>1143</v>
      </c>
      <c r="K1118" s="737">
        <v>9091</v>
      </c>
      <c r="L1118" s="738">
        <v>909</v>
      </c>
      <c r="M1118" s="634"/>
      <c r="N1118" s="635">
        <f t="shared" si="27"/>
        <v>10000</v>
      </c>
      <c r="O1118" s="504"/>
      <c r="P1118" s="527"/>
      <c r="Q1118" s="537"/>
      <c r="R1118" s="537"/>
      <c r="S1118" s="537"/>
    </row>
    <row r="1119" spans="2:19" ht="18.75" customHeight="1">
      <c r="B1119" s="728"/>
      <c r="C1119" s="728"/>
      <c r="D1119" s="758">
        <f>IFERROR(_xlfn.XLOOKUP(E1119,[2]예산코드!D:D,[2]예산코드!A:A),"")</f>
        <v>503304</v>
      </c>
      <c r="E1119" s="739" t="s">
        <v>2735</v>
      </c>
      <c r="F1119" s="734">
        <v>45719</v>
      </c>
      <c r="G1119" s="735" t="s">
        <v>7</v>
      </c>
      <c r="H1119" s="736" t="s">
        <v>1437</v>
      </c>
      <c r="I1119" s="736" t="s">
        <v>677</v>
      </c>
      <c r="J1119" s="736" t="s">
        <v>811</v>
      </c>
      <c r="K1119" s="737">
        <v>7364</v>
      </c>
      <c r="L1119" s="738">
        <v>736</v>
      </c>
      <c r="M1119" s="634"/>
      <c r="N1119" s="635">
        <f t="shared" si="27"/>
        <v>8100</v>
      </c>
      <c r="O1119" s="504"/>
      <c r="P1119" s="527"/>
      <c r="Q1119" s="537"/>
      <c r="R1119" s="537"/>
      <c r="S1119" s="537"/>
    </row>
    <row r="1120" spans="2:19" ht="18.75" customHeight="1">
      <c r="B1120" s="728"/>
      <c r="C1120" s="728"/>
      <c r="D1120" s="758">
        <f>IFERROR(_xlfn.XLOOKUP(E1120,[2]예산코드!D:D,[2]예산코드!A:A),"")</f>
        <v>503304</v>
      </c>
      <c r="E1120" s="739" t="s">
        <v>2735</v>
      </c>
      <c r="F1120" s="734">
        <v>45719</v>
      </c>
      <c r="G1120" s="735" t="s">
        <v>7</v>
      </c>
      <c r="H1120" s="736" t="s">
        <v>2307</v>
      </c>
      <c r="I1120" s="736" t="s">
        <v>677</v>
      </c>
      <c r="J1120" s="736" t="s">
        <v>811</v>
      </c>
      <c r="K1120" s="737">
        <v>2727</v>
      </c>
      <c r="L1120" s="738">
        <v>273</v>
      </c>
      <c r="M1120" s="634"/>
      <c r="N1120" s="635">
        <f t="shared" si="27"/>
        <v>3000</v>
      </c>
      <c r="O1120" s="504"/>
      <c r="P1120" s="527"/>
      <c r="Q1120" s="537"/>
      <c r="R1120" s="537"/>
      <c r="S1120" s="537"/>
    </row>
    <row r="1121" spans="2:19" ht="18.75" customHeight="1">
      <c r="B1121" s="728"/>
      <c r="C1121" s="728"/>
      <c r="D1121" s="758">
        <f>IFERROR(_xlfn.XLOOKUP(E1121,[2]예산코드!D:D,[2]예산코드!A:A),"")</f>
        <v>503307</v>
      </c>
      <c r="E1121" s="739" t="s">
        <v>2739</v>
      </c>
      <c r="F1121" s="734">
        <v>45719</v>
      </c>
      <c r="G1121" s="735" t="s">
        <v>2414</v>
      </c>
      <c r="H1121" s="736" t="s">
        <v>2273</v>
      </c>
      <c r="I1121" s="736" t="s">
        <v>2309</v>
      </c>
      <c r="J1121" s="736" t="s">
        <v>811</v>
      </c>
      <c r="K1121" s="737">
        <v>20000</v>
      </c>
      <c r="L1121" s="738"/>
      <c r="M1121" s="634"/>
      <c r="N1121" s="635">
        <f t="shared" si="27"/>
        <v>20000</v>
      </c>
      <c r="O1121" s="504"/>
      <c r="P1121" s="527"/>
      <c r="Q1121" s="537"/>
      <c r="R1121" s="537"/>
      <c r="S1121" s="537"/>
    </row>
    <row r="1122" spans="2:19" ht="18.75" customHeight="1">
      <c r="B1122" s="728"/>
      <c r="C1122" s="728"/>
      <c r="D1122" s="758">
        <f>IFERROR(_xlfn.XLOOKUP(E1122,[2]예산코드!D:D,[2]예산코드!A:A),"")</f>
        <v>503301</v>
      </c>
      <c r="E1122" s="739" t="s">
        <v>2740</v>
      </c>
      <c r="F1122" s="734">
        <v>45719</v>
      </c>
      <c r="G1122" s="735" t="s">
        <v>2294</v>
      </c>
      <c r="H1122" s="736" t="s">
        <v>2424</v>
      </c>
      <c r="I1122" s="736" t="s">
        <v>2309</v>
      </c>
      <c r="J1122" s="736" t="s">
        <v>811</v>
      </c>
      <c r="K1122" s="737">
        <v>14545</v>
      </c>
      <c r="L1122" s="738">
        <v>1455</v>
      </c>
      <c r="M1122" s="634"/>
      <c r="N1122" s="635">
        <f t="shared" si="27"/>
        <v>16000</v>
      </c>
      <c r="O1122" s="504"/>
      <c r="P1122" s="527"/>
      <c r="Q1122" s="537"/>
      <c r="R1122" s="537"/>
      <c r="S1122" s="537"/>
    </row>
    <row r="1123" spans="2:19" ht="18.75" customHeight="1">
      <c r="B1123" s="728"/>
      <c r="C1123" s="728"/>
      <c r="D1123" s="758">
        <f>IFERROR(_xlfn.XLOOKUP(E1123,[2]예산코드!D:D,[2]예산코드!A:A),"")</f>
        <v>503307</v>
      </c>
      <c r="E1123" s="739" t="s">
        <v>2739</v>
      </c>
      <c r="F1123" s="734">
        <v>45719</v>
      </c>
      <c r="G1123" s="735" t="s">
        <v>2288</v>
      </c>
      <c r="H1123" s="736" t="s">
        <v>386</v>
      </c>
      <c r="I1123" s="736" t="s">
        <v>2309</v>
      </c>
      <c r="J1123" s="736" t="s">
        <v>811</v>
      </c>
      <c r="K1123" s="737">
        <v>60000</v>
      </c>
      <c r="L1123" s="738"/>
      <c r="M1123" s="634"/>
      <c r="N1123" s="635">
        <f t="shared" si="27"/>
        <v>60000</v>
      </c>
      <c r="O1123" s="504"/>
      <c r="P1123" s="527"/>
      <c r="Q1123" s="537"/>
      <c r="R1123" s="537"/>
      <c r="S1123" s="537"/>
    </row>
    <row r="1124" spans="2:19" ht="18.75" customHeight="1">
      <c r="B1124" s="728"/>
      <c r="C1124" s="728"/>
      <c r="D1124" s="758">
        <f>IFERROR(_xlfn.XLOOKUP(E1124,[2]예산코드!D:D,[2]예산코드!A:A),"")</f>
        <v>503304</v>
      </c>
      <c r="E1124" s="739" t="s">
        <v>2735</v>
      </c>
      <c r="F1124" s="734">
        <v>45719</v>
      </c>
      <c r="G1124" s="735" t="s">
        <v>2192</v>
      </c>
      <c r="H1124" s="736" t="s">
        <v>2424</v>
      </c>
      <c r="I1124" s="736" t="s">
        <v>2309</v>
      </c>
      <c r="J1124" s="736" t="s">
        <v>1143</v>
      </c>
      <c r="K1124" s="737">
        <v>11636</v>
      </c>
      <c r="L1124" s="738">
        <v>1164</v>
      </c>
      <c r="M1124" s="634"/>
      <c r="N1124" s="635">
        <f t="shared" si="27"/>
        <v>12800</v>
      </c>
      <c r="O1124" s="504"/>
      <c r="P1124" s="527"/>
      <c r="Q1124" s="537"/>
      <c r="R1124" s="537"/>
      <c r="S1124" s="537"/>
    </row>
    <row r="1125" spans="2:19" ht="18.75" customHeight="1">
      <c r="B1125" s="728"/>
      <c r="C1125" s="728"/>
      <c r="D1125" s="758">
        <f>IFERROR(_xlfn.XLOOKUP(E1125,[2]예산코드!D:D,[2]예산코드!A:A),"")</f>
        <v>503301</v>
      </c>
      <c r="E1125" s="739" t="s">
        <v>2740</v>
      </c>
      <c r="F1125" s="734">
        <v>45719</v>
      </c>
      <c r="G1125" s="735" t="s">
        <v>2217</v>
      </c>
      <c r="H1125" s="736" t="s">
        <v>1684</v>
      </c>
      <c r="I1125" s="736" t="s">
        <v>733</v>
      </c>
      <c r="J1125" s="736" t="s">
        <v>811</v>
      </c>
      <c r="K1125" s="737">
        <f>24700-2245</f>
        <v>22455</v>
      </c>
      <c r="L1125" s="738">
        <v>2245</v>
      </c>
      <c r="M1125" s="634"/>
      <c r="N1125" s="635">
        <f t="shared" si="27"/>
        <v>24700</v>
      </c>
      <c r="O1125" s="504"/>
      <c r="P1125" s="527"/>
      <c r="Q1125" s="537"/>
      <c r="R1125" s="537"/>
      <c r="S1125" s="537"/>
    </row>
    <row r="1126" spans="2:19" ht="18.75" customHeight="1">
      <c r="B1126" s="728"/>
      <c r="C1126" s="728"/>
      <c r="D1126" s="758">
        <f>IFERROR(_xlfn.XLOOKUP(E1126,[2]예산코드!D:D,[2]예산코드!A:A),"")</f>
        <v>503304</v>
      </c>
      <c r="E1126" s="739" t="s">
        <v>2735</v>
      </c>
      <c r="F1126" s="734">
        <v>45719</v>
      </c>
      <c r="G1126" s="735" t="s">
        <v>34</v>
      </c>
      <c r="H1126" s="736" t="s">
        <v>2210</v>
      </c>
      <c r="I1126" s="736" t="s">
        <v>706</v>
      </c>
      <c r="J1126" s="736" t="s">
        <v>811</v>
      </c>
      <c r="K1126" s="737">
        <v>9455</v>
      </c>
      <c r="L1126" s="738">
        <v>945</v>
      </c>
      <c r="M1126" s="634"/>
      <c r="N1126" s="635">
        <f t="shared" si="27"/>
        <v>10400</v>
      </c>
      <c r="O1126" s="504"/>
      <c r="P1126" s="527"/>
      <c r="Q1126" s="537"/>
      <c r="R1126" s="537"/>
      <c r="S1126" s="537"/>
    </row>
    <row r="1127" spans="2:19" ht="18.75" customHeight="1">
      <c r="B1127" s="728"/>
      <c r="C1127" s="728"/>
      <c r="D1127" s="758">
        <f>IFERROR(_xlfn.XLOOKUP(E1127,[2]예산코드!D:D,[2]예산코드!A:A),"")</f>
        <v>503304</v>
      </c>
      <c r="E1127" s="739" t="s">
        <v>2735</v>
      </c>
      <c r="F1127" s="734">
        <v>45719</v>
      </c>
      <c r="G1127" s="735" t="s">
        <v>2346</v>
      </c>
      <c r="H1127" s="736" t="s">
        <v>2210</v>
      </c>
      <c r="I1127" s="736" t="s">
        <v>706</v>
      </c>
      <c r="J1127" s="736" t="s">
        <v>811</v>
      </c>
      <c r="K1127" s="737">
        <v>5545</v>
      </c>
      <c r="L1127" s="738">
        <v>555</v>
      </c>
      <c r="M1127" s="634"/>
      <c r="N1127" s="635">
        <f t="shared" si="27"/>
        <v>6100</v>
      </c>
      <c r="O1127" s="504"/>
      <c r="P1127" s="527"/>
      <c r="Q1127" s="537"/>
      <c r="R1127" s="537"/>
      <c r="S1127" s="537"/>
    </row>
    <row r="1128" spans="2:19" ht="18.75" customHeight="1">
      <c r="B1128" s="728"/>
      <c r="C1128" s="728"/>
      <c r="D1128" s="758">
        <f>IFERROR(_xlfn.XLOOKUP(E1128,[2]예산코드!D:D,[2]예산코드!A:A),"")</f>
        <v>503301</v>
      </c>
      <c r="E1128" s="739" t="s">
        <v>2740</v>
      </c>
      <c r="F1128" s="734">
        <v>45719</v>
      </c>
      <c r="G1128" s="735" t="s">
        <v>2438</v>
      </c>
      <c r="H1128" s="736" t="s">
        <v>2210</v>
      </c>
      <c r="I1128" s="736" t="s">
        <v>706</v>
      </c>
      <c r="J1128" s="736" t="s">
        <v>811</v>
      </c>
      <c r="K1128" s="737">
        <v>36455</v>
      </c>
      <c r="L1128" s="738">
        <v>3645</v>
      </c>
      <c r="M1128" s="634"/>
      <c r="N1128" s="635">
        <f t="shared" si="27"/>
        <v>40100</v>
      </c>
      <c r="O1128" s="504"/>
      <c r="P1128" s="527"/>
      <c r="Q1128" s="537"/>
      <c r="R1128" s="537"/>
      <c r="S1128" s="537"/>
    </row>
    <row r="1129" spans="2:19" ht="18.75" customHeight="1">
      <c r="B1129" s="728"/>
      <c r="C1129" s="728"/>
      <c r="D1129" s="758">
        <f>IFERROR(_xlfn.XLOOKUP(E1129,[2]예산코드!D:D,[2]예산코드!A:A),"")</f>
        <v>503307</v>
      </c>
      <c r="E1129" s="739" t="s">
        <v>2739</v>
      </c>
      <c r="F1129" s="734">
        <v>45719</v>
      </c>
      <c r="G1129" s="735" t="s">
        <v>2296</v>
      </c>
      <c r="H1129" s="736" t="s">
        <v>2400</v>
      </c>
      <c r="I1129" s="736" t="s">
        <v>706</v>
      </c>
      <c r="J1129" s="736" t="s">
        <v>811</v>
      </c>
      <c r="K1129" s="737">
        <v>152400</v>
      </c>
      <c r="L1129" s="738"/>
      <c r="M1129" s="634"/>
      <c r="N1129" s="635">
        <f t="shared" si="27"/>
        <v>152400</v>
      </c>
      <c r="O1129" s="504"/>
      <c r="P1129" s="527"/>
      <c r="Q1129" s="537"/>
      <c r="R1129" s="537"/>
      <c r="S1129" s="537"/>
    </row>
    <row r="1130" spans="2:19" s="539" customFormat="1" ht="18.75" customHeight="1">
      <c r="B1130" s="748"/>
      <c r="C1130" s="748"/>
      <c r="D1130" s="758">
        <f>IFERROR(_xlfn.XLOOKUP(E1130,[2]예산코드!D:D,[2]예산코드!A:A),"")</f>
        <v>503307</v>
      </c>
      <c r="E1130" s="749" t="s">
        <v>2574</v>
      </c>
      <c r="F1130" s="688">
        <v>45720</v>
      </c>
      <c r="G1130" s="750" t="s">
        <v>2581</v>
      </c>
      <c r="H1130" s="751" t="s">
        <v>2582</v>
      </c>
      <c r="I1130" s="751" t="s">
        <v>2484</v>
      </c>
      <c r="J1130" s="751" t="s">
        <v>2468</v>
      </c>
      <c r="K1130" s="752">
        <v>579818</v>
      </c>
      <c r="L1130" s="753">
        <v>57982</v>
      </c>
      <c r="M1130" s="685" t="str" cm="1">
        <f t="array" ref="M1130">IFERROR(_xlfn.IFS(J1130="원천",K1130*3.3%*-1,J1130="원천/고용",SUM(K1130*3.3%*-1,K1130*75%*0.8%*-1)),"")</f>
        <v/>
      </c>
      <c r="N1130" s="693">
        <f t="shared" ref="N1130" si="28">SUM(K1130:M1130)</f>
        <v>637800</v>
      </c>
      <c r="O1130" s="620"/>
      <c r="P1130" s="621"/>
    </row>
    <row r="1131" spans="2:19" ht="18.75" customHeight="1">
      <c r="B1131" s="626"/>
      <c r="C1131" s="626"/>
      <c r="D1131" s="758">
        <f>IFERROR(_xlfn.XLOOKUP(E1131,[2]예산코드!D:D,[2]예산코드!A:A),"")</f>
        <v>503307</v>
      </c>
      <c r="E1131" s="739" t="s">
        <v>2739</v>
      </c>
      <c r="F1131" s="747">
        <v>45720</v>
      </c>
      <c r="G1131" s="740" t="s">
        <v>124</v>
      </c>
      <c r="H1131" s="741" t="s">
        <v>384</v>
      </c>
      <c r="I1131" s="741" t="s">
        <v>704</v>
      </c>
      <c r="J1131" s="741" t="s">
        <v>811</v>
      </c>
      <c r="K1131" s="742">
        <v>8000</v>
      </c>
      <c r="L1131" s="743"/>
      <c r="M1131" s="634" t="str">
        <f t="array" aca="1" ref="M1131" ca="1">IFERROR(_xludf.IFS(J1131="원천",K1131*3.3%*-1,J1131="원천/고용",SUM(K1131*3.3%*-1,K1131*75%*0.8%*-1)),"")</f>
        <v/>
      </c>
      <c r="N1131" s="635">
        <f t="shared" ca="1" si="27"/>
        <v>8000</v>
      </c>
      <c r="O1131" s="505"/>
      <c r="P1131" s="513"/>
      <c r="Q1131" s="537"/>
      <c r="R1131" s="537"/>
      <c r="S1131" s="537"/>
    </row>
    <row r="1132" spans="2:19" ht="18.75" customHeight="1">
      <c r="B1132" s="728"/>
      <c r="C1132" s="728"/>
      <c r="D1132" s="758">
        <f>IFERROR(_xlfn.XLOOKUP(E1132,[2]예산코드!D:D,[2]예산코드!A:A),"")</f>
        <v>503306</v>
      </c>
      <c r="E1132" s="733" t="s">
        <v>2741</v>
      </c>
      <c r="F1132" s="747">
        <v>45720</v>
      </c>
      <c r="G1132" s="735" t="s">
        <v>116</v>
      </c>
      <c r="H1132" s="736" t="s">
        <v>446</v>
      </c>
      <c r="I1132" s="736" t="s">
        <v>704</v>
      </c>
      <c r="J1132" s="736" t="s">
        <v>811</v>
      </c>
      <c r="K1132" s="737">
        <v>45455</v>
      </c>
      <c r="L1132" s="738">
        <v>4545</v>
      </c>
      <c r="M1132" s="634" t="str">
        <f t="array" aca="1" ref="M1132" ca="1">IFERROR(_xludf.IFS(J1132="원천",K1132*3.3%*-1,J1132="원천/고용",SUM(K1132*3.3%*-1,K1132*75%*0.8%*-1)),"")</f>
        <v/>
      </c>
      <c r="N1132" s="635">
        <f t="shared" ca="1" si="27"/>
        <v>50000</v>
      </c>
      <c r="O1132" s="504"/>
      <c r="P1132" s="527"/>
      <c r="Q1132" s="537"/>
      <c r="R1132" s="537"/>
      <c r="S1132" s="537"/>
    </row>
    <row r="1133" spans="2:19" ht="18.75" customHeight="1">
      <c r="B1133" s="626"/>
      <c r="C1133" s="626"/>
      <c r="D1133" s="758">
        <f>IFERROR(_xlfn.XLOOKUP(E1133,[2]예산코드!D:D,[2]예산코드!A:A),"")</f>
        <v>503301</v>
      </c>
      <c r="E1133" s="739" t="s">
        <v>2740</v>
      </c>
      <c r="F1133" s="747">
        <v>45720</v>
      </c>
      <c r="G1133" s="740" t="s">
        <v>1614</v>
      </c>
      <c r="H1133" s="741" t="s">
        <v>447</v>
      </c>
      <c r="I1133" s="741" t="s">
        <v>678</v>
      </c>
      <c r="J1133" s="741" t="s">
        <v>811</v>
      </c>
      <c r="K1133" s="742">
        <v>26363</v>
      </c>
      <c r="L1133" s="743">
        <v>2637</v>
      </c>
      <c r="M1133" s="634" t="str">
        <f t="array" aca="1" ref="M1133" ca="1">IFERROR(_xludf.IFS(J1133="원천",K1133*3.3%*-1,J1133="원천/고용",SUM(K1133*3.3%*-1,K1133*75%*0.8%*-1)),"")</f>
        <v/>
      </c>
      <c r="N1133" s="635">
        <f t="shared" ca="1" si="27"/>
        <v>29000</v>
      </c>
      <c r="O1133" s="505"/>
      <c r="P1133" s="513"/>
      <c r="Q1133" s="537"/>
      <c r="R1133" s="537"/>
      <c r="S1133" s="537"/>
    </row>
    <row r="1134" spans="2:19" ht="18.75" customHeight="1">
      <c r="B1134" s="728"/>
      <c r="C1134" s="728"/>
      <c r="D1134" s="758">
        <f>IFERROR(_xlfn.XLOOKUP(E1134,[2]예산코드!D:D,[2]예산코드!A:A),"")</f>
        <v>503301</v>
      </c>
      <c r="E1134" s="739" t="s">
        <v>2740</v>
      </c>
      <c r="F1134" s="747">
        <v>45720</v>
      </c>
      <c r="G1134" s="735" t="s">
        <v>1623</v>
      </c>
      <c r="H1134" s="736" t="s">
        <v>447</v>
      </c>
      <c r="I1134" s="736" t="s">
        <v>754</v>
      </c>
      <c r="J1134" s="736" t="s">
        <v>811</v>
      </c>
      <c r="K1134" s="737">
        <v>26273</v>
      </c>
      <c r="L1134" s="738">
        <v>2627</v>
      </c>
      <c r="M1134" s="634" t="str">
        <f t="array" aca="1" ref="M1134" ca="1">IFERROR(_xludf.IFS(J1134="원천",K1134*3.3%*-1,J1134="원천/고용",SUM(K1134*3.3%*-1,K1134*75%*0.8%*-1)),"")</f>
        <v/>
      </c>
      <c r="N1134" s="635">
        <f t="shared" ca="1" si="27"/>
        <v>28900</v>
      </c>
      <c r="O1134" s="504"/>
      <c r="P1134" s="527"/>
      <c r="Q1134" s="537"/>
      <c r="R1134" s="537"/>
      <c r="S1134" s="537"/>
    </row>
    <row r="1135" spans="2:19" ht="18.75" customHeight="1">
      <c r="B1135" s="626"/>
      <c r="C1135" s="626"/>
      <c r="D1135" s="758">
        <f>IFERROR(_xlfn.XLOOKUP(E1135,[2]예산코드!D:D,[2]예산코드!A:A),"")</f>
        <v>503306</v>
      </c>
      <c r="E1135" s="733" t="s">
        <v>2741</v>
      </c>
      <c r="F1135" s="747">
        <v>45720</v>
      </c>
      <c r="G1135" s="740" t="s">
        <v>125</v>
      </c>
      <c r="H1135" s="741" t="s">
        <v>1686</v>
      </c>
      <c r="I1135" s="741" t="s">
        <v>754</v>
      </c>
      <c r="J1135" s="741" t="s">
        <v>811</v>
      </c>
      <c r="K1135" s="742">
        <v>45455</v>
      </c>
      <c r="L1135" s="743">
        <v>4545</v>
      </c>
      <c r="M1135" s="634" t="str">
        <f t="array" aca="1" ref="M1135" ca="1">IFERROR(_xludf.IFS(J1135="원천",K1135*3.3%*-1,J1135="원천/고용",SUM(K1135*3.3%*-1,K1135*75%*0.8%*-1)),"")</f>
        <v/>
      </c>
      <c r="N1135" s="635">
        <f t="shared" ca="1" si="27"/>
        <v>50000</v>
      </c>
      <c r="O1135" s="505"/>
      <c r="P1135" s="513"/>
      <c r="Q1135" s="537"/>
      <c r="R1135" s="537"/>
      <c r="S1135" s="537"/>
    </row>
    <row r="1136" spans="2:19" ht="18.75" customHeight="1">
      <c r="B1136" s="728"/>
      <c r="C1136" s="728"/>
      <c r="D1136" s="758">
        <f>IFERROR(_xlfn.XLOOKUP(E1136,[2]예산코드!D:D,[2]예산코드!A:A),"")</f>
        <v>503307</v>
      </c>
      <c r="E1136" s="739" t="s">
        <v>2739</v>
      </c>
      <c r="F1136" s="747">
        <v>45720</v>
      </c>
      <c r="G1136" s="735" t="s">
        <v>126</v>
      </c>
      <c r="H1136" s="736" t="s">
        <v>845</v>
      </c>
      <c r="I1136" s="736" t="s">
        <v>636</v>
      </c>
      <c r="J1136" s="736" t="s">
        <v>1143</v>
      </c>
      <c r="K1136" s="737">
        <v>900</v>
      </c>
      <c r="L1136" s="738"/>
      <c r="M1136" s="634" t="str">
        <f t="array" aca="1" ref="M1136" ca="1">IFERROR(_xludf.IFS(J1136="원천",K1136*3.3%*-1,J1136="원천/고용",SUM(K1136*3.3%*-1,K1136*75%*0.8%*-1)),"")</f>
        <v/>
      </c>
      <c r="N1136" s="635">
        <f t="shared" ca="1" si="27"/>
        <v>900</v>
      </c>
      <c r="O1136" s="504"/>
      <c r="P1136" s="527"/>
      <c r="Q1136" s="537"/>
      <c r="R1136" s="537"/>
      <c r="S1136" s="537"/>
    </row>
    <row r="1137" spans="2:19" ht="18.75" customHeight="1">
      <c r="B1137" s="626"/>
      <c r="C1137" s="626"/>
      <c r="D1137" s="758">
        <f>IFERROR(_xlfn.XLOOKUP(E1137,[2]예산코드!D:D,[2]예산코드!A:A),"")</f>
        <v>503307</v>
      </c>
      <c r="E1137" s="739" t="s">
        <v>2739</v>
      </c>
      <c r="F1137" s="747">
        <v>45720</v>
      </c>
      <c r="G1137" s="740" t="s">
        <v>112</v>
      </c>
      <c r="H1137" s="741" t="s">
        <v>1252</v>
      </c>
      <c r="I1137" s="741" t="s">
        <v>704</v>
      </c>
      <c r="J1137" s="741" t="s">
        <v>1143</v>
      </c>
      <c r="K1137" s="742">
        <v>21100</v>
      </c>
      <c r="L1137" s="743"/>
      <c r="M1137" s="634" t="str">
        <f t="array" aca="1" ref="M1137" ca="1">IFERROR(_xludf.IFS(J1137="원천",K1137*3.3%*-1,J1137="원천/고용",SUM(K1137*3.3%*-1,K1137*75%*0.8%*-1)),"")</f>
        <v/>
      </c>
      <c r="N1137" s="635">
        <f t="shared" ca="1" si="27"/>
        <v>21100</v>
      </c>
      <c r="O1137" s="505"/>
      <c r="P1137" s="513"/>
      <c r="Q1137" s="537"/>
      <c r="R1137" s="537"/>
      <c r="S1137" s="537"/>
    </row>
    <row r="1138" spans="2:19" ht="18.75" customHeight="1">
      <c r="B1138" s="728"/>
      <c r="C1138" s="728"/>
      <c r="D1138" s="758">
        <f>IFERROR(_xlfn.XLOOKUP(E1138,[2]예산코드!D:D,[2]예산코드!A:A),"")</f>
        <v>503307</v>
      </c>
      <c r="E1138" s="739" t="s">
        <v>2739</v>
      </c>
      <c r="F1138" s="747">
        <v>45720</v>
      </c>
      <c r="G1138" s="735" t="s">
        <v>29</v>
      </c>
      <c r="H1138" s="736" t="s">
        <v>829</v>
      </c>
      <c r="I1138" s="736" t="s">
        <v>754</v>
      </c>
      <c r="J1138" s="736" t="s">
        <v>1143</v>
      </c>
      <c r="K1138" s="737">
        <v>19400</v>
      </c>
      <c r="L1138" s="738"/>
      <c r="M1138" s="634" t="str">
        <f t="array" aca="1" ref="M1138" ca="1">IFERROR(_xludf.IFS(J1138="원천",K1138*3.3%*-1,J1138="원천/고용",SUM(K1138*3.3%*-1,K1138*75%*0.8%*-1)),"")</f>
        <v/>
      </c>
      <c r="N1138" s="635">
        <f t="shared" ca="1" si="27"/>
        <v>19400</v>
      </c>
      <c r="O1138" s="504"/>
      <c r="P1138" s="527"/>
      <c r="Q1138" s="537"/>
      <c r="R1138" s="537"/>
      <c r="S1138" s="537"/>
    </row>
    <row r="1139" spans="2:19" ht="18.75" customHeight="1">
      <c r="B1139" s="626"/>
      <c r="C1139" s="626"/>
      <c r="D1139" s="758">
        <f>IFERROR(_xlfn.XLOOKUP(E1139,[2]예산코드!D:D,[2]예산코드!A:A),"")</f>
        <v>503301</v>
      </c>
      <c r="E1139" s="739" t="s">
        <v>2740</v>
      </c>
      <c r="F1139" s="747">
        <v>45720</v>
      </c>
      <c r="G1139" s="740" t="s">
        <v>429</v>
      </c>
      <c r="H1139" s="741" t="s">
        <v>446</v>
      </c>
      <c r="I1139" s="741" t="s">
        <v>712</v>
      </c>
      <c r="J1139" s="741" t="s">
        <v>811</v>
      </c>
      <c r="K1139" s="742">
        <v>27727</v>
      </c>
      <c r="L1139" s="743">
        <v>2773</v>
      </c>
      <c r="M1139" s="634" t="str">
        <f t="array" aca="1" ref="M1139" ca="1">IFERROR(_xludf.IFS(J1139="원천",K1139*3.3%*-1,J1139="원천/고용",SUM(K1139*3.3%*-1,K1139*75%*0.8%*-1)),"")</f>
        <v/>
      </c>
      <c r="N1139" s="635">
        <f t="shared" ca="1" si="27"/>
        <v>30500</v>
      </c>
      <c r="O1139" s="505"/>
      <c r="P1139" s="513"/>
      <c r="Q1139" s="537"/>
      <c r="R1139" s="537"/>
      <c r="S1139" s="537"/>
    </row>
    <row r="1140" spans="2:19" ht="18.75" customHeight="1">
      <c r="B1140" s="728"/>
      <c r="C1140" s="728"/>
      <c r="D1140" s="758">
        <f>IFERROR(_xlfn.XLOOKUP(E1140,[2]예산코드!D:D,[2]예산코드!A:A),"")</f>
        <v>503301</v>
      </c>
      <c r="E1140" s="739" t="s">
        <v>2740</v>
      </c>
      <c r="F1140" s="734">
        <v>45720</v>
      </c>
      <c r="G1140" s="735" t="s">
        <v>429</v>
      </c>
      <c r="H1140" s="736" t="s">
        <v>1622</v>
      </c>
      <c r="I1140" s="736" t="s">
        <v>712</v>
      </c>
      <c r="J1140" s="736" t="s">
        <v>811</v>
      </c>
      <c r="K1140" s="737">
        <v>9908</v>
      </c>
      <c r="L1140" s="738">
        <v>992</v>
      </c>
      <c r="M1140" s="634" t="str">
        <f t="array" aca="1" ref="M1140" ca="1">IFERROR(_xludf.IFS(J1140="원천",K1140*3.3%*-1,J1140="원천/고용",SUM(K1140*3.3%*-1,K1140*75%*0.8%*-1)),"")</f>
        <v/>
      </c>
      <c r="N1140" s="635">
        <f t="shared" ca="1" si="27"/>
        <v>10900</v>
      </c>
      <c r="O1140" s="504"/>
      <c r="P1140" s="527"/>
      <c r="Q1140" s="537"/>
      <c r="R1140" s="537"/>
      <c r="S1140" s="537"/>
    </row>
    <row r="1141" spans="2:19" ht="18.75" customHeight="1">
      <c r="B1141" s="626"/>
      <c r="C1141" s="626"/>
      <c r="D1141" s="758">
        <f>IFERROR(_xlfn.XLOOKUP(E1141,[2]예산코드!D:D,[2]예산코드!A:A),"")</f>
        <v>503301</v>
      </c>
      <c r="E1141" s="739" t="s">
        <v>2740</v>
      </c>
      <c r="F1141" s="747">
        <v>45720</v>
      </c>
      <c r="G1141" s="740" t="s">
        <v>1633</v>
      </c>
      <c r="H1141" s="741" t="s">
        <v>443</v>
      </c>
      <c r="I1141" s="741" t="s">
        <v>681</v>
      </c>
      <c r="J1141" s="741" t="s">
        <v>811</v>
      </c>
      <c r="K1141" s="742">
        <v>20000</v>
      </c>
      <c r="L1141" s="743">
        <v>2000</v>
      </c>
      <c r="M1141" s="634" t="str">
        <f t="array" aca="1" ref="M1141" ca="1">IFERROR(_xludf.IFS(J1141="원천",K1141*3.3%*-1,J1141="원천/고용",SUM(K1141*3.3%*-1,K1141*75%*0.8%*-1)),"")</f>
        <v/>
      </c>
      <c r="N1141" s="635">
        <f t="shared" ca="1" si="27"/>
        <v>22000</v>
      </c>
      <c r="O1141" s="505"/>
      <c r="P1141" s="513"/>
      <c r="Q1141" s="537"/>
      <c r="R1141" s="537"/>
      <c r="S1141" s="537"/>
    </row>
    <row r="1142" spans="2:19" ht="18.75" customHeight="1">
      <c r="B1142" s="728"/>
      <c r="C1142" s="728"/>
      <c r="D1142" s="758">
        <f>IFERROR(_xlfn.XLOOKUP(E1142,[2]예산코드!D:D,[2]예산코드!A:A),"")</f>
        <v>503307</v>
      </c>
      <c r="E1142" s="739" t="s">
        <v>2739</v>
      </c>
      <c r="F1142" s="734">
        <v>45720</v>
      </c>
      <c r="G1142" s="735" t="s">
        <v>2177</v>
      </c>
      <c r="H1142" s="736" t="s">
        <v>2249</v>
      </c>
      <c r="I1142" s="736" t="s">
        <v>663</v>
      </c>
      <c r="J1142" s="736" t="s">
        <v>811</v>
      </c>
      <c r="K1142" s="737">
        <v>17500</v>
      </c>
      <c r="L1142" s="738"/>
      <c r="M1142" s="634" t="str">
        <f t="array" aca="1" ref="M1142" ca="1">IFERROR(_xludf.IFS(J1142="원천",K1142*3.3%*-1,J1142="원천/고용",SUM(K1142*3.3%*-1,K1142*75%*0.8%*-1)),"")</f>
        <v/>
      </c>
      <c r="N1142" s="635">
        <f t="shared" ca="1" si="27"/>
        <v>17500</v>
      </c>
      <c r="O1142" s="504"/>
      <c r="P1142" s="527"/>
      <c r="Q1142" s="537"/>
      <c r="R1142" s="537"/>
      <c r="S1142" s="537"/>
    </row>
    <row r="1143" spans="2:19" ht="18.75" customHeight="1">
      <c r="B1143" s="626"/>
      <c r="C1143" s="626"/>
      <c r="D1143" s="758">
        <f>IFERROR(_xlfn.XLOOKUP(E1143,[2]예산코드!D:D,[2]예산코드!A:A),"")</f>
        <v>503301</v>
      </c>
      <c r="E1143" s="739" t="s">
        <v>2740</v>
      </c>
      <c r="F1143" s="747">
        <v>45720</v>
      </c>
      <c r="G1143" s="740" t="s">
        <v>2139</v>
      </c>
      <c r="H1143" s="741" t="s">
        <v>2093</v>
      </c>
      <c r="I1143" s="741" t="s">
        <v>635</v>
      </c>
      <c r="J1143" s="741" t="s">
        <v>811</v>
      </c>
      <c r="K1143" s="742">
        <v>22727</v>
      </c>
      <c r="L1143" s="743">
        <v>2273</v>
      </c>
      <c r="M1143" s="634" t="str">
        <f t="array" aca="1" ref="M1143" ca="1">IFERROR(_xludf.IFS(J1143="원천",K1143*3.3%*-1,J1143="원천/고용",SUM(K1143*3.3%*-1,K1143*75%*0.8%*-1)),"")</f>
        <v/>
      </c>
      <c r="N1143" s="635">
        <f t="shared" ca="1" si="27"/>
        <v>25000</v>
      </c>
      <c r="O1143" s="505"/>
      <c r="P1143" s="513"/>
      <c r="Q1143" s="537"/>
      <c r="R1143" s="537"/>
      <c r="S1143" s="537"/>
    </row>
    <row r="1144" spans="2:19" ht="18.75" customHeight="1">
      <c r="B1144" s="626"/>
      <c r="C1144" s="626"/>
      <c r="D1144" s="758">
        <f>IFERROR(_xlfn.XLOOKUP(E1144,[2]예산코드!D:D,[2]예산코드!A:A),"")</f>
        <v>503307</v>
      </c>
      <c r="E1144" s="739" t="s">
        <v>2739</v>
      </c>
      <c r="F1144" s="747">
        <v>45720</v>
      </c>
      <c r="G1144" s="740" t="s">
        <v>2279</v>
      </c>
      <c r="H1144" s="741" t="s">
        <v>2175</v>
      </c>
      <c r="I1144" s="741" t="s">
        <v>605</v>
      </c>
      <c r="J1144" s="741" t="s">
        <v>811</v>
      </c>
      <c r="K1144" s="742">
        <v>17700</v>
      </c>
      <c r="L1144" s="743"/>
      <c r="M1144" s="634"/>
      <c r="N1144" s="635">
        <f t="shared" si="27"/>
        <v>17700</v>
      </c>
      <c r="O1144" s="505"/>
      <c r="P1144" s="513"/>
      <c r="Q1144" s="537"/>
      <c r="R1144" s="537"/>
      <c r="S1144" s="537"/>
    </row>
    <row r="1145" spans="2:19" ht="18.75" customHeight="1">
      <c r="B1145" s="626"/>
      <c r="C1145" s="626"/>
      <c r="D1145" s="758">
        <f>IFERROR(_xlfn.XLOOKUP(E1145,[2]예산코드!D:D,[2]예산코드!A:A),"")</f>
        <v>503304</v>
      </c>
      <c r="E1145" s="739" t="s">
        <v>2735</v>
      </c>
      <c r="F1145" s="747">
        <v>45720</v>
      </c>
      <c r="G1145" s="740" t="s">
        <v>2158</v>
      </c>
      <c r="H1145" s="741" t="s">
        <v>2256</v>
      </c>
      <c r="I1145" s="741" t="s">
        <v>681</v>
      </c>
      <c r="J1145" s="741" t="s">
        <v>811</v>
      </c>
      <c r="K1145" s="742">
        <v>8100</v>
      </c>
      <c r="L1145" s="743">
        <v>800</v>
      </c>
      <c r="M1145" s="634"/>
      <c r="N1145" s="635">
        <f t="shared" si="27"/>
        <v>8900</v>
      </c>
      <c r="O1145" s="505"/>
      <c r="P1145" s="513"/>
      <c r="Q1145" s="537"/>
      <c r="R1145" s="537"/>
      <c r="S1145" s="537"/>
    </row>
    <row r="1146" spans="2:19" ht="18.75" customHeight="1">
      <c r="B1146" s="626"/>
      <c r="C1146" s="626"/>
      <c r="D1146" s="758">
        <f>IFERROR(_xlfn.XLOOKUP(E1146,[2]예산코드!D:D,[2]예산코드!A:A),"")</f>
        <v>503306</v>
      </c>
      <c r="E1146" s="733" t="s">
        <v>2741</v>
      </c>
      <c r="F1146" s="747">
        <v>45720</v>
      </c>
      <c r="G1146" s="740" t="s">
        <v>2750</v>
      </c>
      <c r="H1146" s="741" t="s">
        <v>2134</v>
      </c>
      <c r="I1146" s="741" t="s">
        <v>681</v>
      </c>
      <c r="J1146" s="741" t="s">
        <v>811</v>
      </c>
      <c r="K1146" s="742">
        <v>27458</v>
      </c>
      <c r="L1146" s="743">
        <v>2746</v>
      </c>
      <c r="M1146" s="634"/>
      <c r="N1146" s="635">
        <f t="shared" si="27"/>
        <v>30204</v>
      </c>
      <c r="O1146" s="505"/>
      <c r="P1146" s="513"/>
      <c r="Q1146" s="537"/>
      <c r="R1146" s="537"/>
      <c r="S1146" s="537"/>
    </row>
    <row r="1147" spans="2:19" ht="18.75" customHeight="1">
      <c r="B1147" s="626"/>
      <c r="C1147" s="626"/>
      <c r="D1147" s="758">
        <f>IFERROR(_xlfn.XLOOKUP(E1147,[2]예산코드!D:D,[2]예산코드!A:A),"")</f>
        <v>503304</v>
      </c>
      <c r="E1147" s="739" t="s">
        <v>2735</v>
      </c>
      <c r="F1147" s="747">
        <v>45720</v>
      </c>
      <c r="G1147" s="740" t="s">
        <v>2428</v>
      </c>
      <c r="H1147" s="741" t="s">
        <v>2375</v>
      </c>
      <c r="I1147" s="741" t="s">
        <v>666</v>
      </c>
      <c r="J1147" s="741" t="s">
        <v>1143</v>
      </c>
      <c r="K1147" s="742">
        <v>6364</v>
      </c>
      <c r="L1147" s="743">
        <v>636</v>
      </c>
      <c r="M1147" s="634"/>
      <c r="N1147" s="635">
        <f t="shared" si="27"/>
        <v>7000</v>
      </c>
      <c r="O1147" s="505"/>
      <c r="P1147" s="513"/>
      <c r="Q1147" s="537"/>
      <c r="R1147" s="537"/>
      <c r="S1147" s="537"/>
    </row>
    <row r="1148" spans="2:19" ht="18.75" customHeight="1">
      <c r="B1148" s="728"/>
      <c r="C1148" s="728"/>
      <c r="D1148" s="758">
        <f>IFERROR(_xlfn.XLOOKUP(E1148,[2]예산코드!D:D,[2]예산코드!A:A),"")</f>
        <v>503307</v>
      </c>
      <c r="E1148" s="739" t="s">
        <v>2739</v>
      </c>
      <c r="F1148" s="734">
        <v>45720</v>
      </c>
      <c r="G1148" s="735" t="s">
        <v>2176</v>
      </c>
      <c r="H1148" s="736" t="s">
        <v>2340</v>
      </c>
      <c r="I1148" s="736" t="s">
        <v>2309</v>
      </c>
      <c r="J1148" s="736" t="s">
        <v>811</v>
      </c>
      <c r="K1148" s="737">
        <v>20200</v>
      </c>
      <c r="L1148" s="738"/>
      <c r="M1148" s="634" t="str">
        <f t="array" aca="1" ref="M1148" ca="1">IFERROR(_xludf.IFS(J1148="원천",K1148*3.3%*-1,J1148="원천/고용",SUM(K1148*3.3%*-1,K1148*75%*0.8%*-1)),"")</f>
        <v/>
      </c>
      <c r="N1148" s="635">
        <f t="shared" ca="1" si="27"/>
        <v>20200</v>
      </c>
      <c r="O1148" s="504"/>
      <c r="P1148" s="527"/>
      <c r="Q1148" s="537"/>
      <c r="R1148" s="537"/>
      <c r="S1148" s="537"/>
    </row>
    <row r="1149" spans="2:19" ht="18.75" customHeight="1">
      <c r="B1149" s="728"/>
      <c r="C1149" s="728"/>
      <c r="D1149" s="758">
        <f>IFERROR(_xlfn.XLOOKUP(E1149,[2]예산코드!D:D,[2]예산코드!A:A),"")</f>
        <v>503301</v>
      </c>
      <c r="E1149" s="739" t="s">
        <v>2740</v>
      </c>
      <c r="F1149" s="734">
        <v>45720</v>
      </c>
      <c r="G1149" s="735" t="s">
        <v>4</v>
      </c>
      <c r="H1149" s="736" t="s">
        <v>2402</v>
      </c>
      <c r="I1149" s="736" t="s">
        <v>706</v>
      </c>
      <c r="J1149" s="736" t="s">
        <v>811</v>
      </c>
      <c r="K1149" s="737">
        <v>15545</v>
      </c>
      <c r="L1149" s="738">
        <v>1555</v>
      </c>
      <c r="M1149" s="634"/>
      <c r="N1149" s="635">
        <f t="shared" si="27"/>
        <v>17100</v>
      </c>
      <c r="O1149" s="504"/>
      <c r="P1149" s="527"/>
      <c r="Q1149" s="537"/>
      <c r="R1149" s="537"/>
      <c r="S1149" s="537"/>
    </row>
    <row r="1150" spans="2:19" ht="18.75" customHeight="1">
      <c r="B1150" s="728"/>
      <c r="C1150" s="728"/>
      <c r="D1150" s="758">
        <f>IFERROR(_xlfn.XLOOKUP(E1150,[2]예산코드!D:D,[2]예산코드!A:A),"")</f>
        <v>503304</v>
      </c>
      <c r="E1150" s="739" t="s">
        <v>2735</v>
      </c>
      <c r="F1150" s="734">
        <v>45720</v>
      </c>
      <c r="G1150" s="735" t="s">
        <v>2421</v>
      </c>
      <c r="H1150" s="736" t="s">
        <v>2377</v>
      </c>
      <c r="I1150" s="736" t="s">
        <v>706</v>
      </c>
      <c r="J1150" s="736" t="s">
        <v>811</v>
      </c>
      <c r="K1150" s="737">
        <v>35809</v>
      </c>
      <c r="L1150" s="738">
        <v>3581</v>
      </c>
      <c r="M1150" s="634"/>
      <c r="N1150" s="635">
        <f t="shared" si="27"/>
        <v>39390</v>
      </c>
      <c r="O1150" s="504"/>
      <c r="P1150" s="527"/>
      <c r="Q1150" s="537"/>
      <c r="R1150" s="537"/>
      <c r="S1150" s="537"/>
    </row>
    <row r="1151" spans="2:19" ht="18.75" customHeight="1">
      <c r="B1151" s="728"/>
      <c r="C1151" s="728"/>
      <c r="D1151" s="758">
        <f>IFERROR(_xlfn.XLOOKUP(E1151,[2]예산코드!D:D,[2]예산코드!A:A),"")</f>
        <v>503304</v>
      </c>
      <c r="E1151" s="739" t="s">
        <v>2735</v>
      </c>
      <c r="F1151" s="734">
        <v>45720</v>
      </c>
      <c r="G1151" s="735" t="s">
        <v>459</v>
      </c>
      <c r="H1151" s="736" t="s">
        <v>2402</v>
      </c>
      <c r="I1151" s="736" t="s">
        <v>706</v>
      </c>
      <c r="J1151" s="736" t="s">
        <v>811</v>
      </c>
      <c r="K1151" s="737">
        <v>24545</v>
      </c>
      <c r="L1151" s="738">
        <v>2455</v>
      </c>
      <c r="M1151" s="634"/>
      <c r="N1151" s="635">
        <f t="shared" si="27"/>
        <v>27000</v>
      </c>
      <c r="O1151" s="504"/>
      <c r="P1151" s="527"/>
      <c r="Q1151" s="537"/>
      <c r="R1151" s="537"/>
      <c r="S1151" s="537"/>
    </row>
    <row r="1152" spans="2:19" ht="18.75" customHeight="1">
      <c r="B1152" s="728"/>
      <c r="C1152" s="728"/>
      <c r="D1152" s="758">
        <f>IFERROR(_xlfn.XLOOKUP(E1152,[2]예산코드!D:D,[2]예산코드!A:A),"")</f>
        <v>503304</v>
      </c>
      <c r="E1152" s="739" t="s">
        <v>2735</v>
      </c>
      <c r="F1152" s="734">
        <v>45720</v>
      </c>
      <c r="G1152" s="735" t="s">
        <v>1504</v>
      </c>
      <c r="H1152" s="736" t="s">
        <v>2401</v>
      </c>
      <c r="I1152" s="736" t="s">
        <v>706</v>
      </c>
      <c r="J1152" s="736" t="s">
        <v>811</v>
      </c>
      <c r="K1152" s="737">
        <v>81818</v>
      </c>
      <c r="L1152" s="738">
        <v>8182</v>
      </c>
      <c r="M1152" s="634"/>
      <c r="N1152" s="635">
        <f t="shared" si="27"/>
        <v>90000</v>
      </c>
      <c r="O1152" s="504"/>
      <c r="P1152" s="527"/>
      <c r="Q1152" s="537"/>
      <c r="R1152" s="537"/>
      <c r="S1152" s="537"/>
    </row>
    <row r="1153" spans="2:19" ht="18.75" customHeight="1">
      <c r="B1153" s="728"/>
      <c r="C1153" s="728"/>
      <c r="D1153" s="758">
        <f>IFERROR(_xlfn.XLOOKUP(E1153,[2]예산코드!D:D,[2]예산코드!A:A),"")</f>
        <v>503307</v>
      </c>
      <c r="E1153" s="739" t="s">
        <v>2739</v>
      </c>
      <c r="F1153" s="734">
        <v>45720</v>
      </c>
      <c r="G1153" s="735" t="s">
        <v>2403</v>
      </c>
      <c r="H1153" s="736" t="s">
        <v>2322</v>
      </c>
      <c r="I1153" s="736" t="s">
        <v>706</v>
      </c>
      <c r="J1153" s="736" t="s">
        <v>811</v>
      </c>
      <c r="K1153" s="737">
        <v>17100</v>
      </c>
      <c r="L1153" s="738"/>
      <c r="M1153" s="634"/>
      <c r="N1153" s="635">
        <f t="shared" si="27"/>
        <v>17100</v>
      </c>
      <c r="O1153" s="504"/>
      <c r="P1153" s="527"/>
      <c r="Q1153" s="537"/>
      <c r="R1153" s="537"/>
      <c r="S1153" s="537"/>
    </row>
    <row r="1154" spans="2:19" ht="18.75" customHeight="1">
      <c r="B1154" s="728"/>
      <c r="C1154" s="728"/>
      <c r="D1154" s="758">
        <f>IFERROR(_xlfn.XLOOKUP(E1154,[2]예산코드!D:D,[2]예산코드!A:A),"")</f>
        <v>503307</v>
      </c>
      <c r="E1154" s="739" t="s">
        <v>2739</v>
      </c>
      <c r="F1154" s="734">
        <v>45720</v>
      </c>
      <c r="G1154" s="735" t="s">
        <v>2213</v>
      </c>
      <c r="H1154" s="736" t="s">
        <v>2337</v>
      </c>
      <c r="I1154" s="736" t="s">
        <v>706</v>
      </c>
      <c r="J1154" s="736" t="s">
        <v>811</v>
      </c>
      <c r="K1154" s="737">
        <v>20400</v>
      </c>
      <c r="L1154" s="738"/>
      <c r="M1154" s="634"/>
      <c r="N1154" s="635">
        <f t="shared" si="27"/>
        <v>20400</v>
      </c>
      <c r="O1154" s="504"/>
      <c r="P1154" s="527"/>
      <c r="Q1154" s="537"/>
      <c r="R1154" s="537"/>
      <c r="S1154" s="537"/>
    </row>
    <row r="1155" spans="2:19" ht="18.75" customHeight="1">
      <c r="B1155" s="728"/>
      <c r="C1155" s="728"/>
      <c r="D1155" s="758">
        <f>IFERROR(_xlfn.XLOOKUP(E1155,[2]예산코드!D:D,[2]예산코드!A:A),"")</f>
        <v>503307</v>
      </c>
      <c r="E1155" s="739" t="s">
        <v>2739</v>
      </c>
      <c r="F1155" s="734">
        <v>45720</v>
      </c>
      <c r="G1155" s="735" t="s">
        <v>2214</v>
      </c>
      <c r="H1155" s="736" t="s">
        <v>2162</v>
      </c>
      <c r="I1155" s="736" t="s">
        <v>2116</v>
      </c>
      <c r="J1155" s="736" t="s">
        <v>811</v>
      </c>
      <c r="K1155" s="737">
        <v>8530</v>
      </c>
      <c r="L1155" s="738"/>
      <c r="M1155" s="634"/>
      <c r="N1155" s="635">
        <f t="shared" si="27"/>
        <v>8530</v>
      </c>
      <c r="O1155" s="504"/>
      <c r="P1155" s="527"/>
      <c r="Q1155" s="537"/>
      <c r="R1155" s="537"/>
      <c r="S1155" s="537"/>
    </row>
    <row r="1156" spans="2:19" ht="18.75" customHeight="1">
      <c r="B1156" s="728"/>
      <c r="C1156" s="728"/>
      <c r="D1156" s="758">
        <f>IFERROR(_xlfn.XLOOKUP(E1156,[2]예산코드!D:D,[2]예산코드!A:A),"")</f>
        <v>503304</v>
      </c>
      <c r="E1156" s="739" t="s">
        <v>2735</v>
      </c>
      <c r="F1156" s="734">
        <v>45720</v>
      </c>
      <c r="G1156" s="735" t="s">
        <v>2315</v>
      </c>
      <c r="H1156" s="736" t="s">
        <v>2161</v>
      </c>
      <c r="I1156" s="736" t="s">
        <v>2116</v>
      </c>
      <c r="J1156" s="736" t="s">
        <v>811</v>
      </c>
      <c r="K1156" s="737">
        <v>4091</v>
      </c>
      <c r="L1156" s="738">
        <v>409</v>
      </c>
      <c r="M1156" s="634"/>
      <c r="N1156" s="635">
        <f t="shared" si="27"/>
        <v>4500</v>
      </c>
      <c r="O1156" s="504"/>
      <c r="P1156" s="527"/>
      <c r="Q1156" s="537"/>
      <c r="R1156" s="537"/>
      <c r="S1156" s="537"/>
    </row>
    <row r="1157" spans="2:19" ht="18.75" customHeight="1">
      <c r="B1157" s="728"/>
      <c r="C1157" s="728"/>
      <c r="D1157" s="758">
        <f>IFERROR(_xlfn.XLOOKUP(E1157,[2]예산코드!D:D,[2]예산코드!A:A),"")</f>
        <v>503301</v>
      </c>
      <c r="E1157" s="739" t="s">
        <v>2740</v>
      </c>
      <c r="F1157" s="734">
        <v>45720</v>
      </c>
      <c r="G1157" s="735" t="s">
        <v>2395</v>
      </c>
      <c r="H1157" s="736" t="s">
        <v>2232</v>
      </c>
      <c r="I1157" s="736" t="s">
        <v>2116</v>
      </c>
      <c r="J1157" s="736" t="s">
        <v>811</v>
      </c>
      <c r="K1157" s="737">
        <v>12728</v>
      </c>
      <c r="L1157" s="738">
        <v>1272</v>
      </c>
      <c r="M1157" s="634"/>
      <c r="N1157" s="635">
        <f t="shared" si="27"/>
        <v>14000</v>
      </c>
      <c r="O1157" s="504"/>
      <c r="P1157" s="527"/>
      <c r="Q1157" s="537"/>
      <c r="R1157" s="537"/>
      <c r="S1157" s="537"/>
    </row>
    <row r="1158" spans="2:19" s="539" customFormat="1" ht="18.75" customHeight="1">
      <c r="B1158" s="748"/>
      <c r="C1158" s="748"/>
      <c r="D1158" s="758">
        <f>IFERROR(_xlfn.XLOOKUP(E1158,[2]예산코드!D:D,[2]예산코드!A:A),"")</f>
        <v>500921</v>
      </c>
      <c r="E1158" s="749" t="s">
        <v>2583</v>
      </c>
      <c r="F1158" s="688">
        <v>45721</v>
      </c>
      <c r="G1158" s="750" t="s">
        <v>2584</v>
      </c>
      <c r="H1158" s="751" t="s">
        <v>2585</v>
      </c>
      <c r="I1158" s="751" t="s">
        <v>2484</v>
      </c>
      <c r="J1158" s="751" t="s">
        <v>2468</v>
      </c>
      <c r="K1158" s="752">
        <v>5228000</v>
      </c>
      <c r="L1158" s="753">
        <v>522800</v>
      </c>
      <c r="M1158" s="685" t="str" cm="1">
        <f t="array" ref="M1158">IFERROR(_xlfn.IFS(J1158="원천",K1158*3.3%*-1,J1158="원천/고용",SUM(K1158*3.3%*-1,K1158*75%*0.8%*-1)),"")</f>
        <v/>
      </c>
      <c r="N1158" s="693">
        <f t="shared" ref="N1158" si="29">SUM(K1158:M1158)</f>
        <v>5750800</v>
      </c>
      <c r="O1158" s="620"/>
      <c r="P1158" s="621"/>
    </row>
    <row r="1159" spans="2:19" ht="18.75" customHeight="1">
      <c r="B1159" s="626"/>
      <c r="C1159" s="626"/>
      <c r="D1159" s="758">
        <f>IFERROR(_xlfn.XLOOKUP(E1159,[2]예산코드!D:D,[2]예산코드!A:A),"")</f>
        <v>503307</v>
      </c>
      <c r="E1159" s="739" t="s">
        <v>2739</v>
      </c>
      <c r="F1159" s="747">
        <v>45721</v>
      </c>
      <c r="G1159" s="740" t="s">
        <v>128</v>
      </c>
      <c r="H1159" s="741" t="s">
        <v>845</v>
      </c>
      <c r="I1159" s="741" t="s">
        <v>636</v>
      </c>
      <c r="J1159" s="741" t="s">
        <v>1143</v>
      </c>
      <c r="K1159" s="742">
        <v>900</v>
      </c>
      <c r="L1159" s="743"/>
      <c r="M1159" s="634" t="str">
        <f t="array" aca="1" ref="M1159" ca="1">IFERROR(_xludf.IFS(J1159="원천",K1159*3.3%*-1,J1159="원천/고용",SUM(K1159*3.3%*-1,K1159*75%*0.8%*-1)),"")</f>
        <v/>
      </c>
      <c r="N1159" s="635">
        <f t="shared" ca="1" si="27"/>
        <v>900</v>
      </c>
      <c r="O1159" s="505"/>
      <c r="P1159" s="513"/>
      <c r="Q1159" s="537"/>
      <c r="R1159" s="537"/>
      <c r="S1159" s="537"/>
    </row>
    <row r="1160" spans="2:19" ht="18.75" customHeight="1">
      <c r="B1160" s="728"/>
      <c r="C1160" s="728"/>
      <c r="D1160" s="758">
        <f>IFERROR(_xlfn.XLOOKUP(E1160,[2]예산코드!D:D,[2]예산코드!A:A),"")</f>
        <v>503307</v>
      </c>
      <c r="E1160" s="739" t="s">
        <v>2739</v>
      </c>
      <c r="F1160" s="747">
        <v>45721</v>
      </c>
      <c r="G1160" s="735" t="s">
        <v>128</v>
      </c>
      <c r="H1160" s="736" t="s">
        <v>774</v>
      </c>
      <c r="I1160" s="736" t="s">
        <v>636</v>
      </c>
      <c r="J1160" s="736" t="s">
        <v>1143</v>
      </c>
      <c r="K1160" s="737">
        <v>1900</v>
      </c>
      <c r="L1160" s="738"/>
      <c r="M1160" s="634" t="str">
        <f t="array" aca="1" ref="M1160" ca="1">IFERROR(_xludf.IFS(J1160="원천",K1160*3.3%*-1,J1160="원천/고용",SUM(K1160*3.3%*-1,K1160*75%*0.8%*-1)),"")</f>
        <v/>
      </c>
      <c r="N1160" s="635">
        <f t="shared" ca="1" si="27"/>
        <v>1900</v>
      </c>
      <c r="O1160" s="504"/>
      <c r="P1160" s="527"/>
      <c r="Q1160" s="537"/>
      <c r="R1160" s="537"/>
      <c r="S1160" s="537"/>
    </row>
    <row r="1161" spans="2:19" ht="18.75" customHeight="1">
      <c r="B1161" s="626"/>
      <c r="C1161" s="626"/>
      <c r="D1161" s="758">
        <f>IFERROR(_xlfn.XLOOKUP(E1161,[2]예산코드!D:D,[2]예산코드!A:A),"")</f>
        <v>503307</v>
      </c>
      <c r="E1161" s="739" t="s">
        <v>2739</v>
      </c>
      <c r="F1161" s="747">
        <v>45721</v>
      </c>
      <c r="G1161" s="740" t="s">
        <v>128</v>
      </c>
      <c r="H1161" s="741" t="s">
        <v>1252</v>
      </c>
      <c r="I1161" s="741" t="s">
        <v>636</v>
      </c>
      <c r="J1161" s="741" t="s">
        <v>1143</v>
      </c>
      <c r="K1161" s="742">
        <v>21300</v>
      </c>
      <c r="L1161" s="743"/>
      <c r="M1161" s="634" t="str">
        <f t="array" aca="1" ref="M1161" ca="1">IFERROR(_xludf.IFS(J1161="원천",K1161*3.3%*-1,J1161="원천/고용",SUM(K1161*3.3%*-1,K1161*75%*0.8%*-1)),"")</f>
        <v/>
      </c>
      <c r="N1161" s="635">
        <f t="shared" ca="1" si="27"/>
        <v>21300</v>
      </c>
      <c r="O1161" s="505"/>
      <c r="P1161" s="513"/>
      <c r="Q1161" s="537"/>
      <c r="R1161" s="537"/>
      <c r="S1161" s="537"/>
    </row>
    <row r="1162" spans="2:19" ht="18.75" customHeight="1">
      <c r="B1162" s="728"/>
      <c r="C1162" s="728"/>
      <c r="D1162" s="758">
        <f>IFERROR(_xlfn.XLOOKUP(E1162,[2]예산코드!D:D,[2]예산코드!A:A),"")</f>
        <v>503301</v>
      </c>
      <c r="E1162" s="739" t="s">
        <v>2740</v>
      </c>
      <c r="F1162" s="734">
        <v>45721</v>
      </c>
      <c r="G1162" s="755" t="s">
        <v>1630</v>
      </c>
      <c r="H1162" s="756" t="s">
        <v>414</v>
      </c>
      <c r="I1162" s="756" t="s">
        <v>754</v>
      </c>
      <c r="J1162" s="756" t="s">
        <v>811</v>
      </c>
      <c r="K1162" s="757">
        <v>520461</v>
      </c>
      <c r="L1162" s="738">
        <v>52039</v>
      </c>
      <c r="M1162" s="634" t="str">
        <f t="array" aca="1" ref="M1162" ca="1">IFERROR(_xludf.IFS(J1162="원천",K1162*3.3%*-1,J1162="원천/고용",SUM(K1162*3.3%*-1,K1162*75%*0.8%*-1)),"")</f>
        <v/>
      </c>
      <c r="N1162" s="635">
        <f t="shared" ca="1" si="27"/>
        <v>572500</v>
      </c>
      <c r="O1162" s="504"/>
      <c r="P1162" s="527"/>
      <c r="Q1162" s="537"/>
      <c r="R1162" s="537"/>
      <c r="S1162" s="537"/>
    </row>
    <row r="1163" spans="2:19" ht="18.75" customHeight="1">
      <c r="B1163" s="626"/>
      <c r="C1163" s="626"/>
      <c r="D1163" s="758">
        <f>IFERROR(_xlfn.XLOOKUP(E1163,[2]예산코드!D:D,[2]예산코드!A:A),"")</f>
        <v>503301</v>
      </c>
      <c r="E1163" s="739" t="s">
        <v>2740</v>
      </c>
      <c r="F1163" s="747">
        <v>45721</v>
      </c>
      <c r="G1163" s="740" t="s">
        <v>87</v>
      </c>
      <c r="H1163" s="741" t="s">
        <v>452</v>
      </c>
      <c r="I1163" s="741" t="s">
        <v>754</v>
      </c>
      <c r="J1163" s="741" t="s">
        <v>811</v>
      </c>
      <c r="K1163" s="742">
        <v>131819</v>
      </c>
      <c r="L1163" s="743">
        <v>13181</v>
      </c>
      <c r="M1163" s="634" t="str">
        <f t="array" aca="1" ref="M1163" ca="1">IFERROR(_xludf.IFS(J1163="원천",K1163*3.3%*-1,J1163="원천/고용",SUM(K1163*3.3%*-1,K1163*75%*0.8%*-1)),"")</f>
        <v/>
      </c>
      <c r="N1163" s="635">
        <f t="shared" ca="1" si="27"/>
        <v>145000</v>
      </c>
      <c r="O1163" s="505"/>
      <c r="P1163" s="513"/>
      <c r="Q1163" s="537"/>
      <c r="R1163" s="537"/>
      <c r="S1163" s="537"/>
    </row>
    <row r="1164" spans="2:19" ht="18.75" customHeight="1">
      <c r="B1164" s="728"/>
      <c r="C1164" s="728"/>
      <c r="D1164" s="758">
        <f>IFERROR(_xlfn.XLOOKUP(E1164,[2]예산코드!D:D,[2]예산코드!A:A),"")</f>
        <v>503304</v>
      </c>
      <c r="E1164" s="739" t="s">
        <v>2735</v>
      </c>
      <c r="F1164" s="747">
        <v>45721</v>
      </c>
      <c r="G1164" s="735" t="s">
        <v>2078</v>
      </c>
      <c r="H1164" s="736" t="s">
        <v>444</v>
      </c>
      <c r="I1164" s="736" t="s">
        <v>636</v>
      </c>
      <c r="J1164" s="736" t="s">
        <v>811</v>
      </c>
      <c r="K1164" s="737">
        <v>16636</v>
      </c>
      <c r="L1164" s="738">
        <v>1664</v>
      </c>
      <c r="M1164" s="634" t="str">
        <f t="array" aca="1" ref="M1164" ca="1">IFERROR(_xludf.IFS(J1164="원천",K1164*3.3%*-1,J1164="원천/고용",SUM(K1164*3.3%*-1,K1164*75%*0.8%*-1)),"")</f>
        <v/>
      </c>
      <c r="N1164" s="635">
        <f t="shared" ca="1" si="27"/>
        <v>18300</v>
      </c>
      <c r="O1164" s="504"/>
      <c r="P1164" s="527"/>
      <c r="Q1164" s="537"/>
      <c r="R1164" s="537"/>
      <c r="S1164" s="537"/>
    </row>
    <row r="1165" spans="2:19" ht="18.75" customHeight="1">
      <c r="B1165" s="626"/>
      <c r="C1165" s="626"/>
      <c r="D1165" s="758">
        <f>IFERROR(_xlfn.XLOOKUP(E1165,[2]예산코드!D:D,[2]예산코드!A:A),"")</f>
        <v>503304</v>
      </c>
      <c r="E1165" s="739" t="s">
        <v>2735</v>
      </c>
      <c r="F1165" s="747">
        <v>45721</v>
      </c>
      <c r="G1165" s="740" t="s">
        <v>1628</v>
      </c>
      <c r="H1165" s="741" t="s">
        <v>420</v>
      </c>
      <c r="I1165" s="741" t="s">
        <v>636</v>
      </c>
      <c r="J1165" s="741" t="s">
        <v>811</v>
      </c>
      <c r="K1165" s="742">
        <v>8182</v>
      </c>
      <c r="L1165" s="743">
        <v>818</v>
      </c>
      <c r="M1165" s="634" t="str">
        <f t="array" aca="1" ref="M1165" ca="1">IFERROR(_xludf.IFS(J1165="원천",K1165*3.3%*-1,J1165="원천/고용",SUM(K1165*3.3%*-1,K1165*75%*0.8%*-1)),"")</f>
        <v/>
      </c>
      <c r="N1165" s="635">
        <f t="shared" ca="1" si="27"/>
        <v>9000</v>
      </c>
      <c r="O1165" s="505"/>
      <c r="P1165" s="513"/>
      <c r="Q1165" s="537"/>
      <c r="R1165" s="537"/>
      <c r="S1165" s="537"/>
    </row>
    <row r="1166" spans="2:19" ht="18.75" customHeight="1">
      <c r="B1166" s="728"/>
      <c r="C1166" s="728"/>
      <c r="D1166" s="758">
        <f>IFERROR(_xlfn.XLOOKUP(E1166,[2]예산코드!D:D,[2]예산코드!A:A),"")</f>
        <v>503301</v>
      </c>
      <c r="E1166" s="739" t="s">
        <v>2740</v>
      </c>
      <c r="F1166" s="747">
        <v>45721</v>
      </c>
      <c r="G1166" s="735" t="s">
        <v>1627</v>
      </c>
      <c r="H1166" s="736" t="s">
        <v>1738</v>
      </c>
      <c r="I1166" s="736" t="s">
        <v>636</v>
      </c>
      <c r="J1166" s="736" t="s">
        <v>811</v>
      </c>
      <c r="K1166" s="737">
        <v>27282</v>
      </c>
      <c r="L1166" s="738">
        <v>2718</v>
      </c>
      <c r="M1166" s="634" t="str">
        <f t="array" aca="1" ref="M1166" ca="1">IFERROR(_xludf.IFS(J1166="원천",K1166*3.3%*-1,J1166="원천/고용",SUM(K1166*3.3%*-1,K1166*75%*0.8%*-1)),"")</f>
        <v/>
      </c>
      <c r="N1166" s="635">
        <f t="shared" ca="1" si="27"/>
        <v>30000</v>
      </c>
      <c r="O1166" s="504"/>
      <c r="P1166" s="527"/>
      <c r="Q1166" s="537"/>
      <c r="R1166" s="537"/>
      <c r="S1166" s="537"/>
    </row>
    <row r="1167" spans="2:19" ht="18.75" customHeight="1">
      <c r="B1167" s="626"/>
      <c r="C1167" s="626"/>
      <c r="D1167" s="758">
        <f>IFERROR(_xlfn.XLOOKUP(E1167,[2]예산코드!D:D,[2]예산코드!A:A),"")</f>
        <v>503307</v>
      </c>
      <c r="E1167" s="739" t="s">
        <v>2739</v>
      </c>
      <c r="F1167" s="747">
        <v>45721</v>
      </c>
      <c r="G1167" s="740" t="s">
        <v>130</v>
      </c>
      <c r="H1167" s="741" t="s">
        <v>781</v>
      </c>
      <c r="I1167" s="741" t="s">
        <v>704</v>
      </c>
      <c r="J1167" s="741" t="s">
        <v>1143</v>
      </c>
      <c r="K1167" s="742">
        <v>1500</v>
      </c>
      <c r="L1167" s="743"/>
      <c r="M1167" s="634" t="str">
        <f t="array" aca="1" ref="M1167" ca="1">IFERROR(_xludf.IFS(J1167="원천",K1167*3.3%*-1,J1167="원천/고용",SUM(K1167*3.3%*-1,K1167*75%*0.8%*-1)),"")</f>
        <v/>
      </c>
      <c r="N1167" s="635">
        <f t="shared" ca="1" si="27"/>
        <v>1500</v>
      </c>
      <c r="O1167" s="505"/>
      <c r="P1167" s="513"/>
      <c r="Q1167" s="537"/>
      <c r="R1167" s="537"/>
      <c r="S1167" s="537"/>
    </row>
    <row r="1168" spans="2:19" ht="18.75" customHeight="1">
      <c r="B1168" s="728"/>
      <c r="C1168" s="728"/>
      <c r="D1168" s="758">
        <f>IFERROR(_xlfn.XLOOKUP(E1168,[2]예산코드!D:D,[2]예산코드!A:A),"")</f>
        <v>503307</v>
      </c>
      <c r="E1168" s="739" t="s">
        <v>2739</v>
      </c>
      <c r="F1168" s="747">
        <v>45721</v>
      </c>
      <c r="G1168" s="735" t="s">
        <v>2115</v>
      </c>
      <c r="H1168" s="736" t="s">
        <v>2170</v>
      </c>
      <c r="I1168" s="736" t="s">
        <v>649</v>
      </c>
      <c r="J1168" s="736" t="s">
        <v>811</v>
      </c>
      <c r="K1168" s="737">
        <v>20891</v>
      </c>
      <c r="L1168" s="738">
        <v>609</v>
      </c>
      <c r="M1168" s="634" t="s">
        <v>539</v>
      </c>
      <c r="N1168" s="635">
        <v>21500</v>
      </c>
      <c r="O1168" s="504"/>
      <c r="P1168" s="527"/>
      <c r="Q1168" s="537"/>
      <c r="R1168" s="537"/>
      <c r="S1168" s="537"/>
    </row>
    <row r="1169" spans="2:19" ht="18.75" customHeight="1">
      <c r="B1169" s="626"/>
      <c r="C1169" s="626"/>
      <c r="D1169" s="758">
        <f>IFERROR(_xlfn.XLOOKUP(E1169,[2]예산코드!D:D,[2]예산코드!A:A),"")</f>
        <v>503301</v>
      </c>
      <c r="E1169" s="739" t="s">
        <v>2740</v>
      </c>
      <c r="F1169" s="747">
        <v>45721</v>
      </c>
      <c r="G1169" s="740" t="s">
        <v>2349</v>
      </c>
      <c r="H1169" s="741" t="s">
        <v>2198</v>
      </c>
      <c r="I1169" s="741" t="s">
        <v>663</v>
      </c>
      <c r="J1169" s="741" t="s">
        <v>811</v>
      </c>
      <c r="K1169" s="742">
        <v>13090</v>
      </c>
      <c r="L1169" s="743">
        <v>1310</v>
      </c>
      <c r="M1169" s="634" t="str">
        <f t="array" aca="1" ref="M1169" ca="1">IFERROR(_xludf.IFS(J1169="원천",K1169*3.3%*-1,J1169="원천/고용",SUM(K1169*3.3%*-1,K1169*75%*0.8%*-1)),"")</f>
        <v/>
      </c>
      <c r="N1169" s="635">
        <f t="shared" ca="1" si="27"/>
        <v>14400</v>
      </c>
      <c r="O1169" s="505"/>
      <c r="P1169" s="513"/>
      <c r="Q1169" s="537"/>
      <c r="R1169" s="537"/>
      <c r="S1169" s="537"/>
    </row>
    <row r="1170" spans="2:19" ht="18.75" customHeight="1">
      <c r="B1170" s="626"/>
      <c r="C1170" s="626"/>
      <c r="D1170" s="758">
        <f>IFERROR(_xlfn.XLOOKUP(E1170,[2]예산코드!D:D,[2]예산코드!A:A),"")</f>
        <v>503307</v>
      </c>
      <c r="E1170" s="739" t="s">
        <v>2739</v>
      </c>
      <c r="F1170" s="747">
        <v>45721</v>
      </c>
      <c r="G1170" s="740" t="s">
        <v>485</v>
      </c>
      <c r="H1170" s="741" t="s">
        <v>12</v>
      </c>
      <c r="I1170" s="741" t="s">
        <v>697</v>
      </c>
      <c r="J1170" s="741" t="s">
        <v>811</v>
      </c>
      <c r="K1170" s="742">
        <v>30000</v>
      </c>
      <c r="L1170" s="743"/>
      <c r="M1170" s="634"/>
      <c r="N1170" s="635">
        <f t="shared" si="27"/>
        <v>30000</v>
      </c>
      <c r="O1170" s="505"/>
      <c r="P1170" s="513"/>
      <c r="Q1170" s="537"/>
      <c r="R1170" s="537"/>
      <c r="S1170" s="537"/>
    </row>
    <row r="1171" spans="2:19" ht="18.75" customHeight="1">
      <c r="B1171" s="626"/>
      <c r="C1171" s="626"/>
      <c r="D1171" s="758">
        <f>IFERROR(_xlfn.XLOOKUP(E1171,[2]예산코드!D:D,[2]예산코드!A:A),"")</f>
        <v>503301</v>
      </c>
      <c r="E1171" s="739" t="s">
        <v>2740</v>
      </c>
      <c r="F1171" s="747">
        <v>45721</v>
      </c>
      <c r="G1171" s="740" t="s">
        <v>2410</v>
      </c>
      <c r="H1171" s="741" t="s">
        <v>83</v>
      </c>
      <c r="I1171" s="741" t="s">
        <v>697</v>
      </c>
      <c r="J1171" s="741" t="s">
        <v>811</v>
      </c>
      <c r="K1171" s="742">
        <v>4545</v>
      </c>
      <c r="L1171" s="743">
        <v>455</v>
      </c>
      <c r="M1171" s="634"/>
      <c r="N1171" s="635">
        <f t="shared" si="27"/>
        <v>5000</v>
      </c>
      <c r="O1171" s="505"/>
      <c r="P1171" s="513"/>
      <c r="Q1171" s="537"/>
      <c r="R1171" s="537"/>
      <c r="S1171" s="537"/>
    </row>
    <row r="1172" spans="2:19" ht="18.75" customHeight="1">
      <c r="B1172" s="626"/>
      <c r="C1172" s="626"/>
      <c r="D1172" s="758">
        <f>IFERROR(_xlfn.XLOOKUP(E1172,[2]예산코드!D:D,[2]예산코드!A:A),"")</f>
        <v>503307</v>
      </c>
      <c r="E1172" s="739" t="s">
        <v>2739</v>
      </c>
      <c r="F1172" s="747">
        <v>45721</v>
      </c>
      <c r="G1172" s="740" t="s">
        <v>2451</v>
      </c>
      <c r="H1172" s="741" t="s">
        <v>2398</v>
      </c>
      <c r="I1172" s="741" t="s">
        <v>697</v>
      </c>
      <c r="J1172" s="741" t="s">
        <v>811</v>
      </c>
      <c r="K1172" s="742">
        <v>13091</v>
      </c>
      <c r="L1172" s="743">
        <v>1309</v>
      </c>
      <c r="M1172" s="634"/>
      <c r="N1172" s="635">
        <f t="shared" si="27"/>
        <v>14400</v>
      </c>
      <c r="O1172" s="505"/>
      <c r="P1172" s="513"/>
      <c r="Q1172" s="537"/>
      <c r="R1172" s="537"/>
      <c r="S1172" s="537"/>
    </row>
    <row r="1173" spans="2:19" ht="18.75" customHeight="1">
      <c r="B1173" s="626"/>
      <c r="C1173" s="626"/>
      <c r="D1173" s="758">
        <f>IFERROR(_xlfn.XLOOKUP(E1173,[2]예산코드!D:D,[2]예산코드!A:A),"")</f>
        <v>503304</v>
      </c>
      <c r="E1173" s="739" t="s">
        <v>2735</v>
      </c>
      <c r="F1173" s="747">
        <v>45721</v>
      </c>
      <c r="G1173" s="740" t="s">
        <v>3</v>
      </c>
      <c r="H1173" s="741" t="s">
        <v>2281</v>
      </c>
      <c r="I1173" s="741" t="s">
        <v>697</v>
      </c>
      <c r="J1173" s="741" t="s">
        <v>811</v>
      </c>
      <c r="K1173" s="742">
        <v>27091</v>
      </c>
      <c r="L1173" s="743">
        <v>2709</v>
      </c>
      <c r="M1173" s="634"/>
      <c r="N1173" s="635">
        <f t="shared" si="27"/>
        <v>29800</v>
      </c>
      <c r="O1173" s="505"/>
      <c r="P1173" s="513"/>
      <c r="Q1173" s="537"/>
      <c r="R1173" s="537"/>
      <c r="S1173" s="537"/>
    </row>
    <row r="1174" spans="2:19" ht="18.75" customHeight="1">
      <c r="B1174" s="626"/>
      <c r="C1174" s="626"/>
      <c r="D1174" s="758">
        <f>IFERROR(_xlfn.XLOOKUP(E1174,[2]예산코드!D:D,[2]예산코드!A:A),"")</f>
        <v>503301</v>
      </c>
      <c r="E1174" s="739" t="s">
        <v>2740</v>
      </c>
      <c r="F1174" s="747">
        <v>45721</v>
      </c>
      <c r="G1174" s="740" t="s">
        <v>2452</v>
      </c>
      <c r="H1174" s="741" t="s">
        <v>2280</v>
      </c>
      <c r="I1174" s="741" t="s">
        <v>697</v>
      </c>
      <c r="J1174" s="741" t="s">
        <v>811</v>
      </c>
      <c r="K1174" s="742">
        <v>36364</v>
      </c>
      <c r="L1174" s="743">
        <v>3636</v>
      </c>
      <c r="M1174" s="634"/>
      <c r="N1174" s="635">
        <f t="shared" si="27"/>
        <v>40000</v>
      </c>
      <c r="O1174" s="505"/>
      <c r="P1174" s="513"/>
      <c r="Q1174" s="537"/>
      <c r="R1174" s="537"/>
      <c r="S1174" s="537"/>
    </row>
    <row r="1175" spans="2:19" ht="18.75" customHeight="1">
      <c r="B1175" s="626"/>
      <c r="C1175" s="626"/>
      <c r="D1175" s="758">
        <f>IFERROR(_xlfn.XLOOKUP(E1175,[2]예산코드!D:D,[2]예산코드!A:A),"")</f>
        <v>503301</v>
      </c>
      <c r="E1175" s="739" t="s">
        <v>2740</v>
      </c>
      <c r="F1175" s="747">
        <v>45721</v>
      </c>
      <c r="G1175" s="740" t="s">
        <v>2218</v>
      </c>
      <c r="H1175" s="741" t="s">
        <v>2280</v>
      </c>
      <c r="I1175" s="741" t="s">
        <v>697</v>
      </c>
      <c r="J1175" s="741" t="s">
        <v>811</v>
      </c>
      <c r="K1175" s="742">
        <v>910</v>
      </c>
      <c r="L1175" s="743">
        <v>90</v>
      </c>
      <c r="M1175" s="634"/>
      <c r="N1175" s="635">
        <f t="shared" si="27"/>
        <v>1000</v>
      </c>
      <c r="O1175" s="505"/>
      <c r="P1175" s="513"/>
      <c r="Q1175" s="537"/>
      <c r="R1175" s="537"/>
      <c r="S1175" s="537"/>
    </row>
    <row r="1176" spans="2:19" ht="18.75" customHeight="1">
      <c r="B1176" s="626"/>
      <c r="C1176" s="626"/>
      <c r="D1176" s="758">
        <f>IFERROR(_xlfn.XLOOKUP(E1176,[2]예산코드!D:D,[2]예산코드!A:A),"")</f>
        <v>503307</v>
      </c>
      <c r="E1176" s="739" t="s">
        <v>2739</v>
      </c>
      <c r="F1176" s="747">
        <v>45721</v>
      </c>
      <c r="G1176" s="740" t="s">
        <v>2411</v>
      </c>
      <c r="H1176" s="741" t="s">
        <v>11</v>
      </c>
      <c r="I1176" s="741" t="s">
        <v>697</v>
      </c>
      <c r="J1176" s="741" t="s">
        <v>811</v>
      </c>
      <c r="K1176" s="742">
        <v>8450</v>
      </c>
      <c r="L1176" s="743"/>
      <c r="M1176" s="634"/>
      <c r="N1176" s="635">
        <f t="shared" si="27"/>
        <v>8450</v>
      </c>
      <c r="O1176" s="505"/>
      <c r="P1176" s="513"/>
      <c r="Q1176" s="537"/>
      <c r="R1176" s="537"/>
      <c r="S1176" s="537"/>
    </row>
    <row r="1177" spans="2:19" ht="18.75" customHeight="1">
      <c r="B1177" s="626"/>
      <c r="C1177" s="626"/>
      <c r="D1177" s="758">
        <f>IFERROR(_xlfn.XLOOKUP(E1177,[2]예산코드!D:D,[2]예산코드!A:A),"")</f>
        <v>503306</v>
      </c>
      <c r="E1177" s="733" t="s">
        <v>2741</v>
      </c>
      <c r="F1177" s="747">
        <v>45721</v>
      </c>
      <c r="G1177" s="740" t="s">
        <v>488</v>
      </c>
      <c r="H1177" s="741" t="s">
        <v>2120</v>
      </c>
      <c r="I1177" s="741" t="s">
        <v>697</v>
      </c>
      <c r="J1177" s="741" t="s">
        <v>811</v>
      </c>
      <c r="K1177" s="742">
        <v>87273</v>
      </c>
      <c r="L1177" s="743">
        <v>8727</v>
      </c>
      <c r="M1177" s="634"/>
      <c r="N1177" s="635">
        <f t="shared" si="27"/>
        <v>96000</v>
      </c>
      <c r="O1177" s="505"/>
      <c r="P1177" s="513"/>
      <c r="Q1177" s="537"/>
      <c r="R1177" s="537"/>
      <c r="S1177" s="537"/>
    </row>
    <row r="1178" spans="2:19" ht="18.75" customHeight="1">
      <c r="B1178" s="626"/>
      <c r="C1178" s="626"/>
      <c r="D1178" s="758">
        <f>IFERROR(_xlfn.XLOOKUP(E1178,[2]예산코드!D:D,[2]예산코드!A:A),"")</f>
        <v>503301</v>
      </c>
      <c r="E1178" s="739" t="s">
        <v>2740</v>
      </c>
      <c r="F1178" s="747">
        <v>45721</v>
      </c>
      <c r="G1178" s="740" t="s">
        <v>2410</v>
      </c>
      <c r="H1178" s="741" t="s">
        <v>447</v>
      </c>
      <c r="I1178" s="741" t="s">
        <v>697</v>
      </c>
      <c r="J1178" s="741" t="s">
        <v>811</v>
      </c>
      <c r="K1178" s="742">
        <v>6364</v>
      </c>
      <c r="L1178" s="743">
        <v>636</v>
      </c>
      <c r="M1178" s="634"/>
      <c r="N1178" s="635">
        <f t="shared" si="27"/>
        <v>7000</v>
      </c>
      <c r="O1178" s="505"/>
      <c r="P1178" s="513"/>
      <c r="Q1178" s="537"/>
      <c r="R1178" s="537"/>
      <c r="S1178" s="537"/>
    </row>
    <row r="1179" spans="2:19" ht="18.75" customHeight="1">
      <c r="B1179" s="626"/>
      <c r="C1179" s="626"/>
      <c r="D1179" s="758">
        <f>IFERROR(_xlfn.XLOOKUP(E1179,[2]예산코드!D:D,[2]예산코드!A:A),"")</f>
        <v>503301</v>
      </c>
      <c r="E1179" s="739" t="s">
        <v>2740</v>
      </c>
      <c r="F1179" s="747">
        <v>45721</v>
      </c>
      <c r="G1179" s="740" t="s">
        <v>2393</v>
      </c>
      <c r="H1179" s="741" t="s">
        <v>82</v>
      </c>
      <c r="I1179" s="741" t="s">
        <v>697</v>
      </c>
      <c r="J1179" s="741" t="s">
        <v>811</v>
      </c>
      <c r="K1179" s="742">
        <v>102727</v>
      </c>
      <c r="L1179" s="743">
        <v>10273</v>
      </c>
      <c r="M1179" s="634"/>
      <c r="N1179" s="635">
        <f t="shared" si="27"/>
        <v>113000</v>
      </c>
      <c r="O1179" s="505"/>
      <c r="P1179" s="513"/>
      <c r="Q1179" s="537"/>
      <c r="R1179" s="537"/>
      <c r="S1179" s="537"/>
    </row>
    <row r="1180" spans="2:19" ht="18.75" customHeight="1">
      <c r="B1180" s="626"/>
      <c r="C1180" s="626"/>
      <c r="D1180" s="758">
        <f>IFERROR(_xlfn.XLOOKUP(E1180,[2]예산코드!D:D,[2]예산코드!A:A),"")</f>
        <v>503304</v>
      </c>
      <c r="E1180" s="739" t="s">
        <v>2735</v>
      </c>
      <c r="F1180" s="747">
        <v>45721</v>
      </c>
      <c r="G1180" s="740" t="s">
        <v>2226</v>
      </c>
      <c r="H1180" s="741" t="s">
        <v>2202</v>
      </c>
      <c r="I1180" s="741" t="s">
        <v>697</v>
      </c>
      <c r="J1180" s="741" t="s">
        <v>811</v>
      </c>
      <c r="K1180" s="742">
        <v>5636</v>
      </c>
      <c r="L1180" s="743">
        <v>564</v>
      </c>
      <c r="M1180" s="634"/>
      <c r="N1180" s="635">
        <f t="shared" si="27"/>
        <v>6200</v>
      </c>
      <c r="O1180" s="505"/>
      <c r="P1180" s="513"/>
      <c r="Q1180" s="537"/>
      <c r="R1180" s="537"/>
      <c r="S1180" s="537"/>
    </row>
    <row r="1181" spans="2:19" ht="18.75" customHeight="1">
      <c r="B1181" s="626"/>
      <c r="C1181" s="626"/>
      <c r="D1181" s="758">
        <f>IFERROR(_xlfn.XLOOKUP(E1181,[2]예산코드!D:D,[2]예산코드!A:A),"")</f>
        <v>503301</v>
      </c>
      <c r="E1181" s="739" t="s">
        <v>2740</v>
      </c>
      <c r="F1181" s="747">
        <v>45721</v>
      </c>
      <c r="G1181" s="740" t="s">
        <v>458</v>
      </c>
      <c r="H1181" s="741" t="s">
        <v>1160</v>
      </c>
      <c r="I1181" s="741" t="s">
        <v>697</v>
      </c>
      <c r="J1181" s="741" t="s">
        <v>811</v>
      </c>
      <c r="K1181" s="742">
        <v>80003</v>
      </c>
      <c r="L1181" s="743">
        <v>7997</v>
      </c>
      <c r="M1181" s="634"/>
      <c r="N1181" s="635">
        <f t="shared" si="27"/>
        <v>88000</v>
      </c>
      <c r="O1181" s="505"/>
      <c r="P1181" s="513"/>
      <c r="Q1181" s="537"/>
      <c r="R1181" s="537"/>
      <c r="S1181" s="537"/>
    </row>
    <row r="1182" spans="2:19" ht="18.75" customHeight="1">
      <c r="B1182" s="626"/>
      <c r="C1182" s="626"/>
      <c r="D1182" s="758">
        <f>IFERROR(_xlfn.XLOOKUP(E1182,[2]예산코드!D:D,[2]예산코드!A:A),"")</f>
        <v>503304</v>
      </c>
      <c r="E1182" s="739" t="s">
        <v>2735</v>
      </c>
      <c r="F1182" s="747">
        <v>45721</v>
      </c>
      <c r="G1182" s="740" t="s">
        <v>2423</v>
      </c>
      <c r="H1182" s="741" t="s">
        <v>2374</v>
      </c>
      <c r="I1182" s="741" t="s">
        <v>635</v>
      </c>
      <c r="J1182" s="741" t="s">
        <v>811</v>
      </c>
      <c r="K1182" s="742">
        <v>10455</v>
      </c>
      <c r="L1182" s="743">
        <v>1045</v>
      </c>
      <c r="M1182" s="634"/>
      <c r="N1182" s="635">
        <f t="shared" si="27"/>
        <v>11500</v>
      </c>
      <c r="O1182" s="505"/>
      <c r="P1182" s="513"/>
      <c r="Q1182" s="537"/>
      <c r="R1182" s="537"/>
      <c r="S1182" s="537"/>
    </row>
    <row r="1183" spans="2:19" ht="18.75" customHeight="1">
      <c r="B1183" s="626"/>
      <c r="C1183" s="626"/>
      <c r="D1183" s="758">
        <f>IFERROR(_xlfn.XLOOKUP(E1183,[2]예산코드!D:D,[2]예산코드!A:A),"")</f>
        <v>503301</v>
      </c>
      <c r="E1183" s="739" t="s">
        <v>2740</v>
      </c>
      <c r="F1183" s="747">
        <v>45721</v>
      </c>
      <c r="G1183" s="740" t="s">
        <v>2277</v>
      </c>
      <c r="H1183" s="741" t="s">
        <v>2370</v>
      </c>
      <c r="I1183" s="741" t="s">
        <v>635</v>
      </c>
      <c r="J1183" s="741" t="s">
        <v>811</v>
      </c>
      <c r="K1183" s="742">
        <v>80000</v>
      </c>
      <c r="L1183" s="743">
        <v>8000</v>
      </c>
      <c r="M1183" s="634"/>
      <c r="N1183" s="635">
        <f t="shared" si="27"/>
        <v>88000</v>
      </c>
      <c r="O1183" s="505"/>
      <c r="P1183" s="513"/>
      <c r="Q1183" s="537"/>
      <c r="R1183" s="537"/>
      <c r="S1183" s="537"/>
    </row>
    <row r="1184" spans="2:19" ht="18.75" customHeight="1">
      <c r="B1184" s="626"/>
      <c r="C1184" s="626"/>
      <c r="D1184" s="758">
        <f>IFERROR(_xlfn.XLOOKUP(E1184,[2]예산코드!D:D,[2]예산코드!A:A),"")</f>
        <v>503301</v>
      </c>
      <c r="E1184" s="739" t="s">
        <v>2740</v>
      </c>
      <c r="F1184" s="747">
        <v>45721</v>
      </c>
      <c r="G1184" s="740" t="s">
        <v>96</v>
      </c>
      <c r="H1184" s="741" t="s">
        <v>1726</v>
      </c>
      <c r="I1184" s="741" t="s">
        <v>605</v>
      </c>
      <c r="J1184" s="741" t="s">
        <v>811</v>
      </c>
      <c r="K1184" s="742">
        <v>10000</v>
      </c>
      <c r="L1184" s="743">
        <v>1000</v>
      </c>
      <c r="M1184" s="634"/>
      <c r="N1184" s="635">
        <f t="shared" si="27"/>
        <v>11000</v>
      </c>
      <c r="O1184" s="505"/>
      <c r="P1184" s="513"/>
      <c r="Q1184" s="537"/>
      <c r="R1184" s="537"/>
      <c r="S1184" s="537"/>
    </row>
    <row r="1185" spans="2:19" ht="18.75" customHeight="1">
      <c r="B1185" s="626"/>
      <c r="C1185" s="626"/>
      <c r="D1185" s="758">
        <f>IFERROR(_xlfn.XLOOKUP(E1185,[2]예산코드!D:D,[2]예산코드!A:A),"")</f>
        <v>503301</v>
      </c>
      <c r="E1185" s="739" t="s">
        <v>2740</v>
      </c>
      <c r="F1185" s="747">
        <v>45721</v>
      </c>
      <c r="G1185" s="740" t="s">
        <v>2205</v>
      </c>
      <c r="H1185" s="741" t="s">
        <v>2329</v>
      </c>
      <c r="I1185" s="741" t="s">
        <v>661</v>
      </c>
      <c r="J1185" s="741" t="s">
        <v>811</v>
      </c>
      <c r="K1185" s="742">
        <v>94545</v>
      </c>
      <c r="L1185" s="743">
        <v>9455</v>
      </c>
      <c r="M1185" s="634"/>
      <c r="N1185" s="635">
        <f t="shared" si="27"/>
        <v>104000</v>
      </c>
      <c r="O1185" s="505"/>
      <c r="P1185" s="513"/>
      <c r="Q1185" s="537"/>
      <c r="R1185" s="537"/>
      <c r="S1185" s="537"/>
    </row>
    <row r="1186" spans="2:19" ht="18.75" customHeight="1">
      <c r="B1186" s="728"/>
      <c r="C1186" s="728"/>
      <c r="D1186" s="758">
        <f>IFERROR(_xlfn.XLOOKUP(E1186,[2]예산코드!D:D,[2]예산코드!A:A),"")</f>
        <v>503301</v>
      </c>
      <c r="E1186" s="739" t="s">
        <v>2740</v>
      </c>
      <c r="F1186" s="747">
        <v>45721</v>
      </c>
      <c r="G1186" s="735" t="s">
        <v>2178</v>
      </c>
      <c r="H1186" s="736" t="s">
        <v>2437</v>
      </c>
      <c r="I1186" s="736" t="s">
        <v>661</v>
      </c>
      <c r="J1186" s="736" t="s">
        <v>811</v>
      </c>
      <c r="K1186" s="737">
        <v>16636</v>
      </c>
      <c r="L1186" s="738">
        <v>1664</v>
      </c>
      <c r="M1186" s="634" t="str">
        <f t="array" aca="1" ref="M1186" ca="1">IFERROR(_xludf.IFS(J1186="원천",K1186*3.3%*-1,J1186="원천/고용",SUM(K1186*3.3%*-1,K1186*75%*0.8%*-1)),"")</f>
        <v/>
      </c>
      <c r="N1186" s="635">
        <f t="shared" ca="1" si="27"/>
        <v>18300</v>
      </c>
      <c r="O1186" s="504"/>
      <c r="P1186" s="527"/>
      <c r="Q1186" s="537"/>
      <c r="R1186" s="537"/>
      <c r="S1186" s="537"/>
    </row>
    <row r="1187" spans="2:19" ht="18.75" customHeight="1">
      <c r="B1187" s="626"/>
      <c r="C1187" s="626"/>
      <c r="D1187" s="758">
        <f>IFERROR(_xlfn.XLOOKUP(E1187,[2]예산코드!D:D,[2]예산코드!A:A),"")</f>
        <v>503301</v>
      </c>
      <c r="E1187" s="739" t="s">
        <v>2740</v>
      </c>
      <c r="F1187" s="747">
        <v>45721</v>
      </c>
      <c r="G1187" s="740" t="s">
        <v>97</v>
      </c>
      <c r="H1187" s="741" t="s">
        <v>2302</v>
      </c>
      <c r="I1187" s="741" t="s">
        <v>661</v>
      </c>
      <c r="J1187" s="741" t="s">
        <v>811</v>
      </c>
      <c r="K1187" s="742">
        <v>59454</v>
      </c>
      <c r="L1187" s="743">
        <v>5946</v>
      </c>
      <c r="M1187" s="634" t="str">
        <f t="array" aca="1" ref="M1187" ca="1">IFERROR(_xludf.IFS(J1187="원천",K1187*3.3%*-1,J1187="원천/고용",SUM(K1187*3.3%*-1,K1187*75%*0.8%*-1)),"")</f>
        <v/>
      </c>
      <c r="N1187" s="635">
        <f t="shared" ca="1" si="27"/>
        <v>65400</v>
      </c>
      <c r="O1187" s="505"/>
      <c r="P1187" s="513"/>
      <c r="Q1187" s="537"/>
      <c r="R1187" s="537"/>
      <c r="S1187" s="537"/>
    </row>
    <row r="1188" spans="2:19" ht="18.75" customHeight="1">
      <c r="B1188" s="626"/>
      <c r="C1188" s="626"/>
      <c r="D1188" s="758">
        <f>IFERROR(_xlfn.XLOOKUP(E1188,[2]예산코드!D:D,[2]예산코드!A:A),"")</f>
        <v>503306</v>
      </c>
      <c r="E1188" s="733" t="s">
        <v>2741</v>
      </c>
      <c r="F1188" s="747">
        <v>45721</v>
      </c>
      <c r="G1188" s="740" t="s">
        <v>2433</v>
      </c>
      <c r="H1188" s="741" t="s">
        <v>2305</v>
      </c>
      <c r="I1188" s="741" t="s">
        <v>661</v>
      </c>
      <c r="J1188" s="741" t="s">
        <v>811</v>
      </c>
      <c r="K1188" s="742">
        <v>45455</v>
      </c>
      <c r="L1188" s="743">
        <v>4545</v>
      </c>
      <c r="M1188" s="634"/>
      <c r="N1188" s="635">
        <f t="shared" si="27"/>
        <v>50000</v>
      </c>
      <c r="O1188" s="505"/>
      <c r="P1188" s="513"/>
      <c r="Q1188" s="537"/>
      <c r="R1188" s="537"/>
      <c r="S1188" s="537"/>
    </row>
    <row r="1189" spans="2:19" ht="18.75" customHeight="1">
      <c r="B1189" s="626"/>
      <c r="C1189" s="626"/>
      <c r="D1189" s="758">
        <f>IFERROR(_xlfn.XLOOKUP(E1189,[2]예산코드!D:D,[2]예산코드!A:A),"")</f>
        <v>503301</v>
      </c>
      <c r="E1189" s="739" t="s">
        <v>2740</v>
      </c>
      <c r="F1189" s="747">
        <v>45721</v>
      </c>
      <c r="G1189" s="740" t="s">
        <v>2363</v>
      </c>
      <c r="H1189" s="741" t="s">
        <v>2297</v>
      </c>
      <c r="I1189" s="741" t="s">
        <v>661</v>
      </c>
      <c r="J1189" s="741" t="s">
        <v>811</v>
      </c>
      <c r="K1189" s="742">
        <v>27052</v>
      </c>
      <c r="L1189" s="743">
        <v>2148</v>
      </c>
      <c r="M1189" s="634"/>
      <c r="N1189" s="635">
        <f t="shared" si="27"/>
        <v>29200</v>
      </c>
      <c r="O1189" s="505"/>
      <c r="P1189" s="513"/>
      <c r="Q1189" s="537"/>
      <c r="R1189" s="537"/>
      <c r="S1189" s="537"/>
    </row>
    <row r="1190" spans="2:19" ht="18.75" customHeight="1">
      <c r="B1190" s="626"/>
      <c r="C1190" s="626"/>
      <c r="D1190" s="758">
        <f>IFERROR(_xlfn.XLOOKUP(E1190,[2]예산코드!D:D,[2]예산코드!A:A),"")</f>
        <v>503307</v>
      </c>
      <c r="E1190" s="739" t="s">
        <v>2739</v>
      </c>
      <c r="F1190" s="747">
        <v>45721</v>
      </c>
      <c r="G1190" s="740" t="s">
        <v>2323</v>
      </c>
      <c r="H1190" s="741" t="s">
        <v>2446</v>
      </c>
      <c r="I1190" s="741" t="s">
        <v>733</v>
      </c>
      <c r="J1190" s="741" t="s">
        <v>1143</v>
      </c>
      <c r="K1190" s="742">
        <v>20700</v>
      </c>
      <c r="L1190" s="743"/>
      <c r="M1190" s="634"/>
      <c r="N1190" s="635">
        <f t="shared" si="27"/>
        <v>20700</v>
      </c>
      <c r="O1190" s="505"/>
      <c r="P1190" s="513"/>
      <c r="Q1190" s="537"/>
      <c r="R1190" s="537"/>
      <c r="S1190" s="537"/>
    </row>
    <row r="1191" spans="2:19" ht="18.75" customHeight="1">
      <c r="B1191" s="626"/>
      <c r="C1191" s="626"/>
      <c r="D1191" s="758">
        <f>IFERROR(_xlfn.XLOOKUP(E1191,[2]예산코드!D:D,[2]예산코드!A:A),"")</f>
        <v>503307</v>
      </c>
      <c r="E1191" s="739" t="s">
        <v>2739</v>
      </c>
      <c r="F1191" s="747">
        <v>45721</v>
      </c>
      <c r="G1191" s="740" t="s">
        <v>2323</v>
      </c>
      <c r="H1191" s="741" t="s">
        <v>2447</v>
      </c>
      <c r="I1191" s="741" t="s">
        <v>733</v>
      </c>
      <c r="J1191" s="741" t="s">
        <v>1143</v>
      </c>
      <c r="K1191" s="742">
        <v>2500</v>
      </c>
      <c r="L1191" s="743"/>
      <c r="M1191" s="634"/>
      <c r="N1191" s="635">
        <f t="shared" si="27"/>
        <v>2500</v>
      </c>
      <c r="O1191" s="505"/>
      <c r="P1191" s="513"/>
      <c r="Q1191" s="537"/>
      <c r="R1191" s="537"/>
      <c r="S1191" s="537"/>
    </row>
    <row r="1192" spans="2:19" ht="18.75" customHeight="1">
      <c r="B1192" s="626"/>
      <c r="C1192" s="626"/>
      <c r="D1192" s="758">
        <f>IFERROR(_xlfn.XLOOKUP(E1192,[2]예산코드!D:D,[2]예산코드!A:A),"")</f>
        <v>503307</v>
      </c>
      <c r="E1192" s="739" t="s">
        <v>2739</v>
      </c>
      <c r="F1192" s="747">
        <v>45721</v>
      </c>
      <c r="G1192" s="740" t="s">
        <v>2323</v>
      </c>
      <c r="H1192" s="741" t="s">
        <v>1149</v>
      </c>
      <c r="I1192" s="741" t="s">
        <v>733</v>
      </c>
      <c r="J1192" s="741" t="s">
        <v>1143</v>
      </c>
      <c r="K1192" s="742">
        <v>500</v>
      </c>
      <c r="L1192" s="743"/>
      <c r="M1192" s="634"/>
      <c r="N1192" s="635">
        <f t="shared" si="27"/>
        <v>500</v>
      </c>
      <c r="O1192" s="505"/>
      <c r="P1192" s="513"/>
      <c r="Q1192" s="537"/>
      <c r="R1192" s="537"/>
      <c r="S1192" s="537"/>
    </row>
    <row r="1193" spans="2:19" ht="18.75" customHeight="1">
      <c r="B1193" s="626"/>
      <c r="C1193" s="626"/>
      <c r="D1193" s="758">
        <f>IFERROR(_xlfn.XLOOKUP(E1193,[2]예산코드!D:D,[2]예산코드!A:A),"")</f>
        <v>503301</v>
      </c>
      <c r="E1193" s="739" t="s">
        <v>2740</v>
      </c>
      <c r="F1193" s="747">
        <v>45721</v>
      </c>
      <c r="G1193" s="740" t="s">
        <v>2313</v>
      </c>
      <c r="H1193" s="741" t="s">
        <v>1275</v>
      </c>
      <c r="I1193" s="741" t="s">
        <v>677</v>
      </c>
      <c r="J1193" s="741" t="s">
        <v>811</v>
      </c>
      <c r="K1193" s="742">
        <v>12638</v>
      </c>
      <c r="L1193" s="743">
        <v>1262</v>
      </c>
      <c r="M1193" s="634"/>
      <c r="N1193" s="635">
        <f t="shared" si="27"/>
        <v>13900</v>
      </c>
      <c r="O1193" s="505"/>
      <c r="P1193" s="513"/>
      <c r="Q1193" s="537"/>
      <c r="R1193" s="537"/>
      <c r="S1193" s="537"/>
    </row>
    <row r="1194" spans="2:19" ht="18.75" customHeight="1">
      <c r="B1194" s="728"/>
      <c r="C1194" s="728"/>
      <c r="D1194" s="758">
        <f>IFERROR(_xlfn.XLOOKUP(E1194,[2]예산코드!D:D,[2]예산코드!A:A),"")</f>
        <v>503307</v>
      </c>
      <c r="E1194" s="739" t="s">
        <v>2739</v>
      </c>
      <c r="F1194" s="734">
        <v>45721</v>
      </c>
      <c r="G1194" s="735" t="s">
        <v>2114</v>
      </c>
      <c r="H1194" s="736" t="s">
        <v>386</v>
      </c>
      <c r="I1194" s="736" t="s">
        <v>2309</v>
      </c>
      <c r="J1194" s="736" t="s">
        <v>811</v>
      </c>
      <c r="K1194" s="737">
        <v>13100</v>
      </c>
      <c r="L1194" s="738"/>
      <c r="M1194" s="634" t="str">
        <f t="array" aca="1" ref="M1194" ca="1">IFERROR(_xludf.IFS(J1194="원천",K1194*3.3%*-1,J1194="원천/고용",SUM(K1194*3.3%*-1,K1194*75%*0.8%*-1)),"")</f>
        <v/>
      </c>
      <c r="N1194" s="635">
        <f t="shared" ca="1" si="27"/>
        <v>13100</v>
      </c>
      <c r="O1194" s="504"/>
      <c r="P1194" s="527"/>
      <c r="Q1194" s="537"/>
      <c r="R1194" s="537"/>
      <c r="S1194" s="537"/>
    </row>
    <row r="1195" spans="2:19" ht="18.75" customHeight="1">
      <c r="B1195" s="626"/>
      <c r="C1195" s="626"/>
      <c r="D1195" s="758">
        <f>IFERROR(_xlfn.XLOOKUP(E1195,[2]예산코드!D:D,[2]예산코드!A:A),"")</f>
        <v>503307</v>
      </c>
      <c r="E1195" s="739" t="s">
        <v>2739</v>
      </c>
      <c r="F1195" s="747">
        <v>45721</v>
      </c>
      <c r="G1195" s="740" t="s">
        <v>2269</v>
      </c>
      <c r="H1195" s="741" t="s">
        <v>386</v>
      </c>
      <c r="I1195" s="741" t="s">
        <v>733</v>
      </c>
      <c r="J1195" s="741" t="s">
        <v>811</v>
      </c>
      <c r="K1195" s="742">
        <v>60000</v>
      </c>
      <c r="L1195" s="743"/>
      <c r="M1195" s="634" t="str">
        <f t="array" aca="1" ref="M1195" ca="1">IFERROR(_xludf.IFS(J1195="원천",K1195*3.3%*-1,J1195="원천/고용",SUM(K1195*3.3%*-1,K1195*75%*0.8%*-1)),"")</f>
        <v/>
      </c>
      <c r="N1195" s="635">
        <f t="shared" ca="1" si="27"/>
        <v>60000</v>
      </c>
      <c r="O1195" s="505"/>
      <c r="P1195" s="513"/>
      <c r="Q1195" s="537"/>
      <c r="R1195" s="537"/>
      <c r="S1195" s="537"/>
    </row>
    <row r="1196" spans="2:19" ht="18.75" customHeight="1">
      <c r="B1196" s="626"/>
      <c r="C1196" s="626"/>
      <c r="D1196" s="758">
        <f>IFERROR(_xlfn.XLOOKUP(E1196,[2]예산코드!D:D,[2]예산코드!A:A),"")</f>
        <v>503306</v>
      </c>
      <c r="E1196" s="733" t="s">
        <v>2741</v>
      </c>
      <c r="F1196" s="747">
        <v>45721</v>
      </c>
      <c r="G1196" s="740" t="s">
        <v>2185</v>
      </c>
      <c r="H1196" s="741" t="s">
        <v>446</v>
      </c>
      <c r="I1196" s="741" t="s">
        <v>733</v>
      </c>
      <c r="J1196" s="741" t="s">
        <v>811</v>
      </c>
      <c r="K1196" s="742">
        <v>45455</v>
      </c>
      <c r="L1196" s="743">
        <v>4545</v>
      </c>
      <c r="M1196" s="634"/>
      <c r="N1196" s="635">
        <f t="shared" si="27"/>
        <v>50000</v>
      </c>
      <c r="O1196" s="505"/>
      <c r="P1196" s="513"/>
      <c r="Q1196" s="537"/>
      <c r="R1196" s="537"/>
      <c r="S1196" s="537"/>
    </row>
    <row r="1197" spans="2:19" ht="18.75" customHeight="1">
      <c r="B1197" s="626"/>
      <c r="C1197" s="626"/>
      <c r="D1197" s="758">
        <f>IFERROR(_xlfn.XLOOKUP(E1197,[2]예산코드!D:D,[2]예산코드!A:A),"")</f>
        <v>503304</v>
      </c>
      <c r="E1197" s="739" t="s">
        <v>2735</v>
      </c>
      <c r="F1197" s="747">
        <v>45721</v>
      </c>
      <c r="G1197" s="740" t="s">
        <v>98</v>
      </c>
      <c r="H1197" s="741" t="s">
        <v>2151</v>
      </c>
      <c r="I1197" s="741" t="s">
        <v>733</v>
      </c>
      <c r="J1197" s="741" t="s">
        <v>811</v>
      </c>
      <c r="K1197" s="742">
        <v>17455</v>
      </c>
      <c r="L1197" s="743">
        <v>1745</v>
      </c>
      <c r="M1197" s="634"/>
      <c r="N1197" s="635">
        <f t="shared" si="27"/>
        <v>19200</v>
      </c>
      <c r="O1197" s="505"/>
      <c r="P1197" s="513"/>
      <c r="Q1197" s="537"/>
      <c r="R1197" s="537"/>
      <c r="S1197" s="537"/>
    </row>
    <row r="1198" spans="2:19" ht="18.75" customHeight="1">
      <c r="B1198" s="626"/>
      <c r="C1198" s="626"/>
      <c r="D1198" s="758">
        <f>IFERROR(_xlfn.XLOOKUP(E1198,[2]예산코드!D:D,[2]예산코드!A:A),"")</f>
        <v>503307</v>
      </c>
      <c r="E1198" s="739" t="s">
        <v>2739</v>
      </c>
      <c r="F1198" s="747">
        <v>45721</v>
      </c>
      <c r="G1198" s="740" t="s">
        <v>2269</v>
      </c>
      <c r="H1198" s="741" t="s">
        <v>386</v>
      </c>
      <c r="I1198" s="741" t="s">
        <v>733</v>
      </c>
      <c r="J1198" s="741" t="s">
        <v>811</v>
      </c>
      <c r="K1198" s="742">
        <v>94700</v>
      </c>
      <c r="L1198" s="743"/>
      <c r="M1198" s="634"/>
      <c r="N1198" s="635">
        <f t="shared" si="27"/>
        <v>94700</v>
      </c>
      <c r="O1198" s="505"/>
      <c r="P1198" s="513"/>
      <c r="Q1198" s="537"/>
      <c r="R1198" s="537"/>
      <c r="S1198" s="537"/>
    </row>
    <row r="1199" spans="2:19" ht="18.75" customHeight="1">
      <c r="B1199" s="626"/>
      <c r="C1199" s="626"/>
      <c r="D1199" s="758">
        <f>IFERROR(_xlfn.XLOOKUP(E1199,[2]예산코드!D:D,[2]예산코드!A:A),"")</f>
        <v>503304</v>
      </c>
      <c r="E1199" s="739" t="s">
        <v>2735</v>
      </c>
      <c r="F1199" s="747">
        <v>45721</v>
      </c>
      <c r="G1199" s="740" t="s">
        <v>2276</v>
      </c>
      <c r="H1199" s="741" t="s">
        <v>2341</v>
      </c>
      <c r="I1199" s="741" t="s">
        <v>706</v>
      </c>
      <c r="J1199" s="741" t="s">
        <v>811</v>
      </c>
      <c r="K1199" s="742">
        <v>7275</v>
      </c>
      <c r="L1199" s="743">
        <v>725</v>
      </c>
      <c r="M1199" s="634"/>
      <c r="N1199" s="635">
        <f t="shared" si="27"/>
        <v>8000</v>
      </c>
      <c r="O1199" s="505"/>
      <c r="P1199" s="513"/>
      <c r="Q1199" s="537"/>
      <c r="R1199" s="537"/>
      <c r="S1199" s="537"/>
    </row>
    <row r="1200" spans="2:19" ht="18.75" customHeight="1">
      <c r="B1200" s="626"/>
      <c r="C1200" s="626"/>
      <c r="D1200" s="758">
        <f>IFERROR(_xlfn.XLOOKUP(E1200,[2]예산코드!D:D,[2]예산코드!A:A),"")</f>
        <v>503304</v>
      </c>
      <c r="E1200" s="739" t="s">
        <v>2735</v>
      </c>
      <c r="F1200" s="747">
        <v>45721</v>
      </c>
      <c r="G1200" s="740" t="s">
        <v>2348</v>
      </c>
      <c r="H1200" s="741" t="s">
        <v>2093</v>
      </c>
      <c r="I1200" s="741" t="s">
        <v>706</v>
      </c>
      <c r="J1200" s="741" t="s">
        <v>811</v>
      </c>
      <c r="K1200" s="742">
        <v>7273</v>
      </c>
      <c r="L1200" s="743">
        <v>727</v>
      </c>
      <c r="M1200" s="634"/>
      <c r="N1200" s="635">
        <f t="shared" si="27"/>
        <v>8000</v>
      </c>
      <c r="O1200" s="505"/>
      <c r="P1200" s="513"/>
      <c r="Q1200" s="537"/>
      <c r="R1200" s="537"/>
      <c r="S1200" s="537"/>
    </row>
    <row r="1201" spans="2:19" ht="18.75" customHeight="1">
      <c r="B1201" s="626"/>
      <c r="C1201" s="626"/>
      <c r="D1201" s="758">
        <f>IFERROR(_xlfn.XLOOKUP(E1201,[2]예산코드!D:D,[2]예산코드!A:A),"")</f>
        <v>503301</v>
      </c>
      <c r="E1201" s="739" t="s">
        <v>2740</v>
      </c>
      <c r="F1201" s="747">
        <v>45721</v>
      </c>
      <c r="G1201" s="740" t="s">
        <v>2215</v>
      </c>
      <c r="H1201" s="741" t="s">
        <v>1160</v>
      </c>
      <c r="I1201" s="741" t="s">
        <v>706</v>
      </c>
      <c r="J1201" s="741" t="s">
        <v>811</v>
      </c>
      <c r="K1201" s="742">
        <v>29092</v>
      </c>
      <c r="L1201" s="743">
        <v>2908</v>
      </c>
      <c r="M1201" s="634"/>
      <c r="N1201" s="635">
        <f t="shared" si="27"/>
        <v>32000</v>
      </c>
      <c r="O1201" s="505"/>
      <c r="P1201" s="513"/>
      <c r="Q1201" s="537"/>
      <c r="R1201" s="537"/>
      <c r="S1201" s="537"/>
    </row>
    <row r="1202" spans="2:19" ht="18.75" customHeight="1">
      <c r="B1202" s="626"/>
      <c r="C1202" s="626"/>
      <c r="D1202" s="758">
        <f>IFERROR(_xlfn.XLOOKUP(E1202,[2]예산코드!D:D,[2]예산코드!A:A),"")</f>
        <v>503301</v>
      </c>
      <c r="E1202" s="739" t="s">
        <v>2740</v>
      </c>
      <c r="F1202" s="747">
        <v>45721</v>
      </c>
      <c r="G1202" s="740" t="s">
        <v>2221</v>
      </c>
      <c r="H1202" s="741" t="s">
        <v>262</v>
      </c>
      <c r="I1202" s="741" t="s">
        <v>2116</v>
      </c>
      <c r="J1202" s="741" t="s">
        <v>811</v>
      </c>
      <c r="K1202" s="742">
        <v>8727</v>
      </c>
      <c r="L1202" s="743">
        <v>873</v>
      </c>
      <c r="M1202" s="634"/>
      <c r="N1202" s="635">
        <f t="shared" si="27"/>
        <v>9600</v>
      </c>
      <c r="O1202" s="505"/>
      <c r="P1202" s="513"/>
      <c r="Q1202" s="537"/>
      <c r="R1202" s="537"/>
      <c r="S1202" s="537"/>
    </row>
    <row r="1203" spans="2:19" ht="18.75" customHeight="1">
      <c r="B1203" s="626"/>
      <c r="C1203" s="626"/>
      <c r="D1203" s="758">
        <f>IFERROR(_xlfn.XLOOKUP(E1203,[2]예산코드!D:D,[2]예산코드!A:A),"")</f>
        <v>503304</v>
      </c>
      <c r="E1203" s="739" t="s">
        <v>2735</v>
      </c>
      <c r="F1203" s="747">
        <v>45721</v>
      </c>
      <c r="G1203" s="740" t="s">
        <v>2347</v>
      </c>
      <c r="H1203" s="741" t="s">
        <v>1280</v>
      </c>
      <c r="I1203" s="741" t="s">
        <v>2116</v>
      </c>
      <c r="J1203" s="741" t="s">
        <v>811</v>
      </c>
      <c r="K1203" s="742">
        <v>4273</v>
      </c>
      <c r="L1203" s="743">
        <v>427</v>
      </c>
      <c r="M1203" s="634"/>
      <c r="N1203" s="635">
        <f t="shared" si="27"/>
        <v>4700</v>
      </c>
      <c r="O1203" s="505"/>
      <c r="P1203" s="513"/>
      <c r="Q1203" s="537"/>
      <c r="R1203" s="537"/>
      <c r="S1203" s="537"/>
    </row>
    <row r="1204" spans="2:19" ht="18.75" customHeight="1">
      <c r="B1204" s="626"/>
      <c r="C1204" s="626"/>
      <c r="D1204" s="758">
        <f>IFERROR(_xlfn.XLOOKUP(E1204,[2]예산코드!D:D,[2]예산코드!A:A),"")</f>
        <v>503307</v>
      </c>
      <c r="E1204" s="739" t="s">
        <v>2739</v>
      </c>
      <c r="F1204" s="747">
        <v>45721</v>
      </c>
      <c r="G1204" s="740" t="s">
        <v>2413</v>
      </c>
      <c r="H1204" s="741" t="s">
        <v>2398</v>
      </c>
      <c r="I1204" s="741" t="s">
        <v>2116</v>
      </c>
      <c r="J1204" s="741" t="s">
        <v>811</v>
      </c>
      <c r="K1204" s="742">
        <v>9819</v>
      </c>
      <c r="L1204" s="743">
        <v>981</v>
      </c>
      <c r="M1204" s="634"/>
      <c r="N1204" s="635">
        <f t="shared" si="27"/>
        <v>10800</v>
      </c>
      <c r="O1204" s="505"/>
      <c r="P1204" s="513"/>
      <c r="Q1204" s="537"/>
      <c r="R1204" s="537"/>
      <c r="S1204" s="537"/>
    </row>
    <row r="1205" spans="2:19" ht="18.75" customHeight="1">
      <c r="B1205" s="626"/>
      <c r="C1205" s="626"/>
      <c r="D1205" s="758">
        <f>IFERROR(_xlfn.XLOOKUP(E1205,[2]예산코드!D:D,[2]예산코드!A:A),"")</f>
        <v>503307</v>
      </c>
      <c r="E1205" s="739" t="s">
        <v>2739</v>
      </c>
      <c r="F1205" s="747">
        <v>45721</v>
      </c>
      <c r="G1205" s="740" t="s">
        <v>2413</v>
      </c>
      <c r="H1205" s="741" t="s">
        <v>2398</v>
      </c>
      <c r="I1205" s="741" t="s">
        <v>2116</v>
      </c>
      <c r="J1205" s="741" t="s">
        <v>811</v>
      </c>
      <c r="K1205" s="742">
        <v>5455</v>
      </c>
      <c r="L1205" s="743">
        <v>545</v>
      </c>
      <c r="M1205" s="634"/>
      <c r="N1205" s="635">
        <f t="shared" si="27"/>
        <v>6000</v>
      </c>
      <c r="O1205" s="505"/>
      <c r="P1205" s="513"/>
      <c r="Q1205" s="537"/>
      <c r="R1205" s="537"/>
      <c r="S1205" s="537"/>
    </row>
    <row r="1206" spans="2:19" ht="18.75" customHeight="1">
      <c r="B1206" s="626"/>
      <c r="C1206" s="626"/>
      <c r="D1206" s="758">
        <f>IFERROR(_xlfn.XLOOKUP(E1206,[2]예산코드!D:D,[2]예산코드!A:A),"")</f>
        <v>503304</v>
      </c>
      <c r="E1206" s="739" t="s">
        <v>2735</v>
      </c>
      <c r="F1206" s="747">
        <v>45721</v>
      </c>
      <c r="G1206" s="740" t="s">
        <v>2347</v>
      </c>
      <c r="H1206" s="741" t="s">
        <v>2152</v>
      </c>
      <c r="I1206" s="741" t="s">
        <v>2116</v>
      </c>
      <c r="J1206" s="741" t="s">
        <v>811</v>
      </c>
      <c r="K1206" s="742">
        <v>6545</v>
      </c>
      <c r="L1206" s="743">
        <v>655</v>
      </c>
      <c r="M1206" s="634"/>
      <c r="N1206" s="635">
        <f t="shared" si="27"/>
        <v>7200</v>
      </c>
      <c r="O1206" s="505"/>
      <c r="P1206" s="513"/>
      <c r="Q1206" s="537"/>
      <c r="R1206" s="537"/>
      <c r="S1206" s="537"/>
    </row>
    <row r="1207" spans="2:19" ht="18.75" customHeight="1">
      <c r="B1207" s="626"/>
      <c r="C1207" s="626"/>
      <c r="D1207" s="758">
        <f>IFERROR(_xlfn.XLOOKUP(E1207,[2]예산코드!D:D,[2]예산코드!A:A),"")</f>
        <v>503301</v>
      </c>
      <c r="E1207" s="739" t="s">
        <v>2740</v>
      </c>
      <c r="F1207" s="747">
        <v>45721</v>
      </c>
      <c r="G1207" s="740" t="s">
        <v>2187</v>
      </c>
      <c r="H1207" s="741" t="s">
        <v>2281</v>
      </c>
      <c r="I1207" s="741" t="s">
        <v>2116</v>
      </c>
      <c r="J1207" s="741" t="s">
        <v>811</v>
      </c>
      <c r="K1207" s="742">
        <v>13182</v>
      </c>
      <c r="L1207" s="743">
        <v>1318</v>
      </c>
      <c r="M1207" s="634"/>
      <c r="N1207" s="635">
        <f t="shared" si="27"/>
        <v>14500</v>
      </c>
      <c r="O1207" s="505"/>
      <c r="P1207" s="513"/>
      <c r="Q1207" s="537"/>
      <c r="R1207" s="537"/>
      <c r="S1207" s="537"/>
    </row>
    <row r="1208" spans="2:19" ht="18.75" customHeight="1">
      <c r="B1208" s="728"/>
      <c r="C1208" s="728"/>
      <c r="D1208" s="758">
        <f>IFERROR(_xlfn.XLOOKUP(E1208,[2]예산코드!D:D,[2]예산코드!A:A),"")</f>
        <v>503307</v>
      </c>
      <c r="E1208" s="739" t="s">
        <v>2739</v>
      </c>
      <c r="F1208" s="747">
        <v>45721</v>
      </c>
      <c r="G1208" s="735" t="s">
        <v>2316</v>
      </c>
      <c r="H1208" s="736" t="s">
        <v>2131</v>
      </c>
      <c r="I1208" s="736" t="s">
        <v>2116</v>
      </c>
      <c r="J1208" s="736" t="s">
        <v>1143</v>
      </c>
      <c r="K1208" s="737">
        <v>3200</v>
      </c>
      <c r="L1208" s="738"/>
      <c r="M1208" s="634" t="str">
        <f t="array" aca="1" ref="M1208" ca="1">IFERROR(_xludf.IFS(J1208="원천",K1208*3.3%*-1,J1208="원천/고용",SUM(K1208*3.3%*-1,K1208*75%*0.8%*-1)),"")</f>
        <v/>
      </c>
      <c r="N1208" s="635">
        <f t="shared" ca="1" si="27"/>
        <v>3200</v>
      </c>
      <c r="O1208" s="504"/>
      <c r="P1208" s="527"/>
      <c r="Q1208" s="537"/>
      <c r="R1208" s="537"/>
      <c r="S1208" s="537"/>
    </row>
    <row r="1209" spans="2:19" s="539" customFormat="1" ht="18.75" customHeight="1">
      <c r="B1209" s="748"/>
      <c r="C1209" s="748"/>
      <c r="D1209" s="758">
        <f>IFERROR(_xlfn.XLOOKUP(E1209,[2]예산코드!D:D,[2]예산코드!A:A),"")</f>
        <v>503004</v>
      </c>
      <c r="E1209" s="749" t="s">
        <v>2586</v>
      </c>
      <c r="F1209" s="688">
        <v>45722</v>
      </c>
      <c r="G1209" s="750" t="s">
        <v>2587</v>
      </c>
      <c r="H1209" s="751" t="s">
        <v>2588</v>
      </c>
      <c r="I1209" s="751" t="s">
        <v>2484</v>
      </c>
      <c r="J1209" s="751" t="s">
        <v>2468</v>
      </c>
      <c r="K1209" s="752">
        <v>1550000</v>
      </c>
      <c r="L1209" s="753">
        <v>155000</v>
      </c>
      <c r="M1209" s="685" t="str" cm="1">
        <f t="array" ref="M1209">IFERROR(_xlfn.IFS(J1209="원천",K1209*3.3%*-1,J1209="원천/고용",SUM(K1209*3.3%*-1,K1209*75%*0.8%*-1)),"")</f>
        <v/>
      </c>
      <c r="N1209" s="693">
        <f t="shared" ref="N1209:N1210" si="30">SUM(K1209:M1209)</f>
        <v>1705000</v>
      </c>
      <c r="O1209" s="620"/>
      <c r="P1209" s="621"/>
    </row>
    <row r="1210" spans="2:19" s="539" customFormat="1" ht="18.75" customHeight="1">
      <c r="B1210" s="686"/>
      <c r="C1210" s="686"/>
      <c r="D1210" s="758">
        <f>IFERROR(_xlfn.XLOOKUP(E1210,[2]예산코드!D:D,[2]예산코드!A:A),"")</f>
        <v>503108</v>
      </c>
      <c r="E1210" s="687" t="s">
        <v>2589</v>
      </c>
      <c r="F1210" s="688">
        <v>45722</v>
      </c>
      <c r="G1210" s="689" t="s">
        <v>2590</v>
      </c>
      <c r="H1210" s="690" t="s">
        <v>2591</v>
      </c>
      <c r="I1210" s="690" t="s">
        <v>2484</v>
      </c>
      <c r="J1210" s="690" t="s">
        <v>2468</v>
      </c>
      <c r="K1210" s="691">
        <v>1190000</v>
      </c>
      <c r="L1210" s="692">
        <v>119000</v>
      </c>
      <c r="M1210" s="685" t="str" cm="1">
        <f t="array" ref="M1210">IFERROR(_xlfn.IFS(J1210="원천",K1210*3.3%*-1,J1210="원천/고용",SUM(K1210*3.3%*-1,K1210*75%*0.8%*-1)),"")</f>
        <v/>
      </c>
      <c r="N1210" s="693">
        <f t="shared" si="30"/>
        <v>1309000</v>
      </c>
      <c r="O1210" s="617"/>
      <c r="P1210" s="618"/>
    </row>
    <row r="1211" spans="2:19" s="539" customFormat="1" ht="18.75" customHeight="1">
      <c r="B1211" s="748"/>
      <c r="C1211" s="748"/>
      <c r="D1211" s="758">
        <f>IFERROR(_xlfn.XLOOKUP(E1211,[2]예산코드!D:D,[2]예산코드!A:A),"")</f>
        <v>503115</v>
      </c>
      <c r="E1211" s="749" t="s">
        <v>2528</v>
      </c>
      <c r="F1211" s="688">
        <v>45722</v>
      </c>
      <c r="G1211" s="750" t="s">
        <v>2592</v>
      </c>
      <c r="H1211" s="751" t="s">
        <v>2530</v>
      </c>
      <c r="I1211" s="751" t="s">
        <v>2484</v>
      </c>
      <c r="J1211" s="751" t="s">
        <v>2468</v>
      </c>
      <c r="K1211" s="752">
        <v>9500000</v>
      </c>
      <c r="L1211" s="753">
        <v>950000</v>
      </c>
      <c r="M1211" s="685" t="str" cm="1">
        <f t="array" ref="M1211">IFERROR(_xlfn.IFS(J1211="원천",K1211*3.3%*-1,J1211="원천/고용",SUM(K1211*3.3%*-1,K1211*75%*0.8%*-1)),"")</f>
        <v/>
      </c>
      <c r="N1211" s="693">
        <f t="shared" ref="N1211:N1219" si="31">SUM(K1211:M1211)</f>
        <v>10450000</v>
      </c>
      <c r="O1211" s="620"/>
      <c r="P1211" s="621"/>
    </row>
    <row r="1212" spans="2:19" s="539" customFormat="1" ht="18.75" customHeight="1">
      <c r="B1212" s="686"/>
      <c r="C1212" s="686"/>
      <c r="D1212" s="758">
        <f>IFERROR(_xlfn.XLOOKUP(E1212,[2]예산코드!D:D,[2]예산코드!A:A),"")</f>
        <v>503301</v>
      </c>
      <c r="E1212" s="687" t="s">
        <v>2593</v>
      </c>
      <c r="F1212" s="688">
        <v>45722</v>
      </c>
      <c r="G1212" s="689" t="s">
        <v>2594</v>
      </c>
      <c r="H1212" s="690" t="s">
        <v>2595</v>
      </c>
      <c r="I1212" s="690" t="s">
        <v>2484</v>
      </c>
      <c r="J1212" s="690" t="s">
        <v>2468</v>
      </c>
      <c r="K1212" s="691">
        <v>19435000</v>
      </c>
      <c r="L1212" s="692">
        <v>1943500</v>
      </c>
      <c r="M1212" s="685" t="str" cm="1">
        <f t="array" ref="M1212">IFERROR(_xlfn.IFS(J1212="원천",K1212*3.3%*-1,J1212="원천/고용",SUM(K1212*3.3%*-1,K1212*75%*0.8%*-1)),"")</f>
        <v/>
      </c>
      <c r="N1212" s="693">
        <f t="shared" si="31"/>
        <v>21378500</v>
      </c>
      <c r="O1212" s="617"/>
      <c r="P1212" s="618"/>
    </row>
    <row r="1213" spans="2:19" s="539" customFormat="1" ht="18.75" customHeight="1">
      <c r="B1213" s="748"/>
      <c r="C1213" s="748"/>
      <c r="D1213" s="758">
        <f>IFERROR(_xlfn.XLOOKUP(E1213,[2]예산코드!D:D,[2]예산코드!A:A),"")</f>
        <v>502702</v>
      </c>
      <c r="E1213" s="749" t="s">
        <v>2596</v>
      </c>
      <c r="F1213" s="688">
        <v>45722</v>
      </c>
      <c r="G1213" s="750" t="s">
        <v>2597</v>
      </c>
      <c r="H1213" s="751" t="s">
        <v>2598</v>
      </c>
      <c r="I1213" s="751" t="s">
        <v>2484</v>
      </c>
      <c r="J1213" s="751" t="s">
        <v>2468</v>
      </c>
      <c r="K1213" s="752">
        <v>2900000</v>
      </c>
      <c r="L1213" s="753">
        <v>290000</v>
      </c>
      <c r="M1213" s="685" t="str" cm="1">
        <f t="array" ref="M1213">IFERROR(_xlfn.IFS(J1213="원천",K1213*3.3%*-1,J1213="원천/고용",SUM(K1213*3.3%*-1,K1213*75%*0.8%*-1)),"")</f>
        <v/>
      </c>
      <c r="N1213" s="693">
        <f t="shared" si="31"/>
        <v>3190000</v>
      </c>
      <c r="O1213" s="620"/>
      <c r="P1213" s="621"/>
    </row>
    <row r="1214" spans="2:19" s="539" customFormat="1" ht="18.75" customHeight="1">
      <c r="B1214" s="686"/>
      <c r="C1214" s="686"/>
      <c r="D1214" s="758">
        <f>IFERROR(_xlfn.XLOOKUP(E1214,[2]예산코드!D:D,[2]예산코드!A:A),"")</f>
        <v>503304</v>
      </c>
      <c r="E1214" s="687" t="s">
        <v>2517</v>
      </c>
      <c r="F1214" s="688">
        <v>45722</v>
      </c>
      <c r="G1214" s="689" t="s">
        <v>2599</v>
      </c>
      <c r="H1214" s="690" t="s">
        <v>2600</v>
      </c>
      <c r="I1214" s="690" t="s">
        <v>2484</v>
      </c>
      <c r="J1214" s="690" t="s">
        <v>2468</v>
      </c>
      <c r="K1214" s="691">
        <v>14470239</v>
      </c>
      <c r="L1214" s="692">
        <v>1447024</v>
      </c>
      <c r="M1214" s="685" t="str" cm="1">
        <f t="array" ref="M1214">IFERROR(_xlfn.IFS(J1214="원천",K1214*3.3%*-1,J1214="원천/고용",SUM(K1214*3.3%*-1,K1214*75%*0.8%*-1)),"")</f>
        <v/>
      </c>
      <c r="N1214" s="693">
        <f t="shared" si="31"/>
        <v>15917263</v>
      </c>
      <c r="O1214" s="617"/>
      <c r="P1214" s="618"/>
    </row>
    <row r="1215" spans="2:19" s="539" customFormat="1" ht="18.75" customHeight="1">
      <c r="B1215" s="748"/>
      <c r="C1215" s="748"/>
      <c r="D1215" s="758">
        <f>IFERROR(_xlfn.XLOOKUP(E1215,[2]예산코드!D:D,[2]예산코드!A:A),"")</f>
        <v>503302</v>
      </c>
      <c r="E1215" s="749" t="s">
        <v>2601</v>
      </c>
      <c r="F1215" s="688">
        <v>45722</v>
      </c>
      <c r="G1215" s="750" t="s">
        <v>2602</v>
      </c>
      <c r="H1215" s="751" t="s">
        <v>2603</v>
      </c>
      <c r="I1215" s="751" t="s">
        <v>2484</v>
      </c>
      <c r="J1215" s="751" t="s">
        <v>2468</v>
      </c>
      <c r="K1215" s="752">
        <v>4700000</v>
      </c>
      <c r="L1215" s="753">
        <v>470000</v>
      </c>
      <c r="M1215" s="685" t="str" cm="1">
        <f t="array" ref="M1215">IFERROR(_xlfn.IFS(J1215="원천",K1215*3.3%*-1,J1215="원천/고용",SUM(K1215*3.3%*-1,K1215*75%*0.8%*-1)),"")</f>
        <v/>
      </c>
      <c r="N1215" s="693">
        <f t="shared" si="31"/>
        <v>5170000</v>
      </c>
      <c r="O1215" s="620"/>
      <c r="P1215" s="621"/>
    </row>
    <row r="1216" spans="2:19" s="539" customFormat="1" ht="18.75" customHeight="1">
      <c r="B1216" s="686"/>
      <c r="C1216" s="686"/>
      <c r="D1216" s="758">
        <f>IFERROR(_xlfn.XLOOKUP(E1216,[2]예산코드!D:D,[2]예산코드!A:A),"")</f>
        <v>503302</v>
      </c>
      <c r="E1216" s="687" t="s">
        <v>2601</v>
      </c>
      <c r="F1216" s="688">
        <v>45722</v>
      </c>
      <c r="G1216" s="689" t="s">
        <v>2604</v>
      </c>
      <c r="H1216" s="751" t="s">
        <v>2603</v>
      </c>
      <c r="I1216" s="751" t="s">
        <v>2484</v>
      </c>
      <c r="J1216" s="751" t="s">
        <v>2468</v>
      </c>
      <c r="K1216" s="691">
        <v>720000</v>
      </c>
      <c r="L1216" s="692">
        <v>72000</v>
      </c>
      <c r="M1216" s="685" t="str" cm="1">
        <f t="array" ref="M1216">IFERROR(_xlfn.IFS(J1216="원천",K1216*3.3%*-1,J1216="원천/고용",SUM(K1216*3.3%*-1,K1216*75%*0.8%*-1)),"")</f>
        <v/>
      </c>
      <c r="N1216" s="693">
        <f t="shared" si="31"/>
        <v>792000</v>
      </c>
      <c r="O1216" s="617"/>
      <c r="P1216" s="618"/>
    </row>
    <row r="1217" spans="2:19" s="539" customFormat="1" ht="18.75" customHeight="1">
      <c r="B1217" s="748"/>
      <c r="C1217" s="748"/>
      <c r="D1217" s="758">
        <f>IFERROR(_xlfn.XLOOKUP(E1217,[2]예산코드!D:D,[2]예산코드!A:A),"")</f>
        <v>503307</v>
      </c>
      <c r="E1217" s="749" t="s">
        <v>2574</v>
      </c>
      <c r="F1217" s="688">
        <v>45722</v>
      </c>
      <c r="G1217" s="750" t="s">
        <v>2605</v>
      </c>
      <c r="H1217" s="751" t="s">
        <v>2606</v>
      </c>
      <c r="I1217" s="751" t="s">
        <v>2484</v>
      </c>
      <c r="J1217" s="751" t="s">
        <v>2468</v>
      </c>
      <c r="K1217" s="752">
        <v>1172240</v>
      </c>
      <c r="L1217" s="753">
        <v>117224</v>
      </c>
      <c r="M1217" s="685" t="str" cm="1">
        <f t="array" ref="M1217">IFERROR(_xlfn.IFS(J1217="원천",K1217*3.3%*-1,J1217="원천/고용",SUM(K1217*3.3%*-1,K1217*75%*0.8%*-1)),"")</f>
        <v/>
      </c>
      <c r="N1217" s="693">
        <f t="shared" si="31"/>
        <v>1289464</v>
      </c>
      <c r="O1217" s="620"/>
      <c r="P1217" s="621"/>
    </row>
    <row r="1218" spans="2:19" s="539" customFormat="1" ht="18.75" customHeight="1">
      <c r="B1218" s="686"/>
      <c r="C1218" s="686"/>
      <c r="D1218" s="758">
        <f>IFERROR(_xlfn.XLOOKUP(E1218,[2]예산코드!D:D,[2]예산코드!A:A),"")</f>
        <v>503301</v>
      </c>
      <c r="E1218" s="687" t="s">
        <v>2593</v>
      </c>
      <c r="F1218" s="688">
        <v>45722</v>
      </c>
      <c r="G1218" s="689" t="s">
        <v>2607</v>
      </c>
      <c r="H1218" s="690" t="s">
        <v>2608</v>
      </c>
      <c r="I1218" s="690" t="s">
        <v>2484</v>
      </c>
      <c r="J1218" s="690" t="s">
        <v>2468</v>
      </c>
      <c r="K1218" s="691">
        <v>280000</v>
      </c>
      <c r="L1218" s="692">
        <v>28000</v>
      </c>
      <c r="M1218" s="685" t="str" cm="1">
        <f t="array" ref="M1218">IFERROR(_xlfn.IFS(J1218="원천",K1218*3.3%*-1,J1218="원천/고용",SUM(K1218*3.3%*-1,K1218*75%*0.8%*-1)),"")</f>
        <v/>
      </c>
      <c r="N1218" s="693">
        <f t="shared" si="31"/>
        <v>308000</v>
      </c>
      <c r="O1218" s="617"/>
      <c r="P1218" s="618"/>
    </row>
    <row r="1219" spans="2:19" s="539" customFormat="1" ht="18.75" customHeight="1">
      <c r="B1219" s="748"/>
      <c r="C1219" s="748"/>
      <c r="D1219" s="758">
        <f>IFERROR(_xlfn.XLOOKUP(E1219,[2]예산코드!D:D,[2]예산코드!A:A),"")</f>
        <v>503304</v>
      </c>
      <c r="E1219" s="749" t="s">
        <v>2517</v>
      </c>
      <c r="F1219" s="688">
        <v>45722</v>
      </c>
      <c r="G1219" s="750" t="s">
        <v>2609</v>
      </c>
      <c r="H1219" s="751" t="s">
        <v>2610</v>
      </c>
      <c r="I1219" s="751" t="s">
        <v>2484</v>
      </c>
      <c r="J1219" s="751" t="s">
        <v>2468</v>
      </c>
      <c r="K1219" s="752">
        <v>1000000</v>
      </c>
      <c r="L1219" s="753">
        <v>100000</v>
      </c>
      <c r="M1219" s="685" t="str" cm="1">
        <f t="array" ref="M1219">IFERROR(_xlfn.IFS(J1219="원천",K1219*3.3%*-1,J1219="원천/고용",SUM(K1219*3.3%*-1,K1219*75%*0.8%*-1)),"")</f>
        <v/>
      </c>
      <c r="N1219" s="693">
        <f t="shared" si="31"/>
        <v>1100000</v>
      </c>
      <c r="O1219" s="620"/>
      <c r="P1219" s="621"/>
    </row>
    <row r="1220" spans="2:19" ht="18.75" customHeight="1">
      <c r="B1220" s="728"/>
      <c r="C1220" s="728"/>
      <c r="D1220" s="758">
        <f>IFERROR(_xlfn.XLOOKUP(E1220,[2]예산코드!D:D,[2]예산코드!A:A),"")</f>
        <v>503307</v>
      </c>
      <c r="E1220" s="739" t="s">
        <v>2739</v>
      </c>
      <c r="F1220" s="734">
        <v>45722</v>
      </c>
      <c r="G1220" s="735" t="s">
        <v>113</v>
      </c>
      <c r="H1220" s="736" t="s">
        <v>455</v>
      </c>
      <c r="I1220" s="736" t="s">
        <v>636</v>
      </c>
      <c r="J1220" s="736" t="s">
        <v>811</v>
      </c>
      <c r="K1220" s="737">
        <v>11000</v>
      </c>
      <c r="L1220" s="738"/>
      <c r="M1220" s="634" t="str">
        <f t="array" aca="1" ref="M1220" ca="1">IFERROR(_xludf.IFS(J1220="원천",K1220*3.3%*-1,J1220="원천/고용",SUM(K1220*3.3%*-1,K1220*75%*0.8%*-1)),"")</f>
        <v/>
      </c>
      <c r="N1220" s="635">
        <f t="shared" ca="1" si="27"/>
        <v>11000</v>
      </c>
      <c r="O1220" s="504"/>
      <c r="P1220" s="527"/>
      <c r="Q1220" s="537"/>
      <c r="R1220" s="537"/>
      <c r="S1220" s="537"/>
    </row>
    <row r="1221" spans="2:19" ht="18.75" customHeight="1">
      <c r="B1221" s="626"/>
      <c r="C1221" s="626"/>
      <c r="D1221" s="758">
        <f>IFERROR(_xlfn.XLOOKUP(E1221,[2]예산코드!D:D,[2]예산코드!A:A),"")</f>
        <v>503307</v>
      </c>
      <c r="E1221" s="739" t="s">
        <v>2739</v>
      </c>
      <c r="F1221" s="734">
        <v>45722</v>
      </c>
      <c r="G1221" s="740" t="s">
        <v>113</v>
      </c>
      <c r="H1221" s="741" t="s">
        <v>1493</v>
      </c>
      <c r="I1221" s="741" t="s">
        <v>636</v>
      </c>
      <c r="J1221" s="741" t="s">
        <v>811</v>
      </c>
      <c r="K1221" s="742">
        <v>700</v>
      </c>
      <c r="L1221" s="743"/>
      <c r="M1221" s="634" t="str">
        <f t="array" aca="1" ref="M1221" ca="1">IFERROR(_xludf.IFS(J1221="원천",K1221*3.3%*-1,J1221="원천/고용",SUM(K1221*3.3%*-1,K1221*75%*0.8%*-1)),"")</f>
        <v/>
      </c>
      <c r="N1221" s="635">
        <f t="shared" ca="1" si="27"/>
        <v>700</v>
      </c>
      <c r="O1221" s="505"/>
      <c r="P1221" s="513"/>
      <c r="Q1221" s="537"/>
      <c r="R1221" s="537"/>
      <c r="S1221" s="537"/>
    </row>
    <row r="1222" spans="2:19" ht="18.75" customHeight="1">
      <c r="B1222" s="728"/>
      <c r="C1222" s="728"/>
      <c r="D1222" s="758">
        <f>IFERROR(_xlfn.XLOOKUP(E1222,[2]예산코드!D:D,[2]예산코드!A:A),"")</f>
        <v>503307</v>
      </c>
      <c r="E1222" s="739" t="s">
        <v>2739</v>
      </c>
      <c r="F1222" s="734">
        <v>45722</v>
      </c>
      <c r="G1222" s="735" t="s">
        <v>113</v>
      </c>
      <c r="H1222" s="736" t="s">
        <v>1184</v>
      </c>
      <c r="I1222" s="736" t="s">
        <v>636</v>
      </c>
      <c r="J1222" s="736" t="s">
        <v>811</v>
      </c>
      <c r="K1222" s="737">
        <v>4800</v>
      </c>
      <c r="L1222" s="738"/>
      <c r="M1222" s="634" t="str">
        <f t="array" aca="1" ref="M1222" ca="1">IFERROR(_xludf.IFS(J1222="원천",K1222*3.3%*-1,J1222="원천/고용",SUM(K1222*3.3%*-1,K1222*75%*0.8%*-1)),"")</f>
        <v/>
      </c>
      <c r="N1222" s="635">
        <f t="shared" ca="1" si="27"/>
        <v>4800</v>
      </c>
      <c r="O1222" s="504"/>
      <c r="P1222" s="527"/>
      <c r="Q1222" s="537"/>
      <c r="R1222" s="537"/>
      <c r="S1222" s="537"/>
    </row>
    <row r="1223" spans="2:19" ht="18.75" customHeight="1">
      <c r="B1223" s="626"/>
      <c r="C1223" s="626"/>
      <c r="D1223" s="758">
        <f>IFERROR(_xlfn.XLOOKUP(E1223,[2]예산코드!D:D,[2]예산코드!A:A),"")</f>
        <v>503307</v>
      </c>
      <c r="E1223" s="739" t="s">
        <v>2739</v>
      </c>
      <c r="F1223" s="734">
        <v>45722</v>
      </c>
      <c r="G1223" s="740" t="s">
        <v>113</v>
      </c>
      <c r="H1223" s="741" t="s">
        <v>417</v>
      </c>
      <c r="I1223" s="741" t="s">
        <v>636</v>
      </c>
      <c r="J1223" s="741" t="s">
        <v>811</v>
      </c>
      <c r="K1223" s="742">
        <v>2000</v>
      </c>
      <c r="L1223" s="743"/>
      <c r="M1223" s="634" t="str">
        <f t="array" aca="1" ref="M1223" ca="1">IFERROR(_xludf.IFS(J1223="원천",K1223*3.3%*-1,J1223="원천/고용",SUM(K1223*3.3%*-1,K1223*75%*0.8%*-1)),"")</f>
        <v/>
      </c>
      <c r="N1223" s="635">
        <f t="shared" ca="1" si="27"/>
        <v>2000</v>
      </c>
      <c r="O1223" s="505"/>
      <c r="P1223" s="513"/>
      <c r="Q1223" s="537"/>
      <c r="R1223" s="537"/>
      <c r="S1223" s="537"/>
    </row>
    <row r="1224" spans="2:19" ht="18.75" customHeight="1">
      <c r="B1224" s="728"/>
      <c r="C1224" s="728"/>
      <c r="D1224" s="758">
        <f>IFERROR(_xlfn.XLOOKUP(E1224,[2]예산코드!D:D,[2]예산코드!A:A),"")</f>
        <v>503304</v>
      </c>
      <c r="E1224" s="739" t="s">
        <v>2735</v>
      </c>
      <c r="F1224" s="734">
        <v>45722</v>
      </c>
      <c r="G1224" s="735" t="s">
        <v>1847</v>
      </c>
      <c r="H1224" s="736" t="s">
        <v>279</v>
      </c>
      <c r="I1224" s="736" t="s">
        <v>680</v>
      </c>
      <c r="J1224" s="736" t="s">
        <v>811</v>
      </c>
      <c r="K1224" s="737">
        <v>6545</v>
      </c>
      <c r="L1224" s="738">
        <v>655</v>
      </c>
      <c r="M1224" s="634" t="str">
        <f t="array" aca="1" ref="M1224" ca="1">IFERROR(_xludf.IFS(J1224="원천",K1224*3.3%*-1,J1224="원천/고용",SUM(K1224*3.3%*-1,K1224*75%*0.8%*-1)),"")</f>
        <v/>
      </c>
      <c r="N1224" s="635">
        <f t="shared" ca="1" si="27"/>
        <v>7200</v>
      </c>
      <c r="O1224" s="504"/>
      <c r="P1224" s="527"/>
      <c r="Q1224" s="537"/>
      <c r="R1224" s="537"/>
      <c r="S1224" s="537"/>
    </row>
    <row r="1225" spans="2:19" ht="18.75" customHeight="1">
      <c r="B1225" s="728"/>
      <c r="C1225" s="728"/>
      <c r="D1225" s="758">
        <f>IFERROR(_xlfn.XLOOKUP(E1225,[2]예산코드!D:D,[2]예산코드!A:A),"")</f>
        <v>503304</v>
      </c>
      <c r="E1225" s="739" t="s">
        <v>2735</v>
      </c>
      <c r="F1225" s="734">
        <v>45722</v>
      </c>
      <c r="G1225" s="735" t="s">
        <v>2094</v>
      </c>
      <c r="H1225" s="736" t="s">
        <v>409</v>
      </c>
      <c r="I1225" s="736" t="s">
        <v>680</v>
      </c>
      <c r="J1225" s="736" t="s">
        <v>811</v>
      </c>
      <c r="K1225" s="737">
        <v>6500</v>
      </c>
      <c r="L1225" s="738"/>
      <c r="M1225" s="634"/>
      <c r="N1225" s="635">
        <f t="shared" si="27"/>
        <v>6500</v>
      </c>
      <c r="O1225" s="504"/>
      <c r="P1225" s="527"/>
      <c r="Q1225" s="537"/>
      <c r="R1225" s="537"/>
      <c r="S1225" s="537"/>
    </row>
    <row r="1226" spans="2:19" ht="18.75" customHeight="1">
      <c r="B1226" s="728"/>
      <c r="C1226" s="728"/>
      <c r="D1226" s="758">
        <f>IFERROR(_xlfn.XLOOKUP(E1226,[2]예산코드!D:D,[2]예산코드!A:A),"")</f>
        <v>503304</v>
      </c>
      <c r="E1226" s="739" t="s">
        <v>2735</v>
      </c>
      <c r="F1226" s="734">
        <v>45722</v>
      </c>
      <c r="G1226" s="735" t="s">
        <v>132</v>
      </c>
      <c r="H1226" s="736" t="s">
        <v>409</v>
      </c>
      <c r="I1226" s="736" t="s">
        <v>680</v>
      </c>
      <c r="J1226" s="736" t="s">
        <v>811</v>
      </c>
      <c r="K1226" s="737">
        <v>12000</v>
      </c>
      <c r="L1226" s="738"/>
      <c r="M1226" s="634"/>
      <c r="N1226" s="635">
        <f t="shared" si="27"/>
        <v>12000</v>
      </c>
      <c r="O1226" s="504"/>
      <c r="P1226" s="527"/>
      <c r="Q1226" s="537"/>
      <c r="R1226" s="537"/>
      <c r="S1226" s="537"/>
    </row>
    <row r="1227" spans="2:19" ht="18.75" customHeight="1">
      <c r="B1227" s="728"/>
      <c r="C1227" s="728"/>
      <c r="D1227" s="758">
        <f>IFERROR(_xlfn.XLOOKUP(E1227,[2]예산코드!D:D,[2]예산코드!A:A),"")</f>
        <v>503304</v>
      </c>
      <c r="E1227" s="739" t="s">
        <v>2735</v>
      </c>
      <c r="F1227" s="734">
        <v>45722</v>
      </c>
      <c r="G1227" s="735" t="s">
        <v>133</v>
      </c>
      <c r="H1227" s="736" t="s">
        <v>409</v>
      </c>
      <c r="I1227" s="736" t="s">
        <v>680</v>
      </c>
      <c r="J1227" s="736" t="s">
        <v>811</v>
      </c>
      <c r="K1227" s="737">
        <v>18000</v>
      </c>
      <c r="L1227" s="738"/>
      <c r="M1227" s="634"/>
      <c r="N1227" s="635">
        <f t="shared" si="27"/>
        <v>18000</v>
      </c>
      <c r="O1227" s="504"/>
      <c r="P1227" s="527"/>
      <c r="Q1227" s="537"/>
      <c r="R1227" s="537"/>
      <c r="S1227" s="537"/>
    </row>
    <row r="1228" spans="2:19" ht="18.75" customHeight="1">
      <c r="B1228" s="728"/>
      <c r="C1228" s="728"/>
      <c r="D1228" s="758">
        <f>IFERROR(_xlfn.XLOOKUP(E1228,[2]예산코드!D:D,[2]예산코드!A:A),"")</f>
        <v>503301</v>
      </c>
      <c r="E1228" s="739" t="s">
        <v>2740</v>
      </c>
      <c r="F1228" s="734">
        <v>45722</v>
      </c>
      <c r="G1228" s="735" t="s">
        <v>2105</v>
      </c>
      <c r="H1228" s="736" t="s">
        <v>434</v>
      </c>
      <c r="I1228" s="736" t="s">
        <v>680</v>
      </c>
      <c r="J1228" s="736" t="s">
        <v>811</v>
      </c>
      <c r="K1228" s="737">
        <v>10363</v>
      </c>
      <c r="L1228" s="738">
        <v>1037</v>
      </c>
      <c r="M1228" s="634"/>
      <c r="N1228" s="635">
        <f t="shared" si="27"/>
        <v>11400</v>
      </c>
      <c r="O1228" s="504"/>
      <c r="P1228" s="527"/>
      <c r="Q1228" s="537"/>
      <c r="R1228" s="537"/>
      <c r="S1228" s="537"/>
    </row>
    <row r="1229" spans="2:19" ht="18.75" customHeight="1">
      <c r="B1229" s="728"/>
      <c r="C1229" s="728"/>
      <c r="D1229" s="758">
        <f>IFERROR(_xlfn.XLOOKUP(E1229,[2]예산코드!D:D,[2]예산코드!A:A),"")</f>
        <v>503301</v>
      </c>
      <c r="E1229" s="739" t="s">
        <v>2740</v>
      </c>
      <c r="F1229" s="734">
        <v>45722</v>
      </c>
      <c r="G1229" s="735" t="s">
        <v>2098</v>
      </c>
      <c r="H1229" s="736" t="s">
        <v>448</v>
      </c>
      <c r="I1229" s="736" t="s">
        <v>680</v>
      </c>
      <c r="J1229" s="736" t="s">
        <v>811</v>
      </c>
      <c r="K1229" s="737">
        <v>66180</v>
      </c>
      <c r="L1229" s="738">
        <v>6620</v>
      </c>
      <c r="M1229" s="634"/>
      <c r="N1229" s="635">
        <f t="shared" si="27"/>
        <v>72800</v>
      </c>
      <c r="O1229" s="504"/>
      <c r="P1229" s="527"/>
      <c r="Q1229" s="537"/>
      <c r="R1229" s="537"/>
      <c r="S1229" s="537"/>
    </row>
    <row r="1230" spans="2:19" ht="18.75" customHeight="1">
      <c r="B1230" s="626"/>
      <c r="C1230" s="626"/>
      <c r="D1230" s="758">
        <f>IFERROR(_xlfn.XLOOKUP(E1230,[2]예산코드!D:D,[2]예산코드!A:A),"")</f>
        <v>503301</v>
      </c>
      <c r="E1230" s="739" t="s">
        <v>2740</v>
      </c>
      <c r="F1230" s="734">
        <v>45722</v>
      </c>
      <c r="G1230" s="740" t="s">
        <v>1835</v>
      </c>
      <c r="H1230" s="741" t="s">
        <v>1052</v>
      </c>
      <c r="I1230" s="741" t="s">
        <v>681</v>
      </c>
      <c r="J1230" s="741" t="s">
        <v>811</v>
      </c>
      <c r="K1230" s="742">
        <v>30001</v>
      </c>
      <c r="L1230" s="743">
        <v>2999</v>
      </c>
      <c r="M1230" s="634" t="str">
        <f t="array" aca="1" ref="M1230" ca="1">IFERROR(_xludf.IFS(J1230="원천",K1230*3.3%*-1,J1230="원천/고용",SUM(K1230*3.3%*-1,K1230*75%*0.8%*-1)),"")</f>
        <v/>
      </c>
      <c r="N1230" s="635">
        <f t="shared" ca="1" si="27"/>
        <v>33000</v>
      </c>
      <c r="O1230" s="505"/>
      <c r="P1230" s="513"/>
      <c r="Q1230" s="537"/>
      <c r="R1230" s="537"/>
      <c r="S1230" s="537"/>
    </row>
    <row r="1231" spans="2:19" ht="18.75" customHeight="1">
      <c r="B1231" s="626"/>
      <c r="C1231" s="626"/>
      <c r="D1231" s="758">
        <f>IFERROR(_xlfn.XLOOKUP(E1231,[2]예산코드!D:D,[2]예산코드!A:A),"")</f>
        <v>503306</v>
      </c>
      <c r="E1231" s="733" t="s">
        <v>2741</v>
      </c>
      <c r="F1231" s="734">
        <v>45722</v>
      </c>
      <c r="G1231" s="740" t="s">
        <v>2448</v>
      </c>
      <c r="H1231" s="741" t="s">
        <v>2259</v>
      </c>
      <c r="I1231" s="741" t="s">
        <v>697</v>
      </c>
      <c r="J1231" s="741" t="s">
        <v>811</v>
      </c>
      <c r="K1231" s="742">
        <v>45455</v>
      </c>
      <c r="L1231" s="743">
        <v>4545</v>
      </c>
      <c r="M1231" s="634"/>
      <c r="N1231" s="635">
        <f t="shared" si="27"/>
        <v>50000</v>
      </c>
      <c r="O1231" s="505"/>
      <c r="P1231" s="513"/>
      <c r="Q1231" s="537"/>
      <c r="R1231" s="537"/>
      <c r="S1231" s="537"/>
    </row>
    <row r="1232" spans="2:19" ht="18.75" customHeight="1">
      <c r="B1232" s="626"/>
      <c r="C1232" s="626"/>
      <c r="D1232" s="758">
        <f>IFERROR(_xlfn.XLOOKUP(E1232,[2]예산코드!D:D,[2]예산코드!A:A),"")</f>
        <v>503307</v>
      </c>
      <c r="E1232" s="739" t="s">
        <v>2739</v>
      </c>
      <c r="F1232" s="734">
        <v>45722</v>
      </c>
      <c r="G1232" s="740" t="s">
        <v>2406</v>
      </c>
      <c r="H1232" s="741" t="s">
        <v>2354</v>
      </c>
      <c r="I1232" s="741" t="s">
        <v>697</v>
      </c>
      <c r="J1232" s="741" t="s">
        <v>811</v>
      </c>
      <c r="K1232" s="742">
        <v>9000</v>
      </c>
      <c r="L1232" s="743"/>
      <c r="M1232" s="634"/>
      <c r="N1232" s="635">
        <f t="shared" si="27"/>
        <v>9000</v>
      </c>
      <c r="O1232" s="505"/>
      <c r="P1232" s="513"/>
      <c r="Q1232" s="537"/>
      <c r="R1232" s="537"/>
      <c r="S1232" s="537"/>
    </row>
    <row r="1233" spans="2:19" ht="18.75" customHeight="1">
      <c r="B1233" s="626"/>
      <c r="C1233" s="626"/>
      <c r="D1233" s="758">
        <f>IFERROR(_xlfn.XLOOKUP(E1233,[2]예산코드!D:D,[2]예산코드!A:A),"")</f>
        <v>503301</v>
      </c>
      <c r="E1233" s="739" t="s">
        <v>2740</v>
      </c>
      <c r="F1233" s="734">
        <v>45722</v>
      </c>
      <c r="G1233" s="740" t="s">
        <v>2439</v>
      </c>
      <c r="H1233" s="741" t="s">
        <v>2333</v>
      </c>
      <c r="I1233" s="741" t="s">
        <v>697</v>
      </c>
      <c r="J1233" s="741" t="s">
        <v>811</v>
      </c>
      <c r="K1233" s="742">
        <v>55456</v>
      </c>
      <c r="L1233" s="743">
        <v>5544</v>
      </c>
      <c r="M1233" s="634"/>
      <c r="N1233" s="635">
        <f t="shared" si="27"/>
        <v>61000</v>
      </c>
      <c r="O1233" s="505"/>
      <c r="P1233" s="513"/>
      <c r="Q1233" s="537"/>
      <c r="R1233" s="537"/>
      <c r="S1233" s="537"/>
    </row>
    <row r="1234" spans="2:19" ht="18.75" customHeight="1">
      <c r="B1234" s="626"/>
      <c r="C1234" s="626"/>
      <c r="D1234" s="758">
        <f>IFERROR(_xlfn.XLOOKUP(E1234,[2]예산코드!D:D,[2]예산코드!A:A),"")</f>
        <v>503307</v>
      </c>
      <c r="E1234" s="739" t="s">
        <v>2739</v>
      </c>
      <c r="F1234" s="734">
        <v>45722</v>
      </c>
      <c r="G1234" s="740" t="s">
        <v>2406</v>
      </c>
      <c r="H1234" s="741" t="s">
        <v>2354</v>
      </c>
      <c r="I1234" s="741" t="s">
        <v>697</v>
      </c>
      <c r="J1234" s="741" t="s">
        <v>811</v>
      </c>
      <c r="K1234" s="742">
        <v>5000</v>
      </c>
      <c r="L1234" s="743"/>
      <c r="M1234" s="634"/>
      <c r="N1234" s="635">
        <f t="shared" si="27"/>
        <v>5000</v>
      </c>
      <c r="O1234" s="505"/>
      <c r="P1234" s="513"/>
      <c r="Q1234" s="537"/>
      <c r="R1234" s="537"/>
      <c r="S1234" s="537"/>
    </row>
    <row r="1235" spans="2:19" ht="18.75" customHeight="1">
      <c r="B1235" s="626"/>
      <c r="C1235" s="626"/>
      <c r="D1235" s="758">
        <f>IFERROR(_xlfn.XLOOKUP(E1235,[2]예산코드!D:D,[2]예산코드!A:A),"")</f>
        <v>503307</v>
      </c>
      <c r="E1235" s="739" t="s">
        <v>2739</v>
      </c>
      <c r="F1235" s="734">
        <v>45722</v>
      </c>
      <c r="G1235" s="740" t="s">
        <v>2137</v>
      </c>
      <c r="H1235" s="741" t="s">
        <v>2399</v>
      </c>
      <c r="I1235" s="741" t="s">
        <v>697</v>
      </c>
      <c r="J1235" s="741" t="s">
        <v>811</v>
      </c>
      <c r="K1235" s="742">
        <v>600</v>
      </c>
      <c r="L1235" s="743"/>
      <c r="M1235" s="634"/>
      <c r="N1235" s="635">
        <f t="shared" si="27"/>
        <v>600</v>
      </c>
      <c r="O1235" s="505"/>
      <c r="P1235" s="513"/>
      <c r="Q1235" s="537"/>
      <c r="R1235" s="537"/>
      <c r="S1235" s="537"/>
    </row>
    <row r="1236" spans="2:19" ht="18.75" customHeight="1">
      <c r="B1236" s="626"/>
      <c r="C1236" s="626"/>
      <c r="D1236" s="758">
        <f>IFERROR(_xlfn.XLOOKUP(E1236,[2]예산코드!D:D,[2]예산코드!A:A),"")</f>
        <v>503307</v>
      </c>
      <c r="E1236" s="739" t="s">
        <v>2739</v>
      </c>
      <c r="F1236" s="734">
        <v>45722</v>
      </c>
      <c r="G1236" s="740" t="s">
        <v>2137</v>
      </c>
      <c r="H1236" s="741" t="s">
        <v>2169</v>
      </c>
      <c r="I1236" s="741" t="s">
        <v>697</v>
      </c>
      <c r="J1236" s="741" t="s">
        <v>811</v>
      </c>
      <c r="K1236" s="742">
        <f>4000-364</f>
        <v>3636</v>
      </c>
      <c r="L1236" s="743">
        <v>364</v>
      </c>
      <c r="M1236" s="634"/>
      <c r="N1236" s="635">
        <f t="shared" si="27"/>
        <v>4000</v>
      </c>
      <c r="O1236" s="505"/>
      <c r="P1236" s="513"/>
      <c r="Q1236" s="537"/>
      <c r="R1236" s="537"/>
      <c r="S1236" s="537"/>
    </row>
    <row r="1237" spans="2:19" ht="18.75" customHeight="1">
      <c r="B1237" s="626"/>
      <c r="C1237" s="626"/>
      <c r="D1237" s="758">
        <f>IFERROR(_xlfn.XLOOKUP(E1237,[2]예산코드!D:D,[2]예산코드!A:A),"")</f>
        <v>503307</v>
      </c>
      <c r="E1237" s="739" t="s">
        <v>2739</v>
      </c>
      <c r="F1237" s="734">
        <v>45722</v>
      </c>
      <c r="G1237" s="740" t="s">
        <v>2406</v>
      </c>
      <c r="H1237" s="741" t="s">
        <v>2169</v>
      </c>
      <c r="I1237" s="741" t="s">
        <v>697</v>
      </c>
      <c r="J1237" s="741" t="s">
        <v>811</v>
      </c>
      <c r="K1237" s="742">
        <f>7000-637</f>
        <v>6363</v>
      </c>
      <c r="L1237" s="743">
        <v>637</v>
      </c>
      <c r="M1237" s="634"/>
      <c r="N1237" s="635">
        <f t="shared" si="27"/>
        <v>7000</v>
      </c>
      <c r="O1237" s="505"/>
      <c r="P1237" s="513"/>
      <c r="Q1237" s="537"/>
      <c r="R1237" s="537"/>
      <c r="S1237" s="537"/>
    </row>
    <row r="1238" spans="2:19" ht="18.75" customHeight="1">
      <c r="B1238" s="626"/>
      <c r="C1238" s="626"/>
      <c r="D1238" s="758">
        <f>IFERROR(_xlfn.XLOOKUP(E1238,[2]예산코드!D:D,[2]예산코드!A:A),"")</f>
        <v>503304</v>
      </c>
      <c r="E1238" s="739" t="s">
        <v>2735</v>
      </c>
      <c r="F1238" s="734">
        <v>45722</v>
      </c>
      <c r="G1238" s="740" t="s">
        <v>2206</v>
      </c>
      <c r="H1238" s="741" t="s">
        <v>2113</v>
      </c>
      <c r="I1238" s="741" t="s">
        <v>697</v>
      </c>
      <c r="J1238" s="741" t="s">
        <v>811</v>
      </c>
      <c r="K1238" s="742">
        <f>39800-3618</f>
        <v>36182</v>
      </c>
      <c r="L1238" s="743">
        <v>3618</v>
      </c>
      <c r="M1238" s="634"/>
      <c r="N1238" s="635">
        <f t="shared" si="27"/>
        <v>39800</v>
      </c>
      <c r="O1238" s="505"/>
      <c r="P1238" s="513"/>
      <c r="Q1238" s="537"/>
      <c r="R1238" s="537"/>
      <c r="S1238" s="537"/>
    </row>
    <row r="1239" spans="2:19" ht="18.75" customHeight="1">
      <c r="B1239" s="626"/>
      <c r="C1239" s="626"/>
      <c r="D1239" s="758">
        <f>IFERROR(_xlfn.XLOOKUP(E1239,[2]예산코드!D:D,[2]예산코드!A:A),"")</f>
        <v>503301</v>
      </c>
      <c r="E1239" s="739" t="s">
        <v>2740</v>
      </c>
      <c r="F1239" s="734">
        <v>45722</v>
      </c>
      <c r="G1239" s="740" t="s">
        <v>1440</v>
      </c>
      <c r="H1239" s="741" t="s">
        <v>2358</v>
      </c>
      <c r="I1239" s="741" t="s">
        <v>697</v>
      </c>
      <c r="J1239" s="741" t="s">
        <v>811</v>
      </c>
      <c r="K1239" s="742">
        <v>172910</v>
      </c>
      <c r="L1239" s="743">
        <v>17290</v>
      </c>
      <c r="M1239" s="634"/>
      <c r="N1239" s="635">
        <f t="shared" si="27"/>
        <v>190200</v>
      </c>
      <c r="O1239" s="505"/>
      <c r="P1239" s="513"/>
      <c r="Q1239" s="537"/>
      <c r="R1239" s="537"/>
      <c r="S1239" s="537"/>
    </row>
    <row r="1240" spans="2:19" ht="18.75" customHeight="1">
      <c r="B1240" s="626"/>
      <c r="C1240" s="626"/>
      <c r="D1240" s="758">
        <f>IFERROR(_xlfn.XLOOKUP(E1240,[2]예산코드!D:D,[2]예산코드!A:A),"")</f>
        <v>503301</v>
      </c>
      <c r="E1240" s="739" t="s">
        <v>2740</v>
      </c>
      <c r="F1240" s="734">
        <v>45722</v>
      </c>
      <c r="G1240" s="740" t="s">
        <v>2408</v>
      </c>
      <c r="H1240" s="741" t="s">
        <v>2193</v>
      </c>
      <c r="I1240" s="741" t="s">
        <v>697</v>
      </c>
      <c r="J1240" s="741" t="s">
        <v>811</v>
      </c>
      <c r="K1240" s="742">
        <v>8636</v>
      </c>
      <c r="L1240" s="743">
        <v>864</v>
      </c>
      <c r="M1240" s="634"/>
      <c r="N1240" s="635">
        <f t="shared" si="27"/>
        <v>9500</v>
      </c>
      <c r="O1240" s="505"/>
      <c r="P1240" s="513"/>
      <c r="Q1240" s="537"/>
      <c r="R1240" s="537"/>
      <c r="S1240" s="537"/>
    </row>
    <row r="1241" spans="2:19" ht="18.75" customHeight="1">
      <c r="B1241" s="626"/>
      <c r="C1241" s="626"/>
      <c r="D1241" s="758">
        <f>IFERROR(_xlfn.XLOOKUP(E1241,[2]예산코드!D:D,[2]예산코드!A:A),"")</f>
        <v>503307</v>
      </c>
      <c r="E1241" s="739" t="s">
        <v>2739</v>
      </c>
      <c r="F1241" s="734">
        <v>45722</v>
      </c>
      <c r="G1241" s="740" t="s">
        <v>2434</v>
      </c>
      <c r="H1241" s="741" t="s">
        <v>386</v>
      </c>
      <c r="I1241" s="741" t="s">
        <v>635</v>
      </c>
      <c r="J1241" s="741" t="s">
        <v>811</v>
      </c>
      <c r="K1241" s="742">
        <v>16100</v>
      </c>
      <c r="L1241" s="743"/>
      <c r="M1241" s="634"/>
      <c r="N1241" s="635">
        <f t="shared" si="27"/>
        <v>16100</v>
      </c>
      <c r="O1241" s="505"/>
      <c r="P1241" s="513"/>
      <c r="Q1241" s="537"/>
      <c r="R1241" s="537"/>
      <c r="S1241" s="537"/>
    </row>
    <row r="1242" spans="2:19" ht="18.75" customHeight="1">
      <c r="B1242" s="626"/>
      <c r="C1242" s="626"/>
      <c r="D1242" s="758">
        <f>IFERROR(_xlfn.XLOOKUP(E1242,[2]예산코드!D:D,[2]예산코드!A:A),"")</f>
        <v>503304</v>
      </c>
      <c r="E1242" s="739" t="s">
        <v>2735</v>
      </c>
      <c r="F1242" s="734">
        <v>45722</v>
      </c>
      <c r="G1242" s="740" t="s">
        <v>2443</v>
      </c>
      <c r="H1242" s="741" t="s">
        <v>2237</v>
      </c>
      <c r="I1242" s="741" t="s">
        <v>635</v>
      </c>
      <c r="J1242" s="741" t="s">
        <v>811</v>
      </c>
      <c r="K1242" s="742">
        <v>4545</v>
      </c>
      <c r="L1242" s="743">
        <v>455</v>
      </c>
      <c r="M1242" s="634"/>
      <c r="N1242" s="635">
        <f t="shared" si="27"/>
        <v>5000</v>
      </c>
      <c r="O1242" s="505"/>
      <c r="P1242" s="513"/>
      <c r="Q1242" s="537"/>
      <c r="R1242" s="537"/>
      <c r="S1242" s="537"/>
    </row>
    <row r="1243" spans="2:19" ht="18.75" customHeight="1">
      <c r="B1243" s="626"/>
      <c r="C1243" s="626"/>
      <c r="D1243" s="758">
        <f>IFERROR(_xlfn.XLOOKUP(E1243,[2]예산코드!D:D,[2]예산코드!A:A),"")</f>
        <v>503307</v>
      </c>
      <c r="E1243" s="739" t="s">
        <v>2739</v>
      </c>
      <c r="F1243" s="734">
        <v>45722</v>
      </c>
      <c r="G1243" s="740" t="s">
        <v>2260</v>
      </c>
      <c r="H1243" s="741" t="s">
        <v>2331</v>
      </c>
      <c r="I1243" s="741" t="s">
        <v>605</v>
      </c>
      <c r="J1243" s="741" t="s">
        <v>811</v>
      </c>
      <c r="K1243" s="742">
        <v>5000</v>
      </c>
      <c r="L1243" s="743"/>
      <c r="M1243" s="634"/>
      <c r="N1243" s="635">
        <f t="shared" si="27"/>
        <v>5000</v>
      </c>
      <c r="O1243" s="505"/>
      <c r="P1243" s="513"/>
      <c r="Q1243" s="537"/>
      <c r="R1243" s="537"/>
      <c r="S1243" s="537"/>
    </row>
    <row r="1244" spans="2:19" ht="18.75" customHeight="1">
      <c r="B1244" s="626"/>
      <c r="C1244" s="626"/>
      <c r="D1244" s="758">
        <f>IFERROR(_xlfn.XLOOKUP(E1244,[2]예산코드!D:D,[2]예산코드!A:A),"")</f>
        <v>503301</v>
      </c>
      <c r="E1244" s="739" t="s">
        <v>2740</v>
      </c>
      <c r="F1244" s="734">
        <v>45722</v>
      </c>
      <c r="G1244" s="740" t="s">
        <v>2241</v>
      </c>
      <c r="H1244" s="741" t="s">
        <v>2184</v>
      </c>
      <c r="I1244" s="741" t="s">
        <v>605</v>
      </c>
      <c r="J1244" s="741" t="s">
        <v>811</v>
      </c>
      <c r="K1244" s="742">
        <v>16000</v>
      </c>
      <c r="L1244" s="743">
        <v>1600</v>
      </c>
      <c r="M1244" s="634"/>
      <c r="N1244" s="635">
        <f t="shared" si="27"/>
        <v>17600</v>
      </c>
      <c r="O1244" s="505"/>
      <c r="P1244" s="513"/>
      <c r="Q1244" s="537"/>
      <c r="R1244" s="537"/>
      <c r="S1244" s="537"/>
    </row>
    <row r="1245" spans="2:19" ht="18.75" customHeight="1">
      <c r="B1245" s="626"/>
      <c r="C1245" s="626"/>
      <c r="D1245" s="758">
        <f>IFERROR(_xlfn.XLOOKUP(E1245,[2]예산코드!D:D,[2]예산코드!A:A),"")</f>
        <v>503301</v>
      </c>
      <c r="E1245" s="739" t="s">
        <v>2740</v>
      </c>
      <c r="F1245" s="734">
        <v>45722</v>
      </c>
      <c r="G1245" s="740" t="s">
        <v>2454</v>
      </c>
      <c r="H1245" s="741" t="s">
        <v>2143</v>
      </c>
      <c r="I1245" s="741" t="s">
        <v>605</v>
      </c>
      <c r="J1245" s="741" t="s">
        <v>811</v>
      </c>
      <c r="K1245" s="742">
        <v>20909</v>
      </c>
      <c r="L1245" s="743">
        <v>2091</v>
      </c>
      <c r="M1245" s="634"/>
      <c r="N1245" s="635">
        <f t="shared" si="27"/>
        <v>23000</v>
      </c>
      <c r="O1245" s="505"/>
      <c r="P1245" s="513"/>
      <c r="Q1245" s="537"/>
      <c r="R1245" s="537"/>
      <c r="S1245" s="537"/>
    </row>
    <row r="1246" spans="2:19" ht="18.75" customHeight="1">
      <c r="B1246" s="728"/>
      <c r="C1246" s="728"/>
      <c r="D1246" s="758">
        <f>IFERROR(_xlfn.XLOOKUP(E1246,[2]예산코드!D:D,[2]예산코드!A:A),"")</f>
        <v>503301</v>
      </c>
      <c r="E1246" s="739" t="s">
        <v>2740</v>
      </c>
      <c r="F1246" s="734">
        <v>45722</v>
      </c>
      <c r="G1246" s="735" t="s">
        <v>2241</v>
      </c>
      <c r="H1246" s="736" t="s">
        <v>2425</v>
      </c>
      <c r="I1246" s="736" t="s">
        <v>605</v>
      </c>
      <c r="J1246" s="736" t="s">
        <v>811</v>
      </c>
      <c r="K1246" s="737">
        <v>23182</v>
      </c>
      <c r="L1246" s="738">
        <v>2318</v>
      </c>
      <c r="M1246" s="634"/>
      <c r="N1246" s="635">
        <f t="shared" si="27"/>
        <v>25500</v>
      </c>
      <c r="O1246" s="504"/>
      <c r="P1246" s="527"/>
      <c r="Q1246" s="537"/>
      <c r="R1246" s="537"/>
      <c r="S1246" s="537"/>
    </row>
    <row r="1247" spans="2:19" ht="18.75" customHeight="1">
      <c r="B1247" s="728"/>
      <c r="C1247" s="728"/>
      <c r="D1247" s="758">
        <f>IFERROR(_xlfn.XLOOKUP(E1247,[2]예산코드!D:D,[2]예산코드!A:A),"")</f>
        <v>503301</v>
      </c>
      <c r="E1247" s="739" t="s">
        <v>2740</v>
      </c>
      <c r="F1247" s="734">
        <v>45722</v>
      </c>
      <c r="G1247" s="735" t="s">
        <v>2435</v>
      </c>
      <c r="H1247" s="736" t="s">
        <v>2168</v>
      </c>
      <c r="I1247" s="736" t="s">
        <v>661</v>
      </c>
      <c r="J1247" s="736" t="s">
        <v>811</v>
      </c>
      <c r="K1247" s="737">
        <v>43636</v>
      </c>
      <c r="L1247" s="738">
        <v>4364</v>
      </c>
      <c r="M1247" s="634"/>
      <c r="N1247" s="635">
        <f t="shared" si="27"/>
        <v>48000</v>
      </c>
      <c r="O1247" s="504"/>
      <c r="P1247" s="527"/>
      <c r="Q1247" s="537"/>
      <c r="R1247" s="537"/>
      <c r="S1247" s="537"/>
    </row>
    <row r="1248" spans="2:19" ht="18.75" customHeight="1">
      <c r="B1248" s="728"/>
      <c r="C1248" s="728"/>
      <c r="D1248" s="758">
        <f>IFERROR(_xlfn.XLOOKUP(E1248,[2]예산코드!D:D,[2]예산코드!A:A),"")</f>
        <v>503304</v>
      </c>
      <c r="E1248" s="739" t="s">
        <v>2735</v>
      </c>
      <c r="F1248" s="734">
        <v>45722</v>
      </c>
      <c r="G1248" s="735" t="s">
        <v>2426</v>
      </c>
      <c r="H1248" s="736" t="s">
        <v>2142</v>
      </c>
      <c r="I1248" s="736" t="s">
        <v>661</v>
      </c>
      <c r="J1248" s="736" t="s">
        <v>811</v>
      </c>
      <c r="K1248" s="737">
        <v>14546</v>
      </c>
      <c r="L1248" s="738">
        <v>1454</v>
      </c>
      <c r="M1248" s="634"/>
      <c r="N1248" s="635">
        <f t="shared" si="27"/>
        <v>16000</v>
      </c>
      <c r="O1248" s="504"/>
      <c r="P1248" s="527"/>
      <c r="Q1248" s="537"/>
      <c r="R1248" s="537"/>
      <c r="S1248" s="537"/>
    </row>
    <row r="1249" spans="2:19" ht="18.75" customHeight="1">
      <c r="B1249" s="728"/>
      <c r="C1249" s="728"/>
      <c r="D1249" s="758">
        <f>IFERROR(_xlfn.XLOOKUP(E1249,[2]예산코드!D:D,[2]예산코드!A:A),"")</f>
        <v>503307</v>
      </c>
      <c r="E1249" s="739" t="s">
        <v>2739</v>
      </c>
      <c r="F1249" s="734">
        <v>45722</v>
      </c>
      <c r="G1249" s="735" t="s">
        <v>2266</v>
      </c>
      <c r="H1249" s="736" t="s">
        <v>1253</v>
      </c>
      <c r="I1249" s="736" t="s">
        <v>661</v>
      </c>
      <c r="J1249" s="736" t="s">
        <v>811</v>
      </c>
      <c r="K1249" s="737">
        <v>1182</v>
      </c>
      <c r="L1249" s="738">
        <v>118</v>
      </c>
      <c r="M1249" s="634"/>
      <c r="N1249" s="635">
        <f t="shared" si="27"/>
        <v>1300</v>
      </c>
      <c r="O1249" s="504"/>
      <c r="P1249" s="527"/>
      <c r="Q1249" s="537"/>
      <c r="R1249" s="537"/>
      <c r="S1249" s="537"/>
    </row>
    <row r="1250" spans="2:19" ht="18.75" customHeight="1">
      <c r="B1250" s="728"/>
      <c r="C1250" s="728"/>
      <c r="D1250" s="758">
        <f>IFERROR(_xlfn.XLOOKUP(E1250,[2]예산코드!D:D,[2]예산코드!A:A),"")</f>
        <v>503307</v>
      </c>
      <c r="E1250" s="739" t="s">
        <v>2739</v>
      </c>
      <c r="F1250" s="734">
        <v>45722</v>
      </c>
      <c r="G1250" s="735" t="s">
        <v>2266</v>
      </c>
      <c r="H1250" s="736" t="s">
        <v>2165</v>
      </c>
      <c r="I1250" s="736" t="s">
        <v>661</v>
      </c>
      <c r="J1250" s="736" t="s">
        <v>811</v>
      </c>
      <c r="K1250" s="737">
        <v>2273</v>
      </c>
      <c r="L1250" s="738">
        <v>227</v>
      </c>
      <c r="M1250" s="634"/>
      <c r="N1250" s="635">
        <f t="shared" si="27"/>
        <v>2500</v>
      </c>
      <c r="O1250" s="504"/>
      <c r="P1250" s="527"/>
      <c r="Q1250" s="537"/>
      <c r="R1250" s="537"/>
      <c r="S1250" s="537"/>
    </row>
    <row r="1251" spans="2:19" ht="18.75" customHeight="1">
      <c r="B1251" s="728"/>
      <c r="C1251" s="728"/>
      <c r="D1251" s="758">
        <f>IFERROR(_xlfn.XLOOKUP(E1251,[2]예산코드!D:D,[2]예산코드!A:A),"")</f>
        <v>503307</v>
      </c>
      <c r="E1251" s="739" t="s">
        <v>2739</v>
      </c>
      <c r="F1251" s="734">
        <v>45722</v>
      </c>
      <c r="G1251" s="735" t="s">
        <v>2266</v>
      </c>
      <c r="H1251" s="736" t="s">
        <v>1091</v>
      </c>
      <c r="I1251" s="736" t="s">
        <v>661</v>
      </c>
      <c r="J1251" s="736" t="s">
        <v>811</v>
      </c>
      <c r="K1251" s="737">
        <v>1182</v>
      </c>
      <c r="L1251" s="738">
        <v>118</v>
      </c>
      <c r="M1251" s="634"/>
      <c r="N1251" s="635">
        <f t="shared" si="27"/>
        <v>1300</v>
      </c>
      <c r="O1251" s="504"/>
      <c r="P1251" s="527"/>
      <c r="Q1251" s="537"/>
      <c r="R1251" s="537"/>
      <c r="S1251" s="537"/>
    </row>
    <row r="1252" spans="2:19" ht="18.75" customHeight="1">
      <c r="B1252" s="728"/>
      <c r="C1252" s="728"/>
      <c r="D1252" s="758">
        <f>IFERROR(_xlfn.XLOOKUP(E1252,[2]예산코드!D:D,[2]예산코드!A:A),"")</f>
        <v>503307</v>
      </c>
      <c r="E1252" s="739" t="s">
        <v>2739</v>
      </c>
      <c r="F1252" s="734">
        <v>45722</v>
      </c>
      <c r="G1252" s="735" t="s">
        <v>2264</v>
      </c>
      <c r="H1252" s="736" t="s">
        <v>2163</v>
      </c>
      <c r="I1252" s="736" t="s">
        <v>661</v>
      </c>
      <c r="J1252" s="736" t="s">
        <v>811</v>
      </c>
      <c r="K1252" s="737">
        <v>5100</v>
      </c>
      <c r="L1252" s="738"/>
      <c r="M1252" s="634"/>
      <c r="N1252" s="635">
        <f t="shared" si="27"/>
        <v>5100</v>
      </c>
      <c r="O1252" s="504"/>
      <c r="P1252" s="527"/>
      <c r="Q1252" s="537"/>
      <c r="R1252" s="537"/>
      <c r="S1252" s="537"/>
    </row>
    <row r="1253" spans="2:19" ht="18.75" customHeight="1">
      <c r="B1253" s="728"/>
      <c r="C1253" s="728"/>
      <c r="D1253" s="758">
        <f>IFERROR(_xlfn.XLOOKUP(E1253,[2]예산코드!D:D,[2]예산코드!A:A),"")</f>
        <v>503307</v>
      </c>
      <c r="E1253" s="739" t="s">
        <v>2739</v>
      </c>
      <c r="F1253" s="734">
        <v>45722</v>
      </c>
      <c r="G1253" s="735" t="s">
        <v>2264</v>
      </c>
      <c r="H1253" s="736" t="s">
        <v>2751</v>
      </c>
      <c r="I1253" s="736" t="s">
        <v>661</v>
      </c>
      <c r="J1253" s="736" t="s">
        <v>811</v>
      </c>
      <c r="K1253" s="737">
        <v>2900</v>
      </c>
      <c r="L1253" s="738"/>
      <c r="M1253" s="634"/>
      <c r="N1253" s="635">
        <f t="shared" si="27"/>
        <v>2900</v>
      </c>
      <c r="O1253" s="504"/>
      <c r="P1253" s="527"/>
      <c r="Q1253" s="537"/>
      <c r="R1253" s="537"/>
      <c r="S1253" s="537"/>
    </row>
    <row r="1254" spans="2:19" ht="18.75" customHeight="1">
      <c r="B1254" s="728"/>
      <c r="C1254" s="728"/>
      <c r="D1254" s="758">
        <f>IFERROR(_xlfn.XLOOKUP(E1254,[2]예산코드!D:D,[2]예산코드!A:A),"")</f>
        <v>503307</v>
      </c>
      <c r="E1254" s="739" t="s">
        <v>2739</v>
      </c>
      <c r="F1254" s="734">
        <v>45722</v>
      </c>
      <c r="G1254" s="735" t="s">
        <v>2264</v>
      </c>
      <c r="H1254" s="736" t="s">
        <v>1246</v>
      </c>
      <c r="I1254" s="736" t="s">
        <v>661</v>
      </c>
      <c r="J1254" s="736" t="s">
        <v>811</v>
      </c>
      <c r="K1254" s="737">
        <v>5037</v>
      </c>
      <c r="L1254" s="738">
        <v>463</v>
      </c>
      <c r="M1254" s="634"/>
      <c r="N1254" s="635">
        <f t="shared" si="27"/>
        <v>5500</v>
      </c>
      <c r="O1254" s="504"/>
      <c r="P1254" s="527"/>
      <c r="Q1254" s="537"/>
      <c r="R1254" s="537"/>
      <c r="S1254" s="537"/>
    </row>
    <row r="1255" spans="2:19" ht="18.75" customHeight="1">
      <c r="B1255" s="626"/>
      <c r="C1255" s="626"/>
      <c r="D1255" s="758">
        <f>IFERROR(_xlfn.XLOOKUP(E1255,[2]예산코드!D:D,[2]예산코드!A:A),"")</f>
        <v>501104</v>
      </c>
      <c r="E1255" s="739" t="s">
        <v>2742</v>
      </c>
      <c r="F1255" s="747">
        <v>45722</v>
      </c>
      <c r="G1255" s="740" t="s">
        <v>2388</v>
      </c>
      <c r="H1255" s="741" t="s">
        <v>2373</v>
      </c>
      <c r="I1255" s="741" t="s">
        <v>605</v>
      </c>
      <c r="J1255" s="741" t="s">
        <v>811</v>
      </c>
      <c r="K1255" s="742">
        <v>90909</v>
      </c>
      <c r="L1255" s="743">
        <v>9091</v>
      </c>
      <c r="M1255" s="634" t="str">
        <f t="array" aca="1" ref="M1255" ca="1">IFERROR(_xludf.IFS(J1255="원천",K1255*3.3%*-1,J1255="원천/고용",SUM(K1255*3.3%*-1,K1255*75%*0.8%*-1)),"")</f>
        <v/>
      </c>
      <c r="N1255" s="635">
        <f t="shared" ca="1" si="27"/>
        <v>100000</v>
      </c>
      <c r="O1255" s="505"/>
      <c r="P1255" s="513"/>
      <c r="Q1255" s="537"/>
      <c r="R1255" s="537"/>
      <c r="S1255" s="537"/>
    </row>
    <row r="1256" spans="2:19" ht="18.75" customHeight="1">
      <c r="B1256" s="626"/>
      <c r="C1256" s="626"/>
      <c r="D1256" s="758">
        <f>IFERROR(_xlfn.XLOOKUP(E1256,[2]예산코드!D:D,[2]예산코드!A:A),"")</f>
        <v>501104</v>
      </c>
      <c r="E1256" s="739" t="s">
        <v>2742</v>
      </c>
      <c r="F1256" s="747">
        <v>45722</v>
      </c>
      <c r="G1256" s="740" t="s">
        <v>2388</v>
      </c>
      <c r="H1256" s="741" t="s">
        <v>2373</v>
      </c>
      <c r="I1256" s="741" t="s">
        <v>605</v>
      </c>
      <c r="J1256" s="741" t="s">
        <v>811</v>
      </c>
      <c r="K1256" s="742">
        <v>890000</v>
      </c>
      <c r="L1256" s="743">
        <v>89000</v>
      </c>
      <c r="M1256" s="634"/>
      <c r="N1256" s="635">
        <f t="shared" si="27"/>
        <v>979000</v>
      </c>
      <c r="O1256" s="505"/>
      <c r="P1256" s="513"/>
      <c r="Q1256" s="537"/>
      <c r="R1256" s="537"/>
      <c r="S1256" s="537"/>
    </row>
    <row r="1257" spans="2:19" ht="18.75" customHeight="1">
      <c r="B1257" s="626"/>
      <c r="C1257" s="626"/>
      <c r="D1257" s="758">
        <f>IFERROR(_xlfn.XLOOKUP(E1257,[2]예산코드!D:D,[2]예산코드!A:A),"")</f>
        <v>503307</v>
      </c>
      <c r="E1257" s="739" t="s">
        <v>2739</v>
      </c>
      <c r="F1257" s="747">
        <v>45722</v>
      </c>
      <c r="G1257" s="740" t="s">
        <v>6</v>
      </c>
      <c r="H1257" s="741" t="s">
        <v>2339</v>
      </c>
      <c r="I1257" s="741" t="s">
        <v>733</v>
      </c>
      <c r="J1257" s="741" t="s">
        <v>1143</v>
      </c>
      <c r="K1257" s="742">
        <v>2800</v>
      </c>
      <c r="L1257" s="743"/>
      <c r="M1257" s="634"/>
      <c r="N1257" s="635">
        <f t="shared" si="27"/>
        <v>2800</v>
      </c>
      <c r="O1257" s="505"/>
      <c r="P1257" s="513"/>
      <c r="Q1257" s="537"/>
      <c r="R1257" s="537"/>
      <c r="S1257" s="537"/>
    </row>
    <row r="1258" spans="2:19" ht="18.75" customHeight="1">
      <c r="B1258" s="626"/>
      <c r="C1258" s="626"/>
      <c r="D1258" s="758">
        <f>IFERROR(_xlfn.XLOOKUP(E1258,[2]예산코드!D:D,[2]예산코드!A:A),"")</f>
        <v>503301</v>
      </c>
      <c r="E1258" s="739" t="s">
        <v>2740</v>
      </c>
      <c r="F1258" s="747">
        <v>45722</v>
      </c>
      <c r="G1258" s="740" t="s">
        <v>2376</v>
      </c>
      <c r="H1258" s="741" t="s">
        <v>434</v>
      </c>
      <c r="I1258" s="741" t="s">
        <v>677</v>
      </c>
      <c r="J1258" s="741" t="s">
        <v>811</v>
      </c>
      <c r="K1258" s="742">
        <v>12001</v>
      </c>
      <c r="L1258" s="743">
        <v>1199</v>
      </c>
      <c r="M1258" s="634"/>
      <c r="N1258" s="635">
        <f t="shared" si="27"/>
        <v>13200</v>
      </c>
      <c r="O1258" s="505"/>
      <c r="P1258" s="513"/>
      <c r="Q1258" s="537"/>
      <c r="R1258" s="537"/>
      <c r="S1258" s="537"/>
    </row>
    <row r="1259" spans="2:19" ht="18.75" customHeight="1">
      <c r="B1259" s="626"/>
      <c r="C1259" s="626"/>
      <c r="D1259" s="758">
        <f>IFERROR(_xlfn.XLOOKUP(E1259,[2]예산코드!D:D,[2]예산코드!A:A),"")</f>
        <v>503301</v>
      </c>
      <c r="E1259" s="739" t="s">
        <v>2740</v>
      </c>
      <c r="F1259" s="747">
        <v>45722</v>
      </c>
      <c r="G1259" s="740" t="s">
        <v>5</v>
      </c>
      <c r="H1259" s="741" t="s">
        <v>1673</v>
      </c>
      <c r="I1259" s="741" t="s">
        <v>677</v>
      </c>
      <c r="J1259" s="741" t="s">
        <v>811</v>
      </c>
      <c r="K1259" s="742">
        <v>4455</v>
      </c>
      <c r="L1259" s="743">
        <v>445</v>
      </c>
      <c r="M1259" s="634"/>
      <c r="N1259" s="635">
        <f t="shared" si="27"/>
        <v>4900</v>
      </c>
      <c r="O1259" s="505"/>
      <c r="P1259" s="513"/>
      <c r="Q1259" s="537"/>
      <c r="R1259" s="537"/>
      <c r="S1259" s="537"/>
    </row>
    <row r="1260" spans="2:19" ht="18.75" customHeight="1">
      <c r="B1260" s="626"/>
      <c r="C1260" s="626"/>
      <c r="D1260" s="758">
        <f>IFERROR(_xlfn.XLOOKUP(E1260,[2]예산코드!D:D,[2]예산코드!A:A),"")</f>
        <v>503307</v>
      </c>
      <c r="E1260" s="739" t="s">
        <v>2739</v>
      </c>
      <c r="F1260" s="747">
        <v>45722</v>
      </c>
      <c r="G1260" s="740" t="s">
        <v>2324</v>
      </c>
      <c r="H1260" s="741" t="s">
        <v>386</v>
      </c>
      <c r="I1260" s="741" t="s">
        <v>733</v>
      </c>
      <c r="J1260" s="741" t="s">
        <v>811</v>
      </c>
      <c r="K1260" s="742">
        <v>26700</v>
      </c>
      <c r="L1260" s="743"/>
      <c r="M1260" s="634"/>
      <c r="N1260" s="635">
        <f t="shared" si="27"/>
        <v>26700</v>
      </c>
      <c r="O1260" s="505"/>
      <c r="P1260" s="513"/>
      <c r="Q1260" s="537"/>
      <c r="R1260" s="537"/>
      <c r="S1260" s="537"/>
    </row>
    <row r="1261" spans="2:19" ht="18.75" customHeight="1">
      <c r="B1261" s="626"/>
      <c r="C1261" s="626"/>
      <c r="D1261" s="758">
        <f>IFERROR(_xlfn.XLOOKUP(E1261,[2]예산코드!D:D,[2]예산코드!A:A),"")</f>
        <v>503307</v>
      </c>
      <c r="E1261" s="739" t="s">
        <v>2739</v>
      </c>
      <c r="F1261" s="747">
        <v>45722</v>
      </c>
      <c r="G1261" s="740" t="s">
        <v>2324</v>
      </c>
      <c r="H1261" s="741" t="s">
        <v>2159</v>
      </c>
      <c r="I1261" s="741" t="s">
        <v>733</v>
      </c>
      <c r="J1261" s="741" t="s">
        <v>811</v>
      </c>
      <c r="K1261" s="742">
        <v>26700</v>
      </c>
      <c r="L1261" s="743"/>
      <c r="M1261" s="634"/>
      <c r="N1261" s="635">
        <f t="shared" si="27"/>
        <v>26700</v>
      </c>
      <c r="O1261" s="505"/>
      <c r="P1261" s="513"/>
      <c r="Q1261" s="537"/>
      <c r="R1261" s="537"/>
      <c r="S1261" s="537"/>
    </row>
    <row r="1262" spans="2:19" ht="18.75" customHeight="1">
      <c r="B1262" s="626"/>
      <c r="C1262" s="626"/>
      <c r="D1262" s="758">
        <f>IFERROR(_xlfn.XLOOKUP(E1262,[2]예산코드!D:D,[2]예산코드!A:A),"")</f>
        <v>503301</v>
      </c>
      <c r="E1262" s="739" t="s">
        <v>2740</v>
      </c>
      <c r="F1262" s="747">
        <v>45722</v>
      </c>
      <c r="G1262" s="740" t="s">
        <v>2386</v>
      </c>
      <c r="H1262" s="741" t="s">
        <v>2117</v>
      </c>
      <c r="I1262" s="741" t="s">
        <v>733</v>
      </c>
      <c r="J1262" s="741" t="s">
        <v>811</v>
      </c>
      <c r="K1262" s="742">
        <v>178187</v>
      </c>
      <c r="L1262" s="743">
        <v>17813</v>
      </c>
      <c r="M1262" s="634"/>
      <c r="N1262" s="635">
        <f t="shared" si="27"/>
        <v>196000</v>
      </c>
      <c r="O1262" s="505"/>
      <c r="P1262" s="513"/>
      <c r="Q1262" s="537"/>
      <c r="R1262" s="537"/>
      <c r="S1262" s="537"/>
    </row>
    <row r="1263" spans="2:19" ht="18.75" customHeight="1">
      <c r="B1263" s="626"/>
      <c r="C1263" s="626"/>
      <c r="D1263" s="758">
        <f>IFERROR(_xlfn.XLOOKUP(E1263,[2]예산코드!D:D,[2]예산코드!A:A),"")</f>
        <v>503307</v>
      </c>
      <c r="E1263" s="739" t="s">
        <v>2739</v>
      </c>
      <c r="F1263" s="747">
        <v>45722</v>
      </c>
      <c r="G1263" s="740" t="s">
        <v>2012</v>
      </c>
      <c r="H1263" s="741" t="s">
        <v>2131</v>
      </c>
      <c r="I1263" s="741" t="s">
        <v>2116</v>
      </c>
      <c r="J1263" s="741" t="s">
        <v>1143</v>
      </c>
      <c r="K1263" s="742">
        <v>3200</v>
      </c>
      <c r="L1263" s="743"/>
      <c r="M1263" s="634"/>
      <c r="N1263" s="635">
        <f t="shared" si="27"/>
        <v>3200</v>
      </c>
      <c r="O1263" s="505"/>
      <c r="P1263" s="513"/>
      <c r="Q1263" s="537"/>
      <c r="R1263" s="537"/>
      <c r="S1263" s="537"/>
    </row>
    <row r="1264" spans="2:19" s="539" customFormat="1" ht="18.75" customHeight="1">
      <c r="B1264" s="748"/>
      <c r="C1264" s="748"/>
      <c r="D1264" s="758">
        <f>IFERROR(_xlfn.XLOOKUP(E1264,[2]예산코드!D:D,[2]예산코드!A:A),"")</f>
        <v>503007</v>
      </c>
      <c r="E1264" s="749" t="s">
        <v>2611</v>
      </c>
      <c r="F1264" s="688">
        <v>45723</v>
      </c>
      <c r="G1264" s="750" t="s">
        <v>2612</v>
      </c>
      <c r="H1264" s="751" t="s">
        <v>2613</v>
      </c>
      <c r="I1264" s="751" t="s">
        <v>2484</v>
      </c>
      <c r="J1264" s="751" t="s">
        <v>2468</v>
      </c>
      <c r="K1264" s="752">
        <v>5199622</v>
      </c>
      <c r="L1264" s="753">
        <v>519962</v>
      </c>
      <c r="M1264" s="685" t="str" cm="1">
        <f t="array" ref="M1264">IFERROR(_xlfn.IFS(J1264="원천",K1264*3.3%*-1,J1264="원천/고용",SUM(K1264*3.3%*-1,K1264*75%*0.8%*-1)),"")</f>
        <v/>
      </c>
      <c r="N1264" s="693">
        <f t="shared" ref="N1264:N1269" si="32">SUM(K1264:M1264)</f>
        <v>5719584</v>
      </c>
      <c r="O1264" s="620"/>
      <c r="P1264" s="621"/>
    </row>
    <row r="1265" spans="2:19" s="539" customFormat="1" ht="18.75" customHeight="1">
      <c r="B1265" s="686"/>
      <c r="C1265" s="686"/>
      <c r="D1265" s="758">
        <f>IFERROR(_xlfn.XLOOKUP(E1265,[2]예산코드!D:D,[2]예산코드!A:A),"")</f>
        <v>503117</v>
      </c>
      <c r="E1265" s="687" t="s">
        <v>2531</v>
      </c>
      <c r="F1265" s="688">
        <v>45723</v>
      </c>
      <c r="G1265" s="689" t="s">
        <v>2614</v>
      </c>
      <c r="H1265" s="690" t="s">
        <v>2533</v>
      </c>
      <c r="I1265" s="690" t="s">
        <v>2484</v>
      </c>
      <c r="J1265" s="690" t="s">
        <v>2468</v>
      </c>
      <c r="K1265" s="691">
        <v>7300000</v>
      </c>
      <c r="L1265" s="692">
        <v>730000</v>
      </c>
      <c r="M1265" s="685" t="str" cm="1">
        <f t="array" ref="M1265">IFERROR(_xlfn.IFS(J1265="원천",K1265*3.3%*-1,J1265="원천/고용",SUM(K1265*3.3%*-1,K1265*75%*0.8%*-1)),"")</f>
        <v/>
      </c>
      <c r="N1265" s="693">
        <f t="shared" si="32"/>
        <v>8030000</v>
      </c>
      <c r="O1265" s="617"/>
      <c r="P1265" s="618"/>
    </row>
    <row r="1266" spans="2:19" s="539" customFormat="1" ht="18.75" customHeight="1">
      <c r="B1266" s="748"/>
      <c r="C1266" s="748"/>
      <c r="D1266" s="758">
        <f>IFERROR(_xlfn.XLOOKUP(E1266,[2]예산코드!D:D,[2]예산코드!A:A),"")</f>
        <v>503116</v>
      </c>
      <c r="E1266" s="749" t="s">
        <v>2559</v>
      </c>
      <c r="F1266" s="688">
        <v>45723</v>
      </c>
      <c r="G1266" s="750" t="s">
        <v>2615</v>
      </c>
      <c r="H1266" s="751" t="s">
        <v>2561</v>
      </c>
      <c r="I1266" s="751" t="s">
        <v>2484</v>
      </c>
      <c r="J1266" s="751" t="s">
        <v>2468</v>
      </c>
      <c r="K1266" s="752">
        <v>669900</v>
      </c>
      <c r="L1266" s="753">
        <v>66990</v>
      </c>
      <c r="M1266" s="685" t="str" cm="1">
        <f t="array" ref="M1266">IFERROR(_xlfn.IFS(J1266="원천",K1266*3.3%*-1,J1266="원천/고용",SUM(K1266*3.3%*-1,K1266*75%*0.8%*-1)),"")</f>
        <v/>
      </c>
      <c r="N1266" s="693">
        <f t="shared" si="32"/>
        <v>736890</v>
      </c>
      <c r="O1266" s="620"/>
      <c r="P1266" s="621"/>
    </row>
    <row r="1267" spans="2:19" s="539" customFormat="1" ht="18.75" customHeight="1">
      <c r="B1267" s="686"/>
      <c r="C1267" s="686"/>
      <c r="D1267" s="758">
        <f>IFERROR(_xlfn.XLOOKUP(E1267,[2]예산코드!D:D,[2]예산코드!A:A),"")</f>
        <v>503304</v>
      </c>
      <c r="E1267" s="687" t="s">
        <v>2517</v>
      </c>
      <c r="F1267" s="688">
        <v>45723</v>
      </c>
      <c r="G1267" s="689" t="s">
        <v>2616</v>
      </c>
      <c r="H1267" s="690" t="s">
        <v>2617</v>
      </c>
      <c r="I1267" s="690" t="s">
        <v>2484</v>
      </c>
      <c r="J1267" s="690" t="s">
        <v>2468</v>
      </c>
      <c r="K1267" s="691">
        <v>300000</v>
      </c>
      <c r="L1267" s="692">
        <v>30000</v>
      </c>
      <c r="M1267" s="685" t="str" cm="1">
        <f t="array" ref="M1267">IFERROR(_xlfn.IFS(J1267="원천",K1267*3.3%*-1,J1267="원천/고용",SUM(K1267*3.3%*-1,K1267*75%*0.8%*-1)),"")</f>
        <v/>
      </c>
      <c r="N1267" s="693">
        <f t="shared" si="32"/>
        <v>330000</v>
      </c>
      <c r="O1267" s="617"/>
      <c r="P1267" s="618"/>
    </row>
    <row r="1268" spans="2:19" s="539" customFormat="1" ht="18.75" customHeight="1">
      <c r="B1268" s="748"/>
      <c r="C1268" s="748"/>
      <c r="D1268" s="758">
        <f>IFERROR(_xlfn.XLOOKUP(E1268,[2]예산코드!D:D,[2]예산코드!A:A),"")</f>
        <v>502705</v>
      </c>
      <c r="E1268" s="749" t="s">
        <v>2556</v>
      </c>
      <c r="F1268" s="688">
        <v>45723</v>
      </c>
      <c r="G1268" s="750" t="s">
        <v>2618</v>
      </c>
      <c r="H1268" s="751" t="s">
        <v>2558</v>
      </c>
      <c r="I1268" s="751" t="s">
        <v>2484</v>
      </c>
      <c r="J1268" s="751" t="s">
        <v>2468</v>
      </c>
      <c r="K1268" s="752"/>
      <c r="L1268" s="753">
        <v>90000</v>
      </c>
      <c r="M1268" s="685" t="str" cm="1">
        <f t="array" ref="M1268">IFERROR(_xlfn.IFS(J1268="원천",K1268*3.3%*-1,J1268="원천/고용",SUM(K1268*3.3%*-1,K1268*75%*0.8%*-1)),"")</f>
        <v/>
      </c>
      <c r="N1268" s="693">
        <f t="shared" si="32"/>
        <v>90000</v>
      </c>
      <c r="O1268" s="620"/>
      <c r="P1268" s="621"/>
    </row>
    <row r="1269" spans="2:19" s="539" customFormat="1" ht="18.75" customHeight="1">
      <c r="B1269" s="686"/>
      <c r="C1269" s="686"/>
      <c r="D1269" s="758">
        <f>IFERROR(_xlfn.XLOOKUP(E1269,[2]예산코드!D:D,[2]예산코드!A:A),"")</f>
        <v>503104</v>
      </c>
      <c r="E1269" s="687" t="s">
        <v>2509</v>
      </c>
      <c r="F1269" s="688">
        <v>45723</v>
      </c>
      <c r="G1269" s="689" t="s">
        <v>2619</v>
      </c>
      <c r="H1269" s="690" t="s">
        <v>2511</v>
      </c>
      <c r="I1269" s="690" t="s">
        <v>2484</v>
      </c>
      <c r="J1269" s="690" t="s">
        <v>2468</v>
      </c>
      <c r="K1269" s="691">
        <v>2438408</v>
      </c>
      <c r="L1269" s="692">
        <v>24381</v>
      </c>
      <c r="M1269" s="685" t="str" cm="1">
        <f t="array" ref="M1269">IFERROR(_xlfn.IFS(J1269="원천",K1269*3.3%*-1,J1269="원천/고용",SUM(K1269*3.3%*-1,K1269*75%*0.8%*-1)),"")</f>
        <v/>
      </c>
      <c r="N1269" s="693">
        <f t="shared" si="32"/>
        <v>2462789</v>
      </c>
      <c r="O1269" s="617"/>
      <c r="P1269" s="618"/>
    </row>
    <row r="1270" spans="2:19" ht="18.75" customHeight="1">
      <c r="B1270" s="626"/>
      <c r="C1270" s="626"/>
      <c r="D1270" s="758">
        <f>IFERROR(_xlfn.XLOOKUP(E1270,[2]예산코드!D:D,[2]예산코드!A:A),"")</f>
        <v>0</v>
      </c>
      <c r="E1270" s="739"/>
      <c r="F1270" s="747">
        <v>45723</v>
      </c>
      <c r="G1270" s="740" t="s">
        <v>422</v>
      </c>
      <c r="H1270" s="741" t="s">
        <v>781</v>
      </c>
      <c r="I1270" s="741" t="s">
        <v>754</v>
      </c>
      <c r="J1270" s="741" t="s">
        <v>1143</v>
      </c>
      <c r="K1270" s="742">
        <v>1500</v>
      </c>
      <c r="L1270" s="743"/>
      <c r="M1270" s="634" t="str">
        <f t="array" aca="1" ref="M1270" ca="1">IFERROR(_xludf.IFS(J1270="원천",K1270*3.3%*-1,J1270="원천/고용",SUM(K1270*3.3%*-1,K1270*75%*0.8%*-1)),"")</f>
        <v/>
      </c>
      <c r="N1270" s="635">
        <f t="shared" ca="1" si="27"/>
        <v>1500</v>
      </c>
      <c r="O1270" s="505"/>
      <c r="P1270" s="513"/>
      <c r="Q1270" s="537"/>
      <c r="R1270" s="537"/>
      <c r="S1270" s="537"/>
    </row>
    <row r="1271" spans="2:19" ht="18.75" customHeight="1">
      <c r="B1271" s="728"/>
      <c r="C1271" s="728"/>
      <c r="D1271" s="758">
        <f>IFERROR(_xlfn.XLOOKUP(E1271,[2]예산코드!D:D,[2]예산코드!A:A),"")</f>
        <v>0</v>
      </c>
      <c r="E1271" s="733"/>
      <c r="F1271" s="747">
        <v>45723</v>
      </c>
      <c r="G1271" s="735" t="s">
        <v>422</v>
      </c>
      <c r="H1271" s="736" t="s">
        <v>787</v>
      </c>
      <c r="I1271" s="736" t="s">
        <v>754</v>
      </c>
      <c r="J1271" s="736" t="s">
        <v>1143</v>
      </c>
      <c r="K1271" s="737">
        <v>1500</v>
      </c>
      <c r="L1271" s="738"/>
      <c r="M1271" s="634" t="str">
        <f t="array" aca="1" ref="M1271" ca="1">IFERROR(_xludf.IFS(J1271="원천",K1271*3.3%*-1,J1271="원천/고용",SUM(K1271*3.3%*-1,K1271*75%*0.8%*-1)),"")</f>
        <v/>
      </c>
      <c r="N1271" s="635">
        <f t="shared" ca="1" si="27"/>
        <v>1500</v>
      </c>
      <c r="O1271" s="504"/>
      <c r="P1271" s="527"/>
      <c r="Q1271" s="537"/>
      <c r="R1271" s="537"/>
      <c r="S1271" s="537"/>
    </row>
    <row r="1272" spans="2:19" ht="18.75" customHeight="1">
      <c r="B1272" s="626"/>
      <c r="C1272" s="626"/>
      <c r="D1272" s="758">
        <f>IFERROR(_xlfn.XLOOKUP(E1272,[2]예산코드!D:D,[2]예산코드!A:A),"")</f>
        <v>503301</v>
      </c>
      <c r="E1272" s="739" t="s">
        <v>2740</v>
      </c>
      <c r="F1272" s="747">
        <v>45723</v>
      </c>
      <c r="G1272" s="740" t="s">
        <v>1918</v>
      </c>
      <c r="H1272" s="741" t="s">
        <v>1738</v>
      </c>
      <c r="I1272" s="741" t="s">
        <v>773</v>
      </c>
      <c r="J1272" s="741" t="s">
        <v>811</v>
      </c>
      <c r="K1272" s="742">
        <v>13273</v>
      </c>
      <c r="L1272" s="743">
        <v>1327</v>
      </c>
      <c r="M1272" s="634" t="str">
        <f t="array" aca="1" ref="M1272" ca="1">IFERROR(_xludf.IFS(J1272="원천",K1272*3.3%*-1,J1272="원천/고용",SUM(K1272*3.3%*-1,K1272*75%*0.8%*-1)),"")</f>
        <v/>
      </c>
      <c r="N1272" s="635">
        <f t="shared" ca="1" si="27"/>
        <v>14600</v>
      </c>
      <c r="O1272" s="505"/>
      <c r="P1272" s="513"/>
      <c r="Q1272" s="537"/>
      <c r="R1272" s="537"/>
      <c r="S1272" s="537"/>
    </row>
    <row r="1273" spans="2:19" ht="18.75" customHeight="1">
      <c r="B1273" s="728"/>
      <c r="C1273" s="728"/>
      <c r="D1273" s="758">
        <f>IFERROR(_xlfn.XLOOKUP(E1273,[2]예산코드!D:D,[2]예산코드!A:A),"")</f>
        <v>503301</v>
      </c>
      <c r="E1273" s="739" t="s">
        <v>2740</v>
      </c>
      <c r="F1273" s="747">
        <v>45723</v>
      </c>
      <c r="G1273" s="735" t="s">
        <v>1496</v>
      </c>
      <c r="H1273" s="736" t="s">
        <v>1499</v>
      </c>
      <c r="I1273" s="736" t="s">
        <v>754</v>
      </c>
      <c r="J1273" s="736" t="s">
        <v>811</v>
      </c>
      <c r="K1273" s="737">
        <v>13182</v>
      </c>
      <c r="L1273" s="738">
        <v>1318</v>
      </c>
      <c r="M1273" s="634" t="str">
        <f t="array" aca="1" ref="M1273" ca="1">IFERROR(_xludf.IFS(J1273="원천",K1273*3.3%*-1,J1273="원천/고용",SUM(K1273*3.3%*-1,K1273*75%*0.8%*-1)),"")</f>
        <v/>
      </c>
      <c r="N1273" s="635">
        <f t="shared" ca="1" si="27"/>
        <v>14500</v>
      </c>
      <c r="O1273" s="504"/>
      <c r="P1273" s="527"/>
      <c r="Q1273" s="537"/>
      <c r="R1273" s="537"/>
      <c r="S1273" s="537"/>
    </row>
    <row r="1274" spans="2:19" ht="18.75" customHeight="1">
      <c r="B1274" s="626"/>
      <c r="C1274" s="626"/>
      <c r="D1274" s="758">
        <f>IFERROR(_xlfn.XLOOKUP(E1274,[2]예산코드!D:D,[2]예산코드!A:A),"")</f>
        <v>503304</v>
      </c>
      <c r="E1274" s="739" t="s">
        <v>2735</v>
      </c>
      <c r="F1274" s="747">
        <v>45723</v>
      </c>
      <c r="G1274" s="740" t="s">
        <v>1613</v>
      </c>
      <c r="H1274" s="741" t="s">
        <v>367</v>
      </c>
      <c r="I1274" s="741" t="s">
        <v>680</v>
      </c>
      <c r="J1274" s="741" t="s">
        <v>811</v>
      </c>
      <c r="K1274" s="742">
        <v>1546</v>
      </c>
      <c r="L1274" s="743">
        <v>154</v>
      </c>
      <c r="M1274" s="634" t="str">
        <f t="array" aca="1" ref="M1274" ca="1">IFERROR(_xludf.IFS(J1274="원천",K1274*3.3%*-1,J1274="원천/고용",SUM(K1274*3.3%*-1,K1274*75%*0.8%*-1)),"")</f>
        <v/>
      </c>
      <c r="N1274" s="635">
        <f t="shared" ca="1" si="27"/>
        <v>1700</v>
      </c>
      <c r="O1274" s="505"/>
      <c r="P1274" s="513"/>
      <c r="Q1274" s="537"/>
      <c r="R1274" s="537"/>
      <c r="S1274" s="537"/>
    </row>
    <row r="1275" spans="2:19" ht="18.75" customHeight="1">
      <c r="B1275" s="728"/>
      <c r="C1275" s="728"/>
      <c r="D1275" s="758">
        <f>IFERROR(_xlfn.XLOOKUP(E1275,[2]예산코드!D:D,[2]예산코드!A:A),"")</f>
        <v>503304</v>
      </c>
      <c r="E1275" s="739" t="s">
        <v>2735</v>
      </c>
      <c r="F1275" s="747">
        <v>45723</v>
      </c>
      <c r="G1275" s="735" t="s">
        <v>2412</v>
      </c>
      <c r="H1275" s="736" t="s">
        <v>373</v>
      </c>
      <c r="I1275" s="736" t="s">
        <v>697</v>
      </c>
      <c r="J1275" s="736" t="s">
        <v>811</v>
      </c>
      <c r="K1275" s="737">
        <v>9500</v>
      </c>
      <c r="L1275" s="738"/>
      <c r="M1275" s="634" t="str">
        <f t="array" aca="1" ref="M1275" ca="1">IFERROR(_xludf.IFS(J1275="원천",K1275*3.3%*-1,J1275="원천/고용",SUM(K1275*3.3%*-1,K1275*75%*0.8%*-1)),"")</f>
        <v/>
      </c>
      <c r="N1275" s="635">
        <f t="shared" ca="1" si="27"/>
        <v>9500</v>
      </c>
      <c r="O1275" s="504"/>
      <c r="P1275" s="527"/>
      <c r="Q1275" s="537"/>
      <c r="R1275" s="537"/>
      <c r="S1275" s="537"/>
    </row>
    <row r="1276" spans="2:19" ht="18.75" customHeight="1">
      <c r="B1276" s="626"/>
      <c r="C1276" s="626"/>
      <c r="D1276" s="758">
        <f>IFERROR(_xlfn.XLOOKUP(E1276,[2]예산코드!D:D,[2]예산코드!A:A),"")</f>
        <v>503304</v>
      </c>
      <c r="E1276" s="739" t="s">
        <v>2735</v>
      </c>
      <c r="F1276" s="747">
        <v>45723</v>
      </c>
      <c r="G1276" s="740" t="s">
        <v>2179</v>
      </c>
      <c r="H1276" s="741" t="s">
        <v>2272</v>
      </c>
      <c r="I1276" s="741" t="s">
        <v>706</v>
      </c>
      <c r="J1276" s="741" t="s">
        <v>811</v>
      </c>
      <c r="K1276" s="742">
        <v>5909</v>
      </c>
      <c r="L1276" s="743">
        <v>591</v>
      </c>
      <c r="M1276" s="634" t="str">
        <f t="array" aca="1" ref="M1276" ca="1">IFERROR(_xludf.IFS(J1276="원천",K1276*3.3%*-1,J1276="원천/고용",SUM(K1276*3.3%*-1,K1276*75%*0.8%*-1)),"")</f>
        <v/>
      </c>
      <c r="N1276" s="635">
        <f t="shared" ca="1" si="27"/>
        <v>6500</v>
      </c>
      <c r="O1276" s="505"/>
      <c r="P1276" s="513"/>
      <c r="Q1276" s="537"/>
      <c r="R1276" s="537"/>
      <c r="S1276" s="537"/>
    </row>
    <row r="1277" spans="2:19" ht="18.75" customHeight="1">
      <c r="B1277" s="728"/>
      <c r="C1277" s="728"/>
      <c r="D1277" s="758">
        <f>IFERROR(_xlfn.XLOOKUP(E1277,[2]예산코드!D:D,[2]예산코드!A:A),"")</f>
        <v>0</v>
      </c>
      <c r="E1277" s="733"/>
      <c r="F1277" s="747">
        <v>45723</v>
      </c>
      <c r="G1277" s="735" t="s">
        <v>2172</v>
      </c>
      <c r="H1277" s="736" t="s">
        <v>2344</v>
      </c>
      <c r="I1277" s="736" t="s">
        <v>706</v>
      </c>
      <c r="J1277" s="736" t="s">
        <v>811</v>
      </c>
      <c r="K1277" s="737">
        <v>90000</v>
      </c>
      <c r="L1277" s="738">
        <v>9000</v>
      </c>
      <c r="M1277" s="634" t="str">
        <f t="array" aca="1" ref="M1277" ca="1">IFERROR(_xludf.IFS(J1277="원천",K1277*3.3%*-1,J1277="원천/고용",SUM(K1277*3.3%*-1,K1277*75%*0.8%*-1)),"")</f>
        <v/>
      </c>
      <c r="N1277" s="635">
        <f t="shared" ca="1" si="27"/>
        <v>99000</v>
      </c>
      <c r="O1277" s="504"/>
      <c r="P1277" s="527"/>
      <c r="Q1277" s="537"/>
      <c r="R1277" s="537"/>
      <c r="S1277" s="537"/>
    </row>
    <row r="1278" spans="2:19" ht="18.75" customHeight="1">
      <c r="B1278" s="626"/>
      <c r="C1278" s="626"/>
      <c r="D1278" s="758">
        <f>IFERROR(_xlfn.XLOOKUP(E1278,[2]예산코드!D:D,[2]예산코드!A:A),"")</f>
        <v>0</v>
      </c>
      <c r="E1278" s="739"/>
      <c r="F1278" s="747">
        <v>45723</v>
      </c>
      <c r="G1278" s="740" t="s">
        <v>2441</v>
      </c>
      <c r="H1278" s="741" t="s">
        <v>1269</v>
      </c>
      <c r="I1278" s="741" t="s">
        <v>697</v>
      </c>
      <c r="J1278" s="741" t="s">
        <v>811</v>
      </c>
      <c r="K1278" s="742">
        <v>93000</v>
      </c>
      <c r="L1278" s="743"/>
      <c r="M1278" s="634" t="str">
        <f t="array" aca="1" ref="M1278" ca="1">IFERROR(_xludf.IFS(J1278="원천",K1278*3.3%*-1,J1278="원천/고용",SUM(K1278*3.3%*-1,K1278*75%*0.8%*-1)),"")</f>
        <v/>
      </c>
      <c r="N1278" s="635">
        <f t="shared" ca="1" si="27"/>
        <v>93000</v>
      </c>
      <c r="O1278" s="505"/>
      <c r="P1278" s="513"/>
      <c r="Q1278" s="537"/>
      <c r="R1278" s="537"/>
      <c r="S1278" s="537"/>
    </row>
    <row r="1279" spans="2:19" ht="18.75" customHeight="1">
      <c r="B1279" s="728"/>
      <c r="C1279" s="728"/>
      <c r="D1279" s="758">
        <f>IFERROR(_xlfn.XLOOKUP(E1279,[2]예산코드!D:D,[2]예산코드!A:A),"")</f>
        <v>0</v>
      </c>
      <c r="E1279" s="733"/>
      <c r="F1279" s="747">
        <v>45723</v>
      </c>
      <c r="G1279" s="735" t="s">
        <v>2242</v>
      </c>
      <c r="H1279" s="736" t="s">
        <v>2308</v>
      </c>
      <c r="I1279" s="736" t="s">
        <v>605</v>
      </c>
      <c r="J1279" s="736" t="s">
        <v>811</v>
      </c>
      <c r="K1279" s="737">
        <v>21818</v>
      </c>
      <c r="L1279" s="738">
        <v>2182</v>
      </c>
      <c r="M1279" s="634" t="str">
        <f t="array" aca="1" ref="M1279" ca="1">IFERROR(_xludf.IFS(J1279="원천",K1279*3.3%*-1,J1279="원천/고용",SUM(K1279*3.3%*-1,K1279*75%*0.8%*-1)),"")</f>
        <v/>
      </c>
      <c r="N1279" s="635">
        <f t="shared" ca="1" si="27"/>
        <v>24000</v>
      </c>
      <c r="O1279" s="504"/>
      <c r="P1279" s="527"/>
      <c r="Q1279" s="537"/>
      <c r="R1279" s="537"/>
      <c r="S1279" s="537"/>
    </row>
    <row r="1280" spans="2:19" ht="18.75" customHeight="1">
      <c r="B1280" s="626"/>
      <c r="C1280" s="626"/>
      <c r="D1280" s="758">
        <f>IFERROR(_xlfn.XLOOKUP(E1280,[2]예산코드!D:D,[2]예산코드!A:A),"")</f>
        <v>0</v>
      </c>
      <c r="E1280" s="739"/>
      <c r="F1280" s="747">
        <v>45723</v>
      </c>
      <c r="G1280" s="740" t="s">
        <v>2106</v>
      </c>
      <c r="H1280" s="741" t="s">
        <v>1219</v>
      </c>
      <c r="I1280" s="741" t="s">
        <v>697</v>
      </c>
      <c r="J1280" s="741" t="s">
        <v>811</v>
      </c>
      <c r="K1280" s="742">
        <v>1372736</v>
      </c>
      <c r="L1280" s="743">
        <v>137264</v>
      </c>
      <c r="M1280" s="634" t="str">
        <f t="array" aca="1" ref="M1280" ca="1">IFERROR(_xludf.IFS(J1280="원천",K1280*3.3%*-1,J1280="원천/고용",SUM(K1280*3.3%*-1,K1280*75%*0.8%*-1)),"")</f>
        <v/>
      </c>
      <c r="N1280" s="635">
        <f t="shared" ca="1" si="27"/>
        <v>1510000</v>
      </c>
      <c r="O1280" s="505"/>
      <c r="P1280" s="513"/>
      <c r="Q1280" s="537"/>
      <c r="R1280" s="537"/>
      <c r="S1280" s="537"/>
    </row>
    <row r="1281" spans="2:19" ht="18.75" customHeight="1">
      <c r="B1281" s="728"/>
      <c r="C1281" s="728"/>
      <c r="D1281" s="758">
        <f>IFERROR(_xlfn.XLOOKUP(E1281,[2]예산코드!D:D,[2]예산코드!A:A),"")</f>
        <v>0</v>
      </c>
      <c r="E1281" s="733"/>
      <c r="F1281" s="734">
        <v>45723</v>
      </c>
      <c r="G1281" s="735" t="s">
        <v>2317</v>
      </c>
      <c r="H1281" s="736" t="s">
        <v>1219</v>
      </c>
      <c r="I1281" s="736" t="s">
        <v>697</v>
      </c>
      <c r="J1281" s="736" t="s">
        <v>811</v>
      </c>
      <c r="K1281" s="737">
        <v>1090912</v>
      </c>
      <c r="L1281" s="738">
        <v>109088</v>
      </c>
      <c r="M1281" s="634" t="str">
        <f t="array" aca="1" ref="M1281" ca="1">IFERROR(_xludf.IFS(J1281="원천",K1281*3.3%*-1,J1281="원천/고용",SUM(K1281*3.3%*-1,K1281*75%*0.8%*-1)),"")</f>
        <v/>
      </c>
      <c r="N1281" s="635">
        <f t="shared" ca="1" si="27"/>
        <v>1200000</v>
      </c>
      <c r="O1281" s="504"/>
      <c r="P1281" s="527"/>
      <c r="Q1281" s="537"/>
      <c r="R1281" s="537"/>
      <c r="S1281" s="537"/>
    </row>
    <row r="1282" spans="2:19" ht="18.75" customHeight="1">
      <c r="B1282" s="626"/>
      <c r="C1282" s="626"/>
      <c r="D1282" s="758">
        <f>IFERROR(_xlfn.XLOOKUP(E1282,[2]예산코드!D:D,[2]예산코드!A:A),"")</f>
        <v>0</v>
      </c>
      <c r="E1282" s="739"/>
      <c r="F1282" s="747">
        <v>45723</v>
      </c>
      <c r="G1282" s="740" t="s">
        <v>2407</v>
      </c>
      <c r="H1282" s="741" t="s">
        <v>2335</v>
      </c>
      <c r="I1282" s="741" t="s">
        <v>677</v>
      </c>
      <c r="J1282" s="741" t="s">
        <v>811</v>
      </c>
      <c r="K1282" s="742">
        <v>20600</v>
      </c>
      <c r="L1282" s="743"/>
      <c r="M1282" s="634" t="str">
        <f t="array" aca="1" ref="M1282" ca="1">IFERROR(_xludf.IFS(J1282="원천",K1282*3.3%*-1,J1282="원천/고용",SUM(K1282*3.3%*-1,K1282*75%*0.8%*-1)),"")</f>
        <v/>
      </c>
      <c r="N1282" s="635">
        <f t="shared" ca="1" si="27"/>
        <v>20600</v>
      </c>
      <c r="O1282" s="505"/>
      <c r="P1282" s="513"/>
      <c r="Q1282" s="537"/>
      <c r="R1282" s="537"/>
      <c r="S1282" s="537"/>
    </row>
    <row r="1283" spans="2:19" s="539" customFormat="1" ht="18.75" customHeight="1">
      <c r="B1283" s="686"/>
      <c r="C1283" s="686"/>
      <c r="D1283" s="758">
        <f>IFERROR(_xlfn.XLOOKUP(E1283,[2]예산코드!D:D,[2]예산코드!A:A),"")</f>
        <v>500921</v>
      </c>
      <c r="E1283" s="687" t="s">
        <v>2583</v>
      </c>
      <c r="F1283" s="746">
        <v>45724</v>
      </c>
      <c r="G1283" s="689" t="s">
        <v>2620</v>
      </c>
      <c r="H1283" s="690" t="s">
        <v>2621</v>
      </c>
      <c r="I1283" s="690" t="s">
        <v>2484</v>
      </c>
      <c r="J1283" s="690" t="s">
        <v>2462</v>
      </c>
      <c r="K1283" s="691">
        <v>500000</v>
      </c>
      <c r="L1283" s="692"/>
      <c r="M1283" s="685" cm="1">
        <f t="array" ref="M1283">IFERROR(_xlfn.IFS(J1283="원천",K1283*3.3%*-1,J1283="원천/고용",SUM(K1283*3.3%*-1,K1283*75%*0.8%*-1)),"")</f>
        <v>-19500</v>
      </c>
      <c r="N1283" s="693">
        <f t="shared" ref="N1283:N1287" si="33">SUM(K1283:M1283)</f>
        <v>480500</v>
      </c>
      <c r="O1283" s="617"/>
      <c r="P1283" s="618"/>
    </row>
    <row r="1284" spans="2:19" s="539" customFormat="1" ht="18.75" customHeight="1">
      <c r="B1284" s="748"/>
      <c r="C1284" s="748"/>
      <c r="D1284" s="758">
        <f>IFERROR(_xlfn.XLOOKUP(E1284,[2]예산코드!D:D,[2]예산코드!A:A),"")</f>
        <v>502001</v>
      </c>
      <c r="E1284" s="749" t="s">
        <v>2622</v>
      </c>
      <c r="F1284" s="746">
        <v>45724</v>
      </c>
      <c r="G1284" s="750" t="s">
        <v>2623</v>
      </c>
      <c r="H1284" s="751" t="s">
        <v>2624</v>
      </c>
      <c r="I1284" s="751" t="s">
        <v>2484</v>
      </c>
      <c r="J1284" s="751" t="s">
        <v>2468</v>
      </c>
      <c r="K1284" s="752">
        <v>850000</v>
      </c>
      <c r="L1284" s="753">
        <v>85000</v>
      </c>
      <c r="M1284" s="685" t="str" cm="1">
        <f t="array" ref="M1284">IFERROR(_xlfn.IFS(J1284="원천",K1284*3.3%*-1,J1284="원천/고용",SUM(K1284*3.3%*-1,K1284*75%*0.8%*-1)),"")</f>
        <v/>
      </c>
      <c r="N1284" s="693">
        <f t="shared" si="33"/>
        <v>935000</v>
      </c>
      <c r="O1284" s="620"/>
      <c r="P1284" s="621"/>
    </row>
    <row r="1285" spans="2:19" s="539" customFormat="1" ht="18.75" customHeight="1">
      <c r="B1285" s="686"/>
      <c r="C1285" s="686"/>
      <c r="D1285" s="758">
        <f>IFERROR(_xlfn.XLOOKUP(E1285,[2]예산코드!D:D,[2]예산코드!A:A),"")</f>
        <v>503301</v>
      </c>
      <c r="E1285" s="687" t="s">
        <v>2593</v>
      </c>
      <c r="F1285" s="746">
        <v>45724</v>
      </c>
      <c r="G1285" s="689" t="s">
        <v>2625</v>
      </c>
      <c r="H1285" s="690" t="s">
        <v>2626</v>
      </c>
      <c r="I1285" s="690" t="s">
        <v>2484</v>
      </c>
      <c r="J1285" s="690" t="s">
        <v>2468</v>
      </c>
      <c r="K1285" s="691">
        <v>1000000</v>
      </c>
      <c r="L1285" s="692">
        <v>100000</v>
      </c>
      <c r="M1285" s="685" t="str" cm="1">
        <f t="array" ref="M1285">IFERROR(_xlfn.IFS(J1285="원천",K1285*3.3%*-1,J1285="원천/고용",SUM(K1285*3.3%*-1,K1285*75%*0.8%*-1)),"")</f>
        <v/>
      </c>
      <c r="N1285" s="693">
        <f t="shared" si="33"/>
        <v>1100000</v>
      </c>
      <c r="O1285" s="617"/>
      <c r="P1285" s="618"/>
    </row>
    <row r="1286" spans="2:19" s="539" customFormat="1" ht="18.75" customHeight="1">
      <c r="B1286" s="748"/>
      <c r="C1286" s="748"/>
      <c r="D1286" s="758">
        <f>IFERROR(_xlfn.XLOOKUP(E1286,[2]예산코드!D:D,[2]예산코드!A:A),"")</f>
        <v>501402</v>
      </c>
      <c r="E1286" s="749" t="s">
        <v>2523</v>
      </c>
      <c r="F1286" s="746">
        <v>45724</v>
      </c>
      <c r="G1286" s="750" t="s">
        <v>2627</v>
      </c>
      <c r="H1286" s="751" t="s">
        <v>2525</v>
      </c>
      <c r="I1286" s="751" t="s">
        <v>2484</v>
      </c>
      <c r="J1286" s="751" t="s">
        <v>2468</v>
      </c>
      <c r="K1286" s="752">
        <v>1200000</v>
      </c>
      <c r="L1286" s="753">
        <v>120000</v>
      </c>
      <c r="M1286" s="685" t="str" cm="1">
        <f t="array" ref="M1286">IFERROR(_xlfn.IFS(J1286="원천",K1286*3.3%*-1,J1286="원천/고용",SUM(K1286*3.3%*-1,K1286*75%*0.8%*-1)),"")</f>
        <v/>
      </c>
      <c r="N1286" s="693">
        <f t="shared" si="33"/>
        <v>1320000</v>
      </c>
      <c r="O1286" s="620"/>
      <c r="P1286" s="621"/>
    </row>
    <row r="1287" spans="2:19" s="539" customFormat="1" ht="18.75" customHeight="1">
      <c r="B1287" s="686"/>
      <c r="C1287" s="686"/>
      <c r="D1287" s="758">
        <f>IFERROR(_xlfn.XLOOKUP(E1287,[2]예산코드!D:D,[2]예산코드!A:A),"")</f>
        <v>503301</v>
      </c>
      <c r="E1287" s="687" t="s">
        <v>2593</v>
      </c>
      <c r="F1287" s="746">
        <v>45724</v>
      </c>
      <c r="G1287" s="689" t="s">
        <v>2628</v>
      </c>
      <c r="H1287" s="690" t="s">
        <v>2629</v>
      </c>
      <c r="I1287" s="690" t="s">
        <v>2484</v>
      </c>
      <c r="J1287" s="690" t="s">
        <v>2468</v>
      </c>
      <c r="K1287" s="691">
        <v>838000</v>
      </c>
      <c r="L1287" s="692">
        <v>83800</v>
      </c>
      <c r="M1287" s="685" t="str" cm="1">
        <f t="array" ref="M1287">IFERROR(_xlfn.IFS(J1287="원천",K1287*3.3%*-1,J1287="원천/고용",SUM(K1287*3.3%*-1,K1287*75%*0.8%*-1)),"")</f>
        <v/>
      </c>
      <c r="N1287" s="693">
        <f t="shared" si="33"/>
        <v>921800</v>
      </c>
      <c r="O1287" s="617"/>
      <c r="P1287" s="618"/>
    </row>
    <row r="1288" spans="2:19" ht="18.75" customHeight="1">
      <c r="B1288" s="626"/>
      <c r="C1288" s="626"/>
      <c r="D1288" s="758">
        <f>IFERROR(_xlfn.XLOOKUP(E1288,[2]예산코드!D:D,[2]예산코드!A:A),"")</f>
        <v>0</v>
      </c>
      <c r="E1288" s="739"/>
      <c r="F1288" s="747">
        <v>45724</v>
      </c>
      <c r="G1288" s="740" t="s">
        <v>2286</v>
      </c>
      <c r="H1288" s="741" t="s">
        <v>2310</v>
      </c>
      <c r="I1288" s="741" t="s">
        <v>697</v>
      </c>
      <c r="J1288" s="741" t="s">
        <v>811</v>
      </c>
      <c r="K1288" s="742">
        <v>254545</v>
      </c>
      <c r="L1288" s="743">
        <v>25455</v>
      </c>
      <c r="M1288" s="634" t="str">
        <f t="array" aca="1" ref="M1288" ca="1">IFERROR(_xludf.IFS(J1288="원천",K1288*3.3%*-1,J1288="원천/고용",SUM(K1288*3.3%*-1,K1288*75%*0.8%*-1)),"")</f>
        <v/>
      </c>
      <c r="N1288" s="635">
        <f t="shared" ca="1" si="27"/>
        <v>280000</v>
      </c>
      <c r="O1288" s="505"/>
      <c r="P1288" s="513"/>
      <c r="Q1288" s="537"/>
      <c r="R1288" s="537"/>
      <c r="S1288" s="537"/>
    </row>
    <row r="1289" spans="2:19" ht="18.75" customHeight="1">
      <c r="B1289" s="728"/>
      <c r="C1289" s="728"/>
      <c r="D1289" s="758">
        <f>IFERROR(_xlfn.XLOOKUP(E1289,[2]예산코드!D:D,[2]예산코드!A:A),"")</f>
        <v>0</v>
      </c>
      <c r="E1289" s="733"/>
      <c r="F1289" s="734">
        <v>45724</v>
      </c>
      <c r="G1289" s="735" t="s">
        <v>2267</v>
      </c>
      <c r="H1289" s="736" t="s">
        <v>2338</v>
      </c>
      <c r="I1289" s="736" t="s">
        <v>697</v>
      </c>
      <c r="J1289" s="736" t="s">
        <v>811</v>
      </c>
      <c r="K1289" s="737">
        <v>690363</v>
      </c>
      <c r="L1289" s="738">
        <v>69037</v>
      </c>
      <c r="M1289" s="634" t="str">
        <f t="array" aca="1" ref="M1289" ca="1">IFERROR(_xludf.IFS(J1289="원천",K1289*3.3%*-1,J1289="원천/고용",SUM(K1289*3.3%*-1,K1289*75%*0.8%*-1)),"")</f>
        <v/>
      </c>
      <c r="N1289" s="635">
        <f t="shared" ca="1" si="27"/>
        <v>759400</v>
      </c>
      <c r="O1289" s="504"/>
      <c r="P1289" s="527"/>
      <c r="Q1289" s="537"/>
      <c r="R1289" s="537"/>
      <c r="S1289" s="537"/>
    </row>
    <row r="1290" spans="2:19" ht="18.75" customHeight="1">
      <c r="B1290" s="626"/>
      <c r="C1290" s="626"/>
      <c r="D1290" s="758">
        <f>IFERROR(_xlfn.XLOOKUP(E1290,[2]예산코드!D:D,[2]예산코드!A:A),"")</f>
        <v>0</v>
      </c>
      <c r="E1290" s="739"/>
      <c r="F1290" s="747">
        <v>45724</v>
      </c>
      <c r="G1290" s="740" t="s">
        <v>99</v>
      </c>
      <c r="H1290" s="741" t="s">
        <v>386</v>
      </c>
      <c r="I1290" s="741" t="s">
        <v>697</v>
      </c>
      <c r="J1290" s="741" t="s">
        <v>811</v>
      </c>
      <c r="K1290" s="742">
        <v>20600</v>
      </c>
      <c r="L1290" s="743"/>
      <c r="M1290" s="634" t="str">
        <f t="array" aca="1" ref="M1290" ca="1">IFERROR(_xludf.IFS(J1290="원천",K1290*3.3%*-1,J1290="원천/고용",SUM(K1290*3.3%*-1,K1290*75%*0.8%*-1)),"")</f>
        <v/>
      </c>
      <c r="N1290" s="635">
        <f t="shared" ca="1" si="27"/>
        <v>20600</v>
      </c>
      <c r="O1290" s="505"/>
      <c r="P1290" s="513"/>
      <c r="Q1290" s="537"/>
      <c r="R1290" s="537"/>
      <c r="S1290" s="537"/>
    </row>
    <row r="1291" spans="2:19" ht="18.75" customHeight="1">
      <c r="B1291" s="728"/>
      <c r="C1291" s="728"/>
      <c r="D1291" s="758">
        <f>IFERROR(_xlfn.XLOOKUP(E1291,[2]예산코드!D:D,[2]예산코드!A:A),"")</f>
        <v>0</v>
      </c>
      <c r="E1291" s="733"/>
      <c r="F1291" s="734">
        <v>45724</v>
      </c>
      <c r="G1291" s="740" t="s">
        <v>2200</v>
      </c>
      <c r="H1291" s="741" t="s">
        <v>2130</v>
      </c>
      <c r="I1291" s="741" t="s">
        <v>733</v>
      </c>
      <c r="J1291" s="741" t="s">
        <v>811</v>
      </c>
      <c r="K1291" s="742">
        <v>56365</v>
      </c>
      <c r="L1291" s="743">
        <v>5635</v>
      </c>
      <c r="M1291" s="634"/>
      <c r="N1291" s="635">
        <f t="shared" si="27"/>
        <v>62000</v>
      </c>
      <c r="O1291" s="504"/>
      <c r="P1291" s="527"/>
      <c r="Q1291" s="537"/>
      <c r="R1291" s="537"/>
      <c r="S1291" s="537"/>
    </row>
    <row r="1292" spans="2:19" ht="18.75" customHeight="1">
      <c r="B1292" s="626"/>
      <c r="C1292" s="626"/>
      <c r="D1292" s="758">
        <f>IFERROR(_xlfn.XLOOKUP(E1292,[2]예산코드!D:D,[2]예산코드!A:A),"")</f>
        <v>0</v>
      </c>
      <c r="E1292" s="739"/>
      <c r="F1292" s="747">
        <v>45724</v>
      </c>
      <c r="G1292" s="740" t="s">
        <v>2200</v>
      </c>
      <c r="H1292" s="741" t="s">
        <v>767</v>
      </c>
      <c r="I1292" s="741" t="s">
        <v>733</v>
      </c>
      <c r="J1292" s="741" t="s">
        <v>811</v>
      </c>
      <c r="K1292" s="742">
        <v>45455</v>
      </c>
      <c r="L1292" s="743">
        <v>4545</v>
      </c>
      <c r="M1292" s="634" t="str">
        <f t="array" aca="1" ref="M1292" ca="1">IFERROR(_xludf.IFS(J1292="원천",K1292*3.3%*-1,J1292="원천/고용",SUM(K1292*3.3%*-1,K1292*75%*0.8%*-1)),"")</f>
        <v/>
      </c>
      <c r="N1292" s="635">
        <f t="shared" ca="1" si="27"/>
        <v>50000</v>
      </c>
      <c r="O1292" s="505"/>
      <c r="P1292" s="513"/>
      <c r="Q1292" s="537"/>
      <c r="R1292" s="537"/>
      <c r="S1292" s="537"/>
    </row>
    <row r="1293" spans="2:19" ht="18.75" customHeight="1">
      <c r="B1293" s="728"/>
      <c r="C1293" s="728"/>
      <c r="D1293" s="758">
        <f>IFERROR(_xlfn.XLOOKUP(E1293,[2]예산코드!D:D,[2]예산코드!A:A),"")</f>
        <v>0</v>
      </c>
      <c r="E1293" s="733"/>
      <c r="F1293" s="734"/>
      <c r="G1293" s="735"/>
      <c r="H1293" s="736"/>
      <c r="I1293" s="736"/>
      <c r="J1293" s="736"/>
      <c r="K1293" s="737"/>
      <c r="L1293" s="738"/>
      <c r="M1293" s="634" t="str">
        <f t="array" aca="1" ref="M1293" ca="1">IFERROR(_xludf.IFS(J1293="원천",K1293*3.3%*-1,J1293="원천/고용",SUM(K1293*3.3%*-1,K1293*75%*0.8%*-1)),"")</f>
        <v/>
      </c>
      <c r="N1293" s="635">
        <f t="shared" ca="1" si="27"/>
        <v>0</v>
      </c>
      <c r="O1293" s="504"/>
      <c r="P1293" s="527"/>
      <c r="Q1293" s="537"/>
      <c r="R1293" s="537"/>
      <c r="S1293" s="537"/>
    </row>
    <row r="1294" spans="2:19" ht="18.75" customHeight="1">
      <c r="B1294" s="626"/>
      <c r="C1294" s="626"/>
      <c r="D1294" s="626" t="str">
        <f ca="1">IFERROR(_xludf.XLOOKUP(E1294,예산코드!D:D,예산코드!A:A),"")</f>
        <v/>
      </c>
      <c r="E1294" s="739"/>
      <c r="F1294" s="747"/>
      <c r="G1294" s="740"/>
      <c r="H1294" s="741"/>
      <c r="I1294" s="741"/>
      <c r="J1294" s="741"/>
      <c r="K1294" s="742"/>
      <c r="L1294" s="743"/>
      <c r="M1294" s="634" t="str">
        <f t="array" aca="1" ref="M1294" ca="1">IFERROR(_xludf.IFS(J1294="원천",K1294*3.3%*-1,J1294="원천/고용",SUM(K1294*3.3%*-1,K1294*75%*0.8%*-1)),"")</f>
        <v/>
      </c>
      <c r="N1294" s="635">
        <f t="shared" ca="1" si="27"/>
        <v>0</v>
      </c>
      <c r="O1294" s="505"/>
      <c r="P1294" s="513"/>
      <c r="Q1294" s="537"/>
      <c r="R1294" s="537"/>
      <c r="S1294" s="537"/>
    </row>
    <row r="1295" spans="2:19" ht="18.75" customHeight="1">
      <c r="B1295" s="728"/>
      <c r="C1295" s="728"/>
      <c r="D1295" s="626" t="str">
        <f ca="1">IFERROR(_xludf.XLOOKUP(E1295,예산코드!D:D,예산코드!A:A),"")</f>
        <v/>
      </c>
      <c r="E1295" s="733"/>
      <c r="F1295" s="734"/>
      <c r="G1295" s="735"/>
      <c r="H1295" s="736"/>
      <c r="I1295" s="736"/>
      <c r="J1295" s="736"/>
      <c r="K1295" s="737"/>
      <c r="L1295" s="738"/>
      <c r="M1295" s="634" t="str">
        <f t="array" aca="1" ref="M1295" ca="1">IFERROR(_xludf.IFS(J1295="원천",K1295*3.3%*-1,J1295="원천/고용",SUM(K1295*3.3%*-1,K1295*75%*0.8%*-1)),"")</f>
        <v/>
      </c>
      <c r="N1295" s="635">
        <f t="shared" ca="1" si="27"/>
        <v>0</v>
      </c>
      <c r="O1295" s="504"/>
      <c r="P1295" s="527"/>
      <c r="Q1295" s="537"/>
      <c r="R1295" s="537"/>
      <c r="S1295" s="537"/>
    </row>
    <row r="1296" spans="2:19" ht="18.75" customHeight="1">
      <c r="B1296" s="626"/>
      <c r="C1296" s="626"/>
      <c r="D1296" s="626" t="str">
        <f ca="1">IFERROR(_xludf.XLOOKUP(E1296,예산코드!D:D,예산코드!A:A),"")</f>
        <v/>
      </c>
      <c r="E1296" s="739"/>
      <c r="F1296" s="747"/>
      <c r="G1296" s="740"/>
      <c r="H1296" s="741"/>
      <c r="I1296" s="741"/>
      <c r="J1296" s="741"/>
      <c r="K1296" s="742"/>
      <c r="L1296" s="743"/>
      <c r="M1296" s="634" t="str">
        <f t="array" aca="1" ref="M1296" ca="1">IFERROR(_xludf.IFS(J1296="원천",K1296*3.3%*-1,J1296="원천/고용",SUM(K1296*3.3%*-1,K1296*75%*0.8%*-1)),"")</f>
        <v/>
      </c>
      <c r="N1296" s="635">
        <f t="shared" ca="1" si="27"/>
        <v>0</v>
      </c>
      <c r="O1296" s="505"/>
      <c r="P1296" s="513"/>
      <c r="Q1296" s="537"/>
      <c r="R1296" s="537"/>
      <c r="S1296" s="537"/>
    </row>
    <row r="1297" spans="2:19" ht="18.75" customHeight="1">
      <c r="B1297" s="626"/>
      <c r="C1297" s="626"/>
      <c r="D1297" s="626" t="str">
        <f ca="1">IFERROR(_xludf.XLOOKUP(E1297,예산코드!D:D,예산코드!A:A),"")</f>
        <v/>
      </c>
      <c r="E1297" s="739"/>
      <c r="F1297" s="747"/>
      <c r="G1297" s="740"/>
      <c r="H1297" s="741"/>
      <c r="I1297" s="741"/>
      <c r="J1297" s="741"/>
      <c r="K1297" s="742"/>
      <c r="L1297" s="743"/>
      <c r="M1297" s="502" t="str">
        <f t="array" aca="1" ref="M1297" ca="1">IFERROR(_xludf.IFS(J1297="원천",K1297*3.3%*-1,J1297="원천/고용",SUM(K1297*3.3%*-1,K1297*75%*0.8%*-1)),"")</f>
        <v/>
      </c>
      <c r="N1297" s="503">
        <f t="shared" ref="N1297:N1542" ca="1" si="34">SUM(K1297:M1297)</f>
        <v>0</v>
      </c>
      <c r="O1297" s="541"/>
      <c r="P1297" s="541"/>
      <c r="Q1297" s="537"/>
      <c r="R1297" s="537"/>
      <c r="S1297" s="537"/>
    </row>
    <row r="1298" spans="2:19" ht="18.75" customHeight="1">
      <c r="B1298" s="626"/>
      <c r="C1298" s="626"/>
      <c r="D1298" s="626" t="str">
        <f ca="1">IFERROR(_xludf.XLOOKUP(E1298,예산코드!D:D,예산코드!A:A),"")</f>
        <v/>
      </c>
      <c r="E1298" s="739"/>
      <c r="F1298" s="747"/>
      <c r="G1298" s="740"/>
      <c r="H1298" s="741"/>
      <c r="I1298" s="741"/>
      <c r="J1298" s="741"/>
      <c r="K1298" s="742"/>
      <c r="L1298" s="743"/>
      <c r="M1298" s="502" t="str">
        <f t="array" aca="1" ref="M1298" ca="1">IFERROR(_xludf.IFS(J1298="원천",K1298*3.3%*-1,J1298="원천/고용",SUM(K1298*3.3%*-1,K1298*75%*0.8%*-1)),"")</f>
        <v/>
      </c>
      <c r="N1298" s="503">
        <f t="shared" ca="1" si="34"/>
        <v>0</v>
      </c>
      <c r="O1298" s="540"/>
      <c r="P1298" s="540"/>
      <c r="Q1298" s="537"/>
      <c r="R1298" s="537"/>
      <c r="S1298" s="537"/>
    </row>
    <row r="1299" spans="2:19" ht="18.75" customHeight="1">
      <c r="B1299" s="626"/>
      <c r="C1299" s="626"/>
      <c r="D1299" s="626" t="str">
        <f ca="1">IFERROR(_xludf.XLOOKUP(E1299,예산코드!D:D,예산코드!A:A),"")</f>
        <v/>
      </c>
      <c r="E1299" s="739"/>
      <c r="F1299" s="747"/>
      <c r="G1299" s="740"/>
      <c r="H1299" s="741"/>
      <c r="I1299" s="741"/>
      <c r="J1299" s="741"/>
      <c r="K1299" s="742"/>
      <c r="L1299" s="743"/>
      <c r="M1299" s="502" t="str">
        <f t="array" aca="1" ref="M1299" ca="1">IFERROR(_xludf.IFS(J1299="원천",K1299*3.3%*-1,J1299="원천/고용",SUM(K1299*3.3%*-1,K1299*75%*0.8%*-1)),"")</f>
        <v/>
      </c>
      <c r="N1299" s="503">
        <f t="shared" ca="1" si="34"/>
        <v>0</v>
      </c>
      <c r="O1299" s="541"/>
      <c r="P1299" s="541"/>
      <c r="Q1299" s="537"/>
      <c r="R1299" s="537"/>
      <c r="S1299" s="537"/>
    </row>
    <row r="1300" spans="2:19" ht="18.75" customHeight="1">
      <c r="B1300" s="626"/>
      <c r="C1300" s="626"/>
      <c r="D1300" s="626" t="str">
        <f ca="1">IFERROR(_xludf.XLOOKUP(E1300,예산코드!D:D,예산코드!A:A),"")</f>
        <v/>
      </c>
      <c r="E1300" s="739"/>
      <c r="F1300" s="747"/>
      <c r="G1300" s="740"/>
      <c r="H1300" s="741"/>
      <c r="I1300" s="741"/>
      <c r="J1300" s="741"/>
      <c r="K1300" s="742"/>
      <c r="L1300" s="743"/>
      <c r="M1300" s="502" t="str">
        <f t="array" aca="1" ref="M1300" ca="1">IFERROR(_xludf.IFS(J1300="원천",K1300*3.3%*-1,J1300="원천/고용",SUM(K1300*3.3%*-1,K1300*75%*0.8%*-1)),"")</f>
        <v/>
      </c>
      <c r="N1300" s="503">
        <f t="shared" ca="1" si="34"/>
        <v>0</v>
      </c>
      <c r="O1300" s="540"/>
      <c r="P1300" s="540"/>
      <c r="Q1300" s="537"/>
      <c r="R1300" s="537"/>
      <c r="S1300" s="537"/>
    </row>
    <row r="1301" spans="2:19" ht="18.75" customHeight="1">
      <c r="B1301" s="626"/>
      <c r="C1301" s="626"/>
      <c r="D1301" s="626" t="str">
        <f ca="1">IFERROR(_xludf.XLOOKUP(E1301,예산코드!D:D,예산코드!A:A),"")</f>
        <v/>
      </c>
      <c r="E1301" s="739"/>
      <c r="F1301" s="747"/>
      <c r="G1301" s="740"/>
      <c r="H1301" s="741"/>
      <c r="I1301" s="741"/>
      <c r="J1301" s="741"/>
      <c r="K1301" s="742"/>
      <c r="L1301" s="743"/>
      <c r="M1301" s="502" t="str">
        <f t="array" aca="1" ref="M1301" ca="1">IFERROR(_xludf.IFS(J1301="원천",K1301*3.3%*-1,J1301="원천/고용",SUM(K1301*3.3%*-1,K1301*75%*0.8%*-1)),"")</f>
        <v/>
      </c>
      <c r="N1301" s="503">
        <f t="shared" ca="1" si="34"/>
        <v>0</v>
      </c>
      <c r="O1301" s="541"/>
      <c r="P1301" s="541"/>
      <c r="Q1301" s="537"/>
      <c r="R1301" s="537"/>
      <c r="S1301" s="537"/>
    </row>
    <row r="1302" spans="2:19" ht="18.75" customHeight="1">
      <c r="B1302" s="626"/>
      <c r="C1302" s="626"/>
      <c r="D1302" s="626" t="str">
        <f ca="1">IFERROR(_xludf.XLOOKUP(E1302,예산코드!D:D,예산코드!A:A),"")</f>
        <v/>
      </c>
      <c r="E1302" s="739"/>
      <c r="F1302" s="747"/>
      <c r="G1302" s="740"/>
      <c r="H1302" s="741"/>
      <c r="I1302" s="741"/>
      <c r="J1302" s="741"/>
      <c r="K1302" s="742"/>
      <c r="L1302" s="743"/>
      <c r="M1302" s="502" t="str">
        <f t="array" aca="1" ref="M1302" ca="1">IFERROR(_xludf.IFS(J1302="원천",K1302*3.3%*-1,J1302="원천/고용",SUM(K1302*3.3%*-1,K1302*75%*0.8%*-1)),"")</f>
        <v/>
      </c>
      <c r="N1302" s="503">
        <f t="shared" ca="1" si="34"/>
        <v>0</v>
      </c>
      <c r="O1302" s="540"/>
      <c r="P1302" s="540"/>
      <c r="Q1302" s="537"/>
      <c r="R1302" s="537"/>
      <c r="S1302" s="537"/>
    </row>
    <row r="1303" spans="2:19" ht="18.75" customHeight="1">
      <c r="B1303" s="626"/>
      <c r="C1303" s="626"/>
      <c r="D1303" s="626" t="str">
        <f ca="1">IFERROR(_xludf.XLOOKUP(E1303,예산코드!D:D,예산코드!A:A),"")</f>
        <v/>
      </c>
      <c r="E1303" s="739"/>
      <c r="F1303" s="747"/>
      <c r="G1303" s="740"/>
      <c r="H1303" s="741"/>
      <c r="I1303" s="741"/>
      <c r="J1303" s="741"/>
      <c r="K1303" s="742"/>
      <c r="L1303" s="743"/>
      <c r="M1303" s="502" t="str">
        <f t="array" aca="1" ref="M1303" ca="1">IFERROR(_xludf.IFS(J1303="원천",K1303*3.3%*-1,J1303="원천/고용",SUM(K1303*3.3%*-1,K1303*75%*0.8%*-1)),"")</f>
        <v/>
      </c>
      <c r="N1303" s="503">
        <f t="shared" ca="1" si="34"/>
        <v>0</v>
      </c>
      <c r="O1303" s="541"/>
      <c r="P1303" s="541"/>
      <c r="Q1303" s="537"/>
      <c r="R1303" s="537"/>
      <c r="S1303" s="537"/>
    </row>
    <row r="1304" spans="2:19" ht="18.75" customHeight="1">
      <c r="B1304" s="626"/>
      <c r="C1304" s="626"/>
      <c r="D1304" s="626" t="str">
        <f ca="1">IFERROR(_xludf.XLOOKUP(E1304,예산코드!D:D,예산코드!A:A),"")</f>
        <v/>
      </c>
      <c r="E1304" s="739"/>
      <c r="F1304" s="747"/>
      <c r="G1304" s="740"/>
      <c r="H1304" s="741"/>
      <c r="I1304" s="741"/>
      <c r="J1304" s="741"/>
      <c r="K1304" s="742"/>
      <c r="L1304" s="743"/>
      <c r="M1304" s="502" t="str">
        <f t="array" aca="1" ref="M1304" ca="1">IFERROR(_xludf.IFS(J1304="원천",K1304*3.3%*-1,J1304="원천/고용",SUM(K1304*3.3%*-1,K1304*75%*0.8%*-1)),"")</f>
        <v/>
      </c>
      <c r="N1304" s="503">
        <f t="shared" ca="1" si="34"/>
        <v>0</v>
      </c>
      <c r="O1304" s="540"/>
      <c r="P1304" s="540"/>
      <c r="Q1304" s="537"/>
      <c r="R1304" s="537"/>
      <c r="S1304" s="537"/>
    </row>
    <row r="1305" spans="2:19" ht="18.75" customHeight="1">
      <c r="B1305" s="626"/>
      <c r="C1305" s="626"/>
      <c r="D1305" s="626" t="str">
        <f ca="1">IFERROR(_xludf.XLOOKUP(E1305,예산코드!D:D,예산코드!A:A),"")</f>
        <v/>
      </c>
      <c r="E1305" s="739"/>
      <c r="F1305" s="747"/>
      <c r="G1305" s="740"/>
      <c r="H1305" s="741"/>
      <c r="I1305" s="741"/>
      <c r="J1305" s="741"/>
      <c r="K1305" s="742"/>
      <c r="L1305" s="743"/>
      <c r="M1305" s="502" t="str">
        <f t="array" aca="1" ref="M1305" ca="1">IFERROR(_xludf.IFS(J1305="원천",K1305*3.3%*-1,J1305="원천/고용",SUM(K1305*3.3%*-1,K1305*75%*0.8%*-1)),"")</f>
        <v/>
      </c>
      <c r="N1305" s="503">
        <f t="shared" ca="1" si="34"/>
        <v>0</v>
      </c>
      <c r="O1305" s="541"/>
      <c r="P1305" s="541"/>
      <c r="Q1305" s="537"/>
      <c r="R1305" s="537"/>
      <c r="S1305" s="537"/>
    </row>
    <row r="1306" spans="2:19" ht="18.75" customHeight="1">
      <c r="B1306" s="626"/>
      <c r="C1306" s="626"/>
      <c r="D1306" s="626" t="str">
        <f ca="1">IFERROR(_xludf.XLOOKUP(E1306,예산코드!D:D,예산코드!A:A),"")</f>
        <v/>
      </c>
      <c r="E1306" s="739"/>
      <c r="F1306" s="747"/>
      <c r="G1306" s="740"/>
      <c r="H1306" s="741"/>
      <c r="I1306" s="741"/>
      <c r="J1306" s="741"/>
      <c r="K1306" s="742"/>
      <c r="L1306" s="743"/>
      <c r="M1306" s="502" t="str">
        <f t="array" aca="1" ref="M1306" ca="1">IFERROR(_xludf.IFS(J1306="원천",K1306*3.3%*-1,J1306="원천/고용",SUM(K1306*3.3%*-1,K1306*75%*0.8%*-1)),"")</f>
        <v/>
      </c>
      <c r="N1306" s="503">
        <f t="shared" ca="1" si="34"/>
        <v>0</v>
      </c>
      <c r="O1306" s="540"/>
      <c r="P1306" s="540"/>
      <c r="Q1306" s="537"/>
      <c r="R1306" s="537"/>
      <c r="S1306" s="537"/>
    </row>
    <row r="1307" spans="2:19" ht="18.75" customHeight="1">
      <c r="B1307" s="626"/>
      <c r="C1307" s="626"/>
      <c r="D1307" s="626" t="str">
        <f ca="1">IFERROR(_xludf.XLOOKUP(E1307,예산코드!D:D,예산코드!A:A),"")</f>
        <v/>
      </c>
      <c r="E1307" s="739"/>
      <c r="F1307" s="747"/>
      <c r="G1307" s="740"/>
      <c r="H1307" s="741"/>
      <c r="I1307" s="741"/>
      <c r="J1307" s="741"/>
      <c r="K1307" s="742"/>
      <c r="L1307" s="743"/>
      <c r="M1307" s="502" t="str">
        <f t="array" aca="1" ref="M1307" ca="1">IFERROR(_xludf.IFS(J1307="원천",K1307*3.3%*-1,J1307="원천/고용",SUM(K1307*3.3%*-1,K1307*75%*0.8%*-1)),"")</f>
        <v/>
      </c>
      <c r="N1307" s="503">
        <f t="shared" ca="1" si="34"/>
        <v>0</v>
      </c>
      <c r="O1307" s="541"/>
      <c r="P1307" s="541"/>
      <c r="Q1307" s="537"/>
      <c r="R1307" s="537"/>
      <c r="S1307" s="537"/>
    </row>
    <row r="1308" spans="2:19" ht="18.75" customHeight="1">
      <c r="B1308" s="626"/>
      <c r="C1308" s="626"/>
      <c r="D1308" s="626" t="str">
        <f ca="1">IFERROR(_xludf.XLOOKUP(E1308,예산코드!D:D,예산코드!A:A),"")</f>
        <v/>
      </c>
      <c r="E1308" s="739"/>
      <c r="F1308" s="747"/>
      <c r="G1308" s="740"/>
      <c r="H1308" s="741"/>
      <c r="I1308" s="741"/>
      <c r="J1308" s="741"/>
      <c r="K1308" s="742"/>
      <c r="L1308" s="743"/>
      <c r="M1308" s="502" t="str">
        <f t="array" aca="1" ref="M1308" ca="1">IFERROR(_xludf.IFS(J1308="원천",K1308*3.3%*-1,J1308="원천/고용",SUM(K1308*3.3%*-1,K1308*75%*0.8%*-1)),"")</f>
        <v/>
      </c>
      <c r="N1308" s="503">
        <f t="shared" ca="1" si="34"/>
        <v>0</v>
      </c>
      <c r="O1308" s="540"/>
      <c r="P1308" s="540"/>
      <c r="Q1308" s="537"/>
      <c r="R1308" s="537"/>
      <c r="S1308" s="537"/>
    </row>
    <row r="1309" spans="2:19" ht="18.75" customHeight="1">
      <c r="B1309" s="626"/>
      <c r="C1309" s="626"/>
      <c r="D1309" s="626" t="str">
        <f ca="1">IFERROR(_xludf.XLOOKUP(E1309,예산코드!D:D,예산코드!A:A),"")</f>
        <v/>
      </c>
      <c r="E1309" s="739"/>
      <c r="F1309" s="747"/>
      <c r="G1309" s="740"/>
      <c r="H1309" s="741"/>
      <c r="I1309" s="741"/>
      <c r="J1309" s="741"/>
      <c r="K1309" s="742"/>
      <c r="L1309" s="743"/>
      <c r="M1309" s="502" t="str">
        <f t="array" aca="1" ref="M1309" ca="1">IFERROR(_xludf.IFS(J1309="원천",K1309*3.3%*-1,J1309="원천/고용",SUM(K1309*3.3%*-1,K1309*75%*0.8%*-1)),"")</f>
        <v/>
      </c>
      <c r="N1309" s="503">
        <f t="shared" ca="1" si="34"/>
        <v>0</v>
      </c>
      <c r="O1309" s="541"/>
      <c r="P1309" s="541"/>
      <c r="Q1309" s="537"/>
      <c r="R1309" s="537"/>
      <c r="S1309" s="537"/>
    </row>
    <row r="1310" spans="2:19" ht="18.75" customHeight="1">
      <c r="B1310" s="626"/>
      <c r="C1310" s="626"/>
      <c r="D1310" s="626" t="str">
        <f ca="1">IFERROR(_xludf.XLOOKUP(E1310,예산코드!D:D,예산코드!A:A),"")</f>
        <v/>
      </c>
      <c r="E1310" s="739"/>
      <c r="F1310" s="747"/>
      <c r="G1310" s="740"/>
      <c r="H1310" s="741"/>
      <c r="I1310" s="741"/>
      <c r="J1310" s="741"/>
      <c r="K1310" s="742"/>
      <c r="L1310" s="743"/>
      <c r="M1310" s="502" t="str">
        <f t="array" aca="1" ref="M1310" ca="1">IFERROR(_xludf.IFS(J1310="원천",K1310*3.3%*-1,J1310="원천/고용",SUM(K1310*3.3%*-1,K1310*75%*0.8%*-1)),"")</f>
        <v/>
      </c>
      <c r="N1310" s="503">
        <f t="shared" ca="1" si="34"/>
        <v>0</v>
      </c>
      <c r="O1310" s="540"/>
      <c r="P1310" s="540"/>
      <c r="Q1310" s="537"/>
      <c r="R1310" s="537"/>
      <c r="S1310" s="537"/>
    </row>
    <row r="1311" spans="2:19" ht="18.75" customHeight="1">
      <c r="B1311" s="626"/>
      <c r="C1311" s="626"/>
      <c r="D1311" s="626" t="str">
        <f ca="1">IFERROR(_xludf.XLOOKUP(E1311,예산코드!D:D,예산코드!A:A),"")</f>
        <v/>
      </c>
      <c r="E1311" s="739"/>
      <c r="F1311" s="747"/>
      <c r="G1311" s="740"/>
      <c r="H1311" s="741"/>
      <c r="I1311" s="741"/>
      <c r="J1311" s="741"/>
      <c r="K1311" s="742"/>
      <c r="L1311" s="743"/>
      <c r="M1311" s="502" t="str">
        <f t="array" aca="1" ref="M1311" ca="1">IFERROR(_xludf.IFS(J1311="원천",K1311*3.3%*-1,J1311="원천/고용",SUM(K1311*3.3%*-1,K1311*75%*0.8%*-1)),"")</f>
        <v/>
      </c>
      <c r="N1311" s="503">
        <f t="shared" ca="1" si="34"/>
        <v>0</v>
      </c>
      <c r="O1311" s="541"/>
      <c r="P1311" s="541"/>
      <c r="Q1311" s="537"/>
      <c r="R1311" s="537"/>
      <c r="S1311" s="537"/>
    </row>
    <row r="1312" spans="2:19" ht="18.75" customHeight="1">
      <c r="B1312" s="626"/>
      <c r="C1312" s="626"/>
      <c r="D1312" s="626" t="str">
        <f ca="1">IFERROR(_xludf.XLOOKUP(E1312,예산코드!D:D,예산코드!A:A),"")</f>
        <v/>
      </c>
      <c r="E1312" s="739"/>
      <c r="F1312" s="747"/>
      <c r="G1312" s="740"/>
      <c r="H1312" s="741"/>
      <c r="I1312" s="741"/>
      <c r="J1312" s="741"/>
      <c r="K1312" s="742"/>
      <c r="L1312" s="743"/>
      <c r="M1312" s="502" t="str">
        <f t="array" aca="1" ref="M1312" ca="1">IFERROR(_xludf.IFS(J1312="원천",K1312*3.3%*-1,J1312="원천/고용",SUM(K1312*3.3%*-1,K1312*75%*0.8%*-1)),"")</f>
        <v/>
      </c>
      <c r="N1312" s="503">
        <f t="shared" ca="1" si="34"/>
        <v>0</v>
      </c>
      <c r="O1312" s="540"/>
      <c r="P1312" s="540"/>
      <c r="Q1312" s="537"/>
      <c r="R1312" s="537"/>
      <c r="S1312" s="537"/>
    </row>
    <row r="1313" spans="2:19" ht="18.75" customHeight="1">
      <c r="B1313" s="626"/>
      <c r="C1313" s="626"/>
      <c r="D1313" s="626" t="str">
        <f ca="1">IFERROR(_xludf.XLOOKUP(E1313,예산코드!D:D,예산코드!A:A),"")</f>
        <v/>
      </c>
      <c r="E1313" s="739"/>
      <c r="F1313" s="747"/>
      <c r="G1313" s="740"/>
      <c r="H1313" s="741"/>
      <c r="I1313" s="741"/>
      <c r="J1313" s="741"/>
      <c r="K1313" s="742"/>
      <c r="L1313" s="743"/>
      <c r="M1313" s="502" t="str">
        <f t="array" aca="1" ref="M1313" ca="1">IFERROR(_xludf.IFS(J1313="원천",K1313*3.3%*-1,J1313="원천/고용",SUM(K1313*3.3%*-1,K1313*75%*0.8%*-1)),"")</f>
        <v/>
      </c>
      <c r="N1313" s="503">
        <f t="shared" ca="1" si="34"/>
        <v>0</v>
      </c>
      <c r="O1313" s="541"/>
      <c r="P1313" s="541"/>
      <c r="Q1313" s="537"/>
      <c r="R1313" s="537"/>
      <c r="S1313" s="537"/>
    </row>
    <row r="1314" spans="2:19" ht="18.75" customHeight="1">
      <c r="B1314" s="626"/>
      <c r="C1314" s="626"/>
      <c r="D1314" s="626" t="str">
        <f ca="1">IFERROR(_xludf.XLOOKUP(E1314,예산코드!D:D,예산코드!A:A),"")</f>
        <v/>
      </c>
      <c r="E1314" s="739"/>
      <c r="F1314" s="747"/>
      <c r="G1314" s="740"/>
      <c r="H1314" s="741"/>
      <c r="I1314" s="741"/>
      <c r="J1314" s="741"/>
      <c r="K1314" s="742"/>
      <c r="L1314" s="743"/>
      <c r="M1314" s="502" t="str">
        <f t="array" aca="1" ref="M1314" ca="1">IFERROR(_xludf.IFS(J1314="원천",K1314*3.3%*-1,J1314="원천/고용",SUM(K1314*3.3%*-1,K1314*75%*0.8%*-1)),"")</f>
        <v/>
      </c>
      <c r="N1314" s="503">
        <f t="shared" ca="1" si="34"/>
        <v>0</v>
      </c>
      <c r="O1314" s="540"/>
      <c r="P1314" s="540"/>
      <c r="Q1314" s="537"/>
      <c r="R1314" s="537"/>
      <c r="S1314" s="537"/>
    </row>
    <row r="1315" spans="2:19" ht="18.75" customHeight="1">
      <c r="B1315" s="626"/>
      <c r="C1315" s="626"/>
      <c r="D1315" s="626" t="str">
        <f ca="1">IFERROR(_xludf.XLOOKUP(E1315,예산코드!D:D,예산코드!A:A),"")</f>
        <v/>
      </c>
      <c r="E1315" s="739"/>
      <c r="F1315" s="747"/>
      <c r="G1315" s="740"/>
      <c r="H1315" s="741"/>
      <c r="I1315" s="741"/>
      <c r="J1315" s="741"/>
      <c r="K1315" s="742"/>
      <c r="L1315" s="743"/>
      <c r="M1315" s="502" t="str">
        <f t="array" aca="1" ref="M1315" ca="1">IFERROR(_xludf.IFS(J1315="원천",K1315*3.3%*-1,J1315="원천/고용",SUM(K1315*3.3%*-1,K1315*75%*0.8%*-1)),"")</f>
        <v/>
      </c>
      <c r="N1315" s="503">
        <f t="shared" ca="1" si="34"/>
        <v>0</v>
      </c>
      <c r="O1315" s="541"/>
      <c r="P1315" s="541"/>
      <c r="Q1315" s="537"/>
      <c r="R1315" s="537"/>
      <c r="S1315" s="537"/>
    </row>
    <row r="1316" spans="2:19" ht="18.75" customHeight="1">
      <c r="B1316" s="626"/>
      <c r="C1316" s="626"/>
      <c r="D1316" s="626" t="str">
        <f ca="1">IFERROR(_xludf.XLOOKUP(E1316,예산코드!D:D,예산코드!A:A),"")</f>
        <v/>
      </c>
      <c r="E1316" s="739"/>
      <c r="F1316" s="747"/>
      <c r="G1316" s="740"/>
      <c r="H1316" s="741"/>
      <c r="I1316" s="741"/>
      <c r="J1316" s="741"/>
      <c r="K1316" s="742"/>
      <c r="L1316" s="743"/>
      <c r="M1316" s="502" t="str">
        <f t="array" aca="1" ref="M1316" ca="1">IFERROR(_xludf.IFS(J1316="원천",K1316*3.3%*-1,J1316="원천/고용",SUM(K1316*3.3%*-1,K1316*75%*0.8%*-1)),"")</f>
        <v/>
      </c>
      <c r="N1316" s="503">
        <f t="shared" ca="1" si="34"/>
        <v>0</v>
      </c>
      <c r="O1316" s="540"/>
      <c r="P1316" s="540"/>
      <c r="Q1316" s="537"/>
      <c r="R1316" s="537"/>
      <c r="S1316" s="537"/>
    </row>
    <row r="1317" spans="2:19" ht="18.75" customHeight="1">
      <c r="B1317" s="626"/>
      <c r="C1317" s="626"/>
      <c r="D1317" s="626" t="str">
        <f ca="1">IFERROR(_xludf.XLOOKUP(E1317,예산코드!D:D,예산코드!A:A),"")</f>
        <v/>
      </c>
      <c r="E1317" s="739"/>
      <c r="F1317" s="747"/>
      <c r="G1317" s="740"/>
      <c r="H1317" s="741"/>
      <c r="I1317" s="741"/>
      <c r="J1317" s="741"/>
      <c r="K1317" s="742"/>
      <c r="L1317" s="743"/>
      <c r="M1317" s="502" t="str">
        <f t="array" aca="1" ref="M1317" ca="1">IFERROR(_xludf.IFS(J1317="원천",K1317*3.3%*-1,J1317="원천/고용",SUM(K1317*3.3%*-1,K1317*75%*0.8%*-1)),"")</f>
        <v/>
      </c>
      <c r="N1317" s="503">
        <f t="shared" ca="1" si="34"/>
        <v>0</v>
      </c>
      <c r="O1317" s="541"/>
      <c r="P1317" s="541"/>
      <c r="Q1317" s="537"/>
      <c r="R1317" s="537"/>
      <c r="S1317" s="537"/>
    </row>
    <row r="1318" spans="2:19" ht="18.75" customHeight="1">
      <c r="B1318" s="626"/>
      <c r="C1318" s="626"/>
      <c r="D1318" s="626" t="str">
        <f ca="1">IFERROR(_xludf.XLOOKUP(E1318,예산코드!D:D,예산코드!A:A),"")</f>
        <v/>
      </c>
      <c r="E1318" s="739"/>
      <c r="F1318" s="747"/>
      <c r="G1318" s="740"/>
      <c r="H1318" s="741"/>
      <c r="I1318" s="741"/>
      <c r="J1318" s="741"/>
      <c r="K1318" s="742"/>
      <c r="L1318" s="743"/>
      <c r="M1318" s="502" t="str">
        <f t="array" aca="1" ref="M1318" ca="1">IFERROR(_xludf.IFS(J1318="원천",K1318*3.3%*-1,J1318="원천/고용",SUM(K1318*3.3%*-1,K1318*75%*0.8%*-1)),"")</f>
        <v/>
      </c>
      <c r="N1318" s="503">
        <f t="shared" ca="1" si="34"/>
        <v>0</v>
      </c>
      <c r="O1318" s="540"/>
      <c r="P1318" s="540"/>
      <c r="Q1318" s="537"/>
      <c r="R1318" s="537"/>
      <c r="S1318" s="537"/>
    </row>
    <row r="1319" spans="2:19" ht="18.75" customHeight="1">
      <c r="B1319" s="626"/>
      <c r="C1319" s="626"/>
      <c r="D1319" s="626" t="str">
        <f ca="1">IFERROR(_xludf.XLOOKUP(E1319,예산코드!D:D,예산코드!A:A),"")</f>
        <v/>
      </c>
      <c r="E1319" s="739"/>
      <c r="F1319" s="747"/>
      <c r="G1319" s="740"/>
      <c r="H1319" s="741"/>
      <c r="I1319" s="741"/>
      <c r="J1319" s="741"/>
      <c r="K1319" s="742"/>
      <c r="L1319" s="743"/>
      <c r="M1319" s="502" t="str">
        <f t="array" aca="1" ref="M1319" ca="1">IFERROR(_xludf.IFS(J1319="원천",K1319*3.3%*-1,J1319="원천/고용",SUM(K1319*3.3%*-1,K1319*75%*0.8%*-1)),"")</f>
        <v/>
      </c>
      <c r="N1319" s="503">
        <f t="shared" ca="1" si="34"/>
        <v>0</v>
      </c>
      <c r="O1319" s="541"/>
      <c r="P1319" s="541"/>
      <c r="Q1319" s="537"/>
      <c r="R1319" s="537"/>
      <c r="S1319" s="537"/>
    </row>
    <row r="1320" spans="2:19" ht="18.75" customHeight="1">
      <c r="B1320" s="626"/>
      <c r="C1320" s="626"/>
      <c r="D1320" s="626" t="str">
        <f ca="1">IFERROR(_xludf.XLOOKUP(E1320,예산코드!D:D,예산코드!A:A),"")</f>
        <v/>
      </c>
      <c r="E1320" s="739"/>
      <c r="F1320" s="747"/>
      <c r="G1320" s="740"/>
      <c r="H1320" s="741"/>
      <c r="I1320" s="741"/>
      <c r="J1320" s="741"/>
      <c r="K1320" s="742"/>
      <c r="L1320" s="743"/>
      <c r="M1320" s="502" t="str">
        <f t="array" aca="1" ref="M1320" ca="1">IFERROR(_xludf.IFS(J1320="원천",K1320*3.3%*-1,J1320="원천/고용",SUM(K1320*3.3%*-1,K1320*75%*0.8%*-1)),"")</f>
        <v/>
      </c>
      <c r="N1320" s="503">
        <f t="shared" ca="1" si="34"/>
        <v>0</v>
      </c>
      <c r="O1320" s="540"/>
      <c r="P1320" s="540"/>
      <c r="Q1320" s="537"/>
      <c r="R1320" s="537"/>
      <c r="S1320" s="537"/>
    </row>
    <row r="1321" spans="2:19" ht="18.75" customHeight="1">
      <c r="B1321" s="626"/>
      <c r="C1321" s="626"/>
      <c r="D1321" s="626" t="str">
        <f ca="1">IFERROR(_xludf.XLOOKUP(E1321,예산코드!D:D,예산코드!A:A),"")</f>
        <v/>
      </c>
      <c r="E1321" s="739"/>
      <c r="F1321" s="747"/>
      <c r="G1321" s="740"/>
      <c r="H1321" s="741"/>
      <c r="I1321" s="741"/>
      <c r="J1321" s="741"/>
      <c r="K1321" s="742"/>
      <c r="L1321" s="743"/>
      <c r="M1321" s="502" t="str">
        <f t="array" aca="1" ref="M1321" ca="1">IFERROR(_xludf.IFS(J1321="원천",K1321*3.3%*-1,J1321="원천/고용",SUM(K1321*3.3%*-1,K1321*75%*0.8%*-1)),"")</f>
        <v/>
      </c>
      <c r="N1321" s="503">
        <f t="shared" ca="1" si="34"/>
        <v>0</v>
      </c>
      <c r="O1321" s="541"/>
      <c r="P1321" s="541"/>
      <c r="Q1321" s="537"/>
      <c r="R1321" s="537"/>
      <c r="S1321" s="537"/>
    </row>
    <row r="1322" spans="2:19" ht="18.75" customHeight="1">
      <c r="B1322" s="626"/>
      <c r="C1322" s="626"/>
      <c r="D1322" s="626" t="str">
        <f ca="1">IFERROR(_xludf.XLOOKUP(E1322,예산코드!D:D,예산코드!A:A),"")</f>
        <v/>
      </c>
      <c r="E1322" s="739"/>
      <c r="F1322" s="747"/>
      <c r="G1322" s="740"/>
      <c r="H1322" s="741"/>
      <c r="I1322" s="741"/>
      <c r="J1322" s="741"/>
      <c r="K1322" s="742"/>
      <c r="L1322" s="743"/>
      <c r="M1322" s="502" t="str">
        <f t="array" aca="1" ref="M1322" ca="1">IFERROR(_xludf.IFS(J1322="원천",K1322*3.3%*-1,J1322="원천/고용",SUM(K1322*3.3%*-1,K1322*75%*0.8%*-1)),"")</f>
        <v/>
      </c>
      <c r="N1322" s="503">
        <f t="shared" ca="1" si="34"/>
        <v>0</v>
      </c>
      <c r="O1322" s="540"/>
      <c r="P1322" s="540"/>
      <c r="Q1322" s="537"/>
      <c r="R1322" s="537"/>
      <c r="S1322" s="537"/>
    </row>
    <row r="1323" spans="2:19" ht="18.75" customHeight="1">
      <c r="B1323" s="626"/>
      <c r="C1323" s="626"/>
      <c r="D1323" s="626" t="str">
        <f ca="1">IFERROR(_xludf.XLOOKUP(E1323,예산코드!D:D,예산코드!A:A),"")</f>
        <v/>
      </c>
      <c r="E1323" s="739"/>
      <c r="F1323" s="747"/>
      <c r="G1323" s="740"/>
      <c r="H1323" s="741"/>
      <c r="I1323" s="741"/>
      <c r="J1323" s="741"/>
      <c r="K1323" s="742"/>
      <c r="L1323" s="743"/>
      <c r="M1323" s="502" t="str">
        <f t="array" aca="1" ref="M1323" ca="1">IFERROR(_xludf.IFS(J1323="원천",K1323*3.3%*-1,J1323="원천/고용",SUM(K1323*3.3%*-1,K1323*75%*0.8%*-1)),"")</f>
        <v/>
      </c>
      <c r="N1323" s="503">
        <f t="shared" ca="1" si="34"/>
        <v>0</v>
      </c>
      <c r="O1323" s="541"/>
      <c r="P1323" s="541"/>
      <c r="Q1323" s="537"/>
      <c r="R1323" s="537"/>
      <c r="S1323" s="537"/>
    </row>
    <row r="1324" spans="2:19" ht="18.75" customHeight="1">
      <c r="B1324" s="626"/>
      <c r="C1324" s="626"/>
      <c r="D1324" s="626" t="str">
        <f ca="1">IFERROR(_xludf.XLOOKUP(E1324,예산코드!D:D,예산코드!A:A),"")</f>
        <v/>
      </c>
      <c r="E1324" s="739"/>
      <c r="F1324" s="747"/>
      <c r="G1324" s="740"/>
      <c r="H1324" s="741"/>
      <c r="I1324" s="741"/>
      <c r="J1324" s="741"/>
      <c r="K1324" s="742"/>
      <c r="L1324" s="743"/>
      <c r="M1324" s="502" t="str">
        <f t="array" aca="1" ref="M1324" ca="1">IFERROR(_xludf.IFS(J1324="원천",K1324*3.3%*-1,J1324="원천/고용",SUM(K1324*3.3%*-1,K1324*75%*0.8%*-1)),"")</f>
        <v/>
      </c>
      <c r="N1324" s="503">
        <f t="shared" ca="1" si="34"/>
        <v>0</v>
      </c>
      <c r="O1324" s="540"/>
      <c r="P1324" s="540"/>
      <c r="Q1324" s="537"/>
      <c r="R1324" s="537"/>
      <c r="S1324" s="537"/>
    </row>
    <row r="1325" spans="2:19" ht="18.75" customHeight="1">
      <c r="B1325" s="626"/>
      <c r="C1325" s="626"/>
      <c r="D1325" s="626" t="str">
        <f ca="1">IFERROR(_xludf.XLOOKUP(E1325,예산코드!D:D,예산코드!A:A),"")</f>
        <v/>
      </c>
      <c r="E1325" s="739"/>
      <c r="F1325" s="747"/>
      <c r="G1325" s="740"/>
      <c r="H1325" s="741"/>
      <c r="I1325" s="741"/>
      <c r="J1325" s="741"/>
      <c r="K1325" s="742"/>
      <c r="L1325" s="743"/>
      <c r="M1325" s="502" t="str">
        <f t="array" aca="1" ref="M1325" ca="1">IFERROR(_xludf.IFS(J1325="원천",K1325*3.3%*-1,J1325="원천/고용",SUM(K1325*3.3%*-1,K1325*75%*0.8%*-1)),"")</f>
        <v/>
      </c>
      <c r="N1325" s="503">
        <f t="shared" ca="1" si="34"/>
        <v>0</v>
      </c>
      <c r="O1325" s="541"/>
      <c r="P1325" s="541"/>
      <c r="Q1325" s="537"/>
      <c r="R1325" s="537"/>
      <c r="S1325" s="537"/>
    </row>
    <row r="1326" spans="2:19" ht="18.75" customHeight="1">
      <c r="B1326" s="626"/>
      <c r="C1326" s="626"/>
      <c r="D1326" s="626" t="str">
        <f ca="1">IFERROR(_xludf.XLOOKUP(E1326,예산코드!D:D,예산코드!A:A),"")</f>
        <v/>
      </c>
      <c r="E1326" s="739"/>
      <c r="F1326" s="747"/>
      <c r="G1326" s="740"/>
      <c r="H1326" s="741"/>
      <c r="I1326" s="741"/>
      <c r="J1326" s="741"/>
      <c r="K1326" s="742"/>
      <c r="L1326" s="743"/>
      <c r="M1326" s="502" t="str">
        <f t="array" aca="1" ref="M1326" ca="1">IFERROR(_xludf.IFS(J1326="원천",K1326*3.3%*-1,J1326="원천/고용",SUM(K1326*3.3%*-1,K1326*75%*0.8%*-1)),"")</f>
        <v/>
      </c>
      <c r="N1326" s="503">
        <f t="shared" ca="1" si="34"/>
        <v>0</v>
      </c>
      <c r="O1326" s="540"/>
      <c r="P1326" s="540"/>
      <c r="Q1326" s="537"/>
      <c r="R1326" s="537"/>
      <c r="S1326" s="537"/>
    </row>
    <row r="1327" spans="2:19" ht="18.75" customHeight="1">
      <c r="B1327" s="626"/>
      <c r="C1327" s="626"/>
      <c r="D1327" s="626" t="str">
        <f ca="1">IFERROR(_xludf.XLOOKUP(E1327,예산코드!D:D,예산코드!A:A),"")</f>
        <v/>
      </c>
      <c r="E1327" s="739"/>
      <c r="F1327" s="747"/>
      <c r="G1327" s="740"/>
      <c r="H1327" s="741"/>
      <c r="I1327" s="741"/>
      <c r="J1327" s="741"/>
      <c r="K1327" s="742"/>
      <c r="L1327" s="743"/>
      <c r="M1327" s="502" t="str">
        <f t="array" aca="1" ref="M1327" ca="1">IFERROR(_xludf.IFS(J1327="원천",K1327*3.3%*-1,J1327="원천/고용",SUM(K1327*3.3%*-1,K1327*75%*0.8%*-1)),"")</f>
        <v/>
      </c>
      <c r="N1327" s="503">
        <f t="shared" ca="1" si="34"/>
        <v>0</v>
      </c>
      <c r="O1327" s="541"/>
      <c r="P1327" s="541"/>
      <c r="Q1327" s="537"/>
      <c r="R1327" s="537"/>
      <c r="S1327" s="537"/>
    </row>
    <row r="1328" spans="2:19" ht="18.75" customHeight="1">
      <c r="B1328" s="626"/>
      <c r="C1328" s="626"/>
      <c r="D1328" s="626" t="str">
        <f ca="1">IFERROR(_xludf.XLOOKUP(E1328,예산코드!D:D,예산코드!A:A),"")</f>
        <v/>
      </c>
      <c r="E1328" s="739"/>
      <c r="F1328" s="747"/>
      <c r="G1328" s="740"/>
      <c r="H1328" s="741"/>
      <c r="I1328" s="741"/>
      <c r="J1328" s="741"/>
      <c r="K1328" s="742"/>
      <c r="L1328" s="743"/>
      <c r="M1328" s="502" t="str">
        <f t="array" aca="1" ref="M1328" ca="1">IFERROR(_xludf.IFS(J1328="원천",K1328*3.3%*-1,J1328="원천/고용",SUM(K1328*3.3%*-1,K1328*75%*0.8%*-1)),"")</f>
        <v/>
      </c>
      <c r="N1328" s="503">
        <f t="shared" ca="1" si="34"/>
        <v>0</v>
      </c>
      <c r="O1328" s="540"/>
      <c r="P1328" s="540"/>
      <c r="Q1328" s="537"/>
      <c r="R1328" s="537"/>
      <c r="S1328" s="537"/>
    </row>
    <row r="1329" spans="2:19" ht="18.75" customHeight="1">
      <c r="B1329" s="626"/>
      <c r="C1329" s="626"/>
      <c r="D1329" s="626" t="str">
        <f ca="1">IFERROR(_xludf.XLOOKUP(E1329,예산코드!D:D,예산코드!A:A),"")</f>
        <v/>
      </c>
      <c r="E1329" s="739"/>
      <c r="F1329" s="747"/>
      <c r="G1329" s="740"/>
      <c r="H1329" s="741"/>
      <c r="I1329" s="741"/>
      <c r="J1329" s="741"/>
      <c r="K1329" s="742"/>
      <c r="L1329" s="743"/>
      <c r="M1329" s="502" t="str">
        <f t="array" aca="1" ref="M1329" ca="1">IFERROR(_xludf.IFS(J1329="원천",K1329*3.3%*-1,J1329="원천/고용",SUM(K1329*3.3%*-1,K1329*75%*0.8%*-1)),"")</f>
        <v/>
      </c>
      <c r="N1329" s="503">
        <f t="shared" ca="1" si="34"/>
        <v>0</v>
      </c>
      <c r="O1329" s="541"/>
      <c r="P1329" s="541"/>
      <c r="Q1329" s="537"/>
      <c r="R1329" s="537"/>
      <c r="S1329" s="537"/>
    </row>
    <row r="1330" spans="2:19" ht="18.75" customHeight="1">
      <c r="B1330" s="626"/>
      <c r="C1330" s="626"/>
      <c r="D1330" s="626" t="str">
        <f ca="1">IFERROR(_xludf.XLOOKUP(E1330,예산코드!D:D,예산코드!A:A),"")</f>
        <v/>
      </c>
      <c r="E1330" s="739"/>
      <c r="F1330" s="747"/>
      <c r="G1330" s="740"/>
      <c r="H1330" s="741"/>
      <c r="I1330" s="741"/>
      <c r="J1330" s="741"/>
      <c r="K1330" s="742"/>
      <c r="L1330" s="743"/>
      <c r="M1330" s="502" t="str">
        <f t="array" aca="1" ref="M1330" ca="1">IFERROR(_xludf.IFS(J1330="원천",K1330*3.3%*-1,J1330="원천/고용",SUM(K1330*3.3%*-1,K1330*75%*0.8%*-1)),"")</f>
        <v/>
      </c>
      <c r="N1330" s="503">
        <f t="shared" ca="1" si="34"/>
        <v>0</v>
      </c>
      <c r="O1330" s="540"/>
      <c r="P1330" s="540"/>
      <c r="Q1330" s="537"/>
      <c r="R1330" s="537"/>
      <c r="S1330" s="537"/>
    </row>
    <row r="1331" spans="2:19" ht="18.75" customHeight="1">
      <c r="B1331" s="626"/>
      <c r="C1331" s="626"/>
      <c r="D1331" s="626" t="str">
        <f ca="1">IFERROR(_xludf.XLOOKUP(E1331,예산코드!D:D,예산코드!A:A),"")</f>
        <v/>
      </c>
      <c r="E1331" s="739"/>
      <c r="F1331" s="747"/>
      <c r="G1331" s="740"/>
      <c r="H1331" s="741"/>
      <c r="I1331" s="741"/>
      <c r="J1331" s="741"/>
      <c r="K1331" s="742"/>
      <c r="L1331" s="743"/>
      <c r="M1331" s="502" t="str">
        <f t="array" aca="1" ref="M1331" ca="1">IFERROR(_xludf.IFS(J1331="원천",K1331*3.3%*-1,J1331="원천/고용",SUM(K1331*3.3%*-1,K1331*75%*0.8%*-1)),"")</f>
        <v/>
      </c>
      <c r="N1331" s="503">
        <f t="shared" ca="1" si="34"/>
        <v>0</v>
      </c>
      <c r="O1331" s="541"/>
      <c r="P1331" s="541"/>
      <c r="Q1331" s="537"/>
      <c r="R1331" s="537"/>
      <c r="S1331" s="537"/>
    </row>
    <row r="1332" spans="2:19" ht="18.75" customHeight="1">
      <c r="B1332" s="626"/>
      <c r="C1332" s="626"/>
      <c r="D1332" s="626" t="str">
        <f ca="1">IFERROR(_xludf.XLOOKUP(E1332,예산코드!D:D,예산코드!A:A),"")</f>
        <v/>
      </c>
      <c r="E1332" s="739"/>
      <c r="F1332" s="747"/>
      <c r="G1332" s="740"/>
      <c r="H1332" s="741"/>
      <c r="I1332" s="741"/>
      <c r="J1332" s="741"/>
      <c r="K1332" s="742"/>
      <c r="L1332" s="743"/>
      <c r="M1332" s="502" t="str">
        <f t="array" aca="1" ref="M1332" ca="1">IFERROR(_xludf.IFS(J1332="원천",K1332*3.3%*-1,J1332="원천/고용",SUM(K1332*3.3%*-1,K1332*75%*0.8%*-1)),"")</f>
        <v/>
      </c>
      <c r="N1332" s="503">
        <f t="shared" ca="1" si="34"/>
        <v>0</v>
      </c>
      <c r="O1332" s="540"/>
      <c r="P1332" s="540"/>
      <c r="Q1332" s="537"/>
      <c r="R1332" s="537"/>
      <c r="S1332" s="537"/>
    </row>
    <row r="1333" spans="2:19" ht="18.75" customHeight="1">
      <c r="B1333" s="626"/>
      <c r="C1333" s="626"/>
      <c r="D1333" s="626" t="str">
        <f ca="1">IFERROR(_xludf.XLOOKUP(E1333,예산코드!D:D,예산코드!A:A),"")</f>
        <v/>
      </c>
      <c r="E1333" s="739"/>
      <c r="F1333" s="747"/>
      <c r="G1333" s="740"/>
      <c r="H1333" s="741"/>
      <c r="I1333" s="741"/>
      <c r="J1333" s="741"/>
      <c r="K1333" s="742"/>
      <c r="L1333" s="743"/>
      <c r="M1333" s="502" t="str">
        <f t="array" aca="1" ref="M1333" ca="1">IFERROR(_xludf.IFS(J1333="원천",K1333*3.3%*-1,J1333="원천/고용",SUM(K1333*3.3%*-1,K1333*75%*0.8%*-1)),"")</f>
        <v/>
      </c>
      <c r="N1333" s="503">
        <f t="shared" ca="1" si="34"/>
        <v>0</v>
      </c>
      <c r="O1333" s="541"/>
      <c r="P1333" s="541"/>
      <c r="Q1333" s="537"/>
      <c r="R1333" s="537"/>
      <c r="S1333" s="537"/>
    </row>
    <row r="1334" spans="2:19" ht="18.75" customHeight="1">
      <c r="B1334" s="626"/>
      <c r="C1334" s="626"/>
      <c r="D1334" s="626" t="str">
        <f ca="1">IFERROR(_xludf.XLOOKUP(E1334,예산코드!D:D,예산코드!A:A),"")</f>
        <v/>
      </c>
      <c r="E1334" s="739"/>
      <c r="F1334" s="747"/>
      <c r="G1334" s="740"/>
      <c r="H1334" s="741"/>
      <c r="I1334" s="741"/>
      <c r="J1334" s="741"/>
      <c r="K1334" s="742"/>
      <c r="L1334" s="743"/>
      <c r="M1334" s="502" t="str">
        <f t="array" aca="1" ref="M1334" ca="1">IFERROR(_xludf.IFS(J1334="원천",K1334*3.3%*-1,J1334="원천/고용",SUM(K1334*3.3%*-1,K1334*75%*0.8%*-1)),"")</f>
        <v/>
      </c>
      <c r="N1334" s="503">
        <f t="shared" ca="1" si="34"/>
        <v>0</v>
      </c>
      <c r="O1334" s="540"/>
      <c r="P1334" s="540"/>
      <c r="Q1334" s="537"/>
      <c r="R1334" s="537"/>
      <c r="S1334" s="537"/>
    </row>
    <row r="1335" spans="2:19" ht="18.75" customHeight="1">
      <c r="B1335" s="626"/>
      <c r="C1335" s="626"/>
      <c r="D1335" s="626" t="str">
        <f ca="1">IFERROR(_xludf.XLOOKUP(E1335,예산코드!D:D,예산코드!A:A),"")</f>
        <v/>
      </c>
      <c r="E1335" s="739"/>
      <c r="F1335" s="747"/>
      <c r="G1335" s="740"/>
      <c r="H1335" s="741"/>
      <c r="I1335" s="741"/>
      <c r="J1335" s="741"/>
      <c r="K1335" s="742"/>
      <c r="L1335" s="743"/>
      <c r="M1335" s="502" t="str">
        <f t="array" aca="1" ref="M1335" ca="1">IFERROR(_xludf.IFS(J1335="원천",K1335*3.3%*-1,J1335="원천/고용",SUM(K1335*3.3%*-1,K1335*75%*0.8%*-1)),"")</f>
        <v/>
      </c>
      <c r="N1335" s="503">
        <f t="shared" ca="1" si="34"/>
        <v>0</v>
      </c>
      <c r="O1335" s="541"/>
      <c r="P1335" s="541"/>
      <c r="Q1335" s="537"/>
      <c r="R1335" s="537"/>
      <c r="S1335" s="537"/>
    </row>
    <row r="1336" spans="2:19" ht="18.75" customHeight="1">
      <c r="B1336" s="626"/>
      <c r="C1336" s="626"/>
      <c r="D1336" s="626" t="str">
        <f ca="1">IFERROR(_xludf.XLOOKUP(E1336,예산코드!D:D,예산코드!A:A),"")</f>
        <v/>
      </c>
      <c r="E1336" s="739"/>
      <c r="F1336" s="747"/>
      <c r="G1336" s="740"/>
      <c r="H1336" s="741"/>
      <c r="I1336" s="741"/>
      <c r="J1336" s="741"/>
      <c r="K1336" s="742"/>
      <c r="L1336" s="743"/>
      <c r="M1336" s="502" t="str">
        <f t="array" aca="1" ref="M1336" ca="1">IFERROR(_xludf.IFS(J1336="원천",K1336*3.3%*-1,J1336="원천/고용",SUM(K1336*3.3%*-1,K1336*75%*0.8%*-1)),"")</f>
        <v/>
      </c>
      <c r="N1336" s="503">
        <f t="shared" ca="1" si="34"/>
        <v>0</v>
      </c>
      <c r="O1336" s="540"/>
      <c r="P1336" s="540"/>
      <c r="Q1336" s="537"/>
      <c r="R1336" s="537"/>
      <c r="S1336" s="537"/>
    </row>
    <row r="1337" spans="2:19" ht="18.75" customHeight="1">
      <c r="B1337" s="626"/>
      <c r="C1337" s="626"/>
      <c r="D1337" s="626" t="str">
        <f ca="1">IFERROR(_xludf.XLOOKUP(E1337,예산코드!D:D,예산코드!A:A),"")</f>
        <v/>
      </c>
      <c r="E1337" s="739"/>
      <c r="F1337" s="747"/>
      <c r="G1337" s="740"/>
      <c r="H1337" s="741"/>
      <c r="I1337" s="741"/>
      <c r="J1337" s="741"/>
      <c r="K1337" s="742"/>
      <c r="L1337" s="743"/>
      <c r="M1337" s="502" t="str">
        <f t="array" aca="1" ref="M1337" ca="1">IFERROR(_xludf.IFS(J1337="원천",K1337*3.3%*-1,J1337="원천/고용",SUM(K1337*3.3%*-1,K1337*75%*0.8%*-1)),"")</f>
        <v/>
      </c>
      <c r="N1337" s="503">
        <f t="shared" ca="1" si="34"/>
        <v>0</v>
      </c>
      <c r="O1337" s="541"/>
      <c r="P1337" s="541"/>
      <c r="Q1337" s="537"/>
      <c r="R1337" s="537"/>
      <c r="S1337" s="537"/>
    </row>
    <row r="1338" spans="2:19" ht="18.75" customHeight="1">
      <c r="B1338" s="626"/>
      <c r="C1338" s="626"/>
      <c r="D1338" s="626" t="str">
        <f ca="1">IFERROR(_xludf.XLOOKUP(E1338,예산코드!D:D,예산코드!A:A),"")</f>
        <v/>
      </c>
      <c r="E1338" s="739"/>
      <c r="F1338" s="747"/>
      <c r="G1338" s="740"/>
      <c r="H1338" s="741"/>
      <c r="I1338" s="741"/>
      <c r="J1338" s="741"/>
      <c r="K1338" s="742"/>
      <c r="L1338" s="743"/>
      <c r="M1338" s="502" t="str">
        <f t="array" aca="1" ref="M1338" ca="1">IFERROR(_xludf.IFS(J1338="원천",K1338*3.3%*-1,J1338="원천/고용",SUM(K1338*3.3%*-1,K1338*75%*0.8%*-1)),"")</f>
        <v/>
      </c>
      <c r="N1338" s="503">
        <f t="shared" ca="1" si="34"/>
        <v>0</v>
      </c>
      <c r="O1338" s="540"/>
      <c r="P1338" s="540"/>
      <c r="Q1338" s="537"/>
      <c r="R1338" s="537"/>
      <c r="S1338" s="537"/>
    </row>
    <row r="1339" spans="2:19" ht="18.75" customHeight="1">
      <c r="B1339" s="626"/>
      <c r="C1339" s="626"/>
      <c r="D1339" s="626" t="str">
        <f ca="1">IFERROR(_xludf.XLOOKUP(E1339,예산코드!D:D,예산코드!A:A),"")</f>
        <v/>
      </c>
      <c r="E1339" s="739"/>
      <c r="F1339" s="747"/>
      <c r="G1339" s="740"/>
      <c r="H1339" s="741"/>
      <c r="I1339" s="741"/>
      <c r="J1339" s="741"/>
      <c r="K1339" s="742"/>
      <c r="L1339" s="743"/>
      <c r="M1339" s="502" t="str">
        <f t="array" aca="1" ref="M1339" ca="1">IFERROR(_xludf.IFS(J1339="원천",K1339*3.3%*-1,J1339="원천/고용",SUM(K1339*3.3%*-1,K1339*75%*0.8%*-1)),"")</f>
        <v/>
      </c>
      <c r="N1339" s="503">
        <f t="shared" ca="1" si="34"/>
        <v>0</v>
      </c>
      <c r="O1339" s="541"/>
      <c r="P1339" s="541"/>
      <c r="Q1339" s="537"/>
      <c r="R1339" s="537"/>
      <c r="S1339" s="537"/>
    </row>
    <row r="1340" spans="2:19" ht="18.75" customHeight="1">
      <c r="B1340" s="626"/>
      <c r="C1340" s="626"/>
      <c r="D1340" s="626" t="str">
        <f ca="1">IFERROR(_xludf.XLOOKUP(E1340,예산코드!D:D,예산코드!A:A),"")</f>
        <v/>
      </c>
      <c r="E1340" s="739"/>
      <c r="F1340" s="747"/>
      <c r="G1340" s="740"/>
      <c r="H1340" s="741"/>
      <c r="I1340" s="741"/>
      <c r="J1340" s="741"/>
      <c r="K1340" s="742"/>
      <c r="L1340" s="743"/>
      <c r="M1340" s="502" t="str">
        <f t="array" aca="1" ref="M1340" ca="1">IFERROR(_xludf.IFS(J1340="원천",K1340*3.3%*-1,J1340="원천/고용",SUM(K1340*3.3%*-1,K1340*75%*0.8%*-1)),"")</f>
        <v/>
      </c>
      <c r="N1340" s="503">
        <f t="shared" ca="1" si="34"/>
        <v>0</v>
      </c>
      <c r="O1340" s="540"/>
      <c r="P1340" s="540"/>
      <c r="Q1340" s="537"/>
      <c r="R1340" s="537"/>
      <c r="S1340" s="537"/>
    </row>
    <row r="1341" spans="2:19" ht="18.75" customHeight="1">
      <c r="B1341" s="626"/>
      <c r="C1341" s="626"/>
      <c r="D1341" s="626" t="str">
        <f ca="1">IFERROR(_xludf.XLOOKUP(E1341,예산코드!D:D,예산코드!A:A),"")</f>
        <v/>
      </c>
      <c r="E1341" s="739"/>
      <c r="F1341" s="747"/>
      <c r="G1341" s="740"/>
      <c r="H1341" s="741"/>
      <c r="I1341" s="741"/>
      <c r="J1341" s="741"/>
      <c r="K1341" s="742"/>
      <c r="L1341" s="743"/>
      <c r="M1341" s="502" t="str">
        <f t="array" aca="1" ref="M1341" ca="1">IFERROR(_xludf.IFS(J1341="원천",K1341*3.3%*-1,J1341="원천/고용",SUM(K1341*3.3%*-1,K1341*75%*0.8%*-1)),"")</f>
        <v/>
      </c>
      <c r="N1341" s="503">
        <f t="shared" ca="1" si="34"/>
        <v>0</v>
      </c>
      <c r="O1341" s="541"/>
      <c r="P1341" s="541"/>
      <c r="Q1341" s="537"/>
      <c r="R1341" s="537"/>
      <c r="S1341" s="537"/>
    </row>
    <row r="1342" spans="2:19" ht="18.75" customHeight="1">
      <c r="B1342" s="626"/>
      <c r="C1342" s="626"/>
      <c r="D1342" s="626" t="str">
        <f ca="1">IFERROR(_xludf.XLOOKUP(E1342,예산코드!D:D,예산코드!A:A),"")</f>
        <v/>
      </c>
      <c r="E1342" s="739"/>
      <c r="F1342" s="747"/>
      <c r="G1342" s="740"/>
      <c r="H1342" s="741"/>
      <c r="I1342" s="741"/>
      <c r="J1342" s="741"/>
      <c r="K1342" s="742"/>
      <c r="L1342" s="743"/>
      <c r="M1342" s="502" t="str">
        <f t="array" aca="1" ref="M1342" ca="1">IFERROR(_xludf.IFS(J1342="원천",K1342*3.3%*-1,J1342="원천/고용",SUM(K1342*3.3%*-1,K1342*75%*0.8%*-1)),"")</f>
        <v/>
      </c>
      <c r="N1342" s="503">
        <f t="shared" ca="1" si="34"/>
        <v>0</v>
      </c>
      <c r="O1342" s="540"/>
      <c r="P1342" s="540"/>
      <c r="Q1342" s="537"/>
      <c r="R1342" s="537"/>
      <c r="S1342" s="537"/>
    </row>
    <row r="1343" spans="2:19" ht="18.75" customHeight="1">
      <c r="B1343" s="626"/>
      <c r="C1343" s="626"/>
      <c r="D1343" s="626" t="str">
        <f ca="1">IFERROR(_xludf.XLOOKUP(E1343,예산코드!D:D,예산코드!A:A),"")</f>
        <v/>
      </c>
      <c r="E1343" s="739"/>
      <c r="F1343" s="747"/>
      <c r="G1343" s="740"/>
      <c r="H1343" s="741"/>
      <c r="I1343" s="741"/>
      <c r="J1343" s="741"/>
      <c r="K1343" s="742"/>
      <c r="L1343" s="743"/>
      <c r="M1343" s="502" t="str">
        <f t="array" aca="1" ref="M1343" ca="1">IFERROR(_xludf.IFS(J1343="원천",K1343*3.3%*-1,J1343="원천/고용",SUM(K1343*3.3%*-1,K1343*75%*0.8%*-1)),"")</f>
        <v/>
      </c>
      <c r="N1343" s="503">
        <f t="shared" ca="1" si="34"/>
        <v>0</v>
      </c>
      <c r="O1343" s="541"/>
      <c r="P1343" s="541"/>
      <c r="Q1343" s="537"/>
      <c r="R1343" s="537"/>
      <c r="S1343" s="537"/>
    </row>
    <row r="1344" spans="2:19" ht="18.75" customHeight="1">
      <c r="B1344" s="626"/>
      <c r="C1344" s="626"/>
      <c r="D1344" s="626" t="str">
        <f ca="1">IFERROR(_xludf.XLOOKUP(E1344,예산코드!D:D,예산코드!A:A),"")</f>
        <v/>
      </c>
      <c r="E1344" s="739"/>
      <c r="F1344" s="747"/>
      <c r="G1344" s="740"/>
      <c r="H1344" s="741"/>
      <c r="I1344" s="741"/>
      <c r="J1344" s="741"/>
      <c r="K1344" s="742"/>
      <c r="L1344" s="743"/>
      <c r="M1344" s="502" t="str">
        <f t="array" aca="1" ref="M1344" ca="1">IFERROR(_xludf.IFS(J1344="원천",K1344*3.3%*-1,J1344="원천/고용",SUM(K1344*3.3%*-1,K1344*75%*0.8%*-1)),"")</f>
        <v/>
      </c>
      <c r="N1344" s="503">
        <f t="shared" ca="1" si="34"/>
        <v>0</v>
      </c>
      <c r="O1344" s="540"/>
      <c r="P1344" s="540"/>
      <c r="Q1344" s="537"/>
      <c r="R1344" s="537"/>
      <c r="S1344" s="537"/>
    </row>
    <row r="1345" spans="2:19" ht="18.75" customHeight="1">
      <c r="B1345" s="626"/>
      <c r="C1345" s="626"/>
      <c r="D1345" s="626" t="str">
        <f ca="1">IFERROR(_xludf.XLOOKUP(E1345,예산코드!D:D,예산코드!A:A),"")</f>
        <v/>
      </c>
      <c r="E1345" s="739"/>
      <c r="F1345" s="747"/>
      <c r="G1345" s="740"/>
      <c r="H1345" s="741"/>
      <c r="I1345" s="741"/>
      <c r="J1345" s="741"/>
      <c r="K1345" s="742"/>
      <c r="L1345" s="743"/>
      <c r="M1345" s="502" t="str">
        <f t="array" aca="1" ref="M1345" ca="1">IFERROR(_xludf.IFS(J1345="원천",K1345*3.3%*-1,J1345="원천/고용",SUM(K1345*3.3%*-1,K1345*75%*0.8%*-1)),"")</f>
        <v/>
      </c>
      <c r="N1345" s="503">
        <f t="shared" ca="1" si="34"/>
        <v>0</v>
      </c>
      <c r="O1345" s="541"/>
      <c r="P1345" s="541"/>
      <c r="Q1345" s="537"/>
      <c r="R1345" s="537"/>
      <c r="S1345" s="537"/>
    </row>
    <row r="1346" spans="2:19" ht="18.75" customHeight="1">
      <c r="B1346" s="626"/>
      <c r="C1346" s="626"/>
      <c r="D1346" s="626" t="str">
        <f ca="1">IFERROR(_xludf.XLOOKUP(E1346,예산코드!D:D,예산코드!A:A),"")</f>
        <v/>
      </c>
      <c r="E1346" s="739"/>
      <c r="F1346" s="747"/>
      <c r="G1346" s="740"/>
      <c r="H1346" s="741"/>
      <c r="I1346" s="741"/>
      <c r="J1346" s="741"/>
      <c r="K1346" s="742"/>
      <c r="L1346" s="743"/>
      <c r="M1346" s="502" t="str">
        <f t="array" aca="1" ref="M1346" ca="1">IFERROR(_xludf.IFS(J1346="원천",K1346*3.3%*-1,J1346="원천/고용",SUM(K1346*3.3%*-1,K1346*75%*0.8%*-1)),"")</f>
        <v/>
      </c>
      <c r="N1346" s="503">
        <f t="shared" ca="1" si="34"/>
        <v>0</v>
      </c>
      <c r="O1346" s="540"/>
      <c r="P1346" s="540"/>
      <c r="Q1346" s="537"/>
      <c r="R1346" s="537"/>
      <c r="S1346" s="537"/>
    </row>
    <row r="1347" spans="2:19" ht="18.75" customHeight="1">
      <c r="B1347" s="626"/>
      <c r="C1347" s="626"/>
      <c r="D1347" s="626" t="str">
        <f ca="1">IFERROR(_xludf.XLOOKUP(E1347,예산코드!D:D,예산코드!A:A),"")</f>
        <v/>
      </c>
      <c r="E1347" s="739"/>
      <c r="F1347" s="747"/>
      <c r="G1347" s="740"/>
      <c r="H1347" s="741"/>
      <c r="I1347" s="741"/>
      <c r="J1347" s="741"/>
      <c r="K1347" s="742"/>
      <c r="L1347" s="743"/>
      <c r="M1347" s="502" t="str">
        <f t="array" aca="1" ref="M1347" ca="1">IFERROR(_xludf.IFS(J1347="원천",K1347*3.3%*-1,J1347="원천/고용",SUM(K1347*3.3%*-1,K1347*75%*0.8%*-1)),"")</f>
        <v/>
      </c>
      <c r="N1347" s="503">
        <f t="shared" ca="1" si="34"/>
        <v>0</v>
      </c>
      <c r="O1347" s="541"/>
      <c r="P1347" s="541"/>
      <c r="Q1347" s="537"/>
      <c r="R1347" s="537"/>
      <c r="S1347" s="537"/>
    </row>
    <row r="1348" spans="2:19" ht="18.75" customHeight="1">
      <c r="B1348" s="626"/>
      <c r="C1348" s="626"/>
      <c r="D1348" s="626" t="str">
        <f ca="1">IFERROR(_xludf.XLOOKUP(E1348,예산코드!D:D,예산코드!A:A),"")</f>
        <v/>
      </c>
      <c r="E1348" s="739"/>
      <c r="F1348" s="747"/>
      <c r="G1348" s="740"/>
      <c r="H1348" s="741"/>
      <c r="I1348" s="741"/>
      <c r="J1348" s="741"/>
      <c r="K1348" s="742"/>
      <c r="L1348" s="743"/>
      <c r="M1348" s="502" t="str">
        <f t="array" aca="1" ref="M1348" ca="1">IFERROR(_xludf.IFS(J1348="원천",K1348*3.3%*-1,J1348="원천/고용",SUM(K1348*3.3%*-1,K1348*75%*0.8%*-1)),"")</f>
        <v/>
      </c>
      <c r="N1348" s="503">
        <f t="shared" ca="1" si="34"/>
        <v>0</v>
      </c>
      <c r="O1348" s="540"/>
      <c r="P1348" s="540"/>
      <c r="Q1348" s="537"/>
      <c r="R1348" s="537"/>
      <c r="S1348" s="537"/>
    </row>
    <row r="1349" spans="2:19" ht="18.75" customHeight="1">
      <c r="B1349" s="626"/>
      <c r="C1349" s="626"/>
      <c r="D1349" s="626" t="str">
        <f ca="1">IFERROR(_xludf.XLOOKUP(E1349,예산코드!D:D,예산코드!A:A),"")</f>
        <v/>
      </c>
      <c r="E1349" s="739"/>
      <c r="F1349" s="747"/>
      <c r="G1349" s="740"/>
      <c r="H1349" s="741"/>
      <c r="I1349" s="741"/>
      <c r="J1349" s="741"/>
      <c r="K1349" s="742"/>
      <c r="L1349" s="743"/>
      <c r="M1349" s="502" t="str">
        <f t="array" aca="1" ref="M1349" ca="1">IFERROR(_xludf.IFS(J1349="원천",K1349*3.3%*-1,J1349="원천/고용",SUM(K1349*3.3%*-1,K1349*75%*0.8%*-1)),"")</f>
        <v/>
      </c>
      <c r="N1349" s="503">
        <f t="shared" ca="1" si="34"/>
        <v>0</v>
      </c>
      <c r="O1349" s="541"/>
      <c r="P1349" s="541"/>
      <c r="Q1349" s="537"/>
      <c r="R1349" s="537"/>
      <c r="S1349" s="537"/>
    </row>
    <row r="1350" spans="2:19" ht="18.75" customHeight="1">
      <c r="B1350" s="626"/>
      <c r="C1350" s="626"/>
      <c r="D1350" s="626" t="str">
        <f ca="1">IFERROR(_xludf.XLOOKUP(E1350,예산코드!D:D,예산코드!A:A),"")</f>
        <v/>
      </c>
      <c r="E1350" s="739"/>
      <c r="F1350" s="747"/>
      <c r="G1350" s="740"/>
      <c r="H1350" s="741"/>
      <c r="I1350" s="741"/>
      <c r="J1350" s="741"/>
      <c r="K1350" s="742"/>
      <c r="L1350" s="743"/>
      <c r="M1350" s="502" t="str">
        <f t="array" aca="1" ref="M1350" ca="1">IFERROR(_xludf.IFS(J1350="원천",K1350*3.3%*-1,J1350="원천/고용",SUM(K1350*3.3%*-1,K1350*75%*0.8%*-1)),"")</f>
        <v/>
      </c>
      <c r="N1350" s="503">
        <f t="shared" ca="1" si="34"/>
        <v>0</v>
      </c>
      <c r="O1350" s="540"/>
      <c r="P1350" s="540"/>
      <c r="Q1350" s="537"/>
      <c r="R1350" s="537"/>
      <c r="S1350" s="537"/>
    </row>
    <row r="1351" spans="2:19" ht="18.75" customHeight="1">
      <c r="B1351" s="626"/>
      <c r="C1351" s="626"/>
      <c r="D1351" s="626" t="str">
        <f ca="1">IFERROR(_xludf.XLOOKUP(E1351,예산코드!D:D,예산코드!A:A),"")</f>
        <v/>
      </c>
      <c r="E1351" s="739"/>
      <c r="F1351" s="747"/>
      <c r="G1351" s="740"/>
      <c r="H1351" s="741"/>
      <c r="I1351" s="741"/>
      <c r="J1351" s="741"/>
      <c r="K1351" s="742"/>
      <c r="L1351" s="743"/>
      <c r="M1351" s="502" t="str">
        <f t="array" aca="1" ref="M1351" ca="1">IFERROR(_xludf.IFS(J1351="원천",K1351*3.3%*-1,J1351="원천/고용",SUM(K1351*3.3%*-1,K1351*75%*0.8%*-1)),"")</f>
        <v/>
      </c>
      <c r="N1351" s="503">
        <f t="shared" ca="1" si="34"/>
        <v>0</v>
      </c>
      <c r="O1351" s="541"/>
      <c r="P1351" s="541"/>
      <c r="Q1351" s="537"/>
      <c r="R1351" s="537"/>
      <c r="S1351" s="537"/>
    </row>
    <row r="1352" spans="2:19" ht="18.75" customHeight="1">
      <c r="B1352" s="626"/>
      <c r="C1352" s="626"/>
      <c r="D1352" s="626" t="str">
        <f ca="1">IFERROR(_xludf.XLOOKUP(E1352,예산코드!D:D,예산코드!A:A),"")</f>
        <v/>
      </c>
      <c r="E1352" s="739"/>
      <c r="F1352" s="747"/>
      <c r="G1352" s="740"/>
      <c r="H1352" s="741"/>
      <c r="I1352" s="741"/>
      <c r="J1352" s="741"/>
      <c r="K1352" s="742"/>
      <c r="L1352" s="743"/>
      <c r="M1352" s="502" t="str">
        <f t="array" aca="1" ref="M1352" ca="1">IFERROR(_xludf.IFS(J1352="원천",K1352*3.3%*-1,J1352="원천/고용",SUM(K1352*3.3%*-1,K1352*75%*0.8%*-1)),"")</f>
        <v/>
      </c>
      <c r="N1352" s="503">
        <f t="shared" ca="1" si="34"/>
        <v>0</v>
      </c>
      <c r="O1352" s="540"/>
      <c r="P1352" s="540"/>
      <c r="Q1352" s="537"/>
      <c r="R1352" s="537"/>
      <c r="S1352" s="537"/>
    </row>
    <row r="1353" spans="2:19" ht="18.75" customHeight="1">
      <c r="B1353" s="626"/>
      <c r="C1353" s="626"/>
      <c r="D1353" s="626" t="str">
        <f ca="1">IFERROR(_xludf.XLOOKUP(E1353,예산코드!D:D,예산코드!A:A),"")</f>
        <v/>
      </c>
      <c r="E1353" s="739"/>
      <c r="F1353" s="747"/>
      <c r="G1353" s="740"/>
      <c r="H1353" s="741"/>
      <c r="I1353" s="741"/>
      <c r="J1353" s="741"/>
      <c r="K1353" s="742"/>
      <c r="L1353" s="743"/>
      <c r="M1353" s="502" t="str">
        <f t="array" aca="1" ref="M1353" ca="1">IFERROR(_xludf.IFS(J1353="원천",K1353*3.3%*-1,J1353="원천/고용",SUM(K1353*3.3%*-1,K1353*75%*0.8%*-1)),"")</f>
        <v/>
      </c>
      <c r="N1353" s="503">
        <f t="shared" ca="1" si="34"/>
        <v>0</v>
      </c>
      <c r="O1353" s="541"/>
      <c r="P1353" s="541"/>
      <c r="Q1353" s="537"/>
      <c r="R1353" s="537"/>
      <c r="S1353" s="537"/>
    </row>
    <row r="1354" spans="2:19" ht="18.75" customHeight="1">
      <c r="B1354" s="626"/>
      <c r="C1354" s="626"/>
      <c r="D1354" s="626" t="str">
        <f ca="1">IFERROR(_xludf.XLOOKUP(E1354,예산코드!D:D,예산코드!A:A),"")</f>
        <v/>
      </c>
      <c r="E1354" s="739"/>
      <c r="F1354" s="747"/>
      <c r="G1354" s="740"/>
      <c r="H1354" s="741"/>
      <c r="I1354" s="741"/>
      <c r="J1354" s="741"/>
      <c r="K1354" s="742"/>
      <c r="L1354" s="743"/>
      <c r="M1354" s="502" t="str">
        <f t="array" aca="1" ref="M1354" ca="1">IFERROR(_xludf.IFS(J1354="원천",K1354*3.3%*-1,J1354="원천/고용",SUM(K1354*3.3%*-1,K1354*75%*0.8%*-1)),"")</f>
        <v/>
      </c>
      <c r="N1354" s="503">
        <f t="shared" ca="1" si="34"/>
        <v>0</v>
      </c>
      <c r="O1354" s="540"/>
      <c r="P1354" s="540"/>
      <c r="Q1354" s="537"/>
      <c r="R1354" s="537"/>
      <c r="S1354" s="537"/>
    </row>
    <row r="1355" spans="2:19" ht="18.75" customHeight="1">
      <c r="B1355" s="626"/>
      <c r="C1355" s="626"/>
      <c r="D1355" s="626" t="str">
        <f ca="1">IFERROR(_xludf.XLOOKUP(E1355,예산코드!D:D,예산코드!A:A),"")</f>
        <v/>
      </c>
      <c r="E1355" s="739"/>
      <c r="F1355" s="747"/>
      <c r="G1355" s="740"/>
      <c r="H1355" s="741"/>
      <c r="I1355" s="741"/>
      <c r="J1355" s="741"/>
      <c r="K1355" s="742"/>
      <c r="L1355" s="743"/>
      <c r="M1355" s="502" t="str">
        <f t="array" aca="1" ref="M1355" ca="1">IFERROR(_xludf.IFS(J1355="원천",K1355*3.3%*-1,J1355="원천/고용",SUM(K1355*3.3%*-1,K1355*75%*0.8%*-1)),"")</f>
        <v/>
      </c>
      <c r="N1355" s="503">
        <f t="shared" ca="1" si="34"/>
        <v>0</v>
      </c>
      <c r="O1355" s="541"/>
      <c r="P1355" s="541"/>
      <c r="Q1355" s="537"/>
      <c r="R1355" s="537"/>
      <c r="S1355" s="537"/>
    </row>
    <row r="1356" spans="2:19" ht="18.75" customHeight="1">
      <c r="B1356" s="626"/>
      <c r="C1356" s="626"/>
      <c r="D1356" s="626" t="str">
        <f ca="1">IFERROR(_xludf.XLOOKUP(E1356,예산코드!D:D,예산코드!A:A),"")</f>
        <v/>
      </c>
      <c r="E1356" s="739"/>
      <c r="F1356" s="747"/>
      <c r="G1356" s="740"/>
      <c r="H1356" s="741"/>
      <c r="I1356" s="741"/>
      <c r="J1356" s="741"/>
      <c r="K1356" s="742"/>
      <c r="L1356" s="743"/>
      <c r="M1356" s="502" t="str">
        <f t="array" aca="1" ref="M1356" ca="1">IFERROR(_xludf.IFS(J1356="원천",K1356*3.3%*-1,J1356="원천/고용",SUM(K1356*3.3%*-1,K1356*75%*0.8%*-1)),"")</f>
        <v/>
      </c>
      <c r="N1356" s="503">
        <f t="shared" ca="1" si="34"/>
        <v>0</v>
      </c>
      <c r="O1356" s="540"/>
      <c r="P1356" s="540"/>
      <c r="Q1356" s="537"/>
      <c r="R1356" s="537"/>
      <c r="S1356" s="537"/>
    </row>
    <row r="1357" spans="2:19" ht="18.75" customHeight="1">
      <c r="B1357" s="626"/>
      <c r="C1357" s="626"/>
      <c r="D1357" s="626" t="str">
        <f ca="1">IFERROR(_xludf.XLOOKUP(E1357,예산코드!D:D,예산코드!A:A),"")</f>
        <v/>
      </c>
      <c r="E1357" s="739"/>
      <c r="F1357" s="747"/>
      <c r="G1357" s="740"/>
      <c r="H1357" s="741"/>
      <c r="I1357" s="741"/>
      <c r="J1357" s="741"/>
      <c r="K1357" s="742"/>
      <c r="L1357" s="743"/>
      <c r="M1357" s="502" t="str">
        <f t="array" aca="1" ref="M1357" ca="1">IFERROR(_xludf.IFS(J1357="원천",K1357*3.3%*-1,J1357="원천/고용",SUM(K1357*3.3%*-1,K1357*75%*0.8%*-1)),"")</f>
        <v/>
      </c>
      <c r="N1357" s="503">
        <f t="shared" ca="1" si="34"/>
        <v>0</v>
      </c>
      <c r="O1357" s="541"/>
      <c r="P1357" s="541"/>
      <c r="Q1357" s="537"/>
      <c r="R1357" s="537"/>
      <c r="S1357" s="537"/>
    </row>
    <row r="1358" spans="2:19" ht="18.75" customHeight="1">
      <c r="B1358" s="626"/>
      <c r="C1358" s="626"/>
      <c r="D1358" s="626" t="str">
        <f ca="1">IFERROR(_xludf.XLOOKUP(E1358,예산코드!D:D,예산코드!A:A),"")</f>
        <v/>
      </c>
      <c r="E1358" s="739"/>
      <c r="F1358" s="747"/>
      <c r="G1358" s="740"/>
      <c r="H1358" s="741"/>
      <c r="I1358" s="741"/>
      <c r="J1358" s="741"/>
      <c r="K1358" s="742"/>
      <c r="L1358" s="743"/>
      <c r="M1358" s="502" t="str">
        <f t="array" aca="1" ref="M1358" ca="1">IFERROR(_xludf.IFS(J1358="원천",K1358*3.3%*-1,J1358="원천/고용",SUM(K1358*3.3%*-1,K1358*75%*0.8%*-1)),"")</f>
        <v/>
      </c>
      <c r="N1358" s="503">
        <f t="shared" ca="1" si="34"/>
        <v>0</v>
      </c>
      <c r="O1358" s="540"/>
      <c r="P1358" s="540"/>
      <c r="Q1358" s="537"/>
      <c r="R1358" s="537"/>
      <c r="S1358" s="537"/>
    </row>
    <row r="1359" spans="2:19" ht="18.75" customHeight="1">
      <c r="B1359" s="626"/>
      <c r="C1359" s="626"/>
      <c r="D1359" s="626" t="str">
        <f ca="1">IFERROR(_xludf.XLOOKUP(E1359,예산코드!D:D,예산코드!A:A),"")</f>
        <v/>
      </c>
      <c r="E1359" s="739"/>
      <c r="F1359" s="747"/>
      <c r="G1359" s="740"/>
      <c r="H1359" s="741"/>
      <c r="I1359" s="741"/>
      <c r="J1359" s="741"/>
      <c r="K1359" s="742"/>
      <c r="L1359" s="743"/>
      <c r="M1359" s="502" t="str">
        <f t="array" aca="1" ref="M1359" ca="1">IFERROR(_xludf.IFS(J1359="원천",K1359*3.3%*-1,J1359="원천/고용",SUM(K1359*3.3%*-1,K1359*75%*0.8%*-1)),"")</f>
        <v/>
      </c>
      <c r="N1359" s="503">
        <f t="shared" ca="1" si="34"/>
        <v>0</v>
      </c>
      <c r="O1359" s="541"/>
      <c r="P1359" s="541"/>
      <c r="Q1359" s="537"/>
      <c r="R1359" s="537"/>
      <c r="S1359" s="537"/>
    </row>
    <row r="1360" spans="2:19" ht="18.75" customHeight="1">
      <c r="B1360" s="626"/>
      <c r="C1360" s="626"/>
      <c r="D1360" s="626" t="str">
        <f ca="1">IFERROR(_xludf.XLOOKUP(E1360,예산코드!D:D,예산코드!A:A),"")</f>
        <v/>
      </c>
      <c r="E1360" s="739"/>
      <c r="F1360" s="747"/>
      <c r="G1360" s="740"/>
      <c r="H1360" s="741"/>
      <c r="I1360" s="741"/>
      <c r="J1360" s="741"/>
      <c r="K1360" s="742"/>
      <c r="L1360" s="743"/>
      <c r="M1360" s="502" t="str">
        <f t="array" aca="1" ref="M1360" ca="1">IFERROR(_xludf.IFS(J1360="원천",K1360*3.3%*-1,J1360="원천/고용",SUM(K1360*3.3%*-1,K1360*75%*0.8%*-1)),"")</f>
        <v/>
      </c>
      <c r="N1360" s="503">
        <f t="shared" ca="1" si="34"/>
        <v>0</v>
      </c>
      <c r="O1360" s="540"/>
      <c r="P1360" s="540"/>
      <c r="Q1360" s="537"/>
      <c r="R1360" s="537"/>
      <c r="S1360" s="537"/>
    </row>
    <row r="1361" spans="2:19" ht="18.75" customHeight="1">
      <c r="B1361" s="626"/>
      <c r="C1361" s="626"/>
      <c r="D1361" s="626" t="str">
        <f ca="1">IFERROR(_xludf.XLOOKUP(E1361,예산코드!D:D,예산코드!A:A),"")</f>
        <v/>
      </c>
      <c r="E1361" s="739"/>
      <c r="F1361" s="747"/>
      <c r="G1361" s="740"/>
      <c r="H1361" s="741"/>
      <c r="I1361" s="741"/>
      <c r="J1361" s="741"/>
      <c r="K1361" s="742"/>
      <c r="L1361" s="743"/>
      <c r="M1361" s="502" t="str">
        <f t="array" aca="1" ref="M1361" ca="1">IFERROR(_xludf.IFS(J1361="원천",K1361*3.3%*-1,J1361="원천/고용",SUM(K1361*3.3%*-1,K1361*75%*0.8%*-1)),"")</f>
        <v/>
      </c>
      <c r="N1361" s="503">
        <f t="shared" ca="1" si="34"/>
        <v>0</v>
      </c>
      <c r="O1361" s="541"/>
      <c r="P1361" s="541"/>
      <c r="Q1361" s="537"/>
      <c r="R1361" s="537"/>
      <c r="S1361" s="537"/>
    </row>
    <row r="1362" spans="2:19" ht="18.75" customHeight="1">
      <c r="B1362" s="626"/>
      <c r="C1362" s="626"/>
      <c r="D1362" s="626" t="str">
        <f ca="1">IFERROR(_xludf.XLOOKUP(E1362,예산코드!D:D,예산코드!A:A),"")</f>
        <v/>
      </c>
      <c r="E1362" s="739"/>
      <c r="F1362" s="747"/>
      <c r="G1362" s="740"/>
      <c r="H1362" s="741"/>
      <c r="I1362" s="741"/>
      <c r="J1362" s="741"/>
      <c r="K1362" s="742"/>
      <c r="L1362" s="743"/>
      <c r="M1362" s="502" t="str">
        <f t="array" aca="1" ref="M1362" ca="1">IFERROR(_xludf.IFS(J1362="원천",K1362*3.3%*-1,J1362="원천/고용",SUM(K1362*3.3%*-1,K1362*75%*0.8%*-1)),"")</f>
        <v/>
      </c>
      <c r="N1362" s="503">
        <f t="shared" ca="1" si="34"/>
        <v>0</v>
      </c>
      <c r="O1362" s="540"/>
      <c r="P1362" s="540"/>
      <c r="Q1362" s="537"/>
      <c r="R1362" s="537"/>
      <c r="S1362" s="537"/>
    </row>
    <row r="1363" spans="2:19" ht="18.75" customHeight="1">
      <c r="B1363" s="626"/>
      <c r="C1363" s="626"/>
      <c r="D1363" s="626" t="str">
        <f ca="1">IFERROR(_xludf.XLOOKUP(E1363,예산코드!D:D,예산코드!A:A),"")</f>
        <v/>
      </c>
      <c r="E1363" s="739"/>
      <c r="F1363" s="747"/>
      <c r="G1363" s="740"/>
      <c r="H1363" s="741"/>
      <c r="I1363" s="741"/>
      <c r="J1363" s="741"/>
      <c r="K1363" s="742"/>
      <c r="L1363" s="743"/>
      <c r="M1363" s="502" t="str">
        <f t="array" aca="1" ref="M1363" ca="1">IFERROR(_xludf.IFS(J1363="원천",K1363*3.3%*-1,J1363="원천/고용",SUM(K1363*3.3%*-1,K1363*75%*0.8%*-1)),"")</f>
        <v/>
      </c>
      <c r="N1363" s="503">
        <f t="shared" ca="1" si="34"/>
        <v>0</v>
      </c>
      <c r="O1363" s="541"/>
      <c r="P1363" s="541"/>
      <c r="Q1363" s="537"/>
      <c r="R1363" s="537"/>
      <c r="S1363" s="537"/>
    </row>
    <row r="1364" spans="2:19" ht="18.75" customHeight="1">
      <c r="B1364" s="626"/>
      <c r="C1364" s="626"/>
      <c r="D1364" s="626" t="str">
        <f ca="1">IFERROR(_xludf.XLOOKUP(E1364,예산코드!D:D,예산코드!A:A),"")</f>
        <v/>
      </c>
      <c r="E1364" s="739"/>
      <c r="F1364" s="747"/>
      <c r="G1364" s="740"/>
      <c r="H1364" s="741"/>
      <c r="I1364" s="741"/>
      <c r="J1364" s="741"/>
      <c r="K1364" s="742"/>
      <c r="L1364" s="743"/>
      <c r="M1364" s="502" t="str">
        <f t="array" aca="1" ref="M1364" ca="1">IFERROR(_xludf.IFS(J1364="원천",K1364*3.3%*-1,J1364="원천/고용",SUM(K1364*3.3%*-1,K1364*75%*0.8%*-1)),"")</f>
        <v/>
      </c>
      <c r="N1364" s="503">
        <f t="shared" ca="1" si="34"/>
        <v>0</v>
      </c>
      <c r="O1364" s="540"/>
      <c r="P1364" s="540"/>
      <c r="Q1364" s="537"/>
      <c r="R1364" s="537"/>
      <c r="S1364" s="537"/>
    </row>
    <row r="1365" spans="2:19" ht="18.75" customHeight="1">
      <c r="B1365" s="626"/>
      <c r="C1365" s="626"/>
      <c r="D1365" s="626" t="str">
        <f ca="1">IFERROR(_xludf.XLOOKUP(E1365,예산코드!D:D,예산코드!A:A),"")</f>
        <v/>
      </c>
      <c r="E1365" s="739"/>
      <c r="F1365" s="747"/>
      <c r="G1365" s="740"/>
      <c r="H1365" s="741"/>
      <c r="I1365" s="741"/>
      <c r="J1365" s="741"/>
      <c r="K1365" s="742"/>
      <c r="L1365" s="743"/>
      <c r="M1365" s="502" t="str">
        <f t="array" aca="1" ref="M1365" ca="1">IFERROR(_xludf.IFS(J1365="원천",K1365*3.3%*-1,J1365="원천/고용",SUM(K1365*3.3%*-1,K1365*75%*0.8%*-1)),"")</f>
        <v/>
      </c>
      <c r="N1365" s="503">
        <f t="shared" ca="1" si="34"/>
        <v>0</v>
      </c>
      <c r="O1365" s="541"/>
      <c r="P1365" s="541"/>
      <c r="Q1365" s="537"/>
      <c r="R1365" s="537"/>
      <c r="S1365" s="537"/>
    </row>
    <row r="1366" spans="2:19" ht="18.75" customHeight="1">
      <c r="B1366" s="626"/>
      <c r="C1366" s="626"/>
      <c r="D1366" s="626" t="str">
        <f ca="1">IFERROR(_xludf.XLOOKUP(E1366,예산코드!D:D,예산코드!A:A),"")</f>
        <v/>
      </c>
      <c r="E1366" s="739"/>
      <c r="F1366" s="747"/>
      <c r="G1366" s="740"/>
      <c r="H1366" s="741"/>
      <c r="I1366" s="741"/>
      <c r="J1366" s="741"/>
      <c r="K1366" s="742"/>
      <c r="L1366" s="743"/>
      <c r="M1366" s="502" t="str">
        <f t="array" aca="1" ref="M1366" ca="1">IFERROR(_xludf.IFS(J1366="원천",K1366*3.3%*-1,J1366="원천/고용",SUM(K1366*3.3%*-1,K1366*75%*0.8%*-1)),"")</f>
        <v/>
      </c>
      <c r="N1366" s="503">
        <f t="shared" ca="1" si="34"/>
        <v>0</v>
      </c>
      <c r="O1366" s="540"/>
      <c r="P1366" s="540"/>
      <c r="Q1366" s="537"/>
      <c r="R1366" s="537"/>
      <c r="S1366" s="537"/>
    </row>
    <row r="1367" spans="2:19" ht="18.75" customHeight="1">
      <c r="B1367" s="626"/>
      <c r="C1367" s="626"/>
      <c r="D1367" s="626" t="str">
        <f ca="1">IFERROR(_xludf.XLOOKUP(E1367,예산코드!D:D,예산코드!A:A),"")</f>
        <v/>
      </c>
      <c r="E1367" s="739"/>
      <c r="F1367" s="747"/>
      <c r="G1367" s="740"/>
      <c r="H1367" s="741"/>
      <c r="I1367" s="741"/>
      <c r="J1367" s="741"/>
      <c r="K1367" s="742"/>
      <c r="L1367" s="743"/>
      <c r="M1367" s="502" t="str">
        <f t="array" aca="1" ref="M1367" ca="1">IFERROR(_xludf.IFS(J1367="원천",K1367*3.3%*-1,J1367="원천/고용",SUM(K1367*3.3%*-1,K1367*75%*0.8%*-1)),"")</f>
        <v/>
      </c>
      <c r="N1367" s="503">
        <f t="shared" ca="1" si="34"/>
        <v>0</v>
      </c>
      <c r="O1367" s="541"/>
      <c r="P1367" s="541"/>
      <c r="Q1367" s="537"/>
      <c r="R1367" s="537"/>
      <c r="S1367" s="537"/>
    </row>
    <row r="1368" spans="2:19" ht="18.75" customHeight="1">
      <c r="B1368" s="626"/>
      <c r="C1368" s="626"/>
      <c r="D1368" s="626" t="str">
        <f ca="1">IFERROR(_xludf.XLOOKUP(E1368,예산코드!D:D,예산코드!A:A),"")</f>
        <v/>
      </c>
      <c r="E1368" s="739"/>
      <c r="F1368" s="747"/>
      <c r="G1368" s="740"/>
      <c r="H1368" s="741"/>
      <c r="I1368" s="741"/>
      <c r="J1368" s="741"/>
      <c r="K1368" s="742"/>
      <c r="L1368" s="743"/>
      <c r="M1368" s="502" t="str">
        <f t="array" aca="1" ref="M1368" ca="1">IFERROR(_xludf.IFS(J1368="원천",K1368*3.3%*-1,J1368="원천/고용",SUM(K1368*3.3%*-1,K1368*75%*0.8%*-1)),"")</f>
        <v/>
      </c>
      <c r="N1368" s="503">
        <f t="shared" ca="1" si="34"/>
        <v>0</v>
      </c>
      <c r="O1368" s="540"/>
      <c r="P1368" s="540"/>
      <c r="Q1368" s="537"/>
      <c r="R1368" s="537"/>
      <c r="S1368" s="537"/>
    </row>
    <row r="1369" spans="2:19" ht="18.75" customHeight="1">
      <c r="B1369" s="626"/>
      <c r="C1369" s="626"/>
      <c r="D1369" s="626" t="str">
        <f ca="1">IFERROR(_xludf.XLOOKUP(E1369,예산코드!D:D,예산코드!A:A),"")</f>
        <v/>
      </c>
      <c r="E1369" s="739"/>
      <c r="F1369" s="747"/>
      <c r="G1369" s="740"/>
      <c r="H1369" s="741"/>
      <c r="I1369" s="741"/>
      <c r="J1369" s="741"/>
      <c r="K1369" s="742"/>
      <c r="L1369" s="743"/>
      <c r="M1369" s="502" t="str">
        <f t="array" aca="1" ref="M1369" ca="1">IFERROR(_xludf.IFS(J1369="원천",K1369*3.3%*-1,J1369="원천/고용",SUM(K1369*3.3%*-1,K1369*75%*0.8%*-1)),"")</f>
        <v/>
      </c>
      <c r="N1369" s="503">
        <f t="shared" ca="1" si="34"/>
        <v>0</v>
      </c>
      <c r="O1369" s="541"/>
      <c r="P1369" s="541"/>
      <c r="Q1369" s="537"/>
      <c r="R1369" s="537"/>
      <c r="S1369" s="537"/>
    </row>
    <row r="1370" spans="2:19" ht="18.75" customHeight="1">
      <c r="B1370" s="626"/>
      <c r="C1370" s="626"/>
      <c r="D1370" s="626" t="str">
        <f ca="1">IFERROR(_xludf.XLOOKUP(E1370,예산코드!D:D,예산코드!A:A),"")</f>
        <v/>
      </c>
      <c r="E1370" s="739"/>
      <c r="F1370" s="747"/>
      <c r="G1370" s="740"/>
      <c r="H1370" s="741"/>
      <c r="I1370" s="741"/>
      <c r="J1370" s="741"/>
      <c r="K1370" s="742"/>
      <c r="L1370" s="743"/>
      <c r="M1370" s="502" t="str">
        <f t="array" aca="1" ref="M1370" ca="1">IFERROR(_xludf.IFS(J1370="원천",K1370*3.3%*-1,J1370="원천/고용",SUM(K1370*3.3%*-1,K1370*75%*0.8%*-1)),"")</f>
        <v/>
      </c>
      <c r="N1370" s="503">
        <f t="shared" ca="1" si="34"/>
        <v>0</v>
      </c>
      <c r="O1370" s="540"/>
      <c r="P1370" s="540"/>
      <c r="Q1370" s="537"/>
      <c r="R1370" s="537"/>
      <c r="S1370" s="537"/>
    </row>
    <row r="1371" spans="2:19" ht="18.75" customHeight="1">
      <c r="B1371" s="626"/>
      <c r="C1371" s="626"/>
      <c r="D1371" s="626" t="str">
        <f ca="1">IFERROR(_xludf.XLOOKUP(E1371,예산코드!D:D,예산코드!A:A),"")</f>
        <v/>
      </c>
      <c r="E1371" s="739"/>
      <c r="F1371" s="747"/>
      <c r="G1371" s="740"/>
      <c r="H1371" s="741"/>
      <c r="I1371" s="741"/>
      <c r="J1371" s="741"/>
      <c r="K1371" s="742"/>
      <c r="L1371" s="743"/>
      <c r="M1371" s="502" t="str">
        <f t="array" aca="1" ref="M1371" ca="1">IFERROR(_xludf.IFS(J1371="원천",K1371*3.3%*-1,J1371="원천/고용",SUM(K1371*3.3%*-1,K1371*75%*0.8%*-1)),"")</f>
        <v/>
      </c>
      <c r="N1371" s="503">
        <f t="shared" ca="1" si="34"/>
        <v>0</v>
      </c>
      <c r="O1371" s="541"/>
      <c r="P1371" s="541"/>
      <c r="Q1371" s="537"/>
      <c r="R1371" s="537"/>
      <c r="S1371" s="537"/>
    </row>
    <row r="1372" spans="2:19" ht="18.75" customHeight="1">
      <c r="B1372" s="626"/>
      <c r="C1372" s="626"/>
      <c r="D1372" s="626" t="str">
        <f ca="1">IFERROR(_xludf.XLOOKUP(E1372,예산코드!D:D,예산코드!A:A),"")</f>
        <v/>
      </c>
      <c r="E1372" s="739"/>
      <c r="F1372" s="747"/>
      <c r="G1372" s="740"/>
      <c r="H1372" s="741"/>
      <c r="I1372" s="741"/>
      <c r="J1372" s="741"/>
      <c r="K1372" s="742"/>
      <c r="L1372" s="743"/>
      <c r="M1372" s="502" t="str">
        <f t="array" aca="1" ref="M1372" ca="1">IFERROR(_xludf.IFS(J1372="원천",K1372*3.3%*-1,J1372="원천/고용",SUM(K1372*3.3%*-1,K1372*75%*0.8%*-1)),"")</f>
        <v/>
      </c>
      <c r="N1372" s="503">
        <f t="shared" ca="1" si="34"/>
        <v>0</v>
      </c>
      <c r="O1372" s="540"/>
      <c r="P1372" s="540"/>
      <c r="Q1372" s="537"/>
      <c r="R1372" s="537"/>
      <c r="S1372" s="537"/>
    </row>
    <row r="1373" spans="2:19" ht="18.75" customHeight="1">
      <c r="B1373" s="626"/>
      <c r="C1373" s="626"/>
      <c r="D1373" s="626" t="str">
        <f ca="1">IFERROR(_xludf.XLOOKUP(E1373,예산코드!D:D,예산코드!A:A),"")</f>
        <v/>
      </c>
      <c r="E1373" s="739"/>
      <c r="F1373" s="747"/>
      <c r="G1373" s="740"/>
      <c r="H1373" s="741"/>
      <c r="I1373" s="741"/>
      <c r="J1373" s="741"/>
      <c r="K1373" s="742"/>
      <c r="L1373" s="743"/>
      <c r="M1373" s="502" t="str">
        <f t="array" aca="1" ref="M1373" ca="1">IFERROR(_xludf.IFS(J1373="원천",K1373*3.3%*-1,J1373="원천/고용",SUM(K1373*3.3%*-1,K1373*75%*0.8%*-1)),"")</f>
        <v/>
      </c>
      <c r="N1373" s="503">
        <f t="shared" ca="1" si="34"/>
        <v>0</v>
      </c>
      <c r="O1373" s="541"/>
      <c r="P1373" s="541"/>
      <c r="Q1373" s="537"/>
      <c r="R1373" s="537"/>
      <c r="S1373" s="537"/>
    </row>
    <row r="1374" spans="2:19" ht="18.75" customHeight="1">
      <c r="B1374" s="626"/>
      <c r="C1374" s="626"/>
      <c r="D1374" s="626" t="str">
        <f ca="1">IFERROR(_xludf.XLOOKUP(E1374,예산코드!D:D,예산코드!A:A),"")</f>
        <v/>
      </c>
      <c r="E1374" s="739"/>
      <c r="F1374" s="747"/>
      <c r="G1374" s="740"/>
      <c r="H1374" s="741"/>
      <c r="I1374" s="741"/>
      <c r="J1374" s="741"/>
      <c r="K1374" s="742"/>
      <c r="L1374" s="743"/>
      <c r="M1374" s="502" t="str">
        <f t="array" aca="1" ref="M1374" ca="1">IFERROR(_xludf.IFS(J1374="원천",K1374*3.3%*-1,J1374="원천/고용",SUM(K1374*3.3%*-1,K1374*75%*0.8%*-1)),"")</f>
        <v/>
      </c>
      <c r="N1374" s="503">
        <f t="shared" ca="1" si="34"/>
        <v>0</v>
      </c>
      <c r="O1374" s="540"/>
      <c r="P1374" s="540"/>
      <c r="Q1374" s="537"/>
      <c r="R1374" s="537"/>
      <c r="S1374" s="537"/>
    </row>
    <row r="1375" spans="2:19" ht="18.75" customHeight="1">
      <c r="B1375" s="626"/>
      <c r="C1375" s="626"/>
      <c r="D1375" s="626" t="str">
        <f ca="1">IFERROR(_xludf.XLOOKUP(E1375,예산코드!D:D,예산코드!A:A),"")</f>
        <v/>
      </c>
      <c r="E1375" s="739"/>
      <c r="F1375" s="747"/>
      <c r="G1375" s="740"/>
      <c r="H1375" s="741"/>
      <c r="I1375" s="741"/>
      <c r="J1375" s="741"/>
      <c r="K1375" s="742"/>
      <c r="L1375" s="743"/>
      <c r="M1375" s="502" t="str">
        <f t="array" aca="1" ref="M1375" ca="1">IFERROR(_xludf.IFS(J1375="원천",K1375*3.3%*-1,J1375="원천/고용",SUM(K1375*3.3%*-1,K1375*75%*0.8%*-1)),"")</f>
        <v/>
      </c>
      <c r="N1375" s="503">
        <f t="shared" ca="1" si="34"/>
        <v>0</v>
      </c>
      <c r="O1375" s="541"/>
      <c r="P1375" s="541"/>
      <c r="Q1375" s="537"/>
      <c r="R1375" s="537"/>
      <c r="S1375" s="537"/>
    </row>
    <row r="1376" spans="2:19" ht="18.75" customHeight="1">
      <c r="B1376" s="626"/>
      <c r="C1376" s="626"/>
      <c r="D1376" s="626" t="str">
        <f ca="1">IFERROR(_xludf.XLOOKUP(E1376,예산코드!D:D,예산코드!A:A),"")</f>
        <v/>
      </c>
      <c r="E1376" s="739"/>
      <c r="F1376" s="747"/>
      <c r="G1376" s="740"/>
      <c r="H1376" s="741"/>
      <c r="I1376" s="741"/>
      <c r="J1376" s="741"/>
      <c r="K1376" s="742"/>
      <c r="L1376" s="743"/>
      <c r="M1376" s="502" t="str">
        <f t="array" aca="1" ref="M1376" ca="1">IFERROR(_xludf.IFS(J1376="원천",K1376*3.3%*-1,J1376="원천/고용",SUM(K1376*3.3%*-1,K1376*75%*0.8%*-1)),"")</f>
        <v/>
      </c>
      <c r="N1376" s="503">
        <f t="shared" ca="1" si="34"/>
        <v>0</v>
      </c>
      <c r="O1376" s="540"/>
      <c r="P1376" s="540"/>
      <c r="Q1376" s="537"/>
      <c r="R1376" s="537"/>
      <c r="S1376" s="537"/>
    </row>
    <row r="1377" spans="2:19" ht="18.75" customHeight="1">
      <c r="B1377" s="626"/>
      <c r="C1377" s="626"/>
      <c r="D1377" s="626" t="str">
        <f ca="1">IFERROR(_xludf.XLOOKUP(E1377,예산코드!D:D,예산코드!A:A),"")</f>
        <v/>
      </c>
      <c r="E1377" s="739"/>
      <c r="F1377" s="747"/>
      <c r="G1377" s="740"/>
      <c r="H1377" s="741"/>
      <c r="I1377" s="741"/>
      <c r="J1377" s="741"/>
      <c r="K1377" s="742"/>
      <c r="L1377" s="743"/>
      <c r="M1377" s="502" t="str">
        <f t="array" aca="1" ref="M1377" ca="1">IFERROR(_xludf.IFS(J1377="원천",K1377*3.3%*-1,J1377="원천/고용",SUM(K1377*3.3%*-1,K1377*75%*0.8%*-1)),"")</f>
        <v/>
      </c>
      <c r="N1377" s="503">
        <f t="shared" ca="1" si="34"/>
        <v>0</v>
      </c>
      <c r="O1377" s="541"/>
      <c r="P1377" s="541"/>
      <c r="Q1377" s="537"/>
      <c r="R1377" s="537"/>
      <c r="S1377" s="537"/>
    </row>
    <row r="1378" spans="2:19" ht="18.75" customHeight="1">
      <c r="B1378" s="626"/>
      <c r="C1378" s="626"/>
      <c r="D1378" s="626" t="str">
        <f ca="1">IFERROR(_xludf.XLOOKUP(E1378,예산코드!D:D,예산코드!A:A),"")</f>
        <v/>
      </c>
      <c r="E1378" s="739"/>
      <c r="F1378" s="747"/>
      <c r="G1378" s="740"/>
      <c r="H1378" s="741"/>
      <c r="I1378" s="741"/>
      <c r="J1378" s="741"/>
      <c r="K1378" s="742"/>
      <c r="L1378" s="743"/>
      <c r="M1378" s="502" t="str">
        <f t="array" aca="1" ref="M1378" ca="1">IFERROR(_xludf.IFS(J1378="원천",K1378*3.3%*-1,J1378="원천/고용",SUM(K1378*3.3%*-1,K1378*75%*0.8%*-1)),"")</f>
        <v/>
      </c>
      <c r="N1378" s="503">
        <f t="shared" ca="1" si="34"/>
        <v>0</v>
      </c>
      <c r="O1378" s="540"/>
      <c r="P1378" s="540"/>
      <c r="Q1378" s="537"/>
      <c r="R1378" s="537"/>
      <c r="S1378" s="537"/>
    </row>
    <row r="1379" spans="2:19" ht="18.75" customHeight="1">
      <c r="B1379" s="626"/>
      <c r="C1379" s="626"/>
      <c r="D1379" s="626" t="str">
        <f ca="1">IFERROR(_xludf.XLOOKUP(E1379,예산코드!D:D,예산코드!A:A),"")</f>
        <v/>
      </c>
      <c r="E1379" s="739"/>
      <c r="F1379" s="747"/>
      <c r="G1379" s="740"/>
      <c r="H1379" s="741"/>
      <c r="I1379" s="741"/>
      <c r="J1379" s="741"/>
      <c r="K1379" s="742"/>
      <c r="L1379" s="743"/>
      <c r="M1379" s="502" t="str">
        <f t="array" aca="1" ref="M1379" ca="1">IFERROR(_xludf.IFS(J1379="원천",K1379*3.3%*-1,J1379="원천/고용",SUM(K1379*3.3%*-1,K1379*75%*0.8%*-1)),"")</f>
        <v/>
      </c>
      <c r="N1379" s="503">
        <f t="shared" ca="1" si="34"/>
        <v>0</v>
      </c>
      <c r="O1379" s="541"/>
      <c r="P1379" s="541"/>
      <c r="Q1379" s="537"/>
      <c r="R1379" s="537"/>
      <c r="S1379" s="537"/>
    </row>
    <row r="1380" spans="2:19" ht="18.75" customHeight="1">
      <c r="B1380" s="626"/>
      <c r="C1380" s="626"/>
      <c r="D1380" s="626" t="str">
        <f ca="1">IFERROR(_xludf.XLOOKUP(E1380,예산코드!D:D,예산코드!A:A),"")</f>
        <v/>
      </c>
      <c r="E1380" s="739"/>
      <c r="F1380" s="747"/>
      <c r="G1380" s="740"/>
      <c r="H1380" s="741"/>
      <c r="I1380" s="741"/>
      <c r="J1380" s="741"/>
      <c r="K1380" s="742"/>
      <c r="L1380" s="743"/>
      <c r="M1380" s="502" t="str">
        <f t="array" aca="1" ref="M1380" ca="1">IFERROR(_xludf.IFS(J1380="원천",K1380*3.3%*-1,J1380="원천/고용",SUM(K1380*3.3%*-1,K1380*75%*0.8%*-1)),"")</f>
        <v/>
      </c>
      <c r="N1380" s="503">
        <f t="shared" ca="1" si="34"/>
        <v>0</v>
      </c>
      <c r="O1380" s="540"/>
      <c r="P1380" s="540"/>
      <c r="Q1380" s="537"/>
      <c r="R1380" s="537"/>
      <c r="S1380" s="537"/>
    </row>
    <row r="1381" spans="2:19" ht="18.75" customHeight="1">
      <c r="B1381" s="626"/>
      <c r="C1381" s="626"/>
      <c r="D1381" s="626" t="str">
        <f ca="1">IFERROR(_xludf.XLOOKUP(E1381,예산코드!D:D,예산코드!A:A),"")</f>
        <v/>
      </c>
      <c r="E1381" s="739"/>
      <c r="F1381" s="747"/>
      <c r="G1381" s="740"/>
      <c r="H1381" s="741"/>
      <c r="I1381" s="741"/>
      <c r="J1381" s="741"/>
      <c r="K1381" s="742"/>
      <c r="L1381" s="743"/>
      <c r="M1381" s="502" t="str">
        <f t="array" aca="1" ref="M1381" ca="1">IFERROR(_xludf.IFS(J1381="원천",K1381*3.3%*-1,J1381="원천/고용",SUM(K1381*3.3%*-1,K1381*75%*0.8%*-1)),"")</f>
        <v/>
      </c>
      <c r="N1381" s="503">
        <f t="shared" ca="1" si="34"/>
        <v>0</v>
      </c>
      <c r="O1381" s="541"/>
      <c r="P1381" s="541"/>
      <c r="Q1381" s="537"/>
      <c r="R1381" s="537"/>
      <c r="S1381" s="537"/>
    </row>
    <row r="1382" spans="2:19" ht="18.75" customHeight="1">
      <c r="B1382" s="626"/>
      <c r="C1382" s="626"/>
      <c r="D1382" s="626" t="str">
        <f ca="1">IFERROR(_xludf.XLOOKUP(E1382,예산코드!D:D,예산코드!A:A),"")</f>
        <v/>
      </c>
      <c r="E1382" s="739"/>
      <c r="F1382" s="747"/>
      <c r="G1382" s="740"/>
      <c r="H1382" s="741"/>
      <c r="I1382" s="741"/>
      <c r="J1382" s="741"/>
      <c r="K1382" s="742"/>
      <c r="L1382" s="743"/>
      <c r="M1382" s="502" t="str">
        <f t="array" aca="1" ref="M1382" ca="1">IFERROR(_xludf.IFS(J1382="원천",K1382*3.3%*-1,J1382="원천/고용",SUM(K1382*3.3%*-1,K1382*75%*0.8%*-1)),"")</f>
        <v/>
      </c>
      <c r="N1382" s="503">
        <f t="shared" ca="1" si="34"/>
        <v>0</v>
      </c>
      <c r="O1382" s="540"/>
      <c r="P1382" s="540"/>
      <c r="Q1382" s="537"/>
      <c r="R1382" s="537"/>
      <c r="S1382" s="537"/>
    </row>
    <row r="1383" spans="2:19" ht="18.75" customHeight="1">
      <c r="B1383" s="626"/>
      <c r="C1383" s="626"/>
      <c r="D1383" s="626" t="str">
        <f ca="1">IFERROR(_xludf.XLOOKUP(E1383,예산코드!D:D,예산코드!A:A),"")</f>
        <v/>
      </c>
      <c r="E1383" s="739"/>
      <c r="F1383" s="747"/>
      <c r="G1383" s="740"/>
      <c r="H1383" s="741"/>
      <c r="I1383" s="741"/>
      <c r="J1383" s="741"/>
      <c r="K1383" s="742"/>
      <c r="L1383" s="743"/>
      <c r="M1383" s="502" t="str">
        <f t="array" aca="1" ref="M1383" ca="1">IFERROR(_xludf.IFS(J1383="원천",K1383*3.3%*-1,J1383="원천/고용",SUM(K1383*3.3%*-1,K1383*75%*0.8%*-1)),"")</f>
        <v/>
      </c>
      <c r="N1383" s="503">
        <f t="shared" ca="1" si="34"/>
        <v>0</v>
      </c>
      <c r="O1383" s="541"/>
      <c r="P1383" s="541"/>
      <c r="Q1383" s="537"/>
      <c r="R1383" s="537"/>
      <c r="S1383" s="537"/>
    </row>
    <row r="1384" spans="2:19" ht="18.75" customHeight="1">
      <c r="B1384" s="626"/>
      <c r="C1384" s="626"/>
      <c r="D1384" s="626" t="str">
        <f ca="1">IFERROR(_xludf.XLOOKUP(E1384,예산코드!D:D,예산코드!A:A),"")</f>
        <v/>
      </c>
      <c r="E1384" s="739"/>
      <c r="F1384" s="747"/>
      <c r="G1384" s="740"/>
      <c r="H1384" s="741"/>
      <c r="I1384" s="741"/>
      <c r="J1384" s="741"/>
      <c r="K1384" s="742"/>
      <c r="L1384" s="743"/>
      <c r="M1384" s="502" t="str">
        <f t="array" aca="1" ref="M1384" ca="1">IFERROR(_xludf.IFS(J1384="원천",K1384*3.3%*-1,J1384="원천/고용",SUM(K1384*3.3%*-1,K1384*75%*0.8%*-1)),"")</f>
        <v/>
      </c>
      <c r="N1384" s="503">
        <f t="shared" ca="1" si="34"/>
        <v>0</v>
      </c>
      <c r="O1384" s="540"/>
      <c r="P1384" s="540"/>
      <c r="Q1384" s="537"/>
      <c r="R1384" s="537"/>
      <c r="S1384" s="537"/>
    </row>
    <row r="1385" spans="2:19" ht="18.75" customHeight="1">
      <c r="B1385" s="626"/>
      <c r="C1385" s="626"/>
      <c r="D1385" s="626" t="str">
        <f ca="1">IFERROR(_xludf.XLOOKUP(E1385,예산코드!D:D,예산코드!A:A),"")</f>
        <v/>
      </c>
      <c r="E1385" s="739"/>
      <c r="F1385" s="747"/>
      <c r="G1385" s="740"/>
      <c r="H1385" s="741"/>
      <c r="I1385" s="741"/>
      <c r="J1385" s="741"/>
      <c r="K1385" s="742"/>
      <c r="L1385" s="743"/>
      <c r="M1385" s="502" t="str">
        <f t="array" aca="1" ref="M1385" ca="1">IFERROR(_xludf.IFS(J1385="원천",K1385*3.3%*-1,J1385="원천/고용",SUM(K1385*3.3%*-1,K1385*75%*0.8%*-1)),"")</f>
        <v/>
      </c>
      <c r="N1385" s="503">
        <f t="shared" ca="1" si="34"/>
        <v>0</v>
      </c>
      <c r="O1385" s="541"/>
      <c r="P1385" s="541"/>
      <c r="Q1385" s="537"/>
      <c r="R1385" s="537"/>
      <c r="S1385" s="537"/>
    </row>
    <row r="1386" spans="2:19" ht="18.75" customHeight="1">
      <c r="B1386" s="626"/>
      <c r="C1386" s="626"/>
      <c r="D1386" s="626" t="str">
        <f ca="1">IFERROR(_xludf.XLOOKUP(E1386,예산코드!D:D,예산코드!A:A),"")</f>
        <v/>
      </c>
      <c r="E1386" s="739"/>
      <c r="F1386" s="747"/>
      <c r="G1386" s="740"/>
      <c r="H1386" s="741"/>
      <c r="I1386" s="741"/>
      <c r="J1386" s="741"/>
      <c r="K1386" s="742"/>
      <c r="L1386" s="743"/>
      <c r="M1386" s="502" t="str">
        <f t="array" aca="1" ref="M1386" ca="1">IFERROR(_xludf.IFS(J1386="원천",K1386*3.3%*-1,J1386="원천/고용",SUM(K1386*3.3%*-1,K1386*75%*0.8%*-1)),"")</f>
        <v/>
      </c>
      <c r="N1386" s="503">
        <f t="shared" ca="1" si="34"/>
        <v>0</v>
      </c>
      <c r="O1386" s="540"/>
      <c r="P1386" s="540"/>
      <c r="Q1386" s="537"/>
      <c r="R1386" s="537"/>
      <c r="S1386" s="537"/>
    </row>
    <row r="1387" spans="2:19" ht="18.75" customHeight="1">
      <c r="B1387" s="626"/>
      <c r="C1387" s="626"/>
      <c r="D1387" s="626" t="str">
        <f ca="1">IFERROR(_xludf.XLOOKUP(E1387,예산코드!D:D,예산코드!A:A),"")</f>
        <v/>
      </c>
      <c r="E1387" s="739"/>
      <c r="F1387" s="747"/>
      <c r="G1387" s="740"/>
      <c r="H1387" s="741"/>
      <c r="I1387" s="741"/>
      <c r="J1387" s="741"/>
      <c r="K1387" s="742"/>
      <c r="L1387" s="743"/>
      <c r="M1387" s="502" t="str">
        <f t="array" aca="1" ref="M1387" ca="1">IFERROR(_xludf.IFS(J1387="원천",K1387*3.3%*-1,J1387="원천/고용",SUM(K1387*3.3%*-1,K1387*75%*0.8%*-1)),"")</f>
        <v/>
      </c>
      <c r="N1387" s="503">
        <f t="shared" ca="1" si="34"/>
        <v>0</v>
      </c>
      <c r="O1387" s="541"/>
      <c r="P1387" s="541"/>
      <c r="Q1387" s="537"/>
      <c r="R1387" s="537"/>
      <c r="S1387" s="537"/>
    </row>
    <row r="1388" spans="2:19" ht="18.75" customHeight="1">
      <c r="B1388" s="626"/>
      <c r="C1388" s="626"/>
      <c r="D1388" s="626" t="str">
        <f ca="1">IFERROR(_xludf.XLOOKUP(E1388,예산코드!D:D,예산코드!A:A),"")</f>
        <v/>
      </c>
      <c r="E1388" s="739"/>
      <c r="F1388" s="747"/>
      <c r="G1388" s="740"/>
      <c r="H1388" s="741"/>
      <c r="I1388" s="741"/>
      <c r="J1388" s="741"/>
      <c r="K1388" s="742"/>
      <c r="L1388" s="743"/>
      <c r="M1388" s="502" t="str">
        <f t="array" aca="1" ref="M1388" ca="1">IFERROR(_xludf.IFS(J1388="원천",K1388*3.3%*-1,J1388="원천/고용",SUM(K1388*3.3%*-1,K1388*75%*0.8%*-1)),"")</f>
        <v/>
      </c>
      <c r="N1388" s="503">
        <f t="shared" ca="1" si="34"/>
        <v>0</v>
      </c>
      <c r="O1388" s="540"/>
      <c r="P1388" s="540"/>
      <c r="Q1388" s="537"/>
      <c r="R1388" s="537"/>
      <c r="S1388" s="537"/>
    </row>
    <row r="1389" spans="2:19" ht="18.75" customHeight="1">
      <c r="B1389" s="626"/>
      <c r="C1389" s="626"/>
      <c r="D1389" s="626" t="str">
        <f ca="1">IFERROR(_xludf.XLOOKUP(E1389,예산코드!D:D,예산코드!A:A),"")</f>
        <v/>
      </c>
      <c r="E1389" s="739"/>
      <c r="F1389" s="747"/>
      <c r="G1389" s="740"/>
      <c r="H1389" s="741"/>
      <c r="I1389" s="741"/>
      <c r="J1389" s="741"/>
      <c r="K1389" s="742"/>
      <c r="L1389" s="743"/>
      <c r="M1389" s="502" t="str">
        <f t="array" aca="1" ref="M1389" ca="1">IFERROR(_xludf.IFS(J1389="원천",K1389*3.3%*-1,J1389="원천/고용",SUM(K1389*3.3%*-1,K1389*75%*0.8%*-1)),"")</f>
        <v/>
      </c>
      <c r="N1389" s="503">
        <f t="shared" ca="1" si="34"/>
        <v>0</v>
      </c>
      <c r="O1389" s="541"/>
      <c r="P1389" s="541"/>
      <c r="Q1389" s="537"/>
      <c r="R1389" s="537"/>
      <c r="S1389" s="537"/>
    </row>
    <row r="1390" spans="2:19" ht="18.75" customHeight="1">
      <c r="B1390" s="626"/>
      <c r="C1390" s="626"/>
      <c r="D1390" s="626" t="str">
        <f ca="1">IFERROR(_xludf.XLOOKUP(E1390,예산코드!D:D,예산코드!A:A),"")</f>
        <v/>
      </c>
      <c r="E1390" s="739"/>
      <c r="F1390" s="747"/>
      <c r="G1390" s="740"/>
      <c r="H1390" s="741"/>
      <c r="I1390" s="741"/>
      <c r="J1390" s="741"/>
      <c r="K1390" s="742"/>
      <c r="L1390" s="743"/>
      <c r="M1390" s="502" t="str">
        <f t="array" aca="1" ref="M1390" ca="1">IFERROR(_xludf.IFS(J1390="원천",K1390*3.3%*-1,J1390="원천/고용",SUM(K1390*3.3%*-1,K1390*75%*0.8%*-1)),"")</f>
        <v/>
      </c>
      <c r="N1390" s="503">
        <f t="shared" ca="1" si="34"/>
        <v>0</v>
      </c>
      <c r="O1390" s="540"/>
      <c r="P1390" s="540"/>
      <c r="Q1390" s="537"/>
      <c r="R1390" s="537"/>
      <c r="S1390" s="537"/>
    </row>
    <row r="1391" spans="2:19" ht="18.75" customHeight="1">
      <c r="B1391" s="626"/>
      <c r="C1391" s="626"/>
      <c r="D1391" s="626" t="str">
        <f ca="1">IFERROR(_xludf.XLOOKUP(E1391,예산코드!D:D,예산코드!A:A),"")</f>
        <v/>
      </c>
      <c r="E1391" s="739"/>
      <c r="F1391" s="747"/>
      <c r="G1391" s="740"/>
      <c r="H1391" s="741"/>
      <c r="I1391" s="741"/>
      <c r="J1391" s="741"/>
      <c r="K1391" s="742"/>
      <c r="L1391" s="743"/>
      <c r="M1391" s="502" t="str">
        <f t="array" aca="1" ref="M1391" ca="1">IFERROR(_xludf.IFS(J1391="원천",K1391*3.3%*-1,J1391="원천/고용",SUM(K1391*3.3%*-1,K1391*75%*0.8%*-1)),"")</f>
        <v/>
      </c>
      <c r="N1391" s="503">
        <f t="shared" ca="1" si="34"/>
        <v>0</v>
      </c>
      <c r="O1391" s="541"/>
      <c r="P1391" s="541"/>
      <c r="Q1391" s="537"/>
      <c r="R1391" s="537"/>
      <c r="S1391" s="537"/>
    </row>
    <row r="1392" spans="2:19" ht="18.75" customHeight="1">
      <c r="B1392" s="626"/>
      <c r="C1392" s="626"/>
      <c r="D1392" s="626" t="str">
        <f ca="1">IFERROR(_xludf.XLOOKUP(E1392,예산코드!D:D,예산코드!A:A),"")</f>
        <v/>
      </c>
      <c r="E1392" s="739"/>
      <c r="F1392" s="747"/>
      <c r="G1392" s="740"/>
      <c r="H1392" s="741"/>
      <c r="I1392" s="741"/>
      <c r="J1392" s="741"/>
      <c r="K1392" s="742"/>
      <c r="L1392" s="743"/>
      <c r="M1392" s="502" t="str">
        <f t="array" aca="1" ref="M1392" ca="1">IFERROR(_xludf.IFS(J1392="원천",K1392*3.3%*-1,J1392="원천/고용",SUM(K1392*3.3%*-1,K1392*75%*0.8%*-1)),"")</f>
        <v/>
      </c>
      <c r="N1392" s="503">
        <f t="shared" ca="1" si="34"/>
        <v>0</v>
      </c>
      <c r="O1392" s="540"/>
      <c r="P1392" s="540"/>
      <c r="Q1392" s="537"/>
      <c r="R1392" s="537"/>
      <c r="S1392" s="537"/>
    </row>
    <row r="1393" spans="2:19" ht="18.75" customHeight="1">
      <c r="B1393" s="626"/>
      <c r="C1393" s="626"/>
      <c r="D1393" s="626" t="str">
        <f ca="1">IFERROR(_xludf.XLOOKUP(E1393,예산코드!D:D,예산코드!A:A),"")</f>
        <v/>
      </c>
      <c r="E1393" s="739"/>
      <c r="F1393" s="747"/>
      <c r="G1393" s="740"/>
      <c r="H1393" s="741"/>
      <c r="I1393" s="741"/>
      <c r="J1393" s="741"/>
      <c r="K1393" s="742"/>
      <c r="L1393" s="743"/>
      <c r="M1393" s="502" t="str">
        <f t="array" aca="1" ref="M1393" ca="1">IFERROR(_xludf.IFS(J1393="원천",K1393*3.3%*-1,J1393="원천/고용",SUM(K1393*3.3%*-1,K1393*75%*0.8%*-1)),"")</f>
        <v/>
      </c>
      <c r="N1393" s="503">
        <f t="shared" ca="1" si="34"/>
        <v>0</v>
      </c>
      <c r="O1393" s="541"/>
      <c r="P1393" s="541"/>
      <c r="Q1393" s="537"/>
      <c r="R1393" s="537"/>
      <c r="S1393" s="537"/>
    </row>
    <row r="1394" spans="2:19" ht="18.75" customHeight="1">
      <c r="B1394" s="626"/>
      <c r="C1394" s="626"/>
      <c r="D1394" s="626" t="str">
        <f ca="1">IFERROR(_xludf.XLOOKUP(E1394,예산코드!D:D,예산코드!A:A),"")</f>
        <v/>
      </c>
      <c r="E1394" s="739"/>
      <c r="F1394" s="747"/>
      <c r="G1394" s="740"/>
      <c r="H1394" s="741"/>
      <c r="I1394" s="741"/>
      <c r="J1394" s="741"/>
      <c r="K1394" s="742"/>
      <c r="L1394" s="743"/>
      <c r="M1394" s="502" t="str">
        <f t="array" aca="1" ref="M1394" ca="1">IFERROR(_xludf.IFS(J1394="원천",K1394*3.3%*-1,J1394="원천/고용",SUM(K1394*3.3%*-1,K1394*75%*0.8%*-1)),"")</f>
        <v/>
      </c>
      <c r="N1394" s="503">
        <f t="shared" ca="1" si="34"/>
        <v>0</v>
      </c>
      <c r="O1394" s="540"/>
      <c r="P1394" s="540"/>
      <c r="Q1394" s="537"/>
      <c r="R1394" s="537"/>
      <c r="S1394" s="537"/>
    </row>
    <row r="1395" spans="2:19" ht="18.75" customHeight="1">
      <c r="B1395" s="626"/>
      <c r="C1395" s="626"/>
      <c r="D1395" s="626" t="str">
        <f ca="1">IFERROR(_xludf.XLOOKUP(E1395,예산코드!D:D,예산코드!A:A),"")</f>
        <v/>
      </c>
      <c r="E1395" s="739"/>
      <c r="F1395" s="747"/>
      <c r="G1395" s="740"/>
      <c r="H1395" s="741"/>
      <c r="I1395" s="741"/>
      <c r="J1395" s="741"/>
      <c r="K1395" s="742"/>
      <c r="L1395" s="743"/>
      <c r="M1395" s="502" t="str">
        <f t="array" aca="1" ref="M1395" ca="1">IFERROR(_xludf.IFS(J1395="원천",K1395*3.3%*-1,J1395="원천/고용",SUM(K1395*3.3%*-1,K1395*75%*0.8%*-1)),"")</f>
        <v/>
      </c>
      <c r="N1395" s="503">
        <f t="shared" ca="1" si="34"/>
        <v>0</v>
      </c>
      <c r="O1395" s="541"/>
      <c r="P1395" s="541"/>
      <c r="Q1395" s="537"/>
      <c r="R1395" s="537"/>
      <c r="S1395" s="537"/>
    </row>
    <row r="1396" spans="2:19" ht="18.75" customHeight="1">
      <c r="B1396" s="626"/>
      <c r="C1396" s="626"/>
      <c r="D1396" s="626" t="str">
        <f ca="1">IFERROR(_xludf.XLOOKUP(E1396,예산코드!D:D,예산코드!A:A),"")</f>
        <v/>
      </c>
      <c r="E1396" s="739"/>
      <c r="F1396" s="747"/>
      <c r="G1396" s="740"/>
      <c r="H1396" s="741"/>
      <c r="I1396" s="741"/>
      <c r="J1396" s="741"/>
      <c r="K1396" s="742"/>
      <c r="L1396" s="743"/>
      <c r="M1396" s="502" t="str">
        <f t="array" aca="1" ref="M1396" ca="1">IFERROR(_xludf.IFS(J1396="원천",K1396*3.3%*-1,J1396="원천/고용",SUM(K1396*3.3%*-1,K1396*75%*0.8%*-1)),"")</f>
        <v/>
      </c>
      <c r="N1396" s="503">
        <f t="shared" ca="1" si="34"/>
        <v>0</v>
      </c>
      <c r="O1396" s="540"/>
      <c r="P1396" s="540"/>
      <c r="Q1396" s="537"/>
      <c r="R1396" s="537"/>
      <c r="S1396" s="537"/>
    </row>
    <row r="1397" spans="2:19" ht="18.75" customHeight="1">
      <c r="B1397" s="626"/>
      <c r="C1397" s="626"/>
      <c r="D1397" s="626" t="str">
        <f ca="1">IFERROR(_xludf.XLOOKUP(E1397,예산코드!D:D,예산코드!A:A),"")</f>
        <v/>
      </c>
      <c r="E1397" s="739"/>
      <c r="F1397" s="747"/>
      <c r="G1397" s="740"/>
      <c r="H1397" s="741"/>
      <c r="I1397" s="741"/>
      <c r="J1397" s="741"/>
      <c r="K1397" s="742"/>
      <c r="L1397" s="743"/>
      <c r="M1397" s="502" t="str">
        <f t="array" aca="1" ref="M1397" ca="1">IFERROR(_xludf.IFS(J1397="원천",K1397*3.3%*-1,J1397="원천/고용",SUM(K1397*3.3%*-1,K1397*75%*0.8%*-1)),"")</f>
        <v/>
      </c>
      <c r="N1397" s="503">
        <f t="shared" ca="1" si="34"/>
        <v>0</v>
      </c>
      <c r="O1397" s="541"/>
      <c r="P1397" s="541"/>
      <c r="Q1397" s="537"/>
      <c r="R1397" s="537"/>
      <c r="S1397" s="537"/>
    </row>
    <row r="1398" spans="2:19" ht="18.75" customHeight="1">
      <c r="B1398" s="626"/>
      <c r="C1398" s="626"/>
      <c r="D1398" s="626" t="str">
        <f ca="1">IFERROR(_xludf.XLOOKUP(E1398,예산코드!D:D,예산코드!A:A),"")</f>
        <v/>
      </c>
      <c r="E1398" s="739"/>
      <c r="F1398" s="747"/>
      <c r="G1398" s="740"/>
      <c r="H1398" s="741"/>
      <c r="I1398" s="741"/>
      <c r="J1398" s="741"/>
      <c r="K1398" s="742"/>
      <c r="L1398" s="743"/>
      <c r="M1398" s="502" t="str">
        <f t="array" aca="1" ref="M1398" ca="1">IFERROR(_xludf.IFS(J1398="원천",K1398*3.3%*-1,J1398="원천/고용",SUM(K1398*3.3%*-1,K1398*75%*0.8%*-1)),"")</f>
        <v/>
      </c>
      <c r="N1398" s="503">
        <f t="shared" ca="1" si="34"/>
        <v>0</v>
      </c>
      <c r="O1398" s="540"/>
      <c r="P1398" s="540"/>
      <c r="Q1398" s="537"/>
      <c r="R1398" s="537"/>
      <c r="S1398" s="537"/>
    </row>
    <row r="1399" spans="2:19" ht="18.75" customHeight="1">
      <c r="B1399" s="626"/>
      <c r="C1399" s="626"/>
      <c r="D1399" s="626" t="str">
        <f ca="1">IFERROR(_xludf.XLOOKUP(E1399,예산코드!D:D,예산코드!A:A),"")</f>
        <v/>
      </c>
      <c r="E1399" s="739"/>
      <c r="F1399" s="747"/>
      <c r="G1399" s="740"/>
      <c r="H1399" s="741"/>
      <c r="I1399" s="741"/>
      <c r="J1399" s="741"/>
      <c r="K1399" s="742"/>
      <c r="L1399" s="743"/>
      <c r="M1399" s="502" t="str">
        <f t="array" aca="1" ref="M1399" ca="1">IFERROR(_xludf.IFS(J1399="원천",K1399*3.3%*-1,J1399="원천/고용",SUM(K1399*3.3%*-1,K1399*75%*0.8%*-1)),"")</f>
        <v/>
      </c>
      <c r="N1399" s="503">
        <f t="shared" ca="1" si="34"/>
        <v>0</v>
      </c>
      <c r="O1399" s="541"/>
      <c r="P1399" s="541"/>
      <c r="Q1399" s="537"/>
      <c r="R1399" s="537"/>
      <c r="S1399" s="537"/>
    </row>
    <row r="1400" spans="2:19" ht="18.75" customHeight="1">
      <c r="B1400" s="626"/>
      <c r="C1400" s="626"/>
      <c r="D1400" s="626" t="str">
        <f ca="1">IFERROR(_xludf.XLOOKUP(E1400,예산코드!D:D,예산코드!A:A),"")</f>
        <v/>
      </c>
      <c r="E1400" s="739"/>
      <c r="F1400" s="747"/>
      <c r="G1400" s="740"/>
      <c r="H1400" s="741"/>
      <c r="I1400" s="741"/>
      <c r="J1400" s="741"/>
      <c r="K1400" s="742"/>
      <c r="L1400" s="743"/>
      <c r="M1400" s="502" t="str">
        <f t="array" aca="1" ref="M1400" ca="1">IFERROR(_xludf.IFS(J1400="원천",K1400*3.3%*-1,J1400="원천/고용",SUM(K1400*3.3%*-1,K1400*75%*0.8%*-1)),"")</f>
        <v/>
      </c>
      <c r="N1400" s="503">
        <f t="shared" ca="1" si="34"/>
        <v>0</v>
      </c>
      <c r="O1400" s="540"/>
      <c r="P1400" s="540"/>
      <c r="Q1400" s="537"/>
      <c r="R1400" s="537"/>
      <c r="S1400" s="537"/>
    </row>
    <row r="1401" spans="2:19" ht="18.75" customHeight="1">
      <c r="B1401" s="626"/>
      <c r="C1401" s="626"/>
      <c r="D1401" s="626" t="str">
        <f ca="1">IFERROR(_xludf.XLOOKUP(E1401,예산코드!D:D,예산코드!A:A),"")</f>
        <v/>
      </c>
      <c r="E1401" s="739"/>
      <c r="F1401" s="747"/>
      <c r="G1401" s="740"/>
      <c r="H1401" s="741"/>
      <c r="I1401" s="741"/>
      <c r="J1401" s="741"/>
      <c r="K1401" s="742"/>
      <c r="L1401" s="743"/>
      <c r="M1401" s="502" t="str">
        <f t="array" aca="1" ref="M1401" ca="1">IFERROR(_xludf.IFS(J1401="원천",K1401*3.3%*-1,J1401="원천/고용",SUM(K1401*3.3%*-1,K1401*75%*0.8%*-1)),"")</f>
        <v/>
      </c>
      <c r="N1401" s="503">
        <f t="shared" ca="1" si="34"/>
        <v>0</v>
      </c>
      <c r="O1401" s="541"/>
      <c r="P1401" s="541"/>
      <c r="Q1401" s="537"/>
      <c r="R1401" s="537"/>
      <c r="S1401" s="537"/>
    </row>
    <row r="1402" spans="2:19" ht="18.75" customHeight="1">
      <c r="B1402" s="626"/>
      <c r="C1402" s="626"/>
      <c r="D1402" s="626" t="str">
        <f ca="1">IFERROR(_xludf.XLOOKUP(E1402,예산코드!D:D,예산코드!A:A),"")</f>
        <v/>
      </c>
      <c r="E1402" s="739"/>
      <c r="F1402" s="747"/>
      <c r="G1402" s="740"/>
      <c r="H1402" s="741"/>
      <c r="I1402" s="741"/>
      <c r="J1402" s="741"/>
      <c r="K1402" s="742"/>
      <c r="L1402" s="743"/>
      <c r="M1402" s="502" t="str">
        <f t="array" aca="1" ref="M1402" ca="1">IFERROR(_xludf.IFS(J1402="원천",K1402*3.3%*-1,J1402="원천/고용",SUM(K1402*3.3%*-1,K1402*75%*0.8%*-1)),"")</f>
        <v/>
      </c>
      <c r="N1402" s="503">
        <f t="shared" ca="1" si="34"/>
        <v>0</v>
      </c>
      <c r="O1402" s="540"/>
      <c r="P1402" s="540"/>
      <c r="Q1402" s="537"/>
      <c r="R1402" s="537"/>
      <c r="S1402" s="537"/>
    </row>
    <row r="1403" spans="2:19" ht="18.75" customHeight="1">
      <c r="B1403" s="626"/>
      <c r="C1403" s="626"/>
      <c r="D1403" s="626" t="str">
        <f ca="1">IFERROR(_xludf.XLOOKUP(E1403,예산코드!D:D,예산코드!A:A),"")</f>
        <v/>
      </c>
      <c r="E1403" s="739"/>
      <c r="F1403" s="747"/>
      <c r="G1403" s="740"/>
      <c r="H1403" s="741"/>
      <c r="I1403" s="741"/>
      <c r="J1403" s="741"/>
      <c r="K1403" s="742"/>
      <c r="L1403" s="743"/>
      <c r="M1403" s="502" t="str">
        <f t="array" aca="1" ref="M1403" ca="1">IFERROR(_xludf.IFS(J1403="원천",K1403*3.3%*-1,J1403="원천/고용",SUM(K1403*3.3%*-1,K1403*75%*0.8%*-1)),"")</f>
        <v/>
      </c>
      <c r="N1403" s="503">
        <f t="shared" ca="1" si="34"/>
        <v>0</v>
      </c>
      <c r="O1403" s="541"/>
      <c r="P1403" s="541"/>
      <c r="Q1403" s="537"/>
      <c r="R1403" s="537"/>
      <c r="S1403" s="537"/>
    </row>
    <row r="1404" spans="2:19" ht="18.75" customHeight="1">
      <c r="B1404" s="626"/>
      <c r="C1404" s="626"/>
      <c r="D1404" s="626" t="str">
        <f ca="1">IFERROR(_xludf.XLOOKUP(E1404,예산코드!D:D,예산코드!A:A),"")</f>
        <v/>
      </c>
      <c r="E1404" s="739"/>
      <c r="F1404" s="747"/>
      <c r="G1404" s="740"/>
      <c r="H1404" s="741"/>
      <c r="I1404" s="741"/>
      <c r="J1404" s="741"/>
      <c r="K1404" s="742"/>
      <c r="L1404" s="743"/>
      <c r="M1404" s="502" t="str">
        <f t="array" aca="1" ref="M1404" ca="1">IFERROR(_xludf.IFS(J1404="원천",K1404*3.3%*-1,J1404="원천/고용",SUM(K1404*3.3%*-1,K1404*75%*0.8%*-1)),"")</f>
        <v/>
      </c>
      <c r="N1404" s="503">
        <f t="shared" ca="1" si="34"/>
        <v>0</v>
      </c>
      <c r="O1404" s="540"/>
      <c r="P1404" s="540"/>
      <c r="Q1404" s="537"/>
      <c r="R1404" s="537"/>
      <c r="S1404" s="537"/>
    </row>
    <row r="1405" spans="2:19" ht="18.75" customHeight="1">
      <c r="B1405" s="626"/>
      <c r="C1405" s="626"/>
      <c r="D1405" s="626" t="str">
        <f ca="1">IFERROR(_xludf.XLOOKUP(E1405,예산코드!D:D,예산코드!A:A),"")</f>
        <v/>
      </c>
      <c r="E1405" s="739"/>
      <c r="F1405" s="747"/>
      <c r="G1405" s="740"/>
      <c r="H1405" s="741"/>
      <c r="I1405" s="741"/>
      <c r="J1405" s="741"/>
      <c r="K1405" s="742"/>
      <c r="L1405" s="743"/>
      <c r="M1405" s="502" t="str">
        <f t="array" aca="1" ref="M1405" ca="1">IFERROR(_xludf.IFS(J1405="원천",K1405*3.3%*-1,J1405="원천/고용",SUM(K1405*3.3%*-1,K1405*75%*0.8%*-1)),"")</f>
        <v/>
      </c>
      <c r="N1405" s="503">
        <f t="shared" ca="1" si="34"/>
        <v>0</v>
      </c>
      <c r="O1405" s="541"/>
      <c r="P1405" s="541"/>
      <c r="Q1405" s="537"/>
      <c r="R1405" s="537"/>
      <c r="S1405" s="537"/>
    </row>
    <row r="1406" spans="2:19" ht="18.75" customHeight="1">
      <c r="B1406" s="626"/>
      <c r="C1406" s="626"/>
      <c r="D1406" s="626" t="str">
        <f ca="1">IFERROR(_xludf.XLOOKUP(E1406,예산코드!D:D,예산코드!A:A),"")</f>
        <v/>
      </c>
      <c r="E1406" s="739"/>
      <c r="F1406" s="747"/>
      <c r="G1406" s="740"/>
      <c r="H1406" s="741"/>
      <c r="I1406" s="741"/>
      <c r="J1406" s="741"/>
      <c r="K1406" s="742"/>
      <c r="L1406" s="743"/>
      <c r="M1406" s="502" t="str">
        <f t="array" aca="1" ref="M1406" ca="1">IFERROR(_xludf.IFS(J1406="원천",K1406*3.3%*-1,J1406="원천/고용",SUM(K1406*3.3%*-1,K1406*75%*0.8%*-1)),"")</f>
        <v/>
      </c>
      <c r="N1406" s="503">
        <f t="shared" ca="1" si="34"/>
        <v>0</v>
      </c>
      <c r="O1406" s="540"/>
      <c r="P1406" s="540"/>
      <c r="Q1406" s="537"/>
      <c r="R1406" s="537"/>
      <c r="S1406" s="537"/>
    </row>
    <row r="1407" spans="2:19" ht="18.75" customHeight="1">
      <c r="B1407" s="626"/>
      <c r="C1407" s="626"/>
      <c r="D1407" s="626" t="str">
        <f ca="1">IFERROR(_xludf.XLOOKUP(E1407,예산코드!D:D,예산코드!A:A),"")</f>
        <v/>
      </c>
      <c r="E1407" s="739"/>
      <c r="F1407" s="747"/>
      <c r="G1407" s="740"/>
      <c r="H1407" s="741"/>
      <c r="I1407" s="741"/>
      <c r="J1407" s="741"/>
      <c r="K1407" s="742"/>
      <c r="L1407" s="743"/>
      <c r="M1407" s="502" t="str">
        <f t="array" aca="1" ref="M1407" ca="1">IFERROR(_xludf.IFS(J1407="원천",K1407*3.3%*-1,J1407="원천/고용",SUM(K1407*3.3%*-1,K1407*75%*0.8%*-1)),"")</f>
        <v/>
      </c>
      <c r="N1407" s="503">
        <f t="shared" ca="1" si="34"/>
        <v>0</v>
      </c>
      <c r="O1407" s="541"/>
      <c r="P1407" s="541"/>
      <c r="Q1407" s="537"/>
      <c r="R1407" s="537"/>
      <c r="S1407" s="537"/>
    </row>
    <row r="1408" spans="2:19" ht="18.75" customHeight="1">
      <c r="B1408" s="626"/>
      <c r="C1408" s="626"/>
      <c r="D1408" s="626" t="str">
        <f ca="1">IFERROR(_xludf.XLOOKUP(E1408,예산코드!D:D,예산코드!A:A),"")</f>
        <v/>
      </c>
      <c r="E1408" s="739"/>
      <c r="F1408" s="747"/>
      <c r="G1408" s="740"/>
      <c r="H1408" s="741"/>
      <c r="I1408" s="741"/>
      <c r="J1408" s="741"/>
      <c r="K1408" s="742"/>
      <c r="L1408" s="743"/>
      <c r="M1408" s="502" t="str">
        <f t="array" aca="1" ref="M1408" ca="1">IFERROR(_xludf.IFS(J1408="원천",K1408*3.3%*-1,J1408="원천/고용",SUM(K1408*3.3%*-1,K1408*75%*0.8%*-1)),"")</f>
        <v/>
      </c>
      <c r="N1408" s="503">
        <f t="shared" ca="1" si="34"/>
        <v>0</v>
      </c>
      <c r="O1408" s="540"/>
      <c r="P1408" s="540"/>
      <c r="Q1408" s="537"/>
      <c r="R1408" s="537"/>
      <c r="S1408" s="537"/>
    </row>
    <row r="1409" spans="2:19" ht="18.75" customHeight="1">
      <c r="B1409" s="626"/>
      <c r="C1409" s="626"/>
      <c r="D1409" s="626" t="str">
        <f ca="1">IFERROR(_xludf.XLOOKUP(E1409,예산코드!D:D,예산코드!A:A),"")</f>
        <v/>
      </c>
      <c r="E1409" s="739"/>
      <c r="F1409" s="747"/>
      <c r="G1409" s="740"/>
      <c r="H1409" s="741"/>
      <c r="I1409" s="741"/>
      <c r="J1409" s="741"/>
      <c r="K1409" s="742"/>
      <c r="L1409" s="743"/>
      <c r="M1409" s="502" t="str">
        <f t="array" aca="1" ref="M1409" ca="1">IFERROR(_xludf.IFS(J1409="원천",K1409*3.3%*-1,J1409="원천/고용",SUM(K1409*3.3%*-1,K1409*75%*0.8%*-1)),"")</f>
        <v/>
      </c>
      <c r="N1409" s="503">
        <f t="shared" ca="1" si="34"/>
        <v>0</v>
      </c>
      <c r="O1409" s="541"/>
      <c r="P1409" s="541"/>
      <c r="Q1409" s="537"/>
      <c r="R1409" s="537"/>
      <c r="S1409" s="537"/>
    </row>
    <row r="1410" spans="2:19" ht="18.75" customHeight="1">
      <c r="B1410" s="626"/>
      <c r="C1410" s="626"/>
      <c r="D1410" s="626" t="str">
        <f ca="1">IFERROR(_xludf.XLOOKUP(E1410,예산코드!D:D,예산코드!A:A),"")</f>
        <v/>
      </c>
      <c r="E1410" s="739"/>
      <c r="F1410" s="747"/>
      <c r="G1410" s="740"/>
      <c r="H1410" s="741"/>
      <c r="I1410" s="741"/>
      <c r="J1410" s="741"/>
      <c r="K1410" s="742"/>
      <c r="L1410" s="743"/>
      <c r="M1410" s="502" t="str">
        <f t="array" aca="1" ref="M1410" ca="1">IFERROR(_xludf.IFS(J1410="원천",K1410*3.3%*-1,J1410="원천/고용",SUM(K1410*3.3%*-1,K1410*75%*0.8%*-1)),"")</f>
        <v/>
      </c>
      <c r="N1410" s="503">
        <f t="shared" ca="1" si="34"/>
        <v>0</v>
      </c>
      <c r="O1410" s="540"/>
      <c r="P1410" s="540"/>
      <c r="Q1410" s="537"/>
      <c r="R1410" s="537"/>
      <c r="S1410" s="537"/>
    </row>
    <row r="1411" spans="2:19" ht="18.75" customHeight="1">
      <c r="B1411" s="626"/>
      <c r="C1411" s="626"/>
      <c r="D1411" s="626" t="str">
        <f ca="1">IFERROR(_xludf.XLOOKUP(E1411,예산코드!D:D,예산코드!A:A),"")</f>
        <v/>
      </c>
      <c r="E1411" s="739"/>
      <c r="F1411" s="747"/>
      <c r="G1411" s="740"/>
      <c r="H1411" s="741"/>
      <c r="I1411" s="741"/>
      <c r="J1411" s="741"/>
      <c r="K1411" s="742"/>
      <c r="L1411" s="743"/>
      <c r="M1411" s="502" t="str">
        <f t="array" aca="1" ref="M1411" ca="1">IFERROR(_xludf.IFS(J1411="원천",K1411*3.3%*-1,J1411="원천/고용",SUM(K1411*3.3%*-1,K1411*75%*0.8%*-1)),"")</f>
        <v/>
      </c>
      <c r="N1411" s="503">
        <f t="shared" ca="1" si="34"/>
        <v>0</v>
      </c>
      <c r="O1411" s="541"/>
      <c r="P1411" s="541"/>
      <c r="Q1411" s="537"/>
      <c r="R1411" s="537"/>
      <c r="S1411" s="537"/>
    </row>
    <row r="1412" spans="2:19" ht="18.75" customHeight="1">
      <c r="B1412" s="626"/>
      <c r="C1412" s="626"/>
      <c r="D1412" s="626" t="str">
        <f ca="1">IFERROR(_xludf.XLOOKUP(E1412,예산코드!D:D,예산코드!A:A),"")</f>
        <v/>
      </c>
      <c r="E1412" s="739"/>
      <c r="F1412" s="747"/>
      <c r="G1412" s="740"/>
      <c r="H1412" s="741"/>
      <c r="I1412" s="741"/>
      <c r="J1412" s="741"/>
      <c r="K1412" s="742"/>
      <c r="L1412" s="743"/>
      <c r="M1412" s="502" t="str">
        <f t="array" aca="1" ref="M1412" ca="1">IFERROR(_xludf.IFS(J1412="원천",K1412*3.3%*-1,J1412="원천/고용",SUM(K1412*3.3%*-1,K1412*75%*0.8%*-1)),"")</f>
        <v/>
      </c>
      <c r="N1412" s="503">
        <f t="shared" ca="1" si="34"/>
        <v>0</v>
      </c>
      <c r="O1412" s="540"/>
      <c r="P1412" s="540"/>
      <c r="Q1412" s="537"/>
      <c r="R1412" s="537"/>
      <c r="S1412" s="537"/>
    </row>
    <row r="1413" spans="2:19" ht="18.75" customHeight="1">
      <c r="B1413" s="626"/>
      <c r="C1413" s="626"/>
      <c r="D1413" s="626" t="str">
        <f ca="1">IFERROR(_xludf.XLOOKUP(E1413,예산코드!D:D,예산코드!A:A),"")</f>
        <v/>
      </c>
      <c r="E1413" s="739"/>
      <c r="F1413" s="747"/>
      <c r="G1413" s="740"/>
      <c r="H1413" s="741"/>
      <c r="I1413" s="741"/>
      <c r="J1413" s="741"/>
      <c r="K1413" s="742"/>
      <c r="L1413" s="743"/>
      <c r="M1413" s="502" t="str">
        <f t="array" aca="1" ref="M1413" ca="1">IFERROR(_xludf.IFS(J1413="원천",K1413*3.3%*-1,J1413="원천/고용",SUM(K1413*3.3%*-1,K1413*75%*0.8%*-1)),"")</f>
        <v/>
      </c>
      <c r="N1413" s="503">
        <f t="shared" ca="1" si="34"/>
        <v>0</v>
      </c>
      <c r="O1413" s="541"/>
      <c r="P1413" s="541"/>
      <c r="Q1413" s="537"/>
      <c r="R1413" s="537"/>
      <c r="S1413" s="537"/>
    </row>
    <row r="1414" spans="2:19" ht="18.75" customHeight="1">
      <c r="B1414" s="626"/>
      <c r="C1414" s="626"/>
      <c r="D1414" s="626" t="str">
        <f ca="1">IFERROR(_xludf.XLOOKUP(E1414,예산코드!D:D,예산코드!A:A),"")</f>
        <v/>
      </c>
      <c r="E1414" s="739"/>
      <c r="F1414" s="747"/>
      <c r="G1414" s="740"/>
      <c r="H1414" s="741"/>
      <c r="I1414" s="741"/>
      <c r="J1414" s="741"/>
      <c r="K1414" s="742"/>
      <c r="L1414" s="743"/>
      <c r="M1414" s="502" t="str">
        <f t="array" aca="1" ref="M1414" ca="1">IFERROR(_xludf.IFS(J1414="원천",K1414*3.3%*-1,J1414="원천/고용",SUM(K1414*3.3%*-1,K1414*75%*0.8%*-1)),"")</f>
        <v/>
      </c>
      <c r="N1414" s="503">
        <f t="shared" ca="1" si="34"/>
        <v>0</v>
      </c>
      <c r="O1414" s="540"/>
      <c r="P1414" s="540"/>
      <c r="Q1414" s="537"/>
      <c r="R1414" s="537"/>
      <c r="S1414" s="537"/>
    </row>
    <row r="1415" spans="2:19" ht="18.75" customHeight="1">
      <c r="B1415" s="626"/>
      <c r="C1415" s="626"/>
      <c r="D1415" s="626" t="str">
        <f ca="1">IFERROR(_xludf.XLOOKUP(E1415,예산코드!D:D,예산코드!A:A),"")</f>
        <v/>
      </c>
      <c r="E1415" s="739"/>
      <c r="F1415" s="747"/>
      <c r="G1415" s="740"/>
      <c r="H1415" s="741"/>
      <c r="I1415" s="741"/>
      <c r="J1415" s="741"/>
      <c r="K1415" s="742"/>
      <c r="L1415" s="743"/>
      <c r="M1415" s="502" t="str">
        <f t="array" aca="1" ref="M1415" ca="1">IFERROR(_xludf.IFS(J1415="원천",K1415*3.3%*-1,J1415="원천/고용",SUM(K1415*3.3%*-1,K1415*75%*0.8%*-1)),"")</f>
        <v/>
      </c>
      <c r="N1415" s="503">
        <f t="shared" ca="1" si="34"/>
        <v>0</v>
      </c>
      <c r="O1415" s="541"/>
      <c r="P1415" s="541"/>
      <c r="Q1415" s="537"/>
      <c r="R1415" s="537"/>
      <c r="S1415" s="537"/>
    </row>
    <row r="1416" spans="2:19" ht="18.75" customHeight="1">
      <c r="B1416" s="626"/>
      <c r="C1416" s="626"/>
      <c r="D1416" s="626" t="str">
        <f ca="1">IFERROR(_xludf.XLOOKUP(E1416,예산코드!D:D,예산코드!A:A),"")</f>
        <v/>
      </c>
      <c r="E1416" s="739"/>
      <c r="F1416" s="747"/>
      <c r="G1416" s="740"/>
      <c r="H1416" s="741"/>
      <c r="I1416" s="741"/>
      <c r="J1416" s="741"/>
      <c r="K1416" s="742"/>
      <c r="L1416" s="743"/>
      <c r="M1416" s="502" t="str">
        <f t="array" aca="1" ref="M1416" ca="1">IFERROR(_xludf.IFS(J1416="원천",K1416*3.3%*-1,J1416="원천/고용",SUM(K1416*3.3%*-1,K1416*75%*0.8%*-1)),"")</f>
        <v/>
      </c>
      <c r="N1416" s="503">
        <f t="shared" ca="1" si="34"/>
        <v>0</v>
      </c>
      <c r="O1416" s="540"/>
      <c r="P1416" s="540"/>
      <c r="Q1416" s="537"/>
      <c r="R1416" s="537"/>
      <c r="S1416" s="537"/>
    </row>
    <row r="1417" spans="2:19" ht="18.75" customHeight="1">
      <c r="B1417" s="626"/>
      <c r="C1417" s="626"/>
      <c r="D1417" s="626" t="str">
        <f ca="1">IFERROR(_xludf.XLOOKUP(E1417,예산코드!D:D,예산코드!A:A),"")</f>
        <v/>
      </c>
      <c r="E1417" s="739"/>
      <c r="F1417" s="747"/>
      <c r="G1417" s="740"/>
      <c r="H1417" s="741"/>
      <c r="I1417" s="741"/>
      <c r="J1417" s="741"/>
      <c r="K1417" s="742"/>
      <c r="L1417" s="743"/>
      <c r="M1417" s="502" t="str">
        <f t="array" aca="1" ref="M1417" ca="1">IFERROR(_xludf.IFS(J1417="원천",K1417*3.3%*-1,J1417="원천/고용",SUM(K1417*3.3%*-1,K1417*75%*0.8%*-1)),"")</f>
        <v/>
      </c>
      <c r="N1417" s="503">
        <f t="shared" ca="1" si="34"/>
        <v>0</v>
      </c>
      <c r="O1417" s="541"/>
      <c r="P1417" s="541"/>
      <c r="Q1417" s="537"/>
      <c r="R1417" s="537"/>
      <c r="S1417" s="537"/>
    </row>
    <row r="1418" spans="2:19" ht="18.75" customHeight="1">
      <c r="B1418" s="626"/>
      <c r="C1418" s="626"/>
      <c r="D1418" s="626" t="str">
        <f ca="1">IFERROR(_xludf.XLOOKUP(E1418,예산코드!D:D,예산코드!A:A),"")</f>
        <v/>
      </c>
      <c r="E1418" s="739"/>
      <c r="F1418" s="747"/>
      <c r="G1418" s="740"/>
      <c r="H1418" s="741"/>
      <c r="I1418" s="741"/>
      <c r="J1418" s="741"/>
      <c r="K1418" s="742"/>
      <c r="L1418" s="743"/>
      <c r="M1418" s="502" t="str">
        <f t="array" aca="1" ref="M1418" ca="1">IFERROR(_xludf.IFS(J1418="원천",K1418*3.3%*-1,J1418="원천/고용",SUM(K1418*3.3%*-1,K1418*75%*0.8%*-1)),"")</f>
        <v/>
      </c>
      <c r="N1418" s="503">
        <f t="shared" ca="1" si="34"/>
        <v>0</v>
      </c>
      <c r="O1418" s="540"/>
      <c r="P1418" s="540"/>
      <c r="Q1418" s="537"/>
      <c r="R1418" s="537"/>
      <c r="S1418" s="537"/>
    </row>
    <row r="1419" spans="2:19" ht="18.75" customHeight="1">
      <c r="B1419" s="626"/>
      <c r="C1419" s="626"/>
      <c r="D1419" s="626" t="str">
        <f ca="1">IFERROR(_xludf.XLOOKUP(E1419,예산코드!D:D,예산코드!A:A),"")</f>
        <v/>
      </c>
      <c r="E1419" s="739"/>
      <c r="F1419" s="747"/>
      <c r="G1419" s="740"/>
      <c r="H1419" s="741"/>
      <c r="I1419" s="741"/>
      <c r="J1419" s="741"/>
      <c r="K1419" s="742"/>
      <c r="L1419" s="743"/>
      <c r="M1419" s="502" t="str">
        <f t="array" aca="1" ref="M1419" ca="1">IFERROR(_xludf.IFS(J1419="원천",K1419*3.3%*-1,J1419="원천/고용",SUM(K1419*3.3%*-1,K1419*75%*0.8%*-1)),"")</f>
        <v/>
      </c>
      <c r="N1419" s="503">
        <f t="shared" ca="1" si="34"/>
        <v>0</v>
      </c>
      <c r="O1419" s="541"/>
      <c r="P1419" s="541"/>
      <c r="Q1419" s="537"/>
      <c r="R1419" s="537"/>
      <c r="S1419" s="537"/>
    </row>
    <row r="1420" spans="2:19" ht="18.75" customHeight="1">
      <c r="B1420" s="626"/>
      <c r="C1420" s="626"/>
      <c r="D1420" s="626" t="str">
        <f ca="1">IFERROR(_xludf.XLOOKUP(E1420,예산코드!D:D,예산코드!A:A),"")</f>
        <v/>
      </c>
      <c r="E1420" s="739"/>
      <c r="F1420" s="747"/>
      <c r="G1420" s="740"/>
      <c r="H1420" s="741"/>
      <c r="I1420" s="741"/>
      <c r="J1420" s="741"/>
      <c r="K1420" s="742"/>
      <c r="L1420" s="743"/>
      <c r="M1420" s="502" t="str">
        <f t="array" aca="1" ref="M1420" ca="1">IFERROR(_xludf.IFS(J1420="원천",K1420*3.3%*-1,J1420="원천/고용",SUM(K1420*3.3%*-1,K1420*75%*0.8%*-1)),"")</f>
        <v/>
      </c>
      <c r="N1420" s="503">
        <f t="shared" ca="1" si="34"/>
        <v>0</v>
      </c>
      <c r="O1420" s="540"/>
      <c r="P1420" s="540"/>
      <c r="Q1420" s="537"/>
      <c r="R1420" s="537"/>
      <c r="S1420" s="537"/>
    </row>
    <row r="1421" spans="2:19" ht="18.75" customHeight="1">
      <c r="B1421" s="626"/>
      <c r="C1421" s="626"/>
      <c r="D1421" s="626" t="str">
        <f ca="1">IFERROR(_xludf.XLOOKUP(E1421,예산코드!D:D,예산코드!A:A),"")</f>
        <v/>
      </c>
      <c r="E1421" s="739"/>
      <c r="F1421" s="747"/>
      <c r="G1421" s="740"/>
      <c r="H1421" s="741"/>
      <c r="I1421" s="741"/>
      <c r="J1421" s="741"/>
      <c r="K1421" s="742"/>
      <c r="L1421" s="743"/>
      <c r="M1421" s="502" t="str">
        <f t="array" aca="1" ref="M1421" ca="1">IFERROR(_xludf.IFS(J1421="원천",K1421*3.3%*-1,J1421="원천/고용",SUM(K1421*3.3%*-1,K1421*75%*0.8%*-1)),"")</f>
        <v/>
      </c>
      <c r="N1421" s="503">
        <f t="shared" ca="1" si="34"/>
        <v>0</v>
      </c>
      <c r="O1421" s="541"/>
      <c r="P1421" s="541"/>
      <c r="Q1421" s="537"/>
      <c r="R1421" s="537"/>
      <c r="S1421" s="537"/>
    </row>
    <row r="1422" spans="2:19" ht="18.75" customHeight="1">
      <c r="B1422" s="626"/>
      <c r="C1422" s="626"/>
      <c r="D1422" s="626" t="str">
        <f ca="1">IFERROR(_xludf.XLOOKUP(E1422,예산코드!D:D,예산코드!A:A),"")</f>
        <v/>
      </c>
      <c r="E1422" s="739"/>
      <c r="F1422" s="747"/>
      <c r="G1422" s="740"/>
      <c r="H1422" s="741"/>
      <c r="I1422" s="741"/>
      <c r="J1422" s="741"/>
      <c r="K1422" s="742"/>
      <c r="L1422" s="743"/>
      <c r="M1422" s="502" t="str">
        <f t="array" aca="1" ref="M1422" ca="1">IFERROR(_xludf.IFS(J1422="원천",K1422*3.3%*-1,J1422="원천/고용",SUM(K1422*3.3%*-1,K1422*75%*0.8%*-1)),"")</f>
        <v/>
      </c>
      <c r="N1422" s="503">
        <f t="shared" ca="1" si="34"/>
        <v>0</v>
      </c>
      <c r="O1422" s="540"/>
      <c r="P1422" s="540"/>
      <c r="Q1422" s="537"/>
      <c r="R1422" s="537"/>
      <c r="S1422" s="537"/>
    </row>
    <row r="1423" spans="2:19" ht="18.75" customHeight="1">
      <c r="B1423" s="626"/>
      <c r="C1423" s="626"/>
      <c r="D1423" s="626" t="str">
        <f ca="1">IFERROR(_xludf.XLOOKUP(E1423,예산코드!D:D,예산코드!A:A),"")</f>
        <v/>
      </c>
      <c r="E1423" s="739"/>
      <c r="F1423" s="747"/>
      <c r="G1423" s="740"/>
      <c r="H1423" s="741"/>
      <c r="I1423" s="741"/>
      <c r="J1423" s="741"/>
      <c r="K1423" s="742"/>
      <c r="L1423" s="743"/>
      <c r="M1423" s="502" t="str">
        <f t="array" aca="1" ref="M1423" ca="1">IFERROR(_xludf.IFS(J1423="원천",K1423*3.3%*-1,J1423="원천/고용",SUM(K1423*3.3%*-1,K1423*75%*0.8%*-1)),"")</f>
        <v/>
      </c>
      <c r="N1423" s="503">
        <f t="shared" ca="1" si="34"/>
        <v>0</v>
      </c>
      <c r="O1423" s="541"/>
      <c r="P1423" s="541"/>
      <c r="Q1423" s="537"/>
      <c r="R1423" s="537"/>
      <c r="S1423" s="537"/>
    </row>
    <row r="1424" spans="2:19" ht="18.75" customHeight="1">
      <c r="B1424" s="626"/>
      <c r="C1424" s="626"/>
      <c r="D1424" s="626" t="str">
        <f ca="1">IFERROR(_xludf.XLOOKUP(E1424,예산코드!D:D,예산코드!A:A),"")</f>
        <v/>
      </c>
      <c r="E1424" s="739"/>
      <c r="F1424" s="747"/>
      <c r="G1424" s="740"/>
      <c r="H1424" s="741"/>
      <c r="I1424" s="741"/>
      <c r="J1424" s="741"/>
      <c r="K1424" s="742"/>
      <c r="L1424" s="743"/>
      <c r="M1424" s="502" t="str">
        <f t="array" aca="1" ref="M1424" ca="1">IFERROR(_xludf.IFS(J1424="원천",K1424*3.3%*-1,J1424="원천/고용",SUM(K1424*3.3%*-1,K1424*75%*0.8%*-1)),"")</f>
        <v/>
      </c>
      <c r="N1424" s="503">
        <f t="shared" ca="1" si="34"/>
        <v>0</v>
      </c>
      <c r="O1424" s="540"/>
      <c r="P1424" s="540"/>
      <c r="Q1424" s="537"/>
      <c r="R1424" s="537"/>
      <c r="S1424" s="537"/>
    </row>
    <row r="1425" spans="2:19" ht="18.75" customHeight="1">
      <c r="B1425" s="626"/>
      <c r="C1425" s="626"/>
      <c r="D1425" s="626" t="str">
        <f ca="1">IFERROR(_xludf.XLOOKUP(E1425,예산코드!D:D,예산코드!A:A),"")</f>
        <v/>
      </c>
      <c r="E1425" s="739"/>
      <c r="F1425" s="747"/>
      <c r="G1425" s="740"/>
      <c r="H1425" s="741"/>
      <c r="I1425" s="741"/>
      <c r="J1425" s="741"/>
      <c r="K1425" s="742"/>
      <c r="L1425" s="743"/>
      <c r="M1425" s="502" t="str">
        <f t="array" aca="1" ref="M1425" ca="1">IFERROR(_xludf.IFS(J1425="원천",K1425*3.3%*-1,J1425="원천/고용",SUM(K1425*3.3%*-1,K1425*75%*0.8%*-1)),"")</f>
        <v/>
      </c>
      <c r="N1425" s="503">
        <f t="shared" ca="1" si="34"/>
        <v>0</v>
      </c>
      <c r="O1425" s="541"/>
      <c r="P1425" s="541"/>
      <c r="Q1425" s="537"/>
      <c r="R1425" s="537"/>
      <c r="S1425" s="537"/>
    </row>
    <row r="1426" spans="2:19" ht="18.75" customHeight="1">
      <c r="B1426" s="626"/>
      <c r="C1426" s="626"/>
      <c r="D1426" s="626" t="str">
        <f ca="1">IFERROR(_xludf.XLOOKUP(E1426,예산코드!D:D,예산코드!A:A),"")</f>
        <v/>
      </c>
      <c r="E1426" s="739"/>
      <c r="F1426" s="747"/>
      <c r="G1426" s="740"/>
      <c r="H1426" s="741"/>
      <c r="I1426" s="741"/>
      <c r="J1426" s="741"/>
      <c r="K1426" s="742"/>
      <c r="L1426" s="743"/>
      <c r="M1426" s="502" t="str">
        <f t="array" aca="1" ref="M1426" ca="1">IFERROR(_xludf.IFS(J1426="원천",K1426*3.3%*-1,J1426="원천/고용",SUM(K1426*3.3%*-1,K1426*75%*0.8%*-1)),"")</f>
        <v/>
      </c>
      <c r="N1426" s="503">
        <f t="shared" ca="1" si="34"/>
        <v>0</v>
      </c>
      <c r="O1426" s="540"/>
      <c r="P1426" s="540"/>
      <c r="Q1426" s="537"/>
      <c r="R1426" s="537"/>
      <c r="S1426" s="537"/>
    </row>
    <row r="1427" spans="2:19" ht="18.75" customHeight="1">
      <c r="B1427" s="626"/>
      <c r="C1427" s="626"/>
      <c r="D1427" s="626" t="str">
        <f ca="1">IFERROR(_xludf.XLOOKUP(E1427,예산코드!D:D,예산코드!A:A),"")</f>
        <v/>
      </c>
      <c r="E1427" s="739"/>
      <c r="F1427" s="747"/>
      <c r="G1427" s="740"/>
      <c r="H1427" s="741"/>
      <c r="I1427" s="741"/>
      <c r="J1427" s="741"/>
      <c r="K1427" s="742"/>
      <c r="L1427" s="743"/>
      <c r="M1427" s="502" t="str">
        <f t="array" aca="1" ref="M1427" ca="1">IFERROR(_xludf.IFS(J1427="원천",K1427*3.3%*-1,J1427="원천/고용",SUM(K1427*3.3%*-1,K1427*75%*0.8%*-1)),"")</f>
        <v/>
      </c>
      <c r="N1427" s="503">
        <f t="shared" ca="1" si="34"/>
        <v>0</v>
      </c>
      <c r="O1427" s="541"/>
      <c r="P1427" s="541"/>
      <c r="Q1427" s="537"/>
      <c r="R1427" s="537"/>
      <c r="S1427" s="537"/>
    </row>
    <row r="1428" spans="2:19" ht="18.75" customHeight="1">
      <c r="B1428" s="626"/>
      <c r="C1428" s="626"/>
      <c r="D1428" s="626" t="str">
        <f ca="1">IFERROR(_xludf.XLOOKUP(E1428,예산코드!D:D,예산코드!A:A),"")</f>
        <v/>
      </c>
      <c r="E1428" s="739"/>
      <c r="F1428" s="747"/>
      <c r="G1428" s="740"/>
      <c r="H1428" s="741"/>
      <c r="I1428" s="741"/>
      <c r="J1428" s="741"/>
      <c r="K1428" s="742"/>
      <c r="L1428" s="743"/>
      <c r="M1428" s="502" t="str">
        <f t="array" aca="1" ref="M1428" ca="1">IFERROR(_xludf.IFS(J1428="원천",K1428*3.3%*-1,J1428="원천/고용",SUM(K1428*3.3%*-1,K1428*75%*0.8%*-1)),"")</f>
        <v/>
      </c>
      <c r="N1428" s="503">
        <f t="shared" ca="1" si="34"/>
        <v>0</v>
      </c>
      <c r="O1428" s="540"/>
      <c r="P1428" s="540"/>
      <c r="Q1428" s="537"/>
      <c r="R1428" s="537"/>
      <c r="S1428" s="537"/>
    </row>
    <row r="1429" spans="2:19" ht="18.75" customHeight="1">
      <c r="B1429" s="626"/>
      <c r="C1429" s="626"/>
      <c r="D1429" s="626" t="str">
        <f ca="1">IFERROR(_xludf.XLOOKUP(E1429,예산코드!D:D,예산코드!A:A),"")</f>
        <v/>
      </c>
      <c r="E1429" s="739"/>
      <c r="F1429" s="747"/>
      <c r="G1429" s="740"/>
      <c r="H1429" s="741"/>
      <c r="I1429" s="741"/>
      <c r="J1429" s="741"/>
      <c r="K1429" s="742"/>
      <c r="L1429" s="743"/>
      <c r="M1429" s="502" t="str">
        <f t="array" aca="1" ref="M1429" ca="1">IFERROR(_xludf.IFS(J1429="원천",K1429*3.3%*-1,J1429="원천/고용",SUM(K1429*3.3%*-1,K1429*75%*0.8%*-1)),"")</f>
        <v/>
      </c>
      <c r="N1429" s="503">
        <f t="shared" ca="1" si="34"/>
        <v>0</v>
      </c>
      <c r="O1429" s="541"/>
      <c r="P1429" s="541"/>
      <c r="Q1429" s="537"/>
      <c r="R1429" s="537"/>
      <c r="S1429" s="537"/>
    </row>
    <row r="1430" spans="2:19" ht="18.75" customHeight="1">
      <c r="B1430" s="626"/>
      <c r="C1430" s="626"/>
      <c r="D1430" s="626" t="str">
        <f ca="1">IFERROR(_xludf.XLOOKUP(E1430,예산코드!D:D,예산코드!A:A),"")</f>
        <v/>
      </c>
      <c r="E1430" s="739"/>
      <c r="F1430" s="747"/>
      <c r="G1430" s="740"/>
      <c r="H1430" s="741"/>
      <c r="I1430" s="741"/>
      <c r="J1430" s="741"/>
      <c r="K1430" s="742"/>
      <c r="L1430" s="743"/>
      <c r="M1430" s="502" t="str">
        <f t="array" aca="1" ref="M1430" ca="1">IFERROR(_xludf.IFS(J1430="원천",K1430*3.3%*-1,J1430="원천/고용",SUM(K1430*3.3%*-1,K1430*75%*0.8%*-1)),"")</f>
        <v/>
      </c>
      <c r="N1430" s="503">
        <f t="shared" ca="1" si="34"/>
        <v>0</v>
      </c>
      <c r="O1430" s="540"/>
      <c r="P1430" s="540"/>
      <c r="Q1430" s="537"/>
      <c r="R1430" s="537"/>
      <c r="S1430" s="537"/>
    </row>
    <row r="1431" spans="2:19" ht="18.75" customHeight="1">
      <c r="B1431" s="626"/>
      <c r="C1431" s="626"/>
      <c r="D1431" s="626" t="str">
        <f ca="1">IFERROR(_xludf.XLOOKUP(E1431,예산코드!D:D,예산코드!A:A),"")</f>
        <v/>
      </c>
      <c r="E1431" s="739"/>
      <c r="F1431" s="747"/>
      <c r="G1431" s="740"/>
      <c r="H1431" s="741"/>
      <c r="I1431" s="741"/>
      <c r="J1431" s="741"/>
      <c r="K1431" s="742"/>
      <c r="L1431" s="743"/>
      <c r="M1431" s="502" t="str">
        <f t="array" aca="1" ref="M1431" ca="1">IFERROR(_xludf.IFS(J1431="원천",K1431*3.3%*-1,J1431="원천/고용",SUM(K1431*3.3%*-1,K1431*75%*0.8%*-1)),"")</f>
        <v/>
      </c>
      <c r="N1431" s="503">
        <f t="shared" ca="1" si="34"/>
        <v>0</v>
      </c>
      <c r="O1431" s="541"/>
      <c r="P1431" s="541"/>
      <c r="Q1431" s="537"/>
      <c r="R1431" s="537"/>
      <c r="S1431" s="537"/>
    </row>
    <row r="1432" spans="2:19" ht="18.75" customHeight="1">
      <c r="B1432" s="626"/>
      <c r="C1432" s="626"/>
      <c r="D1432" s="626" t="str">
        <f ca="1">IFERROR(_xludf.XLOOKUP(E1432,예산코드!D:D,예산코드!A:A),"")</f>
        <v/>
      </c>
      <c r="E1432" s="739"/>
      <c r="F1432" s="747"/>
      <c r="G1432" s="740"/>
      <c r="H1432" s="741"/>
      <c r="I1432" s="741"/>
      <c r="J1432" s="741"/>
      <c r="K1432" s="742"/>
      <c r="L1432" s="743"/>
      <c r="M1432" s="502" t="str">
        <f t="array" aca="1" ref="M1432" ca="1">IFERROR(_xludf.IFS(J1432="원천",K1432*3.3%*-1,J1432="원천/고용",SUM(K1432*3.3%*-1,K1432*75%*0.8%*-1)),"")</f>
        <v/>
      </c>
      <c r="N1432" s="503">
        <f t="shared" ca="1" si="34"/>
        <v>0</v>
      </c>
      <c r="O1432" s="540"/>
      <c r="P1432" s="540"/>
      <c r="Q1432" s="537"/>
      <c r="R1432" s="537"/>
      <c r="S1432" s="537"/>
    </row>
    <row r="1433" spans="2:19" ht="18.75" customHeight="1">
      <c r="B1433" s="626"/>
      <c r="C1433" s="626"/>
      <c r="D1433" s="626" t="str">
        <f ca="1">IFERROR(_xludf.XLOOKUP(E1433,예산코드!D:D,예산코드!A:A),"")</f>
        <v/>
      </c>
      <c r="E1433" s="739"/>
      <c r="F1433" s="747"/>
      <c r="G1433" s="740"/>
      <c r="H1433" s="741"/>
      <c r="I1433" s="741"/>
      <c r="J1433" s="741"/>
      <c r="K1433" s="742"/>
      <c r="L1433" s="743"/>
      <c r="M1433" s="502" t="str">
        <f t="array" aca="1" ref="M1433" ca="1">IFERROR(_xludf.IFS(J1433="원천",K1433*3.3%*-1,J1433="원천/고용",SUM(K1433*3.3%*-1,K1433*75%*0.8%*-1)),"")</f>
        <v/>
      </c>
      <c r="N1433" s="503">
        <f t="shared" ca="1" si="34"/>
        <v>0</v>
      </c>
      <c r="O1433" s="541"/>
      <c r="P1433" s="541"/>
      <c r="Q1433" s="537"/>
      <c r="R1433" s="537"/>
      <c r="S1433" s="537"/>
    </row>
    <row r="1434" spans="2:19" ht="18.75" customHeight="1">
      <c r="B1434" s="626"/>
      <c r="C1434" s="626"/>
      <c r="D1434" s="626" t="str">
        <f ca="1">IFERROR(_xludf.XLOOKUP(E1434,예산코드!D:D,예산코드!A:A),"")</f>
        <v/>
      </c>
      <c r="E1434" s="739"/>
      <c r="F1434" s="747"/>
      <c r="G1434" s="740"/>
      <c r="H1434" s="741"/>
      <c r="I1434" s="741"/>
      <c r="J1434" s="741"/>
      <c r="K1434" s="742"/>
      <c r="L1434" s="743"/>
      <c r="M1434" s="502" t="str">
        <f t="array" aca="1" ref="M1434" ca="1">IFERROR(_xludf.IFS(J1434="원천",K1434*3.3%*-1,J1434="원천/고용",SUM(K1434*3.3%*-1,K1434*75%*0.8%*-1)),"")</f>
        <v/>
      </c>
      <c r="N1434" s="503">
        <f t="shared" ca="1" si="34"/>
        <v>0</v>
      </c>
      <c r="O1434" s="540"/>
      <c r="P1434" s="540"/>
      <c r="Q1434" s="537"/>
      <c r="R1434" s="537"/>
      <c r="S1434" s="537"/>
    </row>
    <row r="1435" spans="2:19" ht="18.75" customHeight="1">
      <c r="B1435" s="626"/>
      <c r="C1435" s="626"/>
      <c r="D1435" s="626" t="str">
        <f ca="1">IFERROR(_xludf.XLOOKUP(E1435,예산코드!D:D,예산코드!A:A),"")</f>
        <v/>
      </c>
      <c r="E1435" s="739"/>
      <c r="F1435" s="747"/>
      <c r="G1435" s="740"/>
      <c r="H1435" s="741"/>
      <c r="I1435" s="741"/>
      <c r="J1435" s="741"/>
      <c r="K1435" s="742"/>
      <c r="L1435" s="743"/>
      <c r="M1435" s="502" t="str">
        <f t="array" aca="1" ref="M1435" ca="1">IFERROR(_xludf.IFS(J1435="원천",K1435*3.3%*-1,J1435="원천/고용",SUM(K1435*3.3%*-1,K1435*75%*0.8%*-1)),"")</f>
        <v/>
      </c>
      <c r="N1435" s="503">
        <f t="shared" ca="1" si="34"/>
        <v>0</v>
      </c>
      <c r="O1435" s="541"/>
      <c r="P1435" s="541"/>
      <c r="Q1435" s="537"/>
      <c r="R1435" s="537"/>
      <c r="S1435" s="537"/>
    </row>
    <row r="1436" spans="2:19" ht="18.75" customHeight="1">
      <c r="B1436" s="626"/>
      <c r="C1436" s="626"/>
      <c r="D1436" s="626" t="str">
        <f ca="1">IFERROR(_xludf.XLOOKUP(E1436,예산코드!D:D,예산코드!A:A),"")</f>
        <v/>
      </c>
      <c r="E1436" s="739"/>
      <c r="F1436" s="747"/>
      <c r="G1436" s="740"/>
      <c r="H1436" s="741"/>
      <c r="I1436" s="741"/>
      <c r="J1436" s="741"/>
      <c r="K1436" s="742"/>
      <c r="L1436" s="743"/>
      <c r="M1436" s="502" t="str">
        <f t="array" aca="1" ref="M1436" ca="1">IFERROR(_xludf.IFS(J1436="원천",K1436*3.3%*-1,J1436="원천/고용",SUM(K1436*3.3%*-1,K1436*75%*0.8%*-1)),"")</f>
        <v/>
      </c>
      <c r="N1436" s="503">
        <f t="shared" ca="1" si="34"/>
        <v>0</v>
      </c>
      <c r="O1436" s="540"/>
      <c r="P1436" s="540"/>
      <c r="Q1436" s="537"/>
      <c r="R1436" s="537"/>
      <c r="S1436" s="537"/>
    </row>
    <row r="1437" spans="2:19" ht="18.75" customHeight="1">
      <c r="B1437" s="626"/>
      <c r="C1437" s="626"/>
      <c r="D1437" s="626" t="str">
        <f ca="1">IFERROR(_xludf.XLOOKUP(E1437,예산코드!D:D,예산코드!A:A),"")</f>
        <v/>
      </c>
      <c r="E1437" s="739"/>
      <c r="F1437" s="747"/>
      <c r="G1437" s="740"/>
      <c r="H1437" s="741"/>
      <c r="I1437" s="741"/>
      <c r="J1437" s="741"/>
      <c r="K1437" s="742"/>
      <c r="L1437" s="743"/>
      <c r="M1437" s="502" t="str">
        <f t="array" aca="1" ref="M1437" ca="1">IFERROR(_xludf.IFS(J1437="원천",K1437*3.3%*-1,J1437="원천/고용",SUM(K1437*3.3%*-1,K1437*75%*0.8%*-1)),"")</f>
        <v/>
      </c>
      <c r="N1437" s="503">
        <f t="shared" ca="1" si="34"/>
        <v>0</v>
      </c>
      <c r="O1437" s="541"/>
      <c r="P1437" s="541"/>
      <c r="Q1437" s="537"/>
      <c r="R1437" s="537"/>
      <c r="S1437" s="537"/>
    </row>
    <row r="1438" spans="2:19" ht="18.75" customHeight="1">
      <c r="B1438" s="626"/>
      <c r="C1438" s="626"/>
      <c r="D1438" s="626" t="str">
        <f ca="1">IFERROR(_xludf.XLOOKUP(E1438,예산코드!D:D,예산코드!A:A),"")</f>
        <v/>
      </c>
      <c r="E1438" s="739"/>
      <c r="F1438" s="747"/>
      <c r="G1438" s="740"/>
      <c r="H1438" s="741"/>
      <c r="I1438" s="741"/>
      <c r="J1438" s="741"/>
      <c r="K1438" s="742"/>
      <c r="L1438" s="743"/>
      <c r="M1438" s="502" t="str">
        <f t="array" aca="1" ref="M1438" ca="1">IFERROR(_xludf.IFS(J1438="원천",K1438*3.3%*-1,J1438="원천/고용",SUM(K1438*3.3%*-1,K1438*75%*0.8%*-1)),"")</f>
        <v/>
      </c>
      <c r="N1438" s="503">
        <f t="shared" ca="1" si="34"/>
        <v>0</v>
      </c>
      <c r="O1438" s="540"/>
      <c r="P1438" s="540"/>
      <c r="Q1438" s="537"/>
      <c r="R1438" s="537"/>
      <c r="S1438" s="537"/>
    </row>
    <row r="1439" spans="2:19" ht="18.75" customHeight="1">
      <c r="B1439" s="626"/>
      <c r="C1439" s="626"/>
      <c r="D1439" s="626" t="str">
        <f ca="1">IFERROR(_xludf.XLOOKUP(E1439,예산코드!D:D,예산코드!A:A),"")</f>
        <v/>
      </c>
      <c r="E1439" s="739"/>
      <c r="F1439" s="747"/>
      <c r="G1439" s="740"/>
      <c r="H1439" s="741"/>
      <c r="I1439" s="741"/>
      <c r="J1439" s="741"/>
      <c r="K1439" s="742"/>
      <c r="L1439" s="743"/>
      <c r="M1439" s="502" t="str">
        <f t="array" aca="1" ref="M1439" ca="1">IFERROR(_xludf.IFS(J1439="원천",K1439*3.3%*-1,J1439="원천/고용",SUM(K1439*3.3%*-1,K1439*75%*0.8%*-1)),"")</f>
        <v/>
      </c>
      <c r="N1439" s="503">
        <f t="shared" ca="1" si="34"/>
        <v>0</v>
      </c>
      <c r="O1439" s="541"/>
      <c r="P1439" s="541"/>
      <c r="Q1439" s="537"/>
      <c r="R1439" s="537"/>
      <c r="S1439" s="537"/>
    </row>
    <row r="1440" spans="2:19" ht="18.75" customHeight="1">
      <c r="B1440" s="626"/>
      <c r="C1440" s="626"/>
      <c r="D1440" s="626" t="str">
        <f ca="1">IFERROR(_xludf.XLOOKUP(E1440,예산코드!D:D,예산코드!A:A),"")</f>
        <v/>
      </c>
      <c r="E1440" s="739"/>
      <c r="F1440" s="747"/>
      <c r="G1440" s="740"/>
      <c r="H1440" s="741"/>
      <c r="I1440" s="741"/>
      <c r="J1440" s="741"/>
      <c r="K1440" s="742"/>
      <c r="L1440" s="743"/>
      <c r="M1440" s="502" t="str">
        <f t="array" aca="1" ref="M1440" ca="1">IFERROR(_xludf.IFS(J1440="원천",K1440*3.3%*-1,J1440="원천/고용",SUM(K1440*3.3%*-1,K1440*75%*0.8%*-1)),"")</f>
        <v/>
      </c>
      <c r="N1440" s="503">
        <f t="shared" ca="1" si="34"/>
        <v>0</v>
      </c>
      <c r="O1440" s="540"/>
      <c r="P1440" s="540"/>
      <c r="Q1440" s="537"/>
      <c r="R1440" s="537"/>
      <c r="S1440" s="537"/>
    </row>
    <row r="1441" spans="2:19" ht="18.75" customHeight="1">
      <c r="B1441" s="626"/>
      <c r="C1441" s="626"/>
      <c r="D1441" s="626" t="str">
        <f ca="1">IFERROR(_xludf.XLOOKUP(E1441,예산코드!D:D,예산코드!A:A),"")</f>
        <v/>
      </c>
      <c r="E1441" s="739"/>
      <c r="F1441" s="747"/>
      <c r="G1441" s="740"/>
      <c r="H1441" s="741"/>
      <c r="I1441" s="741"/>
      <c r="J1441" s="741"/>
      <c r="K1441" s="742"/>
      <c r="L1441" s="743"/>
      <c r="M1441" s="502" t="str">
        <f t="array" aca="1" ref="M1441" ca="1">IFERROR(_xludf.IFS(J1441="원천",K1441*3.3%*-1,J1441="원천/고용",SUM(K1441*3.3%*-1,K1441*75%*0.8%*-1)),"")</f>
        <v/>
      </c>
      <c r="N1441" s="503">
        <f t="shared" ca="1" si="34"/>
        <v>0</v>
      </c>
      <c r="O1441" s="541"/>
      <c r="P1441" s="541"/>
      <c r="Q1441" s="537"/>
      <c r="R1441" s="537"/>
      <c r="S1441" s="537"/>
    </row>
    <row r="1442" spans="2:19" ht="18.75" customHeight="1">
      <c r="B1442" s="626"/>
      <c r="C1442" s="626"/>
      <c r="D1442" s="626" t="str">
        <f ca="1">IFERROR(_xludf.XLOOKUP(E1442,예산코드!D:D,예산코드!A:A),"")</f>
        <v/>
      </c>
      <c r="E1442" s="739"/>
      <c r="F1442" s="747"/>
      <c r="G1442" s="740"/>
      <c r="H1442" s="741"/>
      <c r="I1442" s="741"/>
      <c r="J1442" s="741"/>
      <c r="K1442" s="742"/>
      <c r="L1442" s="743"/>
      <c r="M1442" s="502" t="str">
        <f t="array" aca="1" ref="M1442" ca="1">IFERROR(_xludf.IFS(J1442="원천",K1442*3.3%*-1,J1442="원천/고용",SUM(K1442*3.3%*-1,K1442*75%*0.8%*-1)),"")</f>
        <v/>
      </c>
      <c r="N1442" s="503">
        <f t="shared" ca="1" si="34"/>
        <v>0</v>
      </c>
      <c r="O1442" s="540"/>
      <c r="P1442" s="540"/>
      <c r="Q1442" s="537"/>
      <c r="R1442" s="537"/>
      <c r="S1442" s="537"/>
    </row>
    <row r="1443" spans="2:19" ht="18.75" customHeight="1">
      <c r="B1443" s="626"/>
      <c r="C1443" s="626"/>
      <c r="D1443" s="626" t="str">
        <f ca="1">IFERROR(_xludf.XLOOKUP(E1443,예산코드!D:D,예산코드!A:A),"")</f>
        <v/>
      </c>
      <c r="E1443" s="739"/>
      <c r="F1443" s="747"/>
      <c r="G1443" s="740"/>
      <c r="H1443" s="741"/>
      <c r="I1443" s="741"/>
      <c r="J1443" s="741"/>
      <c r="K1443" s="742"/>
      <c r="L1443" s="743"/>
      <c r="M1443" s="502" t="str">
        <f t="array" aca="1" ref="M1443" ca="1">IFERROR(_xludf.IFS(J1443="원천",K1443*3.3%*-1,J1443="원천/고용",SUM(K1443*3.3%*-1,K1443*75%*0.8%*-1)),"")</f>
        <v/>
      </c>
      <c r="N1443" s="503">
        <f t="shared" ca="1" si="34"/>
        <v>0</v>
      </c>
      <c r="O1443" s="541"/>
      <c r="P1443" s="541"/>
      <c r="Q1443" s="537"/>
      <c r="R1443" s="537"/>
      <c r="S1443" s="537"/>
    </row>
    <row r="1444" spans="2:19" ht="18.75" customHeight="1">
      <c r="B1444" s="626"/>
      <c r="C1444" s="626"/>
      <c r="D1444" s="626" t="str">
        <f ca="1">IFERROR(_xludf.XLOOKUP(E1444,예산코드!D:D,예산코드!A:A),"")</f>
        <v/>
      </c>
      <c r="E1444" s="739"/>
      <c r="F1444" s="747"/>
      <c r="G1444" s="740"/>
      <c r="H1444" s="741"/>
      <c r="I1444" s="741"/>
      <c r="J1444" s="741"/>
      <c r="K1444" s="742"/>
      <c r="L1444" s="743"/>
      <c r="M1444" s="502" t="str">
        <f t="array" aca="1" ref="M1444" ca="1">IFERROR(_xludf.IFS(J1444="원천",K1444*3.3%*-1,J1444="원천/고용",SUM(K1444*3.3%*-1,K1444*75%*0.8%*-1)),"")</f>
        <v/>
      </c>
      <c r="N1444" s="503">
        <f t="shared" ca="1" si="34"/>
        <v>0</v>
      </c>
      <c r="O1444" s="540"/>
      <c r="P1444" s="540"/>
      <c r="Q1444" s="537"/>
      <c r="R1444" s="537"/>
      <c r="S1444" s="537"/>
    </row>
    <row r="1445" spans="2:19" ht="18.75" customHeight="1">
      <c r="B1445" s="626"/>
      <c r="C1445" s="626"/>
      <c r="D1445" s="626" t="str">
        <f ca="1">IFERROR(_xludf.XLOOKUP(E1445,예산코드!D:D,예산코드!A:A),"")</f>
        <v/>
      </c>
      <c r="E1445" s="739"/>
      <c r="F1445" s="747"/>
      <c r="G1445" s="740"/>
      <c r="H1445" s="741"/>
      <c r="I1445" s="741"/>
      <c r="J1445" s="741"/>
      <c r="K1445" s="742"/>
      <c r="L1445" s="743"/>
      <c r="M1445" s="502" t="str">
        <f t="array" aca="1" ref="M1445" ca="1">IFERROR(_xludf.IFS(J1445="원천",K1445*3.3%*-1,J1445="원천/고용",SUM(K1445*3.3%*-1,K1445*75%*0.8%*-1)),"")</f>
        <v/>
      </c>
      <c r="N1445" s="503">
        <f t="shared" ca="1" si="34"/>
        <v>0</v>
      </c>
      <c r="O1445" s="541"/>
      <c r="P1445" s="541"/>
      <c r="Q1445" s="537"/>
      <c r="R1445" s="537"/>
      <c r="S1445" s="537"/>
    </row>
    <row r="1446" spans="2:19" ht="18.75" customHeight="1">
      <c r="B1446" s="626"/>
      <c r="C1446" s="626"/>
      <c r="D1446" s="626" t="str">
        <f ca="1">IFERROR(_xludf.XLOOKUP(E1446,예산코드!D:D,예산코드!A:A),"")</f>
        <v/>
      </c>
      <c r="E1446" s="739"/>
      <c r="F1446" s="747"/>
      <c r="G1446" s="740"/>
      <c r="H1446" s="741"/>
      <c r="I1446" s="741"/>
      <c r="J1446" s="741"/>
      <c r="K1446" s="742"/>
      <c r="L1446" s="743"/>
      <c r="M1446" s="502" t="str">
        <f t="array" aca="1" ref="M1446" ca="1">IFERROR(_xludf.IFS(J1446="원천",K1446*3.3%*-1,J1446="원천/고용",SUM(K1446*3.3%*-1,K1446*75%*0.8%*-1)),"")</f>
        <v/>
      </c>
      <c r="N1446" s="503">
        <f t="shared" ca="1" si="34"/>
        <v>0</v>
      </c>
      <c r="O1446" s="540"/>
      <c r="P1446" s="540"/>
      <c r="Q1446" s="537"/>
      <c r="R1446" s="537"/>
      <c r="S1446" s="537"/>
    </row>
    <row r="1447" spans="2:19" ht="18.75" customHeight="1">
      <c r="B1447" s="626"/>
      <c r="C1447" s="626"/>
      <c r="D1447" s="626" t="str">
        <f ca="1">IFERROR(_xludf.XLOOKUP(E1447,예산코드!D:D,예산코드!A:A),"")</f>
        <v/>
      </c>
      <c r="E1447" s="739"/>
      <c r="F1447" s="747"/>
      <c r="G1447" s="740"/>
      <c r="H1447" s="741"/>
      <c r="I1447" s="741"/>
      <c r="J1447" s="741"/>
      <c r="K1447" s="742"/>
      <c r="L1447" s="743"/>
      <c r="M1447" s="502" t="str">
        <f t="array" aca="1" ref="M1447" ca="1">IFERROR(_xludf.IFS(J1447="원천",K1447*3.3%*-1,J1447="원천/고용",SUM(K1447*3.3%*-1,K1447*75%*0.8%*-1)),"")</f>
        <v/>
      </c>
      <c r="N1447" s="503">
        <f t="shared" ca="1" si="34"/>
        <v>0</v>
      </c>
      <c r="O1447" s="541"/>
      <c r="P1447" s="541"/>
      <c r="Q1447" s="537"/>
      <c r="R1447" s="537"/>
      <c r="S1447" s="537"/>
    </row>
    <row r="1448" spans="2:19" ht="18.75" customHeight="1">
      <c r="B1448" s="626"/>
      <c r="C1448" s="626"/>
      <c r="D1448" s="626" t="str">
        <f ca="1">IFERROR(_xludf.XLOOKUP(E1448,예산코드!D:D,예산코드!A:A),"")</f>
        <v/>
      </c>
      <c r="E1448" s="739"/>
      <c r="F1448" s="747"/>
      <c r="G1448" s="740"/>
      <c r="H1448" s="741"/>
      <c r="I1448" s="741"/>
      <c r="J1448" s="741"/>
      <c r="K1448" s="742"/>
      <c r="L1448" s="743"/>
      <c r="M1448" s="502" t="str">
        <f t="array" aca="1" ref="M1448" ca="1">IFERROR(_xludf.IFS(J1448="원천",K1448*3.3%*-1,J1448="원천/고용",SUM(K1448*3.3%*-1,K1448*75%*0.8%*-1)),"")</f>
        <v/>
      </c>
      <c r="N1448" s="503">
        <f t="shared" ca="1" si="34"/>
        <v>0</v>
      </c>
      <c r="O1448" s="540"/>
      <c r="P1448" s="540"/>
      <c r="Q1448" s="537"/>
      <c r="R1448" s="537"/>
      <c r="S1448" s="537"/>
    </row>
    <row r="1449" spans="2:19" ht="18.75" customHeight="1">
      <c r="B1449" s="626"/>
      <c r="C1449" s="626"/>
      <c r="D1449" s="626" t="str">
        <f ca="1">IFERROR(_xludf.XLOOKUP(E1449,예산코드!D:D,예산코드!A:A),"")</f>
        <v/>
      </c>
      <c r="E1449" s="739"/>
      <c r="F1449" s="747"/>
      <c r="G1449" s="740"/>
      <c r="H1449" s="741"/>
      <c r="I1449" s="741"/>
      <c r="J1449" s="741"/>
      <c r="K1449" s="742"/>
      <c r="L1449" s="743"/>
      <c r="M1449" s="502" t="str">
        <f t="array" aca="1" ref="M1449" ca="1">IFERROR(_xludf.IFS(J1449="원천",K1449*3.3%*-1,J1449="원천/고용",SUM(K1449*3.3%*-1,K1449*75%*0.8%*-1)),"")</f>
        <v/>
      </c>
      <c r="N1449" s="503">
        <f t="shared" ca="1" si="34"/>
        <v>0</v>
      </c>
      <c r="O1449" s="541"/>
      <c r="P1449" s="541"/>
      <c r="Q1449" s="537"/>
      <c r="R1449" s="537"/>
      <c r="S1449" s="537"/>
    </row>
    <row r="1450" spans="2:19" ht="18.75" customHeight="1">
      <c r="B1450" s="626"/>
      <c r="C1450" s="626"/>
      <c r="D1450" s="626" t="str">
        <f ca="1">IFERROR(_xludf.XLOOKUP(E1450,예산코드!D:D,예산코드!A:A),"")</f>
        <v/>
      </c>
      <c r="E1450" s="739"/>
      <c r="F1450" s="747"/>
      <c r="G1450" s="740"/>
      <c r="H1450" s="741"/>
      <c r="I1450" s="741"/>
      <c r="J1450" s="741"/>
      <c r="K1450" s="742"/>
      <c r="L1450" s="743"/>
      <c r="M1450" s="502" t="str">
        <f t="array" aca="1" ref="M1450" ca="1">IFERROR(_xludf.IFS(J1450="원천",K1450*3.3%*-1,J1450="원천/고용",SUM(K1450*3.3%*-1,K1450*75%*0.8%*-1)),"")</f>
        <v/>
      </c>
      <c r="N1450" s="503">
        <f t="shared" ca="1" si="34"/>
        <v>0</v>
      </c>
      <c r="O1450" s="540"/>
      <c r="P1450" s="540"/>
      <c r="Q1450" s="537"/>
      <c r="R1450" s="537"/>
      <c r="S1450" s="537"/>
    </row>
    <row r="1451" spans="2:19" ht="18.75" customHeight="1">
      <c r="B1451" s="626"/>
      <c r="C1451" s="626"/>
      <c r="D1451" s="626" t="str">
        <f ca="1">IFERROR(_xludf.XLOOKUP(E1451,예산코드!D:D,예산코드!A:A),"")</f>
        <v/>
      </c>
      <c r="E1451" s="739"/>
      <c r="F1451" s="747"/>
      <c r="G1451" s="740"/>
      <c r="H1451" s="741"/>
      <c r="I1451" s="741"/>
      <c r="J1451" s="741"/>
      <c r="K1451" s="742"/>
      <c r="L1451" s="743"/>
      <c r="M1451" s="502" t="str">
        <f t="array" aca="1" ref="M1451" ca="1">IFERROR(_xludf.IFS(J1451="원천",K1451*3.3%*-1,J1451="원천/고용",SUM(K1451*3.3%*-1,K1451*75%*0.8%*-1)),"")</f>
        <v/>
      </c>
      <c r="N1451" s="503">
        <f t="shared" ca="1" si="34"/>
        <v>0</v>
      </c>
      <c r="O1451" s="541"/>
      <c r="P1451" s="541"/>
      <c r="Q1451" s="537"/>
      <c r="R1451" s="537"/>
      <c r="S1451" s="537"/>
    </row>
    <row r="1452" spans="2:19" ht="18.75" customHeight="1">
      <c r="B1452" s="626"/>
      <c r="C1452" s="626"/>
      <c r="D1452" s="626" t="str">
        <f ca="1">IFERROR(_xludf.XLOOKUP(E1452,예산코드!D:D,예산코드!A:A),"")</f>
        <v/>
      </c>
      <c r="E1452" s="739"/>
      <c r="F1452" s="747"/>
      <c r="G1452" s="740"/>
      <c r="H1452" s="741"/>
      <c r="I1452" s="741"/>
      <c r="J1452" s="741"/>
      <c r="K1452" s="742"/>
      <c r="L1452" s="743"/>
      <c r="M1452" s="502" t="str">
        <f t="array" aca="1" ref="M1452" ca="1">IFERROR(_xludf.IFS(J1452="원천",K1452*3.3%*-1,J1452="원천/고용",SUM(K1452*3.3%*-1,K1452*75%*0.8%*-1)),"")</f>
        <v/>
      </c>
      <c r="N1452" s="503">
        <f t="shared" ca="1" si="34"/>
        <v>0</v>
      </c>
      <c r="O1452" s="540"/>
      <c r="P1452" s="540"/>
      <c r="Q1452" s="537"/>
      <c r="R1452" s="537"/>
      <c r="S1452" s="537"/>
    </row>
    <row r="1453" spans="2:19" ht="18.75" customHeight="1">
      <c r="B1453" s="626"/>
      <c r="C1453" s="626"/>
      <c r="D1453" s="626" t="str">
        <f ca="1">IFERROR(_xludf.XLOOKUP(E1453,예산코드!D:D,예산코드!A:A),"")</f>
        <v/>
      </c>
      <c r="E1453" s="739"/>
      <c r="F1453" s="747"/>
      <c r="G1453" s="740"/>
      <c r="H1453" s="741"/>
      <c r="I1453" s="741"/>
      <c r="J1453" s="741"/>
      <c r="K1453" s="742"/>
      <c r="L1453" s="743"/>
      <c r="M1453" s="502" t="str">
        <f t="array" aca="1" ref="M1453" ca="1">IFERROR(_xludf.IFS(J1453="원천",K1453*3.3%*-1,J1453="원천/고용",SUM(K1453*3.3%*-1,K1453*75%*0.8%*-1)),"")</f>
        <v/>
      </c>
      <c r="N1453" s="503">
        <f t="shared" ca="1" si="34"/>
        <v>0</v>
      </c>
      <c r="O1453" s="541"/>
      <c r="P1453" s="541"/>
      <c r="Q1453" s="537"/>
      <c r="R1453" s="537"/>
      <c r="S1453" s="537"/>
    </row>
    <row r="1454" spans="2:19" ht="18.75" customHeight="1">
      <c r="B1454" s="626"/>
      <c r="C1454" s="626"/>
      <c r="D1454" s="626" t="str">
        <f ca="1">IFERROR(_xludf.XLOOKUP(E1454,예산코드!D:D,예산코드!A:A),"")</f>
        <v/>
      </c>
      <c r="E1454" s="739"/>
      <c r="F1454" s="747"/>
      <c r="G1454" s="740"/>
      <c r="H1454" s="741"/>
      <c r="I1454" s="741"/>
      <c r="J1454" s="741"/>
      <c r="K1454" s="742"/>
      <c r="L1454" s="743"/>
      <c r="M1454" s="502" t="str">
        <f t="array" aca="1" ref="M1454" ca="1">IFERROR(_xludf.IFS(J1454="원천",K1454*3.3%*-1,J1454="원천/고용",SUM(K1454*3.3%*-1,K1454*75%*0.8%*-1)),"")</f>
        <v/>
      </c>
      <c r="N1454" s="503">
        <f t="shared" ca="1" si="34"/>
        <v>0</v>
      </c>
      <c r="O1454" s="540"/>
      <c r="P1454" s="540"/>
      <c r="Q1454" s="537"/>
      <c r="R1454" s="537"/>
      <c r="S1454" s="537"/>
    </row>
    <row r="1455" spans="2:19" ht="18.75" customHeight="1">
      <c r="B1455" s="626"/>
      <c r="C1455" s="626"/>
      <c r="D1455" s="626" t="str">
        <f ca="1">IFERROR(_xludf.XLOOKUP(E1455,예산코드!D:D,예산코드!A:A),"")</f>
        <v/>
      </c>
      <c r="E1455" s="739"/>
      <c r="F1455" s="747"/>
      <c r="G1455" s="740"/>
      <c r="H1455" s="741"/>
      <c r="I1455" s="741"/>
      <c r="J1455" s="741"/>
      <c r="K1455" s="742"/>
      <c r="L1455" s="743"/>
      <c r="M1455" s="502" t="str">
        <f t="array" aca="1" ref="M1455" ca="1">IFERROR(_xludf.IFS(J1455="원천",K1455*3.3%*-1,J1455="원천/고용",SUM(K1455*3.3%*-1,K1455*75%*0.8%*-1)),"")</f>
        <v/>
      </c>
      <c r="N1455" s="503">
        <f t="shared" ca="1" si="34"/>
        <v>0</v>
      </c>
      <c r="O1455" s="541"/>
      <c r="P1455" s="541"/>
      <c r="Q1455" s="537"/>
      <c r="R1455" s="537"/>
      <c r="S1455" s="537"/>
    </row>
    <row r="1456" spans="2:19" ht="18.75" customHeight="1">
      <c r="B1456" s="626"/>
      <c r="C1456" s="626"/>
      <c r="D1456" s="626" t="str">
        <f ca="1">IFERROR(_xludf.XLOOKUP(E1456,예산코드!D:D,예산코드!A:A),"")</f>
        <v/>
      </c>
      <c r="E1456" s="739"/>
      <c r="F1456" s="747"/>
      <c r="G1456" s="740"/>
      <c r="H1456" s="741"/>
      <c r="I1456" s="741"/>
      <c r="J1456" s="741"/>
      <c r="K1456" s="742"/>
      <c r="L1456" s="743"/>
      <c r="M1456" s="502" t="str">
        <f t="array" aca="1" ref="M1456" ca="1">IFERROR(_xludf.IFS(J1456="원천",K1456*3.3%*-1,J1456="원천/고용",SUM(K1456*3.3%*-1,K1456*75%*0.8%*-1)),"")</f>
        <v/>
      </c>
      <c r="N1456" s="503">
        <f t="shared" ca="1" si="34"/>
        <v>0</v>
      </c>
      <c r="O1456" s="540"/>
      <c r="P1456" s="540"/>
      <c r="Q1456" s="537"/>
      <c r="R1456" s="537"/>
      <c r="S1456" s="537"/>
    </row>
    <row r="1457" spans="2:19" ht="18.75" customHeight="1">
      <c r="B1457" s="626"/>
      <c r="C1457" s="626"/>
      <c r="D1457" s="626" t="str">
        <f ca="1">IFERROR(_xludf.XLOOKUP(E1457,예산코드!D:D,예산코드!A:A),"")</f>
        <v/>
      </c>
      <c r="E1457" s="739"/>
      <c r="F1457" s="747"/>
      <c r="G1457" s="740"/>
      <c r="H1457" s="741"/>
      <c r="I1457" s="741"/>
      <c r="J1457" s="741"/>
      <c r="K1457" s="742"/>
      <c r="L1457" s="743"/>
      <c r="M1457" s="502" t="str">
        <f t="array" aca="1" ref="M1457" ca="1">IFERROR(_xludf.IFS(J1457="원천",K1457*3.3%*-1,J1457="원천/고용",SUM(K1457*3.3%*-1,K1457*75%*0.8%*-1)),"")</f>
        <v/>
      </c>
      <c r="N1457" s="503">
        <f t="shared" ca="1" si="34"/>
        <v>0</v>
      </c>
      <c r="O1457" s="541"/>
      <c r="P1457" s="541"/>
      <c r="Q1457" s="537"/>
      <c r="R1457" s="537"/>
      <c r="S1457" s="537"/>
    </row>
    <row r="1458" spans="2:19" ht="18.75" customHeight="1">
      <c r="B1458" s="626"/>
      <c r="C1458" s="626"/>
      <c r="D1458" s="626" t="str">
        <f ca="1">IFERROR(_xludf.XLOOKUP(E1458,예산코드!D:D,예산코드!A:A),"")</f>
        <v/>
      </c>
      <c r="E1458" s="739"/>
      <c r="F1458" s="747"/>
      <c r="G1458" s="740"/>
      <c r="H1458" s="741"/>
      <c r="I1458" s="741"/>
      <c r="J1458" s="741"/>
      <c r="K1458" s="742"/>
      <c r="L1458" s="743"/>
      <c r="M1458" s="502" t="str">
        <f t="array" aca="1" ref="M1458" ca="1">IFERROR(_xludf.IFS(J1458="원천",K1458*3.3%*-1,J1458="원천/고용",SUM(K1458*3.3%*-1,K1458*75%*0.8%*-1)),"")</f>
        <v/>
      </c>
      <c r="N1458" s="503">
        <f t="shared" ca="1" si="34"/>
        <v>0</v>
      </c>
      <c r="O1458" s="540"/>
      <c r="P1458" s="540"/>
      <c r="Q1458" s="537"/>
      <c r="R1458" s="537"/>
      <c r="S1458" s="537"/>
    </row>
    <row r="1459" spans="2:19" ht="18.75" customHeight="1">
      <c r="B1459" s="626"/>
      <c r="C1459" s="626"/>
      <c r="D1459" s="626" t="str">
        <f ca="1">IFERROR(_xludf.XLOOKUP(E1459,예산코드!D:D,예산코드!A:A),"")</f>
        <v/>
      </c>
      <c r="E1459" s="739"/>
      <c r="F1459" s="747"/>
      <c r="G1459" s="740"/>
      <c r="H1459" s="741"/>
      <c r="I1459" s="741"/>
      <c r="J1459" s="741"/>
      <c r="K1459" s="742"/>
      <c r="L1459" s="743"/>
      <c r="M1459" s="502" t="str">
        <f t="array" aca="1" ref="M1459" ca="1">IFERROR(_xludf.IFS(J1459="원천",K1459*3.3%*-1,J1459="원천/고용",SUM(K1459*3.3%*-1,K1459*75%*0.8%*-1)),"")</f>
        <v/>
      </c>
      <c r="N1459" s="503">
        <f t="shared" ca="1" si="34"/>
        <v>0</v>
      </c>
      <c r="O1459" s="541"/>
      <c r="P1459" s="541"/>
      <c r="Q1459" s="537"/>
      <c r="R1459" s="537"/>
      <c r="S1459" s="537"/>
    </row>
    <row r="1460" spans="2:19" ht="18.75" customHeight="1">
      <c r="B1460" s="626"/>
      <c r="C1460" s="626"/>
      <c r="D1460" s="626" t="str">
        <f ca="1">IFERROR(_xludf.XLOOKUP(E1460,예산코드!D:D,예산코드!A:A),"")</f>
        <v/>
      </c>
      <c r="E1460" s="739"/>
      <c r="F1460" s="747"/>
      <c r="G1460" s="740"/>
      <c r="H1460" s="741"/>
      <c r="I1460" s="741"/>
      <c r="J1460" s="741"/>
      <c r="K1460" s="742"/>
      <c r="L1460" s="743"/>
      <c r="M1460" s="502" t="str">
        <f t="array" aca="1" ref="M1460" ca="1">IFERROR(_xludf.IFS(J1460="원천",K1460*3.3%*-1,J1460="원천/고용",SUM(K1460*3.3%*-1,K1460*75%*0.8%*-1)),"")</f>
        <v/>
      </c>
      <c r="N1460" s="503">
        <f t="shared" ca="1" si="34"/>
        <v>0</v>
      </c>
      <c r="O1460" s="540"/>
      <c r="P1460" s="540"/>
      <c r="Q1460" s="537"/>
      <c r="R1460" s="537"/>
      <c r="S1460" s="537"/>
    </row>
    <row r="1461" spans="2:19" ht="18.75" customHeight="1">
      <c r="B1461" s="626"/>
      <c r="C1461" s="626"/>
      <c r="D1461" s="626" t="str">
        <f ca="1">IFERROR(_xludf.XLOOKUP(E1461,예산코드!D:D,예산코드!A:A),"")</f>
        <v/>
      </c>
      <c r="E1461" s="739"/>
      <c r="F1461" s="747"/>
      <c r="G1461" s="740"/>
      <c r="H1461" s="741"/>
      <c r="I1461" s="741"/>
      <c r="J1461" s="741"/>
      <c r="K1461" s="742"/>
      <c r="L1461" s="743"/>
      <c r="M1461" s="502" t="str">
        <f t="array" aca="1" ref="M1461" ca="1">IFERROR(_xludf.IFS(J1461="원천",K1461*3.3%*-1,J1461="원천/고용",SUM(K1461*3.3%*-1,K1461*75%*0.8%*-1)),"")</f>
        <v/>
      </c>
      <c r="N1461" s="503">
        <f t="shared" ca="1" si="34"/>
        <v>0</v>
      </c>
      <c r="O1461" s="541"/>
      <c r="P1461" s="541"/>
      <c r="Q1461" s="537"/>
      <c r="R1461" s="537"/>
      <c r="S1461" s="537"/>
    </row>
    <row r="1462" spans="2:19" ht="18.75" customHeight="1">
      <c r="B1462" s="626"/>
      <c r="C1462" s="626"/>
      <c r="D1462" s="626" t="str">
        <f ca="1">IFERROR(_xludf.XLOOKUP(E1462,예산코드!D:D,예산코드!A:A),"")</f>
        <v/>
      </c>
      <c r="E1462" s="739"/>
      <c r="F1462" s="747"/>
      <c r="G1462" s="740"/>
      <c r="H1462" s="741"/>
      <c r="I1462" s="741"/>
      <c r="J1462" s="741"/>
      <c r="K1462" s="742"/>
      <c r="L1462" s="743"/>
      <c r="M1462" s="502" t="str">
        <f t="array" aca="1" ref="M1462" ca="1">IFERROR(_xludf.IFS(J1462="원천",K1462*3.3%*-1,J1462="원천/고용",SUM(K1462*3.3%*-1,K1462*75%*0.8%*-1)),"")</f>
        <v/>
      </c>
      <c r="N1462" s="503">
        <f t="shared" ca="1" si="34"/>
        <v>0</v>
      </c>
      <c r="O1462" s="540"/>
      <c r="P1462" s="540"/>
      <c r="Q1462" s="537"/>
      <c r="R1462" s="537"/>
      <c r="S1462" s="537"/>
    </row>
    <row r="1463" spans="2:19" ht="18.75" customHeight="1">
      <c r="B1463" s="626"/>
      <c r="C1463" s="626"/>
      <c r="D1463" s="626" t="str">
        <f ca="1">IFERROR(_xludf.XLOOKUP(E1463,예산코드!D:D,예산코드!A:A),"")</f>
        <v/>
      </c>
      <c r="E1463" s="739"/>
      <c r="F1463" s="747"/>
      <c r="G1463" s="740"/>
      <c r="H1463" s="741"/>
      <c r="I1463" s="741"/>
      <c r="J1463" s="741"/>
      <c r="K1463" s="742"/>
      <c r="L1463" s="743"/>
      <c r="M1463" s="502" t="str">
        <f t="array" aca="1" ref="M1463" ca="1">IFERROR(_xludf.IFS(J1463="원천",K1463*3.3%*-1,J1463="원천/고용",SUM(K1463*3.3%*-1,K1463*75%*0.8%*-1)),"")</f>
        <v/>
      </c>
      <c r="N1463" s="503">
        <f t="shared" ca="1" si="34"/>
        <v>0</v>
      </c>
      <c r="O1463" s="541"/>
      <c r="P1463" s="541"/>
      <c r="Q1463" s="537"/>
      <c r="R1463" s="537"/>
      <c r="S1463" s="537"/>
    </row>
    <row r="1464" spans="2:19" ht="18.75" customHeight="1">
      <c r="B1464" s="626"/>
      <c r="C1464" s="626"/>
      <c r="D1464" s="626" t="str">
        <f ca="1">IFERROR(_xludf.XLOOKUP(E1464,예산코드!D:D,예산코드!A:A),"")</f>
        <v/>
      </c>
      <c r="E1464" s="739"/>
      <c r="F1464" s="747"/>
      <c r="G1464" s="740"/>
      <c r="H1464" s="741"/>
      <c r="I1464" s="741"/>
      <c r="J1464" s="741"/>
      <c r="K1464" s="742"/>
      <c r="L1464" s="743"/>
      <c r="M1464" s="502" t="str">
        <f t="array" aca="1" ref="M1464" ca="1">IFERROR(_xludf.IFS(J1464="원천",K1464*3.3%*-1,J1464="원천/고용",SUM(K1464*3.3%*-1,K1464*75%*0.8%*-1)),"")</f>
        <v/>
      </c>
      <c r="N1464" s="503">
        <f t="shared" ca="1" si="34"/>
        <v>0</v>
      </c>
      <c r="O1464" s="540"/>
      <c r="P1464" s="540"/>
      <c r="Q1464" s="537"/>
      <c r="R1464" s="537"/>
      <c r="S1464" s="537"/>
    </row>
    <row r="1465" spans="2:19" ht="18.75" customHeight="1">
      <c r="B1465" s="626"/>
      <c r="C1465" s="626"/>
      <c r="D1465" s="626" t="str">
        <f ca="1">IFERROR(_xludf.XLOOKUP(E1465,예산코드!D:D,예산코드!A:A),"")</f>
        <v/>
      </c>
      <c r="E1465" s="739"/>
      <c r="F1465" s="747"/>
      <c r="G1465" s="740"/>
      <c r="H1465" s="741"/>
      <c r="I1465" s="741"/>
      <c r="J1465" s="741"/>
      <c r="K1465" s="742"/>
      <c r="L1465" s="743"/>
      <c r="M1465" s="502" t="str">
        <f t="array" aca="1" ref="M1465" ca="1">IFERROR(_xludf.IFS(J1465="원천",K1465*3.3%*-1,J1465="원천/고용",SUM(K1465*3.3%*-1,K1465*75%*0.8%*-1)),"")</f>
        <v/>
      </c>
      <c r="N1465" s="503">
        <f t="shared" ca="1" si="34"/>
        <v>0</v>
      </c>
      <c r="O1465" s="541"/>
      <c r="P1465" s="541"/>
      <c r="Q1465" s="537"/>
      <c r="R1465" s="537"/>
      <c r="S1465" s="537"/>
    </row>
    <row r="1466" spans="2:19" ht="18.75" customHeight="1">
      <c r="B1466" s="626"/>
      <c r="C1466" s="626"/>
      <c r="D1466" s="626" t="str">
        <f ca="1">IFERROR(_xludf.XLOOKUP(E1466,예산코드!D:D,예산코드!A:A),"")</f>
        <v/>
      </c>
      <c r="E1466" s="739"/>
      <c r="F1466" s="747"/>
      <c r="G1466" s="740"/>
      <c r="H1466" s="741"/>
      <c r="I1466" s="741"/>
      <c r="J1466" s="741"/>
      <c r="K1466" s="742"/>
      <c r="L1466" s="743"/>
      <c r="M1466" s="502" t="str">
        <f t="array" aca="1" ref="M1466" ca="1">IFERROR(_xludf.IFS(J1466="원천",K1466*3.3%*-1,J1466="원천/고용",SUM(K1466*3.3%*-1,K1466*75%*0.8%*-1)),"")</f>
        <v/>
      </c>
      <c r="N1466" s="503">
        <f t="shared" ca="1" si="34"/>
        <v>0</v>
      </c>
      <c r="O1466" s="540"/>
      <c r="P1466" s="540"/>
      <c r="Q1466" s="537"/>
      <c r="R1466" s="537"/>
      <c r="S1466" s="537"/>
    </row>
    <row r="1467" spans="2:19" ht="18.75" customHeight="1">
      <c r="B1467" s="626"/>
      <c r="C1467" s="626"/>
      <c r="D1467" s="626" t="str">
        <f ca="1">IFERROR(_xludf.XLOOKUP(E1467,예산코드!D:D,예산코드!A:A),"")</f>
        <v/>
      </c>
      <c r="E1467" s="739"/>
      <c r="F1467" s="747"/>
      <c r="G1467" s="740"/>
      <c r="H1467" s="741"/>
      <c r="I1467" s="741"/>
      <c r="J1467" s="741"/>
      <c r="K1467" s="742"/>
      <c r="L1467" s="743"/>
      <c r="M1467" s="502" t="str">
        <f t="array" aca="1" ref="M1467" ca="1">IFERROR(_xludf.IFS(J1467="원천",K1467*3.3%*-1,J1467="원천/고용",SUM(K1467*3.3%*-1,K1467*75%*0.8%*-1)),"")</f>
        <v/>
      </c>
      <c r="N1467" s="503">
        <f t="shared" ca="1" si="34"/>
        <v>0</v>
      </c>
      <c r="O1467" s="541"/>
      <c r="P1467" s="541"/>
      <c r="Q1467" s="537"/>
      <c r="R1467" s="537"/>
      <c r="S1467" s="537"/>
    </row>
    <row r="1468" spans="2:19" ht="18.75" customHeight="1">
      <c r="B1468" s="626"/>
      <c r="C1468" s="626"/>
      <c r="D1468" s="626" t="str">
        <f ca="1">IFERROR(_xludf.XLOOKUP(E1468,예산코드!D:D,예산코드!A:A),"")</f>
        <v/>
      </c>
      <c r="E1468" s="739"/>
      <c r="F1468" s="747"/>
      <c r="G1468" s="740"/>
      <c r="H1468" s="741"/>
      <c r="I1468" s="741"/>
      <c r="J1468" s="741"/>
      <c r="K1468" s="742"/>
      <c r="L1468" s="743"/>
      <c r="M1468" s="502" t="str">
        <f t="array" aca="1" ref="M1468" ca="1">IFERROR(_xludf.IFS(J1468="원천",K1468*3.3%*-1,J1468="원천/고용",SUM(K1468*3.3%*-1,K1468*75%*0.8%*-1)),"")</f>
        <v/>
      </c>
      <c r="N1468" s="503">
        <f t="shared" ca="1" si="34"/>
        <v>0</v>
      </c>
      <c r="O1468" s="540"/>
      <c r="P1468" s="540"/>
      <c r="Q1468" s="537"/>
      <c r="R1468" s="537"/>
      <c r="S1468" s="537"/>
    </row>
    <row r="1469" spans="2:19" ht="18.75" customHeight="1">
      <c r="B1469" s="626"/>
      <c r="C1469" s="626"/>
      <c r="D1469" s="626" t="str">
        <f ca="1">IFERROR(_xludf.XLOOKUP(E1469,예산코드!D:D,예산코드!A:A),"")</f>
        <v/>
      </c>
      <c r="E1469" s="739"/>
      <c r="F1469" s="747"/>
      <c r="G1469" s="740"/>
      <c r="H1469" s="741"/>
      <c r="I1469" s="741"/>
      <c r="J1469" s="741"/>
      <c r="K1469" s="742"/>
      <c r="L1469" s="743"/>
      <c r="M1469" s="502" t="str">
        <f t="array" aca="1" ref="M1469" ca="1">IFERROR(_xludf.IFS(J1469="원천",K1469*3.3%*-1,J1469="원천/고용",SUM(K1469*3.3%*-1,K1469*75%*0.8%*-1)),"")</f>
        <v/>
      </c>
      <c r="N1469" s="503">
        <f t="shared" ca="1" si="34"/>
        <v>0</v>
      </c>
      <c r="O1469" s="541"/>
      <c r="P1469" s="541"/>
      <c r="Q1469" s="537"/>
      <c r="R1469" s="537"/>
      <c r="S1469" s="537"/>
    </row>
    <row r="1470" spans="2:19" ht="18.75" customHeight="1">
      <c r="B1470" s="626"/>
      <c r="C1470" s="626"/>
      <c r="D1470" s="626" t="str">
        <f ca="1">IFERROR(_xludf.XLOOKUP(E1470,예산코드!D:D,예산코드!A:A),"")</f>
        <v/>
      </c>
      <c r="E1470" s="739"/>
      <c r="F1470" s="747"/>
      <c r="G1470" s="740"/>
      <c r="H1470" s="741"/>
      <c r="I1470" s="741"/>
      <c r="J1470" s="741"/>
      <c r="K1470" s="742"/>
      <c r="L1470" s="743"/>
      <c r="M1470" s="502" t="str">
        <f t="array" aca="1" ref="M1470" ca="1">IFERROR(_xludf.IFS(J1470="원천",K1470*3.3%*-1,J1470="원천/고용",SUM(K1470*3.3%*-1,K1470*75%*0.8%*-1)),"")</f>
        <v/>
      </c>
      <c r="N1470" s="503">
        <f t="shared" ca="1" si="34"/>
        <v>0</v>
      </c>
      <c r="O1470" s="540"/>
      <c r="P1470" s="540"/>
      <c r="Q1470" s="537"/>
      <c r="R1470" s="537"/>
      <c r="S1470" s="537"/>
    </row>
    <row r="1471" spans="2:19" ht="18.75" customHeight="1">
      <c r="B1471" s="626"/>
      <c r="C1471" s="626"/>
      <c r="D1471" s="626" t="str">
        <f ca="1">IFERROR(_xludf.XLOOKUP(E1471,예산코드!D:D,예산코드!A:A),"")</f>
        <v/>
      </c>
      <c r="E1471" s="739"/>
      <c r="F1471" s="747"/>
      <c r="G1471" s="740"/>
      <c r="H1471" s="741"/>
      <c r="I1471" s="741"/>
      <c r="J1471" s="741"/>
      <c r="K1471" s="742"/>
      <c r="L1471" s="743"/>
      <c r="M1471" s="502" t="str">
        <f t="array" aca="1" ref="M1471" ca="1">IFERROR(_xludf.IFS(J1471="원천",K1471*3.3%*-1,J1471="원천/고용",SUM(K1471*3.3%*-1,K1471*75%*0.8%*-1)),"")</f>
        <v/>
      </c>
      <c r="N1471" s="503">
        <f t="shared" ca="1" si="34"/>
        <v>0</v>
      </c>
      <c r="O1471" s="541"/>
      <c r="P1471" s="541"/>
      <c r="Q1471" s="537"/>
      <c r="R1471" s="537"/>
      <c r="S1471" s="537"/>
    </row>
    <row r="1472" spans="2:19" ht="18.75" customHeight="1">
      <c r="B1472" s="626"/>
      <c r="C1472" s="626"/>
      <c r="D1472" s="626" t="str">
        <f ca="1">IFERROR(_xludf.XLOOKUP(E1472,예산코드!D:D,예산코드!A:A),"")</f>
        <v/>
      </c>
      <c r="E1472" s="739"/>
      <c r="F1472" s="747"/>
      <c r="G1472" s="740"/>
      <c r="H1472" s="741"/>
      <c r="I1472" s="741"/>
      <c r="J1472" s="741"/>
      <c r="K1472" s="742"/>
      <c r="L1472" s="743"/>
      <c r="M1472" s="502" t="str">
        <f t="array" aca="1" ref="M1472" ca="1">IFERROR(_xludf.IFS(J1472="원천",K1472*3.3%*-1,J1472="원천/고용",SUM(K1472*3.3%*-1,K1472*75%*0.8%*-1)),"")</f>
        <v/>
      </c>
      <c r="N1472" s="503">
        <f t="shared" ca="1" si="34"/>
        <v>0</v>
      </c>
      <c r="O1472" s="540"/>
      <c r="P1472" s="540"/>
      <c r="Q1472" s="537"/>
      <c r="R1472" s="537"/>
      <c r="S1472" s="537"/>
    </row>
    <row r="1473" spans="2:19" ht="18.75" customHeight="1">
      <c r="B1473" s="626"/>
      <c r="C1473" s="626"/>
      <c r="D1473" s="626" t="str">
        <f ca="1">IFERROR(_xludf.XLOOKUP(E1473,예산코드!D:D,예산코드!A:A),"")</f>
        <v/>
      </c>
      <c r="E1473" s="739"/>
      <c r="F1473" s="747"/>
      <c r="G1473" s="740"/>
      <c r="H1473" s="741"/>
      <c r="I1473" s="741"/>
      <c r="J1473" s="741"/>
      <c r="K1473" s="742"/>
      <c r="L1473" s="743"/>
      <c r="M1473" s="502" t="str">
        <f t="array" aca="1" ref="M1473" ca="1">IFERROR(_xludf.IFS(J1473="원천",K1473*3.3%*-1,J1473="원천/고용",SUM(K1473*3.3%*-1,K1473*75%*0.8%*-1)),"")</f>
        <v/>
      </c>
      <c r="N1473" s="503">
        <f t="shared" ca="1" si="34"/>
        <v>0</v>
      </c>
      <c r="O1473" s="541"/>
      <c r="P1473" s="541"/>
      <c r="Q1473" s="537"/>
      <c r="R1473" s="537"/>
      <c r="S1473" s="537"/>
    </row>
    <row r="1474" spans="2:19" ht="18.75" customHeight="1">
      <c r="B1474" s="626"/>
      <c r="C1474" s="626"/>
      <c r="D1474" s="626" t="str">
        <f ca="1">IFERROR(_xludf.XLOOKUP(E1474,예산코드!D:D,예산코드!A:A),"")</f>
        <v/>
      </c>
      <c r="E1474" s="739"/>
      <c r="F1474" s="747"/>
      <c r="G1474" s="740"/>
      <c r="H1474" s="741"/>
      <c r="I1474" s="741"/>
      <c r="J1474" s="741"/>
      <c r="K1474" s="742"/>
      <c r="L1474" s="743"/>
      <c r="M1474" s="502" t="str">
        <f t="array" aca="1" ref="M1474" ca="1">IFERROR(_xludf.IFS(J1474="원천",K1474*3.3%*-1,J1474="원천/고용",SUM(K1474*3.3%*-1,K1474*75%*0.8%*-1)),"")</f>
        <v/>
      </c>
      <c r="N1474" s="503">
        <f t="shared" ca="1" si="34"/>
        <v>0</v>
      </c>
      <c r="O1474" s="540"/>
      <c r="P1474" s="540"/>
      <c r="Q1474" s="537"/>
      <c r="R1474" s="537"/>
      <c r="S1474" s="537"/>
    </row>
    <row r="1475" spans="2:19" ht="18.75" customHeight="1">
      <c r="B1475" s="626"/>
      <c r="C1475" s="626"/>
      <c r="D1475" s="626" t="str">
        <f ca="1">IFERROR(_xludf.XLOOKUP(E1475,예산코드!D:D,예산코드!A:A),"")</f>
        <v/>
      </c>
      <c r="E1475" s="739"/>
      <c r="F1475" s="747"/>
      <c r="G1475" s="740"/>
      <c r="H1475" s="741"/>
      <c r="I1475" s="741"/>
      <c r="J1475" s="741"/>
      <c r="K1475" s="742"/>
      <c r="L1475" s="743"/>
      <c r="M1475" s="502" t="str">
        <f t="array" aca="1" ref="M1475" ca="1">IFERROR(_xludf.IFS(J1475="원천",K1475*3.3%*-1,J1475="원천/고용",SUM(K1475*3.3%*-1,K1475*75%*0.8%*-1)),"")</f>
        <v/>
      </c>
      <c r="N1475" s="503">
        <f t="shared" ca="1" si="34"/>
        <v>0</v>
      </c>
      <c r="O1475" s="541"/>
      <c r="P1475" s="541"/>
      <c r="Q1475" s="537"/>
      <c r="R1475" s="537"/>
      <c r="S1475" s="537"/>
    </row>
    <row r="1476" spans="2:19" ht="18.75" customHeight="1">
      <c r="B1476" s="626"/>
      <c r="C1476" s="626"/>
      <c r="D1476" s="626" t="str">
        <f ca="1">IFERROR(_xludf.XLOOKUP(E1476,예산코드!D:D,예산코드!A:A),"")</f>
        <v/>
      </c>
      <c r="E1476" s="739"/>
      <c r="F1476" s="747"/>
      <c r="G1476" s="740"/>
      <c r="H1476" s="741"/>
      <c r="I1476" s="741"/>
      <c r="J1476" s="741"/>
      <c r="K1476" s="742"/>
      <c r="L1476" s="743"/>
      <c r="M1476" s="502" t="str">
        <f t="array" aca="1" ref="M1476" ca="1">IFERROR(_xludf.IFS(J1476="원천",K1476*3.3%*-1,J1476="원천/고용",SUM(K1476*3.3%*-1,K1476*75%*0.8%*-1)),"")</f>
        <v/>
      </c>
      <c r="N1476" s="503">
        <f t="shared" ca="1" si="34"/>
        <v>0</v>
      </c>
      <c r="O1476" s="540"/>
      <c r="P1476" s="540"/>
      <c r="Q1476" s="537"/>
      <c r="R1476" s="537"/>
      <c r="S1476" s="537"/>
    </row>
    <row r="1477" spans="2:19" ht="18.75" customHeight="1">
      <c r="B1477" s="626"/>
      <c r="C1477" s="626"/>
      <c r="D1477" s="626" t="str">
        <f ca="1">IFERROR(_xludf.XLOOKUP(E1477,예산코드!D:D,예산코드!A:A),"")</f>
        <v/>
      </c>
      <c r="E1477" s="739"/>
      <c r="F1477" s="747"/>
      <c r="G1477" s="740"/>
      <c r="H1477" s="741"/>
      <c r="I1477" s="741"/>
      <c r="J1477" s="741"/>
      <c r="K1477" s="742"/>
      <c r="L1477" s="743"/>
      <c r="M1477" s="502" t="str">
        <f t="array" aca="1" ref="M1477" ca="1">IFERROR(_xludf.IFS(J1477="원천",K1477*3.3%*-1,J1477="원천/고용",SUM(K1477*3.3%*-1,K1477*75%*0.8%*-1)),"")</f>
        <v/>
      </c>
      <c r="N1477" s="503">
        <f t="shared" ca="1" si="34"/>
        <v>0</v>
      </c>
      <c r="O1477" s="541"/>
      <c r="P1477" s="541"/>
      <c r="Q1477" s="537"/>
      <c r="R1477" s="537"/>
      <c r="S1477" s="537"/>
    </row>
    <row r="1478" spans="2:19" ht="18.75" customHeight="1">
      <c r="B1478" s="626"/>
      <c r="C1478" s="626"/>
      <c r="D1478" s="626" t="str">
        <f ca="1">IFERROR(_xludf.XLOOKUP(E1478,예산코드!D:D,예산코드!A:A),"")</f>
        <v/>
      </c>
      <c r="E1478" s="739"/>
      <c r="F1478" s="747"/>
      <c r="G1478" s="740"/>
      <c r="H1478" s="741"/>
      <c r="I1478" s="741"/>
      <c r="J1478" s="741"/>
      <c r="K1478" s="742"/>
      <c r="L1478" s="743"/>
      <c r="M1478" s="502" t="str">
        <f t="array" aca="1" ref="M1478" ca="1">IFERROR(_xludf.IFS(J1478="원천",K1478*3.3%*-1,J1478="원천/고용",SUM(K1478*3.3%*-1,K1478*75%*0.8%*-1)),"")</f>
        <v/>
      </c>
      <c r="N1478" s="503">
        <f t="shared" ca="1" si="34"/>
        <v>0</v>
      </c>
      <c r="O1478" s="540"/>
      <c r="P1478" s="540"/>
      <c r="Q1478" s="537"/>
      <c r="R1478" s="537"/>
      <c r="S1478" s="537"/>
    </row>
    <row r="1479" spans="2:19" ht="18.75" customHeight="1">
      <c r="B1479" s="626"/>
      <c r="C1479" s="626"/>
      <c r="D1479" s="626" t="str">
        <f ca="1">IFERROR(_xludf.XLOOKUP(E1479,예산코드!D:D,예산코드!A:A),"")</f>
        <v/>
      </c>
      <c r="E1479" s="739"/>
      <c r="F1479" s="747"/>
      <c r="G1479" s="740"/>
      <c r="H1479" s="741"/>
      <c r="I1479" s="741"/>
      <c r="J1479" s="741"/>
      <c r="K1479" s="742"/>
      <c r="L1479" s="743"/>
      <c r="M1479" s="502" t="str">
        <f t="array" aca="1" ref="M1479" ca="1">IFERROR(_xludf.IFS(J1479="원천",K1479*3.3%*-1,J1479="원천/고용",SUM(K1479*3.3%*-1,K1479*75%*0.8%*-1)),"")</f>
        <v/>
      </c>
      <c r="N1479" s="503">
        <f t="shared" ca="1" si="34"/>
        <v>0</v>
      </c>
      <c r="O1479" s="541"/>
      <c r="P1479" s="541"/>
      <c r="Q1479" s="537"/>
      <c r="R1479" s="537"/>
      <c r="S1479" s="537"/>
    </row>
    <row r="1480" spans="2:19" ht="18.75" customHeight="1">
      <c r="B1480" s="626"/>
      <c r="C1480" s="626"/>
      <c r="D1480" s="626" t="str">
        <f ca="1">IFERROR(_xludf.XLOOKUP(E1480,예산코드!D:D,예산코드!A:A),"")</f>
        <v/>
      </c>
      <c r="E1480" s="739"/>
      <c r="F1480" s="747"/>
      <c r="G1480" s="740"/>
      <c r="H1480" s="741"/>
      <c r="I1480" s="741"/>
      <c r="J1480" s="741"/>
      <c r="K1480" s="742"/>
      <c r="L1480" s="743"/>
      <c r="M1480" s="502" t="str">
        <f t="array" aca="1" ref="M1480" ca="1">IFERROR(_xludf.IFS(J1480="원천",K1480*3.3%*-1,J1480="원천/고용",SUM(K1480*3.3%*-1,K1480*75%*0.8%*-1)),"")</f>
        <v/>
      </c>
      <c r="N1480" s="503">
        <f t="shared" ca="1" si="34"/>
        <v>0</v>
      </c>
      <c r="O1480" s="540"/>
      <c r="P1480" s="540"/>
      <c r="Q1480" s="537"/>
      <c r="R1480" s="537"/>
      <c r="S1480" s="537"/>
    </row>
    <row r="1481" spans="2:19" ht="18.75" customHeight="1">
      <c r="B1481" s="626"/>
      <c r="C1481" s="626"/>
      <c r="D1481" s="626" t="str">
        <f ca="1">IFERROR(_xludf.XLOOKUP(E1481,예산코드!D:D,예산코드!A:A),"")</f>
        <v/>
      </c>
      <c r="E1481" s="739"/>
      <c r="F1481" s="747"/>
      <c r="G1481" s="740"/>
      <c r="H1481" s="741"/>
      <c r="I1481" s="741"/>
      <c r="J1481" s="741"/>
      <c r="K1481" s="742"/>
      <c r="L1481" s="743"/>
      <c r="M1481" s="502" t="str">
        <f t="array" aca="1" ref="M1481" ca="1">IFERROR(_xludf.IFS(J1481="원천",K1481*3.3%*-1,J1481="원천/고용",SUM(K1481*3.3%*-1,K1481*75%*0.8%*-1)),"")</f>
        <v/>
      </c>
      <c r="N1481" s="503">
        <f t="shared" ca="1" si="34"/>
        <v>0</v>
      </c>
      <c r="O1481" s="541"/>
      <c r="P1481" s="541"/>
      <c r="Q1481" s="537"/>
      <c r="R1481" s="537"/>
      <c r="S1481" s="537"/>
    </row>
    <row r="1482" spans="2:19" ht="18.75" customHeight="1">
      <c r="B1482" s="626"/>
      <c r="C1482" s="626"/>
      <c r="D1482" s="626" t="str">
        <f ca="1">IFERROR(_xludf.XLOOKUP(E1482,예산코드!D:D,예산코드!A:A),"")</f>
        <v/>
      </c>
      <c r="E1482" s="739"/>
      <c r="F1482" s="747"/>
      <c r="G1482" s="740"/>
      <c r="H1482" s="741"/>
      <c r="I1482" s="741"/>
      <c r="J1482" s="741"/>
      <c r="K1482" s="742"/>
      <c r="L1482" s="743"/>
      <c r="M1482" s="502" t="str">
        <f t="array" aca="1" ref="M1482" ca="1">IFERROR(_xludf.IFS(J1482="원천",K1482*3.3%*-1,J1482="원천/고용",SUM(K1482*3.3%*-1,K1482*75%*0.8%*-1)),"")</f>
        <v/>
      </c>
      <c r="N1482" s="503">
        <f t="shared" ca="1" si="34"/>
        <v>0</v>
      </c>
      <c r="O1482" s="540"/>
      <c r="P1482" s="540"/>
      <c r="Q1482" s="537"/>
      <c r="R1482" s="537"/>
      <c r="S1482" s="537"/>
    </row>
    <row r="1483" spans="2:19" ht="18.75" customHeight="1">
      <c r="B1483" s="626"/>
      <c r="C1483" s="626"/>
      <c r="D1483" s="626" t="str">
        <f ca="1">IFERROR(_xludf.XLOOKUP(E1483,예산코드!D:D,예산코드!A:A),"")</f>
        <v/>
      </c>
      <c r="E1483" s="739"/>
      <c r="F1483" s="747"/>
      <c r="G1483" s="740"/>
      <c r="H1483" s="741"/>
      <c r="I1483" s="741"/>
      <c r="J1483" s="741"/>
      <c r="K1483" s="742"/>
      <c r="L1483" s="743"/>
      <c r="M1483" s="502" t="str">
        <f t="array" aca="1" ref="M1483" ca="1">IFERROR(_xludf.IFS(J1483="원천",K1483*3.3%*-1,J1483="원천/고용",SUM(K1483*3.3%*-1,K1483*75%*0.8%*-1)),"")</f>
        <v/>
      </c>
      <c r="N1483" s="503">
        <f t="shared" ca="1" si="34"/>
        <v>0</v>
      </c>
      <c r="O1483" s="541"/>
      <c r="P1483" s="541"/>
      <c r="Q1483" s="537"/>
      <c r="R1483" s="537"/>
      <c r="S1483" s="537"/>
    </row>
    <row r="1484" spans="2:19" ht="18.75" customHeight="1">
      <c r="B1484" s="626"/>
      <c r="C1484" s="626"/>
      <c r="D1484" s="626" t="str">
        <f ca="1">IFERROR(_xludf.XLOOKUP(E1484,예산코드!D:D,예산코드!A:A),"")</f>
        <v/>
      </c>
      <c r="E1484" s="739"/>
      <c r="F1484" s="747"/>
      <c r="G1484" s="740"/>
      <c r="H1484" s="741"/>
      <c r="I1484" s="741"/>
      <c r="J1484" s="741"/>
      <c r="K1484" s="742"/>
      <c r="L1484" s="743"/>
      <c r="M1484" s="502" t="str">
        <f t="array" aca="1" ref="M1484" ca="1">IFERROR(_xludf.IFS(J1484="원천",K1484*3.3%*-1,J1484="원천/고용",SUM(K1484*3.3%*-1,K1484*75%*0.8%*-1)),"")</f>
        <v/>
      </c>
      <c r="N1484" s="503">
        <f t="shared" ca="1" si="34"/>
        <v>0</v>
      </c>
      <c r="O1484" s="540"/>
      <c r="P1484" s="540"/>
      <c r="Q1484" s="537"/>
      <c r="R1484" s="537"/>
      <c r="S1484" s="537"/>
    </row>
    <row r="1485" spans="2:19" ht="18.75" customHeight="1">
      <c r="B1485" s="626"/>
      <c r="C1485" s="626"/>
      <c r="D1485" s="626" t="str">
        <f ca="1">IFERROR(_xludf.XLOOKUP(E1485,예산코드!D:D,예산코드!A:A),"")</f>
        <v/>
      </c>
      <c r="E1485" s="739"/>
      <c r="F1485" s="747"/>
      <c r="G1485" s="740"/>
      <c r="H1485" s="741"/>
      <c r="I1485" s="741"/>
      <c r="J1485" s="741"/>
      <c r="K1485" s="742"/>
      <c r="L1485" s="743"/>
      <c r="M1485" s="502" t="str">
        <f t="array" aca="1" ref="M1485" ca="1">IFERROR(_xludf.IFS(J1485="원천",K1485*3.3%*-1,J1485="원천/고용",SUM(K1485*3.3%*-1,K1485*75%*0.8%*-1)),"")</f>
        <v/>
      </c>
      <c r="N1485" s="503">
        <f t="shared" ca="1" si="34"/>
        <v>0</v>
      </c>
      <c r="O1485" s="541"/>
      <c r="P1485" s="541"/>
      <c r="Q1485" s="537"/>
      <c r="R1485" s="537"/>
      <c r="S1485" s="537"/>
    </row>
    <row r="1486" spans="2:19" ht="18.75" customHeight="1">
      <c r="B1486" s="626"/>
      <c r="C1486" s="626"/>
      <c r="D1486" s="626" t="str">
        <f ca="1">IFERROR(_xludf.XLOOKUP(E1486,예산코드!D:D,예산코드!A:A),"")</f>
        <v/>
      </c>
      <c r="E1486" s="739"/>
      <c r="F1486" s="747"/>
      <c r="G1486" s="740"/>
      <c r="H1486" s="741"/>
      <c r="I1486" s="741"/>
      <c r="J1486" s="741"/>
      <c r="K1486" s="742"/>
      <c r="L1486" s="743"/>
      <c r="M1486" s="502" t="str">
        <f t="array" aca="1" ref="M1486" ca="1">IFERROR(_xludf.IFS(J1486="원천",K1486*3.3%*-1,J1486="원천/고용",SUM(K1486*3.3%*-1,K1486*75%*0.8%*-1)),"")</f>
        <v/>
      </c>
      <c r="N1486" s="503">
        <f t="shared" ca="1" si="34"/>
        <v>0</v>
      </c>
      <c r="O1486" s="540"/>
      <c r="P1486" s="540"/>
      <c r="Q1486" s="537"/>
      <c r="R1486" s="537"/>
      <c r="S1486" s="537"/>
    </row>
    <row r="1487" spans="2:19" ht="18.75" customHeight="1">
      <c r="B1487" s="626"/>
      <c r="C1487" s="626"/>
      <c r="D1487" s="626" t="str">
        <f ca="1">IFERROR(_xludf.XLOOKUP(E1487,예산코드!D:D,예산코드!A:A),"")</f>
        <v/>
      </c>
      <c r="E1487" s="739"/>
      <c r="F1487" s="747"/>
      <c r="G1487" s="740"/>
      <c r="H1487" s="741"/>
      <c r="I1487" s="741"/>
      <c r="J1487" s="741"/>
      <c r="K1487" s="742"/>
      <c r="L1487" s="743"/>
      <c r="M1487" s="502" t="str">
        <f t="array" aca="1" ref="M1487" ca="1">IFERROR(_xludf.IFS(J1487="원천",K1487*3.3%*-1,J1487="원천/고용",SUM(K1487*3.3%*-1,K1487*75%*0.8%*-1)),"")</f>
        <v/>
      </c>
      <c r="N1487" s="503">
        <f t="shared" ca="1" si="34"/>
        <v>0</v>
      </c>
      <c r="O1487" s="541"/>
      <c r="P1487" s="541"/>
      <c r="Q1487" s="537"/>
      <c r="R1487" s="537"/>
      <c r="S1487" s="537"/>
    </row>
    <row r="1488" spans="2:19" ht="18.75" customHeight="1">
      <c r="B1488" s="626"/>
      <c r="C1488" s="626"/>
      <c r="D1488" s="626" t="str">
        <f ca="1">IFERROR(_xludf.XLOOKUP(E1488,예산코드!D:D,예산코드!A:A),"")</f>
        <v/>
      </c>
      <c r="E1488" s="739"/>
      <c r="F1488" s="747"/>
      <c r="G1488" s="740"/>
      <c r="H1488" s="741"/>
      <c r="I1488" s="741"/>
      <c r="J1488" s="741"/>
      <c r="K1488" s="742"/>
      <c r="L1488" s="743"/>
      <c r="M1488" s="502" t="str">
        <f t="array" aca="1" ref="M1488" ca="1">IFERROR(_xludf.IFS(J1488="원천",K1488*3.3%*-1,J1488="원천/고용",SUM(K1488*3.3%*-1,K1488*75%*0.8%*-1)),"")</f>
        <v/>
      </c>
      <c r="N1488" s="503">
        <f t="shared" ca="1" si="34"/>
        <v>0</v>
      </c>
      <c r="O1488" s="540"/>
      <c r="P1488" s="540"/>
      <c r="Q1488" s="537"/>
      <c r="R1488" s="537"/>
      <c r="S1488" s="537"/>
    </row>
    <row r="1489" spans="2:19" ht="18.75" customHeight="1">
      <c r="B1489" s="626"/>
      <c r="C1489" s="626"/>
      <c r="D1489" s="626" t="str">
        <f ca="1">IFERROR(_xludf.XLOOKUP(E1489,예산코드!D:D,예산코드!A:A),"")</f>
        <v/>
      </c>
      <c r="E1489" s="739"/>
      <c r="F1489" s="747"/>
      <c r="G1489" s="740"/>
      <c r="H1489" s="741"/>
      <c r="I1489" s="741"/>
      <c r="J1489" s="741"/>
      <c r="K1489" s="742"/>
      <c r="L1489" s="743"/>
      <c r="M1489" s="502" t="str">
        <f t="array" aca="1" ref="M1489" ca="1">IFERROR(_xludf.IFS(J1489="원천",K1489*3.3%*-1,J1489="원천/고용",SUM(K1489*3.3%*-1,K1489*75%*0.8%*-1)),"")</f>
        <v/>
      </c>
      <c r="N1489" s="503">
        <f t="shared" ca="1" si="34"/>
        <v>0</v>
      </c>
      <c r="O1489" s="541"/>
      <c r="P1489" s="541"/>
      <c r="Q1489" s="537"/>
      <c r="R1489" s="537"/>
      <c r="S1489" s="537"/>
    </row>
    <row r="1490" spans="2:19" ht="18.75" customHeight="1">
      <c r="B1490" s="626"/>
      <c r="C1490" s="626"/>
      <c r="D1490" s="626" t="str">
        <f ca="1">IFERROR(_xludf.XLOOKUP(E1490,예산코드!D:D,예산코드!A:A),"")</f>
        <v/>
      </c>
      <c r="E1490" s="739"/>
      <c r="F1490" s="747"/>
      <c r="G1490" s="740"/>
      <c r="H1490" s="741"/>
      <c r="I1490" s="741"/>
      <c r="J1490" s="741"/>
      <c r="K1490" s="742"/>
      <c r="L1490" s="743"/>
      <c r="M1490" s="502" t="str">
        <f t="array" aca="1" ref="M1490" ca="1">IFERROR(_xludf.IFS(J1490="원천",K1490*3.3%*-1,J1490="원천/고용",SUM(K1490*3.3%*-1,K1490*75%*0.8%*-1)),"")</f>
        <v/>
      </c>
      <c r="N1490" s="503">
        <f t="shared" ca="1" si="34"/>
        <v>0</v>
      </c>
      <c r="O1490" s="540"/>
      <c r="P1490" s="540"/>
      <c r="Q1490" s="537"/>
      <c r="R1490" s="537"/>
      <c r="S1490" s="537"/>
    </row>
    <row r="1491" spans="2:19" ht="18.75" customHeight="1">
      <c r="B1491" s="626"/>
      <c r="C1491" s="626"/>
      <c r="D1491" s="626" t="str">
        <f ca="1">IFERROR(_xludf.XLOOKUP(E1491,예산코드!D:D,예산코드!A:A),"")</f>
        <v/>
      </c>
      <c r="E1491" s="739"/>
      <c r="F1491" s="747"/>
      <c r="G1491" s="740"/>
      <c r="H1491" s="741"/>
      <c r="I1491" s="741"/>
      <c r="J1491" s="741"/>
      <c r="K1491" s="742"/>
      <c r="L1491" s="743"/>
      <c r="M1491" s="502" t="str">
        <f t="array" aca="1" ref="M1491" ca="1">IFERROR(_xludf.IFS(J1491="원천",K1491*3.3%*-1,J1491="원천/고용",SUM(K1491*3.3%*-1,K1491*75%*0.8%*-1)),"")</f>
        <v/>
      </c>
      <c r="N1491" s="503">
        <f t="shared" ca="1" si="34"/>
        <v>0</v>
      </c>
      <c r="O1491" s="541"/>
      <c r="P1491" s="541"/>
      <c r="Q1491" s="537"/>
      <c r="R1491" s="537"/>
      <c r="S1491" s="537"/>
    </row>
    <row r="1492" spans="2:19" ht="18.75" customHeight="1">
      <c r="B1492" s="626"/>
      <c r="C1492" s="626"/>
      <c r="D1492" s="626" t="str">
        <f ca="1">IFERROR(_xludf.XLOOKUP(E1492,예산코드!D:D,예산코드!A:A),"")</f>
        <v/>
      </c>
      <c r="E1492" s="739"/>
      <c r="F1492" s="747"/>
      <c r="G1492" s="740"/>
      <c r="H1492" s="741"/>
      <c r="I1492" s="741"/>
      <c r="J1492" s="741"/>
      <c r="K1492" s="742"/>
      <c r="L1492" s="743"/>
      <c r="M1492" s="502" t="str">
        <f t="array" aca="1" ref="M1492" ca="1">IFERROR(_xludf.IFS(J1492="원천",K1492*3.3%*-1,J1492="원천/고용",SUM(K1492*3.3%*-1,K1492*75%*0.8%*-1)),"")</f>
        <v/>
      </c>
      <c r="N1492" s="503">
        <f t="shared" ca="1" si="34"/>
        <v>0</v>
      </c>
      <c r="O1492" s="540"/>
      <c r="P1492" s="540"/>
      <c r="Q1492" s="537"/>
      <c r="R1492" s="537"/>
      <c r="S1492" s="537"/>
    </row>
    <row r="1493" spans="2:19" ht="18.75" customHeight="1">
      <c r="B1493" s="626"/>
      <c r="C1493" s="626"/>
      <c r="D1493" s="626" t="str">
        <f ca="1">IFERROR(_xludf.XLOOKUP(E1493,예산코드!D:D,예산코드!A:A),"")</f>
        <v/>
      </c>
      <c r="E1493" s="739"/>
      <c r="F1493" s="747"/>
      <c r="G1493" s="740"/>
      <c r="H1493" s="741"/>
      <c r="I1493" s="741"/>
      <c r="J1493" s="741"/>
      <c r="K1493" s="742"/>
      <c r="L1493" s="743"/>
      <c r="M1493" s="502" t="str">
        <f t="array" aca="1" ref="M1493" ca="1">IFERROR(_xludf.IFS(J1493="원천",K1493*3.3%*-1,J1493="원천/고용",SUM(K1493*3.3%*-1,K1493*75%*0.8%*-1)),"")</f>
        <v/>
      </c>
      <c r="N1493" s="503">
        <f t="shared" ca="1" si="34"/>
        <v>0</v>
      </c>
      <c r="O1493" s="541"/>
      <c r="P1493" s="541"/>
      <c r="Q1493" s="537"/>
      <c r="R1493" s="537"/>
      <c r="S1493" s="537"/>
    </row>
    <row r="1494" spans="2:19" ht="18.75" customHeight="1">
      <c r="B1494" s="626"/>
      <c r="C1494" s="626"/>
      <c r="D1494" s="626" t="str">
        <f ca="1">IFERROR(_xludf.XLOOKUP(E1494,예산코드!D:D,예산코드!A:A),"")</f>
        <v/>
      </c>
      <c r="E1494" s="739"/>
      <c r="F1494" s="747"/>
      <c r="G1494" s="740"/>
      <c r="H1494" s="741"/>
      <c r="I1494" s="741"/>
      <c r="J1494" s="741"/>
      <c r="K1494" s="742"/>
      <c r="L1494" s="743"/>
      <c r="M1494" s="502" t="str">
        <f t="array" aca="1" ref="M1494" ca="1">IFERROR(_xludf.IFS(J1494="원천",K1494*3.3%*-1,J1494="원천/고용",SUM(K1494*3.3%*-1,K1494*75%*0.8%*-1)),"")</f>
        <v/>
      </c>
      <c r="N1494" s="503">
        <f t="shared" ca="1" si="34"/>
        <v>0</v>
      </c>
      <c r="O1494" s="540"/>
      <c r="P1494" s="540"/>
      <c r="Q1494" s="537"/>
      <c r="R1494" s="537"/>
      <c r="S1494" s="537"/>
    </row>
    <row r="1495" spans="2:19" ht="18.75" customHeight="1">
      <c r="B1495" s="626"/>
      <c r="C1495" s="626"/>
      <c r="D1495" s="626" t="str">
        <f ca="1">IFERROR(_xludf.XLOOKUP(E1495,예산코드!D:D,예산코드!A:A),"")</f>
        <v/>
      </c>
      <c r="E1495" s="739"/>
      <c r="F1495" s="747"/>
      <c r="G1495" s="740"/>
      <c r="H1495" s="741"/>
      <c r="I1495" s="741"/>
      <c r="J1495" s="741"/>
      <c r="K1495" s="742"/>
      <c r="L1495" s="743"/>
      <c r="M1495" s="502" t="str">
        <f t="array" aca="1" ref="M1495" ca="1">IFERROR(_xludf.IFS(J1495="원천",K1495*3.3%*-1,J1495="원천/고용",SUM(K1495*3.3%*-1,K1495*75%*0.8%*-1)),"")</f>
        <v/>
      </c>
      <c r="N1495" s="503">
        <f t="shared" ca="1" si="34"/>
        <v>0</v>
      </c>
      <c r="O1495" s="541"/>
      <c r="P1495" s="541"/>
      <c r="Q1495" s="537"/>
      <c r="R1495" s="537"/>
      <c r="S1495" s="537"/>
    </row>
    <row r="1496" spans="2:19" ht="18.75" customHeight="1">
      <c r="B1496" s="626"/>
      <c r="C1496" s="626"/>
      <c r="D1496" s="626" t="str">
        <f ca="1">IFERROR(_xludf.XLOOKUP(E1496,예산코드!D:D,예산코드!A:A),"")</f>
        <v/>
      </c>
      <c r="E1496" s="739"/>
      <c r="F1496" s="747"/>
      <c r="G1496" s="740"/>
      <c r="H1496" s="741"/>
      <c r="I1496" s="741"/>
      <c r="J1496" s="741"/>
      <c r="K1496" s="742"/>
      <c r="L1496" s="743"/>
      <c r="M1496" s="502" t="str">
        <f t="array" aca="1" ref="M1496" ca="1">IFERROR(_xludf.IFS(J1496="원천",K1496*3.3%*-1,J1496="원천/고용",SUM(K1496*3.3%*-1,K1496*75%*0.8%*-1)),"")</f>
        <v/>
      </c>
      <c r="N1496" s="503">
        <f t="shared" ca="1" si="34"/>
        <v>0</v>
      </c>
      <c r="O1496" s="540"/>
      <c r="P1496" s="540"/>
      <c r="Q1496" s="537"/>
      <c r="R1496" s="537"/>
      <c r="S1496" s="537"/>
    </row>
    <row r="1497" spans="2:19" ht="18.75" customHeight="1">
      <c r="B1497" s="626"/>
      <c r="C1497" s="626"/>
      <c r="D1497" s="626" t="str">
        <f ca="1">IFERROR(_xludf.XLOOKUP(E1497,예산코드!D:D,예산코드!A:A),"")</f>
        <v/>
      </c>
      <c r="E1497" s="739"/>
      <c r="F1497" s="747"/>
      <c r="G1497" s="740"/>
      <c r="H1497" s="741"/>
      <c r="I1497" s="741"/>
      <c r="J1497" s="741"/>
      <c r="K1497" s="742"/>
      <c r="L1497" s="743"/>
      <c r="M1497" s="502" t="str">
        <f t="array" aca="1" ref="M1497" ca="1">IFERROR(_xludf.IFS(J1497="원천",K1497*3.3%*-1,J1497="원천/고용",SUM(K1497*3.3%*-1,K1497*75%*0.8%*-1)),"")</f>
        <v/>
      </c>
      <c r="N1497" s="503">
        <f t="shared" ca="1" si="34"/>
        <v>0</v>
      </c>
      <c r="O1497" s="541"/>
      <c r="P1497" s="541"/>
      <c r="Q1497" s="537"/>
      <c r="R1497" s="537"/>
      <c r="S1497" s="537"/>
    </row>
    <row r="1498" spans="2:19" ht="18.75" customHeight="1">
      <c r="B1498" s="626"/>
      <c r="C1498" s="626"/>
      <c r="D1498" s="626" t="str">
        <f ca="1">IFERROR(_xludf.XLOOKUP(E1498,예산코드!D:D,예산코드!A:A),"")</f>
        <v/>
      </c>
      <c r="E1498" s="739"/>
      <c r="F1498" s="747"/>
      <c r="G1498" s="740"/>
      <c r="H1498" s="741"/>
      <c r="I1498" s="741"/>
      <c r="J1498" s="741"/>
      <c r="K1498" s="742"/>
      <c r="L1498" s="743"/>
      <c r="M1498" s="502" t="str">
        <f t="array" aca="1" ref="M1498" ca="1">IFERROR(_xludf.IFS(J1498="원천",K1498*3.3%*-1,J1498="원천/고용",SUM(K1498*3.3%*-1,K1498*75%*0.8%*-1)),"")</f>
        <v/>
      </c>
      <c r="N1498" s="503">
        <f t="shared" ca="1" si="34"/>
        <v>0</v>
      </c>
      <c r="O1498" s="540"/>
      <c r="P1498" s="540"/>
      <c r="Q1498" s="537"/>
      <c r="R1498" s="537"/>
      <c r="S1498" s="537"/>
    </row>
    <row r="1499" spans="2:19" ht="18.75" customHeight="1">
      <c r="B1499" s="626"/>
      <c r="C1499" s="626"/>
      <c r="D1499" s="626" t="str">
        <f ca="1">IFERROR(_xludf.XLOOKUP(E1499,예산코드!D:D,예산코드!A:A),"")</f>
        <v/>
      </c>
      <c r="E1499" s="739"/>
      <c r="F1499" s="747"/>
      <c r="G1499" s="740"/>
      <c r="H1499" s="741"/>
      <c r="I1499" s="741"/>
      <c r="J1499" s="741"/>
      <c r="K1499" s="742"/>
      <c r="L1499" s="743"/>
      <c r="M1499" s="502" t="str">
        <f t="array" aca="1" ref="M1499" ca="1">IFERROR(_xludf.IFS(J1499="원천",K1499*3.3%*-1,J1499="원천/고용",SUM(K1499*3.3%*-1,K1499*75%*0.8%*-1)),"")</f>
        <v/>
      </c>
      <c r="N1499" s="503">
        <f t="shared" ca="1" si="34"/>
        <v>0</v>
      </c>
      <c r="O1499" s="541"/>
      <c r="P1499" s="541"/>
      <c r="Q1499" s="537"/>
      <c r="R1499" s="537"/>
      <c r="S1499" s="537"/>
    </row>
    <row r="1500" spans="2:19" ht="18.75" customHeight="1">
      <c r="B1500" s="626"/>
      <c r="C1500" s="626"/>
      <c r="D1500" s="626" t="str">
        <f ca="1">IFERROR(_xludf.XLOOKUP(E1500,예산코드!D:D,예산코드!A:A),"")</f>
        <v/>
      </c>
      <c r="E1500" s="739"/>
      <c r="F1500" s="747"/>
      <c r="G1500" s="740"/>
      <c r="H1500" s="741"/>
      <c r="I1500" s="741"/>
      <c r="J1500" s="741"/>
      <c r="K1500" s="742"/>
      <c r="L1500" s="743"/>
      <c r="M1500" s="502" t="str">
        <f t="array" aca="1" ref="M1500" ca="1">IFERROR(_xludf.IFS(J1500="원천",K1500*3.3%*-1,J1500="원천/고용",SUM(K1500*3.3%*-1,K1500*75%*0.8%*-1)),"")</f>
        <v/>
      </c>
      <c r="N1500" s="503">
        <f t="shared" ca="1" si="34"/>
        <v>0</v>
      </c>
      <c r="O1500" s="540"/>
      <c r="P1500" s="540"/>
      <c r="Q1500" s="537"/>
      <c r="R1500" s="537"/>
      <c r="S1500" s="537"/>
    </row>
    <row r="1501" spans="2:19" ht="18.75" customHeight="1">
      <c r="B1501" s="626"/>
      <c r="C1501" s="626"/>
      <c r="D1501" s="626" t="str">
        <f ca="1">IFERROR(_xludf.XLOOKUP(E1501,예산코드!D:D,예산코드!A:A),"")</f>
        <v/>
      </c>
      <c r="E1501" s="739"/>
      <c r="F1501" s="747"/>
      <c r="G1501" s="740"/>
      <c r="H1501" s="741"/>
      <c r="I1501" s="741"/>
      <c r="J1501" s="741"/>
      <c r="K1501" s="742"/>
      <c r="L1501" s="743"/>
      <c r="M1501" s="502" t="str">
        <f t="array" aca="1" ref="M1501" ca="1">IFERROR(_xludf.IFS(J1501="원천",K1501*3.3%*-1,J1501="원천/고용",SUM(K1501*3.3%*-1,K1501*75%*0.8%*-1)),"")</f>
        <v/>
      </c>
      <c r="N1501" s="503">
        <f t="shared" ca="1" si="34"/>
        <v>0</v>
      </c>
      <c r="O1501" s="541"/>
      <c r="P1501" s="541"/>
      <c r="Q1501" s="537"/>
      <c r="R1501" s="537"/>
      <c r="S1501" s="537"/>
    </row>
    <row r="1502" spans="2:19" ht="18.75" customHeight="1">
      <c r="B1502" s="626"/>
      <c r="C1502" s="626"/>
      <c r="D1502" s="626" t="str">
        <f ca="1">IFERROR(_xludf.XLOOKUP(E1502,예산코드!D:D,예산코드!A:A),"")</f>
        <v/>
      </c>
      <c r="E1502" s="739"/>
      <c r="F1502" s="747"/>
      <c r="G1502" s="740"/>
      <c r="H1502" s="741"/>
      <c r="I1502" s="741"/>
      <c r="J1502" s="741"/>
      <c r="K1502" s="742"/>
      <c r="L1502" s="743"/>
      <c r="M1502" s="502" t="str">
        <f t="array" aca="1" ref="M1502" ca="1">IFERROR(_xludf.IFS(J1502="원천",K1502*3.3%*-1,J1502="원천/고용",SUM(K1502*3.3%*-1,K1502*75%*0.8%*-1)),"")</f>
        <v/>
      </c>
      <c r="N1502" s="503">
        <f t="shared" ca="1" si="34"/>
        <v>0</v>
      </c>
      <c r="O1502" s="540"/>
      <c r="P1502" s="540"/>
      <c r="Q1502" s="537"/>
      <c r="R1502" s="537"/>
      <c r="S1502" s="537"/>
    </row>
    <row r="1503" spans="2:19" ht="18.75" customHeight="1">
      <c r="B1503" s="626"/>
      <c r="C1503" s="626"/>
      <c r="D1503" s="626" t="str">
        <f ca="1">IFERROR(_xludf.XLOOKUP(E1503,예산코드!D:D,예산코드!A:A),"")</f>
        <v/>
      </c>
      <c r="E1503" s="739"/>
      <c r="F1503" s="747"/>
      <c r="G1503" s="740"/>
      <c r="H1503" s="741"/>
      <c r="I1503" s="741"/>
      <c r="J1503" s="741"/>
      <c r="K1503" s="742"/>
      <c r="L1503" s="743"/>
      <c r="M1503" s="502" t="str">
        <f t="array" aca="1" ref="M1503" ca="1">IFERROR(_xludf.IFS(J1503="원천",K1503*3.3%*-1,J1503="원천/고용",SUM(K1503*3.3%*-1,K1503*75%*0.8%*-1)),"")</f>
        <v/>
      </c>
      <c r="N1503" s="503">
        <f t="shared" ca="1" si="34"/>
        <v>0</v>
      </c>
      <c r="O1503" s="541"/>
      <c r="P1503" s="541"/>
      <c r="Q1503" s="537"/>
      <c r="R1503" s="537"/>
      <c r="S1503" s="537"/>
    </row>
    <row r="1504" spans="2:19" ht="18.75" customHeight="1">
      <c r="B1504" s="626"/>
      <c r="C1504" s="626"/>
      <c r="D1504" s="626" t="str">
        <f ca="1">IFERROR(_xludf.XLOOKUP(E1504,예산코드!D:D,예산코드!A:A),"")</f>
        <v/>
      </c>
      <c r="E1504" s="739"/>
      <c r="F1504" s="747"/>
      <c r="G1504" s="740"/>
      <c r="H1504" s="741"/>
      <c r="I1504" s="741"/>
      <c r="J1504" s="741"/>
      <c r="K1504" s="742"/>
      <c r="L1504" s="743"/>
      <c r="M1504" s="502" t="str">
        <f t="array" aca="1" ref="M1504" ca="1">IFERROR(_xludf.IFS(J1504="원천",K1504*3.3%*-1,J1504="원천/고용",SUM(K1504*3.3%*-1,K1504*75%*0.8%*-1)),"")</f>
        <v/>
      </c>
      <c r="N1504" s="503">
        <f t="shared" ca="1" si="34"/>
        <v>0</v>
      </c>
      <c r="O1504" s="540"/>
      <c r="P1504" s="540"/>
      <c r="Q1504" s="537"/>
      <c r="R1504" s="537"/>
      <c r="S1504" s="537"/>
    </row>
    <row r="1505" spans="2:19" ht="18.75" customHeight="1">
      <c r="B1505" s="626"/>
      <c r="C1505" s="626"/>
      <c r="D1505" s="626" t="str">
        <f ca="1">IFERROR(_xludf.XLOOKUP(E1505,예산코드!D:D,예산코드!A:A),"")</f>
        <v/>
      </c>
      <c r="E1505" s="739"/>
      <c r="F1505" s="747"/>
      <c r="G1505" s="740"/>
      <c r="H1505" s="741"/>
      <c r="I1505" s="741"/>
      <c r="J1505" s="741"/>
      <c r="K1505" s="742"/>
      <c r="L1505" s="743"/>
      <c r="M1505" s="502" t="str">
        <f t="array" aca="1" ref="M1505" ca="1">IFERROR(_xludf.IFS(J1505="원천",K1505*3.3%*-1,J1505="원천/고용",SUM(K1505*3.3%*-1,K1505*75%*0.8%*-1)),"")</f>
        <v/>
      </c>
      <c r="N1505" s="503">
        <f t="shared" ca="1" si="34"/>
        <v>0</v>
      </c>
      <c r="O1505" s="541"/>
      <c r="P1505" s="541"/>
      <c r="Q1505" s="537"/>
      <c r="R1505" s="537"/>
      <c r="S1505" s="537"/>
    </row>
    <row r="1506" spans="2:19" ht="18.75" customHeight="1">
      <c r="B1506" s="626"/>
      <c r="C1506" s="626"/>
      <c r="D1506" s="626" t="str">
        <f ca="1">IFERROR(_xludf.XLOOKUP(E1506,예산코드!D:D,예산코드!A:A),"")</f>
        <v/>
      </c>
      <c r="E1506" s="739"/>
      <c r="F1506" s="747"/>
      <c r="G1506" s="740"/>
      <c r="H1506" s="741"/>
      <c r="I1506" s="741"/>
      <c r="J1506" s="741"/>
      <c r="K1506" s="742"/>
      <c r="L1506" s="743"/>
      <c r="M1506" s="502" t="str">
        <f t="array" aca="1" ref="M1506" ca="1">IFERROR(_xludf.IFS(J1506="원천",K1506*3.3%*-1,J1506="원천/고용",SUM(K1506*3.3%*-1,K1506*75%*0.8%*-1)),"")</f>
        <v/>
      </c>
      <c r="N1506" s="503">
        <f t="shared" ca="1" si="34"/>
        <v>0</v>
      </c>
      <c r="O1506" s="540"/>
      <c r="P1506" s="540"/>
      <c r="Q1506" s="537"/>
      <c r="R1506" s="537"/>
      <c r="S1506" s="537"/>
    </row>
    <row r="1507" spans="2:19" ht="18.75" customHeight="1">
      <c r="B1507" s="626"/>
      <c r="C1507" s="626"/>
      <c r="D1507" s="626" t="str">
        <f ca="1">IFERROR(_xludf.XLOOKUP(E1507,예산코드!D:D,예산코드!A:A),"")</f>
        <v/>
      </c>
      <c r="E1507" s="739"/>
      <c r="F1507" s="747"/>
      <c r="G1507" s="740"/>
      <c r="H1507" s="741"/>
      <c r="I1507" s="741"/>
      <c r="J1507" s="741"/>
      <c r="K1507" s="742"/>
      <c r="L1507" s="743"/>
      <c r="M1507" s="502" t="str">
        <f t="array" aca="1" ref="M1507" ca="1">IFERROR(_xludf.IFS(J1507="원천",K1507*3.3%*-1,J1507="원천/고용",SUM(K1507*3.3%*-1,K1507*75%*0.8%*-1)),"")</f>
        <v/>
      </c>
      <c r="N1507" s="503">
        <f t="shared" ca="1" si="34"/>
        <v>0</v>
      </c>
      <c r="O1507" s="541"/>
      <c r="P1507" s="541"/>
      <c r="Q1507" s="537"/>
      <c r="R1507" s="537"/>
      <c r="S1507" s="537"/>
    </row>
    <row r="1508" spans="2:19" ht="18.75" customHeight="1">
      <c r="B1508" s="626"/>
      <c r="C1508" s="626"/>
      <c r="D1508" s="626" t="str">
        <f ca="1">IFERROR(_xludf.XLOOKUP(E1508,예산코드!D:D,예산코드!A:A),"")</f>
        <v/>
      </c>
      <c r="E1508" s="739"/>
      <c r="F1508" s="747"/>
      <c r="G1508" s="740"/>
      <c r="H1508" s="741"/>
      <c r="I1508" s="741"/>
      <c r="J1508" s="741"/>
      <c r="K1508" s="742"/>
      <c r="L1508" s="743"/>
      <c r="M1508" s="502" t="str">
        <f t="array" aca="1" ref="M1508" ca="1">IFERROR(_xludf.IFS(J1508="원천",K1508*3.3%*-1,J1508="원천/고용",SUM(K1508*3.3%*-1,K1508*75%*0.8%*-1)),"")</f>
        <v/>
      </c>
      <c r="N1508" s="503">
        <f t="shared" ca="1" si="34"/>
        <v>0</v>
      </c>
      <c r="O1508" s="540"/>
      <c r="P1508" s="540"/>
      <c r="Q1508" s="537"/>
      <c r="R1508" s="537"/>
      <c r="S1508" s="537"/>
    </row>
    <row r="1509" spans="2:19" ht="18.75" customHeight="1">
      <c r="B1509" s="626"/>
      <c r="C1509" s="626"/>
      <c r="D1509" s="626" t="str">
        <f ca="1">IFERROR(_xludf.XLOOKUP(E1509,예산코드!D:D,예산코드!A:A),"")</f>
        <v/>
      </c>
      <c r="E1509" s="739"/>
      <c r="F1509" s="747"/>
      <c r="G1509" s="740"/>
      <c r="H1509" s="741"/>
      <c r="I1509" s="741"/>
      <c r="J1509" s="741"/>
      <c r="K1509" s="742"/>
      <c r="L1509" s="743"/>
      <c r="M1509" s="502" t="str">
        <f t="array" aca="1" ref="M1509" ca="1">IFERROR(_xludf.IFS(J1509="원천",K1509*3.3%*-1,J1509="원천/고용",SUM(K1509*3.3%*-1,K1509*75%*0.8%*-1)),"")</f>
        <v/>
      </c>
      <c r="N1509" s="503">
        <f t="shared" ca="1" si="34"/>
        <v>0</v>
      </c>
      <c r="O1509" s="541"/>
      <c r="P1509" s="541"/>
      <c r="Q1509" s="537"/>
      <c r="R1509" s="537"/>
      <c r="S1509" s="537"/>
    </row>
    <row r="1510" spans="2:19" ht="18.75" customHeight="1">
      <c r="B1510" s="626"/>
      <c r="C1510" s="626"/>
      <c r="D1510" s="626" t="str">
        <f ca="1">IFERROR(_xludf.XLOOKUP(E1510,예산코드!D:D,예산코드!A:A),"")</f>
        <v/>
      </c>
      <c r="E1510" s="739"/>
      <c r="F1510" s="747"/>
      <c r="G1510" s="740"/>
      <c r="H1510" s="741"/>
      <c r="I1510" s="741"/>
      <c r="J1510" s="741"/>
      <c r="K1510" s="742"/>
      <c r="L1510" s="743"/>
      <c r="M1510" s="502" t="str">
        <f t="array" aca="1" ref="M1510" ca="1">IFERROR(_xludf.IFS(J1510="원천",K1510*3.3%*-1,J1510="원천/고용",SUM(K1510*3.3%*-1,K1510*75%*0.8%*-1)),"")</f>
        <v/>
      </c>
      <c r="N1510" s="503">
        <f t="shared" ca="1" si="34"/>
        <v>0</v>
      </c>
      <c r="O1510" s="540"/>
      <c r="P1510" s="540"/>
      <c r="Q1510" s="537"/>
      <c r="R1510" s="537"/>
      <c r="S1510" s="537"/>
    </row>
    <row r="1511" spans="2:19" ht="18.75" customHeight="1">
      <c r="B1511" s="626"/>
      <c r="C1511" s="626"/>
      <c r="D1511" s="626" t="str">
        <f ca="1">IFERROR(_xludf.XLOOKUP(E1511,예산코드!D:D,예산코드!A:A),"")</f>
        <v/>
      </c>
      <c r="E1511" s="739"/>
      <c r="F1511" s="747"/>
      <c r="G1511" s="740"/>
      <c r="H1511" s="741"/>
      <c r="I1511" s="741"/>
      <c r="J1511" s="741"/>
      <c r="K1511" s="742"/>
      <c r="L1511" s="743"/>
      <c r="M1511" s="502" t="str">
        <f t="array" aca="1" ref="M1511" ca="1">IFERROR(_xludf.IFS(J1511="원천",K1511*3.3%*-1,J1511="원천/고용",SUM(K1511*3.3%*-1,K1511*75%*0.8%*-1)),"")</f>
        <v/>
      </c>
      <c r="N1511" s="503">
        <f t="shared" ca="1" si="34"/>
        <v>0</v>
      </c>
      <c r="O1511" s="541"/>
      <c r="P1511" s="541"/>
      <c r="Q1511" s="537"/>
      <c r="R1511" s="537"/>
      <c r="S1511" s="537"/>
    </row>
    <row r="1512" spans="2:19" ht="18.75" customHeight="1">
      <c r="B1512" s="626"/>
      <c r="C1512" s="626"/>
      <c r="D1512" s="626" t="str">
        <f ca="1">IFERROR(_xludf.XLOOKUP(E1512,예산코드!D:D,예산코드!A:A),"")</f>
        <v/>
      </c>
      <c r="E1512" s="739"/>
      <c r="F1512" s="747"/>
      <c r="G1512" s="740"/>
      <c r="H1512" s="741"/>
      <c r="I1512" s="741"/>
      <c r="J1512" s="741"/>
      <c r="K1512" s="742"/>
      <c r="L1512" s="743"/>
      <c r="M1512" s="502" t="str">
        <f t="array" aca="1" ref="M1512" ca="1">IFERROR(_xludf.IFS(J1512="원천",K1512*3.3%*-1,J1512="원천/고용",SUM(K1512*3.3%*-1,K1512*75%*0.8%*-1)),"")</f>
        <v/>
      </c>
      <c r="N1512" s="503">
        <f t="shared" ca="1" si="34"/>
        <v>0</v>
      </c>
      <c r="O1512" s="540"/>
      <c r="P1512" s="540"/>
      <c r="Q1512" s="537"/>
      <c r="R1512" s="537"/>
      <c r="S1512" s="537"/>
    </row>
    <row r="1513" spans="2:19" ht="18.75" customHeight="1">
      <c r="B1513" s="626"/>
      <c r="C1513" s="626"/>
      <c r="D1513" s="626" t="str">
        <f ca="1">IFERROR(_xludf.XLOOKUP(E1513,예산코드!D:D,예산코드!A:A),"")</f>
        <v/>
      </c>
      <c r="E1513" s="739"/>
      <c r="F1513" s="747"/>
      <c r="G1513" s="740"/>
      <c r="H1513" s="741"/>
      <c r="I1513" s="741"/>
      <c r="J1513" s="741"/>
      <c r="K1513" s="742"/>
      <c r="L1513" s="743"/>
      <c r="M1513" s="502" t="str">
        <f t="array" aca="1" ref="M1513" ca="1">IFERROR(_xludf.IFS(J1513="원천",K1513*3.3%*-1,J1513="원천/고용",SUM(K1513*3.3%*-1,K1513*75%*0.8%*-1)),"")</f>
        <v/>
      </c>
      <c r="N1513" s="503">
        <f t="shared" ca="1" si="34"/>
        <v>0</v>
      </c>
      <c r="O1513" s="541"/>
      <c r="P1513" s="541"/>
      <c r="Q1513" s="537"/>
      <c r="R1513" s="537"/>
      <c r="S1513" s="537"/>
    </row>
    <row r="1514" spans="2:19" ht="18.75" customHeight="1">
      <c r="B1514" s="626"/>
      <c r="C1514" s="626"/>
      <c r="D1514" s="626" t="str">
        <f ca="1">IFERROR(_xludf.XLOOKUP(E1514,예산코드!D:D,예산코드!A:A),"")</f>
        <v/>
      </c>
      <c r="E1514" s="739"/>
      <c r="F1514" s="747"/>
      <c r="G1514" s="740"/>
      <c r="H1514" s="741"/>
      <c r="I1514" s="741"/>
      <c r="J1514" s="741"/>
      <c r="K1514" s="742"/>
      <c r="L1514" s="743"/>
      <c r="M1514" s="502" t="str">
        <f t="array" aca="1" ref="M1514" ca="1">IFERROR(_xludf.IFS(J1514="원천",K1514*3.3%*-1,J1514="원천/고용",SUM(K1514*3.3%*-1,K1514*75%*0.8%*-1)),"")</f>
        <v/>
      </c>
      <c r="N1514" s="503">
        <f t="shared" ca="1" si="34"/>
        <v>0</v>
      </c>
      <c r="O1514" s="540"/>
      <c r="P1514" s="540"/>
      <c r="Q1514" s="537"/>
      <c r="R1514" s="537"/>
      <c r="S1514" s="537"/>
    </row>
    <row r="1515" spans="2:19" ht="18.75" customHeight="1">
      <c r="B1515" s="626"/>
      <c r="C1515" s="626"/>
      <c r="D1515" s="626" t="str">
        <f ca="1">IFERROR(_xludf.XLOOKUP(E1515,예산코드!D:D,예산코드!A:A),"")</f>
        <v/>
      </c>
      <c r="E1515" s="739"/>
      <c r="F1515" s="747"/>
      <c r="G1515" s="740"/>
      <c r="H1515" s="741"/>
      <c r="I1515" s="741"/>
      <c r="J1515" s="741"/>
      <c r="K1515" s="742"/>
      <c r="L1515" s="743"/>
      <c r="M1515" s="502" t="str">
        <f t="array" aca="1" ref="M1515" ca="1">IFERROR(_xludf.IFS(J1515="원천",K1515*3.3%*-1,J1515="원천/고용",SUM(K1515*3.3%*-1,K1515*75%*0.8%*-1)),"")</f>
        <v/>
      </c>
      <c r="N1515" s="503">
        <f t="shared" ca="1" si="34"/>
        <v>0</v>
      </c>
      <c r="O1515" s="541"/>
      <c r="P1515" s="541"/>
      <c r="Q1515" s="537"/>
      <c r="R1515" s="537"/>
      <c r="S1515" s="537"/>
    </row>
    <row r="1516" spans="2:19" ht="18.75" customHeight="1">
      <c r="B1516" s="626"/>
      <c r="C1516" s="626"/>
      <c r="D1516" s="626" t="str">
        <f ca="1">IFERROR(_xludf.XLOOKUP(E1516,예산코드!D:D,예산코드!A:A),"")</f>
        <v/>
      </c>
      <c r="E1516" s="739"/>
      <c r="F1516" s="747"/>
      <c r="G1516" s="740"/>
      <c r="H1516" s="741"/>
      <c r="I1516" s="741"/>
      <c r="J1516" s="741"/>
      <c r="K1516" s="742"/>
      <c r="L1516" s="743"/>
      <c r="M1516" s="502" t="str">
        <f t="array" aca="1" ref="M1516" ca="1">IFERROR(_xludf.IFS(J1516="원천",K1516*3.3%*-1,J1516="원천/고용",SUM(K1516*3.3%*-1,K1516*75%*0.8%*-1)),"")</f>
        <v/>
      </c>
      <c r="N1516" s="503">
        <f t="shared" ca="1" si="34"/>
        <v>0</v>
      </c>
      <c r="O1516" s="540"/>
      <c r="P1516" s="540"/>
      <c r="Q1516" s="537"/>
      <c r="R1516" s="537"/>
      <c r="S1516" s="537"/>
    </row>
    <row r="1517" spans="2:19" ht="18.75" customHeight="1">
      <c r="B1517" s="626"/>
      <c r="C1517" s="626"/>
      <c r="D1517" s="626" t="str">
        <f ca="1">IFERROR(_xludf.XLOOKUP(E1517,예산코드!D:D,예산코드!A:A),"")</f>
        <v/>
      </c>
      <c r="E1517" s="739"/>
      <c r="F1517" s="747"/>
      <c r="G1517" s="740"/>
      <c r="H1517" s="741"/>
      <c r="I1517" s="741"/>
      <c r="J1517" s="741"/>
      <c r="K1517" s="742"/>
      <c r="L1517" s="743"/>
      <c r="M1517" s="502" t="str">
        <f t="array" aca="1" ref="M1517" ca="1">IFERROR(_xludf.IFS(J1517="원천",K1517*3.3%*-1,J1517="원천/고용",SUM(K1517*3.3%*-1,K1517*75%*0.8%*-1)),"")</f>
        <v/>
      </c>
      <c r="N1517" s="503">
        <f t="shared" ca="1" si="34"/>
        <v>0</v>
      </c>
      <c r="O1517" s="541"/>
      <c r="P1517" s="541"/>
      <c r="Q1517" s="537"/>
      <c r="R1517" s="537"/>
      <c r="S1517" s="537"/>
    </row>
    <row r="1518" spans="2:19" ht="18.75" customHeight="1">
      <c r="B1518" s="626"/>
      <c r="C1518" s="626"/>
      <c r="D1518" s="626" t="str">
        <f ca="1">IFERROR(_xludf.XLOOKUP(E1518,예산코드!D:D,예산코드!A:A),"")</f>
        <v/>
      </c>
      <c r="E1518" s="739"/>
      <c r="F1518" s="747"/>
      <c r="G1518" s="740"/>
      <c r="H1518" s="741"/>
      <c r="I1518" s="741"/>
      <c r="J1518" s="741"/>
      <c r="K1518" s="742"/>
      <c r="L1518" s="743"/>
      <c r="M1518" s="502" t="str">
        <f t="array" aca="1" ref="M1518" ca="1">IFERROR(_xludf.IFS(J1518="원천",K1518*3.3%*-1,J1518="원천/고용",SUM(K1518*3.3%*-1,K1518*75%*0.8%*-1)),"")</f>
        <v/>
      </c>
      <c r="N1518" s="503">
        <f t="shared" ca="1" si="34"/>
        <v>0</v>
      </c>
      <c r="O1518" s="540"/>
      <c r="P1518" s="540"/>
      <c r="Q1518" s="537"/>
      <c r="R1518" s="537"/>
      <c r="S1518" s="537"/>
    </row>
    <row r="1519" spans="2:19" ht="18.75" customHeight="1">
      <c r="B1519" s="626"/>
      <c r="C1519" s="626"/>
      <c r="D1519" s="626" t="str">
        <f ca="1">IFERROR(_xludf.XLOOKUP(E1519,예산코드!D:D,예산코드!A:A),"")</f>
        <v/>
      </c>
      <c r="E1519" s="739"/>
      <c r="F1519" s="747"/>
      <c r="G1519" s="740"/>
      <c r="H1519" s="741"/>
      <c r="I1519" s="741"/>
      <c r="J1519" s="741"/>
      <c r="K1519" s="742"/>
      <c r="L1519" s="743"/>
      <c r="M1519" s="502" t="str">
        <f t="array" aca="1" ref="M1519" ca="1">IFERROR(_xludf.IFS(J1519="원천",K1519*3.3%*-1,J1519="원천/고용",SUM(K1519*3.3%*-1,K1519*75%*0.8%*-1)),"")</f>
        <v/>
      </c>
      <c r="N1519" s="503">
        <f t="shared" ca="1" si="34"/>
        <v>0</v>
      </c>
      <c r="O1519" s="541"/>
      <c r="P1519" s="541"/>
      <c r="Q1519" s="537"/>
      <c r="R1519" s="537"/>
      <c r="S1519" s="537"/>
    </row>
    <row r="1520" spans="2:19" ht="18.75" customHeight="1">
      <c r="B1520" s="626"/>
      <c r="C1520" s="626"/>
      <c r="D1520" s="626" t="str">
        <f ca="1">IFERROR(_xludf.XLOOKUP(E1520,예산코드!D:D,예산코드!A:A),"")</f>
        <v/>
      </c>
      <c r="E1520" s="739"/>
      <c r="F1520" s="747"/>
      <c r="G1520" s="740"/>
      <c r="H1520" s="741"/>
      <c r="I1520" s="741"/>
      <c r="J1520" s="741"/>
      <c r="K1520" s="742"/>
      <c r="L1520" s="743"/>
      <c r="M1520" s="502" t="str">
        <f t="array" aca="1" ref="M1520" ca="1">IFERROR(_xludf.IFS(J1520="원천",K1520*3.3%*-1,J1520="원천/고용",SUM(K1520*3.3%*-1,K1520*75%*0.8%*-1)),"")</f>
        <v/>
      </c>
      <c r="N1520" s="503">
        <f t="shared" ca="1" si="34"/>
        <v>0</v>
      </c>
      <c r="O1520" s="540"/>
      <c r="P1520" s="540"/>
      <c r="Q1520" s="537"/>
      <c r="R1520" s="537"/>
      <c r="S1520" s="537"/>
    </row>
    <row r="1521" spans="2:19" ht="18.75" customHeight="1">
      <c r="B1521" s="626"/>
      <c r="C1521" s="626"/>
      <c r="D1521" s="626" t="str">
        <f ca="1">IFERROR(_xludf.XLOOKUP(E1521,예산코드!D:D,예산코드!A:A),"")</f>
        <v/>
      </c>
      <c r="E1521" s="739"/>
      <c r="F1521" s="747"/>
      <c r="G1521" s="740"/>
      <c r="H1521" s="741"/>
      <c r="I1521" s="741"/>
      <c r="J1521" s="741"/>
      <c r="K1521" s="742"/>
      <c r="L1521" s="743"/>
      <c r="M1521" s="502" t="str">
        <f t="array" aca="1" ref="M1521" ca="1">IFERROR(_xludf.IFS(J1521="원천",K1521*3.3%*-1,J1521="원천/고용",SUM(K1521*3.3%*-1,K1521*75%*0.8%*-1)),"")</f>
        <v/>
      </c>
      <c r="N1521" s="503">
        <f t="shared" ca="1" si="34"/>
        <v>0</v>
      </c>
      <c r="O1521" s="541"/>
      <c r="P1521" s="541"/>
      <c r="Q1521" s="537"/>
      <c r="R1521" s="537"/>
      <c r="S1521" s="537"/>
    </row>
    <row r="1522" spans="2:19" ht="18.75" customHeight="1">
      <c r="B1522" s="626"/>
      <c r="C1522" s="626"/>
      <c r="D1522" s="626" t="str">
        <f ca="1">IFERROR(_xludf.XLOOKUP(E1522,예산코드!D:D,예산코드!A:A),"")</f>
        <v/>
      </c>
      <c r="E1522" s="739"/>
      <c r="F1522" s="747"/>
      <c r="G1522" s="740"/>
      <c r="H1522" s="741"/>
      <c r="I1522" s="741"/>
      <c r="J1522" s="741"/>
      <c r="K1522" s="742"/>
      <c r="L1522" s="743"/>
      <c r="M1522" s="502" t="str">
        <f t="array" aca="1" ref="M1522" ca="1">IFERROR(_xludf.IFS(J1522="원천",K1522*3.3%*-1,J1522="원천/고용",SUM(K1522*3.3%*-1,K1522*75%*0.8%*-1)),"")</f>
        <v/>
      </c>
      <c r="N1522" s="503">
        <f t="shared" ca="1" si="34"/>
        <v>0</v>
      </c>
      <c r="O1522" s="540"/>
      <c r="P1522" s="540"/>
      <c r="Q1522" s="537"/>
      <c r="R1522" s="537"/>
      <c r="S1522" s="537"/>
    </row>
    <row r="1523" spans="2:19" ht="18.75" customHeight="1">
      <c r="B1523" s="626"/>
      <c r="C1523" s="626"/>
      <c r="D1523" s="626" t="str">
        <f ca="1">IFERROR(_xludf.XLOOKUP(E1523,예산코드!D:D,예산코드!A:A),"")</f>
        <v/>
      </c>
      <c r="E1523" s="739"/>
      <c r="F1523" s="747"/>
      <c r="G1523" s="740"/>
      <c r="H1523" s="741"/>
      <c r="I1523" s="741"/>
      <c r="J1523" s="741"/>
      <c r="K1523" s="742"/>
      <c r="L1523" s="743"/>
      <c r="M1523" s="502" t="str">
        <f t="array" aca="1" ref="M1523" ca="1">IFERROR(_xludf.IFS(J1523="원천",K1523*3.3%*-1,J1523="원천/고용",SUM(K1523*3.3%*-1,K1523*75%*0.8%*-1)),"")</f>
        <v/>
      </c>
      <c r="N1523" s="503">
        <f t="shared" ca="1" si="34"/>
        <v>0</v>
      </c>
      <c r="O1523" s="541"/>
      <c r="P1523" s="541"/>
      <c r="Q1523" s="537"/>
      <c r="R1523" s="537"/>
      <c r="S1523" s="537"/>
    </row>
    <row r="1524" spans="2:19" ht="18.75" customHeight="1">
      <c r="B1524" s="626"/>
      <c r="C1524" s="626"/>
      <c r="D1524" s="626" t="str">
        <f ca="1">IFERROR(_xludf.XLOOKUP(E1524,예산코드!D:D,예산코드!A:A),"")</f>
        <v/>
      </c>
      <c r="E1524" s="739"/>
      <c r="F1524" s="747"/>
      <c r="G1524" s="740"/>
      <c r="H1524" s="741"/>
      <c r="I1524" s="741"/>
      <c r="J1524" s="741"/>
      <c r="K1524" s="742"/>
      <c r="L1524" s="743"/>
      <c r="M1524" s="502" t="str">
        <f t="array" aca="1" ref="M1524" ca="1">IFERROR(_xludf.IFS(J1524="원천",K1524*3.3%*-1,J1524="원천/고용",SUM(K1524*3.3%*-1,K1524*75%*0.8%*-1)),"")</f>
        <v/>
      </c>
      <c r="N1524" s="503">
        <f t="shared" ca="1" si="34"/>
        <v>0</v>
      </c>
      <c r="O1524" s="540"/>
      <c r="P1524" s="540"/>
      <c r="Q1524" s="537"/>
      <c r="R1524" s="537"/>
      <c r="S1524" s="537"/>
    </row>
    <row r="1525" spans="2:19" ht="18.75" customHeight="1">
      <c r="B1525" s="626"/>
      <c r="C1525" s="626"/>
      <c r="D1525" s="626" t="str">
        <f ca="1">IFERROR(_xludf.XLOOKUP(E1525,예산코드!D:D,예산코드!A:A),"")</f>
        <v/>
      </c>
      <c r="E1525" s="739"/>
      <c r="F1525" s="747"/>
      <c r="G1525" s="740"/>
      <c r="H1525" s="741"/>
      <c r="I1525" s="741"/>
      <c r="J1525" s="741"/>
      <c r="K1525" s="742"/>
      <c r="L1525" s="743"/>
      <c r="M1525" s="502" t="str">
        <f t="array" aca="1" ref="M1525" ca="1">IFERROR(_xludf.IFS(J1525="원천",K1525*3.3%*-1,J1525="원천/고용",SUM(K1525*3.3%*-1,K1525*75%*0.8%*-1)),"")</f>
        <v/>
      </c>
      <c r="N1525" s="503">
        <f t="shared" ca="1" si="34"/>
        <v>0</v>
      </c>
      <c r="O1525" s="541"/>
      <c r="P1525" s="541"/>
      <c r="Q1525" s="537"/>
      <c r="R1525" s="537"/>
      <c r="S1525" s="537"/>
    </row>
    <row r="1526" spans="2:19" ht="18.75" customHeight="1">
      <c r="B1526" s="626"/>
      <c r="C1526" s="626"/>
      <c r="D1526" s="626" t="str">
        <f ca="1">IFERROR(_xludf.XLOOKUP(E1526,예산코드!D:D,예산코드!A:A),"")</f>
        <v/>
      </c>
      <c r="E1526" s="739"/>
      <c r="F1526" s="747"/>
      <c r="G1526" s="740"/>
      <c r="H1526" s="741"/>
      <c r="I1526" s="741"/>
      <c r="J1526" s="741"/>
      <c r="K1526" s="742"/>
      <c r="L1526" s="743"/>
      <c r="M1526" s="502" t="str">
        <f t="array" aca="1" ref="M1526" ca="1">IFERROR(_xludf.IFS(J1526="원천",K1526*3.3%*-1,J1526="원천/고용",SUM(K1526*3.3%*-1,K1526*75%*0.8%*-1)),"")</f>
        <v/>
      </c>
      <c r="N1526" s="503">
        <f t="shared" ca="1" si="34"/>
        <v>0</v>
      </c>
      <c r="O1526" s="540"/>
      <c r="P1526" s="540"/>
      <c r="Q1526" s="537"/>
      <c r="R1526" s="537"/>
      <c r="S1526" s="537"/>
    </row>
    <row r="1527" spans="2:19" ht="18.75" customHeight="1">
      <c r="B1527" s="626"/>
      <c r="C1527" s="626"/>
      <c r="D1527" s="626" t="str">
        <f ca="1">IFERROR(_xludf.XLOOKUP(E1527,예산코드!D:D,예산코드!A:A),"")</f>
        <v/>
      </c>
      <c r="E1527" s="739"/>
      <c r="F1527" s="747"/>
      <c r="G1527" s="740"/>
      <c r="H1527" s="741"/>
      <c r="I1527" s="741"/>
      <c r="J1527" s="741"/>
      <c r="K1527" s="742"/>
      <c r="L1527" s="743"/>
      <c r="M1527" s="502" t="str">
        <f t="array" aca="1" ref="M1527" ca="1">IFERROR(_xludf.IFS(J1527="원천",K1527*3.3%*-1,J1527="원천/고용",SUM(K1527*3.3%*-1,K1527*75%*0.8%*-1)),"")</f>
        <v/>
      </c>
      <c r="N1527" s="503">
        <f t="shared" ca="1" si="34"/>
        <v>0</v>
      </c>
      <c r="O1527" s="541"/>
      <c r="P1527" s="541"/>
      <c r="Q1527" s="537"/>
      <c r="R1527" s="537"/>
      <c r="S1527" s="537"/>
    </row>
    <row r="1528" spans="2:19" ht="18.75" customHeight="1">
      <c r="B1528" s="626"/>
      <c r="C1528" s="626"/>
      <c r="D1528" s="626" t="str">
        <f ca="1">IFERROR(_xludf.XLOOKUP(E1528,예산코드!D:D,예산코드!A:A),"")</f>
        <v/>
      </c>
      <c r="E1528" s="739"/>
      <c r="F1528" s="747"/>
      <c r="G1528" s="740"/>
      <c r="H1528" s="741"/>
      <c r="I1528" s="741"/>
      <c r="J1528" s="741"/>
      <c r="K1528" s="742"/>
      <c r="L1528" s="743"/>
      <c r="M1528" s="502" t="str">
        <f t="array" aca="1" ref="M1528" ca="1">IFERROR(_xludf.IFS(J1528="원천",K1528*3.3%*-1,J1528="원천/고용",SUM(K1528*3.3%*-1,K1528*75%*0.8%*-1)),"")</f>
        <v/>
      </c>
      <c r="N1528" s="503">
        <f t="shared" ca="1" si="34"/>
        <v>0</v>
      </c>
      <c r="O1528" s="540"/>
      <c r="P1528" s="540"/>
      <c r="Q1528" s="537"/>
      <c r="R1528" s="537"/>
      <c r="S1528" s="537"/>
    </row>
    <row r="1529" spans="2:19" ht="18.75" customHeight="1">
      <c r="B1529" s="626"/>
      <c r="C1529" s="626"/>
      <c r="D1529" s="626" t="str">
        <f ca="1">IFERROR(_xludf.XLOOKUP(E1529,예산코드!D:D,예산코드!A:A),"")</f>
        <v/>
      </c>
      <c r="E1529" s="739"/>
      <c r="F1529" s="747"/>
      <c r="G1529" s="740"/>
      <c r="H1529" s="741"/>
      <c r="I1529" s="741"/>
      <c r="J1529" s="741"/>
      <c r="K1529" s="742"/>
      <c r="L1529" s="743"/>
      <c r="M1529" s="502" t="str">
        <f t="array" aca="1" ref="M1529" ca="1">IFERROR(_xludf.IFS(J1529="원천",K1529*3.3%*-1,J1529="원천/고용",SUM(K1529*3.3%*-1,K1529*75%*0.8%*-1)),"")</f>
        <v/>
      </c>
      <c r="N1529" s="503">
        <f t="shared" ca="1" si="34"/>
        <v>0</v>
      </c>
      <c r="O1529" s="541"/>
      <c r="P1529" s="541"/>
      <c r="Q1529" s="537"/>
      <c r="R1529" s="537"/>
      <c r="S1529" s="537"/>
    </row>
    <row r="1530" spans="2:19" ht="18.75" customHeight="1">
      <c r="B1530" s="626"/>
      <c r="C1530" s="626"/>
      <c r="D1530" s="626" t="str">
        <f ca="1">IFERROR(_xludf.XLOOKUP(E1530,예산코드!D:D,예산코드!A:A),"")</f>
        <v/>
      </c>
      <c r="E1530" s="739"/>
      <c r="F1530" s="747"/>
      <c r="G1530" s="740"/>
      <c r="H1530" s="741"/>
      <c r="I1530" s="741"/>
      <c r="J1530" s="741"/>
      <c r="K1530" s="742"/>
      <c r="L1530" s="743"/>
      <c r="M1530" s="502" t="str">
        <f t="array" aca="1" ref="M1530" ca="1">IFERROR(_xludf.IFS(J1530="원천",K1530*3.3%*-1,J1530="원천/고용",SUM(K1530*3.3%*-1,K1530*75%*0.8%*-1)),"")</f>
        <v/>
      </c>
      <c r="N1530" s="503">
        <f t="shared" ca="1" si="34"/>
        <v>0</v>
      </c>
      <c r="O1530" s="540"/>
      <c r="P1530" s="540"/>
      <c r="Q1530" s="537"/>
      <c r="R1530" s="537"/>
      <c r="S1530" s="537"/>
    </row>
    <row r="1531" spans="2:19" ht="18.75" customHeight="1">
      <c r="B1531" s="626"/>
      <c r="C1531" s="626"/>
      <c r="D1531" s="626" t="str">
        <f ca="1">IFERROR(_xludf.XLOOKUP(E1531,예산코드!D:D,예산코드!A:A),"")</f>
        <v/>
      </c>
      <c r="E1531" s="739"/>
      <c r="F1531" s="747"/>
      <c r="G1531" s="740"/>
      <c r="H1531" s="741"/>
      <c r="I1531" s="741"/>
      <c r="J1531" s="741"/>
      <c r="K1531" s="742"/>
      <c r="L1531" s="743"/>
      <c r="M1531" s="502" t="str">
        <f t="array" aca="1" ref="M1531" ca="1">IFERROR(_xludf.IFS(J1531="원천",K1531*3.3%*-1,J1531="원천/고용",SUM(K1531*3.3%*-1,K1531*75%*0.8%*-1)),"")</f>
        <v/>
      </c>
      <c r="N1531" s="503">
        <f t="shared" ca="1" si="34"/>
        <v>0</v>
      </c>
      <c r="O1531" s="541"/>
      <c r="P1531" s="541"/>
      <c r="Q1531" s="537"/>
      <c r="R1531" s="537"/>
      <c r="S1531" s="537"/>
    </row>
    <row r="1532" spans="2:19" ht="18.75" customHeight="1">
      <c r="B1532" s="626"/>
      <c r="C1532" s="626"/>
      <c r="D1532" s="626" t="str">
        <f ca="1">IFERROR(_xludf.XLOOKUP(E1532,예산코드!D:D,예산코드!A:A),"")</f>
        <v/>
      </c>
      <c r="E1532" s="739"/>
      <c r="F1532" s="747"/>
      <c r="G1532" s="740"/>
      <c r="H1532" s="741"/>
      <c r="I1532" s="741"/>
      <c r="J1532" s="741"/>
      <c r="K1532" s="742"/>
      <c r="L1532" s="743"/>
      <c r="M1532" s="502" t="str">
        <f t="array" aca="1" ref="M1532" ca="1">IFERROR(_xludf.IFS(J1532="원천",K1532*3.3%*-1,J1532="원천/고용",SUM(K1532*3.3%*-1,K1532*75%*0.8%*-1)),"")</f>
        <v/>
      </c>
      <c r="N1532" s="503">
        <f t="shared" ca="1" si="34"/>
        <v>0</v>
      </c>
      <c r="O1532" s="540"/>
      <c r="P1532" s="540"/>
      <c r="Q1532" s="537"/>
      <c r="R1532" s="537"/>
      <c r="S1532" s="537"/>
    </row>
    <row r="1533" spans="2:19" ht="18.75" customHeight="1">
      <c r="B1533" s="626"/>
      <c r="C1533" s="626"/>
      <c r="D1533" s="626" t="str">
        <f ca="1">IFERROR(_xludf.XLOOKUP(E1533,예산코드!D:D,예산코드!A:A),"")</f>
        <v/>
      </c>
      <c r="E1533" s="739"/>
      <c r="F1533" s="747"/>
      <c r="G1533" s="740"/>
      <c r="H1533" s="741"/>
      <c r="I1533" s="741"/>
      <c r="J1533" s="741"/>
      <c r="K1533" s="742"/>
      <c r="L1533" s="743"/>
      <c r="M1533" s="502" t="str">
        <f t="array" aca="1" ref="M1533" ca="1">IFERROR(_xludf.IFS(J1533="원천",K1533*3.3%*-1,J1533="원천/고용",SUM(K1533*3.3%*-1,K1533*75%*0.8%*-1)),"")</f>
        <v/>
      </c>
      <c r="N1533" s="503">
        <f t="shared" ca="1" si="34"/>
        <v>0</v>
      </c>
      <c r="O1533" s="541"/>
      <c r="P1533" s="541"/>
      <c r="Q1533" s="537"/>
      <c r="R1533" s="537"/>
      <c r="S1533" s="537"/>
    </row>
    <row r="1534" spans="2:19" ht="18.75" customHeight="1">
      <c r="B1534" s="626"/>
      <c r="C1534" s="626"/>
      <c r="D1534" s="626" t="str">
        <f ca="1">IFERROR(_xludf.XLOOKUP(E1534,예산코드!D:D,예산코드!A:A),"")</f>
        <v/>
      </c>
      <c r="E1534" s="739"/>
      <c r="F1534" s="747"/>
      <c r="G1534" s="740"/>
      <c r="H1534" s="741"/>
      <c r="I1534" s="741"/>
      <c r="J1534" s="741"/>
      <c r="K1534" s="742"/>
      <c r="L1534" s="743"/>
      <c r="M1534" s="502" t="str">
        <f t="array" aca="1" ref="M1534" ca="1">IFERROR(_xludf.IFS(J1534="원천",K1534*3.3%*-1,J1534="원천/고용",SUM(K1534*3.3%*-1,K1534*75%*0.8%*-1)),"")</f>
        <v/>
      </c>
      <c r="N1534" s="503">
        <f t="shared" ca="1" si="34"/>
        <v>0</v>
      </c>
      <c r="O1534" s="540"/>
      <c r="P1534" s="540"/>
      <c r="Q1534" s="537"/>
      <c r="R1534" s="537"/>
      <c r="S1534" s="537"/>
    </row>
    <row r="1535" spans="2:19" ht="18.75" customHeight="1">
      <c r="B1535" s="626"/>
      <c r="C1535" s="626"/>
      <c r="D1535" s="626" t="str">
        <f ca="1">IFERROR(_xludf.XLOOKUP(E1535,예산코드!D:D,예산코드!A:A),"")</f>
        <v/>
      </c>
      <c r="E1535" s="739"/>
      <c r="F1535" s="747"/>
      <c r="G1535" s="740"/>
      <c r="H1535" s="741"/>
      <c r="I1535" s="741"/>
      <c r="J1535" s="741"/>
      <c r="K1535" s="742"/>
      <c r="L1535" s="743"/>
      <c r="M1535" s="502" t="str">
        <f t="array" aca="1" ref="M1535" ca="1">IFERROR(_xludf.IFS(J1535="원천",K1535*3.3%*-1,J1535="원천/고용",SUM(K1535*3.3%*-1,K1535*75%*0.8%*-1)),"")</f>
        <v/>
      </c>
      <c r="N1535" s="503">
        <f t="shared" ca="1" si="34"/>
        <v>0</v>
      </c>
      <c r="O1535" s="541"/>
      <c r="P1535" s="541"/>
      <c r="Q1535" s="537"/>
      <c r="R1535" s="537"/>
      <c r="S1535" s="537"/>
    </row>
    <row r="1536" spans="2:19" ht="18.75" customHeight="1">
      <c r="B1536" s="626"/>
      <c r="C1536" s="626"/>
      <c r="D1536" s="626" t="str">
        <f ca="1">IFERROR(_xludf.XLOOKUP(E1536,예산코드!D:D,예산코드!A:A),"")</f>
        <v/>
      </c>
      <c r="E1536" s="739"/>
      <c r="F1536" s="747"/>
      <c r="G1536" s="740"/>
      <c r="H1536" s="741"/>
      <c r="I1536" s="741"/>
      <c r="J1536" s="741"/>
      <c r="K1536" s="742"/>
      <c r="L1536" s="743"/>
      <c r="M1536" s="502" t="str">
        <f t="array" aca="1" ref="M1536" ca="1">IFERROR(_xludf.IFS(J1536="원천",K1536*3.3%*-1,J1536="원천/고용",SUM(K1536*3.3%*-1,K1536*75%*0.8%*-1)),"")</f>
        <v/>
      </c>
      <c r="N1536" s="503">
        <f t="shared" ca="1" si="34"/>
        <v>0</v>
      </c>
      <c r="O1536" s="540"/>
      <c r="P1536" s="540"/>
      <c r="Q1536" s="537"/>
      <c r="R1536" s="537"/>
      <c r="S1536" s="537"/>
    </row>
    <row r="1537" spans="2:19" ht="18.75" customHeight="1">
      <c r="B1537" s="626"/>
      <c r="C1537" s="626"/>
      <c r="D1537" s="626" t="str">
        <f ca="1">IFERROR(_xludf.XLOOKUP(E1537,예산코드!D:D,예산코드!A:A),"")</f>
        <v/>
      </c>
      <c r="E1537" s="739"/>
      <c r="F1537" s="747"/>
      <c r="G1537" s="740"/>
      <c r="H1537" s="741"/>
      <c r="I1537" s="741"/>
      <c r="J1537" s="741"/>
      <c r="K1537" s="742"/>
      <c r="L1537" s="743"/>
      <c r="M1537" s="502" t="str">
        <f t="array" aca="1" ref="M1537" ca="1">IFERROR(_xludf.IFS(J1537="원천",K1537*3.3%*-1,J1537="원천/고용",SUM(K1537*3.3%*-1,K1537*75%*0.8%*-1)),"")</f>
        <v/>
      </c>
      <c r="N1537" s="503">
        <f t="shared" ca="1" si="34"/>
        <v>0</v>
      </c>
      <c r="O1537" s="541"/>
      <c r="P1537" s="541"/>
      <c r="Q1537" s="537"/>
      <c r="R1537" s="537"/>
      <c r="S1537" s="537"/>
    </row>
    <row r="1538" spans="2:19" ht="18.75" customHeight="1">
      <c r="B1538" s="626"/>
      <c r="C1538" s="626"/>
      <c r="D1538" s="626" t="str">
        <f ca="1">IFERROR(_xludf.XLOOKUP(E1538,예산코드!D:D,예산코드!A:A),"")</f>
        <v/>
      </c>
      <c r="E1538" s="739"/>
      <c r="F1538" s="747"/>
      <c r="G1538" s="740"/>
      <c r="H1538" s="741"/>
      <c r="I1538" s="741"/>
      <c r="J1538" s="741"/>
      <c r="K1538" s="742"/>
      <c r="L1538" s="743"/>
      <c r="M1538" s="502" t="str">
        <f t="array" aca="1" ref="M1538" ca="1">IFERROR(_xludf.IFS(J1538="원천",K1538*3.3%*-1,J1538="원천/고용",SUM(K1538*3.3%*-1,K1538*75%*0.8%*-1)),"")</f>
        <v/>
      </c>
      <c r="N1538" s="503">
        <f t="shared" ca="1" si="34"/>
        <v>0</v>
      </c>
      <c r="O1538" s="540"/>
      <c r="P1538" s="540"/>
      <c r="Q1538" s="537"/>
      <c r="R1538" s="537"/>
      <c r="S1538" s="537"/>
    </row>
    <row r="1539" spans="2:19" ht="18.75" customHeight="1">
      <c r="B1539" s="626"/>
      <c r="C1539" s="626"/>
      <c r="D1539" s="626" t="str">
        <f ca="1">IFERROR(_xludf.XLOOKUP(E1539,예산코드!D:D,예산코드!A:A),"")</f>
        <v/>
      </c>
      <c r="E1539" s="739"/>
      <c r="F1539" s="747"/>
      <c r="G1539" s="740"/>
      <c r="H1539" s="741"/>
      <c r="I1539" s="741"/>
      <c r="J1539" s="741"/>
      <c r="K1539" s="742"/>
      <c r="L1539" s="743"/>
      <c r="M1539" s="502" t="str">
        <f t="array" aca="1" ref="M1539" ca="1">IFERROR(_xludf.IFS(J1539="원천",K1539*3.3%*-1,J1539="원천/고용",SUM(K1539*3.3%*-1,K1539*75%*0.8%*-1)),"")</f>
        <v/>
      </c>
      <c r="N1539" s="503">
        <f t="shared" ca="1" si="34"/>
        <v>0</v>
      </c>
      <c r="O1539" s="541"/>
      <c r="P1539" s="541"/>
      <c r="Q1539" s="537"/>
      <c r="R1539" s="537"/>
      <c r="S1539" s="537"/>
    </row>
    <row r="1540" spans="2:19" ht="18.75" customHeight="1">
      <c r="B1540" s="626"/>
      <c r="C1540" s="626"/>
      <c r="D1540" s="626" t="str">
        <f ca="1">IFERROR(_xludf.XLOOKUP(E1540,예산코드!D:D,예산코드!A:A),"")</f>
        <v/>
      </c>
      <c r="E1540" s="739"/>
      <c r="F1540" s="747"/>
      <c r="G1540" s="740"/>
      <c r="H1540" s="741"/>
      <c r="I1540" s="741"/>
      <c r="J1540" s="741"/>
      <c r="K1540" s="742"/>
      <c r="L1540" s="743"/>
      <c r="M1540" s="502" t="str">
        <f t="array" aca="1" ref="M1540" ca="1">IFERROR(_xludf.IFS(J1540="원천",K1540*3.3%*-1,J1540="원천/고용",SUM(K1540*3.3%*-1,K1540*75%*0.8%*-1)),"")</f>
        <v/>
      </c>
      <c r="N1540" s="503">
        <f t="shared" ca="1" si="34"/>
        <v>0</v>
      </c>
      <c r="O1540" s="540"/>
      <c r="P1540" s="540"/>
      <c r="Q1540" s="537"/>
      <c r="R1540" s="537"/>
      <c r="S1540" s="537"/>
    </row>
    <row r="1541" spans="2:19" ht="18.75" customHeight="1">
      <c r="B1541" s="626"/>
      <c r="C1541" s="626"/>
      <c r="D1541" s="626" t="str">
        <f ca="1">IFERROR(_xludf.XLOOKUP(E1541,예산코드!D:D,예산코드!A:A),"")</f>
        <v/>
      </c>
      <c r="E1541" s="739"/>
      <c r="F1541" s="747"/>
      <c r="G1541" s="740"/>
      <c r="H1541" s="741"/>
      <c r="I1541" s="741"/>
      <c r="J1541" s="741"/>
      <c r="K1541" s="742"/>
      <c r="L1541" s="743"/>
      <c r="M1541" s="502" t="str">
        <f t="array" aca="1" ref="M1541" ca="1">IFERROR(_xludf.IFS(J1541="원천",K1541*3.3%*-1,J1541="원천/고용",SUM(K1541*3.3%*-1,K1541*75%*0.8%*-1)),"")</f>
        <v/>
      </c>
      <c r="N1541" s="503">
        <f t="shared" ca="1" si="34"/>
        <v>0</v>
      </c>
      <c r="O1541" s="541"/>
      <c r="P1541" s="541"/>
      <c r="Q1541" s="537"/>
      <c r="R1541" s="537"/>
      <c r="S1541" s="537"/>
    </row>
    <row r="1542" spans="2:19" ht="18.75" customHeight="1">
      <c r="B1542" s="626"/>
      <c r="C1542" s="626"/>
      <c r="D1542" s="626" t="str">
        <f ca="1">IFERROR(_xludf.XLOOKUP(E1542,예산코드!D:D,예산코드!A:A),"")</f>
        <v/>
      </c>
      <c r="E1542" s="739"/>
      <c r="F1542" s="747"/>
      <c r="G1542" s="740"/>
      <c r="H1542" s="741"/>
      <c r="I1542" s="741"/>
      <c r="J1542" s="741"/>
      <c r="K1542" s="742"/>
      <c r="L1542" s="743"/>
      <c r="M1542" s="502" t="str">
        <f t="array" aca="1" ref="M1542" ca="1">IFERROR(_xludf.IFS(J1542="원천",K1542*3.3%*-1,J1542="원천/고용",SUM(K1542*3.3%*-1,K1542*75%*0.8%*-1)),"")</f>
        <v/>
      </c>
      <c r="N1542" s="503">
        <f t="shared" ca="1" si="34"/>
        <v>0</v>
      </c>
      <c r="O1542" s="540"/>
      <c r="P1542" s="540"/>
      <c r="Q1542" s="537"/>
      <c r="R1542" s="537"/>
      <c r="S1542" s="537"/>
    </row>
    <row r="1543" spans="2:19" ht="18.75" customHeight="1">
      <c r="B1543" s="626"/>
      <c r="C1543" s="626"/>
      <c r="D1543" s="626" t="str">
        <f ca="1">IFERROR(_xludf.XLOOKUP(E1543,예산코드!D:D,예산코드!A:A),"")</f>
        <v/>
      </c>
      <c r="E1543" s="739"/>
      <c r="F1543" s="747"/>
      <c r="G1543" s="740"/>
      <c r="H1543" s="741"/>
      <c r="I1543" s="741"/>
      <c r="J1543" s="741"/>
      <c r="K1543" s="742"/>
      <c r="L1543" s="743"/>
      <c r="M1543" s="502" t="str">
        <f t="array" aca="1" ref="M1543" ca="1">IFERROR(_xludf.IFS(J1543="원천",K1543*3.3%*-1,J1543="원천/고용",SUM(K1543*3.3%*-1,K1543*75%*0.8%*-1)),"")</f>
        <v/>
      </c>
      <c r="N1543" s="503">
        <f t="shared" ref="N1543:N1797" ca="1" si="35">SUM(K1543:M1543)</f>
        <v>0</v>
      </c>
      <c r="O1543" s="541"/>
      <c r="P1543" s="541"/>
      <c r="Q1543" s="537"/>
      <c r="R1543" s="537"/>
      <c r="S1543" s="537"/>
    </row>
    <row r="1544" spans="2:19" ht="18.75" customHeight="1">
      <c r="B1544" s="626"/>
      <c r="C1544" s="626"/>
      <c r="D1544" s="626" t="str">
        <f ca="1">IFERROR(_xludf.XLOOKUP(E1544,예산코드!D:D,예산코드!A:A),"")</f>
        <v/>
      </c>
      <c r="E1544" s="739"/>
      <c r="F1544" s="747"/>
      <c r="G1544" s="740"/>
      <c r="H1544" s="741"/>
      <c r="I1544" s="741"/>
      <c r="J1544" s="741"/>
      <c r="K1544" s="742"/>
      <c r="L1544" s="743"/>
      <c r="M1544" s="502" t="str">
        <f t="array" aca="1" ref="M1544" ca="1">IFERROR(_xludf.IFS(J1544="원천",K1544*3.3%*-1,J1544="원천/고용",SUM(K1544*3.3%*-1,K1544*75%*0.8%*-1)),"")</f>
        <v/>
      </c>
      <c r="N1544" s="503">
        <f t="shared" ca="1" si="35"/>
        <v>0</v>
      </c>
      <c r="O1544" s="540"/>
      <c r="P1544" s="540"/>
      <c r="Q1544" s="537"/>
      <c r="R1544" s="537"/>
      <c r="S1544" s="537"/>
    </row>
    <row r="1545" spans="2:19" ht="18.75" customHeight="1">
      <c r="B1545" s="626"/>
      <c r="C1545" s="626"/>
      <c r="D1545" s="626" t="str">
        <f ca="1">IFERROR(_xludf.XLOOKUP(E1545,예산코드!D:D,예산코드!A:A),"")</f>
        <v/>
      </c>
      <c r="E1545" s="739"/>
      <c r="F1545" s="747"/>
      <c r="G1545" s="740"/>
      <c r="H1545" s="741"/>
      <c r="I1545" s="741"/>
      <c r="J1545" s="741"/>
      <c r="K1545" s="742"/>
      <c r="L1545" s="743"/>
      <c r="M1545" s="502" t="str">
        <f t="array" aca="1" ref="M1545" ca="1">IFERROR(_xludf.IFS(J1545="원천",K1545*3.3%*-1,J1545="원천/고용",SUM(K1545*3.3%*-1,K1545*75%*0.8%*-1)),"")</f>
        <v/>
      </c>
      <c r="N1545" s="503">
        <f t="shared" ca="1" si="35"/>
        <v>0</v>
      </c>
      <c r="O1545" s="541"/>
      <c r="P1545" s="541"/>
      <c r="Q1545" s="537"/>
      <c r="R1545" s="537"/>
      <c r="S1545" s="537"/>
    </row>
    <row r="1546" spans="2:19" ht="18.75" customHeight="1">
      <c r="B1546" s="626"/>
      <c r="C1546" s="626"/>
      <c r="D1546" s="626" t="str">
        <f ca="1">IFERROR(_xludf.XLOOKUP(E1546,예산코드!D:D,예산코드!A:A),"")</f>
        <v/>
      </c>
      <c r="E1546" s="739"/>
      <c r="F1546" s="747"/>
      <c r="G1546" s="740"/>
      <c r="H1546" s="741"/>
      <c r="I1546" s="741"/>
      <c r="J1546" s="741"/>
      <c r="K1546" s="742"/>
      <c r="L1546" s="743"/>
      <c r="M1546" s="502" t="str">
        <f t="array" aca="1" ref="M1546" ca="1">IFERROR(_xludf.IFS(J1546="원천",K1546*3.3%*-1,J1546="원천/고용",SUM(K1546*3.3%*-1,K1546*75%*0.8%*-1)),"")</f>
        <v/>
      </c>
      <c r="N1546" s="503">
        <f t="shared" ca="1" si="35"/>
        <v>0</v>
      </c>
      <c r="O1546" s="540"/>
      <c r="P1546" s="540"/>
      <c r="Q1546" s="537"/>
      <c r="R1546" s="537"/>
      <c r="S1546" s="537"/>
    </row>
    <row r="1547" spans="2:19" ht="18.75" customHeight="1">
      <c r="B1547" s="626"/>
      <c r="C1547" s="626"/>
      <c r="D1547" s="626" t="str">
        <f ca="1">IFERROR(_xludf.XLOOKUP(E1547,예산코드!D:D,예산코드!A:A),"")</f>
        <v/>
      </c>
      <c r="E1547" s="739"/>
      <c r="F1547" s="747"/>
      <c r="G1547" s="740"/>
      <c r="H1547" s="741"/>
      <c r="I1547" s="741"/>
      <c r="J1547" s="741"/>
      <c r="K1547" s="742"/>
      <c r="L1547" s="743"/>
      <c r="M1547" s="502" t="str">
        <f t="array" aca="1" ref="M1547" ca="1">IFERROR(_xludf.IFS(J1547="원천",K1547*3.3%*-1,J1547="원천/고용",SUM(K1547*3.3%*-1,K1547*75%*0.8%*-1)),"")</f>
        <v/>
      </c>
      <c r="N1547" s="503">
        <f t="shared" ca="1" si="35"/>
        <v>0</v>
      </c>
      <c r="O1547" s="541"/>
      <c r="P1547" s="541"/>
      <c r="Q1547" s="537"/>
      <c r="R1547" s="537"/>
      <c r="S1547" s="537"/>
    </row>
    <row r="1548" spans="2:19" ht="18.75" customHeight="1">
      <c r="B1548" s="626"/>
      <c r="C1548" s="626"/>
      <c r="D1548" s="626" t="str">
        <f ca="1">IFERROR(_xludf.XLOOKUP(E1548,예산코드!D:D,예산코드!A:A),"")</f>
        <v/>
      </c>
      <c r="E1548" s="739"/>
      <c r="F1548" s="747"/>
      <c r="G1548" s="740"/>
      <c r="H1548" s="741"/>
      <c r="I1548" s="741"/>
      <c r="J1548" s="741"/>
      <c r="K1548" s="742"/>
      <c r="L1548" s="743"/>
      <c r="M1548" s="502" t="str">
        <f t="array" aca="1" ref="M1548" ca="1">IFERROR(_xludf.IFS(J1548="원천",K1548*3.3%*-1,J1548="원천/고용",SUM(K1548*3.3%*-1,K1548*75%*0.8%*-1)),"")</f>
        <v/>
      </c>
      <c r="N1548" s="503">
        <f t="shared" ca="1" si="35"/>
        <v>0</v>
      </c>
      <c r="O1548" s="540"/>
      <c r="P1548" s="540"/>
      <c r="Q1548" s="537"/>
      <c r="R1548" s="537"/>
      <c r="S1548" s="537"/>
    </row>
    <row r="1549" spans="2:19" ht="18.75" customHeight="1">
      <c r="B1549" s="626"/>
      <c r="C1549" s="626"/>
      <c r="D1549" s="626" t="str">
        <f ca="1">IFERROR(_xludf.XLOOKUP(E1549,예산코드!D:D,예산코드!A:A),"")</f>
        <v/>
      </c>
      <c r="E1549" s="739"/>
      <c r="F1549" s="747"/>
      <c r="G1549" s="740"/>
      <c r="H1549" s="741"/>
      <c r="I1549" s="741"/>
      <c r="J1549" s="741"/>
      <c r="K1549" s="742"/>
      <c r="L1549" s="743"/>
      <c r="M1549" s="502" t="str">
        <f t="array" aca="1" ref="M1549" ca="1">IFERROR(_xludf.IFS(J1549="원천",K1549*3.3%*-1,J1549="원천/고용",SUM(K1549*3.3%*-1,K1549*75%*0.8%*-1)),"")</f>
        <v/>
      </c>
      <c r="N1549" s="503">
        <f t="shared" ca="1" si="35"/>
        <v>0</v>
      </c>
      <c r="O1549" s="541"/>
      <c r="P1549" s="541"/>
      <c r="Q1549" s="537"/>
      <c r="R1549" s="537"/>
      <c r="S1549" s="537"/>
    </row>
    <row r="1550" spans="2:19" ht="18.75" customHeight="1">
      <c r="B1550" s="626"/>
      <c r="C1550" s="626"/>
      <c r="D1550" s="626" t="str">
        <f ca="1">IFERROR(_xludf.XLOOKUP(E1550,예산코드!D:D,예산코드!A:A),"")</f>
        <v/>
      </c>
      <c r="E1550" s="739"/>
      <c r="F1550" s="747"/>
      <c r="G1550" s="740"/>
      <c r="H1550" s="741"/>
      <c r="I1550" s="741"/>
      <c r="J1550" s="741"/>
      <c r="K1550" s="742"/>
      <c r="L1550" s="743"/>
      <c r="M1550" s="502" t="str">
        <f t="array" aca="1" ref="M1550" ca="1">IFERROR(_xludf.IFS(J1550="원천",K1550*3.3%*-1,J1550="원천/고용",SUM(K1550*3.3%*-1,K1550*75%*0.8%*-1)),"")</f>
        <v/>
      </c>
      <c r="N1550" s="503">
        <f t="shared" ca="1" si="35"/>
        <v>0</v>
      </c>
      <c r="O1550" s="540"/>
      <c r="P1550" s="540"/>
      <c r="Q1550" s="537"/>
      <c r="R1550" s="537"/>
      <c r="S1550" s="537"/>
    </row>
    <row r="1551" spans="2:19" ht="18.75" customHeight="1">
      <c r="B1551" s="626"/>
      <c r="C1551" s="626"/>
      <c r="D1551" s="626" t="str">
        <f ca="1">IFERROR(_xludf.XLOOKUP(E1551,예산코드!D:D,예산코드!A:A),"")</f>
        <v/>
      </c>
      <c r="E1551" s="739"/>
      <c r="F1551" s="747"/>
      <c r="G1551" s="740"/>
      <c r="H1551" s="741"/>
      <c r="I1551" s="741"/>
      <c r="J1551" s="741"/>
      <c r="K1551" s="742"/>
      <c r="L1551" s="743"/>
      <c r="M1551" s="502" t="str">
        <f t="array" aca="1" ref="M1551" ca="1">IFERROR(_xludf.IFS(J1551="원천",K1551*3.3%*-1,J1551="원천/고용",SUM(K1551*3.3%*-1,K1551*75%*0.8%*-1)),"")</f>
        <v/>
      </c>
      <c r="N1551" s="503">
        <f t="shared" ca="1" si="35"/>
        <v>0</v>
      </c>
      <c r="O1551" s="541"/>
      <c r="P1551" s="541"/>
      <c r="Q1551" s="537"/>
      <c r="R1551" s="537"/>
      <c r="S1551" s="537"/>
    </row>
    <row r="1552" spans="2:19" ht="18.75" customHeight="1">
      <c r="B1552" s="626"/>
      <c r="C1552" s="626"/>
      <c r="D1552" s="626" t="str">
        <f ca="1">IFERROR(_xludf.XLOOKUP(E1552,예산코드!D:D,예산코드!A:A),"")</f>
        <v/>
      </c>
      <c r="E1552" s="739"/>
      <c r="F1552" s="747"/>
      <c r="G1552" s="740"/>
      <c r="H1552" s="741"/>
      <c r="I1552" s="741"/>
      <c r="J1552" s="741"/>
      <c r="K1552" s="742"/>
      <c r="L1552" s="743"/>
      <c r="M1552" s="502" t="str">
        <f t="array" aca="1" ref="M1552" ca="1">IFERROR(_xludf.IFS(J1552="원천",K1552*3.3%*-1,J1552="원천/고용",SUM(K1552*3.3%*-1,K1552*75%*0.8%*-1)),"")</f>
        <v/>
      </c>
      <c r="N1552" s="503">
        <f t="shared" ca="1" si="35"/>
        <v>0</v>
      </c>
      <c r="O1552" s="540"/>
      <c r="P1552" s="540"/>
      <c r="Q1552" s="537"/>
      <c r="R1552" s="537"/>
      <c r="S1552" s="537"/>
    </row>
    <row r="1553" spans="2:19" ht="18.75" customHeight="1">
      <c r="B1553" s="626"/>
      <c r="C1553" s="626"/>
      <c r="D1553" s="626" t="str">
        <f ca="1">IFERROR(_xludf.XLOOKUP(E1553,예산코드!D:D,예산코드!A:A),"")</f>
        <v/>
      </c>
      <c r="E1553" s="739"/>
      <c r="F1553" s="747"/>
      <c r="G1553" s="740"/>
      <c r="H1553" s="741"/>
      <c r="I1553" s="741"/>
      <c r="J1553" s="741"/>
      <c r="K1553" s="742"/>
      <c r="L1553" s="743"/>
      <c r="M1553" s="502" t="str">
        <f t="array" aca="1" ref="M1553" ca="1">IFERROR(_xludf.IFS(J1553="원천",K1553*3.3%*-1,J1553="원천/고용",SUM(K1553*3.3%*-1,K1553*75%*0.8%*-1)),"")</f>
        <v/>
      </c>
      <c r="N1553" s="503">
        <f t="shared" ca="1" si="35"/>
        <v>0</v>
      </c>
      <c r="O1553" s="541"/>
      <c r="P1553" s="541"/>
      <c r="Q1553" s="537"/>
      <c r="R1553" s="537"/>
      <c r="S1553" s="537"/>
    </row>
    <row r="1554" spans="2:19" ht="18.75" customHeight="1">
      <c r="B1554" s="626"/>
      <c r="C1554" s="626"/>
      <c r="D1554" s="626" t="str">
        <f ca="1">IFERROR(_xludf.XLOOKUP(E1554,예산코드!D:D,예산코드!A:A),"")</f>
        <v/>
      </c>
      <c r="E1554" s="739"/>
      <c r="F1554" s="747"/>
      <c r="G1554" s="740"/>
      <c r="H1554" s="741"/>
      <c r="I1554" s="741"/>
      <c r="J1554" s="741"/>
      <c r="K1554" s="742"/>
      <c r="L1554" s="743"/>
      <c r="M1554" s="502" t="str">
        <f t="array" aca="1" ref="M1554" ca="1">IFERROR(_xludf.IFS(J1554="원천",K1554*3.3%*-1,J1554="원천/고용",SUM(K1554*3.3%*-1,K1554*75%*0.8%*-1)),"")</f>
        <v/>
      </c>
      <c r="N1554" s="503">
        <f t="shared" ca="1" si="35"/>
        <v>0</v>
      </c>
      <c r="O1554" s="540"/>
      <c r="P1554" s="540"/>
      <c r="Q1554" s="537"/>
      <c r="R1554" s="537"/>
      <c r="S1554" s="537"/>
    </row>
    <row r="1555" spans="2:19" ht="18.75" customHeight="1">
      <c r="B1555" s="626"/>
      <c r="C1555" s="626"/>
      <c r="D1555" s="626" t="str">
        <f ca="1">IFERROR(_xludf.XLOOKUP(E1555,예산코드!D:D,예산코드!A:A),"")</f>
        <v/>
      </c>
      <c r="E1555" s="739"/>
      <c r="F1555" s="747"/>
      <c r="G1555" s="740"/>
      <c r="H1555" s="741"/>
      <c r="I1555" s="741"/>
      <c r="J1555" s="741"/>
      <c r="K1555" s="742"/>
      <c r="L1555" s="743"/>
      <c r="M1555" s="502" t="str">
        <f t="array" aca="1" ref="M1555" ca="1">IFERROR(_xludf.IFS(J1555="원천",K1555*3.3%*-1,J1555="원천/고용",SUM(K1555*3.3%*-1,K1555*75%*0.8%*-1)),"")</f>
        <v/>
      </c>
      <c r="N1555" s="503">
        <f t="shared" ca="1" si="35"/>
        <v>0</v>
      </c>
      <c r="O1555" s="541"/>
      <c r="P1555" s="541"/>
      <c r="Q1555" s="537"/>
      <c r="R1555" s="537"/>
      <c r="S1555" s="537"/>
    </row>
    <row r="1556" spans="2:19" ht="18.75" customHeight="1">
      <c r="B1556" s="626"/>
      <c r="C1556" s="626"/>
      <c r="D1556" s="626" t="str">
        <f ca="1">IFERROR(_xludf.XLOOKUP(E1556,예산코드!D:D,예산코드!A:A),"")</f>
        <v/>
      </c>
      <c r="E1556" s="739"/>
      <c r="F1556" s="747"/>
      <c r="G1556" s="740"/>
      <c r="H1556" s="741"/>
      <c r="I1556" s="741"/>
      <c r="J1556" s="741"/>
      <c r="K1556" s="742"/>
      <c r="L1556" s="743"/>
      <c r="M1556" s="502" t="str">
        <f t="array" aca="1" ref="M1556" ca="1">IFERROR(_xludf.IFS(J1556="원천",K1556*3.3%*-1,J1556="원천/고용",SUM(K1556*3.3%*-1,K1556*75%*0.8%*-1)),"")</f>
        <v/>
      </c>
      <c r="N1556" s="503">
        <f t="shared" ca="1" si="35"/>
        <v>0</v>
      </c>
      <c r="O1556" s="540"/>
      <c r="P1556" s="540"/>
      <c r="Q1556" s="537"/>
      <c r="R1556" s="537"/>
      <c r="S1556" s="537"/>
    </row>
    <row r="1557" spans="2:19" ht="18.75" customHeight="1">
      <c r="B1557" s="626"/>
      <c r="C1557" s="626"/>
      <c r="D1557" s="626" t="str">
        <f ca="1">IFERROR(_xludf.XLOOKUP(E1557,예산코드!D:D,예산코드!A:A),"")</f>
        <v/>
      </c>
      <c r="E1557" s="739"/>
      <c r="F1557" s="747"/>
      <c r="G1557" s="740"/>
      <c r="H1557" s="741"/>
      <c r="I1557" s="741"/>
      <c r="J1557" s="741"/>
      <c r="K1557" s="742"/>
      <c r="L1557" s="743"/>
      <c r="M1557" s="502" t="str">
        <f t="array" aca="1" ref="M1557" ca="1">IFERROR(_xludf.IFS(J1557="원천",K1557*3.3%*-1,J1557="원천/고용",SUM(K1557*3.3%*-1,K1557*75%*0.8%*-1)),"")</f>
        <v/>
      </c>
      <c r="N1557" s="503">
        <f t="shared" ca="1" si="35"/>
        <v>0</v>
      </c>
      <c r="O1557" s="541"/>
      <c r="P1557" s="541"/>
      <c r="Q1557" s="537"/>
      <c r="R1557" s="537"/>
      <c r="S1557" s="537"/>
    </row>
    <row r="1558" spans="2:19" ht="18.75" customHeight="1">
      <c r="B1558" s="626"/>
      <c r="C1558" s="626"/>
      <c r="D1558" s="626" t="str">
        <f ca="1">IFERROR(_xludf.XLOOKUP(E1558,예산코드!D:D,예산코드!A:A),"")</f>
        <v/>
      </c>
      <c r="E1558" s="739"/>
      <c r="F1558" s="747"/>
      <c r="G1558" s="740"/>
      <c r="H1558" s="741"/>
      <c r="I1558" s="741"/>
      <c r="J1558" s="741"/>
      <c r="K1558" s="742"/>
      <c r="L1558" s="743"/>
      <c r="M1558" s="502" t="str">
        <f t="array" aca="1" ref="M1558" ca="1">IFERROR(_xludf.IFS(J1558="원천",K1558*3.3%*-1,J1558="원천/고용",SUM(K1558*3.3%*-1,K1558*75%*0.8%*-1)),"")</f>
        <v/>
      </c>
      <c r="N1558" s="503">
        <f t="shared" ca="1" si="35"/>
        <v>0</v>
      </c>
      <c r="O1558" s="540"/>
      <c r="P1558" s="540"/>
      <c r="Q1558" s="537"/>
      <c r="R1558" s="537"/>
      <c r="S1558" s="537"/>
    </row>
    <row r="1559" spans="2:19" ht="18.75" customHeight="1">
      <c r="B1559" s="626"/>
      <c r="C1559" s="626"/>
      <c r="D1559" s="626" t="str">
        <f ca="1">IFERROR(_xludf.XLOOKUP(E1559,예산코드!D:D,예산코드!A:A),"")</f>
        <v/>
      </c>
      <c r="E1559" s="739"/>
      <c r="F1559" s="747"/>
      <c r="G1559" s="740"/>
      <c r="H1559" s="741"/>
      <c r="I1559" s="741"/>
      <c r="J1559" s="741"/>
      <c r="K1559" s="742"/>
      <c r="L1559" s="743"/>
      <c r="M1559" s="502" t="str">
        <f t="array" aca="1" ref="M1559" ca="1">IFERROR(_xludf.IFS(J1559="원천",K1559*3.3%*-1,J1559="원천/고용",SUM(K1559*3.3%*-1,K1559*75%*0.8%*-1)),"")</f>
        <v/>
      </c>
      <c r="N1559" s="503">
        <f t="shared" ca="1" si="35"/>
        <v>0</v>
      </c>
      <c r="O1559" s="541"/>
      <c r="P1559" s="541"/>
      <c r="Q1559" s="537"/>
      <c r="R1559" s="537"/>
      <c r="S1559" s="537"/>
    </row>
    <row r="1560" spans="2:19" ht="18.75" customHeight="1">
      <c r="B1560" s="626"/>
      <c r="C1560" s="626"/>
      <c r="D1560" s="626" t="str">
        <f ca="1">IFERROR(_xludf.XLOOKUP(E1560,예산코드!D:D,예산코드!A:A),"")</f>
        <v/>
      </c>
      <c r="E1560" s="739"/>
      <c r="F1560" s="747"/>
      <c r="G1560" s="740"/>
      <c r="H1560" s="741"/>
      <c r="I1560" s="741"/>
      <c r="J1560" s="741"/>
      <c r="K1560" s="742"/>
      <c r="L1560" s="743"/>
      <c r="M1560" s="502" t="str">
        <f t="array" aca="1" ref="M1560" ca="1">IFERROR(_xludf.IFS(J1560="원천",K1560*3.3%*-1,J1560="원천/고용",SUM(K1560*3.3%*-1,K1560*75%*0.8%*-1)),"")</f>
        <v/>
      </c>
      <c r="N1560" s="503">
        <f t="shared" ca="1" si="35"/>
        <v>0</v>
      </c>
      <c r="O1560" s="540"/>
      <c r="P1560" s="540"/>
      <c r="Q1560" s="537"/>
      <c r="R1560" s="537"/>
      <c r="S1560" s="537"/>
    </row>
    <row r="1561" spans="2:19" ht="18.75" customHeight="1">
      <c r="B1561" s="626"/>
      <c r="C1561" s="626"/>
      <c r="D1561" s="626" t="str">
        <f ca="1">IFERROR(_xludf.XLOOKUP(E1561,예산코드!D:D,예산코드!A:A),"")</f>
        <v/>
      </c>
      <c r="E1561" s="739"/>
      <c r="F1561" s="747"/>
      <c r="G1561" s="740"/>
      <c r="H1561" s="741"/>
      <c r="I1561" s="741"/>
      <c r="J1561" s="741"/>
      <c r="K1561" s="742"/>
      <c r="L1561" s="743"/>
      <c r="M1561" s="502" t="str">
        <f t="array" aca="1" ref="M1561" ca="1">IFERROR(_xludf.IFS(J1561="원천",K1561*3.3%*-1,J1561="원천/고용",SUM(K1561*3.3%*-1,K1561*75%*0.8%*-1)),"")</f>
        <v/>
      </c>
      <c r="N1561" s="503">
        <f t="shared" ca="1" si="35"/>
        <v>0</v>
      </c>
      <c r="O1561" s="541"/>
      <c r="P1561" s="541"/>
      <c r="Q1561" s="537"/>
      <c r="R1561" s="537"/>
      <c r="S1561" s="537"/>
    </row>
    <row r="1562" spans="2:19" ht="18.75" customHeight="1">
      <c r="B1562" s="626"/>
      <c r="C1562" s="626"/>
      <c r="D1562" s="626" t="str">
        <f ca="1">IFERROR(_xludf.XLOOKUP(E1562,예산코드!D:D,예산코드!A:A),"")</f>
        <v/>
      </c>
      <c r="E1562" s="739"/>
      <c r="F1562" s="747"/>
      <c r="G1562" s="740"/>
      <c r="H1562" s="741"/>
      <c r="I1562" s="741"/>
      <c r="J1562" s="741"/>
      <c r="K1562" s="742"/>
      <c r="L1562" s="743"/>
      <c r="M1562" s="502" t="str">
        <f t="array" aca="1" ref="M1562" ca="1">IFERROR(_xludf.IFS(J1562="원천",K1562*3.3%*-1,J1562="원천/고용",SUM(K1562*3.3%*-1,K1562*75%*0.8%*-1)),"")</f>
        <v/>
      </c>
      <c r="N1562" s="503">
        <f t="shared" ca="1" si="35"/>
        <v>0</v>
      </c>
      <c r="O1562" s="540"/>
      <c r="P1562" s="540"/>
      <c r="Q1562" s="537"/>
      <c r="R1562" s="537"/>
      <c r="S1562" s="537"/>
    </row>
    <row r="1563" spans="2:19" ht="18.75" customHeight="1">
      <c r="B1563" s="626"/>
      <c r="C1563" s="626"/>
      <c r="D1563" s="626" t="str">
        <f ca="1">IFERROR(_xludf.XLOOKUP(E1563,예산코드!D:D,예산코드!A:A),"")</f>
        <v/>
      </c>
      <c r="E1563" s="739"/>
      <c r="F1563" s="747"/>
      <c r="G1563" s="740"/>
      <c r="H1563" s="741"/>
      <c r="I1563" s="741"/>
      <c r="J1563" s="741"/>
      <c r="K1563" s="742"/>
      <c r="L1563" s="743"/>
      <c r="M1563" s="502" t="str">
        <f t="array" aca="1" ref="M1563" ca="1">IFERROR(_xludf.IFS(J1563="원천",K1563*3.3%*-1,J1563="원천/고용",SUM(K1563*3.3%*-1,K1563*75%*0.8%*-1)),"")</f>
        <v/>
      </c>
      <c r="N1563" s="503">
        <f t="shared" ca="1" si="35"/>
        <v>0</v>
      </c>
      <c r="O1563" s="541"/>
      <c r="P1563" s="541"/>
      <c r="Q1563" s="537"/>
      <c r="R1563" s="537"/>
      <c r="S1563" s="537"/>
    </row>
    <row r="1564" spans="2:19" ht="18.75" customHeight="1">
      <c r="B1564" s="626"/>
      <c r="C1564" s="626"/>
      <c r="D1564" s="626" t="str">
        <f ca="1">IFERROR(_xludf.XLOOKUP(E1564,예산코드!D:D,예산코드!A:A),"")</f>
        <v/>
      </c>
      <c r="E1564" s="739"/>
      <c r="F1564" s="747"/>
      <c r="G1564" s="740"/>
      <c r="H1564" s="741"/>
      <c r="I1564" s="741"/>
      <c r="J1564" s="741"/>
      <c r="K1564" s="742"/>
      <c r="L1564" s="743"/>
      <c r="M1564" s="502" t="str">
        <f t="array" aca="1" ref="M1564" ca="1">IFERROR(_xludf.IFS(J1564="원천",K1564*3.3%*-1,J1564="원천/고용",SUM(K1564*3.3%*-1,K1564*75%*0.8%*-1)),"")</f>
        <v/>
      </c>
      <c r="N1564" s="503">
        <f t="shared" ca="1" si="35"/>
        <v>0</v>
      </c>
      <c r="O1564" s="540"/>
      <c r="P1564" s="540"/>
      <c r="Q1564" s="537"/>
      <c r="R1564" s="537"/>
      <c r="S1564" s="537"/>
    </row>
    <row r="1565" spans="2:19" ht="18.75" customHeight="1">
      <c r="B1565" s="626"/>
      <c r="C1565" s="626"/>
      <c r="D1565" s="626" t="str">
        <f ca="1">IFERROR(_xludf.XLOOKUP(E1565,예산코드!D:D,예산코드!A:A),"")</f>
        <v/>
      </c>
      <c r="E1565" s="739"/>
      <c r="F1565" s="747"/>
      <c r="G1565" s="740"/>
      <c r="H1565" s="741"/>
      <c r="I1565" s="741"/>
      <c r="J1565" s="741"/>
      <c r="K1565" s="742"/>
      <c r="L1565" s="743"/>
      <c r="M1565" s="502" t="str">
        <f t="array" aca="1" ref="M1565" ca="1">IFERROR(_xludf.IFS(J1565="원천",K1565*3.3%*-1,J1565="원천/고용",SUM(K1565*3.3%*-1,K1565*75%*0.8%*-1)),"")</f>
        <v/>
      </c>
      <c r="N1565" s="503">
        <f t="shared" ca="1" si="35"/>
        <v>0</v>
      </c>
      <c r="O1565" s="541"/>
      <c r="P1565" s="541"/>
      <c r="Q1565" s="537"/>
      <c r="R1565" s="537"/>
      <c r="S1565" s="537"/>
    </row>
    <row r="1566" spans="2:19" ht="18.75" customHeight="1">
      <c r="B1566" s="626"/>
      <c r="C1566" s="626"/>
      <c r="D1566" s="626" t="str">
        <f ca="1">IFERROR(_xludf.XLOOKUP(E1566,예산코드!D:D,예산코드!A:A),"")</f>
        <v/>
      </c>
      <c r="E1566" s="739"/>
      <c r="F1566" s="747"/>
      <c r="G1566" s="740"/>
      <c r="H1566" s="741"/>
      <c r="I1566" s="741"/>
      <c r="J1566" s="741"/>
      <c r="K1566" s="742"/>
      <c r="L1566" s="743"/>
      <c r="M1566" s="502" t="str">
        <f t="array" aca="1" ref="M1566" ca="1">IFERROR(_xludf.IFS(J1566="원천",K1566*3.3%*-1,J1566="원천/고용",SUM(K1566*3.3%*-1,K1566*75%*0.8%*-1)),"")</f>
        <v/>
      </c>
      <c r="N1566" s="503">
        <f t="shared" ca="1" si="35"/>
        <v>0</v>
      </c>
      <c r="O1566" s="540"/>
      <c r="P1566" s="540"/>
      <c r="Q1566" s="537"/>
      <c r="R1566" s="537"/>
      <c r="S1566" s="537"/>
    </row>
    <row r="1567" spans="2:19" ht="18.75" customHeight="1">
      <c r="B1567" s="626"/>
      <c r="C1567" s="626"/>
      <c r="D1567" s="626" t="str">
        <f ca="1">IFERROR(_xludf.XLOOKUP(E1567,예산코드!D:D,예산코드!A:A),"")</f>
        <v/>
      </c>
      <c r="E1567" s="739"/>
      <c r="F1567" s="747"/>
      <c r="G1567" s="740"/>
      <c r="H1567" s="741"/>
      <c r="I1567" s="741"/>
      <c r="J1567" s="741"/>
      <c r="K1567" s="742"/>
      <c r="L1567" s="743"/>
      <c r="M1567" s="502" t="str">
        <f t="array" aca="1" ref="M1567" ca="1">IFERROR(_xludf.IFS(J1567="원천",K1567*3.3%*-1,J1567="원천/고용",SUM(K1567*3.3%*-1,K1567*75%*0.8%*-1)),"")</f>
        <v/>
      </c>
      <c r="N1567" s="503">
        <f t="shared" ca="1" si="35"/>
        <v>0</v>
      </c>
      <c r="O1567" s="541"/>
      <c r="P1567" s="541"/>
      <c r="Q1567" s="537"/>
      <c r="R1567" s="537"/>
      <c r="S1567" s="537"/>
    </row>
    <row r="1568" spans="2:19" ht="18.75" customHeight="1">
      <c r="B1568" s="626"/>
      <c r="C1568" s="626"/>
      <c r="D1568" s="626" t="str">
        <f ca="1">IFERROR(_xludf.XLOOKUP(E1568,예산코드!D:D,예산코드!A:A),"")</f>
        <v/>
      </c>
      <c r="E1568" s="739"/>
      <c r="F1568" s="747"/>
      <c r="G1568" s="740"/>
      <c r="H1568" s="741"/>
      <c r="I1568" s="741"/>
      <c r="J1568" s="741"/>
      <c r="K1568" s="742"/>
      <c r="L1568" s="743"/>
      <c r="M1568" s="502" t="str">
        <f t="array" aca="1" ref="M1568" ca="1">IFERROR(_xludf.IFS(J1568="원천",K1568*3.3%*-1,J1568="원천/고용",SUM(K1568*3.3%*-1,K1568*75%*0.8%*-1)),"")</f>
        <v/>
      </c>
      <c r="N1568" s="503">
        <f t="shared" ca="1" si="35"/>
        <v>0</v>
      </c>
      <c r="O1568" s="540"/>
      <c r="P1568" s="540"/>
      <c r="Q1568" s="537"/>
      <c r="R1568" s="537"/>
      <c r="S1568" s="537"/>
    </row>
    <row r="1569" spans="2:19" ht="18.75" customHeight="1">
      <c r="B1569" s="626"/>
      <c r="C1569" s="626"/>
      <c r="D1569" s="626" t="str">
        <f ca="1">IFERROR(_xludf.XLOOKUP(E1569,예산코드!D:D,예산코드!A:A),"")</f>
        <v/>
      </c>
      <c r="E1569" s="739"/>
      <c r="F1569" s="747"/>
      <c r="G1569" s="740"/>
      <c r="H1569" s="741"/>
      <c r="I1569" s="741"/>
      <c r="J1569" s="741"/>
      <c r="K1569" s="742"/>
      <c r="L1569" s="743"/>
      <c r="M1569" s="502" t="str">
        <f t="array" aca="1" ref="M1569" ca="1">IFERROR(_xludf.IFS(J1569="원천",K1569*3.3%*-1,J1569="원천/고용",SUM(K1569*3.3%*-1,K1569*75%*0.8%*-1)),"")</f>
        <v/>
      </c>
      <c r="N1569" s="503">
        <f t="shared" ca="1" si="35"/>
        <v>0</v>
      </c>
      <c r="O1569" s="541"/>
      <c r="P1569" s="541"/>
      <c r="Q1569" s="537"/>
      <c r="R1569" s="537"/>
      <c r="S1569" s="537"/>
    </row>
    <row r="1570" spans="2:19" ht="18.75" customHeight="1">
      <c r="B1570" s="626"/>
      <c r="C1570" s="626"/>
      <c r="D1570" s="626" t="str">
        <f ca="1">IFERROR(_xludf.XLOOKUP(E1570,예산코드!D:D,예산코드!A:A),"")</f>
        <v/>
      </c>
      <c r="E1570" s="739"/>
      <c r="F1570" s="747"/>
      <c r="G1570" s="740"/>
      <c r="H1570" s="741"/>
      <c r="I1570" s="741"/>
      <c r="J1570" s="741"/>
      <c r="K1570" s="742"/>
      <c r="L1570" s="743"/>
      <c r="M1570" s="502" t="str">
        <f t="array" aca="1" ref="M1570" ca="1">IFERROR(_xludf.IFS(J1570="원천",K1570*3.3%*-1,J1570="원천/고용",SUM(K1570*3.3%*-1,K1570*75%*0.8%*-1)),"")</f>
        <v/>
      </c>
      <c r="N1570" s="503">
        <f t="shared" ca="1" si="35"/>
        <v>0</v>
      </c>
      <c r="O1570" s="540"/>
      <c r="P1570" s="540"/>
      <c r="Q1570" s="537"/>
      <c r="R1570" s="537"/>
      <c r="S1570" s="537"/>
    </row>
    <row r="1571" spans="2:19" ht="18.75" customHeight="1">
      <c r="B1571" s="626"/>
      <c r="C1571" s="626"/>
      <c r="D1571" s="626" t="str">
        <f ca="1">IFERROR(_xludf.XLOOKUP(E1571,예산코드!D:D,예산코드!A:A),"")</f>
        <v/>
      </c>
      <c r="E1571" s="739"/>
      <c r="F1571" s="747"/>
      <c r="G1571" s="740"/>
      <c r="H1571" s="741"/>
      <c r="I1571" s="741"/>
      <c r="J1571" s="741"/>
      <c r="K1571" s="742"/>
      <c r="L1571" s="743"/>
      <c r="M1571" s="502" t="str">
        <f t="array" aca="1" ref="M1571" ca="1">IFERROR(_xludf.IFS(J1571="원천",K1571*3.3%*-1,J1571="원천/고용",SUM(K1571*3.3%*-1,K1571*75%*0.8%*-1)),"")</f>
        <v/>
      </c>
      <c r="N1571" s="503">
        <f t="shared" ca="1" si="35"/>
        <v>0</v>
      </c>
      <c r="O1571" s="541"/>
      <c r="P1571" s="541"/>
      <c r="Q1571" s="537"/>
      <c r="R1571" s="537"/>
      <c r="S1571" s="537"/>
    </row>
    <row r="1572" spans="2:19" ht="18.75" customHeight="1">
      <c r="B1572" s="626"/>
      <c r="C1572" s="626"/>
      <c r="D1572" s="626" t="str">
        <f ca="1">IFERROR(_xludf.XLOOKUP(E1572,예산코드!D:D,예산코드!A:A),"")</f>
        <v/>
      </c>
      <c r="E1572" s="739"/>
      <c r="F1572" s="747"/>
      <c r="G1572" s="740"/>
      <c r="H1572" s="741"/>
      <c r="I1572" s="741"/>
      <c r="J1572" s="741"/>
      <c r="K1572" s="742"/>
      <c r="L1572" s="743"/>
      <c r="M1572" s="502" t="str">
        <f t="array" aca="1" ref="M1572" ca="1">IFERROR(_xludf.IFS(J1572="원천",K1572*3.3%*-1,J1572="원천/고용",SUM(K1572*3.3%*-1,K1572*75%*0.8%*-1)),"")</f>
        <v/>
      </c>
      <c r="N1572" s="503">
        <f t="shared" ca="1" si="35"/>
        <v>0</v>
      </c>
      <c r="O1572" s="540"/>
      <c r="P1572" s="540"/>
      <c r="Q1572" s="537"/>
      <c r="R1572" s="537"/>
      <c r="S1572" s="537"/>
    </row>
    <row r="1573" spans="2:19" ht="18.75" customHeight="1">
      <c r="B1573" s="626"/>
      <c r="C1573" s="626"/>
      <c r="D1573" s="626" t="str">
        <f ca="1">IFERROR(_xludf.XLOOKUP(E1573,예산코드!D:D,예산코드!A:A),"")</f>
        <v/>
      </c>
      <c r="E1573" s="739"/>
      <c r="F1573" s="747"/>
      <c r="G1573" s="740"/>
      <c r="H1573" s="741"/>
      <c r="I1573" s="741"/>
      <c r="J1573" s="741"/>
      <c r="K1573" s="742"/>
      <c r="L1573" s="743"/>
      <c r="M1573" s="502" t="str">
        <f t="array" aca="1" ref="M1573" ca="1">IFERROR(_xludf.IFS(J1573="원천",K1573*3.3%*-1,J1573="원천/고용",SUM(K1573*3.3%*-1,K1573*75%*0.8%*-1)),"")</f>
        <v/>
      </c>
      <c r="N1573" s="503">
        <f t="shared" ca="1" si="35"/>
        <v>0</v>
      </c>
      <c r="O1573" s="541"/>
      <c r="P1573" s="541"/>
      <c r="Q1573" s="537"/>
      <c r="R1573" s="537"/>
      <c r="S1573" s="537"/>
    </row>
    <row r="1574" spans="2:19" ht="18.75" customHeight="1">
      <c r="B1574" s="626"/>
      <c r="C1574" s="626"/>
      <c r="D1574" s="626" t="str">
        <f ca="1">IFERROR(_xludf.XLOOKUP(E1574,예산코드!D:D,예산코드!A:A),"")</f>
        <v/>
      </c>
      <c r="E1574" s="739"/>
      <c r="F1574" s="747"/>
      <c r="G1574" s="740"/>
      <c r="H1574" s="741"/>
      <c r="I1574" s="741"/>
      <c r="J1574" s="741"/>
      <c r="K1574" s="742"/>
      <c r="L1574" s="743"/>
      <c r="M1574" s="502" t="str">
        <f t="array" aca="1" ref="M1574" ca="1">IFERROR(_xludf.IFS(J1574="원천",K1574*3.3%*-1,J1574="원천/고용",SUM(K1574*3.3%*-1,K1574*75%*0.8%*-1)),"")</f>
        <v/>
      </c>
      <c r="N1574" s="503">
        <f t="shared" ca="1" si="35"/>
        <v>0</v>
      </c>
      <c r="O1574" s="540"/>
      <c r="P1574" s="540"/>
      <c r="Q1574" s="537"/>
      <c r="R1574" s="537"/>
      <c r="S1574" s="537"/>
    </row>
    <row r="1575" spans="2:19" ht="18.75" customHeight="1">
      <c r="B1575" s="626"/>
      <c r="C1575" s="626"/>
      <c r="D1575" s="626" t="str">
        <f ca="1">IFERROR(_xludf.XLOOKUP(E1575,예산코드!D:D,예산코드!A:A),"")</f>
        <v/>
      </c>
      <c r="E1575" s="739"/>
      <c r="F1575" s="747"/>
      <c r="G1575" s="740"/>
      <c r="H1575" s="741"/>
      <c r="I1575" s="741"/>
      <c r="J1575" s="741"/>
      <c r="K1575" s="742"/>
      <c r="L1575" s="743"/>
      <c r="M1575" s="502" t="str">
        <f t="array" aca="1" ref="M1575" ca="1">IFERROR(_xludf.IFS(J1575="원천",K1575*3.3%*-1,J1575="원천/고용",SUM(K1575*3.3%*-1,K1575*75%*0.8%*-1)),"")</f>
        <v/>
      </c>
      <c r="N1575" s="503">
        <f t="shared" ca="1" si="35"/>
        <v>0</v>
      </c>
      <c r="O1575" s="541"/>
      <c r="P1575" s="541"/>
      <c r="Q1575" s="537"/>
      <c r="R1575" s="537"/>
      <c r="S1575" s="537"/>
    </row>
    <row r="1576" spans="2:19" ht="18.75" customHeight="1">
      <c r="B1576" s="626"/>
      <c r="C1576" s="626"/>
      <c r="D1576" s="626" t="str">
        <f ca="1">IFERROR(_xludf.XLOOKUP(E1576,예산코드!D:D,예산코드!A:A),"")</f>
        <v/>
      </c>
      <c r="E1576" s="739"/>
      <c r="F1576" s="747"/>
      <c r="G1576" s="740"/>
      <c r="H1576" s="741"/>
      <c r="I1576" s="741"/>
      <c r="J1576" s="741"/>
      <c r="K1576" s="742"/>
      <c r="L1576" s="743"/>
      <c r="M1576" s="502" t="str">
        <f t="array" aca="1" ref="M1576" ca="1">IFERROR(_xludf.IFS(J1576="원천",K1576*3.3%*-1,J1576="원천/고용",SUM(K1576*3.3%*-1,K1576*75%*0.8%*-1)),"")</f>
        <v/>
      </c>
      <c r="N1576" s="503">
        <f t="shared" ca="1" si="35"/>
        <v>0</v>
      </c>
      <c r="O1576" s="540"/>
      <c r="P1576" s="540"/>
      <c r="Q1576" s="537"/>
      <c r="R1576" s="537"/>
      <c r="S1576" s="537"/>
    </row>
    <row r="1577" spans="2:19" ht="18.75" customHeight="1">
      <c r="B1577" s="626"/>
      <c r="C1577" s="626"/>
      <c r="D1577" s="626" t="str">
        <f ca="1">IFERROR(_xludf.XLOOKUP(E1577,예산코드!D:D,예산코드!A:A),"")</f>
        <v/>
      </c>
      <c r="E1577" s="739"/>
      <c r="F1577" s="747"/>
      <c r="G1577" s="740"/>
      <c r="H1577" s="741"/>
      <c r="I1577" s="741"/>
      <c r="J1577" s="741"/>
      <c r="K1577" s="742"/>
      <c r="L1577" s="743"/>
      <c r="M1577" s="502" t="str">
        <f t="array" aca="1" ref="M1577" ca="1">IFERROR(_xludf.IFS(J1577="원천",K1577*3.3%*-1,J1577="원천/고용",SUM(K1577*3.3%*-1,K1577*75%*0.8%*-1)),"")</f>
        <v/>
      </c>
      <c r="N1577" s="503">
        <f t="shared" ca="1" si="35"/>
        <v>0</v>
      </c>
      <c r="O1577" s="541"/>
      <c r="P1577" s="541"/>
      <c r="Q1577" s="537"/>
      <c r="R1577" s="537"/>
      <c r="S1577" s="537"/>
    </row>
    <row r="1578" spans="2:19" ht="18.75" customHeight="1">
      <c r="B1578" s="626"/>
      <c r="C1578" s="626"/>
      <c r="D1578" s="626" t="str">
        <f ca="1">IFERROR(_xludf.XLOOKUP(E1578,예산코드!D:D,예산코드!A:A),"")</f>
        <v/>
      </c>
      <c r="E1578" s="739"/>
      <c r="F1578" s="747"/>
      <c r="G1578" s="740"/>
      <c r="H1578" s="741"/>
      <c r="I1578" s="741"/>
      <c r="J1578" s="741"/>
      <c r="K1578" s="742"/>
      <c r="L1578" s="743"/>
      <c r="M1578" s="502" t="str">
        <f t="array" aca="1" ref="M1578" ca="1">IFERROR(_xludf.IFS(J1578="원천",K1578*3.3%*-1,J1578="원천/고용",SUM(K1578*3.3%*-1,K1578*75%*0.8%*-1)),"")</f>
        <v/>
      </c>
      <c r="N1578" s="503">
        <f t="shared" ca="1" si="35"/>
        <v>0</v>
      </c>
      <c r="O1578" s="540"/>
      <c r="P1578" s="540"/>
      <c r="Q1578" s="537"/>
      <c r="R1578" s="537"/>
      <c r="S1578" s="537"/>
    </row>
    <row r="1579" spans="2:19" ht="18.75" customHeight="1">
      <c r="B1579" s="626"/>
      <c r="C1579" s="626"/>
      <c r="D1579" s="626" t="str">
        <f ca="1">IFERROR(_xludf.XLOOKUP(E1579,예산코드!D:D,예산코드!A:A),"")</f>
        <v/>
      </c>
      <c r="E1579" s="739"/>
      <c r="F1579" s="747"/>
      <c r="G1579" s="740"/>
      <c r="H1579" s="741"/>
      <c r="I1579" s="741"/>
      <c r="J1579" s="741"/>
      <c r="K1579" s="742"/>
      <c r="L1579" s="743"/>
      <c r="M1579" s="502" t="str">
        <f t="array" aca="1" ref="M1579" ca="1">IFERROR(_xludf.IFS(J1579="원천",K1579*3.3%*-1,J1579="원천/고용",SUM(K1579*3.3%*-1,K1579*75%*0.8%*-1)),"")</f>
        <v/>
      </c>
      <c r="N1579" s="503">
        <f t="shared" ca="1" si="35"/>
        <v>0</v>
      </c>
      <c r="O1579" s="541"/>
      <c r="P1579" s="541"/>
      <c r="Q1579" s="537"/>
      <c r="R1579" s="537"/>
      <c r="S1579" s="537"/>
    </row>
    <row r="1580" spans="2:19" ht="18.75" customHeight="1">
      <c r="B1580" s="626"/>
      <c r="C1580" s="626"/>
      <c r="D1580" s="626" t="str">
        <f ca="1">IFERROR(_xludf.XLOOKUP(E1580,예산코드!D:D,예산코드!A:A),"")</f>
        <v/>
      </c>
      <c r="E1580" s="739"/>
      <c r="F1580" s="747"/>
      <c r="G1580" s="740"/>
      <c r="H1580" s="741"/>
      <c r="I1580" s="741"/>
      <c r="J1580" s="741"/>
      <c r="K1580" s="742"/>
      <c r="L1580" s="743"/>
      <c r="M1580" s="502" t="str">
        <f t="array" aca="1" ref="M1580" ca="1">IFERROR(_xludf.IFS(J1580="원천",K1580*3.3%*-1,J1580="원천/고용",SUM(K1580*3.3%*-1,K1580*75%*0.8%*-1)),"")</f>
        <v/>
      </c>
      <c r="N1580" s="503">
        <f t="shared" ca="1" si="35"/>
        <v>0</v>
      </c>
      <c r="O1580" s="540"/>
      <c r="P1580" s="540"/>
      <c r="Q1580" s="537"/>
      <c r="R1580" s="537"/>
      <c r="S1580" s="537"/>
    </row>
    <row r="1581" spans="2:19" ht="18.75" customHeight="1">
      <c r="B1581" s="626"/>
      <c r="C1581" s="626"/>
      <c r="D1581" s="626" t="str">
        <f ca="1">IFERROR(_xludf.XLOOKUP(E1581,예산코드!D:D,예산코드!A:A),"")</f>
        <v/>
      </c>
      <c r="E1581" s="739"/>
      <c r="F1581" s="747"/>
      <c r="G1581" s="740"/>
      <c r="H1581" s="741"/>
      <c r="I1581" s="741"/>
      <c r="J1581" s="741"/>
      <c r="K1581" s="742"/>
      <c r="L1581" s="743"/>
      <c r="M1581" s="502" t="str">
        <f t="array" aca="1" ref="M1581" ca="1">IFERROR(_xludf.IFS(J1581="원천",K1581*3.3%*-1,J1581="원천/고용",SUM(K1581*3.3%*-1,K1581*75%*0.8%*-1)),"")</f>
        <v/>
      </c>
      <c r="N1581" s="503">
        <f t="shared" ca="1" si="35"/>
        <v>0</v>
      </c>
      <c r="O1581" s="541"/>
      <c r="P1581" s="541"/>
      <c r="Q1581" s="537"/>
      <c r="R1581" s="537"/>
      <c r="S1581" s="537"/>
    </row>
    <row r="1582" spans="2:19" ht="18.75" customHeight="1">
      <c r="B1582" s="626"/>
      <c r="C1582" s="626"/>
      <c r="D1582" s="626" t="str">
        <f ca="1">IFERROR(_xludf.XLOOKUP(E1582,예산코드!D:D,예산코드!A:A),"")</f>
        <v/>
      </c>
      <c r="E1582" s="739"/>
      <c r="F1582" s="747"/>
      <c r="G1582" s="740"/>
      <c r="H1582" s="741"/>
      <c r="I1582" s="741"/>
      <c r="J1582" s="741"/>
      <c r="K1582" s="742"/>
      <c r="L1582" s="743"/>
      <c r="M1582" s="502" t="str">
        <f t="array" aca="1" ref="M1582" ca="1">IFERROR(_xludf.IFS(J1582="원천",K1582*3.3%*-1,J1582="원천/고용",SUM(K1582*3.3%*-1,K1582*75%*0.8%*-1)),"")</f>
        <v/>
      </c>
      <c r="N1582" s="503">
        <f t="shared" ca="1" si="35"/>
        <v>0</v>
      </c>
      <c r="O1582" s="540"/>
      <c r="P1582" s="540"/>
      <c r="Q1582" s="537"/>
      <c r="R1582" s="537"/>
      <c r="S1582" s="537"/>
    </row>
    <row r="1583" spans="2:19" ht="18.75" customHeight="1">
      <c r="B1583" s="626"/>
      <c r="C1583" s="626"/>
      <c r="D1583" s="626" t="str">
        <f ca="1">IFERROR(_xludf.XLOOKUP(E1583,예산코드!D:D,예산코드!A:A),"")</f>
        <v/>
      </c>
      <c r="E1583" s="739"/>
      <c r="F1583" s="747"/>
      <c r="G1583" s="740"/>
      <c r="H1583" s="741"/>
      <c r="I1583" s="741"/>
      <c r="J1583" s="741"/>
      <c r="K1583" s="742"/>
      <c r="L1583" s="743"/>
      <c r="M1583" s="502" t="str">
        <f t="array" aca="1" ref="M1583" ca="1">IFERROR(_xludf.IFS(J1583="원천",K1583*3.3%*-1,J1583="원천/고용",SUM(K1583*3.3%*-1,K1583*75%*0.8%*-1)),"")</f>
        <v/>
      </c>
      <c r="N1583" s="503">
        <f t="shared" ca="1" si="35"/>
        <v>0</v>
      </c>
      <c r="O1583" s="541"/>
      <c r="P1583" s="541"/>
      <c r="Q1583" s="537"/>
      <c r="R1583" s="537"/>
      <c r="S1583" s="537"/>
    </row>
    <row r="1584" spans="2:19" ht="18.75" customHeight="1">
      <c r="B1584" s="626"/>
      <c r="C1584" s="626"/>
      <c r="D1584" s="626" t="str">
        <f ca="1">IFERROR(_xludf.XLOOKUP(E1584,예산코드!D:D,예산코드!A:A),"")</f>
        <v/>
      </c>
      <c r="E1584" s="739"/>
      <c r="F1584" s="747"/>
      <c r="G1584" s="740"/>
      <c r="H1584" s="741"/>
      <c r="I1584" s="741"/>
      <c r="J1584" s="741"/>
      <c r="K1584" s="742"/>
      <c r="L1584" s="743"/>
      <c r="M1584" s="502" t="str">
        <f t="array" aca="1" ref="M1584" ca="1">IFERROR(_xludf.IFS(J1584="원천",K1584*3.3%*-1,J1584="원천/고용",SUM(K1584*3.3%*-1,K1584*75%*0.8%*-1)),"")</f>
        <v/>
      </c>
      <c r="N1584" s="503">
        <f t="shared" ca="1" si="35"/>
        <v>0</v>
      </c>
      <c r="O1584" s="540"/>
      <c r="P1584" s="540"/>
      <c r="Q1584" s="537"/>
      <c r="R1584" s="537"/>
      <c r="S1584" s="537"/>
    </row>
    <row r="1585" spans="2:19" ht="18.75" customHeight="1">
      <c r="B1585" s="626"/>
      <c r="C1585" s="626"/>
      <c r="D1585" s="626" t="str">
        <f ca="1">IFERROR(_xludf.XLOOKUP(E1585,예산코드!D:D,예산코드!A:A),"")</f>
        <v/>
      </c>
      <c r="E1585" s="739"/>
      <c r="F1585" s="747"/>
      <c r="G1585" s="740"/>
      <c r="H1585" s="741"/>
      <c r="I1585" s="741"/>
      <c r="J1585" s="741"/>
      <c r="K1585" s="742"/>
      <c r="L1585" s="743"/>
      <c r="M1585" s="502" t="str">
        <f t="array" aca="1" ref="M1585" ca="1">IFERROR(_xludf.IFS(J1585="원천",K1585*3.3%*-1,J1585="원천/고용",SUM(K1585*3.3%*-1,K1585*75%*0.8%*-1)),"")</f>
        <v/>
      </c>
      <c r="N1585" s="503">
        <f t="shared" ca="1" si="35"/>
        <v>0</v>
      </c>
      <c r="O1585" s="541"/>
      <c r="P1585" s="541"/>
      <c r="Q1585" s="537"/>
      <c r="R1585" s="537"/>
      <c r="S1585" s="537"/>
    </row>
    <row r="1586" spans="2:19" ht="18.75" customHeight="1">
      <c r="B1586" s="626"/>
      <c r="C1586" s="626"/>
      <c r="D1586" s="626" t="str">
        <f ca="1">IFERROR(_xludf.XLOOKUP(E1586,예산코드!D:D,예산코드!A:A),"")</f>
        <v/>
      </c>
      <c r="E1586" s="739"/>
      <c r="F1586" s="747"/>
      <c r="G1586" s="740"/>
      <c r="H1586" s="741"/>
      <c r="I1586" s="741"/>
      <c r="J1586" s="741"/>
      <c r="K1586" s="742"/>
      <c r="L1586" s="743"/>
      <c r="M1586" s="502" t="str">
        <f t="array" aca="1" ref="M1586" ca="1">IFERROR(_xludf.IFS(J1586="원천",K1586*3.3%*-1,J1586="원천/고용",SUM(K1586*3.3%*-1,K1586*75%*0.8%*-1)),"")</f>
        <v/>
      </c>
      <c r="N1586" s="503">
        <f t="shared" ca="1" si="35"/>
        <v>0</v>
      </c>
      <c r="O1586" s="540"/>
      <c r="P1586" s="540"/>
      <c r="Q1586" s="537"/>
      <c r="R1586" s="537"/>
      <c r="S1586" s="537"/>
    </row>
    <row r="1587" spans="2:19" ht="18.75" customHeight="1">
      <c r="B1587" s="626"/>
      <c r="C1587" s="626"/>
      <c r="D1587" s="626" t="str">
        <f ca="1">IFERROR(_xludf.XLOOKUP(E1587,예산코드!D:D,예산코드!A:A),"")</f>
        <v/>
      </c>
      <c r="E1587" s="739"/>
      <c r="F1587" s="747"/>
      <c r="G1587" s="740"/>
      <c r="H1587" s="741"/>
      <c r="I1587" s="741"/>
      <c r="J1587" s="741"/>
      <c r="K1587" s="742"/>
      <c r="L1587" s="743"/>
      <c r="M1587" s="502" t="str">
        <f t="array" aca="1" ref="M1587" ca="1">IFERROR(_xludf.IFS(J1587="원천",K1587*3.3%*-1,J1587="원천/고용",SUM(K1587*3.3%*-1,K1587*75%*0.8%*-1)),"")</f>
        <v/>
      </c>
      <c r="N1587" s="503">
        <f t="shared" ca="1" si="35"/>
        <v>0</v>
      </c>
      <c r="O1587" s="541"/>
      <c r="P1587" s="541"/>
      <c r="Q1587" s="537"/>
      <c r="R1587" s="537"/>
      <c r="S1587" s="537"/>
    </row>
    <row r="1588" spans="2:19" ht="18.75" customHeight="1">
      <c r="B1588" s="626"/>
      <c r="C1588" s="626"/>
      <c r="D1588" s="626" t="str">
        <f ca="1">IFERROR(_xludf.XLOOKUP(E1588,예산코드!D:D,예산코드!A:A),"")</f>
        <v/>
      </c>
      <c r="E1588" s="739"/>
      <c r="F1588" s="747"/>
      <c r="G1588" s="740"/>
      <c r="H1588" s="741"/>
      <c r="I1588" s="741"/>
      <c r="J1588" s="741"/>
      <c r="K1588" s="742"/>
      <c r="L1588" s="743"/>
      <c r="M1588" s="502" t="str">
        <f t="array" aca="1" ref="M1588" ca="1">IFERROR(_xludf.IFS(J1588="원천",K1588*3.3%*-1,J1588="원천/고용",SUM(K1588*3.3%*-1,K1588*75%*0.8%*-1)),"")</f>
        <v/>
      </c>
      <c r="N1588" s="503">
        <f t="shared" ca="1" si="35"/>
        <v>0</v>
      </c>
      <c r="O1588" s="540"/>
      <c r="P1588" s="540"/>
      <c r="Q1588" s="537"/>
      <c r="R1588" s="537"/>
      <c r="S1588" s="537"/>
    </row>
    <row r="1589" spans="2:19" ht="18.75" customHeight="1">
      <c r="B1589" s="626"/>
      <c r="C1589" s="626"/>
      <c r="D1589" s="626" t="str">
        <f ca="1">IFERROR(_xludf.XLOOKUP(E1589,예산코드!D:D,예산코드!A:A),"")</f>
        <v/>
      </c>
      <c r="E1589" s="739"/>
      <c r="F1589" s="747"/>
      <c r="G1589" s="740"/>
      <c r="H1589" s="741"/>
      <c r="I1589" s="741"/>
      <c r="J1589" s="741"/>
      <c r="K1589" s="742"/>
      <c r="L1589" s="743"/>
      <c r="M1589" s="502" t="str">
        <f t="array" aca="1" ref="M1589" ca="1">IFERROR(_xludf.IFS(J1589="원천",K1589*3.3%*-1,J1589="원천/고용",SUM(K1589*3.3%*-1,K1589*75%*0.8%*-1)),"")</f>
        <v/>
      </c>
      <c r="N1589" s="503">
        <f t="shared" ca="1" si="35"/>
        <v>0</v>
      </c>
      <c r="O1589" s="541"/>
      <c r="P1589" s="541"/>
      <c r="Q1589" s="537"/>
      <c r="R1589" s="537"/>
      <c r="S1589" s="537"/>
    </row>
    <row r="1590" spans="2:19" ht="18.75" customHeight="1">
      <c r="B1590" s="626"/>
      <c r="C1590" s="626"/>
      <c r="D1590" s="626" t="str">
        <f ca="1">IFERROR(_xludf.XLOOKUP(E1590,예산코드!D:D,예산코드!A:A),"")</f>
        <v/>
      </c>
      <c r="E1590" s="739"/>
      <c r="F1590" s="747"/>
      <c r="G1590" s="740"/>
      <c r="H1590" s="741"/>
      <c r="I1590" s="741"/>
      <c r="J1590" s="741"/>
      <c r="K1590" s="742"/>
      <c r="L1590" s="743"/>
      <c r="M1590" s="502" t="str">
        <f t="array" aca="1" ref="M1590" ca="1">IFERROR(_xludf.IFS(J1590="원천",K1590*3.3%*-1,J1590="원천/고용",SUM(K1590*3.3%*-1,K1590*75%*0.8%*-1)),"")</f>
        <v/>
      </c>
      <c r="N1590" s="503">
        <f t="shared" ca="1" si="35"/>
        <v>0</v>
      </c>
      <c r="O1590" s="540"/>
      <c r="P1590" s="540"/>
      <c r="Q1590" s="537"/>
      <c r="R1590" s="537"/>
      <c r="S1590" s="537"/>
    </row>
    <row r="1591" spans="2:19" ht="18.75" customHeight="1">
      <c r="B1591" s="626"/>
      <c r="C1591" s="626"/>
      <c r="D1591" s="626" t="str">
        <f ca="1">IFERROR(_xludf.XLOOKUP(E1591,예산코드!D:D,예산코드!A:A),"")</f>
        <v/>
      </c>
      <c r="E1591" s="739"/>
      <c r="F1591" s="747"/>
      <c r="G1591" s="740"/>
      <c r="H1591" s="741"/>
      <c r="I1591" s="741"/>
      <c r="J1591" s="741"/>
      <c r="K1591" s="742"/>
      <c r="L1591" s="743"/>
      <c r="M1591" s="502" t="str">
        <f t="array" aca="1" ref="M1591" ca="1">IFERROR(_xludf.IFS(J1591="원천",K1591*3.3%*-1,J1591="원천/고용",SUM(K1591*3.3%*-1,K1591*75%*0.8%*-1)),"")</f>
        <v/>
      </c>
      <c r="N1591" s="503">
        <f t="shared" ca="1" si="35"/>
        <v>0</v>
      </c>
      <c r="O1591" s="541"/>
      <c r="P1591" s="541"/>
      <c r="Q1591" s="537"/>
      <c r="R1591" s="537"/>
      <c r="S1591" s="537"/>
    </row>
    <row r="1592" spans="2:19" ht="18.75" customHeight="1">
      <c r="B1592" s="626"/>
      <c r="C1592" s="626"/>
      <c r="D1592" s="626" t="str">
        <f ca="1">IFERROR(_xludf.XLOOKUP(E1592,예산코드!D:D,예산코드!A:A),"")</f>
        <v/>
      </c>
      <c r="E1592" s="739"/>
      <c r="F1592" s="747"/>
      <c r="G1592" s="740"/>
      <c r="H1592" s="741"/>
      <c r="I1592" s="741"/>
      <c r="J1592" s="741"/>
      <c r="K1592" s="742"/>
      <c r="L1592" s="743"/>
      <c r="M1592" s="502" t="str">
        <f t="array" aca="1" ref="M1592" ca="1">IFERROR(_xludf.IFS(J1592="원천",K1592*3.3%*-1,J1592="원천/고용",SUM(K1592*3.3%*-1,K1592*75%*0.8%*-1)),"")</f>
        <v/>
      </c>
      <c r="N1592" s="503">
        <f t="shared" ca="1" si="35"/>
        <v>0</v>
      </c>
      <c r="O1592" s="540"/>
      <c r="P1592" s="540"/>
      <c r="Q1592" s="537"/>
      <c r="R1592" s="537"/>
      <c r="S1592" s="537"/>
    </row>
    <row r="1593" spans="2:19" ht="18.75" customHeight="1">
      <c r="B1593" s="626"/>
      <c r="C1593" s="626"/>
      <c r="D1593" s="626" t="str">
        <f ca="1">IFERROR(_xludf.XLOOKUP(E1593,예산코드!D:D,예산코드!A:A),"")</f>
        <v/>
      </c>
      <c r="E1593" s="739"/>
      <c r="F1593" s="747"/>
      <c r="G1593" s="740"/>
      <c r="H1593" s="741"/>
      <c r="I1593" s="741"/>
      <c r="J1593" s="741"/>
      <c r="K1593" s="742"/>
      <c r="L1593" s="743"/>
      <c r="M1593" s="502" t="str">
        <f t="array" aca="1" ref="M1593" ca="1">IFERROR(_xludf.IFS(J1593="원천",K1593*3.3%*-1,J1593="원천/고용",SUM(K1593*3.3%*-1,K1593*75%*0.8%*-1)),"")</f>
        <v/>
      </c>
      <c r="N1593" s="503">
        <f t="shared" ca="1" si="35"/>
        <v>0</v>
      </c>
      <c r="O1593" s="541"/>
      <c r="P1593" s="541"/>
      <c r="Q1593" s="537"/>
      <c r="R1593" s="537"/>
      <c r="S1593" s="537"/>
    </row>
    <row r="1594" spans="2:19" ht="18.75" customHeight="1">
      <c r="B1594" s="626"/>
      <c r="C1594" s="626"/>
      <c r="D1594" s="626" t="str">
        <f ca="1">IFERROR(_xludf.XLOOKUP(E1594,예산코드!D:D,예산코드!A:A),"")</f>
        <v/>
      </c>
      <c r="E1594" s="739"/>
      <c r="F1594" s="747"/>
      <c r="G1594" s="740"/>
      <c r="H1594" s="741"/>
      <c r="I1594" s="741"/>
      <c r="J1594" s="741"/>
      <c r="K1594" s="742"/>
      <c r="L1594" s="743"/>
      <c r="M1594" s="502" t="str">
        <f t="array" aca="1" ref="M1594" ca="1">IFERROR(_xludf.IFS(J1594="원천",K1594*3.3%*-1,J1594="원천/고용",SUM(K1594*3.3%*-1,K1594*75%*0.8%*-1)),"")</f>
        <v/>
      </c>
      <c r="N1594" s="503">
        <f t="shared" ca="1" si="35"/>
        <v>0</v>
      </c>
      <c r="O1594" s="540"/>
      <c r="P1594" s="540"/>
      <c r="Q1594" s="537"/>
      <c r="R1594" s="537"/>
      <c r="S1594" s="537"/>
    </row>
    <row r="1595" spans="2:19" ht="18.75" customHeight="1">
      <c r="B1595" s="626"/>
      <c r="C1595" s="626"/>
      <c r="D1595" s="626" t="str">
        <f ca="1">IFERROR(_xludf.XLOOKUP(E1595,예산코드!D:D,예산코드!A:A),"")</f>
        <v/>
      </c>
      <c r="E1595" s="739"/>
      <c r="F1595" s="747"/>
      <c r="G1595" s="740"/>
      <c r="H1595" s="741"/>
      <c r="I1595" s="741"/>
      <c r="J1595" s="741"/>
      <c r="K1595" s="742"/>
      <c r="L1595" s="743"/>
      <c r="M1595" s="502" t="str">
        <f t="array" aca="1" ref="M1595" ca="1">IFERROR(_xludf.IFS(J1595="원천",K1595*3.3%*-1,J1595="원천/고용",SUM(K1595*3.3%*-1,K1595*75%*0.8%*-1)),"")</f>
        <v/>
      </c>
      <c r="N1595" s="503">
        <f t="shared" ca="1" si="35"/>
        <v>0</v>
      </c>
      <c r="O1595" s="541"/>
      <c r="P1595" s="541"/>
      <c r="Q1595" s="537"/>
      <c r="R1595" s="537"/>
      <c r="S1595" s="537"/>
    </row>
    <row r="1596" spans="2:19" ht="18.75" customHeight="1">
      <c r="B1596" s="626"/>
      <c r="C1596" s="626"/>
      <c r="D1596" s="626" t="str">
        <f ca="1">IFERROR(_xludf.XLOOKUP(E1596,예산코드!D:D,예산코드!A:A),"")</f>
        <v/>
      </c>
      <c r="E1596" s="739"/>
      <c r="F1596" s="747"/>
      <c r="G1596" s="740"/>
      <c r="H1596" s="741"/>
      <c r="I1596" s="741"/>
      <c r="J1596" s="741"/>
      <c r="K1596" s="742"/>
      <c r="L1596" s="743"/>
      <c r="M1596" s="502" t="str">
        <f t="array" aca="1" ref="M1596" ca="1">IFERROR(_xludf.IFS(J1596="원천",K1596*3.3%*-1,J1596="원천/고용",SUM(K1596*3.3%*-1,K1596*75%*0.8%*-1)),"")</f>
        <v/>
      </c>
      <c r="N1596" s="503">
        <f t="shared" ca="1" si="35"/>
        <v>0</v>
      </c>
      <c r="O1596" s="540"/>
      <c r="P1596" s="540"/>
      <c r="Q1596" s="537"/>
      <c r="R1596" s="537"/>
      <c r="S1596" s="537"/>
    </row>
    <row r="1597" spans="2:19" ht="18.75" customHeight="1">
      <c r="B1597" s="626"/>
      <c r="C1597" s="626"/>
      <c r="D1597" s="626" t="str">
        <f ca="1">IFERROR(_xludf.XLOOKUP(E1597,예산코드!D:D,예산코드!A:A),"")</f>
        <v/>
      </c>
      <c r="E1597" s="739"/>
      <c r="F1597" s="747"/>
      <c r="G1597" s="740"/>
      <c r="H1597" s="741"/>
      <c r="I1597" s="741"/>
      <c r="J1597" s="741"/>
      <c r="K1597" s="742"/>
      <c r="L1597" s="743"/>
      <c r="M1597" s="502" t="str">
        <f t="array" aca="1" ref="M1597" ca="1">IFERROR(_xludf.IFS(J1597="원천",K1597*3.3%*-1,J1597="원천/고용",SUM(K1597*3.3%*-1,K1597*75%*0.8%*-1)),"")</f>
        <v/>
      </c>
      <c r="N1597" s="503">
        <f t="shared" ca="1" si="35"/>
        <v>0</v>
      </c>
      <c r="O1597" s="541"/>
      <c r="P1597" s="541"/>
      <c r="Q1597" s="537"/>
      <c r="R1597" s="537"/>
      <c r="S1597" s="537"/>
    </row>
    <row r="1598" spans="2:19" ht="18.75" customHeight="1">
      <c r="B1598" s="626"/>
      <c r="C1598" s="626"/>
      <c r="D1598" s="626" t="str">
        <f ca="1">IFERROR(_xludf.XLOOKUP(E1598,예산코드!D:D,예산코드!A:A),"")</f>
        <v/>
      </c>
      <c r="E1598" s="739"/>
      <c r="F1598" s="747"/>
      <c r="G1598" s="740"/>
      <c r="H1598" s="741"/>
      <c r="I1598" s="741"/>
      <c r="J1598" s="741"/>
      <c r="K1598" s="742"/>
      <c r="L1598" s="743"/>
      <c r="M1598" s="502" t="str">
        <f t="array" aca="1" ref="M1598" ca="1">IFERROR(_xludf.IFS(J1598="원천",K1598*3.3%*-1,J1598="원천/고용",SUM(K1598*3.3%*-1,K1598*75%*0.8%*-1)),"")</f>
        <v/>
      </c>
      <c r="N1598" s="503">
        <f t="shared" ca="1" si="35"/>
        <v>0</v>
      </c>
      <c r="O1598" s="540"/>
      <c r="P1598" s="540"/>
      <c r="Q1598" s="537"/>
      <c r="R1598" s="537"/>
      <c r="S1598" s="537"/>
    </row>
    <row r="1599" spans="2:19" ht="18.75" customHeight="1">
      <c r="B1599" s="626"/>
      <c r="C1599" s="626"/>
      <c r="D1599" s="626" t="str">
        <f ca="1">IFERROR(_xludf.XLOOKUP(E1599,예산코드!D:D,예산코드!A:A),"")</f>
        <v/>
      </c>
      <c r="E1599" s="739"/>
      <c r="F1599" s="747"/>
      <c r="G1599" s="740"/>
      <c r="H1599" s="741"/>
      <c r="I1599" s="741"/>
      <c r="J1599" s="741"/>
      <c r="K1599" s="742"/>
      <c r="L1599" s="743"/>
      <c r="M1599" s="502" t="str">
        <f t="array" aca="1" ref="M1599" ca="1">IFERROR(_xludf.IFS(J1599="원천",K1599*3.3%*-1,J1599="원천/고용",SUM(K1599*3.3%*-1,K1599*75%*0.8%*-1)),"")</f>
        <v/>
      </c>
      <c r="N1599" s="503">
        <f t="shared" ca="1" si="35"/>
        <v>0</v>
      </c>
      <c r="O1599" s="541"/>
      <c r="P1599" s="541"/>
      <c r="Q1599" s="537"/>
      <c r="R1599" s="537"/>
      <c r="S1599" s="537"/>
    </row>
    <row r="1600" spans="2:19" ht="18.75" customHeight="1">
      <c r="B1600" s="626"/>
      <c r="C1600" s="626"/>
      <c r="D1600" s="626" t="str">
        <f ca="1">IFERROR(_xludf.XLOOKUP(E1600,예산코드!D:D,예산코드!A:A),"")</f>
        <v/>
      </c>
      <c r="E1600" s="739"/>
      <c r="F1600" s="747"/>
      <c r="G1600" s="740"/>
      <c r="H1600" s="741"/>
      <c r="I1600" s="741"/>
      <c r="J1600" s="741"/>
      <c r="K1600" s="742"/>
      <c r="L1600" s="743"/>
      <c r="M1600" s="502" t="str">
        <f t="array" aca="1" ref="M1600" ca="1">IFERROR(_xludf.IFS(J1600="원천",K1600*3.3%*-1,J1600="원천/고용",SUM(K1600*3.3%*-1,K1600*75%*0.8%*-1)),"")</f>
        <v/>
      </c>
      <c r="N1600" s="503">
        <f t="shared" ca="1" si="35"/>
        <v>0</v>
      </c>
      <c r="O1600" s="540"/>
      <c r="P1600" s="540"/>
      <c r="Q1600" s="537"/>
      <c r="R1600" s="537"/>
      <c r="S1600" s="537"/>
    </row>
    <row r="1601" spans="2:19" ht="18.75" customHeight="1">
      <c r="B1601" s="626"/>
      <c r="C1601" s="626"/>
      <c r="D1601" s="626" t="str">
        <f ca="1">IFERROR(_xludf.XLOOKUP(E1601,예산코드!D:D,예산코드!A:A),"")</f>
        <v/>
      </c>
      <c r="E1601" s="739"/>
      <c r="F1601" s="747"/>
      <c r="G1601" s="740"/>
      <c r="H1601" s="741"/>
      <c r="I1601" s="741"/>
      <c r="J1601" s="741"/>
      <c r="K1601" s="742"/>
      <c r="L1601" s="743"/>
      <c r="M1601" s="502" t="str">
        <f t="array" aca="1" ref="M1601" ca="1">IFERROR(_xludf.IFS(J1601="원천",K1601*3.3%*-1,J1601="원천/고용",SUM(K1601*3.3%*-1,K1601*75%*0.8%*-1)),"")</f>
        <v/>
      </c>
      <c r="N1601" s="503">
        <f t="shared" ca="1" si="35"/>
        <v>0</v>
      </c>
      <c r="O1601" s="541"/>
      <c r="P1601" s="541"/>
      <c r="Q1601" s="537"/>
      <c r="R1601" s="537"/>
      <c r="S1601" s="537"/>
    </row>
    <row r="1602" spans="2:19" ht="18.75" customHeight="1">
      <c r="B1602" s="626"/>
      <c r="C1602" s="626"/>
      <c r="D1602" s="626" t="str">
        <f ca="1">IFERROR(_xludf.XLOOKUP(E1602,예산코드!D:D,예산코드!A:A),"")</f>
        <v/>
      </c>
      <c r="E1602" s="739"/>
      <c r="F1602" s="747"/>
      <c r="G1602" s="740"/>
      <c r="H1602" s="741"/>
      <c r="I1602" s="741"/>
      <c r="J1602" s="741"/>
      <c r="K1602" s="742"/>
      <c r="L1602" s="743"/>
      <c r="M1602" s="502" t="str">
        <f t="array" aca="1" ref="M1602" ca="1">IFERROR(_xludf.IFS(J1602="원천",K1602*3.3%*-1,J1602="원천/고용",SUM(K1602*3.3%*-1,K1602*75%*0.8%*-1)),"")</f>
        <v/>
      </c>
      <c r="N1602" s="503">
        <f t="shared" ca="1" si="35"/>
        <v>0</v>
      </c>
      <c r="O1602" s="540"/>
      <c r="P1602" s="540"/>
      <c r="Q1602" s="537"/>
      <c r="R1602" s="537"/>
      <c r="S1602" s="537"/>
    </row>
    <row r="1603" spans="2:19" ht="18.75" customHeight="1">
      <c r="B1603" s="626"/>
      <c r="C1603" s="626"/>
      <c r="D1603" s="626" t="str">
        <f ca="1">IFERROR(_xludf.XLOOKUP(E1603,예산코드!D:D,예산코드!A:A),"")</f>
        <v/>
      </c>
      <c r="E1603" s="739"/>
      <c r="F1603" s="747"/>
      <c r="G1603" s="740"/>
      <c r="H1603" s="741"/>
      <c r="I1603" s="741"/>
      <c r="J1603" s="741"/>
      <c r="K1603" s="742"/>
      <c r="L1603" s="743"/>
      <c r="M1603" s="502" t="str">
        <f t="array" aca="1" ref="M1603" ca="1">IFERROR(_xludf.IFS(J1603="원천",K1603*3.3%*-1,J1603="원천/고용",SUM(K1603*3.3%*-1,K1603*75%*0.8%*-1)),"")</f>
        <v/>
      </c>
      <c r="N1603" s="503">
        <f t="shared" ca="1" si="35"/>
        <v>0</v>
      </c>
      <c r="O1603" s="541"/>
      <c r="P1603" s="541"/>
      <c r="Q1603" s="537"/>
      <c r="R1603" s="537"/>
      <c r="S1603" s="537"/>
    </row>
    <row r="1604" spans="2:19" ht="18.75" customHeight="1">
      <c r="B1604" s="626"/>
      <c r="C1604" s="626"/>
      <c r="D1604" s="626" t="str">
        <f ca="1">IFERROR(_xludf.XLOOKUP(E1604,예산코드!D:D,예산코드!A:A),"")</f>
        <v/>
      </c>
      <c r="E1604" s="739"/>
      <c r="F1604" s="747"/>
      <c r="G1604" s="740"/>
      <c r="H1604" s="741"/>
      <c r="I1604" s="741"/>
      <c r="J1604" s="741"/>
      <c r="K1604" s="742"/>
      <c r="L1604" s="743"/>
      <c r="M1604" s="502" t="str">
        <f t="array" aca="1" ref="M1604" ca="1">IFERROR(_xludf.IFS(J1604="원천",K1604*3.3%*-1,J1604="원천/고용",SUM(K1604*3.3%*-1,K1604*75%*0.8%*-1)),"")</f>
        <v/>
      </c>
      <c r="N1604" s="503">
        <f t="shared" ca="1" si="35"/>
        <v>0</v>
      </c>
      <c r="O1604" s="540"/>
      <c r="P1604" s="540"/>
      <c r="Q1604" s="537"/>
      <c r="R1604" s="537"/>
      <c r="S1604" s="537"/>
    </row>
    <row r="1605" spans="2:19" ht="18.75" customHeight="1">
      <c r="B1605" s="626"/>
      <c r="C1605" s="626"/>
      <c r="D1605" s="626" t="str">
        <f ca="1">IFERROR(_xludf.XLOOKUP(E1605,예산코드!D:D,예산코드!A:A),"")</f>
        <v/>
      </c>
      <c r="E1605" s="739"/>
      <c r="F1605" s="747"/>
      <c r="G1605" s="740"/>
      <c r="H1605" s="741"/>
      <c r="I1605" s="741"/>
      <c r="J1605" s="741"/>
      <c r="K1605" s="742"/>
      <c r="L1605" s="743"/>
      <c r="M1605" s="502" t="str">
        <f t="array" aca="1" ref="M1605" ca="1">IFERROR(_xludf.IFS(J1605="원천",K1605*3.3%*-1,J1605="원천/고용",SUM(K1605*3.3%*-1,K1605*75%*0.8%*-1)),"")</f>
        <v/>
      </c>
      <c r="N1605" s="503">
        <f t="shared" ca="1" si="35"/>
        <v>0</v>
      </c>
      <c r="O1605" s="541"/>
      <c r="P1605" s="541"/>
      <c r="Q1605" s="537"/>
      <c r="R1605" s="537"/>
      <c r="S1605" s="537"/>
    </row>
    <row r="1606" spans="2:19" ht="18.75" customHeight="1">
      <c r="B1606" s="626"/>
      <c r="C1606" s="626"/>
      <c r="D1606" s="626" t="str">
        <f ca="1">IFERROR(_xludf.XLOOKUP(E1606,예산코드!D:D,예산코드!A:A),"")</f>
        <v/>
      </c>
      <c r="E1606" s="739"/>
      <c r="F1606" s="747"/>
      <c r="G1606" s="740"/>
      <c r="H1606" s="741"/>
      <c r="I1606" s="741"/>
      <c r="J1606" s="741"/>
      <c r="K1606" s="742"/>
      <c r="L1606" s="743"/>
      <c r="M1606" s="502" t="str">
        <f t="array" aca="1" ref="M1606" ca="1">IFERROR(_xludf.IFS(J1606="원천",K1606*3.3%*-1,J1606="원천/고용",SUM(K1606*3.3%*-1,K1606*75%*0.8%*-1)),"")</f>
        <v/>
      </c>
      <c r="N1606" s="503">
        <f t="shared" ca="1" si="35"/>
        <v>0</v>
      </c>
      <c r="O1606" s="540"/>
      <c r="P1606" s="540"/>
      <c r="Q1606" s="537"/>
      <c r="R1606" s="537"/>
      <c r="S1606" s="537"/>
    </row>
    <row r="1607" spans="2:19" ht="18.75" customHeight="1">
      <c r="B1607" s="626"/>
      <c r="C1607" s="626"/>
      <c r="D1607" s="626" t="str">
        <f ca="1">IFERROR(_xludf.XLOOKUP(E1607,예산코드!D:D,예산코드!A:A),"")</f>
        <v/>
      </c>
      <c r="E1607" s="739"/>
      <c r="F1607" s="747"/>
      <c r="G1607" s="740"/>
      <c r="H1607" s="741"/>
      <c r="I1607" s="741"/>
      <c r="J1607" s="741"/>
      <c r="K1607" s="742"/>
      <c r="L1607" s="743"/>
      <c r="M1607" s="502" t="str">
        <f t="array" aca="1" ref="M1607" ca="1">IFERROR(_xludf.IFS(J1607="원천",K1607*3.3%*-1,J1607="원천/고용",SUM(K1607*3.3%*-1,K1607*75%*0.8%*-1)),"")</f>
        <v/>
      </c>
      <c r="N1607" s="503">
        <f t="shared" ca="1" si="35"/>
        <v>0</v>
      </c>
      <c r="O1607" s="541"/>
      <c r="P1607" s="541"/>
      <c r="Q1607" s="537"/>
      <c r="R1607" s="537"/>
      <c r="S1607" s="537"/>
    </row>
    <row r="1608" spans="2:19" ht="18.75" customHeight="1">
      <c r="B1608" s="626"/>
      <c r="C1608" s="626"/>
      <c r="D1608" s="626" t="str">
        <f ca="1">IFERROR(_xludf.XLOOKUP(E1608,예산코드!D:D,예산코드!A:A),"")</f>
        <v/>
      </c>
      <c r="E1608" s="739"/>
      <c r="F1608" s="747"/>
      <c r="G1608" s="740"/>
      <c r="H1608" s="741"/>
      <c r="I1608" s="741"/>
      <c r="J1608" s="741"/>
      <c r="K1608" s="742"/>
      <c r="L1608" s="743"/>
      <c r="M1608" s="502" t="str">
        <f t="array" aca="1" ref="M1608" ca="1">IFERROR(_xludf.IFS(J1608="원천",K1608*3.3%*-1,J1608="원천/고용",SUM(K1608*3.3%*-1,K1608*75%*0.8%*-1)),"")</f>
        <v/>
      </c>
      <c r="N1608" s="503">
        <f t="shared" ca="1" si="35"/>
        <v>0</v>
      </c>
      <c r="O1608" s="540"/>
      <c r="P1608" s="540"/>
      <c r="Q1608" s="537"/>
      <c r="R1608" s="537"/>
      <c r="S1608" s="537"/>
    </row>
    <row r="1609" spans="2:19" ht="18.75" customHeight="1">
      <c r="B1609" s="626"/>
      <c r="C1609" s="626"/>
      <c r="D1609" s="626" t="str">
        <f ca="1">IFERROR(_xludf.XLOOKUP(E1609,예산코드!D:D,예산코드!A:A),"")</f>
        <v/>
      </c>
      <c r="E1609" s="739"/>
      <c r="F1609" s="747"/>
      <c r="G1609" s="740"/>
      <c r="H1609" s="741"/>
      <c r="I1609" s="741"/>
      <c r="J1609" s="741"/>
      <c r="K1609" s="742"/>
      <c r="L1609" s="743"/>
      <c r="M1609" s="502" t="str">
        <f t="array" aca="1" ref="M1609" ca="1">IFERROR(_xludf.IFS(J1609="원천",K1609*3.3%*-1,J1609="원천/고용",SUM(K1609*3.3%*-1,K1609*75%*0.8%*-1)),"")</f>
        <v/>
      </c>
      <c r="N1609" s="503">
        <f t="shared" ca="1" si="35"/>
        <v>0</v>
      </c>
      <c r="O1609" s="541"/>
      <c r="P1609" s="541"/>
      <c r="Q1609" s="537"/>
      <c r="R1609" s="537"/>
      <c r="S1609" s="537"/>
    </row>
    <row r="1610" spans="2:19" ht="18.75" customHeight="1">
      <c r="B1610" s="626"/>
      <c r="C1610" s="626"/>
      <c r="D1610" s="626" t="str">
        <f ca="1">IFERROR(_xludf.XLOOKUP(E1610,예산코드!D:D,예산코드!A:A),"")</f>
        <v/>
      </c>
      <c r="E1610" s="739"/>
      <c r="F1610" s="747"/>
      <c r="G1610" s="740"/>
      <c r="H1610" s="741"/>
      <c r="I1610" s="741"/>
      <c r="J1610" s="741"/>
      <c r="K1610" s="742"/>
      <c r="L1610" s="743"/>
      <c r="M1610" s="502" t="str">
        <f t="array" aca="1" ref="M1610" ca="1">IFERROR(_xludf.IFS(J1610="원천",K1610*3.3%*-1,J1610="원천/고용",SUM(K1610*3.3%*-1,K1610*75%*0.8%*-1)),"")</f>
        <v/>
      </c>
      <c r="N1610" s="503">
        <f t="shared" ca="1" si="35"/>
        <v>0</v>
      </c>
      <c r="O1610" s="540"/>
      <c r="P1610" s="540"/>
      <c r="Q1610" s="537"/>
      <c r="R1610" s="537"/>
      <c r="S1610" s="537"/>
    </row>
    <row r="1611" spans="2:19" ht="18.75" customHeight="1">
      <c r="B1611" s="626"/>
      <c r="C1611" s="626"/>
      <c r="D1611" s="626" t="str">
        <f ca="1">IFERROR(_xludf.XLOOKUP(E1611,예산코드!D:D,예산코드!A:A),"")</f>
        <v/>
      </c>
      <c r="E1611" s="739"/>
      <c r="F1611" s="747"/>
      <c r="G1611" s="740"/>
      <c r="H1611" s="741"/>
      <c r="I1611" s="741"/>
      <c r="J1611" s="741"/>
      <c r="K1611" s="742"/>
      <c r="L1611" s="743"/>
      <c r="M1611" s="502" t="str">
        <f t="array" aca="1" ref="M1611" ca="1">IFERROR(_xludf.IFS(J1611="원천",K1611*3.3%*-1,J1611="원천/고용",SUM(K1611*3.3%*-1,K1611*75%*0.8%*-1)),"")</f>
        <v/>
      </c>
      <c r="N1611" s="503">
        <f t="shared" ca="1" si="35"/>
        <v>0</v>
      </c>
      <c r="O1611" s="541"/>
      <c r="P1611" s="541"/>
      <c r="Q1611" s="537"/>
      <c r="R1611" s="537"/>
      <c r="S1611" s="537"/>
    </row>
    <row r="1612" spans="2:19" ht="18.75" customHeight="1">
      <c r="B1612" s="626"/>
      <c r="C1612" s="626"/>
      <c r="D1612" s="626" t="str">
        <f ca="1">IFERROR(_xludf.XLOOKUP(E1612,예산코드!D:D,예산코드!A:A),"")</f>
        <v/>
      </c>
      <c r="E1612" s="739"/>
      <c r="F1612" s="747"/>
      <c r="G1612" s="740"/>
      <c r="H1612" s="741"/>
      <c r="I1612" s="741"/>
      <c r="J1612" s="741"/>
      <c r="K1612" s="742"/>
      <c r="L1612" s="743"/>
      <c r="M1612" s="502" t="str">
        <f t="array" aca="1" ref="M1612" ca="1">IFERROR(_xludf.IFS(J1612="원천",K1612*3.3%*-1,J1612="원천/고용",SUM(K1612*3.3%*-1,K1612*75%*0.8%*-1)),"")</f>
        <v/>
      </c>
      <c r="N1612" s="503">
        <f t="shared" ca="1" si="35"/>
        <v>0</v>
      </c>
      <c r="O1612" s="540"/>
      <c r="P1612" s="540"/>
      <c r="Q1612" s="537"/>
      <c r="R1612" s="537"/>
      <c r="S1612" s="537"/>
    </row>
    <row r="1613" spans="2:19" ht="18.75" customHeight="1">
      <c r="B1613" s="626"/>
      <c r="C1613" s="626"/>
      <c r="D1613" s="626" t="str">
        <f ca="1">IFERROR(_xludf.XLOOKUP(E1613,예산코드!D:D,예산코드!A:A),"")</f>
        <v/>
      </c>
      <c r="E1613" s="739"/>
      <c r="F1613" s="747"/>
      <c r="G1613" s="740"/>
      <c r="H1613" s="741"/>
      <c r="I1613" s="741"/>
      <c r="J1613" s="741"/>
      <c r="K1613" s="742"/>
      <c r="L1613" s="743"/>
      <c r="M1613" s="502" t="str">
        <f t="array" aca="1" ref="M1613" ca="1">IFERROR(_xludf.IFS(J1613="원천",K1613*3.3%*-1,J1613="원천/고용",SUM(K1613*3.3%*-1,K1613*75%*0.8%*-1)),"")</f>
        <v/>
      </c>
      <c r="N1613" s="503">
        <f t="shared" ca="1" si="35"/>
        <v>0</v>
      </c>
      <c r="O1613" s="541"/>
      <c r="P1613" s="541"/>
      <c r="Q1613" s="537"/>
      <c r="R1613" s="537"/>
      <c r="S1613" s="537"/>
    </row>
    <row r="1614" spans="2:19" ht="18.75" customHeight="1">
      <c r="B1614" s="626"/>
      <c r="C1614" s="626"/>
      <c r="D1614" s="626" t="str">
        <f ca="1">IFERROR(_xludf.XLOOKUP(E1614,예산코드!D:D,예산코드!A:A),"")</f>
        <v/>
      </c>
      <c r="E1614" s="739"/>
      <c r="F1614" s="747"/>
      <c r="G1614" s="740"/>
      <c r="H1614" s="741"/>
      <c r="I1614" s="741"/>
      <c r="J1614" s="741"/>
      <c r="K1614" s="742"/>
      <c r="L1614" s="743"/>
      <c r="M1614" s="502" t="str">
        <f t="array" aca="1" ref="M1614" ca="1">IFERROR(_xludf.IFS(J1614="원천",K1614*3.3%*-1,J1614="원천/고용",SUM(K1614*3.3%*-1,K1614*75%*0.8%*-1)),"")</f>
        <v/>
      </c>
      <c r="N1614" s="503">
        <f t="shared" ca="1" si="35"/>
        <v>0</v>
      </c>
      <c r="O1614" s="540"/>
      <c r="P1614" s="540"/>
      <c r="Q1614" s="537"/>
      <c r="R1614" s="537"/>
      <c r="S1614" s="537"/>
    </row>
    <row r="1615" spans="2:19" ht="18.75" customHeight="1">
      <c r="B1615" s="626"/>
      <c r="C1615" s="626"/>
      <c r="D1615" s="626" t="str">
        <f ca="1">IFERROR(_xludf.XLOOKUP(E1615,예산코드!D:D,예산코드!A:A),"")</f>
        <v/>
      </c>
      <c r="E1615" s="739"/>
      <c r="F1615" s="747"/>
      <c r="G1615" s="740"/>
      <c r="H1615" s="741"/>
      <c r="I1615" s="741"/>
      <c r="J1615" s="741"/>
      <c r="K1615" s="742"/>
      <c r="L1615" s="743"/>
      <c r="M1615" s="502" t="str">
        <f t="array" aca="1" ref="M1615" ca="1">IFERROR(_xludf.IFS(J1615="원천",K1615*3.3%*-1,J1615="원천/고용",SUM(K1615*3.3%*-1,K1615*75%*0.8%*-1)),"")</f>
        <v/>
      </c>
      <c r="N1615" s="503">
        <f t="shared" ca="1" si="35"/>
        <v>0</v>
      </c>
      <c r="O1615" s="541"/>
      <c r="P1615" s="541"/>
      <c r="Q1615" s="537"/>
      <c r="R1615" s="537"/>
      <c r="S1615" s="537"/>
    </row>
    <row r="1616" spans="2:19" ht="18.75" customHeight="1">
      <c r="B1616" s="626"/>
      <c r="C1616" s="626"/>
      <c r="D1616" s="626" t="str">
        <f ca="1">IFERROR(_xludf.XLOOKUP(E1616,예산코드!D:D,예산코드!A:A),"")</f>
        <v/>
      </c>
      <c r="E1616" s="739"/>
      <c r="F1616" s="747"/>
      <c r="G1616" s="740"/>
      <c r="H1616" s="741"/>
      <c r="I1616" s="741"/>
      <c r="J1616" s="741"/>
      <c r="K1616" s="742"/>
      <c r="L1616" s="743"/>
      <c r="M1616" s="502" t="str">
        <f t="array" aca="1" ref="M1616" ca="1">IFERROR(_xludf.IFS(J1616="원천",K1616*3.3%*-1,J1616="원천/고용",SUM(K1616*3.3%*-1,K1616*75%*0.8%*-1)),"")</f>
        <v/>
      </c>
      <c r="N1616" s="503">
        <f t="shared" ca="1" si="35"/>
        <v>0</v>
      </c>
      <c r="O1616" s="540"/>
      <c r="P1616" s="540"/>
      <c r="Q1616" s="537"/>
      <c r="R1616" s="537"/>
      <c r="S1616" s="537"/>
    </row>
    <row r="1617" spans="2:19" ht="18.75" customHeight="1">
      <c r="B1617" s="626"/>
      <c r="C1617" s="626"/>
      <c r="D1617" s="626" t="str">
        <f ca="1">IFERROR(_xludf.XLOOKUP(E1617,예산코드!D:D,예산코드!A:A),"")</f>
        <v/>
      </c>
      <c r="E1617" s="739"/>
      <c r="F1617" s="747"/>
      <c r="G1617" s="740"/>
      <c r="H1617" s="741"/>
      <c r="I1617" s="741"/>
      <c r="J1617" s="741"/>
      <c r="K1617" s="742"/>
      <c r="L1617" s="743"/>
      <c r="M1617" s="502" t="str">
        <f t="array" aca="1" ref="M1617" ca="1">IFERROR(_xludf.IFS(J1617="원천",K1617*3.3%*-1,J1617="원천/고용",SUM(K1617*3.3%*-1,K1617*75%*0.8%*-1)),"")</f>
        <v/>
      </c>
      <c r="N1617" s="503">
        <f t="shared" ca="1" si="35"/>
        <v>0</v>
      </c>
      <c r="O1617" s="541"/>
      <c r="P1617" s="541"/>
      <c r="Q1617" s="537"/>
      <c r="R1617" s="537"/>
      <c r="S1617" s="537"/>
    </row>
    <row r="1618" spans="2:19" ht="18.75" customHeight="1">
      <c r="B1618" s="626"/>
      <c r="C1618" s="626"/>
      <c r="D1618" s="626" t="str">
        <f ca="1">IFERROR(_xludf.XLOOKUP(E1618,예산코드!D:D,예산코드!A:A),"")</f>
        <v/>
      </c>
      <c r="E1618" s="739"/>
      <c r="F1618" s="747"/>
      <c r="G1618" s="740"/>
      <c r="H1618" s="741"/>
      <c r="I1618" s="741"/>
      <c r="J1618" s="741"/>
      <c r="K1618" s="742"/>
      <c r="L1618" s="743"/>
      <c r="M1618" s="502" t="str">
        <f t="array" aca="1" ref="M1618" ca="1">IFERROR(_xludf.IFS(J1618="원천",K1618*3.3%*-1,J1618="원천/고용",SUM(K1618*3.3%*-1,K1618*75%*0.8%*-1)),"")</f>
        <v/>
      </c>
      <c r="N1618" s="503">
        <f t="shared" ca="1" si="35"/>
        <v>0</v>
      </c>
      <c r="O1618" s="540"/>
      <c r="P1618" s="540"/>
      <c r="Q1618" s="537"/>
      <c r="R1618" s="537"/>
      <c r="S1618" s="537"/>
    </row>
    <row r="1619" spans="2:19" ht="18.75" customHeight="1">
      <c r="B1619" s="626"/>
      <c r="C1619" s="626"/>
      <c r="D1619" s="626" t="str">
        <f ca="1">IFERROR(_xludf.XLOOKUP(E1619,예산코드!D:D,예산코드!A:A),"")</f>
        <v/>
      </c>
      <c r="E1619" s="739"/>
      <c r="F1619" s="747"/>
      <c r="G1619" s="740"/>
      <c r="H1619" s="741"/>
      <c r="I1619" s="741"/>
      <c r="J1619" s="741"/>
      <c r="K1619" s="742"/>
      <c r="L1619" s="743"/>
      <c r="M1619" s="502" t="str">
        <f t="array" aca="1" ref="M1619" ca="1">IFERROR(_xludf.IFS(J1619="원천",K1619*3.3%*-1,J1619="원천/고용",SUM(K1619*3.3%*-1,K1619*75%*0.8%*-1)),"")</f>
        <v/>
      </c>
      <c r="N1619" s="503">
        <f t="shared" ca="1" si="35"/>
        <v>0</v>
      </c>
      <c r="O1619" s="541"/>
      <c r="P1619" s="541"/>
      <c r="Q1619" s="537"/>
      <c r="R1619" s="537"/>
      <c r="S1619" s="537"/>
    </row>
    <row r="1620" spans="2:19" ht="18.75" customHeight="1">
      <c r="B1620" s="626"/>
      <c r="C1620" s="626"/>
      <c r="D1620" s="626" t="str">
        <f ca="1">IFERROR(_xludf.XLOOKUP(E1620,예산코드!D:D,예산코드!A:A),"")</f>
        <v/>
      </c>
      <c r="E1620" s="739"/>
      <c r="F1620" s="747"/>
      <c r="G1620" s="740"/>
      <c r="H1620" s="741"/>
      <c r="I1620" s="741"/>
      <c r="J1620" s="741"/>
      <c r="K1620" s="742"/>
      <c r="L1620" s="743"/>
      <c r="M1620" s="502" t="str">
        <f t="array" aca="1" ref="M1620" ca="1">IFERROR(_xludf.IFS(J1620="원천",K1620*3.3%*-1,J1620="원천/고용",SUM(K1620*3.3%*-1,K1620*75%*0.8%*-1)),"")</f>
        <v/>
      </c>
      <c r="N1620" s="503">
        <f t="shared" ca="1" si="35"/>
        <v>0</v>
      </c>
      <c r="O1620" s="540"/>
      <c r="P1620" s="540"/>
      <c r="Q1620" s="537"/>
      <c r="R1620" s="537"/>
      <c r="S1620" s="537"/>
    </row>
    <row r="1621" spans="2:19" ht="18.75" customHeight="1">
      <c r="B1621" s="626"/>
      <c r="C1621" s="626"/>
      <c r="D1621" s="626" t="str">
        <f ca="1">IFERROR(_xludf.XLOOKUP(E1621,예산코드!D:D,예산코드!A:A),"")</f>
        <v/>
      </c>
      <c r="E1621" s="739"/>
      <c r="F1621" s="747"/>
      <c r="G1621" s="740"/>
      <c r="H1621" s="741"/>
      <c r="I1621" s="741"/>
      <c r="J1621" s="741"/>
      <c r="K1621" s="742"/>
      <c r="L1621" s="743"/>
      <c r="M1621" s="502" t="str">
        <f t="array" aca="1" ref="M1621" ca="1">IFERROR(_xludf.IFS(J1621="원천",K1621*3.3%*-1,J1621="원천/고용",SUM(K1621*3.3%*-1,K1621*75%*0.8%*-1)),"")</f>
        <v/>
      </c>
      <c r="N1621" s="503">
        <f t="shared" ca="1" si="35"/>
        <v>0</v>
      </c>
      <c r="O1621" s="541"/>
      <c r="P1621" s="541"/>
      <c r="Q1621" s="537"/>
      <c r="R1621" s="537"/>
      <c r="S1621" s="537"/>
    </row>
    <row r="1622" spans="2:19" ht="18.75" customHeight="1">
      <c r="B1622" s="626"/>
      <c r="C1622" s="626"/>
      <c r="D1622" s="626" t="str">
        <f ca="1">IFERROR(_xludf.XLOOKUP(E1622,예산코드!D:D,예산코드!A:A),"")</f>
        <v/>
      </c>
      <c r="E1622" s="739"/>
      <c r="F1622" s="747"/>
      <c r="G1622" s="740"/>
      <c r="H1622" s="741"/>
      <c r="I1622" s="741"/>
      <c r="J1622" s="741"/>
      <c r="K1622" s="742"/>
      <c r="L1622" s="743"/>
      <c r="M1622" s="502" t="str">
        <f t="array" aca="1" ref="M1622" ca="1">IFERROR(_xludf.IFS(J1622="원천",K1622*3.3%*-1,J1622="원천/고용",SUM(K1622*3.3%*-1,K1622*75%*0.8%*-1)),"")</f>
        <v/>
      </c>
      <c r="N1622" s="503">
        <f t="shared" ca="1" si="35"/>
        <v>0</v>
      </c>
      <c r="O1622" s="540"/>
      <c r="P1622" s="540"/>
      <c r="Q1622" s="537"/>
      <c r="R1622" s="537"/>
      <c r="S1622" s="537"/>
    </row>
    <row r="1623" spans="2:19" ht="18.75" customHeight="1">
      <c r="B1623" s="626"/>
      <c r="C1623" s="626"/>
      <c r="D1623" s="626" t="str">
        <f ca="1">IFERROR(_xludf.XLOOKUP(E1623,예산코드!D:D,예산코드!A:A),"")</f>
        <v/>
      </c>
      <c r="E1623" s="739"/>
      <c r="F1623" s="747"/>
      <c r="G1623" s="740"/>
      <c r="H1623" s="741"/>
      <c r="I1623" s="741"/>
      <c r="J1623" s="741"/>
      <c r="K1623" s="742"/>
      <c r="L1623" s="743"/>
      <c r="M1623" s="502" t="str">
        <f t="array" aca="1" ref="M1623" ca="1">IFERROR(_xludf.IFS(J1623="원천",K1623*3.3%*-1,J1623="원천/고용",SUM(K1623*3.3%*-1,K1623*75%*0.8%*-1)),"")</f>
        <v/>
      </c>
      <c r="N1623" s="503">
        <f t="shared" ca="1" si="35"/>
        <v>0</v>
      </c>
      <c r="O1623" s="541"/>
      <c r="P1623" s="541"/>
      <c r="Q1623" s="537"/>
      <c r="R1623" s="537"/>
      <c r="S1623" s="537"/>
    </row>
    <row r="1624" spans="2:19" ht="18.75" customHeight="1">
      <c r="B1624" s="626"/>
      <c r="C1624" s="626"/>
      <c r="D1624" s="626" t="str">
        <f ca="1">IFERROR(_xludf.XLOOKUP(E1624,예산코드!D:D,예산코드!A:A),"")</f>
        <v/>
      </c>
      <c r="E1624" s="739"/>
      <c r="F1624" s="747"/>
      <c r="G1624" s="740"/>
      <c r="H1624" s="741"/>
      <c r="I1624" s="741"/>
      <c r="J1624" s="741"/>
      <c r="K1624" s="742"/>
      <c r="L1624" s="743"/>
      <c r="M1624" s="502" t="str">
        <f t="array" aca="1" ref="M1624" ca="1">IFERROR(_xludf.IFS(J1624="원천",K1624*3.3%*-1,J1624="원천/고용",SUM(K1624*3.3%*-1,K1624*75%*0.8%*-1)),"")</f>
        <v/>
      </c>
      <c r="N1624" s="503">
        <f t="shared" ca="1" si="35"/>
        <v>0</v>
      </c>
      <c r="O1624" s="540"/>
      <c r="P1624" s="540"/>
      <c r="Q1624" s="537"/>
      <c r="R1624" s="537"/>
      <c r="S1624" s="537"/>
    </row>
    <row r="1625" spans="2:19" ht="18.75" customHeight="1">
      <c r="B1625" s="626"/>
      <c r="C1625" s="626"/>
      <c r="D1625" s="626" t="str">
        <f ca="1">IFERROR(_xludf.XLOOKUP(E1625,예산코드!D:D,예산코드!A:A),"")</f>
        <v/>
      </c>
      <c r="E1625" s="739"/>
      <c r="F1625" s="747"/>
      <c r="G1625" s="740"/>
      <c r="H1625" s="741"/>
      <c r="I1625" s="741"/>
      <c r="J1625" s="741"/>
      <c r="K1625" s="742"/>
      <c r="L1625" s="743"/>
      <c r="M1625" s="502" t="str">
        <f t="array" aca="1" ref="M1625" ca="1">IFERROR(_xludf.IFS(J1625="원천",K1625*3.3%*-1,J1625="원천/고용",SUM(K1625*3.3%*-1,K1625*75%*0.8%*-1)),"")</f>
        <v/>
      </c>
      <c r="N1625" s="503">
        <f t="shared" ca="1" si="35"/>
        <v>0</v>
      </c>
      <c r="O1625" s="541"/>
      <c r="P1625" s="541"/>
      <c r="Q1625" s="537"/>
      <c r="R1625" s="537"/>
      <c r="S1625" s="537"/>
    </row>
    <row r="1626" spans="2:19" ht="18.75" customHeight="1">
      <c r="B1626" s="626"/>
      <c r="C1626" s="626"/>
      <c r="D1626" s="626" t="str">
        <f ca="1">IFERROR(_xludf.XLOOKUP(E1626,예산코드!D:D,예산코드!A:A),"")</f>
        <v/>
      </c>
      <c r="E1626" s="739"/>
      <c r="F1626" s="747"/>
      <c r="G1626" s="740"/>
      <c r="H1626" s="741"/>
      <c r="I1626" s="741"/>
      <c r="J1626" s="741"/>
      <c r="K1626" s="742"/>
      <c r="L1626" s="743"/>
      <c r="M1626" s="502" t="str">
        <f t="array" aca="1" ref="M1626" ca="1">IFERROR(_xludf.IFS(J1626="원천",K1626*3.3%*-1,J1626="원천/고용",SUM(K1626*3.3%*-1,K1626*75%*0.8%*-1)),"")</f>
        <v/>
      </c>
      <c r="N1626" s="503">
        <f t="shared" ca="1" si="35"/>
        <v>0</v>
      </c>
      <c r="O1626" s="540"/>
      <c r="P1626" s="540"/>
      <c r="Q1626" s="537"/>
      <c r="R1626" s="537"/>
      <c r="S1626" s="537"/>
    </row>
    <row r="1627" spans="2:19" ht="18.75" customHeight="1">
      <c r="B1627" s="626"/>
      <c r="C1627" s="626"/>
      <c r="D1627" s="626" t="str">
        <f ca="1">IFERROR(_xludf.XLOOKUP(E1627,예산코드!D:D,예산코드!A:A),"")</f>
        <v/>
      </c>
      <c r="E1627" s="739"/>
      <c r="F1627" s="747"/>
      <c r="G1627" s="740"/>
      <c r="H1627" s="741"/>
      <c r="I1627" s="741"/>
      <c r="J1627" s="741"/>
      <c r="K1627" s="742"/>
      <c r="L1627" s="743"/>
      <c r="M1627" s="502" t="str">
        <f t="array" aca="1" ref="M1627" ca="1">IFERROR(_xludf.IFS(J1627="원천",K1627*3.3%*-1,J1627="원천/고용",SUM(K1627*3.3%*-1,K1627*75%*0.8%*-1)),"")</f>
        <v/>
      </c>
      <c r="N1627" s="503">
        <f t="shared" ca="1" si="35"/>
        <v>0</v>
      </c>
      <c r="O1627" s="541"/>
      <c r="P1627" s="541"/>
      <c r="Q1627" s="537"/>
      <c r="R1627" s="537"/>
      <c r="S1627" s="537"/>
    </row>
    <row r="1628" spans="2:19" ht="18.75" customHeight="1">
      <c r="B1628" s="626"/>
      <c r="C1628" s="626"/>
      <c r="D1628" s="626" t="str">
        <f ca="1">IFERROR(_xludf.XLOOKUP(E1628,예산코드!D:D,예산코드!A:A),"")</f>
        <v/>
      </c>
      <c r="E1628" s="739"/>
      <c r="F1628" s="747"/>
      <c r="G1628" s="740"/>
      <c r="H1628" s="741"/>
      <c r="I1628" s="741"/>
      <c r="J1628" s="741"/>
      <c r="K1628" s="742"/>
      <c r="L1628" s="743"/>
      <c r="M1628" s="502" t="str">
        <f t="array" aca="1" ref="M1628" ca="1">IFERROR(_xludf.IFS(J1628="원천",K1628*3.3%*-1,J1628="원천/고용",SUM(K1628*3.3%*-1,K1628*75%*0.8%*-1)),"")</f>
        <v/>
      </c>
      <c r="N1628" s="503">
        <f t="shared" ca="1" si="35"/>
        <v>0</v>
      </c>
      <c r="O1628" s="540"/>
      <c r="P1628" s="540"/>
      <c r="Q1628" s="537"/>
      <c r="R1628" s="537"/>
      <c r="S1628" s="537"/>
    </row>
    <row r="1629" spans="2:19" ht="18.75" customHeight="1">
      <c r="B1629" s="626"/>
      <c r="C1629" s="626"/>
      <c r="D1629" s="626" t="str">
        <f ca="1">IFERROR(_xludf.XLOOKUP(E1629,예산코드!D:D,예산코드!A:A),"")</f>
        <v/>
      </c>
      <c r="E1629" s="739"/>
      <c r="F1629" s="747"/>
      <c r="G1629" s="740"/>
      <c r="H1629" s="741"/>
      <c r="I1629" s="741"/>
      <c r="J1629" s="741"/>
      <c r="K1629" s="742"/>
      <c r="L1629" s="743"/>
      <c r="M1629" s="502" t="str">
        <f t="array" aca="1" ref="M1629" ca="1">IFERROR(_xludf.IFS(J1629="원천",K1629*3.3%*-1,J1629="원천/고용",SUM(K1629*3.3%*-1,K1629*75%*0.8%*-1)),"")</f>
        <v/>
      </c>
      <c r="N1629" s="503">
        <f t="shared" ca="1" si="35"/>
        <v>0</v>
      </c>
      <c r="O1629" s="541"/>
      <c r="P1629" s="541"/>
      <c r="Q1629" s="537"/>
      <c r="R1629" s="537"/>
      <c r="S1629" s="537"/>
    </row>
    <row r="1630" spans="2:19" ht="18.75" customHeight="1">
      <c r="B1630" s="626"/>
      <c r="C1630" s="626"/>
      <c r="D1630" s="626" t="str">
        <f ca="1">IFERROR(_xludf.XLOOKUP(E1630,예산코드!D:D,예산코드!A:A),"")</f>
        <v/>
      </c>
      <c r="E1630" s="739"/>
      <c r="F1630" s="747"/>
      <c r="G1630" s="740"/>
      <c r="H1630" s="741"/>
      <c r="I1630" s="741"/>
      <c r="J1630" s="741"/>
      <c r="K1630" s="742"/>
      <c r="L1630" s="743"/>
      <c r="M1630" s="502" t="str">
        <f t="array" aca="1" ref="M1630" ca="1">IFERROR(_xludf.IFS(J1630="원천",K1630*3.3%*-1,J1630="원천/고용",SUM(K1630*3.3%*-1,K1630*75%*0.8%*-1)),"")</f>
        <v/>
      </c>
      <c r="N1630" s="503">
        <f t="shared" ca="1" si="35"/>
        <v>0</v>
      </c>
      <c r="O1630" s="540"/>
      <c r="P1630" s="540"/>
      <c r="Q1630" s="537"/>
      <c r="R1630" s="537"/>
      <c r="S1630" s="537"/>
    </row>
    <row r="1631" spans="2:19" ht="18.75" customHeight="1">
      <c r="B1631" s="626"/>
      <c r="C1631" s="626"/>
      <c r="D1631" s="626" t="str">
        <f ca="1">IFERROR(_xludf.XLOOKUP(E1631,예산코드!D:D,예산코드!A:A),"")</f>
        <v/>
      </c>
      <c r="E1631" s="739"/>
      <c r="F1631" s="747"/>
      <c r="G1631" s="740"/>
      <c r="H1631" s="741"/>
      <c r="I1631" s="741"/>
      <c r="J1631" s="741"/>
      <c r="K1631" s="742"/>
      <c r="L1631" s="743"/>
      <c r="M1631" s="502" t="str">
        <f t="array" aca="1" ref="M1631" ca="1">IFERROR(_xludf.IFS(J1631="원천",K1631*3.3%*-1,J1631="원천/고용",SUM(K1631*3.3%*-1,K1631*75%*0.8%*-1)),"")</f>
        <v/>
      </c>
      <c r="N1631" s="503">
        <f t="shared" ca="1" si="35"/>
        <v>0</v>
      </c>
      <c r="O1631" s="541"/>
      <c r="P1631" s="541"/>
      <c r="Q1631" s="537"/>
      <c r="R1631" s="537"/>
      <c r="S1631" s="537"/>
    </row>
    <row r="1632" spans="2:19" ht="18.75" customHeight="1">
      <c r="B1632" s="626"/>
      <c r="C1632" s="626"/>
      <c r="D1632" s="626" t="str">
        <f ca="1">IFERROR(_xludf.XLOOKUP(E1632,예산코드!D:D,예산코드!A:A),"")</f>
        <v/>
      </c>
      <c r="E1632" s="739"/>
      <c r="F1632" s="747"/>
      <c r="G1632" s="740"/>
      <c r="H1632" s="741"/>
      <c r="I1632" s="741"/>
      <c r="J1632" s="741"/>
      <c r="K1632" s="742"/>
      <c r="L1632" s="743"/>
      <c r="M1632" s="502" t="str">
        <f t="array" aca="1" ref="M1632" ca="1">IFERROR(_xludf.IFS(J1632="원천",K1632*3.3%*-1,J1632="원천/고용",SUM(K1632*3.3%*-1,K1632*75%*0.8%*-1)),"")</f>
        <v/>
      </c>
      <c r="N1632" s="503">
        <f t="shared" ca="1" si="35"/>
        <v>0</v>
      </c>
      <c r="O1632" s="540"/>
      <c r="P1632" s="540"/>
      <c r="Q1632" s="537"/>
      <c r="R1632" s="537"/>
      <c r="S1632" s="537"/>
    </row>
    <row r="1633" spans="2:19" ht="18.75" customHeight="1">
      <c r="B1633" s="626"/>
      <c r="C1633" s="626"/>
      <c r="D1633" s="626" t="str">
        <f ca="1">IFERROR(_xludf.XLOOKUP(E1633,예산코드!D:D,예산코드!A:A),"")</f>
        <v/>
      </c>
      <c r="E1633" s="739"/>
      <c r="F1633" s="747"/>
      <c r="G1633" s="740"/>
      <c r="H1633" s="741"/>
      <c r="I1633" s="741"/>
      <c r="J1633" s="741"/>
      <c r="K1633" s="742"/>
      <c r="L1633" s="743"/>
      <c r="M1633" s="502" t="str">
        <f t="array" aca="1" ref="M1633" ca="1">IFERROR(_xludf.IFS(J1633="원천",K1633*3.3%*-1,J1633="원천/고용",SUM(K1633*3.3%*-1,K1633*75%*0.8%*-1)),"")</f>
        <v/>
      </c>
      <c r="N1633" s="503">
        <f t="shared" ca="1" si="35"/>
        <v>0</v>
      </c>
      <c r="O1633" s="541"/>
      <c r="P1633" s="541"/>
      <c r="Q1633" s="537"/>
      <c r="R1633" s="537"/>
      <c r="S1633" s="537"/>
    </row>
    <row r="1634" spans="2:19" ht="18.75" customHeight="1">
      <c r="B1634" s="626"/>
      <c r="C1634" s="626"/>
      <c r="D1634" s="626" t="str">
        <f ca="1">IFERROR(_xludf.XLOOKUP(E1634,예산코드!D:D,예산코드!A:A),"")</f>
        <v/>
      </c>
      <c r="E1634" s="739"/>
      <c r="F1634" s="747"/>
      <c r="G1634" s="740"/>
      <c r="H1634" s="741"/>
      <c r="I1634" s="741"/>
      <c r="J1634" s="741"/>
      <c r="K1634" s="742"/>
      <c r="L1634" s="743"/>
      <c r="M1634" s="502" t="str">
        <f t="array" aca="1" ref="M1634" ca="1">IFERROR(_xludf.IFS(J1634="원천",K1634*3.3%*-1,J1634="원천/고용",SUM(K1634*3.3%*-1,K1634*75%*0.8%*-1)),"")</f>
        <v/>
      </c>
      <c r="N1634" s="503">
        <f t="shared" ca="1" si="35"/>
        <v>0</v>
      </c>
      <c r="O1634" s="540"/>
      <c r="P1634" s="540"/>
      <c r="Q1634" s="537"/>
      <c r="R1634" s="537"/>
      <c r="S1634" s="537"/>
    </row>
    <row r="1635" spans="2:19" ht="18.75" customHeight="1">
      <c r="B1635" s="626"/>
      <c r="C1635" s="626"/>
      <c r="D1635" s="626" t="str">
        <f ca="1">IFERROR(_xludf.XLOOKUP(E1635,예산코드!D:D,예산코드!A:A),"")</f>
        <v/>
      </c>
      <c r="E1635" s="739"/>
      <c r="F1635" s="747"/>
      <c r="G1635" s="740"/>
      <c r="H1635" s="741"/>
      <c r="I1635" s="741"/>
      <c r="J1635" s="741"/>
      <c r="K1635" s="742"/>
      <c r="L1635" s="743"/>
      <c r="M1635" s="502" t="str">
        <f t="array" aca="1" ref="M1635" ca="1">IFERROR(_xludf.IFS(J1635="원천",K1635*3.3%*-1,J1635="원천/고용",SUM(K1635*3.3%*-1,K1635*75%*0.8%*-1)),"")</f>
        <v/>
      </c>
      <c r="N1635" s="503">
        <f t="shared" ca="1" si="35"/>
        <v>0</v>
      </c>
      <c r="O1635" s="541"/>
      <c r="P1635" s="541"/>
      <c r="Q1635" s="537"/>
      <c r="R1635" s="537"/>
      <c r="S1635" s="537"/>
    </row>
    <row r="1636" spans="2:19" ht="18.75" customHeight="1">
      <c r="B1636" s="626"/>
      <c r="C1636" s="626"/>
      <c r="D1636" s="626" t="str">
        <f ca="1">IFERROR(_xludf.XLOOKUP(E1636,예산코드!D:D,예산코드!A:A),"")</f>
        <v/>
      </c>
      <c r="E1636" s="739"/>
      <c r="F1636" s="747"/>
      <c r="G1636" s="740"/>
      <c r="H1636" s="741"/>
      <c r="I1636" s="741"/>
      <c r="J1636" s="741"/>
      <c r="K1636" s="742"/>
      <c r="L1636" s="743"/>
      <c r="M1636" s="502" t="str">
        <f t="array" aca="1" ref="M1636" ca="1">IFERROR(_xludf.IFS(J1636="원천",K1636*3.3%*-1,J1636="원천/고용",SUM(K1636*3.3%*-1,K1636*75%*0.8%*-1)),"")</f>
        <v/>
      </c>
      <c r="N1636" s="503">
        <f t="shared" ca="1" si="35"/>
        <v>0</v>
      </c>
      <c r="O1636" s="540"/>
      <c r="P1636" s="540"/>
      <c r="Q1636" s="537"/>
      <c r="R1636" s="537"/>
      <c r="S1636" s="537"/>
    </row>
    <row r="1637" spans="2:19" ht="18.75" customHeight="1">
      <c r="B1637" s="626"/>
      <c r="C1637" s="626"/>
      <c r="D1637" s="626" t="str">
        <f ca="1">IFERROR(_xludf.XLOOKUP(E1637,예산코드!D:D,예산코드!A:A),"")</f>
        <v/>
      </c>
      <c r="E1637" s="739"/>
      <c r="F1637" s="747"/>
      <c r="G1637" s="740"/>
      <c r="H1637" s="741"/>
      <c r="I1637" s="741"/>
      <c r="J1637" s="741"/>
      <c r="K1637" s="742"/>
      <c r="L1637" s="743"/>
      <c r="M1637" s="502" t="str">
        <f t="array" aca="1" ref="M1637" ca="1">IFERROR(_xludf.IFS(J1637="원천",K1637*3.3%*-1,J1637="원천/고용",SUM(K1637*3.3%*-1,K1637*75%*0.8%*-1)),"")</f>
        <v/>
      </c>
      <c r="N1637" s="503">
        <f t="shared" ca="1" si="35"/>
        <v>0</v>
      </c>
      <c r="O1637" s="541"/>
      <c r="P1637" s="541"/>
      <c r="Q1637" s="537"/>
      <c r="R1637" s="537"/>
      <c r="S1637" s="537"/>
    </row>
    <row r="1638" spans="2:19" ht="18.75" customHeight="1">
      <c r="B1638" s="626"/>
      <c r="C1638" s="626"/>
      <c r="D1638" s="626" t="str">
        <f ca="1">IFERROR(_xludf.XLOOKUP(E1638,예산코드!D:D,예산코드!A:A),"")</f>
        <v/>
      </c>
      <c r="E1638" s="739"/>
      <c r="F1638" s="747"/>
      <c r="G1638" s="740"/>
      <c r="H1638" s="741"/>
      <c r="I1638" s="741"/>
      <c r="J1638" s="741"/>
      <c r="K1638" s="742"/>
      <c r="L1638" s="743"/>
      <c r="M1638" s="502" t="str">
        <f t="array" aca="1" ref="M1638" ca="1">IFERROR(_xludf.IFS(J1638="원천",K1638*3.3%*-1,J1638="원천/고용",SUM(K1638*3.3%*-1,K1638*75%*0.8%*-1)),"")</f>
        <v/>
      </c>
      <c r="N1638" s="503">
        <f t="shared" ca="1" si="35"/>
        <v>0</v>
      </c>
      <c r="O1638" s="540"/>
      <c r="P1638" s="540"/>
      <c r="Q1638" s="537"/>
      <c r="R1638" s="537"/>
      <c r="S1638" s="537"/>
    </row>
    <row r="1639" spans="2:19" ht="18.75" customHeight="1">
      <c r="B1639" s="626"/>
      <c r="C1639" s="626"/>
      <c r="D1639" s="626" t="str">
        <f ca="1">IFERROR(_xludf.XLOOKUP(E1639,예산코드!D:D,예산코드!A:A),"")</f>
        <v/>
      </c>
      <c r="E1639" s="739"/>
      <c r="F1639" s="747"/>
      <c r="G1639" s="740"/>
      <c r="H1639" s="741"/>
      <c r="I1639" s="741"/>
      <c r="J1639" s="741"/>
      <c r="K1639" s="742"/>
      <c r="L1639" s="743"/>
      <c r="M1639" s="502" t="str">
        <f t="array" aca="1" ref="M1639" ca="1">IFERROR(_xludf.IFS(J1639="원천",K1639*3.3%*-1,J1639="원천/고용",SUM(K1639*3.3%*-1,K1639*75%*0.8%*-1)),"")</f>
        <v/>
      </c>
      <c r="N1639" s="503">
        <f t="shared" ca="1" si="35"/>
        <v>0</v>
      </c>
      <c r="O1639" s="541"/>
      <c r="P1639" s="541"/>
      <c r="Q1639" s="537"/>
      <c r="R1639" s="537"/>
      <c r="S1639" s="537"/>
    </row>
    <row r="1640" spans="2:19" ht="18.75" customHeight="1">
      <c r="B1640" s="626"/>
      <c r="C1640" s="626"/>
      <c r="D1640" s="626" t="str">
        <f ca="1">IFERROR(_xludf.XLOOKUP(E1640,예산코드!D:D,예산코드!A:A),"")</f>
        <v/>
      </c>
      <c r="E1640" s="739"/>
      <c r="F1640" s="747"/>
      <c r="G1640" s="740"/>
      <c r="H1640" s="741"/>
      <c r="I1640" s="741"/>
      <c r="J1640" s="741"/>
      <c r="K1640" s="742"/>
      <c r="L1640" s="743"/>
      <c r="M1640" s="502" t="str">
        <f t="array" aca="1" ref="M1640" ca="1">IFERROR(_xludf.IFS(J1640="원천",K1640*3.3%*-1,J1640="원천/고용",SUM(K1640*3.3%*-1,K1640*75%*0.8%*-1)),"")</f>
        <v/>
      </c>
      <c r="N1640" s="503">
        <f t="shared" ca="1" si="35"/>
        <v>0</v>
      </c>
      <c r="O1640" s="540"/>
      <c r="P1640" s="540"/>
      <c r="Q1640" s="537"/>
      <c r="R1640" s="537"/>
      <c r="S1640" s="537"/>
    </row>
    <row r="1641" spans="2:19" ht="18.75" customHeight="1">
      <c r="B1641" s="626"/>
      <c r="C1641" s="626"/>
      <c r="D1641" s="626" t="str">
        <f ca="1">IFERROR(_xludf.XLOOKUP(E1641,예산코드!D:D,예산코드!A:A),"")</f>
        <v/>
      </c>
      <c r="E1641" s="739"/>
      <c r="F1641" s="747"/>
      <c r="G1641" s="740"/>
      <c r="H1641" s="741"/>
      <c r="I1641" s="741"/>
      <c r="J1641" s="741"/>
      <c r="K1641" s="742"/>
      <c r="L1641" s="743"/>
      <c r="M1641" s="502" t="str">
        <f t="array" aca="1" ref="M1641" ca="1">IFERROR(_xludf.IFS(J1641="원천",K1641*3.3%*-1,J1641="원천/고용",SUM(K1641*3.3%*-1,K1641*75%*0.8%*-1)),"")</f>
        <v/>
      </c>
      <c r="N1641" s="503">
        <f t="shared" ca="1" si="35"/>
        <v>0</v>
      </c>
      <c r="O1641" s="541"/>
      <c r="P1641" s="541"/>
      <c r="Q1641" s="537"/>
      <c r="R1641" s="537"/>
      <c r="S1641" s="537"/>
    </row>
    <row r="1642" spans="2:19" ht="18.75" customHeight="1">
      <c r="B1642" s="626"/>
      <c r="C1642" s="626"/>
      <c r="D1642" s="626" t="str">
        <f ca="1">IFERROR(_xludf.XLOOKUP(E1642,예산코드!D:D,예산코드!A:A),"")</f>
        <v/>
      </c>
      <c r="E1642" s="739"/>
      <c r="F1642" s="747"/>
      <c r="G1642" s="740"/>
      <c r="H1642" s="741"/>
      <c r="I1642" s="741"/>
      <c r="J1642" s="741"/>
      <c r="K1642" s="742"/>
      <c r="L1642" s="743"/>
      <c r="M1642" s="502" t="str">
        <f t="array" aca="1" ref="M1642" ca="1">IFERROR(_xludf.IFS(J1642="원천",K1642*3.3%*-1,J1642="원천/고용",SUM(K1642*3.3%*-1,K1642*75%*0.8%*-1)),"")</f>
        <v/>
      </c>
      <c r="N1642" s="503">
        <f t="shared" ca="1" si="35"/>
        <v>0</v>
      </c>
      <c r="O1642" s="540"/>
      <c r="P1642" s="540"/>
      <c r="Q1642" s="537"/>
      <c r="R1642" s="537"/>
      <c r="S1642" s="537"/>
    </row>
    <row r="1643" spans="2:19" ht="18.75" customHeight="1">
      <c r="B1643" s="626"/>
      <c r="C1643" s="626"/>
      <c r="D1643" s="626" t="str">
        <f ca="1">IFERROR(_xludf.XLOOKUP(E1643,예산코드!D:D,예산코드!A:A),"")</f>
        <v/>
      </c>
      <c r="E1643" s="739"/>
      <c r="F1643" s="747"/>
      <c r="G1643" s="740"/>
      <c r="H1643" s="741"/>
      <c r="I1643" s="741"/>
      <c r="J1643" s="741"/>
      <c r="K1643" s="742"/>
      <c r="L1643" s="743"/>
      <c r="M1643" s="502" t="str">
        <f t="array" aca="1" ref="M1643" ca="1">IFERROR(_xludf.IFS(J1643="원천",K1643*3.3%*-1,J1643="원천/고용",SUM(K1643*3.3%*-1,K1643*75%*0.8%*-1)),"")</f>
        <v/>
      </c>
      <c r="N1643" s="503">
        <f t="shared" ca="1" si="35"/>
        <v>0</v>
      </c>
      <c r="O1643" s="541"/>
      <c r="P1643" s="541"/>
      <c r="Q1643" s="537"/>
      <c r="R1643" s="537"/>
      <c r="S1643" s="537"/>
    </row>
    <row r="1644" spans="2:19" ht="18.75" customHeight="1">
      <c r="B1644" s="626"/>
      <c r="C1644" s="626"/>
      <c r="D1644" s="626" t="str">
        <f ca="1">IFERROR(_xludf.XLOOKUP(E1644,예산코드!D:D,예산코드!A:A),"")</f>
        <v/>
      </c>
      <c r="E1644" s="739"/>
      <c r="F1644" s="747"/>
      <c r="G1644" s="740"/>
      <c r="H1644" s="741"/>
      <c r="I1644" s="741"/>
      <c r="J1644" s="741"/>
      <c r="K1644" s="742"/>
      <c r="L1644" s="743"/>
      <c r="M1644" s="502" t="str">
        <f t="array" aca="1" ref="M1644" ca="1">IFERROR(_xludf.IFS(J1644="원천",K1644*3.3%*-1,J1644="원천/고용",SUM(K1644*3.3%*-1,K1644*75%*0.8%*-1)),"")</f>
        <v/>
      </c>
      <c r="N1644" s="503">
        <f t="shared" ca="1" si="35"/>
        <v>0</v>
      </c>
      <c r="O1644" s="540"/>
      <c r="P1644" s="540"/>
      <c r="Q1644" s="537"/>
      <c r="R1644" s="537"/>
      <c r="S1644" s="537"/>
    </row>
    <row r="1645" spans="2:19" ht="18.75" customHeight="1">
      <c r="B1645" s="626"/>
      <c r="C1645" s="626"/>
      <c r="D1645" s="626" t="str">
        <f ca="1">IFERROR(_xludf.XLOOKUP(E1645,예산코드!D:D,예산코드!A:A),"")</f>
        <v/>
      </c>
      <c r="E1645" s="739"/>
      <c r="F1645" s="747"/>
      <c r="G1645" s="740"/>
      <c r="H1645" s="741"/>
      <c r="I1645" s="741"/>
      <c r="J1645" s="741"/>
      <c r="K1645" s="742"/>
      <c r="L1645" s="743"/>
      <c r="M1645" s="502" t="str">
        <f t="array" aca="1" ref="M1645" ca="1">IFERROR(_xludf.IFS(J1645="원천",K1645*3.3%*-1,J1645="원천/고용",SUM(K1645*3.3%*-1,K1645*75%*0.8%*-1)),"")</f>
        <v/>
      </c>
      <c r="N1645" s="503">
        <f t="shared" ca="1" si="35"/>
        <v>0</v>
      </c>
      <c r="O1645" s="541"/>
      <c r="P1645" s="541"/>
      <c r="Q1645" s="537"/>
      <c r="R1645" s="537"/>
      <c r="S1645" s="537"/>
    </row>
    <row r="1646" spans="2:19" ht="18.75" customHeight="1">
      <c r="B1646" s="626"/>
      <c r="C1646" s="626"/>
      <c r="D1646" s="626" t="str">
        <f ca="1">IFERROR(_xludf.XLOOKUP(E1646,예산코드!D:D,예산코드!A:A),"")</f>
        <v/>
      </c>
      <c r="E1646" s="739"/>
      <c r="F1646" s="747"/>
      <c r="G1646" s="740"/>
      <c r="H1646" s="741"/>
      <c r="I1646" s="741"/>
      <c r="J1646" s="741"/>
      <c r="K1646" s="742"/>
      <c r="L1646" s="743"/>
      <c r="M1646" s="502" t="str">
        <f t="array" aca="1" ref="M1646" ca="1">IFERROR(_xludf.IFS(J1646="원천",K1646*3.3%*-1,J1646="원천/고용",SUM(K1646*3.3%*-1,K1646*75%*0.8%*-1)),"")</f>
        <v/>
      </c>
      <c r="N1646" s="503">
        <f t="shared" ca="1" si="35"/>
        <v>0</v>
      </c>
      <c r="O1646" s="540"/>
      <c r="P1646" s="540"/>
      <c r="Q1646" s="537"/>
      <c r="R1646" s="537"/>
      <c r="S1646" s="537"/>
    </row>
    <row r="1647" spans="2:19" ht="18.75" customHeight="1">
      <c r="B1647" s="626"/>
      <c r="C1647" s="626"/>
      <c r="D1647" s="626" t="str">
        <f ca="1">IFERROR(_xludf.XLOOKUP(E1647,예산코드!D:D,예산코드!A:A),"")</f>
        <v/>
      </c>
      <c r="E1647" s="739"/>
      <c r="F1647" s="747"/>
      <c r="G1647" s="740"/>
      <c r="H1647" s="741"/>
      <c r="I1647" s="741"/>
      <c r="J1647" s="741"/>
      <c r="K1647" s="742"/>
      <c r="L1647" s="743"/>
      <c r="M1647" s="502" t="str">
        <f t="array" aca="1" ref="M1647" ca="1">IFERROR(_xludf.IFS(J1647="원천",K1647*3.3%*-1,J1647="원천/고용",SUM(K1647*3.3%*-1,K1647*75%*0.8%*-1)),"")</f>
        <v/>
      </c>
      <c r="N1647" s="503">
        <f t="shared" ca="1" si="35"/>
        <v>0</v>
      </c>
      <c r="O1647" s="541"/>
      <c r="P1647" s="541"/>
      <c r="Q1647" s="537"/>
      <c r="R1647" s="537"/>
      <c r="S1647" s="537"/>
    </row>
    <row r="1648" spans="2:19" ht="18.75" customHeight="1">
      <c r="B1648" s="626"/>
      <c r="C1648" s="626"/>
      <c r="D1648" s="626" t="str">
        <f ca="1">IFERROR(_xludf.XLOOKUP(E1648,예산코드!D:D,예산코드!A:A),"")</f>
        <v/>
      </c>
      <c r="E1648" s="739"/>
      <c r="F1648" s="747"/>
      <c r="G1648" s="740"/>
      <c r="H1648" s="741"/>
      <c r="I1648" s="741"/>
      <c r="J1648" s="741"/>
      <c r="K1648" s="742"/>
      <c r="L1648" s="743"/>
      <c r="M1648" s="502" t="str">
        <f t="array" aca="1" ref="M1648" ca="1">IFERROR(_xludf.IFS(J1648="원천",K1648*3.3%*-1,J1648="원천/고용",SUM(K1648*3.3%*-1,K1648*75%*0.8%*-1)),"")</f>
        <v/>
      </c>
      <c r="N1648" s="503">
        <f t="shared" ca="1" si="35"/>
        <v>0</v>
      </c>
      <c r="O1648" s="540"/>
      <c r="P1648" s="540"/>
      <c r="Q1648" s="537"/>
      <c r="R1648" s="537"/>
      <c r="S1648" s="537"/>
    </row>
    <row r="1649" spans="2:19" ht="18.75" customHeight="1">
      <c r="B1649" s="626"/>
      <c r="C1649" s="626"/>
      <c r="D1649" s="626" t="str">
        <f ca="1">IFERROR(_xludf.XLOOKUP(E1649,예산코드!D:D,예산코드!A:A),"")</f>
        <v/>
      </c>
      <c r="E1649" s="739"/>
      <c r="F1649" s="747"/>
      <c r="G1649" s="740"/>
      <c r="H1649" s="741"/>
      <c r="I1649" s="741"/>
      <c r="J1649" s="741"/>
      <c r="K1649" s="742"/>
      <c r="L1649" s="743"/>
      <c r="M1649" s="502" t="str">
        <f t="array" aca="1" ref="M1649" ca="1">IFERROR(_xludf.IFS(J1649="원천",K1649*3.3%*-1,J1649="원천/고용",SUM(K1649*3.3%*-1,K1649*75%*0.8%*-1)),"")</f>
        <v/>
      </c>
      <c r="N1649" s="503">
        <f t="shared" ca="1" si="35"/>
        <v>0</v>
      </c>
      <c r="O1649" s="541"/>
      <c r="P1649" s="541"/>
      <c r="Q1649" s="537"/>
      <c r="R1649" s="537"/>
      <c r="S1649" s="537"/>
    </row>
    <row r="1650" spans="2:19" ht="18.75" customHeight="1">
      <c r="B1650" s="626"/>
      <c r="C1650" s="626"/>
      <c r="D1650" s="626" t="str">
        <f ca="1">IFERROR(_xludf.XLOOKUP(E1650,예산코드!D:D,예산코드!A:A),"")</f>
        <v/>
      </c>
      <c r="E1650" s="739"/>
      <c r="F1650" s="747"/>
      <c r="G1650" s="740"/>
      <c r="H1650" s="741"/>
      <c r="I1650" s="741"/>
      <c r="J1650" s="741"/>
      <c r="K1650" s="742"/>
      <c r="L1650" s="743"/>
      <c r="M1650" s="502" t="str">
        <f t="array" aca="1" ref="M1650" ca="1">IFERROR(_xludf.IFS(J1650="원천",K1650*3.3%*-1,J1650="원천/고용",SUM(K1650*3.3%*-1,K1650*75%*0.8%*-1)),"")</f>
        <v/>
      </c>
      <c r="N1650" s="503">
        <f t="shared" ca="1" si="35"/>
        <v>0</v>
      </c>
      <c r="O1650" s="540"/>
      <c r="P1650" s="540"/>
      <c r="Q1650" s="537"/>
      <c r="R1650" s="537"/>
      <c r="S1650" s="537"/>
    </row>
    <row r="1651" spans="2:19" ht="18.75" customHeight="1">
      <c r="B1651" s="626"/>
      <c r="C1651" s="626"/>
      <c r="D1651" s="626" t="str">
        <f ca="1">IFERROR(_xludf.XLOOKUP(E1651,예산코드!D:D,예산코드!A:A),"")</f>
        <v/>
      </c>
      <c r="E1651" s="739"/>
      <c r="F1651" s="747"/>
      <c r="G1651" s="740"/>
      <c r="H1651" s="741"/>
      <c r="I1651" s="741"/>
      <c r="J1651" s="741"/>
      <c r="K1651" s="742"/>
      <c r="L1651" s="743"/>
      <c r="M1651" s="502" t="str">
        <f t="array" aca="1" ref="M1651" ca="1">IFERROR(_xludf.IFS(J1651="원천",K1651*3.3%*-1,J1651="원천/고용",SUM(K1651*3.3%*-1,K1651*75%*0.8%*-1)),"")</f>
        <v/>
      </c>
      <c r="N1651" s="503">
        <f t="shared" ca="1" si="35"/>
        <v>0</v>
      </c>
      <c r="O1651" s="541"/>
      <c r="P1651" s="541"/>
      <c r="Q1651" s="537"/>
      <c r="R1651" s="537"/>
      <c r="S1651" s="537"/>
    </row>
    <row r="1652" spans="2:19" ht="18.75" customHeight="1">
      <c r="B1652" s="626"/>
      <c r="C1652" s="626"/>
      <c r="D1652" s="626" t="str">
        <f ca="1">IFERROR(_xludf.XLOOKUP(E1652,예산코드!D:D,예산코드!A:A),"")</f>
        <v/>
      </c>
      <c r="E1652" s="739"/>
      <c r="F1652" s="747"/>
      <c r="G1652" s="740"/>
      <c r="H1652" s="741"/>
      <c r="I1652" s="741"/>
      <c r="J1652" s="741"/>
      <c r="K1652" s="742"/>
      <c r="L1652" s="743"/>
      <c r="M1652" s="502" t="str">
        <f t="array" aca="1" ref="M1652" ca="1">IFERROR(_xludf.IFS(J1652="원천",K1652*3.3%*-1,J1652="원천/고용",SUM(K1652*3.3%*-1,K1652*75%*0.8%*-1)),"")</f>
        <v/>
      </c>
      <c r="N1652" s="503">
        <f t="shared" ca="1" si="35"/>
        <v>0</v>
      </c>
      <c r="O1652" s="540"/>
      <c r="P1652" s="540"/>
      <c r="Q1652" s="537"/>
      <c r="R1652" s="537"/>
      <c r="S1652" s="537"/>
    </row>
    <row r="1653" spans="2:19" ht="18.75" customHeight="1">
      <c r="B1653" s="626"/>
      <c r="C1653" s="626"/>
      <c r="D1653" s="626" t="str">
        <f ca="1">IFERROR(_xludf.XLOOKUP(E1653,예산코드!D:D,예산코드!A:A),"")</f>
        <v/>
      </c>
      <c r="E1653" s="739"/>
      <c r="F1653" s="747"/>
      <c r="G1653" s="740"/>
      <c r="H1653" s="741"/>
      <c r="I1653" s="741"/>
      <c r="J1653" s="741"/>
      <c r="K1653" s="742"/>
      <c r="L1653" s="743"/>
      <c r="M1653" s="502" t="str">
        <f t="array" aca="1" ref="M1653" ca="1">IFERROR(_xludf.IFS(J1653="원천",K1653*3.3%*-1,J1653="원천/고용",SUM(K1653*3.3%*-1,K1653*75%*0.8%*-1)),"")</f>
        <v/>
      </c>
      <c r="N1653" s="503">
        <f t="shared" ca="1" si="35"/>
        <v>0</v>
      </c>
      <c r="O1653" s="541"/>
      <c r="P1653" s="541"/>
      <c r="Q1653" s="537"/>
      <c r="R1653" s="537"/>
      <c r="S1653" s="537"/>
    </row>
    <row r="1654" spans="2:19" ht="18.75" customHeight="1">
      <c r="B1654" s="626"/>
      <c r="C1654" s="626"/>
      <c r="D1654" s="626" t="str">
        <f ca="1">IFERROR(_xludf.XLOOKUP(E1654,예산코드!D:D,예산코드!A:A),"")</f>
        <v/>
      </c>
      <c r="E1654" s="739"/>
      <c r="F1654" s="747"/>
      <c r="G1654" s="740"/>
      <c r="H1654" s="741"/>
      <c r="I1654" s="741"/>
      <c r="J1654" s="741"/>
      <c r="K1654" s="742"/>
      <c r="L1654" s="743"/>
      <c r="M1654" s="502" t="str">
        <f t="array" aca="1" ref="M1654" ca="1">IFERROR(_xludf.IFS(J1654="원천",K1654*3.3%*-1,J1654="원천/고용",SUM(K1654*3.3%*-1,K1654*75%*0.8%*-1)),"")</f>
        <v/>
      </c>
      <c r="N1654" s="503">
        <f t="shared" ca="1" si="35"/>
        <v>0</v>
      </c>
      <c r="O1654" s="540"/>
      <c r="P1654" s="540"/>
      <c r="Q1654" s="537"/>
      <c r="R1654" s="537"/>
      <c r="S1654" s="537"/>
    </row>
    <row r="1655" spans="2:19" ht="18.75" customHeight="1">
      <c r="B1655" s="626"/>
      <c r="C1655" s="626"/>
      <c r="D1655" s="626" t="str">
        <f ca="1">IFERROR(_xludf.XLOOKUP(E1655,예산코드!D:D,예산코드!A:A),"")</f>
        <v/>
      </c>
      <c r="E1655" s="739"/>
      <c r="F1655" s="747"/>
      <c r="G1655" s="740"/>
      <c r="H1655" s="741"/>
      <c r="I1655" s="741"/>
      <c r="J1655" s="741"/>
      <c r="K1655" s="742"/>
      <c r="L1655" s="743"/>
      <c r="M1655" s="502" t="str">
        <f t="array" aca="1" ref="M1655" ca="1">IFERROR(_xludf.IFS(J1655="원천",K1655*3.3%*-1,J1655="원천/고용",SUM(K1655*3.3%*-1,K1655*75%*0.8%*-1)),"")</f>
        <v/>
      </c>
      <c r="N1655" s="503">
        <f t="shared" ca="1" si="35"/>
        <v>0</v>
      </c>
      <c r="O1655" s="541"/>
      <c r="P1655" s="541"/>
      <c r="Q1655" s="537"/>
      <c r="R1655" s="537"/>
      <c r="S1655" s="537"/>
    </row>
    <row r="1656" spans="2:19" ht="18.75" customHeight="1">
      <c r="B1656" s="626"/>
      <c r="C1656" s="626"/>
      <c r="D1656" s="626" t="str">
        <f ca="1">IFERROR(_xludf.XLOOKUP(E1656,예산코드!D:D,예산코드!A:A),"")</f>
        <v/>
      </c>
      <c r="E1656" s="739"/>
      <c r="F1656" s="747"/>
      <c r="G1656" s="740"/>
      <c r="H1656" s="741"/>
      <c r="I1656" s="741"/>
      <c r="J1656" s="741"/>
      <c r="K1656" s="742"/>
      <c r="L1656" s="743"/>
      <c r="M1656" s="502" t="str">
        <f t="array" aca="1" ref="M1656" ca="1">IFERROR(_xludf.IFS(J1656="원천",K1656*3.3%*-1,J1656="원천/고용",SUM(K1656*3.3%*-1,K1656*75%*0.8%*-1)),"")</f>
        <v/>
      </c>
      <c r="N1656" s="503">
        <f t="shared" ca="1" si="35"/>
        <v>0</v>
      </c>
      <c r="O1656" s="540"/>
      <c r="P1656" s="540"/>
      <c r="Q1656" s="537"/>
      <c r="R1656" s="537"/>
      <c r="S1656" s="537"/>
    </row>
    <row r="1657" spans="2:19" ht="18.75" customHeight="1">
      <c r="B1657" s="626"/>
      <c r="C1657" s="626"/>
      <c r="D1657" s="626" t="str">
        <f ca="1">IFERROR(_xludf.XLOOKUP(E1657,예산코드!D:D,예산코드!A:A),"")</f>
        <v/>
      </c>
      <c r="E1657" s="739"/>
      <c r="F1657" s="747"/>
      <c r="G1657" s="740"/>
      <c r="H1657" s="741"/>
      <c r="I1657" s="741"/>
      <c r="J1657" s="741"/>
      <c r="K1657" s="742"/>
      <c r="L1657" s="743"/>
      <c r="M1657" s="502" t="str">
        <f t="array" aca="1" ref="M1657" ca="1">IFERROR(_xludf.IFS(J1657="원천",K1657*3.3%*-1,J1657="원천/고용",SUM(K1657*3.3%*-1,K1657*75%*0.8%*-1)),"")</f>
        <v/>
      </c>
      <c r="N1657" s="503">
        <f t="shared" ca="1" si="35"/>
        <v>0</v>
      </c>
      <c r="O1657" s="541"/>
      <c r="P1657" s="541"/>
      <c r="Q1657" s="537"/>
      <c r="R1657" s="537"/>
      <c r="S1657" s="537"/>
    </row>
    <row r="1658" spans="2:19" ht="18.75" customHeight="1">
      <c r="B1658" s="626"/>
      <c r="C1658" s="626"/>
      <c r="D1658" s="626" t="str">
        <f ca="1">IFERROR(_xludf.XLOOKUP(E1658,예산코드!D:D,예산코드!A:A),"")</f>
        <v/>
      </c>
      <c r="E1658" s="739"/>
      <c r="F1658" s="747"/>
      <c r="G1658" s="740"/>
      <c r="H1658" s="741"/>
      <c r="I1658" s="741"/>
      <c r="J1658" s="741"/>
      <c r="K1658" s="742"/>
      <c r="L1658" s="743"/>
      <c r="M1658" s="502" t="str">
        <f t="array" aca="1" ref="M1658" ca="1">IFERROR(_xludf.IFS(J1658="원천",K1658*3.3%*-1,J1658="원천/고용",SUM(K1658*3.3%*-1,K1658*75%*0.8%*-1)),"")</f>
        <v/>
      </c>
      <c r="N1658" s="503">
        <f t="shared" ca="1" si="35"/>
        <v>0</v>
      </c>
      <c r="O1658" s="540"/>
      <c r="P1658" s="540"/>
      <c r="Q1658" s="537"/>
      <c r="R1658" s="537"/>
      <c r="S1658" s="537"/>
    </row>
    <row r="1659" spans="2:19" ht="18.75" customHeight="1">
      <c r="B1659" s="626"/>
      <c r="C1659" s="626"/>
      <c r="D1659" s="626" t="str">
        <f ca="1">IFERROR(_xludf.XLOOKUP(E1659,예산코드!D:D,예산코드!A:A),"")</f>
        <v/>
      </c>
      <c r="E1659" s="739"/>
      <c r="F1659" s="747"/>
      <c r="G1659" s="740"/>
      <c r="H1659" s="741"/>
      <c r="I1659" s="741"/>
      <c r="J1659" s="741"/>
      <c r="K1659" s="742"/>
      <c r="L1659" s="743"/>
      <c r="M1659" s="502" t="str">
        <f t="array" aca="1" ref="M1659" ca="1">IFERROR(_xludf.IFS(J1659="원천",K1659*3.3%*-1,J1659="원천/고용",SUM(K1659*3.3%*-1,K1659*75%*0.8%*-1)),"")</f>
        <v/>
      </c>
      <c r="N1659" s="503">
        <f t="shared" ca="1" si="35"/>
        <v>0</v>
      </c>
      <c r="O1659" s="541"/>
      <c r="P1659" s="541"/>
      <c r="Q1659" s="537"/>
      <c r="R1659" s="537"/>
      <c r="S1659" s="537"/>
    </row>
    <row r="1660" spans="2:19" ht="18.75" customHeight="1">
      <c r="B1660" s="626"/>
      <c r="C1660" s="626"/>
      <c r="D1660" s="626" t="str">
        <f ca="1">IFERROR(_xludf.XLOOKUP(E1660,예산코드!D:D,예산코드!A:A),"")</f>
        <v/>
      </c>
      <c r="E1660" s="739"/>
      <c r="F1660" s="747"/>
      <c r="G1660" s="740"/>
      <c r="H1660" s="741"/>
      <c r="I1660" s="741"/>
      <c r="J1660" s="741"/>
      <c r="K1660" s="742"/>
      <c r="L1660" s="743"/>
      <c r="M1660" s="502" t="str">
        <f t="array" aca="1" ref="M1660" ca="1">IFERROR(_xludf.IFS(J1660="원천",K1660*3.3%*-1,J1660="원천/고용",SUM(K1660*3.3%*-1,K1660*75%*0.8%*-1)),"")</f>
        <v/>
      </c>
      <c r="N1660" s="503">
        <f t="shared" ca="1" si="35"/>
        <v>0</v>
      </c>
      <c r="O1660" s="540"/>
      <c r="P1660" s="540"/>
      <c r="Q1660" s="537"/>
      <c r="R1660" s="537"/>
      <c r="S1660" s="537"/>
    </row>
    <row r="1661" spans="2:19" ht="18.75" customHeight="1">
      <c r="B1661" s="626"/>
      <c r="C1661" s="626"/>
      <c r="D1661" s="626" t="str">
        <f ca="1">IFERROR(_xludf.XLOOKUP(E1661,예산코드!D:D,예산코드!A:A),"")</f>
        <v/>
      </c>
      <c r="E1661" s="739"/>
      <c r="F1661" s="747"/>
      <c r="G1661" s="740"/>
      <c r="H1661" s="741"/>
      <c r="I1661" s="741"/>
      <c r="J1661" s="741"/>
      <c r="K1661" s="742"/>
      <c r="L1661" s="743"/>
      <c r="M1661" s="502" t="str">
        <f t="array" aca="1" ref="M1661" ca="1">IFERROR(_xludf.IFS(J1661="원천",K1661*3.3%*-1,J1661="원천/고용",SUM(K1661*3.3%*-1,K1661*75%*0.8%*-1)),"")</f>
        <v/>
      </c>
      <c r="N1661" s="503">
        <f t="shared" ca="1" si="35"/>
        <v>0</v>
      </c>
      <c r="O1661" s="541"/>
      <c r="P1661" s="541"/>
      <c r="Q1661" s="537"/>
      <c r="R1661" s="537"/>
      <c r="S1661" s="537"/>
    </row>
    <row r="1662" spans="2:19" ht="18.75" customHeight="1">
      <c r="B1662" s="626"/>
      <c r="C1662" s="626"/>
      <c r="D1662" s="626" t="str">
        <f ca="1">IFERROR(_xludf.XLOOKUP(E1662,예산코드!D:D,예산코드!A:A),"")</f>
        <v/>
      </c>
      <c r="E1662" s="739"/>
      <c r="F1662" s="747"/>
      <c r="G1662" s="740"/>
      <c r="H1662" s="741"/>
      <c r="I1662" s="741"/>
      <c r="J1662" s="741"/>
      <c r="K1662" s="742"/>
      <c r="L1662" s="743"/>
      <c r="M1662" s="502" t="str">
        <f t="array" aca="1" ref="M1662" ca="1">IFERROR(_xludf.IFS(J1662="원천",K1662*3.3%*-1,J1662="원천/고용",SUM(K1662*3.3%*-1,K1662*75%*0.8%*-1)),"")</f>
        <v/>
      </c>
      <c r="N1662" s="503">
        <f t="shared" ca="1" si="35"/>
        <v>0</v>
      </c>
      <c r="O1662" s="540"/>
      <c r="P1662" s="540"/>
      <c r="Q1662" s="537"/>
      <c r="R1662" s="537"/>
      <c r="S1662" s="537"/>
    </row>
    <row r="1663" spans="2:19" ht="18.75" customHeight="1">
      <c r="B1663" s="626"/>
      <c r="C1663" s="626"/>
      <c r="D1663" s="626" t="str">
        <f ca="1">IFERROR(_xludf.XLOOKUP(E1663,예산코드!D:D,예산코드!A:A),"")</f>
        <v/>
      </c>
      <c r="E1663" s="739"/>
      <c r="F1663" s="747"/>
      <c r="G1663" s="740"/>
      <c r="H1663" s="741"/>
      <c r="I1663" s="741"/>
      <c r="J1663" s="741"/>
      <c r="K1663" s="742"/>
      <c r="L1663" s="743"/>
      <c r="M1663" s="502" t="str">
        <f t="array" aca="1" ref="M1663" ca="1">IFERROR(_xludf.IFS(J1663="원천",K1663*3.3%*-1,J1663="원천/고용",SUM(K1663*3.3%*-1,K1663*75%*0.8%*-1)),"")</f>
        <v/>
      </c>
      <c r="N1663" s="503">
        <f t="shared" ca="1" si="35"/>
        <v>0</v>
      </c>
      <c r="O1663" s="541"/>
      <c r="P1663" s="541"/>
      <c r="Q1663" s="537"/>
      <c r="R1663" s="537"/>
      <c r="S1663" s="537"/>
    </row>
    <row r="1664" spans="2:19" ht="18.75" customHeight="1">
      <c r="B1664" s="626"/>
      <c r="C1664" s="626"/>
      <c r="D1664" s="626" t="str">
        <f ca="1">IFERROR(_xludf.XLOOKUP(E1664,예산코드!D:D,예산코드!A:A),"")</f>
        <v/>
      </c>
      <c r="E1664" s="739"/>
      <c r="F1664" s="747"/>
      <c r="G1664" s="740"/>
      <c r="H1664" s="741"/>
      <c r="I1664" s="741"/>
      <c r="J1664" s="741"/>
      <c r="K1664" s="742"/>
      <c r="L1664" s="743"/>
      <c r="M1664" s="502" t="str">
        <f t="array" aca="1" ref="M1664" ca="1">IFERROR(_xludf.IFS(J1664="원천",K1664*3.3%*-1,J1664="원천/고용",SUM(K1664*3.3%*-1,K1664*75%*0.8%*-1)),"")</f>
        <v/>
      </c>
      <c r="N1664" s="503">
        <f t="shared" ca="1" si="35"/>
        <v>0</v>
      </c>
      <c r="O1664" s="540"/>
      <c r="P1664" s="540"/>
      <c r="Q1664" s="537"/>
      <c r="R1664" s="537"/>
      <c r="S1664" s="537"/>
    </row>
    <row r="1665" spans="2:19" ht="18.75" customHeight="1">
      <c r="B1665" s="626"/>
      <c r="C1665" s="626"/>
      <c r="D1665" s="626" t="str">
        <f ca="1">IFERROR(_xludf.XLOOKUP(E1665,예산코드!D:D,예산코드!A:A),"")</f>
        <v/>
      </c>
      <c r="E1665" s="739"/>
      <c r="F1665" s="747"/>
      <c r="G1665" s="740"/>
      <c r="H1665" s="741"/>
      <c r="I1665" s="741"/>
      <c r="J1665" s="741"/>
      <c r="K1665" s="742"/>
      <c r="L1665" s="743"/>
      <c r="M1665" s="502" t="str">
        <f t="array" aca="1" ref="M1665" ca="1">IFERROR(_xludf.IFS(J1665="원천",K1665*3.3%*-1,J1665="원천/고용",SUM(K1665*3.3%*-1,K1665*75%*0.8%*-1)),"")</f>
        <v/>
      </c>
      <c r="N1665" s="503">
        <f t="shared" ca="1" si="35"/>
        <v>0</v>
      </c>
      <c r="O1665" s="541"/>
      <c r="P1665" s="541"/>
      <c r="Q1665" s="537"/>
      <c r="R1665" s="537"/>
      <c r="S1665" s="537"/>
    </row>
    <row r="1666" spans="2:19" ht="18.75" customHeight="1">
      <c r="B1666" s="626"/>
      <c r="C1666" s="626"/>
      <c r="D1666" s="626" t="str">
        <f ca="1">IFERROR(_xludf.XLOOKUP(E1666,예산코드!D:D,예산코드!A:A),"")</f>
        <v/>
      </c>
      <c r="E1666" s="739"/>
      <c r="F1666" s="747"/>
      <c r="G1666" s="740"/>
      <c r="H1666" s="741"/>
      <c r="I1666" s="741"/>
      <c r="J1666" s="741"/>
      <c r="K1666" s="742"/>
      <c r="L1666" s="743"/>
      <c r="M1666" s="502" t="str">
        <f t="array" aca="1" ref="M1666" ca="1">IFERROR(_xludf.IFS(J1666="원천",K1666*3.3%*-1,J1666="원천/고용",SUM(K1666*3.3%*-1,K1666*75%*0.8%*-1)),"")</f>
        <v/>
      </c>
      <c r="N1666" s="503">
        <f t="shared" ca="1" si="35"/>
        <v>0</v>
      </c>
      <c r="O1666" s="540"/>
      <c r="P1666" s="540"/>
      <c r="Q1666" s="537"/>
      <c r="R1666" s="537"/>
      <c r="S1666" s="537"/>
    </row>
    <row r="1667" spans="2:19" ht="18.75" customHeight="1">
      <c r="B1667" s="626"/>
      <c r="C1667" s="626"/>
      <c r="D1667" s="626" t="str">
        <f ca="1">IFERROR(_xludf.XLOOKUP(E1667,예산코드!D:D,예산코드!A:A),"")</f>
        <v/>
      </c>
      <c r="E1667" s="739"/>
      <c r="F1667" s="747"/>
      <c r="G1667" s="740"/>
      <c r="H1667" s="741"/>
      <c r="I1667" s="741"/>
      <c r="J1667" s="741"/>
      <c r="K1667" s="742"/>
      <c r="L1667" s="743"/>
      <c r="M1667" s="502" t="str">
        <f t="array" aca="1" ref="M1667" ca="1">IFERROR(_xludf.IFS(J1667="원천",K1667*3.3%*-1,J1667="원천/고용",SUM(K1667*3.3%*-1,K1667*75%*0.8%*-1)),"")</f>
        <v/>
      </c>
      <c r="N1667" s="503">
        <f t="shared" ca="1" si="35"/>
        <v>0</v>
      </c>
      <c r="O1667" s="541"/>
      <c r="P1667" s="541"/>
      <c r="Q1667" s="537"/>
      <c r="R1667" s="537"/>
      <c r="S1667" s="537"/>
    </row>
    <row r="1668" spans="2:19" ht="18.75" customHeight="1">
      <c r="B1668" s="626"/>
      <c r="C1668" s="626"/>
      <c r="D1668" s="626" t="str">
        <f ca="1">IFERROR(_xludf.XLOOKUP(E1668,예산코드!D:D,예산코드!A:A),"")</f>
        <v/>
      </c>
      <c r="E1668" s="739"/>
      <c r="F1668" s="747"/>
      <c r="G1668" s="740"/>
      <c r="H1668" s="741"/>
      <c r="I1668" s="741"/>
      <c r="J1668" s="741"/>
      <c r="K1668" s="742"/>
      <c r="L1668" s="743"/>
      <c r="M1668" s="502" t="str">
        <f t="array" aca="1" ref="M1668" ca="1">IFERROR(_xludf.IFS(J1668="원천",K1668*3.3%*-1,J1668="원천/고용",SUM(K1668*3.3%*-1,K1668*75%*0.8%*-1)),"")</f>
        <v/>
      </c>
      <c r="N1668" s="503">
        <f t="shared" ca="1" si="35"/>
        <v>0</v>
      </c>
      <c r="O1668" s="540"/>
      <c r="P1668" s="540"/>
      <c r="Q1668" s="537"/>
      <c r="R1668" s="537"/>
      <c r="S1668" s="537"/>
    </row>
    <row r="1669" spans="2:19" ht="18.75" customHeight="1">
      <c r="B1669" s="626"/>
      <c r="C1669" s="626"/>
      <c r="D1669" s="626" t="str">
        <f ca="1">IFERROR(_xludf.XLOOKUP(E1669,예산코드!D:D,예산코드!A:A),"")</f>
        <v/>
      </c>
      <c r="E1669" s="739"/>
      <c r="F1669" s="747"/>
      <c r="G1669" s="740"/>
      <c r="H1669" s="741"/>
      <c r="I1669" s="741"/>
      <c r="J1669" s="741"/>
      <c r="K1669" s="742"/>
      <c r="L1669" s="743"/>
      <c r="M1669" s="502" t="str">
        <f t="array" aca="1" ref="M1669" ca="1">IFERROR(_xludf.IFS(J1669="원천",K1669*3.3%*-1,J1669="원천/고용",SUM(K1669*3.3%*-1,K1669*75%*0.8%*-1)),"")</f>
        <v/>
      </c>
      <c r="N1669" s="503">
        <f t="shared" ca="1" si="35"/>
        <v>0</v>
      </c>
      <c r="O1669" s="541"/>
      <c r="P1669" s="541"/>
      <c r="Q1669" s="537"/>
      <c r="R1669" s="537"/>
      <c r="S1669" s="537"/>
    </row>
    <row r="1670" spans="2:19" ht="18.75" customHeight="1">
      <c r="B1670" s="626"/>
      <c r="C1670" s="626"/>
      <c r="D1670" s="626" t="str">
        <f ca="1">IFERROR(_xludf.XLOOKUP(E1670,예산코드!D:D,예산코드!A:A),"")</f>
        <v/>
      </c>
      <c r="E1670" s="739"/>
      <c r="F1670" s="747"/>
      <c r="G1670" s="740"/>
      <c r="H1670" s="741"/>
      <c r="I1670" s="741"/>
      <c r="J1670" s="741"/>
      <c r="K1670" s="742"/>
      <c r="L1670" s="743"/>
      <c r="M1670" s="502" t="str">
        <f t="array" aca="1" ref="M1670" ca="1">IFERROR(_xludf.IFS(J1670="원천",K1670*3.3%*-1,J1670="원천/고용",SUM(K1670*3.3%*-1,K1670*75%*0.8%*-1)),"")</f>
        <v/>
      </c>
      <c r="N1670" s="503">
        <f t="shared" ca="1" si="35"/>
        <v>0</v>
      </c>
      <c r="O1670" s="540"/>
      <c r="P1670" s="540"/>
      <c r="Q1670" s="537"/>
      <c r="R1670" s="537"/>
      <c r="S1670" s="537"/>
    </row>
    <row r="1671" spans="2:19" ht="18.75" customHeight="1">
      <c r="B1671" s="626"/>
      <c r="C1671" s="626"/>
      <c r="D1671" s="626" t="str">
        <f ca="1">IFERROR(_xludf.XLOOKUP(E1671,예산코드!D:D,예산코드!A:A),"")</f>
        <v/>
      </c>
      <c r="E1671" s="739"/>
      <c r="F1671" s="747"/>
      <c r="G1671" s="740"/>
      <c r="H1671" s="741"/>
      <c r="I1671" s="741"/>
      <c r="J1671" s="741"/>
      <c r="K1671" s="742"/>
      <c r="L1671" s="743"/>
      <c r="M1671" s="502" t="str">
        <f t="array" aca="1" ref="M1671" ca="1">IFERROR(_xludf.IFS(J1671="원천",K1671*3.3%*-1,J1671="원천/고용",SUM(K1671*3.3%*-1,K1671*75%*0.8%*-1)),"")</f>
        <v/>
      </c>
      <c r="N1671" s="503">
        <f t="shared" ca="1" si="35"/>
        <v>0</v>
      </c>
      <c r="O1671" s="541"/>
      <c r="P1671" s="541"/>
      <c r="Q1671" s="537"/>
      <c r="R1671" s="537"/>
      <c r="S1671" s="537"/>
    </row>
    <row r="1672" spans="2:19" ht="18.75" customHeight="1">
      <c r="B1672" s="626"/>
      <c r="C1672" s="626"/>
      <c r="D1672" s="626" t="str">
        <f ca="1">IFERROR(_xludf.XLOOKUP(E1672,예산코드!D:D,예산코드!A:A),"")</f>
        <v/>
      </c>
      <c r="E1672" s="739"/>
      <c r="F1672" s="747"/>
      <c r="G1672" s="740"/>
      <c r="H1672" s="741"/>
      <c r="I1672" s="741"/>
      <c r="J1672" s="741"/>
      <c r="K1672" s="742"/>
      <c r="L1672" s="743"/>
      <c r="M1672" s="502" t="str">
        <f t="array" aca="1" ref="M1672" ca="1">IFERROR(_xludf.IFS(J1672="원천",K1672*3.3%*-1,J1672="원천/고용",SUM(K1672*3.3%*-1,K1672*75%*0.8%*-1)),"")</f>
        <v/>
      </c>
      <c r="N1672" s="503">
        <f t="shared" ca="1" si="35"/>
        <v>0</v>
      </c>
      <c r="O1672" s="540"/>
      <c r="P1672" s="540"/>
      <c r="Q1672" s="537"/>
      <c r="R1672" s="537"/>
      <c r="S1672" s="537"/>
    </row>
    <row r="1673" spans="2:19" ht="18.75" customHeight="1">
      <c r="B1673" s="626"/>
      <c r="C1673" s="626"/>
      <c r="D1673" s="626" t="str">
        <f ca="1">IFERROR(_xludf.XLOOKUP(E1673,예산코드!D:D,예산코드!A:A),"")</f>
        <v/>
      </c>
      <c r="E1673" s="739"/>
      <c r="F1673" s="747"/>
      <c r="G1673" s="740"/>
      <c r="H1673" s="741"/>
      <c r="I1673" s="741"/>
      <c r="J1673" s="741"/>
      <c r="K1673" s="742"/>
      <c r="L1673" s="743"/>
      <c r="M1673" s="502" t="str">
        <f t="array" aca="1" ref="M1673" ca="1">IFERROR(_xludf.IFS(J1673="원천",K1673*3.3%*-1,J1673="원천/고용",SUM(K1673*3.3%*-1,K1673*75%*0.8%*-1)),"")</f>
        <v/>
      </c>
      <c r="N1673" s="503">
        <f t="shared" ca="1" si="35"/>
        <v>0</v>
      </c>
      <c r="O1673" s="541"/>
      <c r="P1673" s="541"/>
      <c r="Q1673" s="537"/>
      <c r="R1673" s="537"/>
      <c r="S1673" s="537"/>
    </row>
    <row r="1674" spans="2:19" ht="18.75" customHeight="1">
      <c r="B1674" s="626"/>
      <c r="C1674" s="626"/>
      <c r="D1674" s="626" t="str">
        <f ca="1">IFERROR(_xludf.XLOOKUP(E1674,예산코드!D:D,예산코드!A:A),"")</f>
        <v/>
      </c>
      <c r="E1674" s="739"/>
      <c r="F1674" s="747"/>
      <c r="G1674" s="740"/>
      <c r="H1674" s="741"/>
      <c r="I1674" s="741"/>
      <c r="J1674" s="741"/>
      <c r="K1674" s="742"/>
      <c r="L1674" s="743"/>
      <c r="M1674" s="502" t="str">
        <f t="array" aca="1" ref="M1674" ca="1">IFERROR(_xludf.IFS(J1674="원천",K1674*3.3%*-1,J1674="원천/고용",SUM(K1674*3.3%*-1,K1674*75%*0.8%*-1)),"")</f>
        <v/>
      </c>
      <c r="N1674" s="503">
        <f t="shared" ca="1" si="35"/>
        <v>0</v>
      </c>
      <c r="O1674" s="540"/>
      <c r="P1674" s="540"/>
      <c r="Q1674" s="537"/>
      <c r="R1674" s="537"/>
      <c r="S1674" s="537"/>
    </row>
    <row r="1675" spans="2:19" ht="18.75" customHeight="1">
      <c r="B1675" s="626"/>
      <c r="C1675" s="626"/>
      <c r="D1675" s="626" t="str">
        <f ca="1">IFERROR(_xludf.XLOOKUP(E1675,예산코드!D:D,예산코드!A:A),"")</f>
        <v/>
      </c>
      <c r="E1675" s="739"/>
      <c r="F1675" s="747"/>
      <c r="G1675" s="740"/>
      <c r="H1675" s="741"/>
      <c r="I1675" s="741"/>
      <c r="J1675" s="741"/>
      <c r="K1675" s="742"/>
      <c r="L1675" s="743"/>
      <c r="M1675" s="502" t="str">
        <f t="array" aca="1" ref="M1675" ca="1">IFERROR(_xludf.IFS(J1675="원천",K1675*3.3%*-1,J1675="원천/고용",SUM(K1675*3.3%*-1,K1675*75%*0.8%*-1)),"")</f>
        <v/>
      </c>
      <c r="N1675" s="503">
        <f t="shared" ca="1" si="35"/>
        <v>0</v>
      </c>
      <c r="O1675" s="541"/>
      <c r="P1675" s="541"/>
      <c r="Q1675" s="537"/>
      <c r="R1675" s="537"/>
      <c r="S1675" s="537"/>
    </row>
    <row r="1676" spans="2:19" ht="18.75" customHeight="1">
      <c r="B1676" s="626"/>
      <c r="C1676" s="626"/>
      <c r="D1676" s="626" t="str">
        <f ca="1">IFERROR(_xludf.XLOOKUP(E1676,예산코드!D:D,예산코드!A:A),"")</f>
        <v/>
      </c>
      <c r="E1676" s="739"/>
      <c r="F1676" s="747"/>
      <c r="G1676" s="740"/>
      <c r="H1676" s="741"/>
      <c r="I1676" s="741"/>
      <c r="J1676" s="741"/>
      <c r="K1676" s="742"/>
      <c r="L1676" s="743"/>
      <c r="M1676" s="502" t="str">
        <f t="array" aca="1" ref="M1676" ca="1">IFERROR(_xludf.IFS(J1676="원천",K1676*3.3%*-1,J1676="원천/고용",SUM(K1676*3.3%*-1,K1676*75%*0.8%*-1)),"")</f>
        <v/>
      </c>
      <c r="N1676" s="503">
        <f t="shared" ca="1" si="35"/>
        <v>0</v>
      </c>
      <c r="O1676" s="540"/>
      <c r="P1676" s="540"/>
      <c r="Q1676" s="537"/>
      <c r="R1676" s="537"/>
      <c r="S1676" s="537"/>
    </row>
    <row r="1677" spans="2:19" ht="18.75" customHeight="1">
      <c r="B1677" s="626"/>
      <c r="C1677" s="626"/>
      <c r="D1677" s="626" t="str">
        <f ca="1">IFERROR(_xludf.XLOOKUP(E1677,예산코드!D:D,예산코드!A:A),"")</f>
        <v/>
      </c>
      <c r="E1677" s="739"/>
      <c r="F1677" s="747"/>
      <c r="G1677" s="740"/>
      <c r="H1677" s="741"/>
      <c r="I1677" s="741"/>
      <c r="J1677" s="741"/>
      <c r="K1677" s="742"/>
      <c r="L1677" s="743"/>
      <c r="M1677" s="502" t="str">
        <f t="array" aca="1" ref="M1677" ca="1">IFERROR(_xludf.IFS(J1677="원천",K1677*3.3%*-1,J1677="원천/고용",SUM(K1677*3.3%*-1,K1677*75%*0.8%*-1)),"")</f>
        <v/>
      </c>
      <c r="N1677" s="503">
        <f t="shared" ca="1" si="35"/>
        <v>0</v>
      </c>
      <c r="O1677" s="541"/>
      <c r="P1677" s="541"/>
      <c r="Q1677" s="537"/>
      <c r="R1677" s="537"/>
      <c r="S1677" s="537"/>
    </row>
    <row r="1678" spans="2:19" ht="18.75" customHeight="1">
      <c r="B1678" s="626"/>
      <c r="C1678" s="626"/>
      <c r="D1678" s="626" t="str">
        <f ca="1">IFERROR(_xludf.XLOOKUP(E1678,예산코드!D:D,예산코드!A:A),"")</f>
        <v/>
      </c>
      <c r="E1678" s="739"/>
      <c r="F1678" s="747"/>
      <c r="G1678" s="740"/>
      <c r="H1678" s="741"/>
      <c r="I1678" s="741"/>
      <c r="J1678" s="741"/>
      <c r="K1678" s="742"/>
      <c r="L1678" s="743"/>
      <c r="M1678" s="502" t="str">
        <f t="array" aca="1" ref="M1678" ca="1">IFERROR(_xludf.IFS(J1678="원천",K1678*3.3%*-1,J1678="원천/고용",SUM(K1678*3.3%*-1,K1678*75%*0.8%*-1)),"")</f>
        <v/>
      </c>
      <c r="N1678" s="503">
        <f t="shared" ca="1" si="35"/>
        <v>0</v>
      </c>
      <c r="O1678" s="540"/>
      <c r="P1678" s="540"/>
      <c r="Q1678" s="537"/>
      <c r="R1678" s="537"/>
      <c r="S1678" s="537"/>
    </row>
    <row r="1679" spans="2:19" ht="18.75" customHeight="1">
      <c r="B1679" s="626"/>
      <c r="C1679" s="626"/>
      <c r="D1679" s="626" t="str">
        <f ca="1">IFERROR(_xludf.XLOOKUP(E1679,예산코드!D:D,예산코드!A:A),"")</f>
        <v/>
      </c>
      <c r="E1679" s="739"/>
      <c r="F1679" s="747"/>
      <c r="G1679" s="740"/>
      <c r="H1679" s="741"/>
      <c r="I1679" s="741"/>
      <c r="J1679" s="741"/>
      <c r="K1679" s="742"/>
      <c r="L1679" s="743"/>
      <c r="M1679" s="502" t="str">
        <f t="array" aca="1" ref="M1679" ca="1">IFERROR(_xludf.IFS(J1679="원천",K1679*3.3%*-1,J1679="원천/고용",SUM(K1679*3.3%*-1,K1679*75%*0.8%*-1)),"")</f>
        <v/>
      </c>
      <c r="N1679" s="503">
        <f t="shared" ca="1" si="35"/>
        <v>0</v>
      </c>
      <c r="O1679" s="541"/>
      <c r="P1679" s="541"/>
      <c r="Q1679" s="537"/>
      <c r="R1679" s="537"/>
      <c r="S1679" s="537"/>
    </row>
    <row r="1680" spans="2:19" ht="18.75" customHeight="1">
      <c r="B1680" s="626"/>
      <c r="C1680" s="626"/>
      <c r="D1680" s="626" t="str">
        <f ca="1">IFERROR(_xludf.XLOOKUP(E1680,예산코드!D:D,예산코드!A:A),"")</f>
        <v/>
      </c>
      <c r="E1680" s="739"/>
      <c r="F1680" s="747"/>
      <c r="G1680" s="740"/>
      <c r="H1680" s="741"/>
      <c r="I1680" s="741"/>
      <c r="J1680" s="741"/>
      <c r="K1680" s="742"/>
      <c r="L1680" s="743"/>
      <c r="M1680" s="502" t="str">
        <f t="array" aca="1" ref="M1680" ca="1">IFERROR(_xludf.IFS(J1680="원천",K1680*3.3%*-1,J1680="원천/고용",SUM(K1680*3.3%*-1,K1680*75%*0.8%*-1)),"")</f>
        <v/>
      </c>
      <c r="N1680" s="503">
        <f t="shared" ca="1" si="35"/>
        <v>0</v>
      </c>
      <c r="O1680" s="540"/>
      <c r="P1680" s="540"/>
      <c r="Q1680" s="537"/>
      <c r="R1680" s="537"/>
      <c r="S1680" s="537"/>
    </row>
    <row r="1681" spans="2:19" ht="18.75" customHeight="1">
      <c r="B1681" s="626"/>
      <c r="C1681" s="626"/>
      <c r="D1681" s="626" t="str">
        <f ca="1">IFERROR(_xludf.XLOOKUP(E1681,예산코드!D:D,예산코드!A:A),"")</f>
        <v/>
      </c>
      <c r="E1681" s="739"/>
      <c r="F1681" s="747"/>
      <c r="G1681" s="740"/>
      <c r="H1681" s="741"/>
      <c r="I1681" s="741"/>
      <c r="J1681" s="741"/>
      <c r="K1681" s="742"/>
      <c r="L1681" s="743"/>
      <c r="M1681" s="502" t="str">
        <f t="array" aca="1" ref="M1681" ca="1">IFERROR(_xludf.IFS(J1681="원천",K1681*3.3%*-1,J1681="원천/고용",SUM(K1681*3.3%*-1,K1681*75%*0.8%*-1)),"")</f>
        <v/>
      </c>
      <c r="N1681" s="503">
        <f t="shared" ca="1" si="35"/>
        <v>0</v>
      </c>
      <c r="O1681" s="541"/>
      <c r="P1681" s="541"/>
      <c r="Q1681" s="537"/>
      <c r="R1681" s="537"/>
      <c r="S1681" s="537"/>
    </row>
    <row r="1682" spans="2:19" ht="18.75" customHeight="1">
      <c r="B1682" s="626"/>
      <c r="C1682" s="626"/>
      <c r="D1682" s="626" t="str">
        <f ca="1">IFERROR(_xludf.XLOOKUP(E1682,예산코드!D:D,예산코드!A:A),"")</f>
        <v/>
      </c>
      <c r="E1682" s="739"/>
      <c r="F1682" s="747"/>
      <c r="G1682" s="740"/>
      <c r="H1682" s="741"/>
      <c r="I1682" s="741"/>
      <c r="J1682" s="741"/>
      <c r="K1682" s="742"/>
      <c r="L1682" s="743"/>
      <c r="M1682" s="502" t="str">
        <f t="array" aca="1" ref="M1682" ca="1">IFERROR(_xludf.IFS(J1682="원천",K1682*3.3%*-1,J1682="원천/고용",SUM(K1682*3.3%*-1,K1682*75%*0.8%*-1)),"")</f>
        <v/>
      </c>
      <c r="N1682" s="503">
        <f t="shared" ca="1" si="35"/>
        <v>0</v>
      </c>
      <c r="O1682" s="540"/>
      <c r="P1682" s="540"/>
      <c r="Q1682" s="537"/>
      <c r="R1682" s="537"/>
      <c r="S1682" s="537"/>
    </row>
    <row r="1683" spans="2:19" ht="18.75" customHeight="1">
      <c r="B1683" s="626"/>
      <c r="C1683" s="626"/>
      <c r="D1683" s="626" t="str">
        <f ca="1">IFERROR(_xludf.XLOOKUP(E1683,예산코드!D:D,예산코드!A:A),"")</f>
        <v/>
      </c>
      <c r="E1683" s="739"/>
      <c r="F1683" s="747"/>
      <c r="G1683" s="740"/>
      <c r="H1683" s="741"/>
      <c r="I1683" s="741"/>
      <c r="J1683" s="741"/>
      <c r="K1683" s="742"/>
      <c r="L1683" s="743"/>
      <c r="M1683" s="502" t="str">
        <f t="array" aca="1" ref="M1683" ca="1">IFERROR(_xludf.IFS(J1683="원천",K1683*3.3%*-1,J1683="원천/고용",SUM(K1683*3.3%*-1,K1683*75%*0.8%*-1)),"")</f>
        <v/>
      </c>
      <c r="N1683" s="503">
        <f t="shared" ca="1" si="35"/>
        <v>0</v>
      </c>
      <c r="O1683" s="541"/>
      <c r="P1683" s="541"/>
      <c r="Q1683" s="537"/>
      <c r="R1683" s="537"/>
      <c r="S1683" s="537"/>
    </row>
    <row r="1684" spans="2:19" ht="18.75" customHeight="1">
      <c r="B1684" s="626"/>
      <c r="C1684" s="626"/>
      <c r="D1684" s="626" t="str">
        <f ca="1">IFERROR(_xludf.XLOOKUP(E1684,예산코드!D:D,예산코드!A:A),"")</f>
        <v/>
      </c>
      <c r="E1684" s="739"/>
      <c r="F1684" s="747"/>
      <c r="G1684" s="740"/>
      <c r="H1684" s="741"/>
      <c r="I1684" s="741"/>
      <c r="J1684" s="741"/>
      <c r="K1684" s="742"/>
      <c r="L1684" s="743"/>
      <c r="M1684" s="502" t="str">
        <f t="array" aca="1" ref="M1684" ca="1">IFERROR(_xludf.IFS(J1684="원천",K1684*3.3%*-1,J1684="원천/고용",SUM(K1684*3.3%*-1,K1684*75%*0.8%*-1)),"")</f>
        <v/>
      </c>
      <c r="N1684" s="503">
        <f t="shared" ca="1" si="35"/>
        <v>0</v>
      </c>
      <c r="O1684" s="540"/>
      <c r="P1684" s="540"/>
      <c r="Q1684" s="537"/>
      <c r="R1684" s="537"/>
      <c r="S1684" s="537"/>
    </row>
    <row r="1685" spans="2:19" ht="18.75" customHeight="1">
      <c r="B1685" s="626"/>
      <c r="C1685" s="626"/>
      <c r="D1685" s="626" t="str">
        <f ca="1">IFERROR(_xludf.XLOOKUP(E1685,예산코드!D:D,예산코드!A:A),"")</f>
        <v/>
      </c>
      <c r="E1685" s="739"/>
      <c r="F1685" s="747"/>
      <c r="G1685" s="740"/>
      <c r="H1685" s="741"/>
      <c r="I1685" s="741"/>
      <c r="J1685" s="741"/>
      <c r="K1685" s="742"/>
      <c r="L1685" s="743"/>
      <c r="M1685" s="502" t="str">
        <f t="array" aca="1" ref="M1685" ca="1">IFERROR(_xludf.IFS(J1685="원천",K1685*3.3%*-1,J1685="원천/고용",SUM(K1685*3.3%*-1,K1685*75%*0.8%*-1)),"")</f>
        <v/>
      </c>
      <c r="N1685" s="503">
        <f t="shared" ca="1" si="35"/>
        <v>0</v>
      </c>
      <c r="O1685" s="541"/>
      <c r="P1685" s="541"/>
      <c r="Q1685" s="537"/>
      <c r="R1685" s="537"/>
      <c r="S1685" s="537"/>
    </row>
    <row r="1686" spans="2:19" ht="18.75" customHeight="1">
      <c r="B1686" s="626"/>
      <c r="C1686" s="626"/>
      <c r="D1686" s="626" t="str">
        <f ca="1">IFERROR(_xludf.XLOOKUP(E1686,예산코드!D:D,예산코드!A:A),"")</f>
        <v/>
      </c>
      <c r="E1686" s="739"/>
      <c r="F1686" s="747"/>
      <c r="G1686" s="740"/>
      <c r="H1686" s="741"/>
      <c r="I1686" s="741"/>
      <c r="J1686" s="741"/>
      <c r="K1686" s="742"/>
      <c r="L1686" s="743"/>
      <c r="M1686" s="502" t="str">
        <f t="array" aca="1" ref="M1686" ca="1">IFERROR(_xludf.IFS(J1686="원천",K1686*3.3%*-1,J1686="원천/고용",SUM(K1686*3.3%*-1,K1686*75%*0.8%*-1)),"")</f>
        <v/>
      </c>
      <c r="N1686" s="503">
        <f t="shared" ca="1" si="35"/>
        <v>0</v>
      </c>
      <c r="O1686" s="540"/>
      <c r="P1686" s="540"/>
      <c r="Q1686" s="537"/>
      <c r="R1686" s="537"/>
      <c r="S1686" s="537"/>
    </row>
    <row r="1687" spans="2:19" ht="18.75" customHeight="1">
      <c r="B1687" s="626"/>
      <c r="C1687" s="626"/>
      <c r="D1687" s="626" t="str">
        <f ca="1">IFERROR(_xludf.XLOOKUP(E1687,예산코드!D:D,예산코드!A:A),"")</f>
        <v/>
      </c>
      <c r="E1687" s="739"/>
      <c r="F1687" s="747"/>
      <c r="G1687" s="740"/>
      <c r="H1687" s="741"/>
      <c r="I1687" s="741"/>
      <c r="J1687" s="741"/>
      <c r="K1687" s="742"/>
      <c r="L1687" s="743"/>
      <c r="M1687" s="502" t="str">
        <f t="array" aca="1" ref="M1687" ca="1">IFERROR(_xludf.IFS(J1687="원천",K1687*3.3%*-1,J1687="원천/고용",SUM(K1687*3.3%*-1,K1687*75%*0.8%*-1)),"")</f>
        <v/>
      </c>
      <c r="N1687" s="503">
        <f t="shared" ca="1" si="35"/>
        <v>0</v>
      </c>
      <c r="O1687" s="541"/>
      <c r="P1687" s="541"/>
      <c r="Q1687" s="537"/>
      <c r="R1687" s="537"/>
      <c r="S1687" s="537"/>
    </row>
    <row r="1688" spans="2:19" ht="18.75" customHeight="1">
      <c r="B1688" s="626"/>
      <c r="C1688" s="626"/>
      <c r="D1688" s="626" t="str">
        <f ca="1">IFERROR(_xludf.XLOOKUP(E1688,예산코드!D:D,예산코드!A:A),"")</f>
        <v/>
      </c>
      <c r="E1688" s="739"/>
      <c r="F1688" s="747"/>
      <c r="G1688" s="740"/>
      <c r="H1688" s="741"/>
      <c r="I1688" s="741"/>
      <c r="J1688" s="741"/>
      <c r="K1688" s="742"/>
      <c r="L1688" s="743"/>
      <c r="M1688" s="502" t="str">
        <f t="array" aca="1" ref="M1688" ca="1">IFERROR(_xludf.IFS(J1688="원천",K1688*3.3%*-1,J1688="원천/고용",SUM(K1688*3.3%*-1,K1688*75%*0.8%*-1)),"")</f>
        <v/>
      </c>
      <c r="N1688" s="503">
        <f t="shared" ca="1" si="35"/>
        <v>0</v>
      </c>
      <c r="O1688" s="540"/>
      <c r="P1688" s="540"/>
      <c r="Q1688" s="537"/>
      <c r="R1688" s="537"/>
      <c r="S1688" s="537"/>
    </row>
    <row r="1689" spans="2:19" ht="18.75" customHeight="1">
      <c r="B1689" s="626"/>
      <c r="C1689" s="626"/>
      <c r="D1689" s="626" t="str">
        <f ca="1">IFERROR(_xludf.XLOOKUP(E1689,예산코드!D:D,예산코드!A:A),"")</f>
        <v/>
      </c>
      <c r="E1689" s="739"/>
      <c r="F1689" s="747"/>
      <c r="G1689" s="740"/>
      <c r="H1689" s="741"/>
      <c r="I1689" s="741"/>
      <c r="J1689" s="741"/>
      <c r="K1689" s="742"/>
      <c r="L1689" s="743"/>
      <c r="M1689" s="502" t="str">
        <f t="array" aca="1" ref="M1689" ca="1">IFERROR(_xludf.IFS(J1689="원천",K1689*3.3%*-1,J1689="원천/고용",SUM(K1689*3.3%*-1,K1689*75%*0.8%*-1)),"")</f>
        <v/>
      </c>
      <c r="N1689" s="503">
        <f t="shared" ca="1" si="35"/>
        <v>0</v>
      </c>
      <c r="O1689" s="541"/>
      <c r="P1689" s="541"/>
      <c r="Q1689" s="537"/>
      <c r="R1689" s="537"/>
      <c r="S1689" s="537"/>
    </row>
    <row r="1690" spans="2:19" ht="18.75" customHeight="1">
      <c r="B1690" s="626"/>
      <c r="C1690" s="626"/>
      <c r="D1690" s="626" t="str">
        <f ca="1">IFERROR(_xludf.XLOOKUP(E1690,예산코드!D:D,예산코드!A:A),"")</f>
        <v/>
      </c>
      <c r="E1690" s="739"/>
      <c r="F1690" s="747"/>
      <c r="G1690" s="740"/>
      <c r="H1690" s="741"/>
      <c r="I1690" s="741"/>
      <c r="J1690" s="741"/>
      <c r="K1690" s="742"/>
      <c r="L1690" s="743"/>
      <c r="M1690" s="502" t="str">
        <f t="array" aca="1" ref="M1690" ca="1">IFERROR(_xludf.IFS(J1690="원천",K1690*3.3%*-1,J1690="원천/고용",SUM(K1690*3.3%*-1,K1690*75%*0.8%*-1)),"")</f>
        <v/>
      </c>
      <c r="N1690" s="503">
        <f t="shared" ca="1" si="35"/>
        <v>0</v>
      </c>
      <c r="O1690" s="540"/>
      <c r="P1690" s="540"/>
      <c r="Q1690" s="537"/>
      <c r="R1690" s="537"/>
      <c r="S1690" s="537"/>
    </row>
    <row r="1691" spans="2:19" ht="18.75" customHeight="1">
      <c r="B1691" s="626"/>
      <c r="C1691" s="626"/>
      <c r="D1691" s="626" t="str">
        <f ca="1">IFERROR(_xludf.XLOOKUP(E1691,예산코드!D:D,예산코드!A:A),"")</f>
        <v/>
      </c>
      <c r="E1691" s="739"/>
      <c r="F1691" s="747"/>
      <c r="G1691" s="740"/>
      <c r="H1691" s="741"/>
      <c r="I1691" s="741"/>
      <c r="J1691" s="741"/>
      <c r="K1691" s="742"/>
      <c r="L1691" s="743"/>
      <c r="M1691" s="502" t="str">
        <f t="array" aca="1" ref="M1691" ca="1">IFERROR(_xludf.IFS(J1691="원천",K1691*3.3%*-1,J1691="원천/고용",SUM(K1691*3.3%*-1,K1691*75%*0.8%*-1)),"")</f>
        <v/>
      </c>
      <c r="N1691" s="503">
        <f t="shared" ca="1" si="35"/>
        <v>0</v>
      </c>
      <c r="O1691" s="541"/>
      <c r="P1691" s="541"/>
      <c r="Q1691" s="537"/>
      <c r="R1691" s="537"/>
      <c r="S1691" s="537"/>
    </row>
    <row r="1692" spans="2:19" ht="18.75" customHeight="1">
      <c r="B1692" s="626"/>
      <c r="C1692" s="626"/>
      <c r="D1692" s="626" t="str">
        <f ca="1">IFERROR(_xludf.XLOOKUP(E1692,예산코드!D:D,예산코드!A:A),"")</f>
        <v/>
      </c>
      <c r="E1692" s="739"/>
      <c r="F1692" s="747"/>
      <c r="G1692" s="740"/>
      <c r="H1692" s="741"/>
      <c r="I1692" s="741"/>
      <c r="J1692" s="741"/>
      <c r="K1692" s="742"/>
      <c r="L1692" s="743"/>
      <c r="M1692" s="502" t="str">
        <f t="array" aca="1" ref="M1692" ca="1">IFERROR(_xludf.IFS(J1692="원천",K1692*3.3%*-1,J1692="원천/고용",SUM(K1692*3.3%*-1,K1692*75%*0.8%*-1)),"")</f>
        <v/>
      </c>
      <c r="N1692" s="503">
        <f t="shared" ca="1" si="35"/>
        <v>0</v>
      </c>
      <c r="O1692" s="540"/>
      <c r="P1692" s="540"/>
      <c r="Q1692" s="537"/>
      <c r="R1692" s="537"/>
      <c r="S1692" s="537"/>
    </row>
    <row r="1693" spans="2:19" ht="18.75" customHeight="1">
      <c r="B1693" s="626"/>
      <c r="C1693" s="626"/>
      <c r="D1693" s="626" t="str">
        <f ca="1">IFERROR(_xludf.XLOOKUP(E1693,예산코드!D:D,예산코드!A:A),"")</f>
        <v/>
      </c>
      <c r="E1693" s="739"/>
      <c r="F1693" s="747"/>
      <c r="G1693" s="740"/>
      <c r="H1693" s="741"/>
      <c r="I1693" s="741"/>
      <c r="J1693" s="741"/>
      <c r="K1693" s="742"/>
      <c r="L1693" s="743"/>
      <c r="M1693" s="502" t="str">
        <f t="array" aca="1" ref="M1693" ca="1">IFERROR(_xludf.IFS(J1693="원천",K1693*3.3%*-1,J1693="원천/고용",SUM(K1693*3.3%*-1,K1693*75%*0.8%*-1)),"")</f>
        <v/>
      </c>
      <c r="N1693" s="503">
        <f t="shared" ca="1" si="35"/>
        <v>0</v>
      </c>
      <c r="O1693" s="541"/>
      <c r="P1693" s="541"/>
      <c r="Q1693" s="537"/>
      <c r="R1693" s="537"/>
      <c r="S1693" s="537"/>
    </row>
    <row r="1694" spans="2:19" ht="18.75" customHeight="1">
      <c r="B1694" s="626"/>
      <c r="C1694" s="626"/>
      <c r="D1694" s="626" t="str">
        <f ca="1">IFERROR(_xludf.XLOOKUP(E1694,예산코드!D:D,예산코드!A:A),"")</f>
        <v/>
      </c>
      <c r="E1694" s="739"/>
      <c r="F1694" s="747"/>
      <c r="G1694" s="740"/>
      <c r="H1694" s="741"/>
      <c r="I1694" s="741"/>
      <c r="J1694" s="741"/>
      <c r="K1694" s="742"/>
      <c r="L1694" s="743"/>
      <c r="M1694" s="502" t="str">
        <f t="array" aca="1" ref="M1694" ca="1">IFERROR(_xludf.IFS(J1694="원천",K1694*3.3%*-1,J1694="원천/고용",SUM(K1694*3.3%*-1,K1694*75%*0.8%*-1)),"")</f>
        <v/>
      </c>
      <c r="N1694" s="503">
        <f t="shared" ca="1" si="35"/>
        <v>0</v>
      </c>
      <c r="O1694" s="540"/>
      <c r="P1694" s="540"/>
      <c r="Q1694" s="537"/>
      <c r="R1694" s="537"/>
      <c r="S1694" s="537"/>
    </row>
    <row r="1695" spans="2:19" ht="18.75" customHeight="1">
      <c r="B1695" s="626"/>
      <c r="C1695" s="626"/>
      <c r="D1695" s="626" t="str">
        <f ca="1">IFERROR(_xludf.XLOOKUP(E1695,예산코드!D:D,예산코드!A:A),"")</f>
        <v/>
      </c>
      <c r="E1695" s="739"/>
      <c r="F1695" s="747"/>
      <c r="G1695" s="740"/>
      <c r="H1695" s="741"/>
      <c r="I1695" s="741"/>
      <c r="J1695" s="741"/>
      <c r="K1695" s="742"/>
      <c r="L1695" s="743"/>
      <c r="M1695" s="502" t="str">
        <f t="array" aca="1" ref="M1695" ca="1">IFERROR(_xludf.IFS(J1695="원천",K1695*3.3%*-1,J1695="원천/고용",SUM(K1695*3.3%*-1,K1695*75%*0.8%*-1)),"")</f>
        <v/>
      </c>
      <c r="N1695" s="503">
        <f t="shared" ca="1" si="35"/>
        <v>0</v>
      </c>
      <c r="O1695" s="541"/>
      <c r="P1695" s="541"/>
      <c r="Q1695" s="537"/>
      <c r="R1695" s="537"/>
      <c r="S1695" s="537"/>
    </row>
    <row r="1696" spans="2:19" ht="18.75" customHeight="1">
      <c r="B1696" s="626"/>
      <c r="C1696" s="626"/>
      <c r="D1696" s="626" t="str">
        <f ca="1">IFERROR(_xludf.XLOOKUP(E1696,예산코드!D:D,예산코드!A:A),"")</f>
        <v/>
      </c>
      <c r="E1696" s="739"/>
      <c r="F1696" s="747"/>
      <c r="G1696" s="740"/>
      <c r="H1696" s="741"/>
      <c r="I1696" s="741"/>
      <c r="J1696" s="741"/>
      <c r="K1696" s="742"/>
      <c r="L1696" s="743"/>
      <c r="M1696" s="502" t="str">
        <f t="array" aca="1" ref="M1696" ca="1">IFERROR(_xludf.IFS(J1696="원천",K1696*3.3%*-1,J1696="원천/고용",SUM(K1696*3.3%*-1,K1696*75%*0.8%*-1)),"")</f>
        <v/>
      </c>
      <c r="N1696" s="503">
        <f t="shared" ca="1" si="35"/>
        <v>0</v>
      </c>
      <c r="O1696" s="540"/>
      <c r="P1696" s="540"/>
      <c r="Q1696" s="537"/>
      <c r="R1696" s="537"/>
      <c r="S1696" s="537"/>
    </row>
    <row r="1697" spans="2:19" ht="18.75" customHeight="1">
      <c r="B1697" s="626"/>
      <c r="C1697" s="626"/>
      <c r="D1697" s="626" t="str">
        <f ca="1">IFERROR(_xludf.XLOOKUP(E1697,예산코드!D:D,예산코드!A:A),"")</f>
        <v/>
      </c>
      <c r="E1697" s="739"/>
      <c r="F1697" s="747"/>
      <c r="G1697" s="740"/>
      <c r="H1697" s="741"/>
      <c r="I1697" s="741"/>
      <c r="J1697" s="741"/>
      <c r="K1697" s="742"/>
      <c r="L1697" s="743"/>
      <c r="M1697" s="502" t="str">
        <f t="array" aca="1" ref="M1697" ca="1">IFERROR(_xludf.IFS(J1697="원천",K1697*3.3%*-1,J1697="원천/고용",SUM(K1697*3.3%*-1,K1697*75%*0.8%*-1)),"")</f>
        <v/>
      </c>
      <c r="N1697" s="503">
        <f t="shared" ca="1" si="35"/>
        <v>0</v>
      </c>
      <c r="O1697" s="541"/>
      <c r="P1697" s="541"/>
      <c r="Q1697" s="537"/>
      <c r="R1697" s="537"/>
      <c r="S1697" s="537"/>
    </row>
    <row r="1698" spans="2:19" ht="18.75" customHeight="1">
      <c r="B1698" s="626"/>
      <c r="C1698" s="626"/>
      <c r="D1698" s="626" t="str">
        <f ca="1">IFERROR(_xludf.XLOOKUP(E1698,예산코드!D:D,예산코드!A:A),"")</f>
        <v/>
      </c>
      <c r="E1698" s="739"/>
      <c r="F1698" s="747"/>
      <c r="G1698" s="740"/>
      <c r="H1698" s="741"/>
      <c r="I1698" s="741"/>
      <c r="J1698" s="741"/>
      <c r="K1698" s="742"/>
      <c r="L1698" s="743"/>
      <c r="M1698" s="502" t="str">
        <f t="array" aca="1" ref="M1698" ca="1">IFERROR(_xludf.IFS(J1698="원천",K1698*3.3%*-1,J1698="원천/고용",SUM(K1698*3.3%*-1,K1698*75%*0.8%*-1)),"")</f>
        <v/>
      </c>
      <c r="N1698" s="503">
        <f t="shared" ca="1" si="35"/>
        <v>0</v>
      </c>
      <c r="O1698" s="540"/>
      <c r="P1698" s="540"/>
      <c r="Q1698" s="537"/>
      <c r="R1698" s="537"/>
      <c r="S1698" s="537"/>
    </row>
    <row r="1699" spans="2:19" ht="18.75" customHeight="1">
      <c r="B1699" s="626"/>
      <c r="C1699" s="626"/>
      <c r="D1699" s="626" t="str">
        <f ca="1">IFERROR(_xludf.XLOOKUP(E1699,예산코드!D:D,예산코드!A:A),"")</f>
        <v/>
      </c>
      <c r="E1699" s="739"/>
      <c r="F1699" s="747"/>
      <c r="G1699" s="740"/>
      <c r="H1699" s="741"/>
      <c r="I1699" s="741"/>
      <c r="J1699" s="741"/>
      <c r="K1699" s="742"/>
      <c r="L1699" s="743"/>
      <c r="M1699" s="502" t="str">
        <f t="array" aca="1" ref="M1699" ca="1">IFERROR(_xludf.IFS(J1699="원천",K1699*3.3%*-1,J1699="원천/고용",SUM(K1699*3.3%*-1,K1699*75%*0.8%*-1)),"")</f>
        <v/>
      </c>
      <c r="N1699" s="503">
        <f t="shared" ca="1" si="35"/>
        <v>0</v>
      </c>
      <c r="O1699" s="541"/>
      <c r="P1699" s="541"/>
      <c r="Q1699" s="537"/>
      <c r="R1699" s="537"/>
      <c r="S1699" s="537"/>
    </row>
    <row r="1700" spans="2:19" ht="18.75" customHeight="1">
      <c r="B1700" s="626"/>
      <c r="C1700" s="626"/>
      <c r="D1700" s="626" t="str">
        <f ca="1">IFERROR(_xludf.XLOOKUP(E1700,예산코드!D:D,예산코드!A:A),"")</f>
        <v/>
      </c>
      <c r="E1700" s="739"/>
      <c r="F1700" s="747"/>
      <c r="G1700" s="740"/>
      <c r="H1700" s="741"/>
      <c r="I1700" s="741"/>
      <c r="J1700" s="741"/>
      <c r="K1700" s="742"/>
      <c r="L1700" s="743"/>
      <c r="M1700" s="502" t="str">
        <f t="array" aca="1" ref="M1700" ca="1">IFERROR(_xludf.IFS(J1700="원천",K1700*3.3%*-1,J1700="원천/고용",SUM(K1700*3.3%*-1,K1700*75%*0.8%*-1)),"")</f>
        <v/>
      </c>
      <c r="N1700" s="503">
        <f t="shared" ca="1" si="35"/>
        <v>0</v>
      </c>
      <c r="O1700" s="540"/>
      <c r="P1700" s="540"/>
      <c r="Q1700" s="537"/>
      <c r="R1700" s="537"/>
      <c r="S1700" s="537"/>
    </row>
    <row r="1701" spans="2:19" ht="18.75" customHeight="1">
      <c r="B1701" s="626"/>
      <c r="C1701" s="626"/>
      <c r="D1701" s="626" t="str">
        <f ca="1">IFERROR(_xludf.XLOOKUP(E1701,예산코드!D:D,예산코드!A:A),"")</f>
        <v/>
      </c>
      <c r="E1701" s="739"/>
      <c r="F1701" s="747"/>
      <c r="G1701" s="740"/>
      <c r="H1701" s="741"/>
      <c r="I1701" s="741"/>
      <c r="J1701" s="741"/>
      <c r="K1701" s="742"/>
      <c r="L1701" s="743"/>
      <c r="M1701" s="502" t="str">
        <f t="array" aca="1" ref="M1701" ca="1">IFERROR(_xludf.IFS(J1701="원천",K1701*3.3%*-1,J1701="원천/고용",SUM(K1701*3.3%*-1,K1701*75%*0.8%*-1)),"")</f>
        <v/>
      </c>
      <c r="N1701" s="503">
        <f t="shared" ca="1" si="35"/>
        <v>0</v>
      </c>
      <c r="O1701" s="541"/>
      <c r="P1701" s="541"/>
      <c r="Q1701" s="537"/>
      <c r="R1701" s="537"/>
      <c r="S1701" s="537"/>
    </row>
    <row r="1702" spans="2:19" ht="18.75" customHeight="1">
      <c r="B1702" s="626"/>
      <c r="C1702" s="626"/>
      <c r="D1702" s="626" t="str">
        <f ca="1">IFERROR(_xludf.XLOOKUP(E1702,예산코드!D:D,예산코드!A:A),"")</f>
        <v/>
      </c>
      <c r="E1702" s="739"/>
      <c r="F1702" s="747"/>
      <c r="G1702" s="740"/>
      <c r="H1702" s="741"/>
      <c r="I1702" s="741"/>
      <c r="J1702" s="741"/>
      <c r="K1702" s="742"/>
      <c r="L1702" s="743"/>
      <c r="M1702" s="502" t="str">
        <f t="array" aca="1" ref="M1702" ca="1">IFERROR(_xludf.IFS(J1702="원천",K1702*3.3%*-1,J1702="원천/고용",SUM(K1702*3.3%*-1,K1702*75%*0.8%*-1)),"")</f>
        <v/>
      </c>
      <c r="N1702" s="503">
        <f t="shared" ca="1" si="35"/>
        <v>0</v>
      </c>
      <c r="O1702" s="540"/>
      <c r="P1702" s="540"/>
      <c r="Q1702" s="537"/>
      <c r="R1702" s="537"/>
      <c r="S1702" s="537"/>
    </row>
    <row r="1703" spans="2:19" ht="18.75" customHeight="1">
      <c r="B1703" s="626"/>
      <c r="C1703" s="626"/>
      <c r="D1703" s="626" t="str">
        <f ca="1">IFERROR(_xludf.XLOOKUP(E1703,예산코드!D:D,예산코드!A:A),"")</f>
        <v/>
      </c>
      <c r="E1703" s="739"/>
      <c r="F1703" s="747"/>
      <c r="G1703" s="740"/>
      <c r="H1703" s="741"/>
      <c r="I1703" s="741"/>
      <c r="J1703" s="741"/>
      <c r="K1703" s="742"/>
      <c r="L1703" s="743"/>
      <c r="M1703" s="502" t="str">
        <f t="array" aca="1" ref="M1703" ca="1">IFERROR(_xludf.IFS(J1703="원천",K1703*3.3%*-1,J1703="원천/고용",SUM(K1703*3.3%*-1,K1703*75%*0.8%*-1)),"")</f>
        <v/>
      </c>
      <c r="N1703" s="503">
        <f t="shared" ca="1" si="35"/>
        <v>0</v>
      </c>
      <c r="O1703" s="541"/>
      <c r="P1703" s="541"/>
      <c r="Q1703" s="537"/>
      <c r="R1703" s="537"/>
      <c r="S1703" s="537"/>
    </row>
    <row r="1704" spans="2:19" ht="18.75" customHeight="1">
      <c r="B1704" s="626"/>
      <c r="C1704" s="626"/>
      <c r="D1704" s="626" t="str">
        <f ca="1">IFERROR(_xludf.XLOOKUP(E1704,예산코드!D:D,예산코드!A:A),"")</f>
        <v/>
      </c>
      <c r="E1704" s="739"/>
      <c r="F1704" s="747"/>
      <c r="G1704" s="740"/>
      <c r="H1704" s="741"/>
      <c r="I1704" s="741"/>
      <c r="J1704" s="741"/>
      <c r="K1704" s="742"/>
      <c r="L1704" s="743"/>
      <c r="M1704" s="502" t="str">
        <f t="array" aca="1" ref="M1704" ca="1">IFERROR(_xludf.IFS(J1704="원천",K1704*3.3%*-1,J1704="원천/고용",SUM(K1704*3.3%*-1,K1704*75%*0.8%*-1)),"")</f>
        <v/>
      </c>
      <c r="N1704" s="503">
        <f t="shared" ca="1" si="35"/>
        <v>0</v>
      </c>
      <c r="O1704" s="540"/>
      <c r="P1704" s="540"/>
      <c r="Q1704" s="537"/>
      <c r="R1704" s="537"/>
      <c r="S1704" s="537"/>
    </row>
    <row r="1705" spans="2:19" ht="18.75" customHeight="1">
      <c r="B1705" s="626"/>
      <c r="C1705" s="626"/>
      <c r="D1705" s="626" t="str">
        <f ca="1">IFERROR(_xludf.XLOOKUP(E1705,예산코드!D:D,예산코드!A:A),"")</f>
        <v/>
      </c>
      <c r="E1705" s="739"/>
      <c r="F1705" s="747"/>
      <c r="G1705" s="740"/>
      <c r="H1705" s="741"/>
      <c r="I1705" s="741"/>
      <c r="J1705" s="741"/>
      <c r="K1705" s="742"/>
      <c r="L1705" s="743"/>
      <c r="M1705" s="502" t="str">
        <f t="array" aca="1" ref="M1705" ca="1">IFERROR(_xludf.IFS(J1705="원천",K1705*3.3%*-1,J1705="원천/고용",SUM(K1705*3.3%*-1,K1705*75%*0.8%*-1)),"")</f>
        <v/>
      </c>
      <c r="N1705" s="503">
        <f t="shared" ca="1" si="35"/>
        <v>0</v>
      </c>
      <c r="O1705" s="541"/>
      <c r="P1705" s="541"/>
      <c r="Q1705" s="537"/>
      <c r="R1705" s="537"/>
      <c r="S1705" s="537"/>
    </row>
    <row r="1706" spans="2:19" ht="18.75" customHeight="1">
      <c r="B1706" s="626"/>
      <c r="C1706" s="626"/>
      <c r="D1706" s="626" t="str">
        <f ca="1">IFERROR(_xludf.XLOOKUP(E1706,예산코드!D:D,예산코드!A:A),"")</f>
        <v/>
      </c>
      <c r="E1706" s="739"/>
      <c r="F1706" s="747"/>
      <c r="G1706" s="740"/>
      <c r="H1706" s="741"/>
      <c r="I1706" s="741"/>
      <c r="J1706" s="741"/>
      <c r="K1706" s="742"/>
      <c r="L1706" s="743"/>
      <c r="M1706" s="502" t="str">
        <f t="array" aca="1" ref="M1706" ca="1">IFERROR(_xludf.IFS(J1706="원천",K1706*3.3%*-1,J1706="원천/고용",SUM(K1706*3.3%*-1,K1706*75%*0.8%*-1)),"")</f>
        <v/>
      </c>
      <c r="N1706" s="503">
        <f t="shared" ca="1" si="35"/>
        <v>0</v>
      </c>
      <c r="O1706" s="540"/>
      <c r="P1706" s="540"/>
      <c r="Q1706" s="537"/>
      <c r="R1706" s="537"/>
      <c r="S1706" s="537"/>
    </row>
    <row r="1707" spans="2:19" ht="18.75" customHeight="1">
      <c r="B1707" s="626"/>
      <c r="C1707" s="626"/>
      <c r="D1707" s="626" t="str">
        <f ca="1">IFERROR(_xludf.XLOOKUP(E1707,예산코드!D:D,예산코드!A:A),"")</f>
        <v/>
      </c>
      <c r="E1707" s="739"/>
      <c r="F1707" s="747"/>
      <c r="G1707" s="740"/>
      <c r="H1707" s="741"/>
      <c r="I1707" s="741"/>
      <c r="J1707" s="741"/>
      <c r="K1707" s="742"/>
      <c r="L1707" s="743"/>
      <c r="M1707" s="502" t="str">
        <f t="array" aca="1" ref="M1707" ca="1">IFERROR(_xludf.IFS(J1707="원천",K1707*3.3%*-1,J1707="원천/고용",SUM(K1707*3.3%*-1,K1707*75%*0.8%*-1)),"")</f>
        <v/>
      </c>
      <c r="N1707" s="503">
        <f t="shared" ca="1" si="35"/>
        <v>0</v>
      </c>
      <c r="O1707" s="541"/>
      <c r="P1707" s="541"/>
      <c r="Q1707" s="537"/>
      <c r="R1707" s="537"/>
      <c r="S1707" s="537"/>
    </row>
    <row r="1708" spans="2:19" ht="18.75" customHeight="1">
      <c r="B1708" s="626"/>
      <c r="C1708" s="626"/>
      <c r="D1708" s="626" t="str">
        <f ca="1">IFERROR(_xludf.XLOOKUP(E1708,예산코드!D:D,예산코드!A:A),"")</f>
        <v/>
      </c>
      <c r="E1708" s="739"/>
      <c r="F1708" s="747"/>
      <c r="G1708" s="740"/>
      <c r="H1708" s="741"/>
      <c r="I1708" s="741"/>
      <c r="J1708" s="741"/>
      <c r="K1708" s="742"/>
      <c r="L1708" s="743"/>
      <c r="M1708" s="502" t="str">
        <f t="array" aca="1" ref="M1708" ca="1">IFERROR(_xludf.IFS(J1708="원천",K1708*3.3%*-1,J1708="원천/고용",SUM(K1708*3.3%*-1,K1708*75%*0.8%*-1)),"")</f>
        <v/>
      </c>
      <c r="N1708" s="503">
        <f t="shared" ca="1" si="35"/>
        <v>0</v>
      </c>
      <c r="O1708" s="540"/>
      <c r="P1708" s="540"/>
      <c r="Q1708" s="537"/>
      <c r="R1708" s="537"/>
      <c r="S1708" s="537"/>
    </row>
    <row r="1709" spans="2:19" ht="18.75" customHeight="1">
      <c r="B1709" s="626"/>
      <c r="C1709" s="626"/>
      <c r="D1709" s="626" t="str">
        <f ca="1">IFERROR(_xludf.XLOOKUP(E1709,예산코드!D:D,예산코드!A:A),"")</f>
        <v/>
      </c>
      <c r="E1709" s="739"/>
      <c r="F1709" s="747"/>
      <c r="G1709" s="740"/>
      <c r="H1709" s="741"/>
      <c r="I1709" s="741"/>
      <c r="J1709" s="741"/>
      <c r="K1709" s="742"/>
      <c r="L1709" s="743"/>
      <c r="M1709" s="502" t="str">
        <f t="array" aca="1" ref="M1709" ca="1">IFERROR(_xludf.IFS(J1709="원천",K1709*3.3%*-1,J1709="원천/고용",SUM(K1709*3.3%*-1,K1709*75%*0.8%*-1)),"")</f>
        <v/>
      </c>
      <c r="N1709" s="503">
        <f t="shared" ca="1" si="35"/>
        <v>0</v>
      </c>
      <c r="O1709" s="541"/>
      <c r="P1709" s="541"/>
      <c r="Q1709" s="537"/>
      <c r="R1709" s="537"/>
      <c r="S1709" s="537"/>
    </row>
    <row r="1710" spans="2:19" ht="18.75" customHeight="1">
      <c r="B1710" s="626"/>
      <c r="C1710" s="626"/>
      <c r="D1710" s="626" t="str">
        <f ca="1">IFERROR(_xludf.XLOOKUP(E1710,예산코드!D:D,예산코드!A:A),"")</f>
        <v/>
      </c>
      <c r="E1710" s="739"/>
      <c r="F1710" s="747"/>
      <c r="G1710" s="740"/>
      <c r="H1710" s="741"/>
      <c r="I1710" s="741"/>
      <c r="J1710" s="741"/>
      <c r="K1710" s="742"/>
      <c r="L1710" s="743"/>
      <c r="M1710" s="502" t="str">
        <f t="array" aca="1" ref="M1710" ca="1">IFERROR(_xludf.IFS(J1710="원천",K1710*3.3%*-1,J1710="원천/고용",SUM(K1710*3.3%*-1,K1710*75%*0.8%*-1)),"")</f>
        <v/>
      </c>
      <c r="N1710" s="503">
        <f t="shared" ca="1" si="35"/>
        <v>0</v>
      </c>
      <c r="O1710" s="540"/>
      <c r="P1710" s="540"/>
      <c r="Q1710" s="537"/>
      <c r="R1710" s="537"/>
      <c r="S1710" s="537"/>
    </row>
    <row r="1711" spans="2:19" ht="18.75" customHeight="1">
      <c r="B1711" s="626"/>
      <c r="C1711" s="626"/>
      <c r="D1711" s="626" t="str">
        <f ca="1">IFERROR(_xludf.XLOOKUP(E1711,예산코드!D:D,예산코드!A:A),"")</f>
        <v/>
      </c>
      <c r="E1711" s="739"/>
      <c r="F1711" s="747"/>
      <c r="G1711" s="740"/>
      <c r="H1711" s="741"/>
      <c r="I1711" s="741"/>
      <c r="J1711" s="741"/>
      <c r="K1711" s="742"/>
      <c r="L1711" s="743"/>
      <c r="M1711" s="502" t="str">
        <f t="array" aca="1" ref="M1711" ca="1">IFERROR(_xludf.IFS(J1711="원천",K1711*3.3%*-1,J1711="원천/고용",SUM(K1711*3.3%*-1,K1711*75%*0.8%*-1)),"")</f>
        <v/>
      </c>
      <c r="N1711" s="503">
        <f t="shared" ca="1" si="35"/>
        <v>0</v>
      </c>
      <c r="O1711" s="541"/>
      <c r="P1711" s="541"/>
      <c r="Q1711" s="537"/>
      <c r="R1711" s="537"/>
      <c r="S1711" s="537"/>
    </row>
    <row r="1712" spans="2:19" ht="18.75" customHeight="1">
      <c r="B1712" s="626"/>
      <c r="C1712" s="626"/>
      <c r="D1712" s="626" t="str">
        <f ca="1">IFERROR(_xludf.XLOOKUP(E1712,예산코드!D:D,예산코드!A:A),"")</f>
        <v/>
      </c>
      <c r="E1712" s="739"/>
      <c r="F1712" s="747"/>
      <c r="G1712" s="740"/>
      <c r="H1712" s="741"/>
      <c r="I1712" s="741"/>
      <c r="J1712" s="741"/>
      <c r="K1712" s="742"/>
      <c r="L1712" s="743"/>
      <c r="M1712" s="502" t="str">
        <f t="array" aca="1" ref="M1712" ca="1">IFERROR(_xludf.IFS(J1712="원천",K1712*3.3%*-1,J1712="원천/고용",SUM(K1712*3.3%*-1,K1712*75%*0.8%*-1)),"")</f>
        <v/>
      </c>
      <c r="N1712" s="503">
        <f t="shared" ca="1" si="35"/>
        <v>0</v>
      </c>
      <c r="O1712" s="540"/>
      <c r="P1712" s="540"/>
      <c r="Q1712" s="537"/>
      <c r="R1712" s="537"/>
      <c r="S1712" s="537"/>
    </row>
    <row r="1713" spans="2:19" ht="18.75" customHeight="1">
      <c r="B1713" s="626"/>
      <c r="C1713" s="626"/>
      <c r="D1713" s="626" t="str">
        <f ca="1">IFERROR(_xludf.XLOOKUP(E1713,예산코드!D:D,예산코드!A:A),"")</f>
        <v/>
      </c>
      <c r="E1713" s="739"/>
      <c r="F1713" s="747"/>
      <c r="G1713" s="740"/>
      <c r="H1713" s="741"/>
      <c r="I1713" s="741"/>
      <c r="J1713" s="741"/>
      <c r="K1713" s="742"/>
      <c r="L1713" s="743"/>
      <c r="M1713" s="502" t="str">
        <f t="array" aca="1" ref="M1713" ca="1">IFERROR(_xludf.IFS(J1713="원천",K1713*3.3%*-1,J1713="원천/고용",SUM(K1713*3.3%*-1,K1713*75%*0.8%*-1)),"")</f>
        <v/>
      </c>
      <c r="N1713" s="503">
        <f t="shared" ca="1" si="35"/>
        <v>0</v>
      </c>
      <c r="O1713" s="541"/>
      <c r="P1713" s="541"/>
      <c r="Q1713" s="537"/>
      <c r="R1713" s="537"/>
      <c r="S1713" s="537"/>
    </row>
    <row r="1714" spans="2:19" ht="18.75" customHeight="1">
      <c r="B1714" s="626"/>
      <c r="C1714" s="626"/>
      <c r="D1714" s="626" t="str">
        <f ca="1">IFERROR(_xludf.XLOOKUP(E1714,예산코드!D:D,예산코드!A:A),"")</f>
        <v/>
      </c>
      <c r="E1714" s="739"/>
      <c r="F1714" s="747"/>
      <c r="G1714" s="740"/>
      <c r="H1714" s="741"/>
      <c r="I1714" s="741"/>
      <c r="J1714" s="741"/>
      <c r="K1714" s="742"/>
      <c r="L1714" s="743"/>
      <c r="M1714" s="502" t="str">
        <f t="array" aca="1" ref="M1714" ca="1">IFERROR(_xludf.IFS(J1714="원천",K1714*3.3%*-1,J1714="원천/고용",SUM(K1714*3.3%*-1,K1714*75%*0.8%*-1)),"")</f>
        <v/>
      </c>
      <c r="N1714" s="503">
        <f t="shared" ca="1" si="35"/>
        <v>0</v>
      </c>
      <c r="O1714" s="540"/>
      <c r="P1714" s="540"/>
      <c r="Q1714" s="537"/>
      <c r="R1714" s="537"/>
      <c r="S1714" s="537"/>
    </row>
    <row r="1715" spans="2:19" ht="18.75" customHeight="1">
      <c r="B1715" s="626"/>
      <c r="C1715" s="626"/>
      <c r="D1715" s="626" t="str">
        <f ca="1">IFERROR(_xludf.XLOOKUP(E1715,예산코드!D:D,예산코드!A:A),"")</f>
        <v/>
      </c>
      <c r="E1715" s="739"/>
      <c r="F1715" s="747"/>
      <c r="G1715" s="740"/>
      <c r="H1715" s="741"/>
      <c r="I1715" s="741"/>
      <c r="J1715" s="741"/>
      <c r="K1715" s="742"/>
      <c r="L1715" s="743"/>
      <c r="M1715" s="502" t="str">
        <f t="array" aca="1" ref="M1715" ca="1">IFERROR(_xludf.IFS(J1715="원천",K1715*3.3%*-1,J1715="원천/고용",SUM(K1715*3.3%*-1,K1715*75%*0.8%*-1)),"")</f>
        <v/>
      </c>
      <c r="N1715" s="503">
        <f t="shared" ca="1" si="35"/>
        <v>0</v>
      </c>
      <c r="O1715" s="541"/>
      <c r="P1715" s="541"/>
      <c r="Q1715" s="537"/>
      <c r="R1715" s="537"/>
      <c r="S1715" s="537"/>
    </row>
    <row r="1716" spans="2:19" ht="18.75" customHeight="1">
      <c r="B1716" s="626"/>
      <c r="C1716" s="626"/>
      <c r="D1716" s="626" t="str">
        <f ca="1">IFERROR(_xludf.XLOOKUP(E1716,예산코드!D:D,예산코드!A:A),"")</f>
        <v/>
      </c>
      <c r="E1716" s="739"/>
      <c r="F1716" s="747"/>
      <c r="G1716" s="740"/>
      <c r="H1716" s="741"/>
      <c r="I1716" s="741"/>
      <c r="J1716" s="741"/>
      <c r="K1716" s="742"/>
      <c r="L1716" s="743"/>
      <c r="M1716" s="502" t="str">
        <f t="array" aca="1" ref="M1716" ca="1">IFERROR(_xludf.IFS(J1716="원천",K1716*3.3%*-1,J1716="원천/고용",SUM(K1716*3.3%*-1,K1716*75%*0.8%*-1)),"")</f>
        <v/>
      </c>
      <c r="N1716" s="503">
        <f t="shared" ca="1" si="35"/>
        <v>0</v>
      </c>
      <c r="O1716" s="540"/>
      <c r="P1716" s="540"/>
      <c r="Q1716" s="537"/>
      <c r="R1716" s="537"/>
      <c r="S1716" s="537"/>
    </row>
    <row r="1717" spans="2:19" ht="18.75" customHeight="1">
      <c r="B1717" s="626"/>
      <c r="C1717" s="626"/>
      <c r="D1717" s="626" t="str">
        <f ca="1">IFERROR(_xludf.XLOOKUP(E1717,예산코드!D:D,예산코드!A:A),"")</f>
        <v/>
      </c>
      <c r="E1717" s="739"/>
      <c r="F1717" s="747"/>
      <c r="G1717" s="740"/>
      <c r="H1717" s="741"/>
      <c r="I1717" s="741"/>
      <c r="J1717" s="741"/>
      <c r="K1717" s="742"/>
      <c r="L1717" s="743"/>
      <c r="M1717" s="502" t="str">
        <f t="array" aca="1" ref="M1717" ca="1">IFERROR(_xludf.IFS(J1717="원천",K1717*3.3%*-1,J1717="원천/고용",SUM(K1717*3.3%*-1,K1717*75%*0.8%*-1)),"")</f>
        <v/>
      </c>
      <c r="N1717" s="503">
        <f t="shared" ca="1" si="35"/>
        <v>0</v>
      </c>
      <c r="O1717" s="541"/>
      <c r="P1717" s="541"/>
      <c r="Q1717" s="537"/>
      <c r="R1717" s="537"/>
      <c r="S1717" s="537"/>
    </row>
    <row r="1718" spans="2:19" ht="18.75" customHeight="1">
      <c r="B1718" s="626"/>
      <c r="C1718" s="626"/>
      <c r="D1718" s="626" t="str">
        <f ca="1">IFERROR(_xludf.XLOOKUP(E1718,예산코드!D:D,예산코드!A:A),"")</f>
        <v/>
      </c>
      <c r="E1718" s="739"/>
      <c r="F1718" s="747"/>
      <c r="G1718" s="740"/>
      <c r="H1718" s="741"/>
      <c r="I1718" s="741"/>
      <c r="J1718" s="741"/>
      <c r="K1718" s="742"/>
      <c r="L1718" s="743"/>
      <c r="M1718" s="502" t="str">
        <f t="array" aca="1" ref="M1718" ca="1">IFERROR(_xludf.IFS(J1718="원천",K1718*3.3%*-1,J1718="원천/고용",SUM(K1718*3.3%*-1,K1718*75%*0.8%*-1)),"")</f>
        <v/>
      </c>
      <c r="N1718" s="503">
        <f t="shared" ca="1" si="35"/>
        <v>0</v>
      </c>
      <c r="O1718" s="540"/>
      <c r="P1718" s="540"/>
      <c r="Q1718" s="537"/>
      <c r="R1718" s="537"/>
      <c r="S1718" s="537"/>
    </row>
    <row r="1719" spans="2:19" ht="18.75" customHeight="1">
      <c r="B1719" s="626"/>
      <c r="C1719" s="626"/>
      <c r="D1719" s="626" t="str">
        <f ca="1">IFERROR(_xludf.XLOOKUP(E1719,예산코드!D:D,예산코드!A:A),"")</f>
        <v/>
      </c>
      <c r="E1719" s="739"/>
      <c r="F1719" s="747"/>
      <c r="G1719" s="740"/>
      <c r="H1719" s="741"/>
      <c r="I1719" s="741"/>
      <c r="J1719" s="741"/>
      <c r="K1719" s="742"/>
      <c r="L1719" s="743"/>
      <c r="M1719" s="502" t="str">
        <f t="array" aca="1" ref="M1719" ca="1">IFERROR(_xludf.IFS(J1719="원천",K1719*3.3%*-1,J1719="원천/고용",SUM(K1719*3.3%*-1,K1719*75%*0.8%*-1)),"")</f>
        <v/>
      </c>
      <c r="N1719" s="503">
        <f t="shared" ca="1" si="35"/>
        <v>0</v>
      </c>
      <c r="O1719" s="541"/>
      <c r="P1719" s="541"/>
      <c r="Q1719" s="537"/>
      <c r="R1719" s="537"/>
      <c r="S1719" s="537"/>
    </row>
    <row r="1720" spans="2:19" ht="18.75" customHeight="1">
      <c r="B1720" s="626"/>
      <c r="C1720" s="626"/>
      <c r="D1720" s="626" t="str">
        <f ca="1">IFERROR(_xludf.XLOOKUP(E1720,예산코드!D:D,예산코드!A:A),"")</f>
        <v/>
      </c>
      <c r="E1720" s="739"/>
      <c r="F1720" s="747"/>
      <c r="G1720" s="740"/>
      <c r="H1720" s="741"/>
      <c r="I1720" s="741"/>
      <c r="J1720" s="741"/>
      <c r="K1720" s="742"/>
      <c r="L1720" s="743"/>
      <c r="M1720" s="502" t="str">
        <f t="array" aca="1" ref="M1720" ca="1">IFERROR(_xludf.IFS(J1720="원천",K1720*3.3%*-1,J1720="원천/고용",SUM(K1720*3.3%*-1,K1720*75%*0.8%*-1)),"")</f>
        <v/>
      </c>
      <c r="N1720" s="503">
        <f t="shared" ca="1" si="35"/>
        <v>0</v>
      </c>
      <c r="O1720" s="540"/>
      <c r="P1720" s="540"/>
      <c r="Q1720" s="537"/>
      <c r="R1720" s="537"/>
      <c r="S1720" s="537"/>
    </row>
    <row r="1721" spans="2:19" ht="18.75" customHeight="1">
      <c r="B1721" s="626"/>
      <c r="C1721" s="626"/>
      <c r="D1721" s="626" t="str">
        <f ca="1">IFERROR(_xludf.XLOOKUP(E1721,예산코드!D:D,예산코드!A:A),"")</f>
        <v/>
      </c>
      <c r="E1721" s="739"/>
      <c r="F1721" s="747"/>
      <c r="G1721" s="740"/>
      <c r="H1721" s="741"/>
      <c r="I1721" s="741"/>
      <c r="J1721" s="741"/>
      <c r="K1721" s="742"/>
      <c r="L1721" s="743"/>
      <c r="M1721" s="502" t="str">
        <f t="array" aca="1" ref="M1721" ca="1">IFERROR(_xludf.IFS(J1721="원천",K1721*3.3%*-1,J1721="원천/고용",SUM(K1721*3.3%*-1,K1721*75%*0.8%*-1)),"")</f>
        <v/>
      </c>
      <c r="N1721" s="503">
        <f t="shared" ca="1" si="35"/>
        <v>0</v>
      </c>
      <c r="O1721" s="541"/>
      <c r="P1721" s="541"/>
      <c r="Q1721" s="537"/>
      <c r="R1721" s="537"/>
      <c r="S1721" s="537"/>
    </row>
    <row r="1722" spans="2:19" ht="18.75" customHeight="1">
      <c r="B1722" s="626"/>
      <c r="C1722" s="626"/>
      <c r="D1722" s="626" t="str">
        <f ca="1">IFERROR(_xludf.XLOOKUP(E1722,예산코드!D:D,예산코드!A:A),"")</f>
        <v/>
      </c>
      <c r="E1722" s="739"/>
      <c r="F1722" s="747"/>
      <c r="G1722" s="740"/>
      <c r="H1722" s="741"/>
      <c r="I1722" s="741"/>
      <c r="J1722" s="741"/>
      <c r="K1722" s="742"/>
      <c r="L1722" s="743"/>
      <c r="M1722" s="502" t="str">
        <f t="array" aca="1" ref="M1722" ca="1">IFERROR(_xludf.IFS(J1722="원천",K1722*3.3%*-1,J1722="원천/고용",SUM(K1722*3.3%*-1,K1722*75%*0.8%*-1)),"")</f>
        <v/>
      </c>
      <c r="N1722" s="503">
        <f t="shared" ca="1" si="35"/>
        <v>0</v>
      </c>
      <c r="O1722" s="540"/>
      <c r="P1722" s="540"/>
      <c r="Q1722" s="537"/>
      <c r="R1722" s="537"/>
      <c r="S1722" s="537"/>
    </row>
    <row r="1723" spans="2:19" ht="18.75" customHeight="1">
      <c r="B1723" s="626"/>
      <c r="C1723" s="626"/>
      <c r="D1723" s="626" t="str">
        <f ca="1">IFERROR(_xludf.XLOOKUP(E1723,예산코드!D:D,예산코드!A:A),"")</f>
        <v/>
      </c>
      <c r="E1723" s="739"/>
      <c r="F1723" s="747"/>
      <c r="G1723" s="740"/>
      <c r="H1723" s="741"/>
      <c r="I1723" s="741"/>
      <c r="J1723" s="741"/>
      <c r="K1723" s="742"/>
      <c r="L1723" s="743"/>
      <c r="M1723" s="502" t="str">
        <f t="array" aca="1" ref="M1723" ca="1">IFERROR(_xludf.IFS(J1723="원천",K1723*3.3%*-1,J1723="원천/고용",SUM(K1723*3.3%*-1,K1723*75%*0.8%*-1)),"")</f>
        <v/>
      </c>
      <c r="N1723" s="503">
        <f t="shared" ca="1" si="35"/>
        <v>0</v>
      </c>
      <c r="O1723" s="541"/>
      <c r="P1723" s="541"/>
      <c r="Q1723" s="537"/>
      <c r="R1723" s="537"/>
      <c r="S1723" s="537"/>
    </row>
    <row r="1724" spans="2:19" ht="18.75" customHeight="1">
      <c r="B1724" s="626"/>
      <c r="C1724" s="626"/>
      <c r="D1724" s="626" t="str">
        <f ca="1">IFERROR(_xludf.XLOOKUP(E1724,예산코드!D:D,예산코드!A:A),"")</f>
        <v/>
      </c>
      <c r="E1724" s="739"/>
      <c r="F1724" s="747"/>
      <c r="G1724" s="740"/>
      <c r="H1724" s="741"/>
      <c r="I1724" s="741"/>
      <c r="J1724" s="741"/>
      <c r="K1724" s="742"/>
      <c r="L1724" s="743"/>
      <c r="M1724" s="502" t="str">
        <f t="array" aca="1" ref="M1724" ca="1">IFERROR(_xludf.IFS(J1724="원천",K1724*3.3%*-1,J1724="원천/고용",SUM(K1724*3.3%*-1,K1724*75%*0.8%*-1)),"")</f>
        <v/>
      </c>
      <c r="N1724" s="503">
        <f t="shared" ca="1" si="35"/>
        <v>0</v>
      </c>
      <c r="O1724" s="540"/>
      <c r="P1724" s="540"/>
      <c r="Q1724" s="537"/>
      <c r="R1724" s="537"/>
      <c r="S1724" s="537"/>
    </row>
    <row r="1725" spans="2:19" ht="18.75" customHeight="1">
      <c r="B1725" s="626"/>
      <c r="C1725" s="626"/>
      <c r="D1725" s="626" t="str">
        <f ca="1">IFERROR(_xludf.XLOOKUP(E1725,예산코드!D:D,예산코드!A:A),"")</f>
        <v/>
      </c>
      <c r="E1725" s="739"/>
      <c r="F1725" s="747"/>
      <c r="G1725" s="740"/>
      <c r="H1725" s="741"/>
      <c r="I1725" s="741"/>
      <c r="J1725" s="741"/>
      <c r="K1725" s="742"/>
      <c r="L1725" s="743"/>
      <c r="M1725" s="502" t="str">
        <f t="array" aca="1" ref="M1725" ca="1">IFERROR(_xludf.IFS(J1725="원천",K1725*3.3%*-1,J1725="원천/고용",SUM(K1725*3.3%*-1,K1725*75%*0.8%*-1)),"")</f>
        <v/>
      </c>
      <c r="N1725" s="503">
        <f t="shared" ca="1" si="35"/>
        <v>0</v>
      </c>
      <c r="O1725" s="541"/>
      <c r="P1725" s="541"/>
      <c r="Q1725" s="537"/>
      <c r="R1725" s="537"/>
      <c r="S1725" s="537"/>
    </row>
    <row r="1726" spans="2:19" ht="18.75" customHeight="1">
      <c r="B1726" s="626"/>
      <c r="C1726" s="626"/>
      <c r="D1726" s="626" t="str">
        <f ca="1">IFERROR(_xludf.XLOOKUP(E1726,예산코드!D:D,예산코드!A:A),"")</f>
        <v/>
      </c>
      <c r="E1726" s="739"/>
      <c r="F1726" s="747"/>
      <c r="G1726" s="740"/>
      <c r="H1726" s="741"/>
      <c r="I1726" s="741"/>
      <c r="J1726" s="741"/>
      <c r="K1726" s="742"/>
      <c r="L1726" s="743"/>
      <c r="M1726" s="502" t="str">
        <f t="array" aca="1" ref="M1726" ca="1">IFERROR(_xludf.IFS(J1726="원천",K1726*3.3%*-1,J1726="원천/고용",SUM(K1726*3.3%*-1,K1726*75%*0.8%*-1)),"")</f>
        <v/>
      </c>
      <c r="N1726" s="503">
        <f t="shared" ca="1" si="35"/>
        <v>0</v>
      </c>
      <c r="O1726" s="540"/>
      <c r="P1726" s="540"/>
      <c r="Q1726" s="537"/>
      <c r="R1726" s="537"/>
      <c r="S1726" s="537"/>
    </row>
    <row r="1727" spans="2:19" ht="18.75" customHeight="1">
      <c r="B1727" s="626"/>
      <c r="C1727" s="626"/>
      <c r="D1727" s="626" t="str">
        <f ca="1">IFERROR(_xludf.XLOOKUP(E1727,예산코드!D:D,예산코드!A:A),"")</f>
        <v/>
      </c>
      <c r="E1727" s="739"/>
      <c r="F1727" s="747"/>
      <c r="G1727" s="740"/>
      <c r="H1727" s="741"/>
      <c r="I1727" s="741"/>
      <c r="J1727" s="741"/>
      <c r="K1727" s="742"/>
      <c r="L1727" s="743"/>
      <c r="M1727" s="502" t="str">
        <f t="array" aca="1" ref="M1727" ca="1">IFERROR(_xludf.IFS(J1727="원천",K1727*3.3%*-1,J1727="원천/고용",SUM(K1727*3.3%*-1,K1727*75%*0.8%*-1)),"")</f>
        <v/>
      </c>
      <c r="N1727" s="503">
        <f t="shared" ca="1" si="35"/>
        <v>0</v>
      </c>
      <c r="O1727" s="541"/>
      <c r="P1727" s="541"/>
      <c r="Q1727" s="537"/>
      <c r="R1727" s="537"/>
      <c r="S1727" s="537"/>
    </row>
    <row r="1728" spans="2:19" ht="18.75" customHeight="1">
      <c r="B1728" s="626"/>
      <c r="C1728" s="626"/>
      <c r="D1728" s="626" t="str">
        <f ca="1">IFERROR(_xludf.XLOOKUP(E1728,예산코드!D:D,예산코드!A:A),"")</f>
        <v/>
      </c>
      <c r="E1728" s="739"/>
      <c r="F1728" s="747"/>
      <c r="G1728" s="740"/>
      <c r="H1728" s="741"/>
      <c r="I1728" s="741"/>
      <c r="J1728" s="741"/>
      <c r="K1728" s="742"/>
      <c r="L1728" s="743"/>
      <c r="M1728" s="502" t="str">
        <f t="array" aca="1" ref="M1728" ca="1">IFERROR(_xludf.IFS(J1728="원천",K1728*3.3%*-1,J1728="원천/고용",SUM(K1728*3.3%*-1,K1728*75%*0.8%*-1)),"")</f>
        <v/>
      </c>
      <c r="N1728" s="503">
        <f t="shared" ca="1" si="35"/>
        <v>0</v>
      </c>
      <c r="O1728" s="540"/>
      <c r="P1728" s="540"/>
      <c r="Q1728" s="537"/>
      <c r="R1728" s="537"/>
      <c r="S1728" s="537"/>
    </row>
    <row r="1729" spans="2:19" ht="18.75" customHeight="1">
      <c r="B1729" s="626"/>
      <c r="C1729" s="626"/>
      <c r="D1729" s="626" t="str">
        <f ca="1">IFERROR(_xludf.XLOOKUP(E1729,예산코드!D:D,예산코드!A:A),"")</f>
        <v/>
      </c>
      <c r="E1729" s="739"/>
      <c r="F1729" s="747"/>
      <c r="G1729" s="740"/>
      <c r="H1729" s="741"/>
      <c r="I1729" s="741"/>
      <c r="J1729" s="741"/>
      <c r="K1729" s="742"/>
      <c r="L1729" s="743"/>
      <c r="M1729" s="502" t="str">
        <f t="array" aca="1" ref="M1729" ca="1">IFERROR(_xludf.IFS(J1729="원천",K1729*3.3%*-1,J1729="원천/고용",SUM(K1729*3.3%*-1,K1729*75%*0.8%*-1)),"")</f>
        <v/>
      </c>
      <c r="N1729" s="503">
        <f t="shared" ca="1" si="35"/>
        <v>0</v>
      </c>
      <c r="O1729" s="541"/>
      <c r="P1729" s="541"/>
      <c r="Q1729" s="537"/>
      <c r="R1729" s="537"/>
      <c r="S1729" s="537"/>
    </row>
    <row r="1730" spans="2:19" ht="18.75" customHeight="1">
      <c r="B1730" s="626"/>
      <c r="C1730" s="626"/>
      <c r="D1730" s="626" t="str">
        <f ca="1">IFERROR(_xludf.XLOOKUP(E1730,예산코드!D:D,예산코드!A:A),"")</f>
        <v/>
      </c>
      <c r="E1730" s="739"/>
      <c r="F1730" s="747"/>
      <c r="G1730" s="740"/>
      <c r="H1730" s="741"/>
      <c r="I1730" s="741"/>
      <c r="J1730" s="741"/>
      <c r="K1730" s="742"/>
      <c r="L1730" s="743"/>
      <c r="M1730" s="502" t="str">
        <f t="array" aca="1" ref="M1730" ca="1">IFERROR(_xludf.IFS(J1730="원천",K1730*3.3%*-1,J1730="원천/고용",SUM(K1730*3.3%*-1,K1730*75%*0.8%*-1)),"")</f>
        <v/>
      </c>
      <c r="N1730" s="503">
        <f t="shared" ca="1" si="35"/>
        <v>0</v>
      </c>
      <c r="O1730" s="540"/>
      <c r="P1730" s="540"/>
      <c r="Q1730" s="537"/>
      <c r="R1730" s="537"/>
      <c r="S1730" s="537"/>
    </row>
    <row r="1731" spans="2:19" ht="18.75" customHeight="1">
      <c r="B1731" s="626"/>
      <c r="C1731" s="626"/>
      <c r="D1731" s="626" t="str">
        <f ca="1">IFERROR(_xludf.XLOOKUP(E1731,예산코드!D:D,예산코드!A:A),"")</f>
        <v/>
      </c>
      <c r="E1731" s="739"/>
      <c r="F1731" s="747"/>
      <c r="G1731" s="740"/>
      <c r="H1731" s="741"/>
      <c r="I1731" s="741"/>
      <c r="J1731" s="741"/>
      <c r="K1731" s="742"/>
      <c r="L1731" s="743"/>
      <c r="M1731" s="502" t="str">
        <f t="array" aca="1" ref="M1731" ca="1">IFERROR(_xludf.IFS(J1731="원천",K1731*3.3%*-1,J1731="원천/고용",SUM(K1731*3.3%*-1,K1731*75%*0.8%*-1)),"")</f>
        <v/>
      </c>
      <c r="N1731" s="503">
        <f t="shared" ca="1" si="35"/>
        <v>0</v>
      </c>
      <c r="O1731" s="541"/>
      <c r="P1731" s="541"/>
      <c r="Q1731" s="537"/>
      <c r="R1731" s="537"/>
      <c r="S1731" s="537"/>
    </row>
    <row r="1732" spans="2:19" ht="18.75" customHeight="1">
      <c r="B1732" s="626"/>
      <c r="C1732" s="626"/>
      <c r="D1732" s="626" t="str">
        <f ca="1">IFERROR(_xludf.XLOOKUP(E1732,예산코드!D:D,예산코드!A:A),"")</f>
        <v/>
      </c>
      <c r="E1732" s="739"/>
      <c r="F1732" s="747"/>
      <c r="G1732" s="740"/>
      <c r="H1732" s="741"/>
      <c r="I1732" s="741"/>
      <c r="J1732" s="741"/>
      <c r="K1732" s="742"/>
      <c r="L1732" s="743"/>
      <c r="M1732" s="502" t="str">
        <f t="array" aca="1" ref="M1732" ca="1">IFERROR(_xludf.IFS(J1732="원천",K1732*3.3%*-1,J1732="원천/고용",SUM(K1732*3.3%*-1,K1732*75%*0.8%*-1)),"")</f>
        <v/>
      </c>
      <c r="N1732" s="503">
        <f t="shared" ca="1" si="35"/>
        <v>0</v>
      </c>
      <c r="O1732" s="540"/>
      <c r="P1732" s="540"/>
      <c r="Q1732" s="537"/>
      <c r="R1732" s="537"/>
      <c r="S1732" s="537"/>
    </row>
    <row r="1733" spans="2:19" ht="18.75" customHeight="1">
      <c r="B1733" s="626"/>
      <c r="C1733" s="626"/>
      <c r="D1733" s="626" t="str">
        <f ca="1">IFERROR(_xludf.XLOOKUP(E1733,예산코드!D:D,예산코드!A:A),"")</f>
        <v/>
      </c>
      <c r="E1733" s="739"/>
      <c r="F1733" s="747"/>
      <c r="G1733" s="740"/>
      <c r="H1733" s="741"/>
      <c r="I1733" s="741"/>
      <c r="J1733" s="741"/>
      <c r="K1733" s="742"/>
      <c r="L1733" s="743"/>
      <c r="M1733" s="502" t="str">
        <f t="array" aca="1" ref="M1733" ca="1">IFERROR(_xludf.IFS(J1733="원천",K1733*3.3%*-1,J1733="원천/고용",SUM(K1733*3.3%*-1,K1733*75%*0.8%*-1)),"")</f>
        <v/>
      </c>
      <c r="N1733" s="503">
        <f t="shared" ca="1" si="35"/>
        <v>0</v>
      </c>
      <c r="O1733" s="541"/>
      <c r="P1733" s="541"/>
      <c r="Q1733" s="537"/>
      <c r="R1733" s="537"/>
      <c r="S1733" s="537"/>
    </row>
    <row r="1734" spans="2:19" ht="18.75" customHeight="1">
      <c r="B1734" s="626"/>
      <c r="C1734" s="626"/>
      <c r="D1734" s="626" t="str">
        <f ca="1">IFERROR(_xludf.XLOOKUP(E1734,예산코드!D:D,예산코드!A:A),"")</f>
        <v/>
      </c>
      <c r="E1734" s="739"/>
      <c r="F1734" s="747"/>
      <c r="G1734" s="740"/>
      <c r="H1734" s="741"/>
      <c r="I1734" s="741"/>
      <c r="J1734" s="741"/>
      <c r="K1734" s="742"/>
      <c r="L1734" s="743"/>
      <c r="M1734" s="502" t="str">
        <f t="array" aca="1" ref="M1734" ca="1">IFERROR(_xludf.IFS(J1734="원천",K1734*3.3%*-1,J1734="원천/고용",SUM(K1734*3.3%*-1,K1734*75%*0.8%*-1)),"")</f>
        <v/>
      </c>
      <c r="N1734" s="503">
        <f t="shared" ca="1" si="35"/>
        <v>0</v>
      </c>
      <c r="O1734" s="540"/>
      <c r="P1734" s="540"/>
      <c r="Q1734" s="537"/>
      <c r="R1734" s="537"/>
      <c r="S1734" s="537"/>
    </row>
    <row r="1735" spans="2:19" ht="18.75" customHeight="1">
      <c r="B1735" s="626"/>
      <c r="C1735" s="626"/>
      <c r="D1735" s="626" t="str">
        <f ca="1">IFERROR(_xludf.XLOOKUP(E1735,예산코드!D:D,예산코드!A:A),"")</f>
        <v/>
      </c>
      <c r="E1735" s="739"/>
      <c r="F1735" s="747"/>
      <c r="G1735" s="740"/>
      <c r="H1735" s="741"/>
      <c r="I1735" s="741"/>
      <c r="J1735" s="741"/>
      <c r="K1735" s="742"/>
      <c r="L1735" s="743"/>
      <c r="M1735" s="502" t="str">
        <f t="array" aca="1" ref="M1735" ca="1">IFERROR(_xludf.IFS(J1735="원천",K1735*3.3%*-1,J1735="원천/고용",SUM(K1735*3.3%*-1,K1735*75%*0.8%*-1)),"")</f>
        <v/>
      </c>
      <c r="N1735" s="503">
        <f t="shared" ca="1" si="35"/>
        <v>0</v>
      </c>
      <c r="O1735" s="541"/>
      <c r="P1735" s="541"/>
      <c r="Q1735" s="537"/>
      <c r="R1735" s="537"/>
      <c r="S1735" s="537"/>
    </row>
    <row r="1736" spans="2:19" ht="18.75" customHeight="1">
      <c r="B1736" s="626"/>
      <c r="C1736" s="626"/>
      <c r="D1736" s="626" t="str">
        <f ca="1">IFERROR(_xludf.XLOOKUP(E1736,예산코드!D:D,예산코드!A:A),"")</f>
        <v/>
      </c>
      <c r="E1736" s="739"/>
      <c r="F1736" s="747"/>
      <c r="G1736" s="740"/>
      <c r="H1736" s="741"/>
      <c r="I1736" s="741"/>
      <c r="J1736" s="741"/>
      <c r="K1736" s="742"/>
      <c r="L1736" s="743"/>
      <c r="M1736" s="502" t="str">
        <f t="array" aca="1" ref="M1736" ca="1">IFERROR(_xludf.IFS(J1736="원천",K1736*3.3%*-1,J1736="원천/고용",SUM(K1736*3.3%*-1,K1736*75%*0.8%*-1)),"")</f>
        <v/>
      </c>
      <c r="N1736" s="503">
        <f t="shared" ca="1" si="35"/>
        <v>0</v>
      </c>
      <c r="O1736" s="540"/>
      <c r="P1736" s="540"/>
      <c r="Q1736" s="537"/>
      <c r="R1736" s="537"/>
      <c r="S1736" s="537"/>
    </row>
    <row r="1737" spans="2:19" ht="18.75" customHeight="1">
      <c r="B1737" s="626"/>
      <c r="C1737" s="626"/>
      <c r="D1737" s="626" t="str">
        <f ca="1">IFERROR(_xludf.XLOOKUP(E1737,예산코드!D:D,예산코드!A:A),"")</f>
        <v/>
      </c>
      <c r="E1737" s="739"/>
      <c r="F1737" s="747"/>
      <c r="G1737" s="740"/>
      <c r="H1737" s="741"/>
      <c r="I1737" s="741"/>
      <c r="J1737" s="741"/>
      <c r="K1737" s="742"/>
      <c r="L1737" s="743"/>
      <c r="M1737" s="502" t="str">
        <f t="array" aca="1" ref="M1737" ca="1">IFERROR(_xludf.IFS(J1737="원천",K1737*3.3%*-1,J1737="원천/고용",SUM(K1737*3.3%*-1,K1737*75%*0.8%*-1)),"")</f>
        <v/>
      </c>
      <c r="N1737" s="503">
        <f t="shared" ca="1" si="35"/>
        <v>0</v>
      </c>
      <c r="O1737" s="541"/>
      <c r="P1737" s="541"/>
      <c r="Q1737" s="537"/>
      <c r="R1737" s="537"/>
      <c r="S1737" s="537"/>
    </row>
    <row r="1738" spans="2:19" ht="18.75" customHeight="1">
      <c r="B1738" s="626"/>
      <c r="C1738" s="626"/>
      <c r="D1738" s="626" t="str">
        <f ca="1">IFERROR(_xludf.XLOOKUP(E1738,예산코드!D:D,예산코드!A:A),"")</f>
        <v/>
      </c>
      <c r="E1738" s="739"/>
      <c r="F1738" s="747"/>
      <c r="G1738" s="740"/>
      <c r="H1738" s="741"/>
      <c r="I1738" s="741"/>
      <c r="J1738" s="741"/>
      <c r="K1738" s="742"/>
      <c r="L1738" s="743"/>
      <c r="M1738" s="502" t="str">
        <f t="array" aca="1" ref="M1738" ca="1">IFERROR(_xludf.IFS(J1738="원천",K1738*3.3%*-1,J1738="원천/고용",SUM(K1738*3.3%*-1,K1738*75%*0.8%*-1)),"")</f>
        <v/>
      </c>
      <c r="N1738" s="503">
        <f t="shared" ca="1" si="35"/>
        <v>0</v>
      </c>
      <c r="O1738" s="540"/>
      <c r="P1738" s="540"/>
      <c r="Q1738" s="537"/>
      <c r="R1738" s="537"/>
      <c r="S1738" s="537"/>
    </row>
    <row r="1739" spans="2:19" ht="18.75" customHeight="1">
      <c r="B1739" s="626"/>
      <c r="C1739" s="626"/>
      <c r="D1739" s="626" t="str">
        <f ca="1">IFERROR(_xludf.XLOOKUP(E1739,예산코드!D:D,예산코드!A:A),"")</f>
        <v/>
      </c>
      <c r="E1739" s="739"/>
      <c r="F1739" s="747"/>
      <c r="G1739" s="740"/>
      <c r="H1739" s="741"/>
      <c r="I1739" s="741"/>
      <c r="J1739" s="741"/>
      <c r="K1739" s="742"/>
      <c r="L1739" s="743"/>
      <c r="M1739" s="502" t="str">
        <f t="array" aca="1" ref="M1739" ca="1">IFERROR(_xludf.IFS(J1739="원천",K1739*3.3%*-1,J1739="원천/고용",SUM(K1739*3.3%*-1,K1739*75%*0.8%*-1)),"")</f>
        <v/>
      </c>
      <c r="N1739" s="503">
        <f t="shared" ca="1" si="35"/>
        <v>0</v>
      </c>
      <c r="O1739" s="541"/>
      <c r="P1739" s="541"/>
      <c r="Q1739" s="537"/>
      <c r="R1739" s="537"/>
      <c r="S1739" s="537"/>
    </row>
    <row r="1740" spans="2:19" ht="18.75" customHeight="1">
      <c r="B1740" s="626"/>
      <c r="C1740" s="626"/>
      <c r="D1740" s="626" t="str">
        <f ca="1">IFERROR(_xludf.XLOOKUP(E1740,예산코드!D:D,예산코드!A:A),"")</f>
        <v/>
      </c>
      <c r="E1740" s="739"/>
      <c r="F1740" s="747"/>
      <c r="G1740" s="740"/>
      <c r="H1740" s="741"/>
      <c r="I1740" s="741"/>
      <c r="J1740" s="741"/>
      <c r="K1740" s="742"/>
      <c r="L1740" s="743"/>
      <c r="M1740" s="502" t="str">
        <f t="array" aca="1" ref="M1740" ca="1">IFERROR(_xludf.IFS(J1740="원천",K1740*3.3%*-1,J1740="원천/고용",SUM(K1740*3.3%*-1,K1740*75%*0.8%*-1)),"")</f>
        <v/>
      </c>
      <c r="N1740" s="503">
        <f t="shared" ca="1" si="35"/>
        <v>0</v>
      </c>
      <c r="O1740" s="540"/>
      <c r="P1740" s="540"/>
      <c r="Q1740" s="537"/>
      <c r="R1740" s="537"/>
      <c r="S1740" s="537"/>
    </row>
    <row r="1741" spans="2:19" ht="18.75" customHeight="1">
      <c r="B1741" s="626"/>
      <c r="C1741" s="626"/>
      <c r="D1741" s="626" t="str">
        <f ca="1">IFERROR(_xludf.XLOOKUP(E1741,예산코드!D:D,예산코드!A:A),"")</f>
        <v/>
      </c>
      <c r="E1741" s="739"/>
      <c r="F1741" s="747"/>
      <c r="G1741" s="740"/>
      <c r="H1741" s="741"/>
      <c r="I1741" s="741"/>
      <c r="J1741" s="741"/>
      <c r="K1741" s="742"/>
      <c r="L1741" s="743"/>
      <c r="M1741" s="502" t="str">
        <f t="array" aca="1" ref="M1741" ca="1">IFERROR(_xludf.IFS(J1741="원천",K1741*3.3%*-1,J1741="원천/고용",SUM(K1741*3.3%*-1,K1741*75%*0.8%*-1)),"")</f>
        <v/>
      </c>
      <c r="N1741" s="503">
        <f t="shared" ca="1" si="35"/>
        <v>0</v>
      </c>
      <c r="O1741" s="541"/>
      <c r="P1741" s="541"/>
      <c r="Q1741" s="537"/>
      <c r="R1741" s="537"/>
      <c r="S1741" s="537"/>
    </row>
    <row r="1742" spans="2:19" ht="18.75" customHeight="1">
      <c r="B1742" s="626"/>
      <c r="C1742" s="626"/>
      <c r="D1742" s="626" t="str">
        <f ca="1">IFERROR(_xludf.XLOOKUP(E1742,예산코드!D:D,예산코드!A:A),"")</f>
        <v/>
      </c>
      <c r="E1742" s="739"/>
      <c r="F1742" s="747"/>
      <c r="G1742" s="740"/>
      <c r="H1742" s="741"/>
      <c r="I1742" s="741"/>
      <c r="J1742" s="741"/>
      <c r="K1742" s="742"/>
      <c r="L1742" s="743"/>
      <c r="M1742" s="502" t="str">
        <f t="array" aca="1" ref="M1742" ca="1">IFERROR(_xludf.IFS(J1742="원천",K1742*3.3%*-1,J1742="원천/고용",SUM(K1742*3.3%*-1,K1742*75%*0.8%*-1)),"")</f>
        <v/>
      </c>
      <c r="N1742" s="503">
        <f t="shared" ca="1" si="35"/>
        <v>0</v>
      </c>
      <c r="O1742" s="540"/>
      <c r="P1742" s="540"/>
      <c r="Q1742" s="537"/>
      <c r="R1742" s="537"/>
      <c r="S1742" s="537"/>
    </row>
    <row r="1743" spans="2:19" ht="18.75" customHeight="1">
      <c r="B1743" s="626"/>
      <c r="C1743" s="626"/>
      <c r="D1743" s="626" t="str">
        <f ca="1">IFERROR(_xludf.XLOOKUP(E1743,예산코드!D:D,예산코드!A:A),"")</f>
        <v/>
      </c>
      <c r="E1743" s="739"/>
      <c r="F1743" s="747"/>
      <c r="G1743" s="740"/>
      <c r="H1743" s="741"/>
      <c r="I1743" s="741"/>
      <c r="J1743" s="741"/>
      <c r="K1743" s="742"/>
      <c r="L1743" s="743"/>
      <c r="M1743" s="502" t="str">
        <f t="array" aca="1" ref="M1743" ca="1">IFERROR(_xludf.IFS(J1743="원천",K1743*3.3%*-1,J1743="원천/고용",SUM(K1743*3.3%*-1,K1743*75%*0.8%*-1)),"")</f>
        <v/>
      </c>
      <c r="N1743" s="503">
        <f t="shared" ca="1" si="35"/>
        <v>0</v>
      </c>
      <c r="O1743" s="541"/>
      <c r="P1743" s="541"/>
      <c r="Q1743" s="537"/>
      <c r="R1743" s="537"/>
      <c r="S1743" s="537"/>
    </row>
    <row r="1744" spans="2:19" ht="18.75" customHeight="1">
      <c r="B1744" s="626"/>
      <c r="C1744" s="626"/>
      <c r="D1744" s="626" t="str">
        <f ca="1">IFERROR(_xludf.XLOOKUP(E1744,예산코드!D:D,예산코드!A:A),"")</f>
        <v/>
      </c>
      <c r="E1744" s="739"/>
      <c r="F1744" s="747"/>
      <c r="G1744" s="740"/>
      <c r="H1744" s="741"/>
      <c r="I1744" s="741"/>
      <c r="J1744" s="741"/>
      <c r="K1744" s="742"/>
      <c r="L1744" s="743"/>
      <c r="M1744" s="502" t="str">
        <f t="array" aca="1" ref="M1744" ca="1">IFERROR(_xludf.IFS(J1744="원천",K1744*3.3%*-1,J1744="원천/고용",SUM(K1744*3.3%*-1,K1744*75%*0.8%*-1)),"")</f>
        <v/>
      </c>
      <c r="N1744" s="503">
        <f t="shared" ca="1" si="35"/>
        <v>0</v>
      </c>
      <c r="O1744" s="540"/>
      <c r="P1744" s="540"/>
      <c r="Q1744" s="537"/>
      <c r="R1744" s="537"/>
      <c r="S1744" s="537"/>
    </row>
    <row r="1745" spans="2:19" ht="18.75" customHeight="1">
      <c r="B1745" s="626"/>
      <c r="C1745" s="626"/>
      <c r="D1745" s="626" t="str">
        <f ca="1">IFERROR(_xludf.XLOOKUP(E1745,예산코드!D:D,예산코드!A:A),"")</f>
        <v/>
      </c>
      <c r="E1745" s="739"/>
      <c r="F1745" s="747"/>
      <c r="G1745" s="740"/>
      <c r="H1745" s="741"/>
      <c r="I1745" s="741"/>
      <c r="J1745" s="741"/>
      <c r="K1745" s="742"/>
      <c r="L1745" s="743"/>
      <c r="M1745" s="502" t="str">
        <f t="array" aca="1" ref="M1745" ca="1">IFERROR(_xludf.IFS(J1745="원천",K1745*3.3%*-1,J1745="원천/고용",SUM(K1745*3.3%*-1,K1745*75%*0.8%*-1)),"")</f>
        <v/>
      </c>
      <c r="N1745" s="503">
        <f t="shared" ca="1" si="35"/>
        <v>0</v>
      </c>
      <c r="O1745" s="541"/>
      <c r="P1745" s="541"/>
      <c r="Q1745" s="537"/>
      <c r="R1745" s="537"/>
      <c r="S1745" s="537"/>
    </row>
    <row r="1746" spans="2:19" ht="18.75" customHeight="1">
      <c r="B1746" s="626"/>
      <c r="C1746" s="626"/>
      <c r="D1746" s="626" t="str">
        <f ca="1">IFERROR(_xludf.XLOOKUP(E1746,예산코드!D:D,예산코드!A:A),"")</f>
        <v/>
      </c>
      <c r="E1746" s="739"/>
      <c r="F1746" s="747"/>
      <c r="G1746" s="740"/>
      <c r="H1746" s="741"/>
      <c r="I1746" s="741"/>
      <c r="J1746" s="741"/>
      <c r="K1746" s="742"/>
      <c r="L1746" s="743"/>
      <c r="M1746" s="502" t="str">
        <f t="array" aca="1" ref="M1746" ca="1">IFERROR(_xludf.IFS(J1746="원천",K1746*3.3%*-1,J1746="원천/고용",SUM(K1746*3.3%*-1,K1746*75%*0.8%*-1)),"")</f>
        <v/>
      </c>
      <c r="N1746" s="503">
        <f t="shared" ca="1" si="35"/>
        <v>0</v>
      </c>
      <c r="O1746" s="540"/>
      <c r="P1746" s="540"/>
      <c r="Q1746" s="537"/>
      <c r="R1746" s="537"/>
      <c r="S1746" s="537"/>
    </row>
    <row r="1747" spans="2:19" ht="18.75" customHeight="1">
      <c r="B1747" s="626"/>
      <c r="C1747" s="626"/>
      <c r="D1747" s="626" t="str">
        <f ca="1">IFERROR(_xludf.XLOOKUP(E1747,예산코드!D:D,예산코드!A:A),"")</f>
        <v/>
      </c>
      <c r="E1747" s="739"/>
      <c r="F1747" s="747"/>
      <c r="G1747" s="740"/>
      <c r="H1747" s="741"/>
      <c r="I1747" s="741"/>
      <c r="J1747" s="741"/>
      <c r="K1747" s="742"/>
      <c r="L1747" s="743"/>
      <c r="M1747" s="502" t="str">
        <f t="array" aca="1" ref="M1747" ca="1">IFERROR(_xludf.IFS(J1747="원천",K1747*3.3%*-1,J1747="원천/고용",SUM(K1747*3.3%*-1,K1747*75%*0.8%*-1)),"")</f>
        <v/>
      </c>
      <c r="N1747" s="503">
        <f t="shared" ca="1" si="35"/>
        <v>0</v>
      </c>
      <c r="O1747" s="541"/>
      <c r="P1747" s="541"/>
      <c r="Q1747" s="537"/>
      <c r="R1747" s="537"/>
      <c r="S1747" s="537"/>
    </row>
    <row r="1748" spans="2:19" ht="18.75" customHeight="1">
      <c r="B1748" s="626"/>
      <c r="C1748" s="626"/>
      <c r="D1748" s="626" t="str">
        <f ca="1">IFERROR(_xludf.XLOOKUP(E1748,예산코드!D:D,예산코드!A:A),"")</f>
        <v/>
      </c>
      <c r="E1748" s="739"/>
      <c r="F1748" s="747"/>
      <c r="G1748" s="740"/>
      <c r="H1748" s="741"/>
      <c r="I1748" s="741"/>
      <c r="J1748" s="741"/>
      <c r="K1748" s="742"/>
      <c r="L1748" s="743"/>
      <c r="M1748" s="502" t="str">
        <f t="array" aca="1" ref="M1748" ca="1">IFERROR(_xludf.IFS(J1748="원천",K1748*3.3%*-1,J1748="원천/고용",SUM(K1748*3.3%*-1,K1748*75%*0.8%*-1)),"")</f>
        <v/>
      </c>
      <c r="N1748" s="503">
        <f t="shared" ca="1" si="35"/>
        <v>0</v>
      </c>
      <c r="O1748" s="540"/>
      <c r="P1748" s="540"/>
      <c r="Q1748" s="537"/>
      <c r="R1748" s="537"/>
      <c r="S1748" s="537"/>
    </row>
    <row r="1749" spans="2:19" ht="18.75" customHeight="1">
      <c r="B1749" s="626"/>
      <c r="C1749" s="626"/>
      <c r="D1749" s="626" t="str">
        <f ca="1">IFERROR(_xludf.XLOOKUP(E1749,예산코드!D:D,예산코드!A:A),"")</f>
        <v/>
      </c>
      <c r="E1749" s="739"/>
      <c r="F1749" s="747"/>
      <c r="G1749" s="740"/>
      <c r="H1749" s="741"/>
      <c r="I1749" s="741"/>
      <c r="J1749" s="741"/>
      <c r="K1749" s="742"/>
      <c r="L1749" s="743"/>
      <c r="M1749" s="502" t="str">
        <f t="array" aca="1" ref="M1749" ca="1">IFERROR(_xludf.IFS(J1749="원천",K1749*3.3%*-1,J1749="원천/고용",SUM(K1749*3.3%*-1,K1749*75%*0.8%*-1)),"")</f>
        <v/>
      </c>
      <c r="N1749" s="503">
        <f t="shared" ca="1" si="35"/>
        <v>0</v>
      </c>
      <c r="O1749" s="541"/>
      <c r="P1749" s="541"/>
      <c r="Q1749" s="537"/>
      <c r="R1749" s="537"/>
      <c r="S1749" s="537"/>
    </row>
    <row r="1750" spans="2:19" ht="18.75" customHeight="1">
      <c r="B1750" s="626"/>
      <c r="C1750" s="626"/>
      <c r="D1750" s="626" t="str">
        <f ca="1">IFERROR(_xludf.XLOOKUP(E1750,예산코드!D:D,예산코드!A:A),"")</f>
        <v/>
      </c>
      <c r="E1750" s="739"/>
      <c r="F1750" s="747"/>
      <c r="G1750" s="740"/>
      <c r="H1750" s="741"/>
      <c r="I1750" s="741"/>
      <c r="J1750" s="741"/>
      <c r="K1750" s="742"/>
      <c r="L1750" s="743"/>
      <c r="M1750" s="502" t="str">
        <f t="array" aca="1" ref="M1750" ca="1">IFERROR(_xludf.IFS(J1750="원천",K1750*3.3%*-1,J1750="원천/고용",SUM(K1750*3.3%*-1,K1750*75%*0.8%*-1)),"")</f>
        <v/>
      </c>
      <c r="N1750" s="503">
        <f t="shared" ca="1" si="35"/>
        <v>0</v>
      </c>
      <c r="O1750" s="540"/>
      <c r="P1750" s="540"/>
      <c r="Q1750" s="537"/>
      <c r="R1750" s="537"/>
      <c r="S1750" s="537"/>
    </row>
    <row r="1751" spans="2:19" ht="18.75" customHeight="1">
      <c r="B1751" s="626"/>
      <c r="C1751" s="626"/>
      <c r="D1751" s="626" t="str">
        <f ca="1">IFERROR(_xludf.XLOOKUP(E1751,예산코드!D:D,예산코드!A:A),"")</f>
        <v/>
      </c>
      <c r="E1751" s="739"/>
      <c r="F1751" s="747"/>
      <c r="G1751" s="740"/>
      <c r="H1751" s="741"/>
      <c r="I1751" s="741"/>
      <c r="J1751" s="741"/>
      <c r="K1751" s="742"/>
      <c r="L1751" s="743"/>
      <c r="M1751" s="502" t="str">
        <f t="array" aca="1" ref="M1751" ca="1">IFERROR(_xludf.IFS(J1751="원천",K1751*3.3%*-1,J1751="원천/고용",SUM(K1751*3.3%*-1,K1751*75%*0.8%*-1)),"")</f>
        <v/>
      </c>
      <c r="N1751" s="503">
        <f t="shared" ca="1" si="35"/>
        <v>0</v>
      </c>
      <c r="O1751" s="541"/>
      <c r="P1751" s="541"/>
      <c r="Q1751" s="537"/>
      <c r="R1751" s="537"/>
      <c r="S1751" s="537"/>
    </row>
    <row r="1752" spans="2:19" ht="18.75" customHeight="1">
      <c r="B1752" s="626"/>
      <c r="C1752" s="626"/>
      <c r="D1752" s="626" t="str">
        <f ca="1">IFERROR(_xludf.XLOOKUP(E1752,예산코드!D:D,예산코드!A:A),"")</f>
        <v/>
      </c>
      <c r="E1752" s="739"/>
      <c r="F1752" s="747"/>
      <c r="G1752" s="740"/>
      <c r="H1752" s="741"/>
      <c r="I1752" s="741"/>
      <c r="J1752" s="741"/>
      <c r="K1752" s="742"/>
      <c r="L1752" s="743"/>
      <c r="M1752" s="502" t="str">
        <f t="array" aca="1" ref="M1752" ca="1">IFERROR(_xludf.IFS(J1752="원천",K1752*3.3%*-1,J1752="원천/고용",SUM(K1752*3.3%*-1,K1752*75%*0.8%*-1)),"")</f>
        <v/>
      </c>
      <c r="N1752" s="503">
        <f t="shared" ca="1" si="35"/>
        <v>0</v>
      </c>
      <c r="O1752" s="540"/>
      <c r="P1752" s="540"/>
      <c r="Q1752" s="537"/>
      <c r="R1752" s="537"/>
      <c r="S1752" s="537"/>
    </row>
    <row r="1753" spans="2:19" ht="18.75" customHeight="1">
      <c r="B1753" s="626"/>
      <c r="C1753" s="626"/>
      <c r="D1753" s="626" t="str">
        <f ca="1">IFERROR(_xludf.XLOOKUP(E1753,예산코드!D:D,예산코드!A:A),"")</f>
        <v/>
      </c>
      <c r="E1753" s="739"/>
      <c r="F1753" s="747"/>
      <c r="G1753" s="740"/>
      <c r="H1753" s="741"/>
      <c r="I1753" s="741"/>
      <c r="J1753" s="741"/>
      <c r="K1753" s="742"/>
      <c r="L1753" s="743"/>
      <c r="M1753" s="502" t="str">
        <f t="array" aca="1" ref="M1753" ca="1">IFERROR(_xludf.IFS(J1753="원천",K1753*3.3%*-1,J1753="원천/고용",SUM(K1753*3.3%*-1,K1753*75%*0.8%*-1)),"")</f>
        <v/>
      </c>
      <c r="N1753" s="503">
        <f t="shared" ca="1" si="35"/>
        <v>0</v>
      </c>
      <c r="O1753" s="541"/>
      <c r="P1753" s="541"/>
      <c r="Q1753" s="537"/>
      <c r="R1753" s="537"/>
      <c r="S1753" s="537"/>
    </row>
    <row r="1754" spans="2:19" ht="18.75" customHeight="1">
      <c r="B1754" s="626"/>
      <c r="C1754" s="626"/>
      <c r="D1754" s="626" t="str">
        <f ca="1">IFERROR(_xludf.XLOOKUP(E1754,예산코드!D:D,예산코드!A:A),"")</f>
        <v/>
      </c>
      <c r="E1754" s="739"/>
      <c r="F1754" s="747"/>
      <c r="G1754" s="740"/>
      <c r="H1754" s="741"/>
      <c r="I1754" s="741"/>
      <c r="J1754" s="741"/>
      <c r="K1754" s="742"/>
      <c r="L1754" s="743"/>
      <c r="M1754" s="502" t="str">
        <f t="array" aca="1" ref="M1754" ca="1">IFERROR(_xludf.IFS(J1754="원천",K1754*3.3%*-1,J1754="원천/고용",SUM(K1754*3.3%*-1,K1754*75%*0.8%*-1)),"")</f>
        <v/>
      </c>
      <c r="N1754" s="503">
        <f t="shared" ca="1" si="35"/>
        <v>0</v>
      </c>
      <c r="O1754" s="540"/>
      <c r="P1754" s="540"/>
      <c r="Q1754" s="537"/>
      <c r="R1754" s="537"/>
      <c r="S1754" s="537"/>
    </row>
    <row r="1755" spans="2:19" ht="18.75" customHeight="1">
      <c r="B1755" s="626"/>
      <c r="C1755" s="626"/>
      <c r="D1755" s="626" t="str">
        <f ca="1">IFERROR(_xludf.XLOOKUP(E1755,예산코드!D:D,예산코드!A:A),"")</f>
        <v/>
      </c>
      <c r="E1755" s="739"/>
      <c r="F1755" s="747"/>
      <c r="G1755" s="740"/>
      <c r="H1755" s="741"/>
      <c r="I1755" s="741"/>
      <c r="J1755" s="741"/>
      <c r="K1755" s="742"/>
      <c r="L1755" s="743"/>
      <c r="M1755" s="502" t="str">
        <f t="array" aca="1" ref="M1755" ca="1">IFERROR(_xludf.IFS(J1755="원천",K1755*3.3%*-1,J1755="원천/고용",SUM(K1755*3.3%*-1,K1755*75%*0.8%*-1)),"")</f>
        <v/>
      </c>
      <c r="N1755" s="503">
        <f t="shared" ca="1" si="35"/>
        <v>0</v>
      </c>
      <c r="O1755" s="541"/>
      <c r="P1755" s="541"/>
      <c r="Q1755" s="537"/>
      <c r="R1755" s="537"/>
      <c r="S1755" s="537"/>
    </row>
    <row r="1756" spans="2:19" ht="18.75" customHeight="1">
      <c r="B1756" s="626"/>
      <c r="C1756" s="626"/>
      <c r="D1756" s="626" t="str">
        <f ca="1">IFERROR(_xludf.XLOOKUP(E1756,예산코드!D:D,예산코드!A:A),"")</f>
        <v/>
      </c>
      <c r="E1756" s="739"/>
      <c r="F1756" s="747"/>
      <c r="G1756" s="740"/>
      <c r="H1756" s="741"/>
      <c r="I1756" s="741"/>
      <c r="J1756" s="741"/>
      <c r="K1756" s="742"/>
      <c r="L1756" s="743"/>
      <c r="M1756" s="502" t="str">
        <f t="array" aca="1" ref="M1756" ca="1">IFERROR(_xludf.IFS(J1756="원천",K1756*3.3%*-1,J1756="원천/고용",SUM(K1756*3.3%*-1,K1756*75%*0.8%*-1)),"")</f>
        <v/>
      </c>
      <c r="N1756" s="503">
        <f t="shared" ca="1" si="35"/>
        <v>0</v>
      </c>
      <c r="O1756" s="540"/>
      <c r="P1756" s="540"/>
      <c r="Q1756" s="537"/>
      <c r="R1756" s="537"/>
      <c r="S1756" s="537"/>
    </row>
    <row r="1757" spans="2:19" ht="18.75" customHeight="1">
      <c r="B1757" s="626"/>
      <c r="C1757" s="626"/>
      <c r="D1757" s="626" t="str">
        <f ca="1">IFERROR(_xludf.XLOOKUP(E1757,예산코드!D:D,예산코드!A:A),"")</f>
        <v/>
      </c>
      <c r="E1757" s="739"/>
      <c r="F1757" s="747"/>
      <c r="G1757" s="740"/>
      <c r="H1757" s="741"/>
      <c r="I1757" s="741"/>
      <c r="J1757" s="741"/>
      <c r="K1757" s="742"/>
      <c r="L1757" s="743"/>
      <c r="M1757" s="502" t="str">
        <f t="array" aca="1" ref="M1757" ca="1">IFERROR(_xludf.IFS(J1757="원천",K1757*3.3%*-1,J1757="원천/고용",SUM(K1757*3.3%*-1,K1757*75%*0.8%*-1)),"")</f>
        <v/>
      </c>
      <c r="N1757" s="503">
        <f t="shared" ca="1" si="35"/>
        <v>0</v>
      </c>
      <c r="O1757" s="541"/>
      <c r="P1757" s="541"/>
      <c r="Q1757" s="537"/>
      <c r="R1757" s="537"/>
      <c r="S1757" s="537"/>
    </row>
    <row r="1758" spans="2:19" ht="18.75" customHeight="1">
      <c r="B1758" s="626"/>
      <c r="C1758" s="626"/>
      <c r="D1758" s="626" t="str">
        <f ca="1">IFERROR(_xludf.XLOOKUP(E1758,예산코드!D:D,예산코드!A:A),"")</f>
        <v/>
      </c>
      <c r="E1758" s="739"/>
      <c r="F1758" s="747"/>
      <c r="G1758" s="740"/>
      <c r="H1758" s="741"/>
      <c r="I1758" s="741"/>
      <c r="J1758" s="741"/>
      <c r="K1758" s="742"/>
      <c r="L1758" s="743"/>
      <c r="M1758" s="502" t="str">
        <f t="array" aca="1" ref="M1758" ca="1">IFERROR(_xludf.IFS(J1758="원천",K1758*3.3%*-1,J1758="원천/고용",SUM(K1758*3.3%*-1,K1758*75%*0.8%*-1)),"")</f>
        <v/>
      </c>
      <c r="N1758" s="503">
        <f t="shared" ca="1" si="35"/>
        <v>0</v>
      </c>
      <c r="O1758" s="540"/>
      <c r="P1758" s="540"/>
      <c r="Q1758" s="537"/>
      <c r="R1758" s="537"/>
      <c r="S1758" s="537"/>
    </row>
    <row r="1759" spans="2:19" ht="18.75" customHeight="1">
      <c r="B1759" s="626"/>
      <c r="C1759" s="626"/>
      <c r="D1759" s="626" t="str">
        <f ca="1">IFERROR(_xludf.XLOOKUP(E1759,예산코드!D:D,예산코드!A:A),"")</f>
        <v/>
      </c>
      <c r="E1759" s="739"/>
      <c r="F1759" s="747"/>
      <c r="G1759" s="740"/>
      <c r="H1759" s="741"/>
      <c r="I1759" s="741"/>
      <c r="J1759" s="741"/>
      <c r="K1759" s="742"/>
      <c r="L1759" s="743"/>
      <c r="M1759" s="502" t="str">
        <f t="array" aca="1" ref="M1759" ca="1">IFERROR(_xludf.IFS(J1759="원천",K1759*3.3%*-1,J1759="원천/고용",SUM(K1759*3.3%*-1,K1759*75%*0.8%*-1)),"")</f>
        <v/>
      </c>
      <c r="N1759" s="503">
        <f t="shared" ca="1" si="35"/>
        <v>0</v>
      </c>
      <c r="O1759" s="541"/>
      <c r="P1759" s="541"/>
      <c r="Q1759" s="537"/>
      <c r="R1759" s="537"/>
      <c r="S1759" s="537"/>
    </row>
    <row r="1760" spans="2:19" ht="18.75" customHeight="1">
      <c r="B1760" s="626"/>
      <c r="C1760" s="626"/>
      <c r="D1760" s="626" t="str">
        <f ca="1">IFERROR(_xludf.XLOOKUP(E1760,예산코드!D:D,예산코드!A:A),"")</f>
        <v/>
      </c>
      <c r="E1760" s="739"/>
      <c r="F1760" s="747"/>
      <c r="G1760" s="740"/>
      <c r="H1760" s="741"/>
      <c r="I1760" s="741"/>
      <c r="J1760" s="741"/>
      <c r="K1760" s="742"/>
      <c r="L1760" s="743"/>
      <c r="M1760" s="502" t="str">
        <f t="array" aca="1" ref="M1760" ca="1">IFERROR(_xludf.IFS(J1760="원천",K1760*3.3%*-1,J1760="원천/고용",SUM(K1760*3.3%*-1,K1760*75%*0.8%*-1)),"")</f>
        <v/>
      </c>
      <c r="N1760" s="503">
        <f t="shared" ca="1" si="35"/>
        <v>0</v>
      </c>
      <c r="O1760" s="540"/>
      <c r="P1760" s="540"/>
      <c r="Q1760" s="537"/>
      <c r="R1760" s="537"/>
      <c r="S1760" s="537"/>
    </row>
    <row r="1761" spans="2:19" ht="18.75" customHeight="1">
      <c r="B1761" s="626"/>
      <c r="C1761" s="626"/>
      <c r="D1761" s="626" t="str">
        <f ca="1">IFERROR(_xludf.XLOOKUP(E1761,예산코드!D:D,예산코드!A:A),"")</f>
        <v/>
      </c>
      <c r="E1761" s="739"/>
      <c r="F1761" s="747"/>
      <c r="G1761" s="740"/>
      <c r="H1761" s="741"/>
      <c r="I1761" s="741"/>
      <c r="J1761" s="741"/>
      <c r="K1761" s="742"/>
      <c r="L1761" s="743"/>
      <c r="M1761" s="502" t="str">
        <f t="array" aca="1" ref="M1761" ca="1">IFERROR(_xludf.IFS(J1761="원천",K1761*3.3%*-1,J1761="원천/고용",SUM(K1761*3.3%*-1,K1761*75%*0.8%*-1)),"")</f>
        <v/>
      </c>
      <c r="N1761" s="503">
        <f t="shared" ca="1" si="35"/>
        <v>0</v>
      </c>
      <c r="O1761" s="541"/>
      <c r="P1761" s="541"/>
      <c r="Q1761" s="537"/>
      <c r="R1761" s="537"/>
      <c r="S1761" s="537"/>
    </row>
    <row r="1762" spans="2:19" ht="18.75" customHeight="1">
      <c r="B1762" s="626"/>
      <c r="C1762" s="626"/>
      <c r="D1762" s="626" t="str">
        <f ca="1">IFERROR(_xludf.XLOOKUP(E1762,예산코드!D:D,예산코드!A:A),"")</f>
        <v/>
      </c>
      <c r="E1762" s="739"/>
      <c r="F1762" s="747"/>
      <c r="G1762" s="740"/>
      <c r="H1762" s="741"/>
      <c r="I1762" s="741"/>
      <c r="J1762" s="741"/>
      <c r="K1762" s="742"/>
      <c r="L1762" s="743"/>
      <c r="M1762" s="502" t="str">
        <f t="array" aca="1" ref="M1762" ca="1">IFERROR(_xludf.IFS(J1762="원천",K1762*3.3%*-1,J1762="원천/고용",SUM(K1762*3.3%*-1,K1762*75%*0.8%*-1)),"")</f>
        <v/>
      </c>
      <c r="N1762" s="503">
        <f t="shared" ca="1" si="35"/>
        <v>0</v>
      </c>
      <c r="O1762" s="540"/>
      <c r="P1762" s="540"/>
      <c r="Q1762" s="537"/>
      <c r="R1762" s="537"/>
      <c r="S1762" s="537"/>
    </row>
    <row r="1763" spans="2:19" ht="18.75" customHeight="1">
      <c r="B1763" s="626"/>
      <c r="C1763" s="626"/>
      <c r="D1763" s="626" t="str">
        <f ca="1">IFERROR(_xludf.XLOOKUP(E1763,예산코드!D:D,예산코드!A:A),"")</f>
        <v/>
      </c>
      <c r="E1763" s="739"/>
      <c r="F1763" s="747"/>
      <c r="G1763" s="740"/>
      <c r="H1763" s="741"/>
      <c r="I1763" s="741"/>
      <c r="J1763" s="741"/>
      <c r="K1763" s="742"/>
      <c r="L1763" s="743"/>
      <c r="M1763" s="502" t="str">
        <f t="array" aca="1" ref="M1763" ca="1">IFERROR(_xludf.IFS(J1763="원천",K1763*3.3%*-1,J1763="원천/고용",SUM(K1763*3.3%*-1,K1763*75%*0.8%*-1)),"")</f>
        <v/>
      </c>
      <c r="N1763" s="503">
        <f t="shared" ca="1" si="35"/>
        <v>0</v>
      </c>
      <c r="O1763" s="541"/>
      <c r="P1763" s="541"/>
      <c r="Q1763" s="537"/>
      <c r="R1763" s="537"/>
      <c r="S1763" s="537"/>
    </row>
    <row r="1764" spans="2:19" ht="18.75" customHeight="1">
      <c r="B1764" s="626"/>
      <c r="C1764" s="626"/>
      <c r="D1764" s="626" t="str">
        <f ca="1">IFERROR(_xludf.XLOOKUP(E1764,예산코드!D:D,예산코드!A:A),"")</f>
        <v/>
      </c>
      <c r="E1764" s="739"/>
      <c r="F1764" s="747"/>
      <c r="G1764" s="740"/>
      <c r="H1764" s="741"/>
      <c r="I1764" s="741"/>
      <c r="J1764" s="741"/>
      <c r="K1764" s="742"/>
      <c r="L1764" s="743"/>
      <c r="M1764" s="502" t="str">
        <f t="array" aca="1" ref="M1764" ca="1">IFERROR(_xludf.IFS(J1764="원천",K1764*3.3%*-1,J1764="원천/고용",SUM(K1764*3.3%*-1,K1764*75%*0.8%*-1)),"")</f>
        <v/>
      </c>
      <c r="N1764" s="503">
        <f t="shared" ca="1" si="35"/>
        <v>0</v>
      </c>
      <c r="O1764" s="540"/>
      <c r="P1764" s="540"/>
      <c r="Q1764" s="537"/>
      <c r="R1764" s="537"/>
      <c r="S1764" s="537"/>
    </row>
    <row r="1765" spans="2:19" ht="18.75" customHeight="1">
      <c r="B1765" s="626"/>
      <c r="C1765" s="626"/>
      <c r="D1765" s="626" t="str">
        <f ca="1">IFERROR(_xludf.XLOOKUP(E1765,예산코드!D:D,예산코드!A:A),"")</f>
        <v/>
      </c>
      <c r="E1765" s="739"/>
      <c r="F1765" s="747"/>
      <c r="G1765" s="740"/>
      <c r="H1765" s="741"/>
      <c r="I1765" s="741"/>
      <c r="J1765" s="741"/>
      <c r="K1765" s="742"/>
      <c r="L1765" s="743"/>
      <c r="M1765" s="502" t="str">
        <f t="array" aca="1" ref="M1765" ca="1">IFERROR(_xludf.IFS(J1765="원천",K1765*3.3%*-1,J1765="원천/고용",SUM(K1765*3.3%*-1,K1765*75%*0.8%*-1)),"")</f>
        <v/>
      </c>
      <c r="N1765" s="503">
        <f t="shared" ca="1" si="35"/>
        <v>0</v>
      </c>
      <c r="O1765" s="541"/>
      <c r="P1765" s="541"/>
      <c r="Q1765" s="537"/>
      <c r="R1765" s="537"/>
      <c r="S1765" s="537"/>
    </row>
    <row r="1766" spans="2:19" ht="18.75" customHeight="1">
      <c r="B1766" s="626"/>
      <c r="C1766" s="626"/>
      <c r="D1766" s="626" t="str">
        <f ca="1">IFERROR(_xludf.XLOOKUP(E1766,예산코드!D:D,예산코드!A:A),"")</f>
        <v/>
      </c>
      <c r="E1766" s="739"/>
      <c r="F1766" s="747"/>
      <c r="G1766" s="740"/>
      <c r="H1766" s="741"/>
      <c r="I1766" s="741"/>
      <c r="J1766" s="741"/>
      <c r="K1766" s="742"/>
      <c r="L1766" s="743"/>
      <c r="M1766" s="502" t="str">
        <f t="array" aca="1" ref="M1766" ca="1">IFERROR(_xludf.IFS(J1766="원천",K1766*3.3%*-1,J1766="원천/고용",SUM(K1766*3.3%*-1,K1766*75%*0.8%*-1)),"")</f>
        <v/>
      </c>
      <c r="N1766" s="503">
        <f t="shared" ca="1" si="35"/>
        <v>0</v>
      </c>
      <c r="O1766" s="540"/>
      <c r="P1766" s="540"/>
      <c r="Q1766" s="537"/>
      <c r="R1766" s="537"/>
      <c r="S1766" s="537"/>
    </row>
    <row r="1767" spans="2:19" ht="18.75" customHeight="1">
      <c r="B1767" s="626"/>
      <c r="C1767" s="626"/>
      <c r="D1767" s="626" t="str">
        <f ca="1">IFERROR(_xludf.XLOOKUP(E1767,예산코드!D:D,예산코드!A:A),"")</f>
        <v/>
      </c>
      <c r="E1767" s="739"/>
      <c r="F1767" s="747"/>
      <c r="G1767" s="740"/>
      <c r="H1767" s="741"/>
      <c r="I1767" s="741"/>
      <c r="J1767" s="741"/>
      <c r="K1767" s="742"/>
      <c r="L1767" s="743"/>
      <c r="M1767" s="502" t="str">
        <f t="array" aca="1" ref="M1767" ca="1">IFERROR(_xludf.IFS(J1767="원천",K1767*3.3%*-1,J1767="원천/고용",SUM(K1767*3.3%*-1,K1767*75%*0.8%*-1)),"")</f>
        <v/>
      </c>
      <c r="N1767" s="503">
        <f t="shared" ca="1" si="35"/>
        <v>0</v>
      </c>
      <c r="O1767" s="541"/>
      <c r="P1767" s="541"/>
      <c r="Q1767" s="537"/>
      <c r="R1767" s="537"/>
      <c r="S1767" s="537"/>
    </row>
    <row r="1768" spans="2:19" ht="18.75" customHeight="1">
      <c r="B1768" s="626"/>
      <c r="C1768" s="626"/>
      <c r="D1768" s="626" t="str">
        <f ca="1">IFERROR(_xludf.XLOOKUP(E1768,예산코드!D:D,예산코드!A:A),"")</f>
        <v/>
      </c>
      <c r="E1768" s="739"/>
      <c r="F1768" s="747"/>
      <c r="G1768" s="740"/>
      <c r="H1768" s="741"/>
      <c r="I1768" s="741"/>
      <c r="J1768" s="741"/>
      <c r="K1768" s="742"/>
      <c r="L1768" s="743"/>
      <c r="M1768" s="502" t="str">
        <f t="array" aca="1" ref="M1768" ca="1">IFERROR(_xludf.IFS(J1768="원천",K1768*3.3%*-1,J1768="원천/고용",SUM(K1768*3.3%*-1,K1768*75%*0.8%*-1)),"")</f>
        <v/>
      </c>
      <c r="N1768" s="503">
        <f t="shared" ca="1" si="35"/>
        <v>0</v>
      </c>
      <c r="O1768" s="540"/>
      <c r="P1768" s="540"/>
      <c r="Q1768" s="537"/>
      <c r="R1768" s="537"/>
      <c r="S1768" s="537"/>
    </row>
    <row r="1769" spans="2:19" ht="18.75" customHeight="1">
      <c r="B1769" s="626"/>
      <c r="C1769" s="626"/>
      <c r="D1769" s="626" t="str">
        <f ca="1">IFERROR(_xludf.XLOOKUP(E1769,예산코드!D:D,예산코드!A:A),"")</f>
        <v/>
      </c>
      <c r="E1769" s="739"/>
      <c r="F1769" s="747"/>
      <c r="G1769" s="740"/>
      <c r="H1769" s="741"/>
      <c r="I1769" s="741"/>
      <c r="J1769" s="741"/>
      <c r="K1769" s="742"/>
      <c r="L1769" s="743"/>
      <c r="M1769" s="502" t="str">
        <f t="array" aca="1" ref="M1769" ca="1">IFERROR(_xludf.IFS(J1769="원천",K1769*3.3%*-1,J1769="원천/고용",SUM(K1769*3.3%*-1,K1769*75%*0.8%*-1)),"")</f>
        <v/>
      </c>
      <c r="N1769" s="503">
        <f t="shared" ca="1" si="35"/>
        <v>0</v>
      </c>
      <c r="O1769" s="541"/>
      <c r="P1769" s="541"/>
      <c r="Q1769" s="537"/>
      <c r="R1769" s="537"/>
      <c r="S1769" s="537"/>
    </row>
    <row r="1770" spans="2:19" ht="18.75" customHeight="1">
      <c r="B1770" s="626"/>
      <c r="C1770" s="626"/>
      <c r="D1770" s="626" t="str">
        <f ca="1">IFERROR(_xludf.XLOOKUP(E1770,예산코드!D:D,예산코드!A:A),"")</f>
        <v/>
      </c>
      <c r="E1770" s="739"/>
      <c r="F1770" s="747"/>
      <c r="G1770" s="740"/>
      <c r="H1770" s="741"/>
      <c r="I1770" s="741"/>
      <c r="J1770" s="741"/>
      <c r="K1770" s="742"/>
      <c r="L1770" s="743"/>
      <c r="M1770" s="502" t="str">
        <f t="array" aca="1" ref="M1770" ca="1">IFERROR(_xludf.IFS(J1770="원천",K1770*3.3%*-1,J1770="원천/고용",SUM(K1770*3.3%*-1,K1770*75%*0.8%*-1)),"")</f>
        <v/>
      </c>
      <c r="N1770" s="503">
        <f t="shared" ca="1" si="35"/>
        <v>0</v>
      </c>
      <c r="O1770" s="540"/>
      <c r="P1770" s="540"/>
      <c r="Q1770" s="537"/>
      <c r="R1770" s="537"/>
      <c r="S1770" s="537"/>
    </row>
    <row r="1771" spans="2:19" ht="18.75" customHeight="1">
      <c r="B1771" s="626"/>
      <c r="C1771" s="626"/>
      <c r="D1771" s="626" t="str">
        <f ca="1">IFERROR(_xludf.XLOOKUP(E1771,예산코드!D:D,예산코드!A:A),"")</f>
        <v/>
      </c>
      <c r="E1771" s="739"/>
      <c r="F1771" s="747"/>
      <c r="G1771" s="740"/>
      <c r="H1771" s="741"/>
      <c r="I1771" s="741"/>
      <c r="J1771" s="741"/>
      <c r="K1771" s="742"/>
      <c r="L1771" s="743"/>
      <c r="M1771" s="502" t="str">
        <f t="array" aca="1" ref="M1771" ca="1">IFERROR(_xludf.IFS(J1771="원천",K1771*3.3%*-1,J1771="원천/고용",SUM(K1771*3.3%*-1,K1771*75%*0.8%*-1)),"")</f>
        <v/>
      </c>
      <c r="N1771" s="503">
        <f t="shared" ca="1" si="35"/>
        <v>0</v>
      </c>
      <c r="O1771" s="541"/>
      <c r="P1771" s="541"/>
      <c r="Q1771" s="537"/>
      <c r="R1771" s="537"/>
      <c r="S1771" s="537"/>
    </row>
    <row r="1772" spans="2:19" ht="18.75" customHeight="1">
      <c r="B1772" s="626"/>
      <c r="C1772" s="626"/>
      <c r="D1772" s="626" t="str">
        <f ca="1">IFERROR(_xludf.XLOOKUP(E1772,예산코드!D:D,예산코드!A:A),"")</f>
        <v/>
      </c>
      <c r="E1772" s="739"/>
      <c r="F1772" s="747"/>
      <c r="G1772" s="740"/>
      <c r="H1772" s="741"/>
      <c r="I1772" s="741"/>
      <c r="J1772" s="741"/>
      <c r="K1772" s="742"/>
      <c r="L1772" s="743"/>
      <c r="M1772" s="502" t="str">
        <f t="array" aca="1" ref="M1772" ca="1">IFERROR(_xludf.IFS(J1772="원천",K1772*3.3%*-1,J1772="원천/고용",SUM(K1772*3.3%*-1,K1772*75%*0.8%*-1)),"")</f>
        <v/>
      </c>
      <c r="N1772" s="503">
        <f t="shared" ca="1" si="35"/>
        <v>0</v>
      </c>
      <c r="O1772" s="540"/>
      <c r="P1772" s="540"/>
      <c r="Q1772" s="537"/>
      <c r="R1772" s="537"/>
      <c r="S1772" s="537"/>
    </row>
    <row r="1773" spans="2:19" ht="18.75" customHeight="1">
      <c r="B1773" s="626"/>
      <c r="C1773" s="626"/>
      <c r="D1773" s="626" t="str">
        <f ca="1">IFERROR(_xludf.XLOOKUP(E1773,예산코드!D:D,예산코드!A:A),"")</f>
        <v/>
      </c>
      <c r="E1773" s="739"/>
      <c r="F1773" s="747"/>
      <c r="G1773" s="740"/>
      <c r="H1773" s="741"/>
      <c r="I1773" s="741"/>
      <c r="J1773" s="741"/>
      <c r="K1773" s="742"/>
      <c r="L1773" s="743"/>
      <c r="M1773" s="502" t="str">
        <f t="array" aca="1" ref="M1773" ca="1">IFERROR(_xludf.IFS(J1773="원천",K1773*3.3%*-1,J1773="원천/고용",SUM(K1773*3.3%*-1,K1773*75%*0.8%*-1)),"")</f>
        <v/>
      </c>
      <c r="N1773" s="503">
        <f t="shared" ca="1" si="35"/>
        <v>0</v>
      </c>
      <c r="O1773" s="541"/>
      <c r="P1773" s="541"/>
      <c r="Q1773" s="537"/>
      <c r="R1773" s="537"/>
      <c r="S1773" s="537"/>
    </row>
    <row r="1774" spans="2:19" ht="18.75" customHeight="1">
      <c r="B1774" s="626"/>
      <c r="C1774" s="626"/>
      <c r="D1774" s="626" t="str">
        <f ca="1">IFERROR(_xludf.XLOOKUP(E1774,예산코드!D:D,예산코드!A:A),"")</f>
        <v/>
      </c>
      <c r="E1774" s="739"/>
      <c r="F1774" s="747"/>
      <c r="G1774" s="740"/>
      <c r="H1774" s="741"/>
      <c r="I1774" s="741"/>
      <c r="J1774" s="741"/>
      <c r="K1774" s="742"/>
      <c r="L1774" s="743"/>
      <c r="M1774" s="502" t="str">
        <f t="array" aca="1" ref="M1774" ca="1">IFERROR(_xludf.IFS(J1774="원천",K1774*3.3%*-1,J1774="원천/고용",SUM(K1774*3.3%*-1,K1774*75%*0.8%*-1)),"")</f>
        <v/>
      </c>
      <c r="N1774" s="503">
        <f t="shared" ca="1" si="35"/>
        <v>0</v>
      </c>
      <c r="O1774" s="540"/>
      <c r="P1774" s="540"/>
      <c r="Q1774" s="537"/>
      <c r="R1774" s="537"/>
      <c r="S1774" s="537"/>
    </row>
    <row r="1775" spans="2:19" ht="18.75" customHeight="1">
      <c r="B1775" s="626"/>
      <c r="C1775" s="626"/>
      <c r="D1775" s="626" t="str">
        <f ca="1">IFERROR(_xludf.XLOOKUP(E1775,예산코드!D:D,예산코드!A:A),"")</f>
        <v/>
      </c>
      <c r="E1775" s="739"/>
      <c r="F1775" s="747"/>
      <c r="G1775" s="740"/>
      <c r="H1775" s="741"/>
      <c r="I1775" s="741"/>
      <c r="J1775" s="741"/>
      <c r="K1775" s="742"/>
      <c r="L1775" s="743"/>
      <c r="M1775" s="502" t="str">
        <f t="array" aca="1" ref="M1775" ca="1">IFERROR(_xludf.IFS(J1775="원천",K1775*3.3%*-1,J1775="원천/고용",SUM(K1775*3.3%*-1,K1775*75%*0.8%*-1)),"")</f>
        <v/>
      </c>
      <c r="N1775" s="503">
        <f t="shared" ca="1" si="35"/>
        <v>0</v>
      </c>
      <c r="O1775" s="541"/>
      <c r="P1775" s="541"/>
      <c r="Q1775" s="537"/>
      <c r="R1775" s="537"/>
      <c r="S1775" s="537"/>
    </row>
    <row r="1776" spans="2:19" ht="18.75" customHeight="1">
      <c r="B1776" s="626"/>
      <c r="C1776" s="626"/>
      <c r="D1776" s="626" t="str">
        <f ca="1">IFERROR(_xludf.XLOOKUP(E1776,예산코드!D:D,예산코드!A:A),"")</f>
        <v/>
      </c>
      <c r="E1776" s="739"/>
      <c r="F1776" s="747"/>
      <c r="G1776" s="740"/>
      <c r="H1776" s="741"/>
      <c r="I1776" s="741"/>
      <c r="J1776" s="741"/>
      <c r="K1776" s="742"/>
      <c r="L1776" s="743"/>
      <c r="M1776" s="502" t="str">
        <f t="array" aca="1" ref="M1776" ca="1">IFERROR(_xludf.IFS(J1776="원천",K1776*3.3%*-1,J1776="원천/고용",SUM(K1776*3.3%*-1,K1776*75%*0.8%*-1)),"")</f>
        <v/>
      </c>
      <c r="N1776" s="503">
        <f t="shared" ca="1" si="35"/>
        <v>0</v>
      </c>
      <c r="O1776" s="540"/>
      <c r="P1776" s="540"/>
      <c r="Q1776" s="537"/>
      <c r="R1776" s="537"/>
      <c r="S1776" s="537"/>
    </row>
    <row r="1777" spans="2:19" ht="18.75" customHeight="1">
      <c r="B1777" s="626"/>
      <c r="C1777" s="626"/>
      <c r="D1777" s="626" t="str">
        <f ca="1">IFERROR(_xludf.XLOOKUP(E1777,예산코드!D:D,예산코드!A:A),"")</f>
        <v/>
      </c>
      <c r="E1777" s="739"/>
      <c r="F1777" s="747"/>
      <c r="G1777" s="740"/>
      <c r="H1777" s="741"/>
      <c r="I1777" s="741"/>
      <c r="J1777" s="741"/>
      <c r="K1777" s="742"/>
      <c r="L1777" s="743"/>
      <c r="M1777" s="502" t="str">
        <f t="array" aca="1" ref="M1777" ca="1">IFERROR(_xludf.IFS(J1777="원천",K1777*3.3%*-1,J1777="원천/고용",SUM(K1777*3.3%*-1,K1777*75%*0.8%*-1)),"")</f>
        <v/>
      </c>
      <c r="N1777" s="503">
        <f t="shared" ca="1" si="35"/>
        <v>0</v>
      </c>
      <c r="O1777" s="541"/>
      <c r="P1777" s="541"/>
      <c r="Q1777" s="537"/>
      <c r="R1777" s="537"/>
      <c r="S1777" s="537"/>
    </row>
    <row r="1778" spans="2:19" ht="18.75" customHeight="1">
      <c r="B1778" s="626"/>
      <c r="C1778" s="626"/>
      <c r="D1778" s="626" t="str">
        <f ca="1">IFERROR(_xludf.XLOOKUP(E1778,예산코드!D:D,예산코드!A:A),"")</f>
        <v/>
      </c>
      <c r="E1778" s="739"/>
      <c r="F1778" s="747"/>
      <c r="G1778" s="740"/>
      <c r="H1778" s="741"/>
      <c r="I1778" s="741"/>
      <c r="J1778" s="741"/>
      <c r="K1778" s="742"/>
      <c r="L1778" s="743"/>
      <c r="M1778" s="502" t="str">
        <f t="array" aca="1" ref="M1778" ca="1">IFERROR(_xludf.IFS(J1778="원천",K1778*3.3%*-1,J1778="원천/고용",SUM(K1778*3.3%*-1,K1778*75%*0.8%*-1)),"")</f>
        <v/>
      </c>
      <c r="N1778" s="503">
        <f t="shared" ca="1" si="35"/>
        <v>0</v>
      </c>
      <c r="O1778" s="540"/>
      <c r="P1778" s="540"/>
      <c r="Q1778" s="537"/>
      <c r="R1778" s="537"/>
      <c r="S1778" s="537"/>
    </row>
    <row r="1779" spans="2:19" ht="18.75" customHeight="1">
      <c r="B1779" s="626"/>
      <c r="C1779" s="626"/>
      <c r="D1779" s="626" t="str">
        <f ca="1">IFERROR(_xludf.XLOOKUP(E1779,예산코드!D:D,예산코드!A:A),"")</f>
        <v/>
      </c>
      <c r="E1779" s="739"/>
      <c r="F1779" s="747"/>
      <c r="G1779" s="740"/>
      <c r="H1779" s="741"/>
      <c r="I1779" s="741"/>
      <c r="J1779" s="741"/>
      <c r="K1779" s="742"/>
      <c r="L1779" s="743"/>
      <c r="M1779" s="502" t="str">
        <f t="array" aca="1" ref="M1779" ca="1">IFERROR(_xludf.IFS(J1779="원천",K1779*3.3%*-1,J1779="원천/고용",SUM(K1779*3.3%*-1,K1779*75%*0.8%*-1)),"")</f>
        <v/>
      </c>
      <c r="N1779" s="503">
        <f t="shared" ca="1" si="35"/>
        <v>0</v>
      </c>
      <c r="O1779" s="541"/>
      <c r="P1779" s="541"/>
      <c r="Q1779" s="537"/>
      <c r="R1779" s="537"/>
      <c r="S1779" s="537"/>
    </row>
    <row r="1780" spans="2:19" ht="18.75" customHeight="1">
      <c r="B1780" s="626"/>
      <c r="C1780" s="626"/>
      <c r="D1780" s="626" t="str">
        <f ca="1">IFERROR(_xludf.XLOOKUP(E1780,예산코드!D:D,예산코드!A:A),"")</f>
        <v/>
      </c>
      <c r="E1780" s="739"/>
      <c r="F1780" s="747"/>
      <c r="G1780" s="740"/>
      <c r="H1780" s="741"/>
      <c r="I1780" s="741"/>
      <c r="J1780" s="741"/>
      <c r="K1780" s="742"/>
      <c r="L1780" s="743"/>
      <c r="M1780" s="502" t="str">
        <f t="array" aca="1" ref="M1780" ca="1">IFERROR(_xludf.IFS(J1780="원천",K1780*3.3%*-1,J1780="원천/고용",SUM(K1780*3.3%*-1,K1780*75%*0.8%*-1)),"")</f>
        <v/>
      </c>
      <c r="N1780" s="503">
        <f t="shared" ca="1" si="35"/>
        <v>0</v>
      </c>
      <c r="O1780" s="540"/>
      <c r="P1780" s="540"/>
      <c r="Q1780" s="537"/>
      <c r="R1780" s="537"/>
      <c r="S1780" s="537"/>
    </row>
    <row r="1781" spans="2:19" ht="18.75" customHeight="1">
      <c r="B1781" s="626"/>
      <c r="C1781" s="626"/>
      <c r="D1781" s="626" t="str">
        <f ca="1">IFERROR(_xludf.XLOOKUP(E1781,예산코드!D:D,예산코드!A:A),"")</f>
        <v/>
      </c>
      <c r="E1781" s="739"/>
      <c r="F1781" s="747"/>
      <c r="G1781" s="740"/>
      <c r="H1781" s="741"/>
      <c r="I1781" s="741"/>
      <c r="J1781" s="741"/>
      <c r="K1781" s="742"/>
      <c r="L1781" s="743"/>
      <c r="M1781" s="502" t="str">
        <f t="array" aca="1" ref="M1781" ca="1">IFERROR(_xludf.IFS(J1781="원천",K1781*3.3%*-1,J1781="원천/고용",SUM(K1781*3.3%*-1,K1781*75%*0.8%*-1)),"")</f>
        <v/>
      </c>
      <c r="N1781" s="503">
        <f t="shared" ca="1" si="35"/>
        <v>0</v>
      </c>
      <c r="O1781" s="541"/>
      <c r="P1781" s="541"/>
      <c r="Q1781" s="537"/>
      <c r="R1781" s="537"/>
      <c r="S1781" s="537"/>
    </row>
    <row r="1782" spans="2:19" ht="18.75" customHeight="1">
      <c r="B1782" s="626"/>
      <c r="C1782" s="626"/>
      <c r="D1782" s="626" t="str">
        <f ca="1">IFERROR(_xludf.XLOOKUP(E1782,예산코드!D:D,예산코드!A:A),"")</f>
        <v/>
      </c>
      <c r="E1782" s="739"/>
      <c r="F1782" s="747"/>
      <c r="G1782" s="740"/>
      <c r="H1782" s="741"/>
      <c r="I1782" s="741"/>
      <c r="J1782" s="741"/>
      <c r="K1782" s="742"/>
      <c r="L1782" s="743"/>
      <c r="M1782" s="502" t="str">
        <f t="array" aca="1" ref="M1782" ca="1">IFERROR(_xludf.IFS(J1782="원천",K1782*3.3%*-1,J1782="원천/고용",SUM(K1782*3.3%*-1,K1782*75%*0.8%*-1)),"")</f>
        <v/>
      </c>
      <c r="N1782" s="503">
        <f t="shared" ca="1" si="35"/>
        <v>0</v>
      </c>
      <c r="O1782" s="540"/>
      <c r="P1782" s="540"/>
      <c r="Q1782" s="537"/>
      <c r="R1782" s="537"/>
      <c r="S1782" s="537"/>
    </row>
    <row r="1783" spans="2:19" ht="18.75" customHeight="1">
      <c r="B1783" s="626"/>
      <c r="C1783" s="626"/>
      <c r="D1783" s="626" t="str">
        <f ca="1">IFERROR(_xludf.XLOOKUP(E1783,예산코드!D:D,예산코드!A:A),"")</f>
        <v/>
      </c>
      <c r="E1783" s="739"/>
      <c r="F1783" s="747"/>
      <c r="G1783" s="740"/>
      <c r="H1783" s="741"/>
      <c r="I1783" s="741"/>
      <c r="J1783" s="741"/>
      <c r="K1783" s="742"/>
      <c r="L1783" s="743"/>
      <c r="M1783" s="502" t="str">
        <f t="array" aca="1" ref="M1783" ca="1">IFERROR(_xludf.IFS(J1783="원천",K1783*3.3%*-1,J1783="원천/고용",SUM(K1783*3.3%*-1,K1783*75%*0.8%*-1)),"")</f>
        <v/>
      </c>
      <c r="N1783" s="503">
        <f t="shared" ca="1" si="35"/>
        <v>0</v>
      </c>
      <c r="O1783" s="541"/>
      <c r="P1783" s="541"/>
      <c r="Q1783" s="537"/>
      <c r="R1783" s="537"/>
      <c r="S1783" s="537"/>
    </row>
    <row r="1784" spans="2:19" ht="18.75" customHeight="1">
      <c r="B1784" s="626"/>
      <c r="C1784" s="626"/>
      <c r="D1784" s="626" t="str">
        <f ca="1">IFERROR(_xludf.XLOOKUP(E1784,예산코드!D:D,예산코드!A:A),"")</f>
        <v/>
      </c>
      <c r="E1784" s="739"/>
      <c r="F1784" s="747"/>
      <c r="G1784" s="740"/>
      <c r="H1784" s="741"/>
      <c r="I1784" s="741"/>
      <c r="J1784" s="741"/>
      <c r="K1784" s="742"/>
      <c r="L1784" s="743"/>
      <c r="M1784" s="502" t="str">
        <f t="array" aca="1" ref="M1784" ca="1">IFERROR(_xludf.IFS(J1784="원천",K1784*3.3%*-1,J1784="원천/고용",SUM(K1784*3.3%*-1,K1784*75%*0.8%*-1)),"")</f>
        <v/>
      </c>
      <c r="N1784" s="503">
        <f t="shared" ca="1" si="35"/>
        <v>0</v>
      </c>
      <c r="O1784" s="540"/>
      <c r="P1784" s="540"/>
      <c r="Q1784" s="537"/>
      <c r="R1784" s="537"/>
      <c r="S1784" s="537"/>
    </row>
    <row r="1785" spans="2:19" ht="18.75" customHeight="1">
      <c r="B1785" s="626"/>
      <c r="C1785" s="626"/>
      <c r="D1785" s="626" t="str">
        <f ca="1">IFERROR(_xludf.XLOOKUP(E1785,예산코드!D:D,예산코드!A:A),"")</f>
        <v/>
      </c>
      <c r="E1785" s="739"/>
      <c r="F1785" s="747"/>
      <c r="G1785" s="740"/>
      <c r="H1785" s="741"/>
      <c r="I1785" s="741"/>
      <c r="J1785" s="741"/>
      <c r="K1785" s="742"/>
      <c r="L1785" s="743"/>
      <c r="M1785" s="502" t="str">
        <f t="array" aca="1" ref="M1785" ca="1">IFERROR(_xludf.IFS(J1785="원천",K1785*3.3%*-1,J1785="원천/고용",SUM(K1785*3.3%*-1,K1785*75%*0.8%*-1)),"")</f>
        <v/>
      </c>
      <c r="N1785" s="503">
        <f t="shared" ca="1" si="35"/>
        <v>0</v>
      </c>
      <c r="O1785" s="541"/>
      <c r="P1785" s="541"/>
      <c r="Q1785" s="537"/>
      <c r="R1785" s="537"/>
      <c r="S1785" s="537"/>
    </row>
    <row r="1786" spans="2:19" ht="18.75" customHeight="1">
      <c r="B1786" s="626"/>
      <c r="C1786" s="626"/>
      <c r="D1786" s="626" t="str">
        <f ca="1">IFERROR(_xludf.XLOOKUP(E1786,예산코드!D:D,예산코드!A:A),"")</f>
        <v/>
      </c>
      <c r="E1786" s="739"/>
      <c r="F1786" s="747"/>
      <c r="G1786" s="740"/>
      <c r="H1786" s="741"/>
      <c r="I1786" s="741"/>
      <c r="J1786" s="741"/>
      <c r="K1786" s="742"/>
      <c r="L1786" s="743"/>
      <c r="M1786" s="502" t="str">
        <f t="array" aca="1" ref="M1786" ca="1">IFERROR(_xludf.IFS(J1786="원천",K1786*3.3%*-1,J1786="원천/고용",SUM(K1786*3.3%*-1,K1786*75%*0.8%*-1)),"")</f>
        <v/>
      </c>
      <c r="N1786" s="503">
        <f t="shared" ca="1" si="35"/>
        <v>0</v>
      </c>
      <c r="O1786" s="540"/>
      <c r="P1786" s="540"/>
      <c r="Q1786" s="537"/>
      <c r="R1786" s="537"/>
      <c r="S1786" s="537"/>
    </row>
    <row r="1787" spans="2:19" ht="18.75" customHeight="1">
      <c r="B1787" s="626"/>
      <c r="C1787" s="626"/>
      <c r="D1787" s="626" t="str">
        <f ca="1">IFERROR(_xludf.XLOOKUP(E1787,예산코드!D:D,예산코드!A:A),"")</f>
        <v/>
      </c>
      <c r="E1787" s="739"/>
      <c r="F1787" s="747"/>
      <c r="G1787" s="740"/>
      <c r="H1787" s="741"/>
      <c r="I1787" s="741"/>
      <c r="J1787" s="741"/>
      <c r="K1787" s="742"/>
      <c r="L1787" s="743"/>
      <c r="M1787" s="502" t="str">
        <f t="array" aca="1" ref="M1787" ca="1">IFERROR(_xludf.IFS(J1787="원천",K1787*3.3%*-1,J1787="원천/고용",SUM(K1787*3.3%*-1,K1787*75%*0.8%*-1)),"")</f>
        <v/>
      </c>
      <c r="N1787" s="503">
        <f t="shared" ca="1" si="35"/>
        <v>0</v>
      </c>
      <c r="O1787" s="541"/>
      <c r="P1787" s="541"/>
      <c r="Q1787" s="537"/>
      <c r="R1787" s="537"/>
      <c r="S1787" s="537"/>
    </row>
    <row r="1788" spans="2:19" ht="18.75" customHeight="1">
      <c r="B1788" s="626"/>
      <c r="C1788" s="626"/>
      <c r="D1788" s="626" t="str">
        <f ca="1">IFERROR(_xludf.XLOOKUP(E1788,예산코드!D:D,예산코드!A:A),"")</f>
        <v/>
      </c>
      <c r="E1788" s="739"/>
      <c r="F1788" s="747"/>
      <c r="G1788" s="740"/>
      <c r="H1788" s="741"/>
      <c r="I1788" s="741"/>
      <c r="J1788" s="741"/>
      <c r="K1788" s="742"/>
      <c r="L1788" s="743"/>
      <c r="M1788" s="502" t="str">
        <f t="array" aca="1" ref="M1788" ca="1">IFERROR(_xludf.IFS(J1788="원천",K1788*3.3%*-1,J1788="원천/고용",SUM(K1788*3.3%*-1,K1788*75%*0.8%*-1)),"")</f>
        <v/>
      </c>
      <c r="N1788" s="503">
        <f t="shared" ca="1" si="35"/>
        <v>0</v>
      </c>
      <c r="O1788" s="540"/>
      <c r="P1788" s="540"/>
      <c r="Q1788" s="537"/>
      <c r="R1788" s="537"/>
      <c r="S1788" s="537"/>
    </row>
    <row r="1789" spans="2:19" ht="18.75" customHeight="1">
      <c r="B1789" s="626"/>
      <c r="C1789" s="626"/>
      <c r="D1789" s="626" t="str">
        <f ca="1">IFERROR(_xludf.XLOOKUP(E1789,예산코드!D:D,예산코드!A:A),"")</f>
        <v/>
      </c>
      <c r="E1789" s="739"/>
      <c r="F1789" s="747"/>
      <c r="G1789" s="740"/>
      <c r="H1789" s="741"/>
      <c r="I1789" s="741"/>
      <c r="J1789" s="741"/>
      <c r="K1789" s="742"/>
      <c r="L1789" s="743"/>
      <c r="M1789" s="502" t="str">
        <f t="array" aca="1" ref="M1789" ca="1">IFERROR(_xludf.IFS(J1789="원천",K1789*3.3%*-1,J1789="원천/고용",SUM(K1789*3.3%*-1,K1789*75%*0.8%*-1)),"")</f>
        <v/>
      </c>
      <c r="N1789" s="503">
        <f t="shared" ca="1" si="35"/>
        <v>0</v>
      </c>
      <c r="O1789" s="541"/>
      <c r="P1789" s="541"/>
      <c r="Q1789" s="537"/>
      <c r="R1789" s="537"/>
      <c r="S1789" s="537"/>
    </row>
    <row r="1790" spans="2:19" ht="18.75" customHeight="1">
      <c r="B1790" s="626"/>
      <c r="C1790" s="626"/>
      <c r="D1790" s="626" t="str">
        <f ca="1">IFERROR(_xludf.XLOOKUP(E1790,예산코드!D:D,예산코드!A:A),"")</f>
        <v/>
      </c>
      <c r="E1790" s="739"/>
      <c r="F1790" s="747"/>
      <c r="G1790" s="740"/>
      <c r="H1790" s="741"/>
      <c r="I1790" s="741"/>
      <c r="J1790" s="741"/>
      <c r="K1790" s="742"/>
      <c r="L1790" s="743"/>
      <c r="M1790" s="502" t="str">
        <f t="array" aca="1" ref="M1790" ca="1">IFERROR(_xludf.IFS(J1790="원천",K1790*3.3%*-1,J1790="원천/고용",SUM(K1790*3.3%*-1,K1790*75%*0.8%*-1)),"")</f>
        <v/>
      </c>
      <c r="N1790" s="503">
        <f t="shared" ca="1" si="35"/>
        <v>0</v>
      </c>
      <c r="O1790" s="540"/>
      <c r="P1790" s="540"/>
      <c r="Q1790" s="537"/>
      <c r="R1790" s="537"/>
      <c r="S1790" s="537"/>
    </row>
    <row r="1791" spans="2:19" ht="18.75" customHeight="1">
      <c r="B1791" s="626"/>
      <c r="C1791" s="626"/>
      <c r="D1791" s="626" t="str">
        <f ca="1">IFERROR(_xludf.XLOOKUP(E1791,예산코드!D:D,예산코드!A:A),"")</f>
        <v/>
      </c>
      <c r="E1791" s="739"/>
      <c r="F1791" s="747"/>
      <c r="G1791" s="740"/>
      <c r="H1791" s="741"/>
      <c r="I1791" s="741"/>
      <c r="J1791" s="741"/>
      <c r="K1791" s="742"/>
      <c r="L1791" s="743"/>
      <c r="M1791" s="502" t="str">
        <f t="array" aca="1" ref="M1791" ca="1">IFERROR(_xludf.IFS(J1791="원천",K1791*3.3%*-1,J1791="원천/고용",SUM(K1791*3.3%*-1,K1791*75%*0.8%*-1)),"")</f>
        <v/>
      </c>
      <c r="N1791" s="503">
        <f t="shared" ca="1" si="35"/>
        <v>0</v>
      </c>
      <c r="O1791" s="541"/>
      <c r="P1791" s="541"/>
      <c r="Q1791" s="537"/>
      <c r="R1791" s="537"/>
      <c r="S1791" s="537"/>
    </row>
    <row r="1792" spans="2:19" ht="18.75" customHeight="1">
      <c r="B1792" s="626"/>
      <c r="C1792" s="626"/>
      <c r="D1792" s="626" t="str">
        <f ca="1">IFERROR(_xludf.XLOOKUP(E1792,예산코드!D:D,예산코드!A:A),"")</f>
        <v/>
      </c>
      <c r="E1792" s="739"/>
      <c r="F1792" s="747"/>
      <c r="G1792" s="740"/>
      <c r="H1792" s="741"/>
      <c r="I1792" s="741"/>
      <c r="J1792" s="741"/>
      <c r="K1792" s="742"/>
      <c r="L1792" s="743"/>
      <c r="M1792" s="502" t="str">
        <f t="array" aca="1" ref="M1792" ca="1">IFERROR(_xludf.IFS(J1792="원천",K1792*3.3%*-1,J1792="원천/고용",SUM(K1792*3.3%*-1,K1792*75%*0.8%*-1)),"")</f>
        <v/>
      </c>
      <c r="N1792" s="503">
        <f t="shared" ca="1" si="35"/>
        <v>0</v>
      </c>
      <c r="O1792" s="540"/>
      <c r="P1792" s="540"/>
      <c r="Q1792" s="537"/>
      <c r="R1792" s="537"/>
      <c r="S1792" s="537"/>
    </row>
    <row r="1793" spans="2:19" ht="18.75" customHeight="1">
      <c r="B1793" s="626"/>
      <c r="C1793" s="626"/>
      <c r="D1793" s="626" t="str">
        <f ca="1">IFERROR(_xludf.XLOOKUP(E1793,예산코드!D:D,예산코드!A:A),"")</f>
        <v/>
      </c>
      <c r="E1793" s="739"/>
      <c r="F1793" s="747"/>
      <c r="G1793" s="740"/>
      <c r="H1793" s="741"/>
      <c r="I1793" s="741"/>
      <c r="J1793" s="741"/>
      <c r="K1793" s="742"/>
      <c r="L1793" s="743"/>
      <c r="M1793" s="502" t="str">
        <f t="array" aca="1" ref="M1793" ca="1">IFERROR(_xludf.IFS(J1793="원천",K1793*3.3%*-1,J1793="원천/고용",SUM(K1793*3.3%*-1,K1793*75%*0.8%*-1)),"")</f>
        <v/>
      </c>
      <c r="N1793" s="503">
        <f t="shared" ca="1" si="35"/>
        <v>0</v>
      </c>
      <c r="O1793" s="541"/>
      <c r="P1793" s="541"/>
      <c r="Q1793" s="537"/>
      <c r="R1793" s="537"/>
      <c r="S1793" s="537"/>
    </row>
    <row r="1794" spans="2:19" ht="18.75" customHeight="1">
      <c r="B1794" s="626"/>
      <c r="C1794" s="626"/>
      <c r="D1794" s="626" t="str">
        <f ca="1">IFERROR(_xludf.XLOOKUP(E1794,예산코드!D:D,예산코드!A:A),"")</f>
        <v/>
      </c>
      <c r="E1794" s="739"/>
      <c r="F1794" s="747"/>
      <c r="G1794" s="740"/>
      <c r="H1794" s="741"/>
      <c r="I1794" s="741"/>
      <c r="J1794" s="741"/>
      <c r="K1794" s="742"/>
      <c r="L1794" s="743"/>
      <c r="M1794" s="502" t="str">
        <f t="array" aca="1" ref="M1794" ca="1">IFERROR(_xludf.IFS(J1794="원천",K1794*3.3%*-1,J1794="원천/고용",SUM(K1794*3.3%*-1,K1794*75%*0.8%*-1)),"")</f>
        <v/>
      </c>
      <c r="N1794" s="503">
        <f t="shared" ca="1" si="35"/>
        <v>0</v>
      </c>
      <c r="O1794" s="540"/>
      <c r="P1794" s="540"/>
      <c r="Q1794" s="537"/>
      <c r="R1794" s="537"/>
      <c r="S1794" s="537"/>
    </row>
    <row r="1795" spans="2:19" ht="18.75" customHeight="1">
      <c r="B1795" s="626"/>
      <c r="C1795" s="626"/>
      <c r="D1795" s="626" t="str">
        <f ca="1">IFERROR(_xludf.XLOOKUP(E1795,예산코드!D:D,예산코드!A:A),"")</f>
        <v/>
      </c>
      <c r="E1795" s="739"/>
      <c r="F1795" s="747"/>
      <c r="G1795" s="740"/>
      <c r="H1795" s="741"/>
      <c r="I1795" s="741"/>
      <c r="J1795" s="741"/>
      <c r="K1795" s="742"/>
      <c r="L1795" s="743"/>
      <c r="M1795" s="502" t="str">
        <f t="array" aca="1" ref="M1795" ca="1">IFERROR(_xludf.IFS(J1795="원천",K1795*3.3%*-1,J1795="원천/고용",SUM(K1795*3.3%*-1,K1795*75%*0.8%*-1)),"")</f>
        <v/>
      </c>
      <c r="N1795" s="503">
        <f t="shared" ca="1" si="35"/>
        <v>0</v>
      </c>
      <c r="O1795" s="541"/>
      <c r="P1795" s="541"/>
      <c r="Q1795" s="537"/>
      <c r="R1795" s="537"/>
      <c r="S1795" s="537"/>
    </row>
    <row r="1796" spans="2:19" ht="18.75" customHeight="1">
      <c r="B1796" s="626"/>
      <c r="C1796" s="626"/>
      <c r="D1796" s="626" t="str">
        <f ca="1">IFERROR(_xludf.XLOOKUP(E1796,예산코드!D:D,예산코드!A:A),"")</f>
        <v/>
      </c>
      <c r="E1796" s="739"/>
      <c r="F1796" s="747"/>
      <c r="G1796" s="740"/>
      <c r="H1796" s="741"/>
      <c r="I1796" s="741"/>
      <c r="J1796" s="741"/>
      <c r="K1796" s="742"/>
      <c r="L1796" s="743"/>
      <c r="M1796" s="502" t="str">
        <f t="array" aca="1" ref="M1796" ca="1">IFERROR(_xludf.IFS(J1796="원천",K1796*3.3%*-1,J1796="원천/고용",SUM(K1796*3.3%*-1,K1796*75%*0.8%*-1)),"")</f>
        <v/>
      </c>
      <c r="N1796" s="503">
        <f t="shared" ca="1" si="35"/>
        <v>0</v>
      </c>
      <c r="O1796" s="540"/>
      <c r="P1796" s="540"/>
      <c r="Q1796" s="537"/>
      <c r="R1796" s="537"/>
      <c r="S1796" s="537"/>
    </row>
    <row r="1797" spans="2:19" ht="18.75" customHeight="1">
      <c r="B1797" s="626"/>
      <c r="C1797" s="626"/>
      <c r="D1797" s="626" t="str">
        <f ca="1">IFERROR(_xludf.XLOOKUP(E1797,예산코드!D:D,예산코드!A:A),"")</f>
        <v/>
      </c>
      <c r="E1797" s="739"/>
      <c r="F1797" s="747"/>
      <c r="G1797" s="740"/>
      <c r="H1797" s="741"/>
      <c r="I1797" s="741"/>
      <c r="J1797" s="741"/>
      <c r="K1797" s="742"/>
      <c r="L1797" s="743"/>
      <c r="M1797" s="502" t="str">
        <f t="array" aca="1" ref="M1797" ca="1">IFERROR(_xludf.IFS(J1797="원천",K1797*3.3%*-1,J1797="원천/고용",SUM(K1797*3.3%*-1,K1797*75%*0.8%*-1)),"")</f>
        <v/>
      </c>
      <c r="N1797" s="503">
        <f t="shared" ca="1" si="35"/>
        <v>0</v>
      </c>
      <c r="O1797" s="541"/>
      <c r="P1797" s="541"/>
      <c r="Q1797" s="537"/>
      <c r="R1797" s="537"/>
      <c r="S1797" s="537"/>
    </row>
    <row r="1798" spans="2:19" ht="18.75" customHeight="1">
      <c r="B1798" s="626"/>
      <c r="C1798" s="626"/>
      <c r="D1798" s="626" t="str">
        <f ca="1">IFERROR(_xludf.XLOOKUP(E1798,예산코드!D:D,예산코드!A:A),"")</f>
        <v/>
      </c>
      <c r="E1798" s="739"/>
      <c r="F1798" s="747"/>
      <c r="G1798" s="740"/>
      <c r="H1798" s="741"/>
      <c r="I1798" s="741"/>
      <c r="J1798" s="741"/>
      <c r="K1798" s="742"/>
      <c r="L1798" s="743"/>
      <c r="M1798" s="502" t="str">
        <f t="array" aca="1" ref="M1798" ca="1">IFERROR(_xludf.IFS(J1798="원천",K1798*3.3%*-1,J1798="원천/고용",SUM(K1798*3.3%*-1,K1798*75%*0.8%*-1)),"")</f>
        <v/>
      </c>
      <c r="N1798" s="503">
        <f t="shared" ref="N1798:N2052" ca="1" si="36">SUM(K1798:M1798)</f>
        <v>0</v>
      </c>
      <c r="O1798" s="540"/>
      <c r="P1798" s="540"/>
      <c r="Q1798" s="537"/>
      <c r="R1798" s="537"/>
      <c r="S1798" s="537"/>
    </row>
    <row r="1799" spans="2:19" ht="18.75" customHeight="1">
      <c r="B1799" s="626"/>
      <c r="C1799" s="626"/>
      <c r="D1799" s="626" t="str">
        <f ca="1">IFERROR(_xludf.XLOOKUP(E1799,예산코드!D:D,예산코드!A:A),"")</f>
        <v/>
      </c>
      <c r="E1799" s="739"/>
      <c r="F1799" s="747"/>
      <c r="G1799" s="740"/>
      <c r="H1799" s="741"/>
      <c r="I1799" s="741"/>
      <c r="J1799" s="741"/>
      <c r="K1799" s="742"/>
      <c r="L1799" s="743"/>
      <c r="M1799" s="502" t="str">
        <f t="array" aca="1" ref="M1799" ca="1">IFERROR(_xludf.IFS(J1799="원천",K1799*3.3%*-1,J1799="원천/고용",SUM(K1799*3.3%*-1,K1799*75%*0.8%*-1)),"")</f>
        <v/>
      </c>
      <c r="N1799" s="503">
        <f t="shared" ca="1" si="36"/>
        <v>0</v>
      </c>
      <c r="O1799" s="541"/>
      <c r="P1799" s="541"/>
      <c r="Q1799" s="537"/>
      <c r="R1799" s="537"/>
      <c r="S1799" s="537"/>
    </row>
    <row r="1800" spans="2:19" ht="18.75" customHeight="1">
      <c r="B1800" s="626"/>
      <c r="C1800" s="626"/>
      <c r="D1800" s="626" t="str">
        <f ca="1">IFERROR(_xludf.XLOOKUP(E1800,예산코드!D:D,예산코드!A:A),"")</f>
        <v/>
      </c>
      <c r="E1800" s="739"/>
      <c r="F1800" s="747"/>
      <c r="G1800" s="740"/>
      <c r="H1800" s="741"/>
      <c r="I1800" s="741"/>
      <c r="J1800" s="741"/>
      <c r="K1800" s="742"/>
      <c r="L1800" s="743"/>
      <c r="M1800" s="502" t="str">
        <f t="array" aca="1" ref="M1800" ca="1">IFERROR(_xludf.IFS(J1800="원천",K1800*3.3%*-1,J1800="원천/고용",SUM(K1800*3.3%*-1,K1800*75%*0.8%*-1)),"")</f>
        <v/>
      </c>
      <c r="N1800" s="503">
        <f t="shared" ca="1" si="36"/>
        <v>0</v>
      </c>
      <c r="O1800" s="540"/>
      <c r="P1800" s="540"/>
      <c r="Q1800" s="537"/>
      <c r="R1800" s="537"/>
      <c r="S1800" s="537"/>
    </row>
    <row r="1801" spans="2:19" ht="18.75" customHeight="1">
      <c r="B1801" s="626"/>
      <c r="C1801" s="626"/>
      <c r="D1801" s="626" t="str">
        <f ca="1">IFERROR(_xludf.XLOOKUP(E1801,예산코드!D:D,예산코드!A:A),"")</f>
        <v/>
      </c>
      <c r="E1801" s="739"/>
      <c r="F1801" s="747"/>
      <c r="G1801" s="740"/>
      <c r="H1801" s="741"/>
      <c r="I1801" s="741"/>
      <c r="J1801" s="741"/>
      <c r="K1801" s="742"/>
      <c r="L1801" s="743"/>
      <c r="M1801" s="502" t="str">
        <f t="array" aca="1" ref="M1801" ca="1">IFERROR(_xludf.IFS(J1801="원천",K1801*3.3%*-1,J1801="원천/고용",SUM(K1801*3.3%*-1,K1801*75%*0.8%*-1)),"")</f>
        <v/>
      </c>
      <c r="N1801" s="503">
        <f t="shared" ca="1" si="36"/>
        <v>0</v>
      </c>
      <c r="O1801" s="541"/>
      <c r="P1801" s="541"/>
      <c r="Q1801" s="537"/>
      <c r="R1801" s="537"/>
      <c r="S1801" s="537"/>
    </row>
    <row r="1802" spans="2:19" ht="18.75" customHeight="1">
      <c r="B1802" s="626"/>
      <c r="C1802" s="626"/>
      <c r="D1802" s="626" t="str">
        <f ca="1">IFERROR(_xludf.XLOOKUP(E1802,예산코드!D:D,예산코드!A:A),"")</f>
        <v/>
      </c>
      <c r="E1802" s="739"/>
      <c r="F1802" s="747"/>
      <c r="G1802" s="740"/>
      <c r="H1802" s="741"/>
      <c r="I1802" s="741"/>
      <c r="J1802" s="741"/>
      <c r="K1802" s="742"/>
      <c r="L1802" s="743"/>
      <c r="M1802" s="502" t="str">
        <f t="array" aca="1" ref="M1802" ca="1">IFERROR(_xludf.IFS(J1802="원천",K1802*3.3%*-1,J1802="원천/고용",SUM(K1802*3.3%*-1,K1802*75%*0.8%*-1)),"")</f>
        <v/>
      </c>
      <c r="N1802" s="503">
        <f t="shared" ca="1" si="36"/>
        <v>0</v>
      </c>
      <c r="O1802" s="540"/>
      <c r="P1802" s="540"/>
      <c r="Q1802" s="537"/>
      <c r="R1802" s="537"/>
      <c r="S1802" s="537"/>
    </row>
    <row r="1803" spans="2:19" ht="18.75" customHeight="1">
      <c r="B1803" s="626"/>
      <c r="C1803" s="626"/>
      <c r="D1803" s="626" t="str">
        <f ca="1">IFERROR(_xludf.XLOOKUP(E1803,예산코드!D:D,예산코드!A:A),"")</f>
        <v/>
      </c>
      <c r="E1803" s="739"/>
      <c r="F1803" s="747"/>
      <c r="G1803" s="740"/>
      <c r="H1803" s="741"/>
      <c r="I1803" s="741"/>
      <c r="J1803" s="741"/>
      <c r="K1803" s="742"/>
      <c r="L1803" s="743"/>
      <c r="M1803" s="502" t="str">
        <f t="array" aca="1" ref="M1803" ca="1">IFERROR(_xludf.IFS(J1803="원천",K1803*3.3%*-1,J1803="원천/고용",SUM(K1803*3.3%*-1,K1803*75%*0.8%*-1)),"")</f>
        <v/>
      </c>
      <c r="N1803" s="503">
        <f t="shared" ca="1" si="36"/>
        <v>0</v>
      </c>
      <c r="O1803" s="541"/>
      <c r="P1803" s="541"/>
      <c r="Q1803" s="537"/>
      <c r="R1803" s="537"/>
      <c r="S1803" s="537"/>
    </row>
    <row r="1804" spans="2:19" ht="18.75" customHeight="1">
      <c r="B1804" s="626"/>
      <c r="C1804" s="626"/>
      <c r="D1804" s="626" t="str">
        <f ca="1">IFERROR(_xludf.XLOOKUP(E1804,예산코드!D:D,예산코드!A:A),"")</f>
        <v/>
      </c>
      <c r="E1804" s="739"/>
      <c r="F1804" s="747"/>
      <c r="G1804" s="740"/>
      <c r="H1804" s="741"/>
      <c r="I1804" s="741"/>
      <c r="J1804" s="741"/>
      <c r="K1804" s="742"/>
      <c r="L1804" s="743"/>
      <c r="M1804" s="502" t="str">
        <f t="array" aca="1" ref="M1804" ca="1">IFERROR(_xludf.IFS(J1804="원천",K1804*3.3%*-1,J1804="원천/고용",SUM(K1804*3.3%*-1,K1804*75%*0.8%*-1)),"")</f>
        <v/>
      </c>
      <c r="N1804" s="503">
        <f t="shared" ca="1" si="36"/>
        <v>0</v>
      </c>
      <c r="O1804" s="540"/>
      <c r="P1804" s="540"/>
      <c r="Q1804" s="537"/>
      <c r="R1804" s="537"/>
      <c r="S1804" s="537"/>
    </row>
    <row r="1805" spans="2:19" ht="18.75" customHeight="1">
      <c r="B1805" s="626"/>
      <c r="C1805" s="626"/>
      <c r="D1805" s="626" t="str">
        <f ca="1">IFERROR(_xludf.XLOOKUP(E1805,예산코드!D:D,예산코드!A:A),"")</f>
        <v/>
      </c>
      <c r="E1805" s="739"/>
      <c r="F1805" s="747"/>
      <c r="G1805" s="740"/>
      <c r="H1805" s="741"/>
      <c r="I1805" s="741"/>
      <c r="J1805" s="741"/>
      <c r="K1805" s="742"/>
      <c r="L1805" s="743"/>
      <c r="M1805" s="502" t="str">
        <f t="array" aca="1" ref="M1805" ca="1">IFERROR(_xludf.IFS(J1805="원천",K1805*3.3%*-1,J1805="원천/고용",SUM(K1805*3.3%*-1,K1805*75%*0.8%*-1)),"")</f>
        <v/>
      </c>
      <c r="N1805" s="503">
        <f t="shared" ca="1" si="36"/>
        <v>0</v>
      </c>
      <c r="O1805" s="541"/>
      <c r="P1805" s="541"/>
      <c r="Q1805" s="537"/>
      <c r="R1805" s="537"/>
      <c r="S1805" s="537"/>
    </row>
    <row r="1806" spans="2:19" ht="18.75" customHeight="1">
      <c r="B1806" s="626"/>
      <c r="C1806" s="626"/>
      <c r="D1806" s="626" t="str">
        <f ca="1">IFERROR(_xludf.XLOOKUP(E1806,예산코드!D:D,예산코드!A:A),"")</f>
        <v/>
      </c>
      <c r="E1806" s="739"/>
      <c r="F1806" s="747"/>
      <c r="G1806" s="740"/>
      <c r="H1806" s="741"/>
      <c r="I1806" s="741"/>
      <c r="J1806" s="741"/>
      <c r="K1806" s="742"/>
      <c r="L1806" s="743"/>
      <c r="M1806" s="502" t="str">
        <f t="array" aca="1" ref="M1806" ca="1">IFERROR(_xludf.IFS(J1806="원천",K1806*3.3%*-1,J1806="원천/고용",SUM(K1806*3.3%*-1,K1806*75%*0.8%*-1)),"")</f>
        <v/>
      </c>
      <c r="N1806" s="503">
        <f t="shared" ca="1" si="36"/>
        <v>0</v>
      </c>
      <c r="O1806" s="540"/>
      <c r="P1806" s="540"/>
      <c r="Q1806" s="537"/>
      <c r="R1806" s="537"/>
      <c r="S1806" s="537"/>
    </row>
    <row r="1807" spans="2:19" ht="18.75" customHeight="1">
      <c r="B1807" s="626"/>
      <c r="C1807" s="626"/>
      <c r="D1807" s="626" t="str">
        <f ca="1">IFERROR(_xludf.XLOOKUP(E1807,예산코드!D:D,예산코드!A:A),"")</f>
        <v/>
      </c>
      <c r="E1807" s="739"/>
      <c r="F1807" s="747"/>
      <c r="G1807" s="740"/>
      <c r="H1807" s="741"/>
      <c r="I1807" s="741"/>
      <c r="J1807" s="741"/>
      <c r="K1807" s="742"/>
      <c r="L1807" s="743"/>
      <c r="M1807" s="502" t="str">
        <f t="array" aca="1" ref="M1807" ca="1">IFERROR(_xludf.IFS(J1807="원천",K1807*3.3%*-1,J1807="원천/고용",SUM(K1807*3.3%*-1,K1807*75%*0.8%*-1)),"")</f>
        <v/>
      </c>
      <c r="N1807" s="503">
        <f t="shared" ca="1" si="36"/>
        <v>0</v>
      </c>
      <c r="O1807" s="541"/>
      <c r="P1807" s="541"/>
      <c r="Q1807" s="537"/>
      <c r="R1807" s="537"/>
      <c r="S1807" s="537"/>
    </row>
    <row r="1808" spans="2:19" ht="18.75" customHeight="1">
      <c r="B1808" s="626"/>
      <c r="C1808" s="626"/>
      <c r="D1808" s="626" t="str">
        <f ca="1">IFERROR(_xludf.XLOOKUP(E1808,예산코드!D:D,예산코드!A:A),"")</f>
        <v/>
      </c>
      <c r="E1808" s="739"/>
      <c r="F1808" s="747"/>
      <c r="G1808" s="740"/>
      <c r="H1808" s="741"/>
      <c r="I1808" s="741"/>
      <c r="J1808" s="741"/>
      <c r="K1808" s="742"/>
      <c r="L1808" s="743"/>
      <c r="M1808" s="502" t="str">
        <f t="array" aca="1" ref="M1808" ca="1">IFERROR(_xludf.IFS(J1808="원천",K1808*3.3%*-1,J1808="원천/고용",SUM(K1808*3.3%*-1,K1808*75%*0.8%*-1)),"")</f>
        <v/>
      </c>
      <c r="N1808" s="503">
        <f t="shared" ca="1" si="36"/>
        <v>0</v>
      </c>
      <c r="O1808" s="540"/>
      <c r="P1808" s="540"/>
      <c r="Q1808" s="537"/>
      <c r="R1808" s="537"/>
      <c r="S1808" s="537"/>
    </row>
    <row r="1809" spans="2:19" ht="18.75" customHeight="1">
      <c r="B1809" s="626"/>
      <c r="C1809" s="626"/>
      <c r="D1809" s="626" t="str">
        <f ca="1">IFERROR(_xludf.XLOOKUP(E1809,예산코드!D:D,예산코드!A:A),"")</f>
        <v/>
      </c>
      <c r="E1809" s="739"/>
      <c r="F1809" s="747"/>
      <c r="G1809" s="740"/>
      <c r="H1809" s="741"/>
      <c r="I1809" s="741"/>
      <c r="J1809" s="741"/>
      <c r="K1809" s="742"/>
      <c r="L1809" s="743"/>
      <c r="M1809" s="502" t="str">
        <f t="array" aca="1" ref="M1809" ca="1">IFERROR(_xludf.IFS(J1809="원천",K1809*3.3%*-1,J1809="원천/고용",SUM(K1809*3.3%*-1,K1809*75%*0.8%*-1)),"")</f>
        <v/>
      </c>
      <c r="N1809" s="503">
        <f t="shared" ca="1" si="36"/>
        <v>0</v>
      </c>
      <c r="O1809" s="541"/>
      <c r="P1809" s="541"/>
      <c r="Q1809" s="537"/>
      <c r="R1809" s="537"/>
      <c r="S1809" s="537"/>
    </row>
    <row r="1810" spans="2:19" ht="18.75" customHeight="1">
      <c r="B1810" s="626"/>
      <c r="C1810" s="626"/>
      <c r="D1810" s="626" t="str">
        <f ca="1">IFERROR(_xludf.XLOOKUP(E1810,예산코드!D:D,예산코드!A:A),"")</f>
        <v/>
      </c>
      <c r="E1810" s="739"/>
      <c r="F1810" s="747"/>
      <c r="G1810" s="740"/>
      <c r="H1810" s="741"/>
      <c r="I1810" s="741"/>
      <c r="J1810" s="741"/>
      <c r="K1810" s="742"/>
      <c r="L1810" s="743"/>
      <c r="M1810" s="502" t="str">
        <f t="array" aca="1" ref="M1810" ca="1">IFERROR(_xludf.IFS(J1810="원천",K1810*3.3%*-1,J1810="원천/고용",SUM(K1810*3.3%*-1,K1810*75%*0.8%*-1)),"")</f>
        <v/>
      </c>
      <c r="N1810" s="503">
        <f t="shared" ca="1" si="36"/>
        <v>0</v>
      </c>
      <c r="O1810" s="540"/>
      <c r="P1810" s="540"/>
      <c r="Q1810" s="537"/>
      <c r="R1810" s="537"/>
      <c r="S1810" s="537"/>
    </row>
    <row r="1811" spans="2:19" ht="18.75" customHeight="1">
      <c r="B1811" s="626"/>
      <c r="C1811" s="626"/>
      <c r="D1811" s="626" t="str">
        <f ca="1">IFERROR(_xludf.XLOOKUP(E1811,예산코드!D:D,예산코드!A:A),"")</f>
        <v/>
      </c>
      <c r="E1811" s="739"/>
      <c r="F1811" s="747"/>
      <c r="G1811" s="740"/>
      <c r="H1811" s="741"/>
      <c r="I1811" s="741"/>
      <c r="J1811" s="741"/>
      <c r="K1811" s="742"/>
      <c r="L1811" s="743"/>
      <c r="M1811" s="502" t="str">
        <f t="array" aca="1" ref="M1811" ca="1">IFERROR(_xludf.IFS(J1811="원천",K1811*3.3%*-1,J1811="원천/고용",SUM(K1811*3.3%*-1,K1811*75%*0.8%*-1)),"")</f>
        <v/>
      </c>
      <c r="N1811" s="503">
        <f t="shared" ca="1" si="36"/>
        <v>0</v>
      </c>
      <c r="O1811" s="541"/>
      <c r="P1811" s="541"/>
      <c r="Q1811" s="537"/>
      <c r="R1811" s="537"/>
      <c r="S1811" s="537"/>
    </row>
    <row r="1812" spans="2:19" ht="18.75" customHeight="1">
      <c r="B1812" s="626"/>
      <c r="C1812" s="626"/>
      <c r="D1812" s="626" t="str">
        <f ca="1">IFERROR(_xludf.XLOOKUP(E1812,예산코드!D:D,예산코드!A:A),"")</f>
        <v/>
      </c>
      <c r="E1812" s="739"/>
      <c r="F1812" s="747"/>
      <c r="G1812" s="740"/>
      <c r="H1812" s="741"/>
      <c r="I1812" s="741"/>
      <c r="J1812" s="741"/>
      <c r="K1812" s="742"/>
      <c r="L1812" s="743"/>
      <c r="M1812" s="502" t="str">
        <f t="array" aca="1" ref="M1812" ca="1">IFERROR(_xludf.IFS(J1812="원천",K1812*3.3%*-1,J1812="원천/고용",SUM(K1812*3.3%*-1,K1812*75%*0.8%*-1)),"")</f>
        <v/>
      </c>
      <c r="N1812" s="503">
        <f t="shared" ca="1" si="36"/>
        <v>0</v>
      </c>
      <c r="O1812" s="540"/>
      <c r="P1812" s="540"/>
      <c r="Q1812" s="537"/>
      <c r="R1812" s="537"/>
      <c r="S1812" s="537"/>
    </row>
    <row r="1813" spans="2:19" ht="18.75" customHeight="1">
      <c r="B1813" s="626"/>
      <c r="C1813" s="626"/>
      <c r="D1813" s="626" t="str">
        <f ca="1">IFERROR(_xludf.XLOOKUP(E1813,예산코드!D:D,예산코드!A:A),"")</f>
        <v/>
      </c>
      <c r="E1813" s="739"/>
      <c r="F1813" s="747"/>
      <c r="G1813" s="740"/>
      <c r="H1813" s="741"/>
      <c r="I1813" s="741"/>
      <c r="J1813" s="741"/>
      <c r="K1813" s="742"/>
      <c r="L1813" s="743"/>
      <c r="M1813" s="502" t="str">
        <f t="array" aca="1" ref="M1813" ca="1">IFERROR(_xludf.IFS(J1813="원천",K1813*3.3%*-1,J1813="원천/고용",SUM(K1813*3.3%*-1,K1813*75%*0.8%*-1)),"")</f>
        <v/>
      </c>
      <c r="N1813" s="503">
        <f t="shared" ca="1" si="36"/>
        <v>0</v>
      </c>
      <c r="O1813" s="541"/>
      <c r="P1813" s="541"/>
      <c r="Q1813" s="537"/>
      <c r="R1813" s="537"/>
      <c r="S1813" s="537"/>
    </row>
    <row r="1814" spans="2:19" ht="18.75" customHeight="1">
      <c r="B1814" s="626"/>
      <c r="C1814" s="626"/>
      <c r="D1814" s="626" t="str">
        <f ca="1">IFERROR(_xludf.XLOOKUP(E1814,예산코드!D:D,예산코드!A:A),"")</f>
        <v/>
      </c>
      <c r="E1814" s="739"/>
      <c r="F1814" s="747"/>
      <c r="G1814" s="740"/>
      <c r="H1814" s="741"/>
      <c r="I1814" s="741"/>
      <c r="J1814" s="741"/>
      <c r="K1814" s="742"/>
      <c r="L1814" s="743"/>
      <c r="M1814" s="502" t="str">
        <f t="array" aca="1" ref="M1814" ca="1">IFERROR(_xludf.IFS(J1814="원천",K1814*3.3%*-1,J1814="원천/고용",SUM(K1814*3.3%*-1,K1814*75%*0.8%*-1)),"")</f>
        <v/>
      </c>
      <c r="N1814" s="503">
        <f t="shared" ca="1" si="36"/>
        <v>0</v>
      </c>
      <c r="O1814" s="540"/>
      <c r="P1814" s="540"/>
      <c r="Q1814" s="537"/>
      <c r="R1814" s="537"/>
      <c r="S1814" s="537"/>
    </row>
    <row r="1815" spans="2:19" ht="18.75" customHeight="1">
      <c r="B1815" s="626"/>
      <c r="C1815" s="626"/>
      <c r="D1815" s="626" t="str">
        <f ca="1">IFERROR(_xludf.XLOOKUP(E1815,예산코드!D:D,예산코드!A:A),"")</f>
        <v/>
      </c>
      <c r="E1815" s="739"/>
      <c r="F1815" s="747"/>
      <c r="G1815" s="740"/>
      <c r="H1815" s="741"/>
      <c r="I1815" s="741"/>
      <c r="J1815" s="741"/>
      <c r="K1815" s="742"/>
      <c r="L1815" s="743"/>
      <c r="M1815" s="502" t="str">
        <f t="array" aca="1" ref="M1815" ca="1">IFERROR(_xludf.IFS(J1815="원천",K1815*3.3%*-1,J1815="원천/고용",SUM(K1815*3.3%*-1,K1815*75%*0.8%*-1)),"")</f>
        <v/>
      </c>
      <c r="N1815" s="503">
        <f t="shared" ca="1" si="36"/>
        <v>0</v>
      </c>
      <c r="O1815" s="541"/>
      <c r="P1815" s="541"/>
      <c r="Q1815" s="537"/>
      <c r="R1815" s="537"/>
      <c r="S1815" s="537"/>
    </row>
    <row r="1816" spans="2:19" ht="18.75" customHeight="1">
      <c r="B1816" s="626"/>
      <c r="C1816" s="626"/>
      <c r="D1816" s="626" t="str">
        <f ca="1">IFERROR(_xludf.XLOOKUP(E1816,예산코드!D:D,예산코드!A:A),"")</f>
        <v/>
      </c>
      <c r="E1816" s="739"/>
      <c r="F1816" s="747"/>
      <c r="G1816" s="740"/>
      <c r="H1816" s="741"/>
      <c r="I1816" s="741"/>
      <c r="J1816" s="741"/>
      <c r="K1816" s="742"/>
      <c r="L1816" s="743"/>
      <c r="M1816" s="502" t="str">
        <f t="array" aca="1" ref="M1816" ca="1">IFERROR(_xludf.IFS(J1816="원천",K1816*3.3%*-1,J1816="원천/고용",SUM(K1816*3.3%*-1,K1816*75%*0.8%*-1)),"")</f>
        <v/>
      </c>
      <c r="N1816" s="503">
        <f t="shared" ca="1" si="36"/>
        <v>0</v>
      </c>
      <c r="O1816" s="540"/>
      <c r="P1816" s="540"/>
      <c r="Q1816" s="537"/>
      <c r="R1816" s="537"/>
      <c r="S1816" s="537"/>
    </row>
    <row r="1817" spans="2:19" ht="18.75" customHeight="1">
      <c r="B1817" s="626"/>
      <c r="C1817" s="626"/>
      <c r="D1817" s="626" t="str">
        <f ca="1">IFERROR(_xludf.XLOOKUP(E1817,예산코드!D:D,예산코드!A:A),"")</f>
        <v/>
      </c>
      <c r="E1817" s="739"/>
      <c r="F1817" s="747"/>
      <c r="G1817" s="740"/>
      <c r="H1817" s="741"/>
      <c r="I1817" s="741"/>
      <c r="J1817" s="741"/>
      <c r="K1817" s="742"/>
      <c r="L1817" s="743"/>
      <c r="M1817" s="502" t="str">
        <f t="array" aca="1" ref="M1817" ca="1">IFERROR(_xludf.IFS(J1817="원천",K1817*3.3%*-1,J1817="원천/고용",SUM(K1817*3.3%*-1,K1817*75%*0.8%*-1)),"")</f>
        <v/>
      </c>
      <c r="N1817" s="503">
        <f t="shared" ca="1" si="36"/>
        <v>0</v>
      </c>
      <c r="O1817" s="541"/>
      <c r="P1817" s="541"/>
      <c r="Q1817" s="537"/>
      <c r="R1817" s="537"/>
      <c r="S1817" s="537"/>
    </row>
    <row r="1818" spans="2:19" ht="18.75" customHeight="1">
      <c r="B1818" s="626"/>
      <c r="C1818" s="626"/>
      <c r="D1818" s="626" t="str">
        <f ca="1">IFERROR(_xludf.XLOOKUP(E1818,예산코드!D:D,예산코드!A:A),"")</f>
        <v/>
      </c>
      <c r="E1818" s="739"/>
      <c r="F1818" s="747"/>
      <c r="G1818" s="740"/>
      <c r="H1818" s="741"/>
      <c r="I1818" s="741"/>
      <c r="J1818" s="741"/>
      <c r="K1818" s="742"/>
      <c r="L1818" s="743"/>
      <c r="M1818" s="502" t="str">
        <f t="array" aca="1" ref="M1818" ca="1">IFERROR(_xludf.IFS(J1818="원천",K1818*3.3%*-1,J1818="원천/고용",SUM(K1818*3.3%*-1,K1818*75%*0.8%*-1)),"")</f>
        <v/>
      </c>
      <c r="N1818" s="503">
        <f t="shared" ca="1" si="36"/>
        <v>0</v>
      </c>
      <c r="O1818" s="540"/>
      <c r="P1818" s="540"/>
      <c r="Q1818" s="537"/>
      <c r="R1818" s="537"/>
      <c r="S1818" s="537"/>
    </row>
    <row r="1819" spans="2:19" ht="18.75" customHeight="1">
      <c r="B1819" s="626"/>
      <c r="C1819" s="626"/>
      <c r="D1819" s="626" t="str">
        <f ca="1">IFERROR(_xludf.XLOOKUP(E1819,예산코드!D:D,예산코드!A:A),"")</f>
        <v/>
      </c>
      <c r="E1819" s="739"/>
      <c r="F1819" s="747"/>
      <c r="G1819" s="740"/>
      <c r="H1819" s="741"/>
      <c r="I1819" s="741"/>
      <c r="J1819" s="741"/>
      <c r="K1819" s="742"/>
      <c r="L1819" s="743"/>
      <c r="M1819" s="502" t="str">
        <f t="array" aca="1" ref="M1819" ca="1">IFERROR(_xludf.IFS(J1819="원천",K1819*3.3%*-1,J1819="원천/고용",SUM(K1819*3.3%*-1,K1819*75%*0.8%*-1)),"")</f>
        <v/>
      </c>
      <c r="N1819" s="503">
        <f t="shared" ca="1" si="36"/>
        <v>0</v>
      </c>
      <c r="O1819" s="541"/>
      <c r="P1819" s="541"/>
      <c r="Q1819" s="537"/>
      <c r="R1819" s="537"/>
      <c r="S1819" s="537"/>
    </row>
    <row r="1820" spans="2:19" ht="18.75" customHeight="1">
      <c r="B1820" s="626"/>
      <c r="C1820" s="626"/>
      <c r="D1820" s="626" t="str">
        <f ca="1">IFERROR(_xludf.XLOOKUP(E1820,예산코드!D:D,예산코드!A:A),"")</f>
        <v/>
      </c>
      <c r="E1820" s="739"/>
      <c r="F1820" s="747"/>
      <c r="G1820" s="740"/>
      <c r="H1820" s="741"/>
      <c r="I1820" s="741"/>
      <c r="J1820" s="741"/>
      <c r="K1820" s="742"/>
      <c r="L1820" s="743"/>
      <c r="M1820" s="502" t="str">
        <f t="array" aca="1" ref="M1820" ca="1">IFERROR(_xludf.IFS(J1820="원천",K1820*3.3%*-1,J1820="원천/고용",SUM(K1820*3.3%*-1,K1820*75%*0.8%*-1)),"")</f>
        <v/>
      </c>
      <c r="N1820" s="503">
        <f t="shared" ca="1" si="36"/>
        <v>0</v>
      </c>
      <c r="O1820" s="540"/>
      <c r="P1820" s="540"/>
      <c r="Q1820" s="537"/>
      <c r="R1820" s="537"/>
      <c r="S1820" s="537"/>
    </row>
    <row r="1821" spans="2:19" ht="18.75" customHeight="1">
      <c r="B1821" s="626"/>
      <c r="C1821" s="626"/>
      <c r="D1821" s="626" t="str">
        <f ca="1">IFERROR(_xludf.XLOOKUP(E1821,예산코드!D:D,예산코드!A:A),"")</f>
        <v/>
      </c>
      <c r="E1821" s="739"/>
      <c r="F1821" s="747"/>
      <c r="G1821" s="740"/>
      <c r="H1821" s="741"/>
      <c r="I1821" s="741"/>
      <c r="J1821" s="741"/>
      <c r="K1821" s="742"/>
      <c r="L1821" s="743"/>
      <c r="M1821" s="502" t="str">
        <f t="array" aca="1" ref="M1821" ca="1">IFERROR(_xludf.IFS(J1821="원천",K1821*3.3%*-1,J1821="원천/고용",SUM(K1821*3.3%*-1,K1821*75%*0.8%*-1)),"")</f>
        <v/>
      </c>
      <c r="N1821" s="503">
        <f t="shared" ca="1" si="36"/>
        <v>0</v>
      </c>
      <c r="O1821" s="541"/>
      <c r="P1821" s="541"/>
      <c r="Q1821" s="537"/>
      <c r="R1821" s="537"/>
      <c r="S1821" s="537"/>
    </row>
    <row r="1822" spans="2:19" ht="18.75" customHeight="1">
      <c r="B1822" s="626"/>
      <c r="C1822" s="626"/>
      <c r="D1822" s="626" t="str">
        <f ca="1">IFERROR(_xludf.XLOOKUP(E1822,예산코드!D:D,예산코드!A:A),"")</f>
        <v/>
      </c>
      <c r="E1822" s="739"/>
      <c r="F1822" s="747"/>
      <c r="G1822" s="740"/>
      <c r="H1822" s="741"/>
      <c r="I1822" s="741"/>
      <c r="J1822" s="741"/>
      <c r="K1822" s="742"/>
      <c r="L1822" s="743"/>
      <c r="M1822" s="502" t="str">
        <f t="array" aca="1" ref="M1822" ca="1">IFERROR(_xludf.IFS(J1822="원천",K1822*3.3%*-1,J1822="원천/고용",SUM(K1822*3.3%*-1,K1822*75%*0.8%*-1)),"")</f>
        <v/>
      </c>
      <c r="N1822" s="503">
        <f t="shared" ca="1" si="36"/>
        <v>0</v>
      </c>
      <c r="O1822" s="540"/>
      <c r="P1822" s="540"/>
      <c r="Q1822" s="537"/>
      <c r="R1822" s="537"/>
      <c r="S1822" s="537"/>
    </row>
    <row r="1823" spans="2:19" ht="18.75" customHeight="1">
      <c r="B1823" s="626"/>
      <c r="C1823" s="626"/>
      <c r="D1823" s="626" t="str">
        <f ca="1">IFERROR(_xludf.XLOOKUP(E1823,예산코드!D:D,예산코드!A:A),"")</f>
        <v/>
      </c>
      <c r="E1823" s="739"/>
      <c r="F1823" s="747"/>
      <c r="G1823" s="740"/>
      <c r="H1823" s="741"/>
      <c r="I1823" s="741"/>
      <c r="J1823" s="741"/>
      <c r="K1823" s="742"/>
      <c r="L1823" s="743"/>
      <c r="M1823" s="502" t="str">
        <f t="array" aca="1" ref="M1823" ca="1">IFERROR(_xludf.IFS(J1823="원천",K1823*3.3%*-1,J1823="원천/고용",SUM(K1823*3.3%*-1,K1823*75%*0.8%*-1)),"")</f>
        <v/>
      </c>
      <c r="N1823" s="503">
        <f t="shared" ca="1" si="36"/>
        <v>0</v>
      </c>
      <c r="O1823" s="541"/>
      <c r="P1823" s="541"/>
      <c r="Q1823" s="537"/>
      <c r="R1823" s="537"/>
      <c r="S1823" s="537"/>
    </row>
    <row r="1824" spans="2:19" ht="18.75" customHeight="1">
      <c r="B1824" s="626"/>
      <c r="C1824" s="626"/>
      <c r="D1824" s="626" t="str">
        <f ca="1">IFERROR(_xludf.XLOOKUP(E1824,예산코드!D:D,예산코드!A:A),"")</f>
        <v/>
      </c>
      <c r="E1824" s="739"/>
      <c r="F1824" s="747"/>
      <c r="G1824" s="740"/>
      <c r="H1824" s="741"/>
      <c r="I1824" s="741"/>
      <c r="J1824" s="741"/>
      <c r="K1824" s="742"/>
      <c r="L1824" s="743"/>
      <c r="M1824" s="502" t="str">
        <f t="array" aca="1" ref="M1824" ca="1">IFERROR(_xludf.IFS(J1824="원천",K1824*3.3%*-1,J1824="원천/고용",SUM(K1824*3.3%*-1,K1824*75%*0.8%*-1)),"")</f>
        <v/>
      </c>
      <c r="N1824" s="503">
        <f t="shared" ca="1" si="36"/>
        <v>0</v>
      </c>
      <c r="O1824" s="540"/>
      <c r="P1824" s="540"/>
      <c r="Q1824" s="537"/>
      <c r="R1824" s="537"/>
      <c r="S1824" s="537"/>
    </row>
    <row r="1825" spans="2:19" ht="18.75" customHeight="1">
      <c r="B1825" s="626"/>
      <c r="C1825" s="626"/>
      <c r="D1825" s="626" t="str">
        <f ca="1">IFERROR(_xludf.XLOOKUP(E1825,예산코드!D:D,예산코드!A:A),"")</f>
        <v/>
      </c>
      <c r="E1825" s="739"/>
      <c r="F1825" s="747"/>
      <c r="G1825" s="740"/>
      <c r="H1825" s="741"/>
      <c r="I1825" s="741"/>
      <c r="J1825" s="741"/>
      <c r="K1825" s="742"/>
      <c r="L1825" s="743"/>
      <c r="M1825" s="502" t="str">
        <f t="array" aca="1" ref="M1825" ca="1">IFERROR(_xludf.IFS(J1825="원천",K1825*3.3%*-1,J1825="원천/고용",SUM(K1825*3.3%*-1,K1825*75%*0.8%*-1)),"")</f>
        <v/>
      </c>
      <c r="N1825" s="503">
        <f t="shared" ca="1" si="36"/>
        <v>0</v>
      </c>
      <c r="O1825" s="541"/>
      <c r="P1825" s="541"/>
      <c r="Q1825" s="537"/>
      <c r="R1825" s="537"/>
      <c r="S1825" s="537"/>
    </row>
    <row r="1826" spans="2:19" ht="18.75" customHeight="1">
      <c r="B1826" s="626"/>
      <c r="C1826" s="626"/>
      <c r="D1826" s="626" t="str">
        <f ca="1">IFERROR(_xludf.XLOOKUP(E1826,예산코드!D:D,예산코드!A:A),"")</f>
        <v/>
      </c>
      <c r="E1826" s="739"/>
      <c r="F1826" s="747"/>
      <c r="G1826" s="740"/>
      <c r="H1826" s="741"/>
      <c r="I1826" s="741"/>
      <c r="J1826" s="741"/>
      <c r="K1826" s="742"/>
      <c r="L1826" s="743"/>
      <c r="M1826" s="502" t="str">
        <f t="array" aca="1" ref="M1826" ca="1">IFERROR(_xludf.IFS(J1826="원천",K1826*3.3%*-1,J1826="원천/고용",SUM(K1826*3.3%*-1,K1826*75%*0.8%*-1)),"")</f>
        <v/>
      </c>
      <c r="N1826" s="503">
        <f t="shared" ca="1" si="36"/>
        <v>0</v>
      </c>
      <c r="O1826" s="540"/>
      <c r="P1826" s="540"/>
      <c r="Q1826" s="537"/>
      <c r="R1826" s="537"/>
      <c r="S1826" s="537"/>
    </row>
    <row r="1827" spans="2:19" ht="18.75" customHeight="1">
      <c r="B1827" s="626"/>
      <c r="C1827" s="626"/>
      <c r="D1827" s="626" t="str">
        <f ca="1">IFERROR(_xludf.XLOOKUP(E1827,예산코드!D:D,예산코드!A:A),"")</f>
        <v/>
      </c>
      <c r="E1827" s="739"/>
      <c r="F1827" s="747"/>
      <c r="G1827" s="740"/>
      <c r="H1827" s="741"/>
      <c r="I1827" s="741"/>
      <c r="J1827" s="741"/>
      <c r="K1827" s="742"/>
      <c r="L1827" s="743"/>
      <c r="M1827" s="502" t="str">
        <f t="array" aca="1" ref="M1827" ca="1">IFERROR(_xludf.IFS(J1827="원천",K1827*3.3%*-1,J1827="원천/고용",SUM(K1827*3.3%*-1,K1827*75%*0.8%*-1)),"")</f>
        <v/>
      </c>
      <c r="N1827" s="503">
        <f t="shared" ca="1" si="36"/>
        <v>0</v>
      </c>
      <c r="O1827" s="541"/>
      <c r="P1827" s="541"/>
      <c r="Q1827" s="537"/>
      <c r="R1827" s="537"/>
      <c r="S1827" s="537"/>
    </row>
    <row r="1828" spans="2:19" ht="18.75" customHeight="1">
      <c r="B1828" s="626"/>
      <c r="C1828" s="626"/>
      <c r="D1828" s="626" t="str">
        <f ca="1">IFERROR(_xludf.XLOOKUP(E1828,예산코드!D:D,예산코드!A:A),"")</f>
        <v/>
      </c>
      <c r="E1828" s="739"/>
      <c r="F1828" s="747"/>
      <c r="G1828" s="740"/>
      <c r="H1828" s="741"/>
      <c r="I1828" s="741"/>
      <c r="J1828" s="741"/>
      <c r="K1828" s="742"/>
      <c r="L1828" s="743"/>
      <c r="M1828" s="502" t="str">
        <f t="array" aca="1" ref="M1828" ca="1">IFERROR(_xludf.IFS(J1828="원천",K1828*3.3%*-1,J1828="원천/고용",SUM(K1828*3.3%*-1,K1828*75%*0.8%*-1)),"")</f>
        <v/>
      </c>
      <c r="N1828" s="503">
        <f t="shared" ca="1" si="36"/>
        <v>0</v>
      </c>
      <c r="O1828" s="540"/>
      <c r="P1828" s="540"/>
      <c r="Q1828" s="537"/>
      <c r="R1828" s="537"/>
      <c r="S1828" s="537"/>
    </row>
    <row r="1829" spans="2:19" ht="18.75" customHeight="1">
      <c r="B1829" s="626"/>
      <c r="C1829" s="626"/>
      <c r="D1829" s="626" t="str">
        <f ca="1">IFERROR(_xludf.XLOOKUP(E1829,예산코드!D:D,예산코드!A:A),"")</f>
        <v/>
      </c>
      <c r="E1829" s="739"/>
      <c r="F1829" s="747"/>
      <c r="G1829" s="740"/>
      <c r="H1829" s="741"/>
      <c r="I1829" s="741"/>
      <c r="J1829" s="741"/>
      <c r="K1829" s="742"/>
      <c r="L1829" s="743"/>
      <c r="M1829" s="502" t="str">
        <f t="array" aca="1" ref="M1829" ca="1">IFERROR(_xludf.IFS(J1829="원천",K1829*3.3%*-1,J1829="원천/고용",SUM(K1829*3.3%*-1,K1829*75%*0.8%*-1)),"")</f>
        <v/>
      </c>
      <c r="N1829" s="503">
        <f t="shared" ca="1" si="36"/>
        <v>0</v>
      </c>
      <c r="O1829" s="541"/>
      <c r="P1829" s="541"/>
      <c r="Q1829" s="537"/>
      <c r="R1829" s="537"/>
      <c r="S1829" s="537"/>
    </row>
    <row r="1830" spans="2:19" ht="18.75" customHeight="1">
      <c r="B1830" s="626"/>
      <c r="C1830" s="626"/>
      <c r="D1830" s="626" t="str">
        <f ca="1">IFERROR(_xludf.XLOOKUP(E1830,예산코드!D:D,예산코드!A:A),"")</f>
        <v/>
      </c>
      <c r="E1830" s="739"/>
      <c r="F1830" s="747"/>
      <c r="G1830" s="740"/>
      <c r="H1830" s="741"/>
      <c r="I1830" s="741"/>
      <c r="J1830" s="741"/>
      <c r="K1830" s="742"/>
      <c r="L1830" s="743"/>
      <c r="M1830" s="502" t="str">
        <f t="array" aca="1" ref="M1830" ca="1">IFERROR(_xludf.IFS(J1830="원천",K1830*3.3%*-1,J1830="원천/고용",SUM(K1830*3.3%*-1,K1830*75%*0.8%*-1)),"")</f>
        <v/>
      </c>
      <c r="N1830" s="503">
        <f t="shared" ca="1" si="36"/>
        <v>0</v>
      </c>
      <c r="O1830" s="540"/>
      <c r="P1830" s="540"/>
      <c r="Q1830" s="537"/>
      <c r="R1830" s="537"/>
      <c r="S1830" s="537"/>
    </row>
    <row r="1831" spans="2:19" ht="18.75" customHeight="1">
      <c r="B1831" s="626"/>
      <c r="C1831" s="626"/>
      <c r="D1831" s="626" t="str">
        <f ca="1">IFERROR(_xludf.XLOOKUP(E1831,예산코드!D:D,예산코드!A:A),"")</f>
        <v/>
      </c>
      <c r="E1831" s="739"/>
      <c r="F1831" s="747"/>
      <c r="G1831" s="740"/>
      <c r="H1831" s="741"/>
      <c r="I1831" s="741"/>
      <c r="J1831" s="741"/>
      <c r="K1831" s="742"/>
      <c r="L1831" s="743"/>
      <c r="M1831" s="502" t="str">
        <f t="array" aca="1" ref="M1831" ca="1">IFERROR(_xludf.IFS(J1831="원천",K1831*3.3%*-1,J1831="원천/고용",SUM(K1831*3.3%*-1,K1831*75%*0.8%*-1)),"")</f>
        <v/>
      </c>
      <c r="N1831" s="503">
        <f t="shared" ca="1" si="36"/>
        <v>0</v>
      </c>
      <c r="O1831" s="541"/>
      <c r="P1831" s="541"/>
      <c r="Q1831" s="537"/>
      <c r="R1831" s="537"/>
      <c r="S1831" s="537"/>
    </row>
    <row r="1832" spans="2:19" ht="18.75" customHeight="1">
      <c r="B1832" s="626"/>
      <c r="C1832" s="626"/>
      <c r="D1832" s="626" t="str">
        <f ca="1">IFERROR(_xludf.XLOOKUP(E1832,예산코드!D:D,예산코드!A:A),"")</f>
        <v/>
      </c>
      <c r="E1832" s="739"/>
      <c r="F1832" s="747"/>
      <c r="G1832" s="740"/>
      <c r="H1832" s="741"/>
      <c r="I1832" s="741"/>
      <c r="J1832" s="741"/>
      <c r="K1832" s="742"/>
      <c r="L1832" s="743"/>
      <c r="M1832" s="502" t="str">
        <f t="array" aca="1" ref="M1832" ca="1">IFERROR(_xludf.IFS(J1832="원천",K1832*3.3%*-1,J1832="원천/고용",SUM(K1832*3.3%*-1,K1832*75%*0.8%*-1)),"")</f>
        <v/>
      </c>
      <c r="N1832" s="503">
        <f t="shared" ca="1" si="36"/>
        <v>0</v>
      </c>
      <c r="O1832" s="540"/>
      <c r="P1832" s="540"/>
      <c r="Q1832" s="537"/>
      <c r="R1832" s="537"/>
      <c r="S1832" s="537"/>
    </row>
    <row r="1833" spans="2:19" ht="18.75" customHeight="1">
      <c r="B1833" s="626"/>
      <c r="C1833" s="626"/>
      <c r="D1833" s="626" t="str">
        <f ca="1">IFERROR(_xludf.XLOOKUP(E1833,예산코드!D:D,예산코드!A:A),"")</f>
        <v/>
      </c>
      <c r="E1833" s="739"/>
      <c r="F1833" s="747"/>
      <c r="G1833" s="740"/>
      <c r="H1833" s="741"/>
      <c r="I1833" s="741"/>
      <c r="J1833" s="741"/>
      <c r="K1833" s="742"/>
      <c r="L1833" s="743"/>
      <c r="M1833" s="502" t="str">
        <f t="array" aca="1" ref="M1833" ca="1">IFERROR(_xludf.IFS(J1833="원천",K1833*3.3%*-1,J1833="원천/고용",SUM(K1833*3.3%*-1,K1833*75%*0.8%*-1)),"")</f>
        <v/>
      </c>
      <c r="N1833" s="503">
        <f t="shared" ca="1" si="36"/>
        <v>0</v>
      </c>
      <c r="O1833" s="541"/>
      <c r="P1833" s="541"/>
      <c r="Q1833" s="537"/>
      <c r="R1833" s="537"/>
      <c r="S1833" s="537"/>
    </row>
    <row r="1834" spans="2:19" ht="18.75" customHeight="1">
      <c r="B1834" s="626"/>
      <c r="C1834" s="626"/>
      <c r="D1834" s="626" t="str">
        <f ca="1">IFERROR(_xludf.XLOOKUP(E1834,예산코드!D:D,예산코드!A:A),"")</f>
        <v/>
      </c>
      <c r="E1834" s="739"/>
      <c r="F1834" s="747"/>
      <c r="G1834" s="740"/>
      <c r="H1834" s="741"/>
      <c r="I1834" s="741"/>
      <c r="J1834" s="741"/>
      <c r="K1834" s="742"/>
      <c r="L1834" s="743"/>
      <c r="M1834" s="502" t="str">
        <f t="array" aca="1" ref="M1834" ca="1">IFERROR(_xludf.IFS(J1834="원천",K1834*3.3%*-1,J1834="원천/고용",SUM(K1834*3.3%*-1,K1834*75%*0.8%*-1)),"")</f>
        <v/>
      </c>
      <c r="N1834" s="503">
        <f t="shared" ca="1" si="36"/>
        <v>0</v>
      </c>
      <c r="O1834" s="540"/>
      <c r="P1834" s="540"/>
      <c r="Q1834" s="537"/>
      <c r="R1834" s="537"/>
      <c r="S1834" s="537"/>
    </row>
    <row r="1835" spans="2:19" ht="18.75" customHeight="1">
      <c r="B1835" s="626"/>
      <c r="C1835" s="626"/>
      <c r="D1835" s="626" t="str">
        <f ca="1">IFERROR(_xludf.XLOOKUP(E1835,예산코드!D:D,예산코드!A:A),"")</f>
        <v/>
      </c>
      <c r="E1835" s="739"/>
      <c r="F1835" s="747"/>
      <c r="G1835" s="740"/>
      <c r="H1835" s="741"/>
      <c r="I1835" s="741"/>
      <c r="J1835" s="741"/>
      <c r="K1835" s="742"/>
      <c r="L1835" s="743"/>
      <c r="M1835" s="502" t="str">
        <f t="array" aca="1" ref="M1835" ca="1">IFERROR(_xludf.IFS(J1835="원천",K1835*3.3%*-1,J1835="원천/고용",SUM(K1835*3.3%*-1,K1835*75%*0.8%*-1)),"")</f>
        <v/>
      </c>
      <c r="N1835" s="503">
        <f t="shared" ca="1" si="36"/>
        <v>0</v>
      </c>
      <c r="O1835" s="541"/>
      <c r="P1835" s="541"/>
      <c r="Q1835" s="537"/>
      <c r="R1835" s="537"/>
      <c r="S1835" s="537"/>
    </row>
    <row r="1836" spans="2:19" ht="18.75" customHeight="1">
      <c r="B1836" s="626"/>
      <c r="C1836" s="626"/>
      <c r="D1836" s="626" t="str">
        <f ca="1">IFERROR(_xludf.XLOOKUP(E1836,예산코드!D:D,예산코드!A:A),"")</f>
        <v/>
      </c>
      <c r="E1836" s="739"/>
      <c r="F1836" s="747"/>
      <c r="G1836" s="740"/>
      <c r="H1836" s="741"/>
      <c r="I1836" s="741"/>
      <c r="J1836" s="741"/>
      <c r="K1836" s="742"/>
      <c r="L1836" s="743"/>
      <c r="M1836" s="502" t="str">
        <f t="array" aca="1" ref="M1836" ca="1">IFERROR(_xludf.IFS(J1836="원천",K1836*3.3%*-1,J1836="원천/고용",SUM(K1836*3.3%*-1,K1836*75%*0.8%*-1)),"")</f>
        <v/>
      </c>
      <c r="N1836" s="503">
        <f t="shared" ca="1" si="36"/>
        <v>0</v>
      </c>
      <c r="O1836" s="540"/>
      <c r="P1836" s="540"/>
      <c r="Q1836" s="537"/>
      <c r="R1836" s="537"/>
      <c r="S1836" s="537"/>
    </row>
    <row r="1837" spans="2:19" ht="18.75" customHeight="1">
      <c r="B1837" s="626"/>
      <c r="C1837" s="626"/>
      <c r="D1837" s="626" t="str">
        <f ca="1">IFERROR(_xludf.XLOOKUP(E1837,예산코드!D:D,예산코드!A:A),"")</f>
        <v/>
      </c>
      <c r="E1837" s="739"/>
      <c r="F1837" s="747"/>
      <c r="G1837" s="740"/>
      <c r="H1837" s="741"/>
      <c r="I1837" s="741"/>
      <c r="J1837" s="741"/>
      <c r="K1837" s="742"/>
      <c r="L1837" s="743"/>
      <c r="M1837" s="502" t="str">
        <f t="array" aca="1" ref="M1837" ca="1">IFERROR(_xludf.IFS(J1837="원천",K1837*3.3%*-1,J1837="원천/고용",SUM(K1837*3.3%*-1,K1837*75%*0.8%*-1)),"")</f>
        <v/>
      </c>
      <c r="N1837" s="503">
        <f t="shared" ca="1" si="36"/>
        <v>0</v>
      </c>
      <c r="O1837" s="541"/>
      <c r="P1837" s="541"/>
      <c r="Q1837" s="537"/>
      <c r="R1837" s="537"/>
      <c r="S1837" s="537"/>
    </row>
    <row r="1838" spans="2:19" ht="18.75" customHeight="1">
      <c r="B1838" s="626"/>
      <c r="C1838" s="626"/>
      <c r="D1838" s="626" t="str">
        <f ca="1">IFERROR(_xludf.XLOOKUP(E1838,예산코드!D:D,예산코드!A:A),"")</f>
        <v/>
      </c>
      <c r="E1838" s="739"/>
      <c r="F1838" s="747"/>
      <c r="G1838" s="740"/>
      <c r="H1838" s="741"/>
      <c r="I1838" s="741"/>
      <c r="J1838" s="741"/>
      <c r="K1838" s="742"/>
      <c r="L1838" s="743"/>
      <c r="M1838" s="502" t="str">
        <f t="array" aca="1" ref="M1838" ca="1">IFERROR(_xludf.IFS(J1838="원천",K1838*3.3%*-1,J1838="원천/고용",SUM(K1838*3.3%*-1,K1838*75%*0.8%*-1)),"")</f>
        <v/>
      </c>
      <c r="N1838" s="503">
        <f t="shared" ca="1" si="36"/>
        <v>0</v>
      </c>
      <c r="O1838" s="540"/>
      <c r="P1838" s="540"/>
      <c r="Q1838" s="537"/>
      <c r="R1838" s="537"/>
      <c r="S1838" s="537"/>
    </row>
    <row r="1839" spans="2:19" ht="18.75" customHeight="1">
      <c r="B1839" s="626"/>
      <c r="C1839" s="626"/>
      <c r="D1839" s="626" t="str">
        <f ca="1">IFERROR(_xludf.XLOOKUP(E1839,예산코드!D:D,예산코드!A:A),"")</f>
        <v/>
      </c>
      <c r="E1839" s="739"/>
      <c r="F1839" s="747"/>
      <c r="G1839" s="740"/>
      <c r="H1839" s="741"/>
      <c r="I1839" s="741"/>
      <c r="J1839" s="741"/>
      <c r="K1839" s="742"/>
      <c r="L1839" s="743"/>
      <c r="M1839" s="502" t="str">
        <f t="array" aca="1" ref="M1839" ca="1">IFERROR(_xludf.IFS(J1839="원천",K1839*3.3%*-1,J1839="원천/고용",SUM(K1839*3.3%*-1,K1839*75%*0.8%*-1)),"")</f>
        <v/>
      </c>
      <c r="N1839" s="503">
        <f t="shared" ca="1" si="36"/>
        <v>0</v>
      </c>
      <c r="O1839" s="541"/>
      <c r="P1839" s="541"/>
      <c r="Q1839" s="537"/>
      <c r="R1839" s="537"/>
      <c r="S1839" s="537"/>
    </row>
    <row r="1840" spans="2:19" ht="18.75" customHeight="1">
      <c r="B1840" s="626"/>
      <c r="C1840" s="626"/>
      <c r="D1840" s="626" t="str">
        <f ca="1">IFERROR(_xludf.XLOOKUP(E1840,예산코드!D:D,예산코드!A:A),"")</f>
        <v/>
      </c>
      <c r="E1840" s="739"/>
      <c r="F1840" s="747"/>
      <c r="G1840" s="740"/>
      <c r="H1840" s="741"/>
      <c r="I1840" s="741"/>
      <c r="J1840" s="741"/>
      <c r="K1840" s="742"/>
      <c r="L1840" s="743"/>
      <c r="M1840" s="502" t="str">
        <f t="array" aca="1" ref="M1840" ca="1">IFERROR(_xludf.IFS(J1840="원천",K1840*3.3%*-1,J1840="원천/고용",SUM(K1840*3.3%*-1,K1840*75%*0.8%*-1)),"")</f>
        <v/>
      </c>
      <c r="N1840" s="503">
        <f t="shared" ca="1" si="36"/>
        <v>0</v>
      </c>
      <c r="O1840" s="540"/>
      <c r="P1840" s="540"/>
      <c r="Q1840" s="537"/>
      <c r="R1840" s="537"/>
      <c r="S1840" s="537"/>
    </row>
    <row r="1841" spans="2:19" ht="18.75" customHeight="1">
      <c r="B1841" s="626"/>
      <c r="C1841" s="626"/>
      <c r="D1841" s="626" t="str">
        <f ca="1">IFERROR(_xludf.XLOOKUP(E1841,예산코드!D:D,예산코드!A:A),"")</f>
        <v/>
      </c>
      <c r="E1841" s="739"/>
      <c r="F1841" s="747"/>
      <c r="G1841" s="740"/>
      <c r="H1841" s="741"/>
      <c r="I1841" s="741"/>
      <c r="J1841" s="741"/>
      <c r="K1841" s="742"/>
      <c r="L1841" s="743"/>
      <c r="M1841" s="502" t="str">
        <f t="array" aca="1" ref="M1841" ca="1">IFERROR(_xludf.IFS(J1841="원천",K1841*3.3%*-1,J1841="원천/고용",SUM(K1841*3.3%*-1,K1841*75%*0.8%*-1)),"")</f>
        <v/>
      </c>
      <c r="N1841" s="503">
        <f t="shared" ca="1" si="36"/>
        <v>0</v>
      </c>
      <c r="O1841" s="541"/>
      <c r="P1841" s="541"/>
      <c r="Q1841" s="537"/>
      <c r="R1841" s="537"/>
      <c r="S1841" s="537"/>
    </row>
    <row r="1842" spans="2:19" ht="18.75" customHeight="1">
      <c r="B1842" s="626"/>
      <c r="C1842" s="626"/>
      <c r="D1842" s="626" t="str">
        <f ca="1">IFERROR(_xludf.XLOOKUP(E1842,예산코드!D:D,예산코드!A:A),"")</f>
        <v/>
      </c>
      <c r="E1842" s="739"/>
      <c r="F1842" s="747"/>
      <c r="G1842" s="740"/>
      <c r="H1842" s="741"/>
      <c r="I1842" s="741"/>
      <c r="J1842" s="741"/>
      <c r="K1842" s="742"/>
      <c r="L1842" s="743"/>
      <c r="M1842" s="502" t="str">
        <f t="array" aca="1" ref="M1842" ca="1">IFERROR(_xludf.IFS(J1842="원천",K1842*3.3%*-1,J1842="원천/고용",SUM(K1842*3.3%*-1,K1842*75%*0.8%*-1)),"")</f>
        <v/>
      </c>
      <c r="N1842" s="503">
        <f t="shared" ca="1" si="36"/>
        <v>0</v>
      </c>
      <c r="O1842" s="540"/>
      <c r="P1842" s="540"/>
      <c r="Q1842" s="537"/>
      <c r="R1842" s="537"/>
      <c r="S1842" s="537"/>
    </row>
    <row r="1843" spans="2:19" ht="18.75" customHeight="1">
      <c r="B1843" s="626"/>
      <c r="C1843" s="626"/>
      <c r="D1843" s="626" t="str">
        <f ca="1">IFERROR(_xludf.XLOOKUP(E1843,예산코드!D:D,예산코드!A:A),"")</f>
        <v/>
      </c>
      <c r="E1843" s="739"/>
      <c r="F1843" s="747"/>
      <c r="G1843" s="740"/>
      <c r="H1843" s="741"/>
      <c r="I1843" s="741"/>
      <c r="J1843" s="741"/>
      <c r="K1843" s="742"/>
      <c r="L1843" s="743"/>
      <c r="M1843" s="502" t="str">
        <f t="array" aca="1" ref="M1843" ca="1">IFERROR(_xludf.IFS(J1843="원천",K1843*3.3%*-1,J1843="원천/고용",SUM(K1843*3.3%*-1,K1843*75%*0.8%*-1)),"")</f>
        <v/>
      </c>
      <c r="N1843" s="503">
        <f t="shared" ca="1" si="36"/>
        <v>0</v>
      </c>
      <c r="O1843" s="541"/>
      <c r="P1843" s="541"/>
      <c r="Q1843" s="537"/>
      <c r="R1843" s="537"/>
      <c r="S1843" s="537"/>
    </row>
    <row r="1844" spans="2:19" ht="18.75" customHeight="1">
      <c r="B1844" s="626"/>
      <c r="C1844" s="626"/>
      <c r="D1844" s="626" t="str">
        <f ca="1">IFERROR(_xludf.XLOOKUP(E1844,예산코드!D:D,예산코드!A:A),"")</f>
        <v/>
      </c>
      <c r="E1844" s="739"/>
      <c r="F1844" s="747"/>
      <c r="G1844" s="740"/>
      <c r="H1844" s="741"/>
      <c r="I1844" s="741"/>
      <c r="J1844" s="741"/>
      <c r="K1844" s="742"/>
      <c r="L1844" s="743"/>
      <c r="M1844" s="502" t="str">
        <f t="array" aca="1" ref="M1844" ca="1">IFERROR(_xludf.IFS(J1844="원천",K1844*3.3%*-1,J1844="원천/고용",SUM(K1844*3.3%*-1,K1844*75%*0.8%*-1)),"")</f>
        <v/>
      </c>
      <c r="N1844" s="503">
        <f t="shared" ca="1" si="36"/>
        <v>0</v>
      </c>
      <c r="O1844" s="540"/>
      <c r="P1844" s="540"/>
      <c r="Q1844" s="537"/>
      <c r="R1844" s="537"/>
      <c r="S1844" s="537"/>
    </row>
    <row r="1845" spans="2:19" ht="18.75" customHeight="1">
      <c r="B1845" s="626"/>
      <c r="C1845" s="626"/>
      <c r="D1845" s="626" t="str">
        <f ca="1">IFERROR(_xludf.XLOOKUP(E1845,예산코드!D:D,예산코드!A:A),"")</f>
        <v/>
      </c>
      <c r="E1845" s="739"/>
      <c r="F1845" s="747"/>
      <c r="G1845" s="740"/>
      <c r="H1845" s="741"/>
      <c r="I1845" s="741"/>
      <c r="J1845" s="741"/>
      <c r="K1845" s="742"/>
      <c r="L1845" s="743"/>
      <c r="M1845" s="502" t="str">
        <f t="array" aca="1" ref="M1845" ca="1">IFERROR(_xludf.IFS(J1845="원천",K1845*3.3%*-1,J1845="원천/고용",SUM(K1845*3.3%*-1,K1845*75%*0.8%*-1)),"")</f>
        <v/>
      </c>
      <c r="N1845" s="503">
        <f t="shared" ca="1" si="36"/>
        <v>0</v>
      </c>
      <c r="O1845" s="541"/>
      <c r="P1845" s="541"/>
      <c r="Q1845" s="537"/>
      <c r="R1845" s="537"/>
      <c r="S1845" s="537"/>
    </row>
    <row r="1846" spans="2:19" ht="18.75" customHeight="1">
      <c r="B1846" s="626"/>
      <c r="C1846" s="626"/>
      <c r="D1846" s="626" t="str">
        <f ca="1">IFERROR(_xludf.XLOOKUP(E1846,예산코드!D:D,예산코드!A:A),"")</f>
        <v/>
      </c>
      <c r="E1846" s="739"/>
      <c r="F1846" s="747"/>
      <c r="G1846" s="740"/>
      <c r="H1846" s="741"/>
      <c r="I1846" s="741"/>
      <c r="J1846" s="741"/>
      <c r="K1846" s="742"/>
      <c r="L1846" s="743"/>
      <c r="M1846" s="502" t="str">
        <f t="array" aca="1" ref="M1846" ca="1">IFERROR(_xludf.IFS(J1846="원천",K1846*3.3%*-1,J1846="원천/고용",SUM(K1846*3.3%*-1,K1846*75%*0.8%*-1)),"")</f>
        <v/>
      </c>
      <c r="N1846" s="503">
        <f t="shared" ca="1" si="36"/>
        <v>0</v>
      </c>
      <c r="O1846" s="540"/>
      <c r="P1846" s="540"/>
      <c r="Q1846" s="537"/>
      <c r="R1846" s="537"/>
      <c r="S1846" s="537"/>
    </row>
    <row r="1847" spans="2:19" ht="18.75" customHeight="1">
      <c r="B1847" s="626"/>
      <c r="C1847" s="626"/>
      <c r="D1847" s="626" t="str">
        <f ca="1">IFERROR(_xludf.XLOOKUP(E1847,예산코드!D:D,예산코드!A:A),"")</f>
        <v/>
      </c>
      <c r="E1847" s="739"/>
      <c r="F1847" s="747"/>
      <c r="G1847" s="740"/>
      <c r="H1847" s="741"/>
      <c r="I1847" s="741"/>
      <c r="J1847" s="741"/>
      <c r="K1847" s="742"/>
      <c r="L1847" s="743"/>
      <c r="M1847" s="502" t="str">
        <f t="array" aca="1" ref="M1847" ca="1">IFERROR(_xludf.IFS(J1847="원천",K1847*3.3%*-1,J1847="원천/고용",SUM(K1847*3.3%*-1,K1847*75%*0.8%*-1)),"")</f>
        <v/>
      </c>
      <c r="N1847" s="503">
        <f t="shared" ca="1" si="36"/>
        <v>0</v>
      </c>
      <c r="O1847" s="541"/>
      <c r="P1847" s="541"/>
      <c r="Q1847" s="537"/>
      <c r="R1847" s="537"/>
      <c r="S1847" s="537"/>
    </row>
    <row r="1848" spans="2:19" ht="18.75" customHeight="1">
      <c r="B1848" s="626"/>
      <c r="C1848" s="626"/>
      <c r="D1848" s="626" t="str">
        <f ca="1">IFERROR(_xludf.XLOOKUP(E1848,예산코드!D:D,예산코드!A:A),"")</f>
        <v/>
      </c>
      <c r="E1848" s="739"/>
      <c r="F1848" s="747"/>
      <c r="G1848" s="740"/>
      <c r="H1848" s="741"/>
      <c r="I1848" s="741"/>
      <c r="J1848" s="741"/>
      <c r="K1848" s="742"/>
      <c r="L1848" s="743"/>
      <c r="M1848" s="502" t="str">
        <f t="array" aca="1" ref="M1848" ca="1">IFERROR(_xludf.IFS(J1848="원천",K1848*3.3%*-1,J1848="원천/고용",SUM(K1848*3.3%*-1,K1848*75%*0.8%*-1)),"")</f>
        <v/>
      </c>
      <c r="N1848" s="503">
        <f t="shared" ca="1" si="36"/>
        <v>0</v>
      </c>
      <c r="O1848" s="540"/>
      <c r="P1848" s="540"/>
      <c r="Q1848" s="537"/>
      <c r="R1848" s="537"/>
      <c r="S1848" s="537"/>
    </row>
    <row r="1849" spans="2:19" ht="18.75" customHeight="1">
      <c r="B1849" s="626"/>
      <c r="C1849" s="626"/>
      <c r="D1849" s="626" t="str">
        <f ca="1">IFERROR(_xludf.XLOOKUP(E1849,예산코드!D:D,예산코드!A:A),"")</f>
        <v/>
      </c>
      <c r="E1849" s="739"/>
      <c r="F1849" s="747"/>
      <c r="G1849" s="740"/>
      <c r="H1849" s="741"/>
      <c r="I1849" s="741"/>
      <c r="J1849" s="741"/>
      <c r="K1849" s="742"/>
      <c r="L1849" s="743"/>
      <c r="M1849" s="502" t="str">
        <f t="array" aca="1" ref="M1849" ca="1">IFERROR(_xludf.IFS(J1849="원천",K1849*3.3%*-1,J1849="원천/고용",SUM(K1849*3.3%*-1,K1849*75%*0.8%*-1)),"")</f>
        <v/>
      </c>
      <c r="N1849" s="503">
        <f t="shared" ca="1" si="36"/>
        <v>0</v>
      </c>
      <c r="O1849" s="541"/>
      <c r="P1849" s="541"/>
      <c r="Q1849" s="537"/>
      <c r="R1849" s="537"/>
      <c r="S1849" s="537"/>
    </row>
    <row r="1850" spans="2:19" ht="18.75" customHeight="1">
      <c r="B1850" s="626"/>
      <c r="C1850" s="626"/>
      <c r="D1850" s="626" t="str">
        <f ca="1">IFERROR(_xludf.XLOOKUP(E1850,예산코드!D:D,예산코드!A:A),"")</f>
        <v/>
      </c>
      <c r="E1850" s="739"/>
      <c r="F1850" s="747"/>
      <c r="G1850" s="740"/>
      <c r="H1850" s="741"/>
      <c r="I1850" s="741"/>
      <c r="J1850" s="741"/>
      <c r="K1850" s="742"/>
      <c r="L1850" s="743"/>
      <c r="M1850" s="502" t="str">
        <f t="array" aca="1" ref="M1850" ca="1">IFERROR(_xludf.IFS(J1850="원천",K1850*3.3%*-1,J1850="원천/고용",SUM(K1850*3.3%*-1,K1850*75%*0.8%*-1)),"")</f>
        <v/>
      </c>
      <c r="N1850" s="503">
        <f t="shared" ca="1" si="36"/>
        <v>0</v>
      </c>
      <c r="O1850" s="540"/>
      <c r="P1850" s="540"/>
      <c r="Q1850" s="537"/>
      <c r="R1850" s="537"/>
      <c r="S1850" s="537"/>
    </row>
    <row r="1851" spans="2:19" ht="18.75" customHeight="1">
      <c r="B1851" s="626"/>
      <c r="C1851" s="626"/>
      <c r="D1851" s="626" t="str">
        <f ca="1">IFERROR(_xludf.XLOOKUP(E1851,예산코드!D:D,예산코드!A:A),"")</f>
        <v/>
      </c>
      <c r="E1851" s="739"/>
      <c r="F1851" s="747"/>
      <c r="G1851" s="740"/>
      <c r="H1851" s="741"/>
      <c r="I1851" s="741"/>
      <c r="J1851" s="741"/>
      <c r="K1851" s="742"/>
      <c r="L1851" s="743"/>
      <c r="M1851" s="502" t="str">
        <f t="array" aca="1" ref="M1851" ca="1">IFERROR(_xludf.IFS(J1851="원천",K1851*3.3%*-1,J1851="원천/고용",SUM(K1851*3.3%*-1,K1851*75%*0.8%*-1)),"")</f>
        <v/>
      </c>
      <c r="N1851" s="503">
        <f t="shared" ca="1" si="36"/>
        <v>0</v>
      </c>
      <c r="O1851" s="541"/>
      <c r="P1851" s="541"/>
      <c r="Q1851" s="537"/>
      <c r="R1851" s="537"/>
      <c r="S1851" s="537"/>
    </row>
    <row r="1852" spans="2:19" ht="18.75" customHeight="1">
      <c r="B1852" s="626"/>
      <c r="C1852" s="626"/>
      <c r="D1852" s="626" t="str">
        <f ca="1">IFERROR(_xludf.XLOOKUP(E1852,예산코드!D:D,예산코드!A:A),"")</f>
        <v/>
      </c>
      <c r="E1852" s="739"/>
      <c r="F1852" s="747"/>
      <c r="G1852" s="740"/>
      <c r="H1852" s="741"/>
      <c r="I1852" s="741"/>
      <c r="J1852" s="741"/>
      <c r="K1852" s="742"/>
      <c r="L1852" s="743"/>
      <c r="M1852" s="502" t="str">
        <f t="array" aca="1" ref="M1852" ca="1">IFERROR(_xludf.IFS(J1852="원천",K1852*3.3%*-1,J1852="원천/고용",SUM(K1852*3.3%*-1,K1852*75%*0.8%*-1)),"")</f>
        <v/>
      </c>
      <c r="N1852" s="503">
        <f t="shared" ca="1" si="36"/>
        <v>0</v>
      </c>
      <c r="O1852" s="540"/>
      <c r="P1852" s="540"/>
      <c r="Q1852" s="537"/>
      <c r="R1852" s="537"/>
      <c r="S1852" s="537"/>
    </row>
    <row r="1853" spans="2:19" ht="18.75" customHeight="1">
      <c r="B1853" s="626"/>
      <c r="C1853" s="626"/>
      <c r="D1853" s="626" t="str">
        <f ca="1">IFERROR(_xludf.XLOOKUP(E1853,예산코드!D:D,예산코드!A:A),"")</f>
        <v/>
      </c>
      <c r="E1853" s="739"/>
      <c r="F1853" s="747"/>
      <c r="G1853" s="740"/>
      <c r="H1853" s="741"/>
      <c r="I1853" s="741"/>
      <c r="J1853" s="741"/>
      <c r="K1853" s="742"/>
      <c r="L1853" s="743"/>
      <c r="M1853" s="502" t="str">
        <f t="array" aca="1" ref="M1853" ca="1">IFERROR(_xludf.IFS(J1853="원천",K1853*3.3%*-1,J1853="원천/고용",SUM(K1853*3.3%*-1,K1853*75%*0.8%*-1)),"")</f>
        <v/>
      </c>
      <c r="N1853" s="503">
        <f t="shared" ca="1" si="36"/>
        <v>0</v>
      </c>
      <c r="O1853" s="541"/>
      <c r="P1853" s="541"/>
      <c r="Q1853" s="537"/>
      <c r="R1853" s="537"/>
      <c r="S1853" s="537"/>
    </row>
    <row r="1854" spans="2:19" ht="18.75" customHeight="1">
      <c r="B1854" s="626"/>
      <c r="C1854" s="626"/>
      <c r="D1854" s="626" t="str">
        <f ca="1">IFERROR(_xludf.XLOOKUP(E1854,예산코드!D:D,예산코드!A:A),"")</f>
        <v/>
      </c>
      <c r="E1854" s="739"/>
      <c r="F1854" s="747"/>
      <c r="G1854" s="740"/>
      <c r="H1854" s="741"/>
      <c r="I1854" s="741"/>
      <c r="J1854" s="741"/>
      <c r="K1854" s="742"/>
      <c r="L1854" s="743"/>
      <c r="M1854" s="502" t="str">
        <f t="array" aca="1" ref="M1854" ca="1">IFERROR(_xludf.IFS(J1854="원천",K1854*3.3%*-1,J1854="원천/고용",SUM(K1854*3.3%*-1,K1854*75%*0.8%*-1)),"")</f>
        <v/>
      </c>
      <c r="N1854" s="503">
        <f t="shared" ca="1" si="36"/>
        <v>0</v>
      </c>
      <c r="O1854" s="540"/>
      <c r="P1854" s="540"/>
      <c r="Q1854" s="537"/>
      <c r="R1854" s="537"/>
      <c r="S1854" s="537"/>
    </row>
    <row r="1855" spans="2:19" ht="18.75" customHeight="1">
      <c r="B1855" s="626"/>
      <c r="C1855" s="626"/>
      <c r="D1855" s="626" t="str">
        <f ca="1">IFERROR(_xludf.XLOOKUP(E1855,예산코드!D:D,예산코드!A:A),"")</f>
        <v/>
      </c>
      <c r="E1855" s="739"/>
      <c r="F1855" s="747"/>
      <c r="G1855" s="740"/>
      <c r="H1855" s="741"/>
      <c r="I1855" s="741"/>
      <c r="J1855" s="741"/>
      <c r="K1855" s="742"/>
      <c r="L1855" s="743"/>
      <c r="M1855" s="502" t="str">
        <f t="array" aca="1" ref="M1855" ca="1">IFERROR(_xludf.IFS(J1855="원천",K1855*3.3%*-1,J1855="원천/고용",SUM(K1855*3.3%*-1,K1855*75%*0.8%*-1)),"")</f>
        <v/>
      </c>
      <c r="N1855" s="503">
        <f t="shared" ca="1" si="36"/>
        <v>0</v>
      </c>
      <c r="O1855" s="541"/>
      <c r="P1855" s="541"/>
      <c r="Q1855" s="537"/>
      <c r="R1855" s="537"/>
      <c r="S1855" s="537"/>
    </row>
    <row r="1856" spans="2:19" ht="18.75" customHeight="1">
      <c r="B1856" s="626"/>
      <c r="C1856" s="626"/>
      <c r="D1856" s="626" t="str">
        <f ca="1">IFERROR(_xludf.XLOOKUP(E1856,예산코드!D:D,예산코드!A:A),"")</f>
        <v/>
      </c>
      <c r="E1856" s="739"/>
      <c r="F1856" s="747"/>
      <c r="G1856" s="740"/>
      <c r="H1856" s="741"/>
      <c r="I1856" s="741"/>
      <c r="J1856" s="741"/>
      <c r="K1856" s="742"/>
      <c r="L1856" s="743"/>
      <c r="M1856" s="502" t="str">
        <f t="array" aca="1" ref="M1856" ca="1">IFERROR(_xludf.IFS(J1856="원천",K1856*3.3%*-1,J1856="원천/고용",SUM(K1856*3.3%*-1,K1856*75%*0.8%*-1)),"")</f>
        <v/>
      </c>
      <c r="N1856" s="503">
        <f t="shared" ca="1" si="36"/>
        <v>0</v>
      </c>
      <c r="O1856" s="540"/>
      <c r="P1856" s="540"/>
      <c r="Q1856" s="537"/>
      <c r="R1856" s="537"/>
      <c r="S1856" s="537"/>
    </row>
    <row r="1857" spans="2:19" ht="18.75" customHeight="1">
      <c r="B1857" s="626"/>
      <c r="C1857" s="626"/>
      <c r="D1857" s="626" t="str">
        <f ca="1">IFERROR(_xludf.XLOOKUP(E1857,예산코드!D:D,예산코드!A:A),"")</f>
        <v/>
      </c>
      <c r="E1857" s="739"/>
      <c r="F1857" s="747"/>
      <c r="G1857" s="740"/>
      <c r="H1857" s="741"/>
      <c r="I1857" s="741"/>
      <c r="J1857" s="741"/>
      <c r="K1857" s="742"/>
      <c r="L1857" s="743"/>
      <c r="M1857" s="502" t="str">
        <f t="array" aca="1" ref="M1857" ca="1">IFERROR(_xludf.IFS(J1857="원천",K1857*3.3%*-1,J1857="원천/고용",SUM(K1857*3.3%*-1,K1857*75%*0.8%*-1)),"")</f>
        <v/>
      </c>
      <c r="N1857" s="503">
        <f t="shared" ca="1" si="36"/>
        <v>0</v>
      </c>
      <c r="O1857" s="541"/>
      <c r="P1857" s="541"/>
      <c r="Q1857" s="537"/>
      <c r="R1857" s="537"/>
      <c r="S1857" s="537"/>
    </row>
    <row r="1858" spans="2:19" ht="18.75" customHeight="1">
      <c r="B1858" s="626"/>
      <c r="C1858" s="626"/>
      <c r="D1858" s="626" t="str">
        <f ca="1">IFERROR(_xludf.XLOOKUP(E1858,예산코드!D:D,예산코드!A:A),"")</f>
        <v/>
      </c>
      <c r="E1858" s="739"/>
      <c r="F1858" s="747"/>
      <c r="G1858" s="740"/>
      <c r="H1858" s="741"/>
      <c r="I1858" s="741"/>
      <c r="J1858" s="741"/>
      <c r="K1858" s="742"/>
      <c r="L1858" s="743"/>
      <c r="M1858" s="502" t="str">
        <f t="array" aca="1" ref="M1858" ca="1">IFERROR(_xludf.IFS(J1858="원천",K1858*3.3%*-1,J1858="원천/고용",SUM(K1858*3.3%*-1,K1858*75%*0.8%*-1)),"")</f>
        <v/>
      </c>
      <c r="N1858" s="503">
        <f t="shared" ca="1" si="36"/>
        <v>0</v>
      </c>
      <c r="O1858" s="540"/>
      <c r="P1858" s="540"/>
      <c r="Q1858" s="537"/>
      <c r="R1858" s="537"/>
      <c r="S1858" s="537"/>
    </row>
    <row r="1859" spans="2:19" ht="18.75" customHeight="1">
      <c r="B1859" s="626"/>
      <c r="C1859" s="626"/>
      <c r="D1859" s="626" t="str">
        <f ca="1">IFERROR(_xludf.XLOOKUP(E1859,예산코드!D:D,예산코드!A:A),"")</f>
        <v/>
      </c>
      <c r="E1859" s="739"/>
      <c r="F1859" s="747"/>
      <c r="G1859" s="740"/>
      <c r="H1859" s="741"/>
      <c r="I1859" s="741"/>
      <c r="J1859" s="741"/>
      <c r="K1859" s="742"/>
      <c r="L1859" s="743"/>
      <c r="M1859" s="502" t="str">
        <f t="array" aca="1" ref="M1859" ca="1">IFERROR(_xludf.IFS(J1859="원천",K1859*3.3%*-1,J1859="원천/고용",SUM(K1859*3.3%*-1,K1859*75%*0.8%*-1)),"")</f>
        <v/>
      </c>
      <c r="N1859" s="503">
        <f t="shared" ca="1" si="36"/>
        <v>0</v>
      </c>
      <c r="O1859" s="541"/>
      <c r="P1859" s="541"/>
      <c r="Q1859" s="537"/>
      <c r="R1859" s="537"/>
      <c r="S1859" s="537"/>
    </row>
    <row r="1860" spans="2:19" ht="18.75" customHeight="1">
      <c r="B1860" s="626"/>
      <c r="C1860" s="626"/>
      <c r="D1860" s="626" t="str">
        <f ca="1">IFERROR(_xludf.XLOOKUP(E1860,예산코드!D:D,예산코드!A:A),"")</f>
        <v/>
      </c>
      <c r="E1860" s="739"/>
      <c r="F1860" s="747"/>
      <c r="G1860" s="740"/>
      <c r="H1860" s="741"/>
      <c r="I1860" s="741"/>
      <c r="J1860" s="741"/>
      <c r="K1860" s="742"/>
      <c r="L1860" s="743"/>
      <c r="M1860" s="502" t="str">
        <f t="array" aca="1" ref="M1860" ca="1">IFERROR(_xludf.IFS(J1860="원천",K1860*3.3%*-1,J1860="원천/고용",SUM(K1860*3.3%*-1,K1860*75%*0.8%*-1)),"")</f>
        <v/>
      </c>
      <c r="N1860" s="503">
        <f t="shared" ca="1" si="36"/>
        <v>0</v>
      </c>
      <c r="O1860" s="540"/>
      <c r="P1860" s="540"/>
      <c r="Q1860" s="537"/>
      <c r="R1860" s="537"/>
      <c r="S1860" s="537"/>
    </row>
    <row r="1861" spans="2:19" ht="18.75" customHeight="1">
      <c r="B1861" s="626"/>
      <c r="C1861" s="626"/>
      <c r="D1861" s="626" t="str">
        <f ca="1">IFERROR(_xludf.XLOOKUP(E1861,예산코드!D:D,예산코드!A:A),"")</f>
        <v/>
      </c>
      <c r="E1861" s="739"/>
      <c r="F1861" s="747"/>
      <c r="G1861" s="740"/>
      <c r="H1861" s="741"/>
      <c r="I1861" s="741"/>
      <c r="J1861" s="741"/>
      <c r="K1861" s="742"/>
      <c r="L1861" s="743"/>
      <c r="M1861" s="502" t="str">
        <f t="array" aca="1" ref="M1861" ca="1">IFERROR(_xludf.IFS(J1861="원천",K1861*3.3%*-1,J1861="원천/고용",SUM(K1861*3.3%*-1,K1861*75%*0.8%*-1)),"")</f>
        <v/>
      </c>
      <c r="N1861" s="503">
        <f t="shared" ca="1" si="36"/>
        <v>0</v>
      </c>
      <c r="O1861" s="541"/>
      <c r="P1861" s="541"/>
      <c r="Q1861" s="537"/>
      <c r="R1861" s="537"/>
      <c r="S1861" s="537"/>
    </row>
    <row r="1862" spans="2:19" ht="18.75" customHeight="1">
      <c r="B1862" s="626"/>
      <c r="C1862" s="626"/>
      <c r="D1862" s="626" t="str">
        <f ca="1">IFERROR(_xludf.XLOOKUP(E1862,예산코드!D:D,예산코드!A:A),"")</f>
        <v/>
      </c>
      <c r="E1862" s="739"/>
      <c r="F1862" s="747"/>
      <c r="G1862" s="740"/>
      <c r="H1862" s="741"/>
      <c r="I1862" s="741"/>
      <c r="J1862" s="741"/>
      <c r="K1862" s="742"/>
      <c r="L1862" s="743"/>
      <c r="M1862" s="502" t="str">
        <f t="array" aca="1" ref="M1862" ca="1">IFERROR(_xludf.IFS(J1862="원천",K1862*3.3%*-1,J1862="원천/고용",SUM(K1862*3.3%*-1,K1862*75%*0.8%*-1)),"")</f>
        <v/>
      </c>
      <c r="N1862" s="503">
        <f t="shared" ca="1" si="36"/>
        <v>0</v>
      </c>
      <c r="O1862" s="540"/>
      <c r="P1862" s="540"/>
      <c r="Q1862" s="537"/>
      <c r="R1862" s="537"/>
      <c r="S1862" s="537"/>
    </row>
    <row r="1863" spans="2:19" ht="18.75" customHeight="1">
      <c r="B1863" s="626"/>
      <c r="C1863" s="626"/>
      <c r="D1863" s="626" t="str">
        <f ca="1">IFERROR(_xludf.XLOOKUP(E1863,예산코드!D:D,예산코드!A:A),"")</f>
        <v/>
      </c>
      <c r="E1863" s="739"/>
      <c r="F1863" s="747"/>
      <c r="G1863" s="740"/>
      <c r="H1863" s="741"/>
      <c r="I1863" s="741"/>
      <c r="J1863" s="741"/>
      <c r="K1863" s="742"/>
      <c r="L1863" s="743"/>
      <c r="M1863" s="502" t="str">
        <f t="array" aca="1" ref="M1863" ca="1">IFERROR(_xludf.IFS(J1863="원천",K1863*3.3%*-1,J1863="원천/고용",SUM(K1863*3.3%*-1,K1863*75%*0.8%*-1)),"")</f>
        <v/>
      </c>
      <c r="N1863" s="503">
        <f t="shared" ca="1" si="36"/>
        <v>0</v>
      </c>
      <c r="O1863" s="541"/>
      <c r="P1863" s="541"/>
      <c r="Q1863" s="537"/>
      <c r="R1863" s="537"/>
      <c r="S1863" s="537"/>
    </row>
    <row r="1864" spans="2:19" ht="18.75" customHeight="1">
      <c r="B1864" s="626"/>
      <c r="C1864" s="626"/>
      <c r="D1864" s="626" t="str">
        <f ca="1">IFERROR(_xludf.XLOOKUP(E1864,예산코드!D:D,예산코드!A:A),"")</f>
        <v/>
      </c>
      <c r="E1864" s="739"/>
      <c r="F1864" s="747"/>
      <c r="G1864" s="740"/>
      <c r="H1864" s="741"/>
      <c r="I1864" s="741"/>
      <c r="J1864" s="741"/>
      <c r="K1864" s="742"/>
      <c r="L1864" s="743"/>
      <c r="M1864" s="502" t="str">
        <f t="array" aca="1" ref="M1864" ca="1">IFERROR(_xludf.IFS(J1864="원천",K1864*3.3%*-1,J1864="원천/고용",SUM(K1864*3.3%*-1,K1864*75%*0.8%*-1)),"")</f>
        <v/>
      </c>
      <c r="N1864" s="503">
        <f t="shared" ca="1" si="36"/>
        <v>0</v>
      </c>
      <c r="O1864" s="540"/>
      <c r="P1864" s="540"/>
      <c r="Q1864" s="537"/>
      <c r="R1864" s="537"/>
      <c r="S1864" s="537"/>
    </row>
    <row r="1865" spans="2:19" ht="18.75" customHeight="1">
      <c r="B1865" s="626"/>
      <c r="C1865" s="626"/>
      <c r="D1865" s="626" t="str">
        <f ca="1">IFERROR(_xludf.XLOOKUP(E1865,예산코드!D:D,예산코드!A:A),"")</f>
        <v/>
      </c>
      <c r="E1865" s="739"/>
      <c r="F1865" s="747"/>
      <c r="G1865" s="740"/>
      <c r="H1865" s="741"/>
      <c r="I1865" s="741"/>
      <c r="J1865" s="741"/>
      <c r="K1865" s="742"/>
      <c r="L1865" s="743"/>
      <c r="M1865" s="502" t="str">
        <f t="array" aca="1" ref="M1865" ca="1">IFERROR(_xludf.IFS(J1865="원천",K1865*3.3%*-1,J1865="원천/고용",SUM(K1865*3.3%*-1,K1865*75%*0.8%*-1)),"")</f>
        <v/>
      </c>
      <c r="N1865" s="503">
        <f t="shared" ca="1" si="36"/>
        <v>0</v>
      </c>
      <c r="O1865" s="541"/>
      <c r="P1865" s="541"/>
      <c r="Q1865" s="537"/>
      <c r="R1865" s="537"/>
      <c r="S1865" s="537"/>
    </row>
    <row r="1866" spans="2:19" ht="18.75" customHeight="1">
      <c r="B1866" s="626"/>
      <c r="C1866" s="626"/>
      <c r="D1866" s="626" t="str">
        <f ca="1">IFERROR(_xludf.XLOOKUP(E1866,예산코드!D:D,예산코드!A:A),"")</f>
        <v/>
      </c>
      <c r="E1866" s="739"/>
      <c r="F1866" s="747"/>
      <c r="G1866" s="740"/>
      <c r="H1866" s="741"/>
      <c r="I1866" s="741"/>
      <c r="J1866" s="741"/>
      <c r="K1866" s="742"/>
      <c r="L1866" s="743"/>
      <c r="M1866" s="502" t="str">
        <f t="array" aca="1" ref="M1866" ca="1">IFERROR(_xludf.IFS(J1866="원천",K1866*3.3%*-1,J1866="원천/고용",SUM(K1866*3.3%*-1,K1866*75%*0.8%*-1)),"")</f>
        <v/>
      </c>
      <c r="N1866" s="503">
        <f t="shared" ca="1" si="36"/>
        <v>0</v>
      </c>
      <c r="O1866" s="540"/>
      <c r="P1866" s="540"/>
      <c r="Q1866" s="537"/>
      <c r="R1866" s="537"/>
      <c r="S1866" s="537"/>
    </row>
    <row r="1867" spans="2:19" ht="18.75" customHeight="1">
      <c r="B1867" s="626"/>
      <c r="C1867" s="626"/>
      <c r="D1867" s="626" t="str">
        <f ca="1">IFERROR(_xludf.XLOOKUP(E1867,예산코드!D:D,예산코드!A:A),"")</f>
        <v/>
      </c>
      <c r="E1867" s="739"/>
      <c r="F1867" s="747"/>
      <c r="G1867" s="740"/>
      <c r="H1867" s="741"/>
      <c r="I1867" s="741"/>
      <c r="J1867" s="741"/>
      <c r="K1867" s="742"/>
      <c r="L1867" s="743"/>
      <c r="M1867" s="502" t="str">
        <f t="array" aca="1" ref="M1867" ca="1">IFERROR(_xludf.IFS(J1867="원천",K1867*3.3%*-1,J1867="원천/고용",SUM(K1867*3.3%*-1,K1867*75%*0.8%*-1)),"")</f>
        <v/>
      </c>
      <c r="N1867" s="503">
        <f t="shared" ca="1" si="36"/>
        <v>0</v>
      </c>
      <c r="O1867" s="541"/>
      <c r="P1867" s="541"/>
      <c r="Q1867" s="537"/>
      <c r="R1867" s="537"/>
      <c r="S1867" s="537"/>
    </row>
    <row r="1868" spans="2:19" ht="18.75" customHeight="1">
      <c r="B1868" s="626"/>
      <c r="C1868" s="626"/>
      <c r="D1868" s="626" t="str">
        <f ca="1">IFERROR(_xludf.XLOOKUP(E1868,예산코드!D:D,예산코드!A:A),"")</f>
        <v/>
      </c>
      <c r="E1868" s="739"/>
      <c r="F1868" s="747"/>
      <c r="G1868" s="740"/>
      <c r="H1868" s="741"/>
      <c r="I1868" s="741"/>
      <c r="J1868" s="741"/>
      <c r="K1868" s="742"/>
      <c r="L1868" s="743"/>
      <c r="M1868" s="502" t="str">
        <f t="array" aca="1" ref="M1868" ca="1">IFERROR(_xludf.IFS(J1868="원천",K1868*3.3%*-1,J1868="원천/고용",SUM(K1868*3.3%*-1,K1868*75%*0.8%*-1)),"")</f>
        <v/>
      </c>
      <c r="N1868" s="503">
        <f t="shared" ca="1" si="36"/>
        <v>0</v>
      </c>
      <c r="O1868" s="540"/>
      <c r="P1868" s="540"/>
      <c r="Q1868" s="537"/>
      <c r="R1868" s="537"/>
      <c r="S1868" s="537"/>
    </row>
    <row r="1869" spans="2:19" ht="18.75" customHeight="1">
      <c r="B1869" s="626"/>
      <c r="C1869" s="626"/>
      <c r="D1869" s="626" t="str">
        <f ca="1">IFERROR(_xludf.XLOOKUP(E1869,예산코드!D:D,예산코드!A:A),"")</f>
        <v/>
      </c>
      <c r="E1869" s="739"/>
      <c r="F1869" s="747"/>
      <c r="G1869" s="740"/>
      <c r="H1869" s="741"/>
      <c r="I1869" s="741"/>
      <c r="J1869" s="741"/>
      <c r="K1869" s="742"/>
      <c r="L1869" s="743"/>
      <c r="M1869" s="502" t="str">
        <f t="array" aca="1" ref="M1869" ca="1">IFERROR(_xludf.IFS(J1869="원천",K1869*3.3%*-1,J1869="원천/고용",SUM(K1869*3.3%*-1,K1869*75%*0.8%*-1)),"")</f>
        <v/>
      </c>
      <c r="N1869" s="503">
        <f t="shared" ca="1" si="36"/>
        <v>0</v>
      </c>
      <c r="O1869" s="541"/>
      <c r="P1869" s="541"/>
      <c r="Q1869" s="537"/>
      <c r="R1869" s="537"/>
      <c r="S1869" s="537"/>
    </row>
    <row r="1870" spans="2:19" ht="18.75" customHeight="1">
      <c r="B1870" s="626"/>
      <c r="C1870" s="626"/>
      <c r="D1870" s="626" t="str">
        <f ca="1">IFERROR(_xludf.XLOOKUP(E1870,예산코드!D:D,예산코드!A:A),"")</f>
        <v/>
      </c>
      <c r="E1870" s="739"/>
      <c r="F1870" s="747"/>
      <c r="G1870" s="740"/>
      <c r="H1870" s="741"/>
      <c r="I1870" s="741"/>
      <c r="J1870" s="741"/>
      <c r="K1870" s="742"/>
      <c r="L1870" s="743"/>
      <c r="M1870" s="502" t="str">
        <f t="array" aca="1" ref="M1870" ca="1">IFERROR(_xludf.IFS(J1870="원천",K1870*3.3%*-1,J1870="원천/고용",SUM(K1870*3.3%*-1,K1870*75%*0.8%*-1)),"")</f>
        <v/>
      </c>
      <c r="N1870" s="503">
        <f t="shared" ca="1" si="36"/>
        <v>0</v>
      </c>
      <c r="O1870" s="540"/>
      <c r="P1870" s="540"/>
      <c r="Q1870" s="537"/>
      <c r="R1870" s="537"/>
      <c r="S1870" s="537"/>
    </row>
    <row r="1871" spans="2:19" ht="18.75" customHeight="1">
      <c r="B1871" s="626"/>
      <c r="C1871" s="626"/>
      <c r="D1871" s="626" t="str">
        <f ca="1">IFERROR(_xludf.XLOOKUP(E1871,예산코드!D:D,예산코드!A:A),"")</f>
        <v/>
      </c>
      <c r="E1871" s="739"/>
      <c r="F1871" s="747"/>
      <c r="G1871" s="740"/>
      <c r="H1871" s="741"/>
      <c r="I1871" s="741"/>
      <c r="J1871" s="741"/>
      <c r="K1871" s="742"/>
      <c r="L1871" s="743"/>
      <c r="M1871" s="502" t="str">
        <f t="array" aca="1" ref="M1871" ca="1">IFERROR(_xludf.IFS(J1871="원천",K1871*3.3%*-1,J1871="원천/고용",SUM(K1871*3.3%*-1,K1871*75%*0.8%*-1)),"")</f>
        <v/>
      </c>
      <c r="N1871" s="503">
        <f t="shared" ca="1" si="36"/>
        <v>0</v>
      </c>
      <c r="O1871" s="541"/>
      <c r="P1871" s="541"/>
      <c r="Q1871" s="537"/>
      <c r="R1871" s="537"/>
      <c r="S1871" s="537"/>
    </row>
    <row r="1872" spans="2:19" ht="18.75" customHeight="1">
      <c r="B1872" s="626"/>
      <c r="C1872" s="626"/>
      <c r="D1872" s="626" t="str">
        <f ca="1">IFERROR(_xludf.XLOOKUP(E1872,예산코드!D:D,예산코드!A:A),"")</f>
        <v/>
      </c>
      <c r="E1872" s="739"/>
      <c r="F1872" s="747"/>
      <c r="G1872" s="740"/>
      <c r="H1872" s="741"/>
      <c r="I1872" s="741"/>
      <c r="J1872" s="741"/>
      <c r="K1872" s="742"/>
      <c r="L1872" s="743"/>
      <c r="M1872" s="502" t="str">
        <f t="array" aca="1" ref="M1872" ca="1">IFERROR(_xludf.IFS(J1872="원천",K1872*3.3%*-1,J1872="원천/고용",SUM(K1872*3.3%*-1,K1872*75%*0.8%*-1)),"")</f>
        <v/>
      </c>
      <c r="N1872" s="503">
        <f t="shared" ca="1" si="36"/>
        <v>0</v>
      </c>
      <c r="O1872" s="540"/>
      <c r="P1872" s="540"/>
      <c r="Q1872" s="537"/>
      <c r="R1872" s="537"/>
      <c r="S1872" s="537"/>
    </row>
    <row r="1873" spans="2:19" ht="18.75" customHeight="1">
      <c r="B1873" s="626"/>
      <c r="C1873" s="626"/>
      <c r="D1873" s="626" t="str">
        <f ca="1">IFERROR(_xludf.XLOOKUP(E1873,예산코드!D:D,예산코드!A:A),"")</f>
        <v/>
      </c>
      <c r="E1873" s="739"/>
      <c r="F1873" s="747"/>
      <c r="G1873" s="740"/>
      <c r="H1873" s="741"/>
      <c r="I1873" s="741"/>
      <c r="J1873" s="741"/>
      <c r="K1873" s="742"/>
      <c r="L1873" s="743"/>
      <c r="M1873" s="502" t="str">
        <f t="array" aca="1" ref="M1873" ca="1">IFERROR(_xludf.IFS(J1873="원천",K1873*3.3%*-1,J1873="원천/고용",SUM(K1873*3.3%*-1,K1873*75%*0.8%*-1)),"")</f>
        <v/>
      </c>
      <c r="N1873" s="503">
        <f t="shared" ca="1" si="36"/>
        <v>0</v>
      </c>
      <c r="O1873" s="541"/>
      <c r="P1873" s="541"/>
      <c r="Q1873" s="537"/>
      <c r="R1873" s="537"/>
      <c r="S1873" s="537"/>
    </row>
    <row r="1874" spans="2:19" ht="18.75" customHeight="1">
      <c r="B1874" s="626"/>
      <c r="C1874" s="626"/>
      <c r="D1874" s="626" t="str">
        <f ca="1">IFERROR(_xludf.XLOOKUP(E1874,예산코드!D:D,예산코드!A:A),"")</f>
        <v/>
      </c>
      <c r="E1874" s="739"/>
      <c r="F1874" s="747"/>
      <c r="G1874" s="740"/>
      <c r="H1874" s="741"/>
      <c r="I1874" s="741"/>
      <c r="J1874" s="741"/>
      <c r="K1874" s="742"/>
      <c r="L1874" s="743"/>
      <c r="M1874" s="502" t="str">
        <f t="array" aca="1" ref="M1874" ca="1">IFERROR(_xludf.IFS(J1874="원천",K1874*3.3%*-1,J1874="원천/고용",SUM(K1874*3.3%*-1,K1874*75%*0.8%*-1)),"")</f>
        <v/>
      </c>
      <c r="N1874" s="503">
        <f t="shared" ca="1" si="36"/>
        <v>0</v>
      </c>
      <c r="O1874" s="540"/>
      <c r="P1874" s="540"/>
      <c r="Q1874" s="537"/>
      <c r="R1874" s="537"/>
      <c r="S1874" s="537"/>
    </row>
    <row r="1875" spans="2:19" ht="18.75" customHeight="1">
      <c r="B1875" s="626"/>
      <c r="C1875" s="626"/>
      <c r="D1875" s="626" t="str">
        <f ca="1">IFERROR(_xludf.XLOOKUP(E1875,예산코드!D:D,예산코드!A:A),"")</f>
        <v/>
      </c>
      <c r="E1875" s="739"/>
      <c r="F1875" s="747"/>
      <c r="G1875" s="740"/>
      <c r="H1875" s="741"/>
      <c r="I1875" s="741"/>
      <c r="J1875" s="741"/>
      <c r="K1875" s="742"/>
      <c r="L1875" s="743"/>
      <c r="M1875" s="502" t="str">
        <f t="array" aca="1" ref="M1875" ca="1">IFERROR(_xludf.IFS(J1875="원천",K1875*3.3%*-1,J1875="원천/고용",SUM(K1875*3.3%*-1,K1875*75%*0.8%*-1)),"")</f>
        <v/>
      </c>
      <c r="N1875" s="503">
        <f t="shared" ca="1" si="36"/>
        <v>0</v>
      </c>
      <c r="O1875" s="541"/>
      <c r="P1875" s="541"/>
      <c r="Q1875" s="537"/>
      <c r="R1875" s="537"/>
      <c r="S1875" s="537"/>
    </row>
    <row r="1876" spans="2:19" ht="18.75" customHeight="1">
      <c r="B1876" s="626"/>
      <c r="C1876" s="626"/>
      <c r="D1876" s="626" t="str">
        <f ca="1">IFERROR(_xludf.XLOOKUP(E1876,예산코드!D:D,예산코드!A:A),"")</f>
        <v/>
      </c>
      <c r="E1876" s="739"/>
      <c r="F1876" s="747"/>
      <c r="G1876" s="740"/>
      <c r="H1876" s="741"/>
      <c r="I1876" s="741"/>
      <c r="J1876" s="741"/>
      <c r="K1876" s="742"/>
      <c r="L1876" s="743"/>
      <c r="M1876" s="502" t="str">
        <f t="array" aca="1" ref="M1876" ca="1">IFERROR(_xludf.IFS(J1876="원천",K1876*3.3%*-1,J1876="원천/고용",SUM(K1876*3.3%*-1,K1876*75%*0.8%*-1)),"")</f>
        <v/>
      </c>
      <c r="N1876" s="503">
        <f t="shared" ca="1" si="36"/>
        <v>0</v>
      </c>
      <c r="O1876" s="540"/>
      <c r="P1876" s="540"/>
      <c r="Q1876" s="537"/>
      <c r="R1876" s="537"/>
      <c r="S1876" s="537"/>
    </row>
    <row r="1877" spans="2:19" ht="18.75" customHeight="1">
      <c r="B1877" s="626"/>
      <c r="C1877" s="626"/>
      <c r="D1877" s="626" t="str">
        <f ca="1">IFERROR(_xludf.XLOOKUP(E1877,예산코드!D:D,예산코드!A:A),"")</f>
        <v/>
      </c>
      <c r="E1877" s="739"/>
      <c r="F1877" s="747"/>
      <c r="G1877" s="740"/>
      <c r="H1877" s="741"/>
      <c r="I1877" s="741"/>
      <c r="J1877" s="741"/>
      <c r="K1877" s="742"/>
      <c r="L1877" s="743"/>
      <c r="M1877" s="502" t="str">
        <f t="array" aca="1" ref="M1877" ca="1">IFERROR(_xludf.IFS(J1877="원천",K1877*3.3%*-1,J1877="원천/고용",SUM(K1877*3.3%*-1,K1877*75%*0.8%*-1)),"")</f>
        <v/>
      </c>
      <c r="N1877" s="503">
        <f t="shared" ca="1" si="36"/>
        <v>0</v>
      </c>
      <c r="O1877" s="541"/>
      <c r="P1877" s="541"/>
      <c r="Q1877" s="537"/>
      <c r="R1877" s="537"/>
      <c r="S1877" s="537"/>
    </row>
    <row r="1878" spans="2:19" ht="18.75" customHeight="1">
      <c r="B1878" s="626"/>
      <c r="C1878" s="626"/>
      <c r="D1878" s="626" t="str">
        <f ca="1">IFERROR(_xludf.XLOOKUP(E1878,예산코드!D:D,예산코드!A:A),"")</f>
        <v/>
      </c>
      <c r="E1878" s="739"/>
      <c r="F1878" s="747"/>
      <c r="G1878" s="740"/>
      <c r="H1878" s="741"/>
      <c r="I1878" s="741"/>
      <c r="J1878" s="741"/>
      <c r="K1878" s="742"/>
      <c r="L1878" s="743"/>
      <c r="M1878" s="502" t="str">
        <f t="array" aca="1" ref="M1878" ca="1">IFERROR(_xludf.IFS(J1878="원천",K1878*3.3%*-1,J1878="원천/고용",SUM(K1878*3.3%*-1,K1878*75%*0.8%*-1)),"")</f>
        <v/>
      </c>
      <c r="N1878" s="503">
        <f t="shared" ca="1" si="36"/>
        <v>0</v>
      </c>
      <c r="O1878" s="540"/>
      <c r="P1878" s="540"/>
      <c r="Q1878" s="537"/>
      <c r="R1878" s="537"/>
      <c r="S1878" s="537"/>
    </row>
    <row r="1879" spans="2:19" ht="18.75" customHeight="1">
      <c r="B1879" s="626"/>
      <c r="C1879" s="626"/>
      <c r="D1879" s="626" t="str">
        <f ca="1">IFERROR(_xludf.XLOOKUP(E1879,예산코드!D:D,예산코드!A:A),"")</f>
        <v/>
      </c>
      <c r="E1879" s="739"/>
      <c r="F1879" s="747"/>
      <c r="G1879" s="740"/>
      <c r="H1879" s="741"/>
      <c r="I1879" s="741"/>
      <c r="J1879" s="741"/>
      <c r="K1879" s="742"/>
      <c r="L1879" s="743"/>
      <c r="M1879" s="502" t="str">
        <f t="array" aca="1" ref="M1879" ca="1">IFERROR(_xludf.IFS(J1879="원천",K1879*3.3%*-1,J1879="원천/고용",SUM(K1879*3.3%*-1,K1879*75%*0.8%*-1)),"")</f>
        <v/>
      </c>
      <c r="N1879" s="503">
        <f t="shared" ca="1" si="36"/>
        <v>0</v>
      </c>
      <c r="O1879" s="541"/>
      <c r="P1879" s="541"/>
      <c r="Q1879" s="537"/>
      <c r="R1879" s="537"/>
      <c r="S1879" s="537"/>
    </row>
    <row r="1880" spans="2:19" ht="18.75" customHeight="1">
      <c r="B1880" s="626"/>
      <c r="C1880" s="626"/>
      <c r="D1880" s="626" t="str">
        <f ca="1">IFERROR(_xludf.XLOOKUP(E1880,예산코드!D:D,예산코드!A:A),"")</f>
        <v/>
      </c>
      <c r="E1880" s="739"/>
      <c r="F1880" s="747"/>
      <c r="G1880" s="740"/>
      <c r="H1880" s="741"/>
      <c r="I1880" s="741"/>
      <c r="J1880" s="741"/>
      <c r="K1880" s="742"/>
      <c r="L1880" s="743"/>
      <c r="M1880" s="502" t="str">
        <f t="array" aca="1" ref="M1880" ca="1">IFERROR(_xludf.IFS(J1880="원천",K1880*3.3%*-1,J1880="원천/고용",SUM(K1880*3.3%*-1,K1880*75%*0.8%*-1)),"")</f>
        <v/>
      </c>
      <c r="N1880" s="503">
        <f t="shared" ca="1" si="36"/>
        <v>0</v>
      </c>
      <c r="O1880" s="540"/>
      <c r="P1880" s="540"/>
      <c r="Q1880" s="537"/>
      <c r="R1880" s="537"/>
      <c r="S1880" s="537"/>
    </row>
    <row r="1881" spans="2:19" ht="18.75" customHeight="1">
      <c r="B1881" s="626"/>
      <c r="C1881" s="626"/>
      <c r="D1881" s="626" t="str">
        <f ca="1">IFERROR(_xludf.XLOOKUP(E1881,예산코드!D:D,예산코드!A:A),"")</f>
        <v/>
      </c>
      <c r="E1881" s="739"/>
      <c r="F1881" s="747"/>
      <c r="G1881" s="740"/>
      <c r="H1881" s="741"/>
      <c r="I1881" s="741"/>
      <c r="J1881" s="741"/>
      <c r="K1881" s="742"/>
      <c r="L1881" s="743"/>
      <c r="M1881" s="502" t="str">
        <f t="array" aca="1" ref="M1881" ca="1">IFERROR(_xludf.IFS(J1881="원천",K1881*3.3%*-1,J1881="원천/고용",SUM(K1881*3.3%*-1,K1881*75%*0.8%*-1)),"")</f>
        <v/>
      </c>
      <c r="N1881" s="503">
        <f t="shared" ca="1" si="36"/>
        <v>0</v>
      </c>
      <c r="O1881" s="541"/>
      <c r="P1881" s="541"/>
      <c r="Q1881" s="537"/>
      <c r="R1881" s="537"/>
      <c r="S1881" s="537"/>
    </row>
    <row r="1882" spans="2:19" ht="18.75" customHeight="1">
      <c r="B1882" s="626"/>
      <c r="C1882" s="626"/>
      <c r="D1882" s="626" t="str">
        <f ca="1">IFERROR(_xludf.XLOOKUP(E1882,예산코드!D:D,예산코드!A:A),"")</f>
        <v/>
      </c>
      <c r="E1882" s="739"/>
      <c r="F1882" s="747"/>
      <c r="G1882" s="740"/>
      <c r="H1882" s="741"/>
      <c r="I1882" s="741"/>
      <c r="J1882" s="741"/>
      <c r="K1882" s="742"/>
      <c r="L1882" s="743"/>
      <c r="M1882" s="502" t="str">
        <f t="array" aca="1" ref="M1882" ca="1">IFERROR(_xludf.IFS(J1882="원천",K1882*3.3%*-1,J1882="원천/고용",SUM(K1882*3.3%*-1,K1882*75%*0.8%*-1)),"")</f>
        <v/>
      </c>
      <c r="N1882" s="503">
        <f t="shared" ca="1" si="36"/>
        <v>0</v>
      </c>
      <c r="O1882" s="540"/>
      <c r="P1882" s="540"/>
      <c r="Q1882" s="537"/>
      <c r="R1882" s="537"/>
      <c r="S1882" s="537"/>
    </row>
    <row r="1883" spans="2:19" ht="18.75" customHeight="1">
      <c r="B1883" s="626"/>
      <c r="C1883" s="626"/>
      <c r="D1883" s="626" t="str">
        <f ca="1">IFERROR(_xludf.XLOOKUP(E1883,예산코드!D:D,예산코드!A:A),"")</f>
        <v/>
      </c>
      <c r="E1883" s="739"/>
      <c r="F1883" s="747"/>
      <c r="G1883" s="740"/>
      <c r="H1883" s="741"/>
      <c r="I1883" s="741"/>
      <c r="J1883" s="741"/>
      <c r="K1883" s="742"/>
      <c r="L1883" s="743"/>
      <c r="M1883" s="502" t="str">
        <f t="array" aca="1" ref="M1883" ca="1">IFERROR(_xludf.IFS(J1883="원천",K1883*3.3%*-1,J1883="원천/고용",SUM(K1883*3.3%*-1,K1883*75%*0.8%*-1)),"")</f>
        <v/>
      </c>
      <c r="N1883" s="503">
        <f t="shared" ca="1" si="36"/>
        <v>0</v>
      </c>
      <c r="O1883" s="541"/>
      <c r="P1883" s="541"/>
      <c r="Q1883" s="537"/>
      <c r="R1883" s="537"/>
      <c r="S1883" s="537"/>
    </row>
    <row r="1884" spans="2:19" ht="18.75" customHeight="1">
      <c r="B1884" s="626"/>
      <c r="C1884" s="626"/>
      <c r="D1884" s="626" t="str">
        <f ca="1">IFERROR(_xludf.XLOOKUP(E1884,예산코드!D:D,예산코드!A:A),"")</f>
        <v/>
      </c>
      <c r="E1884" s="739"/>
      <c r="F1884" s="747"/>
      <c r="G1884" s="740"/>
      <c r="H1884" s="741"/>
      <c r="I1884" s="741"/>
      <c r="J1884" s="741"/>
      <c r="K1884" s="742"/>
      <c r="L1884" s="743"/>
      <c r="M1884" s="502" t="str">
        <f t="array" aca="1" ref="M1884" ca="1">IFERROR(_xludf.IFS(J1884="원천",K1884*3.3%*-1,J1884="원천/고용",SUM(K1884*3.3%*-1,K1884*75%*0.8%*-1)),"")</f>
        <v/>
      </c>
      <c r="N1884" s="503">
        <f t="shared" ca="1" si="36"/>
        <v>0</v>
      </c>
      <c r="O1884" s="540"/>
      <c r="P1884" s="540"/>
      <c r="Q1884" s="537"/>
      <c r="R1884" s="537"/>
      <c r="S1884" s="537"/>
    </row>
    <row r="1885" spans="2:19" ht="18.75" customHeight="1">
      <c r="B1885" s="626"/>
      <c r="C1885" s="626"/>
      <c r="D1885" s="626" t="str">
        <f ca="1">IFERROR(_xludf.XLOOKUP(E1885,예산코드!D:D,예산코드!A:A),"")</f>
        <v/>
      </c>
      <c r="E1885" s="739"/>
      <c r="F1885" s="747"/>
      <c r="G1885" s="740"/>
      <c r="H1885" s="741"/>
      <c r="I1885" s="741"/>
      <c r="J1885" s="741"/>
      <c r="K1885" s="742"/>
      <c r="L1885" s="743"/>
      <c r="M1885" s="502" t="str">
        <f t="array" aca="1" ref="M1885" ca="1">IFERROR(_xludf.IFS(J1885="원천",K1885*3.3%*-1,J1885="원천/고용",SUM(K1885*3.3%*-1,K1885*75%*0.8%*-1)),"")</f>
        <v/>
      </c>
      <c r="N1885" s="503">
        <f t="shared" ca="1" si="36"/>
        <v>0</v>
      </c>
      <c r="O1885" s="541"/>
      <c r="P1885" s="541"/>
      <c r="Q1885" s="537"/>
      <c r="R1885" s="537"/>
      <c r="S1885" s="537"/>
    </row>
    <row r="1886" spans="2:19" ht="18.75" customHeight="1">
      <c r="B1886" s="626"/>
      <c r="C1886" s="626"/>
      <c r="D1886" s="626" t="str">
        <f ca="1">IFERROR(_xludf.XLOOKUP(E1886,예산코드!D:D,예산코드!A:A),"")</f>
        <v/>
      </c>
      <c r="E1886" s="739"/>
      <c r="F1886" s="747"/>
      <c r="G1886" s="740"/>
      <c r="H1886" s="741"/>
      <c r="I1886" s="741"/>
      <c r="J1886" s="741"/>
      <c r="K1886" s="742"/>
      <c r="L1886" s="743"/>
      <c r="M1886" s="502" t="str">
        <f t="array" aca="1" ref="M1886" ca="1">IFERROR(_xludf.IFS(J1886="원천",K1886*3.3%*-1,J1886="원천/고용",SUM(K1886*3.3%*-1,K1886*75%*0.8%*-1)),"")</f>
        <v/>
      </c>
      <c r="N1886" s="503">
        <f t="shared" ca="1" si="36"/>
        <v>0</v>
      </c>
      <c r="O1886" s="540"/>
      <c r="P1886" s="540"/>
      <c r="Q1886" s="537"/>
      <c r="R1886" s="537"/>
      <c r="S1886" s="537"/>
    </row>
    <row r="1887" spans="2:19" ht="18.75" customHeight="1">
      <c r="B1887" s="626"/>
      <c r="C1887" s="626"/>
      <c r="D1887" s="626" t="str">
        <f ca="1">IFERROR(_xludf.XLOOKUP(E1887,예산코드!D:D,예산코드!A:A),"")</f>
        <v/>
      </c>
      <c r="E1887" s="739"/>
      <c r="F1887" s="747"/>
      <c r="G1887" s="740"/>
      <c r="H1887" s="741"/>
      <c r="I1887" s="741"/>
      <c r="J1887" s="741"/>
      <c r="K1887" s="742"/>
      <c r="L1887" s="743"/>
      <c r="M1887" s="502" t="str">
        <f t="array" aca="1" ref="M1887" ca="1">IFERROR(_xludf.IFS(J1887="원천",K1887*3.3%*-1,J1887="원천/고용",SUM(K1887*3.3%*-1,K1887*75%*0.8%*-1)),"")</f>
        <v/>
      </c>
      <c r="N1887" s="503">
        <f t="shared" ca="1" si="36"/>
        <v>0</v>
      </c>
      <c r="O1887" s="541"/>
      <c r="P1887" s="541"/>
      <c r="Q1887" s="537"/>
      <c r="R1887" s="537"/>
      <c r="S1887" s="537"/>
    </row>
    <row r="1888" spans="2:19" ht="18.75" customHeight="1">
      <c r="B1888" s="626"/>
      <c r="C1888" s="626"/>
      <c r="D1888" s="626" t="str">
        <f ca="1">IFERROR(_xludf.XLOOKUP(E1888,예산코드!D:D,예산코드!A:A),"")</f>
        <v/>
      </c>
      <c r="E1888" s="739"/>
      <c r="F1888" s="747"/>
      <c r="G1888" s="740"/>
      <c r="H1888" s="741"/>
      <c r="I1888" s="741"/>
      <c r="J1888" s="741"/>
      <c r="K1888" s="742"/>
      <c r="L1888" s="743"/>
      <c r="M1888" s="502" t="str">
        <f t="array" aca="1" ref="M1888" ca="1">IFERROR(_xludf.IFS(J1888="원천",K1888*3.3%*-1,J1888="원천/고용",SUM(K1888*3.3%*-1,K1888*75%*0.8%*-1)),"")</f>
        <v/>
      </c>
      <c r="N1888" s="503">
        <f t="shared" ca="1" si="36"/>
        <v>0</v>
      </c>
      <c r="O1888" s="540"/>
      <c r="P1888" s="540"/>
      <c r="Q1888" s="537"/>
      <c r="R1888" s="537"/>
      <c r="S1888" s="537"/>
    </row>
    <row r="1889" spans="2:19" ht="18.75" customHeight="1">
      <c r="B1889" s="626"/>
      <c r="C1889" s="626"/>
      <c r="D1889" s="626" t="str">
        <f ca="1">IFERROR(_xludf.XLOOKUP(E1889,예산코드!D:D,예산코드!A:A),"")</f>
        <v/>
      </c>
      <c r="E1889" s="739"/>
      <c r="F1889" s="747"/>
      <c r="G1889" s="740"/>
      <c r="H1889" s="741"/>
      <c r="I1889" s="741"/>
      <c r="J1889" s="741"/>
      <c r="K1889" s="742"/>
      <c r="L1889" s="743"/>
      <c r="M1889" s="502" t="str">
        <f t="array" aca="1" ref="M1889" ca="1">IFERROR(_xludf.IFS(J1889="원천",K1889*3.3%*-1,J1889="원천/고용",SUM(K1889*3.3%*-1,K1889*75%*0.8%*-1)),"")</f>
        <v/>
      </c>
      <c r="N1889" s="503">
        <f t="shared" ca="1" si="36"/>
        <v>0</v>
      </c>
      <c r="O1889" s="541"/>
      <c r="P1889" s="541"/>
      <c r="Q1889" s="537"/>
      <c r="R1889" s="537"/>
      <c r="S1889" s="537"/>
    </row>
    <row r="1890" spans="2:19" ht="18.75" customHeight="1">
      <c r="B1890" s="626"/>
      <c r="C1890" s="626"/>
      <c r="D1890" s="626" t="str">
        <f ca="1">IFERROR(_xludf.XLOOKUP(E1890,예산코드!D:D,예산코드!A:A),"")</f>
        <v/>
      </c>
      <c r="E1890" s="739"/>
      <c r="F1890" s="747"/>
      <c r="G1890" s="740"/>
      <c r="H1890" s="741"/>
      <c r="I1890" s="741"/>
      <c r="J1890" s="741"/>
      <c r="K1890" s="742"/>
      <c r="L1890" s="743"/>
      <c r="M1890" s="502" t="str">
        <f t="array" aca="1" ref="M1890" ca="1">IFERROR(_xludf.IFS(J1890="원천",K1890*3.3%*-1,J1890="원천/고용",SUM(K1890*3.3%*-1,K1890*75%*0.8%*-1)),"")</f>
        <v/>
      </c>
      <c r="N1890" s="503">
        <f t="shared" ca="1" si="36"/>
        <v>0</v>
      </c>
      <c r="O1890" s="540"/>
      <c r="P1890" s="540"/>
      <c r="Q1890" s="537"/>
      <c r="R1890" s="537"/>
      <c r="S1890" s="537"/>
    </row>
    <row r="1891" spans="2:19" ht="18.75" customHeight="1">
      <c r="B1891" s="626"/>
      <c r="C1891" s="626"/>
      <c r="D1891" s="626" t="str">
        <f ca="1">IFERROR(_xludf.XLOOKUP(E1891,예산코드!D:D,예산코드!A:A),"")</f>
        <v/>
      </c>
      <c r="E1891" s="739"/>
      <c r="F1891" s="747"/>
      <c r="G1891" s="740"/>
      <c r="H1891" s="741"/>
      <c r="I1891" s="741"/>
      <c r="J1891" s="741"/>
      <c r="K1891" s="742"/>
      <c r="L1891" s="743"/>
      <c r="M1891" s="502" t="str">
        <f t="array" aca="1" ref="M1891" ca="1">IFERROR(_xludf.IFS(J1891="원천",K1891*3.3%*-1,J1891="원천/고용",SUM(K1891*3.3%*-1,K1891*75%*0.8%*-1)),"")</f>
        <v/>
      </c>
      <c r="N1891" s="503">
        <f t="shared" ca="1" si="36"/>
        <v>0</v>
      </c>
      <c r="O1891" s="541"/>
      <c r="P1891" s="541"/>
      <c r="Q1891" s="537"/>
      <c r="R1891" s="537"/>
      <c r="S1891" s="537"/>
    </row>
    <row r="1892" spans="2:19" ht="18.75" customHeight="1">
      <c r="B1892" s="626"/>
      <c r="C1892" s="626"/>
      <c r="D1892" s="626" t="str">
        <f ca="1">IFERROR(_xludf.XLOOKUP(E1892,예산코드!D:D,예산코드!A:A),"")</f>
        <v/>
      </c>
      <c r="E1892" s="739"/>
      <c r="F1892" s="747"/>
      <c r="G1892" s="740"/>
      <c r="H1892" s="741"/>
      <c r="I1892" s="741"/>
      <c r="J1892" s="741"/>
      <c r="K1892" s="742"/>
      <c r="L1892" s="743"/>
      <c r="M1892" s="502" t="str">
        <f t="array" aca="1" ref="M1892" ca="1">IFERROR(_xludf.IFS(J1892="원천",K1892*3.3%*-1,J1892="원천/고용",SUM(K1892*3.3%*-1,K1892*75%*0.8%*-1)),"")</f>
        <v/>
      </c>
      <c r="N1892" s="503">
        <f t="shared" ca="1" si="36"/>
        <v>0</v>
      </c>
      <c r="O1892" s="540"/>
      <c r="P1892" s="540"/>
      <c r="Q1892" s="537"/>
      <c r="R1892" s="537"/>
      <c r="S1892" s="537"/>
    </row>
    <row r="1893" spans="2:19" ht="18.75" customHeight="1">
      <c r="B1893" s="626"/>
      <c r="C1893" s="626"/>
      <c r="D1893" s="626" t="str">
        <f ca="1">IFERROR(_xludf.XLOOKUP(E1893,예산코드!D:D,예산코드!A:A),"")</f>
        <v/>
      </c>
      <c r="E1893" s="739"/>
      <c r="F1893" s="747"/>
      <c r="G1893" s="740"/>
      <c r="H1893" s="741"/>
      <c r="I1893" s="741"/>
      <c r="J1893" s="741"/>
      <c r="K1893" s="742"/>
      <c r="L1893" s="743"/>
      <c r="M1893" s="502" t="str">
        <f t="array" aca="1" ref="M1893" ca="1">IFERROR(_xludf.IFS(J1893="원천",K1893*3.3%*-1,J1893="원천/고용",SUM(K1893*3.3%*-1,K1893*75%*0.8%*-1)),"")</f>
        <v/>
      </c>
      <c r="N1893" s="503">
        <f t="shared" ca="1" si="36"/>
        <v>0</v>
      </c>
      <c r="O1893" s="541"/>
      <c r="P1893" s="541"/>
      <c r="Q1893" s="537"/>
      <c r="R1893" s="537"/>
      <c r="S1893" s="537"/>
    </row>
    <row r="1894" spans="2:19" ht="18.75" customHeight="1">
      <c r="B1894" s="626"/>
      <c r="C1894" s="626"/>
      <c r="D1894" s="626" t="str">
        <f ca="1">IFERROR(_xludf.XLOOKUP(E1894,예산코드!D:D,예산코드!A:A),"")</f>
        <v/>
      </c>
      <c r="E1894" s="739"/>
      <c r="F1894" s="747"/>
      <c r="G1894" s="740"/>
      <c r="H1894" s="741"/>
      <c r="I1894" s="741"/>
      <c r="J1894" s="741"/>
      <c r="K1894" s="742"/>
      <c r="L1894" s="743"/>
      <c r="M1894" s="502" t="str">
        <f t="array" aca="1" ref="M1894" ca="1">IFERROR(_xludf.IFS(J1894="원천",K1894*3.3%*-1,J1894="원천/고용",SUM(K1894*3.3%*-1,K1894*75%*0.8%*-1)),"")</f>
        <v/>
      </c>
      <c r="N1894" s="503">
        <f t="shared" ca="1" si="36"/>
        <v>0</v>
      </c>
      <c r="O1894" s="540"/>
      <c r="P1894" s="540"/>
      <c r="Q1894" s="537"/>
      <c r="R1894" s="537"/>
      <c r="S1894" s="537"/>
    </row>
    <row r="1895" spans="2:19" ht="18.75" customHeight="1">
      <c r="B1895" s="626"/>
      <c r="C1895" s="626"/>
      <c r="D1895" s="626" t="str">
        <f ca="1">IFERROR(_xludf.XLOOKUP(E1895,예산코드!D:D,예산코드!A:A),"")</f>
        <v/>
      </c>
      <c r="E1895" s="739"/>
      <c r="F1895" s="747"/>
      <c r="G1895" s="740"/>
      <c r="H1895" s="741"/>
      <c r="I1895" s="741"/>
      <c r="J1895" s="741"/>
      <c r="K1895" s="742"/>
      <c r="L1895" s="743"/>
      <c r="M1895" s="502" t="str">
        <f t="array" aca="1" ref="M1895" ca="1">IFERROR(_xludf.IFS(J1895="원천",K1895*3.3%*-1,J1895="원천/고용",SUM(K1895*3.3%*-1,K1895*75%*0.8%*-1)),"")</f>
        <v/>
      </c>
      <c r="N1895" s="503">
        <f t="shared" ca="1" si="36"/>
        <v>0</v>
      </c>
      <c r="O1895" s="541"/>
      <c r="P1895" s="541"/>
      <c r="Q1895" s="537"/>
      <c r="R1895" s="537"/>
      <c r="S1895" s="537"/>
    </row>
    <row r="1896" spans="2:19" ht="18.75" customHeight="1">
      <c r="B1896" s="626"/>
      <c r="C1896" s="626"/>
      <c r="D1896" s="626" t="str">
        <f ca="1">IFERROR(_xludf.XLOOKUP(E1896,예산코드!D:D,예산코드!A:A),"")</f>
        <v/>
      </c>
      <c r="E1896" s="739"/>
      <c r="F1896" s="747"/>
      <c r="G1896" s="740"/>
      <c r="H1896" s="741"/>
      <c r="I1896" s="741"/>
      <c r="J1896" s="741"/>
      <c r="K1896" s="742"/>
      <c r="L1896" s="743"/>
      <c r="M1896" s="502" t="str">
        <f t="array" aca="1" ref="M1896" ca="1">IFERROR(_xludf.IFS(J1896="원천",K1896*3.3%*-1,J1896="원천/고용",SUM(K1896*3.3%*-1,K1896*75%*0.8%*-1)),"")</f>
        <v/>
      </c>
      <c r="N1896" s="503">
        <f t="shared" ca="1" si="36"/>
        <v>0</v>
      </c>
      <c r="O1896" s="540"/>
      <c r="P1896" s="540"/>
      <c r="Q1896" s="537"/>
      <c r="R1896" s="537"/>
      <c r="S1896" s="537"/>
    </row>
    <row r="1897" spans="2:19" ht="18.75" customHeight="1">
      <c r="B1897" s="626"/>
      <c r="C1897" s="626"/>
      <c r="D1897" s="626" t="str">
        <f ca="1">IFERROR(_xludf.XLOOKUP(E1897,예산코드!D:D,예산코드!A:A),"")</f>
        <v/>
      </c>
      <c r="E1897" s="739"/>
      <c r="F1897" s="747"/>
      <c r="G1897" s="740"/>
      <c r="H1897" s="741"/>
      <c r="I1897" s="741"/>
      <c r="J1897" s="741"/>
      <c r="K1897" s="742"/>
      <c r="L1897" s="743"/>
      <c r="M1897" s="502" t="str">
        <f t="array" aca="1" ref="M1897" ca="1">IFERROR(_xludf.IFS(J1897="원천",K1897*3.3%*-1,J1897="원천/고용",SUM(K1897*3.3%*-1,K1897*75%*0.8%*-1)),"")</f>
        <v/>
      </c>
      <c r="N1897" s="503">
        <f t="shared" ca="1" si="36"/>
        <v>0</v>
      </c>
      <c r="O1897" s="541"/>
      <c r="P1897" s="541"/>
      <c r="Q1897" s="537"/>
      <c r="R1897" s="537"/>
      <c r="S1897" s="537"/>
    </row>
    <row r="1898" spans="2:19" ht="18.75" customHeight="1">
      <c r="B1898" s="626"/>
      <c r="C1898" s="626"/>
      <c r="D1898" s="626" t="str">
        <f ca="1">IFERROR(_xludf.XLOOKUP(E1898,예산코드!D:D,예산코드!A:A),"")</f>
        <v/>
      </c>
      <c r="E1898" s="739"/>
      <c r="F1898" s="747"/>
      <c r="G1898" s="740"/>
      <c r="H1898" s="741"/>
      <c r="I1898" s="741"/>
      <c r="J1898" s="741"/>
      <c r="K1898" s="742"/>
      <c r="L1898" s="743"/>
      <c r="M1898" s="502" t="str">
        <f t="array" aca="1" ref="M1898" ca="1">IFERROR(_xludf.IFS(J1898="원천",K1898*3.3%*-1,J1898="원천/고용",SUM(K1898*3.3%*-1,K1898*75%*0.8%*-1)),"")</f>
        <v/>
      </c>
      <c r="N1898" s="503">
        <f t="shared" ca="1" si="36"/>
        <v>0</v>
      </c>
      <c r="O1898" s="540"/>
      <c r="P1898" s="540"/>
      <c r="Q1898" s="537"/>
      <c r="R1898" s="537"/>
      <c r="S1898" s="537"/>
    </row>
    <row r="1899" spans="2:19" ht="18.75" customHeight="1">
      <c r="B1899" s="626"/>
      <c r="C1899" s="626"/>
      <c r="D1899" s="626" t="str">
        <f ca="1">IFERROR(_xludf.XLOOKUP(E1899,예산코드!D:D,예산코드!A:A),"")</f>
        <v/>
      </c>
      <c r="E1899" s="739"/>
      <c r="F1899" s="747"/>
      <c r="G1899" s="740"/>
      <c r="H1899" s="741"/>
      <c r="I1899" s="741"/>
      <c r="J1899" s="741"/>
      <c r="K1899" s="742"/>
      <c r="L1899" s="743"/>
      <c r="M1899" s="502" t="str">
        <f t="array" aca="1" ref="M1899" ca="1">IFERROR(_xludf.IFS(J1899="원천",K1899*3.3%*-1,J1899="원천/고용",SUM(K1899*3.3%*-1,K1899*75%*0.8%*-1)),"")</f>
        <v/>
      </c>
      <c r="N1899" s="503">
        <f t="shared" ca="1" si="36"/>
        <v>0</v>
      </c>
      <c r="O1899" s="541"/>
      <c r="P1899" s="541"/>
      <c r="Q1899" s="537"/>
      <c r="R1899" s="537"/>
      <c r="S1899" s="537"/>
    </row>
    <row r="1900" spans="2:19" ht="18.75" customHeight="1">
      <c r="B1900" s="626"/>
      <c r="C1900" s="626"/>
      <c r="D1900" s="626" t="str">
        <f ca="1">IFERROR(_xludf.XLOOKUP(E1900,예산코드!D:D,예산코드!A:A),"")</f>
        <v/>
      </c>
      <c r="E1900" s="739"/>
      <c r="F1900" s="747"/>
      <c r="G1900" s="740"/>
      <c r="H1900" s="741"/>
      <c r="I1900" s="741"/>
      <c r="J1900" s="741"/>
      <c r="K1900" s="742"/>
      <c r="L1900" s="743"/>
      <c r="M1900" s="502" t="str">
        <f t="array" aca="1" ref="M1900" ca="1">IFERROR(_xludf.IFS(J1900="원천",K1900*3.3%*-1,J1900="원천/고용",SUM(K1900*3.3%*-1,K1900*75%*0.8%*-1)),"")</f>
        <v/>
      </c>
      <c r="N1900" s="503">
        <f t="shared" ca="1" si="36"/>
        <v>0</v>
      </c>
      <c r="O1900" s="540"/>
      <c r="P1900" s="540"/>
      <c r="Q1900" s="537"/>
      <c r="R1900" s="537"/>
      <c r="S1900" s="537"/>
    </row>
    <row r="1901" spans="2:19" ht="18.75" customHeight="1">
      <c r="B1901" s="626"/>
      <c r="C1901" s="626"/>
      <c r="D1901" s="626" t="str">
        <f ca="1">IFERROR(_xludf.XLOOKUP(E1901,예산코드!D:D,예산코드!A:A),"")</f>
        <v/>
      </c>
      <c r="E1901" s="739"/>
      <c r="F1901" s="747"/>
      <c r="G1901" s="740"/>
      <c r="H1901" s="741"/>
      <c r="I1901" s="741"/>
      <c r="J1901" s="741"/>
      <c r="K1901" s="742"/>
      <c r="L1901" s="743"/>
      <c r="M1901" s="502" t="str">
        <f t="array" aca="1" ref="M1901" ca="1">IFERROR(_xludf.IFS(J1901="원천",K1901*3.3%*-1,J1901="원천/고용",SUM(K1901*3.3%*-1,K1901*75%*0.8%*-1)),"")</f>
        <v/>
      </c>
      <c r="N1901" s="503">
        <f t="shared" ca="1" si="36"/>
        <v>0</v>
      </c>
      <c r="O1901" s="541"/>
      <c r="P1901" s="541"/>
      <c r="Q1901" s="537"/>
      <c r="R1901" s="537"/>
      <c r="S1901" s="537"/>
    </row>
    <row r="1902" spans="2:19" ht="18.75" customHeight="1">
      <c r="B1902" s="626"/>
      <c r="C1902" s="626"/>
      <c r="D1902" s="626" t="str">
        <f ca="1">IFERROR(_xludf.XLOOKUP(E1902,예산코드!D:D,예산코드!A:A),"")</f>
        <v/>
      </c>
      <c r="E1902" s="739"/>
      <c r="F1902" s="747"/>
      <c r="G1902" s="740"/>
      <c r="H1902" s="741"/>
      <c r="I1902" s="741"/>
      <c r="J1902" s="741"/>
      <c r="K1902" s="742"/>
      <c r="L1902" s="743"/>
      <c r="M1902" s="502" t="str">
        <f t="array" aca="1" ref="M1902" ca="1">IFERROR(_xludf.IFS(J1902="원천",K1902*3.3%*-1,J1902="원천/고용",SUM(K1902*3.3%*-1,K1902*75%*0.8%*-1)),"")</f>
        <v/>
      </c>
      <c r="N1902" s="503">
        <f t="shared" ca="1" si="36"/>
        <v>0</v>
      </c>
      <c r="O1902" s="540"/>
      <c r="P1902" s="540"/>
      <c r="Q1902" s="537"/>
      <c r="R1902" s="537"/>
      <c r="S1902" s="537"/>
    </row>
    <row r="1903" spans="2:19" ht="18.75" customHeight="1">
      <c r="B1903" s="626"/>
      <c r="C1903" s="626"/>
      <c r="D1903" s="626" t="str">
        <f ca="1">IFERROR(_xludf.XLOOKUP(E1903,예산코드!D:D,예산코드!A:A),"")</f>
        <v/>
      </c>
      <c r="E1903" s="739"/>
      <c r="F1903" s="747"/>
      <c r="G1903" s="740"/>
      <c r="H1903" s="741"/>
      <c r="I1903" s="741"/>
      <c r="J1903" s="741"/>
      <c r="K1903" s="742"/>
      <c r="L1903" s="743"/>
      <c r="M1903" s="502" t="str">
        <f t="array" aca="1" ref="M1903" ca="1">IFERROR(_xludf.IFS(J1903="원천",K1903*3.3%*-1,J1903="원천/고용",SUM(K1903*3.3%*-1,K1903*75%*0.8%*-1)),"")</f>
        <v/>
      </c>
      <c r="N1903" s="503">
        <f t="shared" ca="1" si="36"/>
        <v>0</v>
      </c>
      <c r="O1903" s="541"/>
      <c r="P1903" s="541"/>
      <c r="Q1903" s="537"/>
      <c r="R1903" s="537"/>
      <c r="S1903" s="537"/>
    </row>
    <row r="1904" spans="2:19" ht="18.75" customHeight="1">
      <c r="B1904" s="626"/>
      <c r="C1904" s="626"/>
      <c r="D1904" s="626" t="str">
        <f ca="1">IFERROR(_xludf.XLOOKUP(E1904,예산코드!D:D,예산코드!A:A),"")</f>
        <v/>
      </c>
      <c r="E1904" s="739"/>
      <c r="F1904" s="747"/>
      <c r="G1904" s="740"/>
      <c r="H1904" s="741"/>
      <c r="I1904" s="741"/>
      <c r="J1904" s="741"/>
      <c r="K1904" s="742"/>
      <c r="L1904" s="743"/>
      <c r="M1904" s="502" t="str">
        <f t="array" aca="1" ref="M1904" ca="1">IFERROR(_xludf.IFS(J1904="원천",K1904*3.3%*-1,J1904="원천/고용",SUM(K1904*3.3%*-1,K1904*75%*0.8%*-1)),"")</f>
        <v/>
      </c>
      <c r="N1904" s="503">
        <f t="shared" ca="1" si="36"/>
        <v>0</v>
      </c>
      <c r="O1904" s="540"/>
      <c r="P1904" s="540"/>
      <c r="Q1904" s="537"/>
      <c r="R1904" s="537"/>
      <c r="S1904" s="537"/>
    </row>
    <row r="1905" spans="2:19" ht="18.75" customHeight="1">
      <c r="B1905" s="626"/>
      <c r="C1905" s="626"/>
      <c r="D1905" s="626" t="str">
        <f ca="1">IFERROR(_xludf.XLOOKUP(E1905,예산코드!D:D,예산코드!A:A),"")</f>
        <v/>
      </c>
      <c r="E1905" s="739"/>
      <c r="F1905" s="747"/>
      <c r="G1905" s="740"/>
      <c r="H1905" s="741"/>
      <c r="I1905" s="741"/>
      <c r="J1905" s="741"/>
      <c r="K1905" s="742"/>
      <c r="L1905" s="743"/>
      <c r="M1905" s="502" t="str">
        <f t="array" aca="1" ref="M1905" ca="1">IFERROR(_xludf.IFS(J1905="원천",K1905*3.3%*-1,J1905="원천/고용",SUM(K1905*3.3%*-1,K1905*75%*0.8%*-1)),"")</f>
        <v/>
      </c>
      <c r="N1905" s="503">
        <f t="shared" ca="1" si="36"/>
        <v>0</v>
      </c>
      <c r="O1905" s="541"/>
      <c r="P1905" s="541"/>
      <c r="Q1905" s="537"/>
      <c r="R1905" s="537"/>
      <c r="S1905" s="537"/>
    </row>
    <row r="1906" spans="2:19" ht="18.75" customHeight="1">
      <c r="B1906" s="626"/>
      <c r="C1906" s="626"/>
      <c r="D1906" s="626" t="str">
        <f ca="1">IFERROR(_xludf.XLOOKUP(E1906,예산코드!D:D,예산코드!A:A),"")</f>
        <v/>
      </c>
      <c r="E1906" s="739"/>
      <c r="F1906" s="747"/>
      <c r="G1906" s="740"/>
      <c r="H1906" s="741"/>
      <c r="I1906" s="741"/>
      <c r="J1906" s="741"/>
      <c r="K1906" s="742"/>
      <c r="L1906" s="743"/>
      <c r="M1906" s="502" t="str">
        <f t="array" aca="1" ref="M1906" ca="1">IFERROR(_xludf.IFS(J1906="원천",K1906*3.3%*-1,J1906="원천/고용",SUM(K1906*3.3%*-1,K1906*75%*0.8%*-1)),"")</f>
        <v/>
      </c>
      <c r="N1906" s="503">
        <f t="shared" ca="1" si="36"/>
        <v>0</v>
      </c>
      <c r="O1906" s="540"/>
      <c r="P1906" s="540"/>
      <c r="Q1906" s="537"/>
      <c r="R1906" s="537"/>
      <c r="S1906" s="537"/>
    </row>
    <row r="1907" spans="2:19" ht="18.75" customHeight="1">
      <c r="B1907" s="626"/>
      <c r="C1907" s="626"/>
      <c r="D1907" s="626" t="str">
        <f ca="1">IFERROR(_xludf.XLOOKUP(E1907,예산코드!D:D,예산코드!A:A),"")</f>
        <v/>
      </c>
      <c r="E1907" s="739"/>
      <c r="F1907" s="747"/>
      <c r="G1907" s="740"/>
      <c r="H1907" s="741"/>
      <c r="I1907" s="741"/>
      <c r="J1907" s="741"/>
      <c r="K1907" s="742"/>
      <c r="L1907" s="743"/>
      <c r="M1907" s="502" t="str">
        <f t="array" aca="1" ref="M1907" ca="1">IFERROR(_xludf.IFS(J1907="원천",K1907*3.3%*-1,J1907="원천/고용",SUM(K1907*3.3%*-1,K1907*75%*0.8%*-1)),"")</f>
        <v/>
      </c>
      <c r="N1907" s="503">
        <f t="shared" ca="1" si="36"/>
        <v>0</v>
      </c>
      <c r="O1907" s="541"/>
      <c r="P1907" s="541"/>
      <c r="Q1907" s="537"/>
      <c r="R1907" s="537"/>
      <c r="S1907" s="537"/>
    </row>
    <row r="1908" spans="2:19" ht="18.75" customHeight="1">
      <c r="B1908" s="626"/>
      <c r="C1908" s="626"/>
      <c r="D1908" s="626" t="str">
        <f ca="1">IFERROR(_xludf.XLOOKUP(E1908,예산코드!D:D,예산코드!A:A),"")</f>
        <v/>
      </c>
      <c r="E1908" s="739"/>
      <c r="F1908" s="747"/>
      <c r="G1908" s="740"/>
      <c r="H1908" s="741"/>
      <c r="I1908" s="741"/>
      <c r="J1908" s="741"/>
      <c r="K1908" s="742"/>
      <c r="L1908" s="743"/>
      <c r="M1908" s="502" t="str">
        <f t="array" aca="1" ref="M1908" ca="1">IFERROR(_xludf.IFS(J1908="원천",K1908*3.3%*-1,J1908="원천/고용",SUM(K1908*3.3%*-1,K1908*75%*0.8%*-1)),"")</f>
        <v/>
      </c>
      <c r="N1908" s="503">
        <f t="shared" ca="1" si="36"/>
        <v>0</v>
      </c>
      <c r="O1908" s="540"/>
      <c r="P1908" s="540"/>
      <c r="Q1908" s="537"/>
      <c r="R1908" s="537"/>
      <c r="S1908" s="537"/>
    </row>
    <row r="1909" spans="2:19" ht="18.75" customHeight="1">
      <c r="B1909" s="626"/>
      <c r="C1909" s="626"/>
      <c r="D1909" s="626" t="str">
        <f ca="1">IFERROR(_xludf.XLOOKUP(E1909,예산코드!D:D,예산코드!A:A),"")</f>
        <v/>
      </c>
      <c r="E1909" s="739"/>
      <c r="F1909" s="747"/>
      <c r="G1909" s="740"/>
      <c r="H1909" s="741"/>
      <c r="I1909" s="741"/>
      <c r="J1909" s="741"/>
      <c r="K1909" s="742"/>
      <c r="L1909" s="743"/>
      <c r="M1909" s="502" t="str">
        <f t="array" aca="1" ref="M1909" ca="1">IFERROR(_xludf.IFS(J1909="원천",K1909*3.3%*-1,J1909="원천/고용",SUM(K1909*3.3%*-1,K1909*75%*0.8%*-1)),"")</f>
        <v/>
      </c>
      <c r="N1909" s="503">
        <f t="shared" ca="1" si="36"/>
        <v>0</v>
      </c>
      <c r="O1909" s="541"/>
      <c r="P1909" s="541"/>
      <c r="Q1909" s="537"/>
      <c r="R1909" s="537"/>
      <c r="S1909" s="537"/>
    </row>
    <row r="1910" spans="2:19" ht="18.75" customHeight="1">
      <c r="B1910" s="626"/>
      <c r="C1910" s="626"/>
      <c r="D1910" s="626" t="str">
        <f ca="1">IFERROR(_xludf.XLOOKUP(E1910,예산코드!D:D,예산코드!A:A),"")</f>
        <v/>
      </c>
      <c r="E1910" s="739"/>
      <c r="F1910" s="747"/>
      <c r="G1910" s="740"/>
      <c r="H1910" s="741"/>
      <c r="I1910" s="741"/>
      <c r="J1910" s="741"/>
      <c r="K1910" s="742"/>
      <c r="L1910" s="743"/>
      <c r="M1910" s="502" t="str">
        <f t="array" aca="1" ref="M1910" ca="1">IFERROR(_xludf.IFS(J1910="원천",K1910*3.3%*-1,J1910="원천/고용",SUM(K1910*3.3%*-1,K1910*75%*0.8%*-1)),"")</f>
        <v/>
      </c>
      <c r="N1910" s="503">
        <f t="shared" ca="1" si="36"/>
        <v>0</v>
      </c>
      <c r="O1910" s="540"/>
      <c r="P1910" s="540"/>
      <c r="Q1910" s="537"/>
      <c r="R1910" s="537"/>
      <c r="S1910" s="537"/>
    </row>
    <row r="1911" spans="2:19" ht="18.75" customHeight="1">
      <c r="B1911" s="626"/>
      <c r="C1911" s="626"/>
      <c r="D1911" s="626" t="str">
        <f ca="1">IFERROR(_xludf.XLOOKUP(E1911,예산코드!D:D,예산코드!A:A),"")</f>
        <v/>
      </c>
      <c r="E1911" s="739"/>
      <c r="F1911" s="747"/>
      <c r="G1911" s="740"/>
      <c r="H1911" s="741"/>
      <c r="I1911" s="741"/>
      <c r="J1911" s="741"/>
      <c r="K1911" s="742"/>
      <c r="L1911" s="743"/>
      <c r="M1911" s="502" t="str">
        <f t="array" aca="1" ref="M1911" ca="1">IFERROR(_xludf.IFS(J1911="원천",K1911*3.3%*-1,J1911="원천/고용",SUM(K1911*3.3%*-1,K1911*75%*0.8%*-1)),"")</f>
        <v/>
      </c>
      <c r="N1911" s="503">
        <f t="shared" ca="1" si="36"/>
        <v>0</v>
      </c>
      <c r="O1911" s="541"/>
      <c r="P1911" s="541"/>
      <c r="Q1911" s="537"/>
      <c r="R1911" s="537"/>
      <c r="S1911" s="537"/>
    </row>
    <row r="1912" spans="2:19" ht="18.75" customHeight="1">
      <c r="B1912" s="626"/>
      <c r="C1912" s="626"/>
      <c r="D1912" s="626" t="str">
        <f ca="1">IFERROR(_xludf.XLOOKUP(E1912,예산코드!D:D,예산코드!A:A),"")</f>
        <v/>
      </c>
      <c r="E1912" s="739"/>
      <c r="F1912" s="747"/>
      <c r="G1912" s="740"/>
      <c r="H1912" s="741"/>
      <c r="I1912" s="741"/>
      <c r="J1912" s="741"/>
      <c r="K1912" s="742"/>
      <c r="L1912" s="743"/>
      <c r="M1912" s="502" t="str">
        <f t="array" aca="1" ref="M1912" ca="1">IFERROR(_xludf.IFS(J1912="원천",K1912*3.3%*-1,J1912="원천/고용",SUM(K1912*3.3%*-1,K1912*75%*0.8%*-1)),"")</f>
        <v/>
      </c>
      <c r="N1912" s="503">
        <f t="shared" ca="1" si="36"/>
        <v>0</v>
      </c>
      <c r="O1912" s="540"/>
      <c r="P1912" s="540"/>
      <c r="Q1912" s="537"/>
      <c r="R1912" s="537"/>
      <c r="S1912" s="537"/>
    </row>
    <row r="1913" spans="2:19" ht="18.75" customHeight="1">
      <c r="B1913" s="626"/>
      <c r="C1913" s="626"/>
      <c r="D1913" s="626" t="str">
        <f ca="1">IFERROR(_xludf.XLOOKUP(E1913,예산코드!D:D,예산코드!A:A),"")</f>
        <v/>
      </c>
      <c r="E1913" s="739"/>
      <c r="F1913" s="747"/>
      <c r="G1913" s="740"/>
      <c r="H1913" s="741"/>
      <c r="I1913" s="741"/>
      <c r="J1913" s="741"/>
      <c r="K1913" s="742"/>
      <c r="L1913" s="743"/>
      <c r="M1913" s="502" t="str">
        <f t="array" aca="1" ref="M1913" ca="1">IFERROR(_xludf.IFS(J1913="원천",K1913*3.3%*-1,J1913="원천/고용",SUM(K1913*3.3%*-1,K1913*75%*0.8%*-1)),"")</f>
        <v/>
      </c>
      <c r="N1913" s="503">
        <f t="shared" ca="1" si="36"/>
        <v>0</v>
      </c>
      <c r="O1913" s="541"/>
      <c r="P1913" s="541"/>
      <c r="Q1913" s="537"/>
      <c r="R1913" s="537"/>
      <c r="S1913" s="537"/>
    </row>
    <row r="1914" spans="2:19" ht="18.75" customHeight="1">
      <c r="B1914" s="626"/>
      <c r="C1914" s="626"/>
      <c r="D1914" s="626" t="str">
        <f ca="1">IFERROR(_xludf.XLOOKUP(E1914,예산코드!D:D,예산코드!A:A),"")</f>
        <v/>
      </c>
      <c r="E1914" s="739"/>
      <c r="F1914" s="747"/>
      <c r="G1914" s="740"/>
      <c r="H1914" s="741"/>
      <c r="I1914" s="741"/>
      <c r="J1914" s="741"/>
      <c r="K1914" s="742"/>
      <c r="L1914" s="743"/>
      <c r="M1914" s="502" t="str">
        <f t="array" aca="1" ref="M1914" ca="1">IFERROR(_xludf.IFS(J1914="원천",K1914*3.3%*-1,J1914="원천/고용",SUM(K1914*3.3%*-1,K1914*75%*0.8%*-1)),"")</f>
        <v/>
      </c>
      <c r="N1914" s="503">
        <f t="shared" ca="1" si="36"/>
        <v>0</v>
      </c>
      <c r="O1914" s="540"/>
      <c r="P1914" s="540"/>
      <c r="Q1914" s="537"/>
      <c r="R1914" s="537"/>
      <c r="S1914" s="537"/>
    </row>
    <row r="1915" spans="2:19" ht="18.75" customHeight="1">
      <c r="B1915" s="626"/>
      <c r="C1915" s="626"/>
      <c r="D1915" s="626" t="str">
        <f ca="1">IFERROR(_xludf.XLOOKUP(E1915,예산코드!D:D,예산코드!A:A),"")</f>
        <v/>
      </c>
      <c r="E1915" s="739"/>
      <c r="F1915" s="747"/>
      <c r="G1915" s="740"/>
      <c r="H1915" s="741"/>
      <c r="I1915" s="741"/>
      <c r="J1915" s="741"/>
      <c r="K1915" s="742"/>
      <c r="L1915" s="743"/>
      <c r="M1915" s="502" t="str">
        <f t="array" aca="1" ref="M1915" ca="1">IFERROR(_xludf.IFS(J1915="원천",K1915*3.3%*-1,J1915="원천/고용",SUM(K1915*3.3%*-1,K1915*75%*0.8%*-1)),"")</f>
        <v/>
      </c>
      <c r="N1915" s="503">
        <f t="shared" ca="1" si="36"/>
        <v>0</v>
      </c>
      <c r="O1915" s="541"/>
      <c r="P1915" s="541"/>
      <c r="Q1915" s="537"/>
      <c r="R1915" s="537"/>
      <c r="S1915" s="537"/>
    </row>
    <row r="1916" spans="2:19" ht="18.75" customHeight="1">
      <c r="B1916" s="626"/>
      <c r="C1916" s="626"/>
      <c r="D1916" s="626" t="str">
        <f ca="1">IFERROR(_xludf.XLOOKUP(E1916,예산코드!D:D,예산코드!A:A),"")</f>
        <v/>
      </c>
      <c r="E1916" s="739"/>
      <c r="F1916" s="747"/>
      <c r="G1916" s="740"/>
      <c r="H1916" s="741"/>
      <c r="I1916" s="741"/>
      <c r="J1916" s="741"/>
      <c r="K1916" s="742"/>
      <c r="L1916" s="743"/>
      <c r="M1916" s="502" t="str">
        <f t="array" aca="1" ref="M1916" ca="1">IFERROR(_xludf.IFS(J1916="원천",K1916*3.3%*-1,J1916="원천/고용",SUM(K1916*3.3%*-1,K1916*75%*0.8%*-1)),"")</f>
        <v/>
      </c>
      <c r="N1916" s="503">
        <f t="shared" ca="1" si="36"/>
        <v>0</v>
      </c>
      <c r="O1916" s="540"/>
      <c r="P1916" s="540"/>
      <c r="Q1916" s="537"/>
      <c r="R1916" s="537"/>
      <c r="S1916" s="537"/>
    </row>
    <row r="1917" spans="2:19" ht="18.75" customHeight="1">
      <c r="B1917" s="626"/>
      <c r="C1917" s="626"/>
      <c r="D1917" s="626" t="str">
        <f ca="1">IFERROR(_xludf.XLOOKUP(E1917,예산코드!D:D,예산코드!A:A),"")</f>
        <v/>
      </c>
      <c r="E1917" s="739"/>
      <c r="F1917" s="747"/>
      <c r="G1917" s="740"/>
      <c r="H1917" s="741"/>
      <c r="I1917" s="741"/>
      <c r="J1917" s="741"/>
      <c r="K1917" s="742"/>
      <c r="L1917" s="743"/>
      <c r="M1917" s="502" t="str">
        <f t="array" aca="1" ref="M1917" ca="1">IFERROR(_xludf.IFS(J1917="원천",K1917*3.3%*-1,J1917="원천/고용",SUM(K1917*3.3%*-1,K1917*75%*0.8%*-1)),"")</f>
        <v/>
      </c>
      <c r="N1917" s="503">
        <f t="shared" ca="1" si="36"/>
        <v>0</v>
      </c>
      <c r="O1917" s="541"/>
      <c r="P1917" s="541"/>
      <c r="Q1917" s="537"/>
      <c r="R1917" s="537"/>
      <c r="S1917" s="537"/>
    </row>
    <row r="1918" spans="2:19" ht="18.75" customHeight="1">
      <c r="B1918" s="626"/>
      <c r="C1918" s="626"/>
      <c r="D1918" s="626" t="str">
        <f ca="1">IFERROR(_xludf.XLOOKUP(E1918,예산코드!D:D,예산코드!A:A),"")</f>
        <v/>
      </c>
      <c r="E1918" s="739"/>
      <c r="F1918" s="747"/>
      <c r="G1918" s="740"/>
      <c r="H1918" s="741"/>
      <c r="I1918" s="741"/>
      <c r="J1918" s="741"/>
      <c r="K1918" s="742"/>
      <c r="L1918" s="743"/>
      <c r="M1918" s="502" t="str">
        <f t="array" aca="1" ref="M1918" ca="1">IFERROR(_xludf.IFS(J1918="원천",K1918*3.3%*-1,J1918="원천/고용",SUM(K1918*3.3%*-1,K1918*75%*0.8%*-1)),"")</f>
        <v/>
      </c>
      <c r="N1918" s="503">
        <f t="shared" ca="1" si="36"/>
        <v>0</v>
      </c>
      <c r="O1918" s="540"/>
      <c r="P1918" s="540"/>
      <c r="Q1918" s="537"/>
      <c r="R1918" s="537"/>
      <c r="S1918" s="537"/>
    </row>
    <row r="1919" spans="2:19" ht="18.75" customHeight="1">
      <c r="B1919" s="626"/>
      <c r="C1919" s="626"/>
      <c r="D1919" s="626" t="str">
        <f ca="1">IFERROR(_xludf.XLOOKUP(E1919,예산코드!D:D,예산코드!A:A),"")</f>
        <v/>
      </c>
      <c r="E1919" s="739"/>
      <c r="F1919" s="747"/>
      <c r="G1919" s="740"/>
      <c r="H1919" s="741"/>
      <c r="I1919" s="741"/>
      <c r="J1919" s="741"/>
      <c r="K1919" s="742"/>
      <c r="L1919" s="743"/>
      <c r="M1919" s="502" t="str">
        <f t="array" aca="1" ref="M1919" ca="1">IFERROR(_xludf.IFS(J1919="원천",K1919*3.3%*-1,J1919="원천/고용",SUM(K1919*3.3%*-1,K1919*75%*0.8%*-1)),"")</f>
        <v/>
      </c>
      <c r="N1919" s="503">
        <f t="shared" ca="1" si="36"/>
        <v>0</v>
      </c>
      <c r="O1919" s="541"/>
      <c r="P1919" s="541"/>
      <c r="Q1919" s="537"/>
      <c r="R1919" s="537"/>
      <c r="S1919" s="537"/>
    </row>
    <row r="1920" spans="2:19" ht="18.75" customHeight="1">
      <c r="B1920" s="626"/>
      <c r="C1920" s="626"/>
      <c r="D1920" s="626" t="str">
        <f ca="1">IFERROR(_xludf.XLOOKUP(E1920,예산코드!D:D,예산코드!A:A),"")</f>
        <v/>
      </c>
      <c r="E1920" s="739"/>
      <c r="F1920" s="747"/>
      <c r="G1920" s="740"/>
      <c r="H1920" s="741"/>
      <c r="I1920" s="741"/>
      <c r="J1920" s="741"/>
      <c r="K1920" s="742"/>
      <c r="L1920" s="743"/>
      <c r="M1920" s="502" t="str">
        <f t="array" aca="1" ref="M1920" ca="1">IFERROR(_xludf.IFS(J1920="원천",K1920*3.3%*-1,J1920="원천/고용",SUM(K1920*3.3%*-1,K1920*75%*0.8%*-1)),"")</f>
        <v/>
      </c>
      <c r="N1920" s="503">
        <f t="shared" ca="1" si="36"/>
        <v>0</v>
      </c>
      <c r="O1920" s="540"/>
      <c r="P1920" s="540"/>
      <c r="Q1920" s="537"/>
      <c r="R1920" s="537"/>
      <c r="S1920" s="537"/>
    </row>
    <row r="1921" spans="2:19" ht="18.75" customHeight="1">
      <c r="B1921" s="626"/>
      <c r="C1921" s="626"/>
      <c r="D1921" s="626" t="str">
        <f ca="1">IFERROR(_xludf.XLOOKUP(E1921,예산코드!D:D,예산코드!A:A),"")</f>
        <v/>
      </c>
      <c r="E1921" s="739"/>
      <c r="F1921" s="747"/>
      <c r="G1921" s="740"/>
      <c r="H1921" s="741"/>
      <c r="I1921" s="741"/>
      <c r="J1921" s="741"/>
      <c r="K1921" s="742"/>
      <c r="L1921" s="743"/>
      <c r="M1921" s="502" t="str">
        <f t="array" aca="1" ref="M1921" ca="1">IFERROR(_xludf.IFS(J1921="원천",K1921*3.3%*-1,J1921="원천/고용",SUM(K1921*3.3%*-1,K1921*75%*0.8%*-1)),"")</f>
        <v/>
      </c>
      <c r="N1921" s="503">
        <f t="shared" ca="1" si="36"/>
        <v>0</v>
      </c>
      <c r="O1921" s="541"/>
      <c r="P1921" s="541"/>
      <c r="Q1921" s="537"/>
      <c r="R1921" s="537"/>
      <c r="S1921" s="537"/>
    </row>
    <row r="1922" spans="2:19" ht="18.75" customHeight="1">
      <c r="B1922" s="626"/>
      <c r="C1922" s="626"/>
      <c r="D1922" s="626" t="str">
        <f ca="1">IFERROR(_xludf.XLOOKUP(E1922,예산코드!D:D,예산코드!A:A),"")</f>
        <v/>
      </c>
      <c r="E1922" s="739"/>
      <c r="F1922" s="747"/>
      <c r="G1922" s="740"/>
      <c r="H1922" s="741"/>
      <c r="I1922" s="741"/>
      <c r="J1922" s="741"/>
      <c r="K1922" s="742"/>
      <c r="L1922" s="743"/>
      <c r="M1922" s="502" t="str">
        <f t="array" aca="1" ref="M1922" ca="1">IFERROR(_xludf.IFS(J1922="원천",K1922*3.3%*-1,J1922="원천/고용",SUM(K1922*3.3%*-1,K1922*75%*0.8%*-1)),"")</f>
        <v/>
      </c>
      <c r="N1922" s="503">
        <f t="shared" ca="1" si="36"/>
        <v>0</v>
      </c>
      <c r="O1922" s="540"/>
      <c r="P1922" s="540"/>
      <c r="Q1922" s="537"/>
      <c r="R1922" s="537"/>
      <c r="S1922" s="537"/>
    </row>
    <row r="1923" spans="2:19" ht="18.75" customHeight="1">
      <c r="B1923" s="626"/>
      <c r="C1923" s="626"/>
      <c r="D1923" s="626" t="str">
        <f ca="1">IFERROR(_xludf.XLOOKUP(E1923,예산코드!D:D,예산코드!A:A),"")</f>
        <v/>
      </c>
      <c r="E1923" s="739"/>
      <c r="F1923" s="747"/>
      <c r="G1923" s="740"/>
      <c r="H1923" s="741"/>
      <c r="I1923" s="741"/>
      <c r="J1923" s="741"/>
      <c r="K1923" s="742"/>
      <c r="L1923" s="743"/>
      <c r="M1923" s="502" t="str">
        <f t="array" aca="1" ref="M1923" ca="1">IFERROR(_xludf.IFS(J1923="원천",K1923*3.3%*-1,J1923="원천/고용",SUM(K1923*3.3%*-1,K1923*75%*0.8%*-1)),"")</f>
        <v/>
      </c>
      <c r="N1923" s="503">
        <f t="shared" ca="1" si="36"/>
        <v>0</v>
      </c>
      <c r="O1923" s="541"/>
      <c r="P1923" s="541"/>
      <c r="Q1923" s="537"/>
      <c r="R1923" s="537"/>
      <c r="S1923" s="537"/>
    </row>
    <row r="1924" spans="2:19" ht="18.75" customHeight="1">
      <c r="B1924" s="626"/>
      <c r="C1924" s="626"/>
      <c r="D1924" s="626" t="str">
        <f ca="1">IFERROR(_xludf.XLOOKUP(E1924,예산코드!D:D,예산코드!A:A),"")</f>
        <v/>
      </c>
      <c r="E1924" s="739"/>
      <c r="F1924" s="747"/>
      <c r="G1924" s="740"/>
      <c r="H1924" s="741"/>
      <c r="I1924" s="741"/>
      <c r="J1924" s="741"/>
      <c r="K1924" s="742"/>
      <c r="L1924" s="743"/>
      <c r="M1924" s="502" t="str">
        <f t="array" aca="1" ref="M1924" ca="1">IFERROR(_xludf.IFS(J1924="원천",K1924*3.3%*-1,J1924="원천/고용",SUM(K1924*3.3%*-1,K1924*75%*0.8%*-1)),"")</f>
        <v/>
      </c>
      <c r="N1924" s="503">
        <f t="shared" ca="1" si="36"/>
        <v>0</v>
      </c>
      <c r="O1924" s="540"/>
      <c r="P1924" s="540"/>
      <c r="Q1924" s="537"/>
      <c r="R1924" s="537"/>
      <c r="S1924" s="537"/>
    </row>
    <row r="1925" spans="2:19" ht="18.75" customHeight="1">
      <c r="B1925" s="626"/>
      <c r="C1925" s="626"/>
      <c r="D1925" s="626" t="str">
        <f ca="1">IFERROR(_xludf.XLOOKUP(E1925,예산코드!D:D,예산코드!A:A),"")</f>
        <v/>
      </c>
      <c r="E1925" s="739"/>
      <c r="F1925" s="747"/>
      <c r="G1925" s="740"/>
      <c r="H1925" s="741"/>
      <c r="I1925" s="741"/>
      <c r="J1925" s="741"/>
      <c r="K1925" s="742"/>
      <c r="L1925" s="743"/>
      <c r="M1925" s="502" t="str">
        <f t="array" aca="1" ref="M1925" ca="1">IFERROR(_xludf.IFS(J1925="원천",K1925*3.3%*-1,J1925="원천/고용",SUM(K1925*3.3%*-1,K1925*75%*0.8%*-1)),"")</f>
        <v/>
      </c>
      <c r="N1925" s="503">
        <f t="shared" ca="1" si="36"/>
        <v>0</v>
      </c>
      <c r="O1925" s="541"/>
      <c r="P1925" s="541"/>
      <c r="Q1925" s="537"/>
      <c r="R1925" s="537"/>
      <c r="S1925" s="537"/>
    </row>
    <row r="1926" spans="2:19" ht="18.75" customHeight="1">
      <c r="B1926" s="626"/>
      <c r="C1926" s="626"/>
      <c r="D1926" s="626" t="str">
        <f ca="1">IFERROR(_xludf.XLOOKUP(E1926,예산코드!D:D,예산코드!A:A),"")</f>
        <v/>
      </c>
      <c r="E1926" s="739"/>
      <c r="F1926" s="747"/>
      <c r="G1926" s="740"/>
      <c r="H1926" s="741"/>
      <c r="I1926" s="741"/>
      <c r="J1926" s="741"/>
      <c r="K1926" s="742"/>
      <c r="L1926" s="743"/>
      <c r="M1926" s="502" t="str">
        <f t="array" aca="1" ref="M1926" ca="1">IFERROR(_xludf.IFS(J1926="원천",K1926*3.3%*-1,J1926="원천/고용",SUM(K1926*3.3%*-1,K1926*75%*0.8%*-1)),"")</f>
        <v/>
      </c>
      <c r="N1926" s="503">
        <f t="shared" ca="1" si="36"/>
        <v>0</v>
      </c>
      <c r="O1926" s="540"/>
      <c r="P1926" s="540"/>
      <c r="Q1926" s="537"/>
      <c r="R1926" s="537"/>
      <c r="S1926" s="537"/>
    </row>
    <row r="1927" spans="2:19" ht="18.75" customHeight="1">
      <c r="B1927" s="626"/>
      <c r="C1927" s="626"/>
      <c r="D1927" s="626" t="str">
        <f ca="1">IFERROR(_xludf.XLOOKUP(E1927,예산코드!D:D,예산코드!A:A),"")</f>
        <v/>
      </c>
      <c r="E1927" s="739"/>
      <c r="F1927" s="747"/>
      <c r="G1927" s="740"/>
      <c r="H1927" s="741"/>
      <c r="I1927" s="741"/>
      <c r="J1927" s="741"/>
      <c r="K1927" s="742"/>
      <c r="L1927" s="743"/>
      <c r="M1927" s="502" t="str">
        <f t="array" aca="1" ref="M1927" ca="1">IFERROR(_xludf.IFS(J1927="원천",K1927*3.3%*-1,J1927="원천/고용",SUM(K1927*3.3%*-1,K1927*75%*0.8%*-1)),"")</f>
        <v/>
      </c>
      <c r="N1927" s="503">
        <f t="shared" ca="1" si="36"/>
        <v>0</v>
      </c>
      <c r="O1927" s="541"/>
      <c r="P1927" s="541"/>
      <c r="Q1927" s="537"/>
      <c r="R1927" s="537"/>
      <c r="S1927" s="537"/>
    </row>
    <row r="1928" spans="2:19" ht="18.75" customHeight="1">
      <c r="B1928" s="626"/>
      <c r="C1928" s="626"/>
      <c r="D1928" s="626" t="str">
        <f ca="1">IFERROR(_xludf.XLOOKUP(E1928,예산코드!D:D,예산코드!A:A),"")</f>
        <v/>
      </c>
      <c r="E1928" s="739"/>
      <c r="F1928" s="747"/>
      <c r="G1928" s="740"/>
      <c r="H1928" s="741"/>
      <c r="I1928" s="741"/>
      <c r="J1928" s="741"/>
      <c r="K1928" s="742"/>
      <c r="L1928" s="743"/>
      <c r="M1928" s="502" t="str">
        <f t="array" aca="1" ref="M1928" ca="1">IFERROR(_xludf.IFS(J1928="원천",K1928*3.3%*-1,J1928="원천/고용",SUM(K1928*3.3%*-1,K1928*75%*0.8%*-1)),"")</f>
        <v/>
      </c>
      <c r="N1928" s="503">
        <f t="shared" ca="1" si="36"/>
        <v>0</v>
      </c>
      <c r="O1928" s="540"/>
      <c r="P1928" s="540"/>
      <c r="Q1928" s="537"/>
      <c r="R1928" s="537"/>
      <c r="S1928" s="537"/>
    </row>
    <row r="1929" spans="2:19" ht="18.75" customHeight="1">
      <c r="B1929" s="626"/>
      <c r="C1929" s="626"/>
      <c r="D1929" s="626" t="str">
        <f ca="1">IFERROR(_xludf.XLOOKUP(E1929,예산코드!D:D,예산코드!A:A),"")</f>
        <v/>
      </c>
      <c r="E1929" s="739"/>
      <c r="F1929" s="747"/>
      <c r="G1929" s="740"/>
      <c r="H1929" s="741"/>
      <c r="I1929" s="741"/>
      <c r="J1929" s="741"/>
      <c r="K1929" s="742"/>
      <c r="L1929" s="743"/>
      <c r="M1929" s="502" t="str">
        <f t="array" aca="1" ref="M1929" ca="1">IFERROR(_xludf.IFS(J1929="원천",K1929*3.3%*-1,J1929="원천/고용",SUM(K1929*3.3%*-1,K1929*75%*0.8%*-1)),"")</f>
        <v/>
      </c>
      <c r="N1929" s="503">
        <f t="shared" ca="1" si="36"/>
        <v>0</v>
      </c>
      <c r="O1929" s="541"/>
      <c r="P1929" s="541"/>
      <c r="Q1929" s="537"/>
      <c r="R1929" s="537"/>
      <c r="S1929" s="537"/>
    </row>
    <row r="1930" spans="2:19" ht="18.75" customHeight="1">
      <c r="B1930" s="626"/>
      <c r="C1930" s="626"/>
      <c r="D1930" s="626" t="str">
        <f ca="1">IFERROR(_xludf.XLOOKUP(E1930,예산코드!D:D,예산코드!A:A),"")</f>
        <v/>
      </c>
      <c r="E1930" s="739"/>
      <c r="F1930" s="747"/>
      <c r="G1930" s="740"/>
      <c r="H1930" s="741"/>
      <c r="I1930" s="741"/>
      <c r="J1930" s="741"/>
      <c r="K1930" s="742"/>
      <c r="L1930" s="743"/>
      <c r="M1930" s="502" t="str">
        <f t="array" aca="1" ref="M1930" ca="1">IFERROR(_xludf.IFS(J1930="원천",K1930*3.3%*-1,J1930="원천/고용",SUM(K1930*3.3%*-1,K1930*75%*0.8%*-1)),"")</f>
        <v/>
      </c>
      <c r="N1930" s="503">
        <f t="shared" ca="1" si="36"/>
        <v>0</v>
      </c>
      <c r="O1930" s="540"/>
      <c r="P1930" s="540"/>
      <c r="Q1930" s="537"/>
      <c r="R1930" s="537"/>
      <c r="S1930" s="537"/>
    </row>
    <row r="1931" spans="2:19" ht="18.75" customHeight="1">
      <c r="B1931" s="626"/>
      <c r="C1931" s="626"/>
      <c r="D1931" s="626" t="str">
        <f ca="1">IFERROR(_xludf.XLOOKUP(E1931,예산코드!D:D,예산코드!A:A),"")</f>
        <v/>
      </c>
      <c r="E1931" s="739"/>
      <c r="F1931" s="747"/>
      <c r="G1931" s="740"/>
      <c r="H1931" s="741"/>
      <c r="I1931" s="741"/>
      <c r="J1931" s="741"/>
      <c r="K1931" s="742"/>
      <c r="L1931" s="743"/>
      <c r="M1931" s="502" t="str">
        <f t="array" aca="1" ref="M1931" ca="1">IFERROR(_xludf.IFS(J1931="원천",K1931*3.3%*-1,J1931="원천/고용",SUM(K1931*3.3%*-1,K1931*75%*0.8%*-1)),"")</f>
        <v/>
      </c>
      <c r="N1931" s="503">
        <f t="shared" ca="1" si="36"/>
        <v>0</v>
      </c>
      <c r="O1931" s="541"/>
      <c r="P1931" s="541"/>
      <c r="Q1931" s="537"/>
      <c r="R1931" s="537"/>
      <c r="S1931" s="537"/>
    </row>
    <row r="1932" spans="2:19" ht="18.75" customHeight="1">
      <c r="B1932" s="626"/>
      <c r="C1932" s="626"/>
      <c r="D1932" s="626" t="str">
        <f ca="1">IFERROR(_xludf.XLOOKUP(E1932,예산코드!D:D,예산코드!A:A),"")</f>
        <v/>
      </c>
      <c r="E1932" s="739"/>
      <c r="F1932" s="747"/>
      <c r="G1932" s="740"/>
      <c r="H1932" s="741"/>
      <c r="I1932" s="741"/>
      <c r="J1932" s="741"/>
      <c r="K1932" s="742"/>
      <c r="L1932" s="743"/>
      <c r="M1932" s="502" t="str">
        <f t="array" aca="1" ref="M1932" ca="1">IFERROR(_xludf.IFS(J1932="원천",K1932*3.3%*-1,J1932="원천/고용",SUM(K1932*3.3%*-1,K1932*75%*0.8%*-1)),"")</f>
        <v/>
      </c>
      <c r="N1932" s="503">
        <f t="shared" ca="1" si="36"/>
        <v>0</v>
      </c>
      <c r="O1932" s="540"/>
      <c r="P1932" s="540"/>
      <c r="Q1932" s="537"/>
      <c r="R1932" s="537"/>
      <c r="S1932" s="537"/>
    </row>
    <row r="1933" spans="2:19" ht="18.75" customHeight="1">
      <c r="B1933" s="626"/>
      <c r="C1933" s="626"/>
      <c r="D1933" s="626" t="str">
        <f ca="1">IFERROR(_xludf.XLOOKUP(E1933,예산코드!D:D,예산코드!A:A),"")</f>
        <v/>
      </c>
      <c r="E1933" s="739"/>
      <c r="F1933" s="747"/>
      <c r="G1933" s="740"/>
      <c r="H1933" s="741"/>
      <c r="I1933" s="741"/>
      <c r="J1933" s="741"/>
      <c r="K1933" s="742"/>
      <c r="L1933" s="743"/>
      <c r="M1933" s="502" t="str">
        <f t="array" aca="1" ref="M1933" ca="1">IFERROR(_xludf.IFS(J1933="원천",K1933*3.3%*-1,J1933="원천/고용",SUM(K1933*3.3%*-1,K1933*75%*0.8%*-1)),"")</f>
        <v/>
      </c>
      <c r="N1933" s="503">
        <f t="shared" ca="1" si="36"/>
        <v>0</v>
      </c>
      <c r="O1933" s="541"/>
      <c r="P1933" s="541"/>
      <c r="Q1933" s="537"/>
      <c r="R1933" s="537"/>
      <c r="S1933" s="537"/>
    </row>
    <row r="1934" spans="2:19" ht="18.75" customHeight="1">
      <c r="B1934" s="626"/>
      <c r="C1934" s="626"/>
      <c r="D1934" s="626" t="str">
        <f ca="1">IFERROR(_xludf.XLOOKUP(E1934,예산코드!D:D,예산코드!A:A),"")</f>
        <v/>
      </c>
      <c r="E1934" s="739"/>
      <c r="F1934" s="747"/>
      <c r="G1934" s="740"/>
      <c r="H1934" s="741"/>
      <c r="I1934" s="741"/>
      <c r="J1934" s="741"/>
      <c r="K1934" s="742"/>
      <c r="L1934" s="743"/>
      <c r="M1934" s="502" t="str">
        <f t="array" aca="1" ref="M1934" ca="1">IFERROR(_xludf.IFS(J1934="원천",K1934*3.3%*-1,J1934="원천/고용",SUM(K1934*3.3%*-1,K1934*75%*0.8%*-1)),"")</f>
        <v/>
      </c>
      <c r="N1934" s="503">
        <f t="shared" ca="1" si="36"/>
        <v>0</v>
      </c>
      <c r="O1934" s="540"/>
      <c r="P1934" s="540"/>
      <c r="Q1934" s="537"/>
      <c r="R1934" s="537"/>
      <c r="S1934" s="537"/>
    </row>
    <row r="1935" spans="2:19" ht="18.75" customHeight="1">
      <c r="B1935" s="626"/>
      <c r="C1935" s="626"/>
      <c r="D1935" s="626" t="str">
        <f ca="1">IFERROR(_xludf.XLOOKUP(E1935,예산코드!D:D,예산코드!A:A),"")</f>
        <v/>
      </c>
      <c r="E1935" s="739"/>
      <c r="F1935" s="747"/>
      <c r="G1935" s="740"/>
      <c r="H1935" s="741"/>
      <c r="I1935" s="741"/>
      <c r="J1935" s="741"/>
      <c r="K1935" s="742"/>
      <c r="L1935" s="743"/>
      <c r="M1935" s="502" t="str">
        <f t="array" aca="1" ref="M1935" ca="1">IFERROR(_xludf.IFS(J1935="원천",K1935*3.3%*-1,J1935="원천/고용",SUM(K1935*3.3%*-1,K1935*75%*0.8%*-1)),"")</f>
        <v/>
      </c>
      <c r="N1935" s="503">
        <f t="shared" ca="1" si="36"/>
        <v>0</v>
      </c>
      <c r="O1935" s="541"/>
      <c r="P1935" s="541"/>
      <c r="Q1935" s="537"/>
      <c r="R1935" s="537"/>
      <c r="S1935" s="537"/>
    </row>
    <row r="1936" spans="2:19" ht="18.75" customHeight="1">
      <c r="B1936" s="626"/>
      <c r="C1936" s="626"/>
      <c r="D1936" s="626" t="str">
        <f ca="1">IFERROR(_xludf.XLOOKUP(E1936,예산코드!D:D,예산코드!A:A),"")</f>
        <v/>
      </c>
      <c r="E1936" s="739"/>
      <c r="F1936" s="747"/>
      <c r="G1936" s="740"/>
      <c r="H1936" s="741"/>
      <c r="I1936" s="741"/>
      <c r="J1936" s="741"/>
      <c r="K1936" s="742"/>
      <c r="L1936" s="743"/>
      <c r="M1936" s="502" t="str">
        <f t="array" aca="1" ref="M1936" ca="1">IFERROR(_xludf.IFS(J1936="원천",K1936*3.3%*-1,J1936="원천/고용",SUM(K1936*3.3%*-1,K1936*75%*0.8%*-1)),"")</f>
        <v/>
      </c>
      <c r="N1936" s="503">
        <f t="shared" ca="1" si="36"/>
        <v>0</v>
      </c>
      <c r="O1936" s="540"/>
      <c r="P1936" s="540"/>
      <c r="Q1936" s="537"/>
      <c r="R1936" s="537"/>
      <c r="S1936" s="537"/>
    </row>
    <row r="1937" spans="2:19" ht="18.75" customHeight="1">
      <c r="B1937" s="626"/>
      <c r="C1937" s="626"/>
      <c r="D1937" s="626" t="str">
        <f ca="1">IFERROR(_xludf.XLOOKUP(E1937,예산코드!D:D,예산코드!A:A),"")</f>
        <v/>
      </c>
      <c r="E1937" s="739"/>
      <c r="F1937" s="747"/>
      <c r="G1937" s="740"/>
      <c r="H1937" s="741"/>
      <c r="I1937" s="741"/>
      <c r="J1937" s="741"/>
      <c r="K1937" s="742"/>
      <c r="L1937" s="743"/>
      <c r="M1937" s="502" t="str">
        <f t="array" aca="1" ref="M1937" ca="1">IFERROR(_xludf.IFS(J1937="원천",K1937*3.3%*-1,J1937="원천/고용",SUM(K1937*3.3%*-1,K1937*75%*0.8%*-1)),"")</f>
        <v/>
      </c>
      <c r="N1937" s="503">
        <f t="shared" ca="1" si="36"/>
        <v>0</v>
      </c>
      <c r="O1937" s="541"/>
      <c r="P1937" s="541"/>
      <c r="Q1937" s="537"/>
      <c r="R1937" s="537"/>
      <c r="S1937" s="537"/>
    </row>
    <row r="1938" spans="2:19" ht="18.75" customHeight="1">
      <c r="B1938" s="626"/>
      <c r="C1938" s="626"/>
      <c r="D1938" s="626" t="str">
        <f ca="1">IFERROR(_xludf.XLOOKUP(E1938,예산코드!D:D,예산코드!A:A),"")</f>
        <v/>
      </c>
      <c r="E1938" s="739"/>
      <c r="F1938" s="747"/>
      <c r="G1938" s="740"/>
      <c r="H1938" s="741"/>
      <c r="I1938" s="741"/>
      <c r="J1938" s="741"/>
      <c r="K1938" s="742"/>
      <c r="L1938" s="743"/>
      <c r="M1938" s="502" t="str">
        <f t="array" aca="1" ref="M1938" ca="1">IFERROR(_xludf.IFS(J1938="원천",K1938*3.3%*-1,J1938="원천/고용",SUM(K1938*3.3%*-1,K1938*75%*0.8%*-1)),"")</f>
        <v/>
      </c>
      <c r="N1938" s="503">
        <f t="shared" ca="1" si="36"/>
        <v>0</v>
      </c>
      <c r="O1938" s="540"/>
      <c r="P1938" s="540"/>
      <c r="Q1938" s="537"/>
      <c r="R1938" s="537"/>
      <c r="S1938" s="537"/>
    </row>
    <row r="1939" spans="2:19" ht="18.75" customHeight="1">
      <c r="B1939" s="626"/>
      <c r="C1939" s="626"/>
      <c r="D1939" s="626" t="str">
        <f ca="1">IFERROR(_xludf.XLOOKUP(E1939,예산코드!D:D,예산코드!A:A),"")</f>
        <v/>
      </c>
      <c r="E1939" s="739"/>
      <c r="F1939" s="747"/>
      <c r="G1939" s="740"/>
      <c r="H1939" s="741"/>
      <c r="I1939" s="741"/>
      <c r="J1939" s="741"/>
      <c r="K1939" s="742"/>
      <c r="L1939" s="743"/>
      <c r="M1939" s="502" t="str">
        <f t="array" aca="1" ref="M1939" ca="1">IFERROR(_xludf.IFS(J1939="원천",K1939*3.3%*-1,J1939="원천/고용",SUM(K1939*3.3%*-1,K1939*75%*0.8%*-1)),"")</f>
        <v/>
      </c>
      <c r="N1939" s="503">
        <f t="shared" ca="1" si="36"/>
        <v>0</v>
      </c>
      <c r="O1939" s="541"/>
      <c r="P1939" s="541"/>
      <c r="Q1939" s="537"/>
      <c r="R1939" s="537"/>
      <c r="S1939" s="537"/>
    </row>
    <row r="1940" spans="2:19" ht="18.75" customHeight="1">
      <c r="B1940" s="626"/>
      <c r="C1940" s="626"/>
      <c r="D1940" s="626" t="str">
        <f ca="1">IFERROR(_xludf.XLOOKUP(E1940,예산코드!D:D,예산코드!A:A),"")</f>
        <v/>
      </c>
      <c r="E1940" s="739"/>
      <c r="F1940" s="747"/>
      <c r="G1940" s="740"/>
      <c r="H1940" s="741"/>
      <c r="I1940" s="741"/>
      <c r="J1940" s="741"/>
      <c r="K1940" s="742"/>
      <c r="L1940" s="743"/>
      <c r="M1940" s="502" t="str">
        <f t="array" aca="1" ref="M1940" ca="1">IFERROR(_xludf.IFS(J1940="원천",K1940*3.3%*-1,J1940="원천/고용",SUM(K1940*3.3%*-1,K1940*75%*0.8%*-1)),"")</f>
        <v/>
      </c>
      <c r="N1940" s="503">
        <f t="shared" ca="1" si="36"/>
        <v>0</v>
      </c>
      <c r="O1940" s="540"/>
      <c r="P1940" s="540"/>
      <c r="Q1940" s="537"/>
      <c r="R1940" s="537"/>
      <c r="S1940" s="537"/>
    </row>
    <row r="1941" spans="2:19" ht="18.75" customHeight="1">
      <c r="B1941" s="626"/>
      <c r="C1941" s="626"/>
      <c r="D1941" s="626" t="str">
        <f ca="1">IFERROR(_xludf.XLOOKUP(E1941,예산코드!D:D,예산코드!A:A),"")</f>
        <v/>
      </c>
      <c r="E1941" s="739"/>
      <c r="F1941" s="747"/>
      <c r="G1941" s="740"/>
      <c r="H1941" s="741"/>
      <c r="I1941" s="741"/>
      <c r="J1941" s="741"/>
      <c r="K1941" s="742"/>
      <c r="L1941" s="743"/>
      <c r="M1941" s="502" t="str">
        <f t="array" aca="1" ref="M1941" ca="1">IFERROR(_xludf.IFS(J1941="원천",K1941*3.3%*-1,J1941="원천/고용",SUM(K1941*3.3%*-1,K1941*75%*0.8%*-1)),"")</f>
        <v/>
      </c>
      <c r="N1941" s="503">
        <f t="shared" ca="1" si="36"/>
        <v>0</v>
      </c>
      <c r="O1941" s="541"/>
      <c r="P1941" s="541"/>
      <c r="Q1941" s="537"/>
      <c r="R1941" s="537"/>
      <c r="S1941" s="537"/>
    </row>
    <row r="1942" spans="2:19" ht="18.75" customHeight="1">
      <c r="B1942" s="626"/>
      <c r="C1942" s="626"/>
      <c r="D1942" s="626" t="str">
        <f ca="1">IFERROR(_xludf.XLOOKUP(E1942,예산코드!D:D,예산코드!A:A),"")</f>
        <v/>
      </c>
      <c r="E1942" s="739"/>
      <c r="F1942" s="747"/>
      <c r="G1942" s="740"/>
      <c r="H1942" s="741"/>
      <c r="I1942" s="741"/>
      <c r="J1942" s="741"/>
      <c r="K1942" s="742"/>
      <c r="L1942" s="743"/>
      <c r="M1942" s="502" t="str">
        <f t="array" aca="1" ref="M1942" ca="1">IFERROR(_xludf.IFS(J1942="원천",K1942*3.3%*-1,J1942="원천/고용",SUM(K1942*3.3%*-1,K1942*75%*0.8%*-1)),"")</f>
        <v/>
      </c>
      <c r="N1942" s="503">
        <f t="shared" ca="1" si="36"/>
        <v>0</v>
      </c>
      <c r="O1942" s="540"/>
      <c r="P1942" s="540"/>
      <c r="Q1942" s="537"/>
      <c r="R1942" s="537"/>
      <c r="S1942" s="537"/>
    </row>
    <row r="1943" spans="2:19" ht="18.75" customHeight="1">
      <c r="B1943" s="626"/>
      <c r="C1943" s="626"/>
      <c r="D1943" s="626" t="str">
        <f ca="1">IFERROR(_xludf.XLOOKUP(E1943,예산코드!D:D,예산코드!A:A),"")</f>
        <v/>
      </c>
      <c r="E1943" s="739"/>
      <c r="F1943" s="747"/>
      <c r="G1943" s="740"/>
      <c r="H1943" s="741"/>
      <c r="I1943" s="741"/>
      <c r="J1943" s="741"/>
      <c r="K1943" s="742"/>
      <c r="L1943" s="743"/>
      <c r="M1943" s="502" t="str">
        <f t="array" aca="1" ref="M1943" ca="1">IFERROR(_xludf.IFS(J1943="원천",K1943*3.3%*-1,J1943="원천/고용",SUM(K1943*3.3%*-1,K1943*75%*0.8%*-1)),"")</f>
        <v/>
      </c>
      <c r="N1943" s="503">
        <f t="shared" ca="1" si="36"/>
        <v>0</v>
      </c>
      <c r="O1943" s="541"/>
      <c r="P1943" s="541"/>
      <c r="Q1943" s="537"/>
      <c r="R1943" s="537"/>
      <c r="S1943" s="537"/>
    </row>
    <row r="1944" spans="2:19" ht="18.75" customHeight="1">
      <c r="B1944" s="626"/>
      <c r="C1944" s="626"/>
      <c r="D1944" s="626" t="str">
        <f ca="1">IFERROR(_xludf.XLOOKUP(E1944,예산코드!D:D,예산코드!A:A),"")</f>
        <v/>
      </c>
      <c r="E1944" s="739"/>
      <c r="F1944" s="747"/>
      <c r="G1944" s="740"/>
      <c r="H1944" s="741"/>
      <c r="I1944" s="741"/>
      <c r="J1944" s="741"/>
      <c r="K1944" s="742"/>
      <c r="L1944" s="743"/>
      <c r="M1944" s="502" t="str">
        <f t="array" aca="1" ref="M1944" ca="1">IFERROR(_xludf.IFS(J1944="원천",K1944*3.3%*-1,J1944="원천/고용",SUM(K1944*3.3%*-1,K1944*75%*0.8%*-1)),"")</f>
        <v/>
      </c>
      <c r="N1944" s="503">
        <f t="shared" ca="1" si="36"/>
        <v>0</v>
      </c>
      <c r="O1944" s="540"/>
      <c r="P1944" s="540"/>
      <c r="Q1944" s="537"/>
      <c r="R1944" s="537"/>
      <c r="S1944" s="537"/>
    </row>
    <row r="1945" spans="2:19" ht="18.75" customHeight="1">
      <c r="B1945" s="626"/>
      <c r="C1945" s="626"/>
      <c r="D1945" s="626" t="str">
        <f ca="1">IFERROR(_xludf.XLOOKUP(E1945,예산코드!D:D,예산코드!A:A),"")</f>
        <v/>
      </c>
      <c r="E1945" s="739"/>
      <c r="F1945" s="747"/>
      <c r="G1945" s="740"/>
      <c r="H1945" s="741"/>
      <c r="I1945" s="741"/>
      <c r="J1945" s="741"/>
      <c r="K1945" s="742"/>
      <c r="L1945" s="743"/>
      <c r="M1945" s="502" t="str">
        <f t="array" aca="1" ref="M1945" ca="1">IFERROR(_xludf.IFS(J1945="원천",K1945*3.3%*-1,J1945="원천/고용",SUM(K1945*3.3%*-1,K1945*75%*0.8%*-1)),"")</f>
        <v/>
      </c>
      <c r="N1945" s="503">
        <f t="shared" ca="1" si="36"/>
        <v>0</v>
      </c>
      <c r="O1945" s="541"/>
      <c r="P1945" s="541"/>
      <c r="Q1945" s="537"/>
      <c r="R1945" s="537"/>
      <c r="S1945" s="537"/>
    </row>
    <row r="1946" spans="2:19" ht="18.75" customHeight="1">
      <c r="B1946" s="626"/>
      <c r="C1946" s="626"/>
      <c r="D1946" s="626" t="str">
        <f ca="1">IFERROR(_xludf.XLOOKUP(E1946,예산코드!D:D,예산코드!A:A),"")</f>
        <v/>
      </c>
      <c r="E1946" s="739"/>
      <c r="F1946" s="747"/>
      <c r="G1946" s="740"/>
      <c r="H1946" s="741"/>
      <c r="I1946" s="741"/>
      <c r="J1946" s="741"/>
      <c r="K1946" s="742"/>
      <c r="L1946" s="743"/>
      <c r="M1946" s="502" t="str">
        <f t="array" aca="1" ref="M1946" ca="1">IFERROR(_xludf.IFS(J1946="원천",K1946*3.3%*-1,J1946="원천/고용",SUM(K1946*3.3%*-1,K1946*75%*0.8%*-1)),"")</f>
        <v/>
      </c>
      <c r="N1946" s="503">
        <f t="shared" ca="1" si="36"/>
        <v>0</v>
      </c>
      <c r="O1946" s="540"/>
      <c r="P1946" s="540"/>
      <c r="Q1946" s="537"/>
      <c r="R1946" s="537"/>
      <c r="S1946" s="537"/>
    </row>
    <row r="1947" spans="2:19" ht="18.75" customHeight="1">
      <c r="B1947" s="626"/>
      <c r="C1947" s="626"/>
      <c r="D1947" s="626" t="str">
        <f ca="1">IFERROR(_xludf.XLOOKUP(E1947,예산코드!D:D,예산코드!A:A),"")</f>
        <v/>
      </c>
      <c r="E1947" s="739"/>
      <c r="F1947" s="747"/>
      <c r="G1947" s="740"/>
      <c r="H1947" s="741"/>
      <c r="I1947" s="741"/>
      <c r="J1947" s="741"/>
      <c r="K1947" s="742"/>
      <c r="L1947" s="743"/>
      <c r="M1947" s="502" t="str">
        <f t="array" aca="1" ref="M1947" ca="1">IFERROR(_xludf.IFS(J1947="원천",K1947*3.3%*-1,J1947="원천/고용",SUM(K1947*3.3%*-1,K1947*75%*0.8%*-1)),"")</f>
        <v/>
      </c>
      <c r="N1947" s="503">
        <f t="shared" ca="1" si="36"/>
        <v>0</v>
      </c>
      <c r="O1947" s="541"/>
      <c r="P1947" s="541"/>
      <c r="Q1947" s="537"/>
      <c r="R1947" s="537"/>
      <c r="S1947" s="537"/>
    </row>
    <row r="1948" spans="2:19" ht="18.75" customHeight="1">
      <c r="B1948" s="626"/>
      <c r="C1948" s="626"/>
      <c r="D1948" s="626" t="str">
        <f ca="1">IFERROR(_xludf.XLOOKUP(E1948,예산코드!D:D,예산코드!A:A),"")</f>
        <v/>
      </c>
      <c r="E1948" s="739"/>
      <c r="F1948" s="747"/>
      <c r="G1948" s="740"/>
      <c r="H1948" s="741"/>
      <c r="I1948" s="741"/>
      <c r="J1948" s="741"/>
      <c r="K1948" s="742"/>
      <c r="L1948" s="743"/>
      <c r="M1948" s="502" t="str">
        <f t="array" aca="1" ref="M1948" ca="1">IFERROR(_xludf.IFS(J1948="원천",K1948*3.3%*-1,J1948="원천/고용",SUM(K1948*3.3%*-1,K1948*75%*0.8%*-1)),"")</f>
        <v/>
      </c>
      <c r="N1948" s="503">
        <f t="shared" ca="1" si="36"/>
        <v>0</v>
      </c>
      <c r="O1948" s="540"/>
      <c r="P1948" s="540"/>
      <c r="Q1948" s="537"/>
      <c r="R1948" s="537"/>
      <c r="S1948" s="537"/>
    </row>
    <row r="1949" spans="2:19" ht="18.75" customHeight="1">
      <c r="B1949" s="626"/>
      <c r="C1949" s="626"/>
      <c r="D1949" s="626" t="str">
        <f ca="1">IFERROR(_xludf.XLOOKUP(E1949,예산코드!D:D,예산코드!A:A),"")</f>
        <v/>
      </c>
      <c r="E1949" s="739"/>
      <c r="F1949" s="747"/>
      <c r="G1949" s="740"/>
      <c r="H1949" s="741"/>
      <c r="I1949" s="741"/>
      <c r="J1949" s="741"/>
      <c r="K1949" s="742"/>
      <c r="L1949" s="743"/>
      <c r="M1949" s="502" t="str">
        <f t="array" aca="1" ref="M1949" ca="1">IFERROR(_xludf.IFS(J1949="원천",K1949*3.3%*-1,J1949="원천/고용",SUM(K1949*3.3%*-1,K1949*75%*0.8%*-1)),"")</f>
        <v/>
      </c>
      <c r="N1949" s="503">
        <f t="shared" ca="1" si="36"/>
        <v>0</v>
      </c>
      <c r="O1949" s="541"/>
      <c r="P1949" s="541"/>
      <c r="Q1949" s="537"/>
      <c r="R1949" s="537"/>
      <c r="S1949" s="537"/>
    </row>
    <row r="1950" spans="2:19" ht="18.75" customHeight="1">
      <c r="B1950" s="626"/>
      <c r="C1950" s="626"/>
      <c r="D1950" s="626" t="str">
        <f ca="1">IFERROR(_xludf.XLOOKUP(E1950,예산코드!D:D,예산코드!A:A),"")</f>
        <v/>
      </c>
      <c r="E1950" s="739"/>
      <c r="F1950" s="747"/>
      <c r="G1950" s="740"/>
      <c r="H1950" s="741"/>
      <c r="I1950" s="741"/>
      <c r="J1950" s="741"/>
      <c r="K1950" s="742"/>
      <c r="L1950" s="743"/>
      <c r="M1950" s="502" t="str">
        <f t="array" aca="1" ref="M1950" ca="1">IFERROR(_xludf.IFS(J1950="원천",K1950*3.3%*-1,J1950="원천/고용",SUM(K1950*3.3%*-1,K1950*75%*0.8%*-1)),"")</f>
        <v/>
      </c>
      <c r="N1950" s="503">
        <f t="shared" ca="1" si="36"/>
        <v>0</v>
      </c>
      <c r="O1950" s="540"/>
      <c r="P1950" s="540"/>
      <c r="Q1950" s="537"/>
      <c r="R1950" s="537"/>
      <c r="S1950" s="537"/>
    </row>
    <row r="1951" spans="2:19" ht="18.75" customHeight="1">
      <c r="B1951" s="626"/>
      <c r="C1951" s="626"/>
      <c r="D1951" s="626" t="str">
        <f ca="1">IFERROR(_xludf.XLOOKUP(E1951,예산코드!D:D,예산코드!A:A),"")</f>
        <v/>
      </c>
      <c r="E1951" s="739"/>
      <c r="F1951" s="747"/>
      <c r="G1951" s="740"/>
      <c r="H1951" s="741"/>
      <c r="I1951" s="741"/>
      <c r="J1951" s="741"/>
      <c r="K1951" s="742"/>
      <c r="L1951" s="743"/>
      <c r="M1951" s="502" t="str">
        <f t="array" aca="1" ref="M1951" ca="1">IFERROR(_xludf.IFS(J1951="원천",K1951*3.3%*-1,J1951="원천/고용",SUM(K1951*3.3%*-1,K1951*75%*0.8%*-1)),"")</f>
        <v/>
      </c>
      <c r="N1951" s="503">
        <f t="shared" ca="1" si="36"/>
        <v>0</v>
      </c>
      <c r="O1951" s="541"/>
      <c r="P1951" s="541"/>
      <c r="Q1951" s="537"/>
      <c r="R1951" s="537"/>
      <c r="S1951" s="537"/>
    </row>
    <row r="1952" spans="2:19" ht="18.75" customHeight="1">
      <c r="B1952" s="626"/>
      <c r="C1952" s="626"/>
      <c r="D1952" s="626" t="str">
        <f ca="1">IFERROR(_xludf.XLOOKUP(E1952,예산코드!D:D,예산코드!A:A),"")</f>
        <v/>
      </c>
      <c r="E1952" s="739"/>
      <c r="F1952" s="747"/>
      <c r="G1952" s="740"/>
      <c r="H1952" s="741"/>
      <c r="I1952" s="741"/>
      <c r="J1952" s="741"/>
      <c r="K1952" s="742"/>
      <c r="L1952" s="743"/>
      <c r="M1952" s="502" t="str">
        <f t="array" aca="1" ref="M1952" ca="1">IFERROR(_xludf.IFS(J1952="원천",K1952*3.3%*-1,J1952="원천/고용",SUM(K1952*3.3%*-1,K1952*75%*0.8%*-1)),"")</f>
        <v/>
      </c>
      <c r="N1952" s="503">
        <f t="shared" ca="1" si="36"/>
        <v>0</v>
      </c>
      <c r="O1952" s="540"/>
      <c r="P1952" s="540"/>
      <c r="Q1952" s="537"/>
      <c r="R1952" s="537"/>
      <c r="S1952" s="537"/>
    </row>
    <row r="1953" spans="2:19" ht="18.75" customHeight="1">
      <c r="B1953" s="626"/>
      <c r="C1953" s="626"/>
      <c r="D1953" s="626" t="str">
        <f ca="1">IFERROR(_xludf.XLOOKUP(E1953,예산코드!D:D,예산코드!A:A),"")</f>
        <v/>
      </c>
      <c r="E1953" s="739"/>
      <c r="F1953" s="747"/>
      <c r="G1953" s="740"/>
      <c r="H1953" s="741"/>
      <c r="I1953" s="741"/>
      <c r="J1953" s="741"/>
      <c r="K1953" s="742"/>
      <c r="L1953" s="743"/>
      <c r="M1953" s="502" t="str">
        <f t="array" aca="1" ref="M1953" ca="1">IFERROR(_xludf.IFS(J1953="원천",K1953*3.3%*-1,J1953="원천/고용",SUM(K1953*3.3%*-1,K1953*75%*0.8%*-1)),"")</f>
        <v/>
      </c>
      <c r="N1953" s="503">
        <f t="shared" ca="1" si="36"/>
        <v>0</v>
      </c>
      <c r="O1953" s="541"/>
      <c r="P1953" s="541"/>
      <c r="Q1953" s="537"/>
      <c r="R1953" s="537"/>
      <c r="S1953" s="537"/>
    </row>
    <row r="1954" spans="2:19" ht="18.75" customHeight="1">
      <c r="B1954" s="626"/>
      <c r="C1954" s="626"/>
      <c r="D1954" s="626" t="str">
        <f ca="1">IFERROR(_xludf.XLOOKUP(E1954,예산코드!D:D,예산코드!A:A),"")</f>
        <v/>
      </c>
      <c r="E1954" s="739"/>
      <c r="F1954" s="747"/>
      <c r="G1954" s="740"/>
      <c r="H1954" s="741"/>
      <c r="I1954" s="741"/>
      <c r="J1954" s="741"/>
      <c r="K1954" s="742"/>
      <c r="L1954" s="743"/>
      <c r="M1954" s="502" t="str">
        <f t="array" aca="1" ref="M1954" ca="1">IFERROR(_xludf.IFS(J1954="원천",K1954*3.3%*-1,J1954="원천/고용",SUM(K1954*3.3%*-1,K1954*75%*0.8%*-1)),"")</f>
        <v/>
      </c>
      <c r="N1954" s="503">
        <f t="shared" ca="1" si="36"/>
        <v>0</v>
      </c>
      <c r="O1954" s="540"/>
      <c r="P1954" s="540"/>
      <c r="Q1954" s="537"/>
      <c r="R1954" s="537"/>
      <c r="S1954" s="537"/>
    </row>
    <row r="1955" spans="2:19" ht="18.75" customHeight="1">
      <c r="B1955" s="626"/>
      <c r="C1955" s="626"/>
      <c r="D1955" s="626" t="str">
        <f ca="1">IFERROR(_xludf.XLOOKUP(E1955,예산코드!D:D,예산코드!A:A),"")</f>
        <v/>
      </c>
      <c r="E1955" s="739"/>
      <c r="F1955" s="747"/>
      <c r="G1955" s="740"/>
      <c r="H1955" s="741"/>
      <c r="I1955" s="741"/>
      <c r="J1955" s="741"/>
      <c r="K1955" s="742"/>
      <c r="L1955" s="743"/>
      <c r="M1955" s="502" t="str">
        <f t="array" aca="1" ref="M1955" ca="1">IFERROR(_xludf.IFS(J1955="원천",K1955*3.3%*-1,J1955="원천/고용",SUM(K1955*3.3%*-1,K1955*75%*0.8%*-1)),"")</f>
        <v/>
      </c>
      <c r="N1955" s="503">
        <f t="shared" ca="1" si="36"/>
        <v>0</v>
      </c>
      <c r="O1955" s="541"/>
      <c r="P1955" s="541"/>
      <c r="Q1955" s="537"/>
      <c r="R1955" s="537"/>
      <c r="S1955" s="537"/>
    </row>
    <row r="1956" spans="2:19" ht="18.75" customHeight="1">
      <c r="B1956" s="626"/>
      <c r="C1956" s="626"/>
      <c r="D1956" s="626" t="str">
        <f ca="1">IFERROR(_xludf.XLOOKUP(E1956,예산코드!D:D,예산코드!A:A),"")</f>
        <v/>
      </c>
      <c r="E1956" s="739"/>
      <c r="F1956" s="747"/>
      <c r="G1956" s="740"/>
      <c r="H1956" s="741"/>
      <c r="I1956" s="741"/>
      <c r="J1956" s="741"/>
      <c r="K1956" s="742"/>
      <c r="L1956" s="743"/>
      <c r="M1956" s="502" t="str">
        <f t="array" aca="1" ref="M1956" ca="1">IFERROR(_xludf.IFS(J1956="원천",K1956*3.3%*-1,J1956="원천/고용",SUM(K1956*3.3%*-1,K1956*75%*0.8%*-1)),"")</f>
        <v/>
      </c>
      <c r="N1956" s="503">
        <f t="shared" ca="1" si="36"/>
        <v>0</v>
      </c>
      <c r="O1956" s="540"/>
      <c r="P1956" s="540"/>
      <c r="Q1956" s="537"/>
      <c r="R1956" s="537"/>
      <c r="S1956" s="537"/>
    </row>
    <row r="1957" spans="2:19" ht="18.75" customHeight="1">
      <c r="B1957" s="626"/>
      <c r="C1957" s="626"/>
      <c r="D1957" s="626" t="str">
        <f ca="1">IFERROR(_xludf.XLOOKUP(E1957,예산코드!D:D,예산코드!A:A),"")</f>
        <v/>
      </c>
      <c r="E1957" s="739"/>
      <c r="F1957" s="747"/>
      <c r="G1957" s="740"/>
      <c r="H1957" s="741"/>
      <c r="I1957" s="741"/>
      <c r="J1957" s="741"/>
      <c r="K1957" s="742"/>
      <c r="L1957" s="743"/>
      <c r="M1957" s="502" t="str">
        <f t="array" aca="1" ref="M1957" ca="1">IFERROR(_xludf.IFS(J1957="원천",K1957*3.3%*-1,J1957="원천/고용",SUM(K1957*3.3%*-1,K1957*75%*0.8%*-1)),"")</f>
        <v/>
      </c>
      <c r="N1957" s="503">
        <f t="shared" ca="1" si="36"/>
        <v>0</v>
      </c>
      <c r="O1957" s="541"/>
      <c r="P1957" s="541"/>
      <c r="Q1957" s="537"/>
      <c r="R1957" s="537"/>
      <c r="S1957" s="537"/>
    </row>
    <row r="1958" spans="2:19" ht="18.75" customHeight="1">
      <c r="B1958" s="626"/>
      <c r="C1958" s="626"/>
      <c r="D1958" s="626" t="str">
        <f ca="1">IFERROR(_xludf.XLOOKUP(E1958,예산코드!D:D,예산코드!A:A),"")</f>
        <v/>
      </c>
      <c r="E1958" s="739"/>
      <c r="F1958" s="747"/>
      <c r="G1958" s="740"/>
      <c r="H1958" s="741"/>
      <c r="I1958" s="741"/>
      <c r="J1958" s="741"/>
      <c r="K1958" s="742"/>
      <c r="L1958" s="743"/>
      <c r="M1958" s="502" t="str">
        <f t="array" aca="1" ref="M1958" ca="1">IFERROR(_xludf.IFS(J1958="원천",K1958*3.3%*-1,J1958="원천/고용",SUM(K1958*3.3%*-1,K1958*75%*0.8%*-1)),"")</f>
        <v/>
      </c>
      <c r="N1958" s="503">
        <f t="shared" ca="1" si="36"/>
        <v>0</v>
      </c>
      <c r="O1958" s="540"/>
      <c r="P1958" s="540"/>
      <c r="Q1958" s="537"/>
      <c r="R1958" s="537"/>
      <c r="S1958" s="537"/>
    </row>
    <row r="1959" spans="2:19" ht="18.75" customHeight="1">
      <c r="B1959" s="626"/>
      <c r="C1959" s="626"/>
      <c r="D1959" s="626" t="str">
        <f ca="1">IFERROR(_xludf.XLOOKUP(E1959,예산코드!D:D,예산코드!A:A),"")</f>
        <v/>
      </c>
      <c r="E1959" s="739"/>
      <c r="F1959" s="747"/>
      <c r="G1959" s="740"/>
      <c r="H1959" s="741"/>
      <c r="I1959" s="741"/>
      <c r="J1959" s="741"/>
      <c r="K1959" s="742"/>
      <c r="L1959" s="743"/>
      <c r="M1959" s="502" t="str">
        <f t="array" aca="1" ref="M1959" ca="1">IFERROR(_xludf.IFS(J1959="원천",K1959*3.3%*-1,J1959="원천/고용",SUM(K1959*3.3%*-1,K1959*75%*0.8%*-1)),"")</f>
        <v/>
      </c>
      <c r="N1959" s="503">
        <f t="shared" ca="1" si="36"/>
        <v>0</v>
      </c>
      <c r="O1959" s="541"/>
      <c r="P1959" s="541"/>
      <c r="Q1959" s="537"/>
      <c r="R1959" s="537"/>
      <c r="S1959" s="537"/>
    </row>
    <row r="1960" spans="2:19" ht="18.75" customHeight="1">
      <c r="B1960" s="626"/>
      <c r="C1960" s="626"/>
      <c r="D1960" s="626" t="str">
        <f ca="1">IFERROR(_xludf.XLOOKUP(E1960,예산코드!D:D,예산코드!A:A),"")</f>
        <v/>
      </c>
      <c r="E1960" s="739"/>
      <c r="F1960" s="747"/>
      <c r="G1960" s="740"/>
      <c r="H1960" s="741"/>
      <c r="I1960" s="741"/>
      <c r="J1960" s="741"/>
      <c r="K1960" s="742"/>
      <c r="L1960" s="743"/>
      <c r="M1960" s="502" t="str">
        <f t="array" aca="1" ref="M1960" ca="1">IFERROR(_xludf.IFS(J1960="원천",K1960*3.3%*-1,J1960="원천/고용",SUM(K1960*3.3%*-1,K1960*75%*0.8%*-1)),"")</f>
        <v/>
      </c>
      <c r="N1960" s="503">
        <f t="shared" ca="1" si="36"/>
        <v>0</v>
      </c>
      <c r="O1960" s="540"/>
      <c r="P1960" s="540"/>
      <c r="Q1960" s="537"/>
      <c r="R1960" s="537"/>
      <c r="S1960" s="537"/>
    </row>
    <row r="1961" spans="2:19" ht="18.75" customHeight="1">
      <c r="B1961" s="626"/>
      <c r="C1961" s="626"/>
      <c r="D1961" s="626" t="str">
        <f ca="1">IFERROR(_xludf.XLOOKUP(E1961,예산코드!D:D,예산코드!A:A),"")</f>
        <v/>
      </c>
      <c r="E1961" s="739"/>
      <c r="F1961" s="747"/>
      <c r="G1961" s="740"/>
      <c r="H1961" s="741"/>
      <c r="I1961" s="741"/>
      <c r="J1961" s="741"/>
      <c r="K1961" s="742"/>
      <c r="L1961" s="743"/>
      <c r="M1961" s="502" t="str">
        <f t="array" aca="1" ref="M1961" ca="1">IFERROR(_xludf.IFS(J1961="원천",K1961*3.3%*-1,J1961="원천/고용",SUM(K1961*3.3%*-1,K1961*75%*0.8%*-1)),"")</f>
        <v/>
      </c>
      <c r="N1961" s="503">
        <f t="shared" ca="1" si="36"/>
        <v>0</v>
      </c>
      <c r="O1961" s="541"/>
      <c r="P1961" s="541"/>
      <c r="Q1961" s="537"/>
      <c r="R1961" s="537"/>
      <c r="S1961" s="537"/>
    </row>
    <row r="1962" spans="2:19" ht="18.75" customHeight="1">
      <c r="B1962" s="626"/>
      <c r="C1962" s="626"/>
      <c r="D1962" s="626" t="str">
        <f ca="1">IFERROR(_xludf.XLOOKUP(E1962,예산코드!D:D,예산코드!A:A),"")</f>
        <v/>
      </c>
      <c r="E1962" s="739"/>
      <c r="F1962" s="747"/>
      <c r="G1962" s="740"/>
      <c r="H1962" s="741"/>
      <c r="I1962" s="741"/>
      <c r="J1962" s="741"/>
      <c r="K1962" s="742"/>
      <c r="L1962" s="743"/>
      <c r="M1962" s="502" t="str">
        <f t="array" aca="1" ref="M1962" ca="1">IFERROR(_xludf.IFS(J1962="원천",K1962*3.3%*-1,J1962="원천/고용",SUM(K1962*3.3%*-1,K1962*75%*0.8%*-1)),"")</f>
        <v/>
      </c>
      <c r="N1962" s="503">
        <f t="shared" ca="1" si="36"/>
        <v>0</v>
      </c>
      <c r="O1962" s="540"/>
      <c r="P1962" s="540"/>
      <c r="Q1962" s="537"/>
      <c r="R1962" s="537"/>
      <c r="S1962" s="537"/>
    </row>
    <row r="1963" spans="2:19" ht="18.75" customHeight="1">
      <c r="B1963" s="626"/>
      <c r="C1963" s="626"/>
      <c r="D1963" s="626" t="str">
        <f ca="1">IFERROR(_xludf.XLOOKUP(E1963,예산코드!D:D,예산코드!A:A),"")</f>
        <v/>
      </c>
      <c r="E1963" s="739"/>
      <c r="F1963" s="747"/>
      <c r="G1963" s="740"/>
      <c r="H1963" s="741"/>
      <c r="I1963" s="741"/>
      <c r="J1963" s="741"/>
      <c r="K1963" s="742"/>
      <c r="L1963" s="743"/>
      <c r="M1963" s="502" t="str">
        <f t="array" aca="1" ref="M1963" ca="1">IFERROR(_xludf.IFS(J1963="원천",K1963*3.3%*-1,J1963="원천/고용",SUM(K1963*3.3%*-1,K1963*75%*0.8%*-1)),"")</f>
        <v/>
      </c>
      <c r="N1963" s="503">
        <f t="shared" ca="1" si="36"/>
        <v>0</v>
      </c>
      <c r="O1963" s="541"/>
      <c r="P1963" s="541"/>
      <c r="Q1963" s="537"/>
      <c r="R1963" s="537"/>
      <c r="S1963" s="537"/>
    </row>
    <row r="1964" spans="2:19" ht="18.75" customHeight="1">
      <c r="B1964" s="626"/>
      <c r="C1964" s="626"/>
      <c r="D1964" s="626" t="str">
        <f ca="1">IFERROR(_xludf.XLOOKUP(E1964,예산코드!D:D,예산코드!A:A),"")</f>
        <v/>
      </c>
      <c r="E1964" s="739"/>
      <c r="F1964" s="747"/>
      <c r="G1964" s="740"/>
      <c r="H1964" s="741"/>
      <c r="I1964" s="741"/>
      <c r="J1964" s="741"/>
      <c r="K1964" s="742"/>
      <c r="L1964" s="743"/>
      <c r="M1964" s="502" t="str">
        <f t="array" aca="1" ref="M1964" ca="1">IFERROR(_xludf.IFS(J1964="원천",K1964*3.3%*-1,J1964="원천/고용",SUM(K1964*3.3%*-1,K1964*75%*0.8%*-1)),"")</f>
        <v/>
      </c>
      <c r="N1964" s="503">
        <f t="shared" ca="1" si="36"/>
        <v>0</v>
      </c>
      <c r="O1964" s="540"/>
      <c r="P1964" s="540"/>
      <c r="Q1964" s="537"/>
      <c r="R1964" s="537"/>
      <c r="S1964" s="537"/>
    </row>
    <row r="1965" spans="2:19" ht="18.75" customHeight="1">
      <c r="B1965" s="626"/>
      <c r="C1965" s="626"/>
      <c r="D1965" s="626" t="str">
        <f ca="1">IFERROR(_xludf.XLOOKUP(E1965,예산코드!D:D,예산코드!A:A),"")</f>
        <v/>
      </c>
      <c r="E1965" s="739"/>
      <c r="F1965" s="747"/>
      <c r="G1965" s="740"/>
      <c r="H1965" s="741"/>
      <c r="I1965" s="741"/>
      <c r="J1965" s="741"/>
      <c r="K1965" s="742"/>
      <c r="L1965" s="743"/>
      <c r="M1965" s="502" t="str">
        <f t="array" aca="1" ref="M1965" ca="1">IFERROR(_xludf.IFS(J1965="원천",K1965*3.3%*-1,J1965="원천/고용",SUM(K1965*3.3%*-1,K1965*75%*0.8%*-1)),"")</f>
        <v/>
      </c>
      <c r="N1965" s="503">
        <f t="shared" ca="1" si="36"/>
        <v>0</v>
      </c>
      <c r="O1965" s="541"/>
      <c r="P1965" s="541"/>
      <c r="Q1965" s="537"/>
      <c r="R1965" s="537"/>
      <c r="S1965" s="537"/>
    </row>
    <row r="1966" spans="2:19" ht="18.75" customHeight="1">
      <c r="B1966" s="626"/>
      <c r="C1966" s="626"/>
      <c r="D1966" s="626" t="str">
        <f ca="1">IFERROR(_xludf.XLOOKUP(E1966,예산코드!D:D,예산코드!A:A),"")</f>
        <v/>
      </c>
      <c r="E1966" s="739"/>
      <c r="F1966" s="747"/>
      <c r="G1966" s="740"/>
      <c r="H1966" s="741"/>
      <c r="I1966" s="741"/>
      <c r="J1966" s="741"/>
      <c r="K1966" s="742"/>
      <c r="L1966" s="743"/>
      <c r="M1966" s="502" t="str">
        <f t="array" aca="1" ref="M1966" ca="1">IFERROR(_xludf.IFS(J1966="원천",K1966*3.3%*-1,J1966="원천/고용",SUM(K1966*3.3%*-1,K1966*75%*0.8%*-1)),"")</f>
        <v/>
      </c>
      <c r="N1966" s="503">
        <f t="shared" ca="1" si="36"/>
        <v>0</v>
      </c>
      <c r="O1966" s="540"/>
      <c r="P1966" s="540"/>
      <c r="Q1966" s="537"/>
      <c r="R1966" s="537"/>
      <c r="S1966" s="537"/>
    </row>
    <row r="1967" spans="2:19" ht="18.75" customHeight="1">
      <c r="B1967" s="626"/>
      <c r="C1967" s="626"/>
      <c r="D1967" s="626" t="str">
        <f ca="1">IFERROR(_xludf.XLOOKUP(E1967,예산코드!D:D,예산코드!A:A),"")</f>
        <v/>
      </c>
      <c r="E1967" s="739"/>
      <c r="F1967" s="747"/>
      <c r="G1967" s="740"/>
      <c r="H1967" s="741"/>
      <c r="I1967" s="741"/>
      <c r="J1967" s="741"/>
      <c r="K1967" s="742"/>
      <c r="L1967" s="743"/>
      <c r="M1967" s="502" t="str">
        <f t="array" aca="1" ref="M1967" ca="1">IFERROR(_xludf.IFS(J1967="원천",K1967*3.3%*-1,J1967="원천/고용",SUM(K1967*3.3%*-1,K1967*75%*0.8%*-1)),"")</f>
        <v/>
      </c>
      <c r="N1967" s="503">
        <f t="shared" ca="1" si="36"/>
        <v>0</v>
      </c>
      <c r="O1967" s="541"/>
      <c r="P1967" s="541"/>
      <c r="Q1967" s="537"/>
      <c r="R1967" s="537"/>
      <c r="S1967" s="537"/>
    </row>
    <row r="1968" spans="2:19" ht="18.75" customHeight="1">
      <c r="B1968" s="626"/>
      <c r="C1968" s="626"/>
      <c r="D1968" s="626" t="str">
        <f ca="1">IFERROR(_xludf.XLOOKUP(E1968,예산코드!D:D,예산코드!A:A),"")</f>
        <v/>
      </c>
      <c r="E1968" s="739"/>
      <c r="F1968" s="747"/>
      <c r="G1968" s="740"/>
      <c r="H1968" s="741"/>
      <c r="I1968" s="741"/>
      <c r="J1968" s="741"/>
      <c r="K1968" s="742"/>
      <c r="L1968" s="743"/>
      <c r="M1968" s="502" t="str">
        <f t="array" aca="1" ref="M1968" ca="1">IFERROR(_xludf.IFS(J1968="원천",K1968*3.3%*-1,J1968="원천/고용",SUM(K1968*3.3%*-1,K1968*75%*0.8%*-1)),"")</f>
        <v/>
      </c>
      <c r="N1968" s="503">
        <f t="shared" ca="1" si="36"/>
        <v>0</v>
      </c>
      <c r="O1968" s="540"/>
      <c r="P1968" s="540"/>
      <c r="Q1968" s="537"/>
      <c r="R1968" s="537"/>
      <c r="S1968" s="537"/>
    </row>
    <row r="1969" spans="2:19" ht="18.75" customHeight="1">
      <c r="B1969" s="626"/>
      <c r="C1969" s="626"/>
      <c r="D1969" s="626" t="str">
        <f ca="1">IFERROR(_xludf.XLOOKUP(E1969,예산코드!D:D,예산코드!A:A),"")</f>
        <v/>
      </c>
      <c r="E1969" s="739"/>
      <c r="F1969" s="747"/>
      <c r="G1969" s="740"/>
      <c r="H1969" s="741"/>
      <c r="I1969" s="741"/>
      <c r="J1969" s="741"/>
      <c r="K1969" s="742"/>
      <c r="L1969" s="743"/>
      <c r="M1969" s="502" t="str">
        <f t="array" aca="1" ref="M1969" ca="1">IFERROR(_xludf.IFS(J1969="원천",K1969*3.3%*-1,J1969="원천/고용",SUM(K1969*3.3%*-1,K1969*75%*0.8%*-1)),"")</f>
        <v/>
      </c>
      <c r="N1969" s="503">
        <f t="shared" ca="1" si="36"/>
        <v>0</v>
      </c>
      <c r="O1969" s="541"/>
      <c r="P1969" s="541"/>
      <c r="Q1969" s="537"/>
      <c r="R1969" s="537"/>
      <c r="S1969" s="537"/>
    </row>
    <row r="1970" spans="2:19" ht="18.75" customHeight="1">
      <c r="B1970" s="626"/>
      <c r="C1970" s="626"/>
      <c r="D1970" s="626" t="str">
        <f ca="1">IFERROR(_xludf.XLOOKUP(E1970,예산코드!D:D,예산코드!A:A),"")</f>
        <v/>
      </c>
      <c r="E1970" s="739"/>
      <c r="F1970" s="747"/>
      <c r="G1970" s="740"/>
      <c r="H1970" s="741"/>
      <c r="I1970" s="741"/>
      <c r="J1970" s="741"/>
      <c r="K1970" s="742"/>
      <c r="L1970" s="743"/>
      <c r="M1970" s="502" t="str">
        <f t="array" aca="1" ref="M1970" ca="1">IFERROR(_xludf.IFS(J1970="원천",K1970*3.3%*-1,J1970="원천/고용",SUM(K1970*3.3%*-1,K1970*75%*0.8%*-1)),"")</f>
        <v/>
      </c>
      <c r="N1970" s="503">
        <f t="shared" ca="1" si="36"/>
        <v>0</v>
      </c>
      <c r="O1970" s="540"/>
      <c r="P1970" s="540"/>
      <c r="Q1970" s="537"/>
      <c r="R1970" s="537"/>
      <c r="S1970" s="537"/>
    </row>
    <row r="1971" spans="2:19" ht="18.75" customHeight="1">
      <c r="B1971" s="626"/>
      <c r="C1971" s="626"/>
      <c r="D1971" s="626" t="str">
        <f ca="1">IFERROR(_xludf.XLOOKUP(E1971,예산코드!D:D,예산코드!A:A),"")</f>
        <v/>
      </c>
      <c r="E1971" s="739"/>
      <c r="F1971" s="747"/>
      <c r="G1971" s="740"/>
      <c r="H1971" s="741"/>
      <c r="I1971" s="741"/>
      <c r="J1971" s="741"/>
      <c r="K1971" s="742"/>
      <c r="L1971" s="743"/>
      <c r="M1971" s="502" t="str">
        <f t="array" aca="1" ref="M1971" ca="1">IFERROR(_xludf.IFS(J1971="원천",K1971*3.3%*-1,J1971="원천/고용",SUM(K1971*3.3%*-1,K1971*75%*0.8%*-1)),"")</f>
        <v/>
      </c>
      <c r="N1971" s="503">
        <f t="shared" ca="1" si="36"/>
        <v>0</v>
      </c>
      <c r="O1971" s="541"/>
      <c r="P1971" s="541"/>
      <c r="Q1971" s="537"/>
      <c r="R1971" s="537"/>
      <c r="S1971" s="537"/>
    </row>
    <row r="1972" spans="2:19" ht="18.75" customHeight="1">
      <c r="B1972" s="626"/>
      <c r="C1972" s="626"/>
      <c r="D1972" s="626" t="str">
        <f ca="1">IFERROR(_xludf.XLOOKUP(E1972,예산코드!D:D,예산코드!A:A),"")</f>
        <v/>
      </c>
      <c r="E1972" s="739"/>
      <c r="F1972" s="747"/>
      <c r="G1972" s="740"/>
      <c r="H1972" s="741"/>
      <c r="I1972" s="741"/>
      <c r="J1972" s="741"/>
      <c r="K1972" s="742"/>
      <c r="L1972" s="743"/>
      <c r="M1972" s="502" t="str">
        <f t="array" aca="1" ref="M1972" ca="1">IFERROR(_xludf.IFS(J1972="원천",K1972*3.3%*-1,J1972="원천/고용",SUM(K1972*3.3%*-1,K1972*75%*0.8%*-1)),"")</f>
        <v/>
      </c>
      <c r="N1972" s="503">
        <f t="shared" ca="1" si="36"/>
        <v>0</v>
      </c>
      <c r="O1972" s="540"/>
      <c r="P1972" s="540"/>
      <c r="Q1972" s="537"/>
      <c r="R1972" s="537"/>
      <c r="S1972" s="537"/>
    </row>
    <row r="1973" spans="2:19" ht="18.75" customHeight="1">
      <c r="B1973" s="626"/>
      <c r="C1973" s="626"/>
      <c r="D1973" s="626" t="str">
        <f ca="1">IFERROR(_xludf.XLOOKUP(E1973,예산코드!D:D,예산코드!A:A),"")</f>
        <v/>
      </c>
      <c r="E1973" s="739"/>
      <c r="F1973" s="747"/>
      <c r="G1973" s="740"/>
      <c r="H1973" s="741"/>
      <c r="I1973" s="741"/>
      <c r="J1973" s="741"/>
      <c r="K1973" s="742"/>
      <c r="L1973" s="743"/>
      <c r="M1973" s="502" t="str">
        <f t="array" aca="1" ref="M1973" ca="1">IFERROR(_xludf.IFS(J1973="원천",K1973*3.3%*-1,J1973="원천/고용",SUM(K1973*3.3%*-1,K1973*75%*0.8%*-1)),"")</f>
        <v/>
      </c>
      <c r="N1973" s="503">
        <f t="shared" ca="1" si="36"/>
        <v>0</v>
      </c>
      <c r="O1973" s="541"/>
      <c r="P1973" s="541"/>
      <c r="Q1973" s="537"/>
      <c r="R1973" s="537"/>
      <c r="S1973" s="537"/>
    </row>
    <row r="1974" spans="2:19" ht="18.75" customHeight="1">
      <c r="B1974" s="626"/>
      <c r="C1974" s="626"/>
      <c r="D1974" s="626" t="str">
        <f ca="1">IFERROR(_xludf.XLOOKUP(E1974,예산코드!D:D,예산코드!A:A),"")</f>
        <v/>
      </c>
      <c r="E1974" s="739"/>
      <c r="F1974" s="747"/>
      <c r="G1974" s="740"/>
      <c r="H1974" s="741"/>
      <c r="I1974" s="741"/>
      <c r="J1974" s="741"/>
      <c r="K1974" s="742"/>
      <c r="L1974" s="743"/>
      <c r="M1974" s="502" t="str">
        <f t="array" aca="1" ref="M1974" ca="1">IFERROR(_xludf.IFS(J1974="원천",K1974*3.3%*-1,J1974="원천/고용",SUM(K1974*3.3%*-1,K1974*75%*0.8%*-1)),"")</f>
        <v/>
      </c>
      <c r="N1974" s="503">
        <f t="shared" ca="1" si="36"/>
        <v>0</v>
      </c>
      <c r="O1974" s="540"/>
      <c r="P1974" s="540"/>
      <c r="Q1974" s="537"/>
      <c r="R1974" s="537"/>
      <c r="S1974" s="537"/>
    </row>
    <row r="1975" spans="2:19" ht="18.75" customHeight="1">
      <c r="B1975" s="626"/>
      <c r="C1975" s="626"/>
      <c r="D1975" s="626" t="str">
        <f ca="1">IFERROR(_xludf.XLOOKUP(E1975,예산코드!D:D,예산코드!A:A),"")</f>
        <v/>
      </c>
      <c r="E1975" s="739"/>
      <c r="F1975" s="747"/>
      <c r="G1975" s="740"/>
      <c r="H1975" s="741"/>
      <c r="I1975" s="741"/>
      <c r="J1975" s="741"/>
      <c r="K1975" s="742"/>
      <c r="L1975" s="743"/>
      <c r="M1975" s="502" t="str">
        <f t="array" aca="1" ref="M1975" ca="1">IFERROR(_xludf.IFS(J1975="원천",K1975*3.3%*-1,J1975="원천/고용",SUM(K1975*3.3%*-1,K1975*75%*0.8%*-1)),"")</f>
        <v/>
      </c>
      <c r="N1975" s="503">
        <f t="shared" ca="1" si="36"/>
        <v>0</v>
      </c>
      <c r="O1975" s="541"/>
      <c r="P1975" s="541"/>
      <c r="Q1975" s="537"/>
      <c r="R1975" s="537"/>
      <c r="S1975" s="537"/>
    </row>
    <row r="1976" spans="2:19" ht="18.75" customHeight="1">
      <c r="B1976" s="626"/>
      <c r="C1976" s="626"/>
      <c r="D1976" s="626" t="str">
        <f ca="1">IFERROR(_xludf.XLOOKUP(E1976,예산코드!D:D,예산코드!A:A),"")</f>
        <v/>
      </c>
      <c r="E1976" s="739"/>
      <c r="F1976" s="747"/>
      <c r="G1976" s="740"/>
      <c r="H1976" s="741"/>
      <c r="I1976" s="741"/>
      <c r="J1976" s="741"/>
      <c r="K1976" s="742"/>
      <c r="L1976" s="743"/>
      <c r="M1976" s="502" t="str">
        <f t="array" aca="1" ref="M1976" ca="1">IFERROR(_xludf.IFS(J1976="원천",K1976*3.3%*-1,J1976="원천/고용",SUM(K1976*3.3%*-1,K1976*75%*0.8%*-1)),"")</f>
        <v/>
      </c>
      <c r="N1976" s="503">
        <f t="shared" ca="1" si="36"/>
        <v>0</v>
      </c>
      <c r="O1976" s="540"/>
      <c r="P1976" s="540"/>
      <c r="Q1976" s="537"/>
      <c r="R1976" s="537"/>
      <c r="S1976" s="537"/>
    </row>
    <row r="1977" spans="2:19" ht="18.75" customHeight="1">
      <c r="B1977" s="626"/>
      <c r="C1977" s="626"/>
      <c r="D1977" s="626" t="str">
        <f ca="1">IFERROR(_xludf.XLOOKUP(E1977,예산코드!D:D,예산코드!A:A),"")</f>
        <v/>
      </c>
      <c r="E1977" s="739"/>
      <c r="F1977" s="747"/>
      <c r="G1977" s="740"/>
      <c r="H1977" s="741"/>
      <c r="I1977" s="741"/>
      <c r="J1977" s="741"/>
      <c r="K1977" s="742"/>
      <c r="L1977" s="743"/>
      <c r="M1977" s="502" t="str">
        <f t="array" aca="1" ref="M1977" ca="1">IFERROR(_xludf.IFS(J1977="원천",K1977*3.3%*-1,J1977="원천/고용",SUM(K1977*3.3%*-1,K1977*75%*0.8%*-1)),"")</f>
        <v/>
      </c>
      <c r="N1977" s="503">
        <f t="shared" ca="1" si="36"/>
        <v>0</v>
      </c>
      <c r="O1977" s="541"/>
      <c r="P1977" s="541"/>
      <c r="Q1977" s="537"/>
      <c r="R1977" s="537"/>
      <c r="S1977" s="537"/>
    </row>
    <row r="1978" spans="2:19" ht="18.75" customHeight="1">
      <c r="B1978" s="626"/>
      <c r="C1978" s="626"/>
      <c r="D1978" s="626" t="str">
        <f ca="1">IFERROR(_xludf.XLOOKUP(E1978,예산코드!D:D,예산코드!A:A),"")</f>
        <v/>
      </c>
      <c r="E1978" s="739"/>
      <c r="F1978" s="747"/>
      <c r="G1978" s="740"/>
      <c r="H1978" s="741"/>
      <c r="I1978" s="741"/>
      <c r="J1978" s="741"/>
      <c r="K1978" s="742"/>
      <c r="L1978" s="743"/>
      <c r="M1978" s="502" t="str">
        <f t="array" aca="1" ref="M1978" ca="1">IFERROR(_xludf.IFS(J1978="원천",K1978*3.3%*-1,J1978="원천/고용",SUM(K1978*3.3%*-1,K1978*75%*0.8%*-1)),"")</f>
        <v/>
      </c>
      <c r="N1978" s="503">
        <f t="shared" ca="1" si="36"/>
        <v>0</v>
      </c>
      <c r="O1978" s="540"/>
      <c r="P1978" s="540"/>
      <c r="Q1978" s="537"/>
      <c r="R1978" s="537"/>
      <c r="S1978" s="537"/>
    </row>
    <row r="1979" spans="2:19" ht="18.75" customHeight="1">
      <c r="B1979" s="626"/>
      <c r="C1979" s="626"/>
      <c r="D1979" s="626" t="str">
        <f ca="1">IFERROR(_xludf.XLOOKUP(E1979,예산코드!D:D,예산코드!A:A),"")</f>
        <v/>
      </c>
      <c r="E1979" s="739"/>
      <c r="F1979" s="747"/>
      <c r="G1979" s="740"/>
      <c r="H1979" s="741"/>
      <c r="I1979" s="741"/>
      <c r="J1979" s="741"/>
      <c r="K1979" s="742"/>
      <c r="L1979" s="743"/>
      <c r="M1979" s="502" t="str">
        <f t="array" aca="1" ref="M1979" ca="1">IFERROR(_xludf.IFS(J1979="원천",K1979*3.3%*-1,J1979="원천/고용",SUM(K1979*3.3%*-1,K1979*75%*0.8%*-1)),"")</f>
        <v/>
      </c>
      <c r="N1979" s="503">
        <f t="shared" ca="1" si="36"/>
        <v>0</v>
      </c>
      <c r="O1979" s="541"/>
      <c r="P1979" s="541"/>
      <c r="Q1979" s="537"/>
      <c r="R1979" s="537"/>
      <c r="S1979" s="537"/>
    </row>
    <row r="1980" spans="2:19" ht="18.75" customHeight="1">
      <c r="B1980" s="626"/>
      <c r="C1980" s="626"/>
      <c r="D1980" s="626" t="str">
        <f ca="1">IFERROR(_xludf.XLOOKUP(E1980,예산코드!D:D,예산코드!A:A),"")</f>
        <v/>
      </c>
      <c r="E1980" s="739"/>
      <c r="F1980" s="747"/>
      <c r="G1980" s="740"/>
      <c r="H1980" s="741"/>
      <c r="I1980" s="741"/>
      <c r="J1980" s="741"/>
      <c r="K1980" s="742"/>
      <c r="L1980" s="743"/>
      <c r="M1980" s="502" t="str">
        <f t="array" aca="1" ref="M1980" ca="1">IFERROR(_xludf.IFS(J1980="원천",K1980*3.3%*-1,J1980="원천/고용",SUM(K1980*3.3%*-1,K1980*75%*0.8%*-1)),"")</f>
        <v/>
      </c>
      <c r="N1980" s="503">
        <f t="shared" ca="1" si="36"/>
        <v>0</v>
      </c>
      <c r="O1980" s="540"/>
      <c r="P1980" s="540"/>
      <c r="Q1980" s="537"/>
      <c r="R1980" s="537"/>
      <c r="S1980" s="537"/>
    </row>
    <row r="1981" spans="2:19" ht="18.75" customHeight="1">
      <c r="B1981" s="626"/>
      <c r="C1981" s="626"/>
      <c r="D1981" s="626" t="str">
        <f ca="1">IFERROR(_xludf.XLOOKUP(E1981,예산코드!D:D,예산코드!A:A),"")</f>
        <v/>
      </c>
      <c r="E1981" s="739"/>
      <c r="F1981" s="747"/>
      <c r="G1981" s="740"/>
      <c r="H1981" s="741"/>
      <c r="I1981" s="741"/>
      <c r="J1981" s="741"/>
      <c r="K1981" s="742"/>
      <c r="L1981" s="743"/>
      <c r="M1981" s="502" t="str">
        <f t="array" aca="1" ref="M1981" ca="1">IFERROR(_xludf.IFS(J1981="원천",K1981*3.3%*-1,J1981="원천/고용",SUM(K1981*3.3%*-1,K1981*75%*0.8%*-1)),"")</f>
        <v/>
      </c>
      <c r="N1981" s="503">
        <f t="shared" ca="1" si="36"/>
        <v>0</v>
      </c>
      <c r="O1981" s="541"/>
      <c r="P1981" s="541"/>
      <c r="Q1981" s="537"/>
      <c r="R1981" s="537"/>
      <c r="S1981" s="537"/>
    </row>
    <row r="1982" spans="2:19" ht="18.75" customHeight="1">
      <c r="B1982" s="626"/>
      <c r="C1982" s="626"/>
      <c r="D1982" s="626" t="str">
        <f ca="1">IFERROR(_xludf.XLOOKUP(E1982,예산코드!D:D,예산코드!A:A),"")</f>
        <v/>
      </c>
      <c r="E1982" s="739"/>
      <c r="F1982" s="747"/>
      <c r="G1982" s="740"/>
      <c r="H1982" s="741"/>
      <c r="I1982" s="741"/>
      <c r="J1982" s="741"/>
      <c r="K1982" s="742"/>
      <c r="L1982" s="743"/>
      <c r="M1982" s="502" t="str">
        <f t="array" aca="1" ref="M1982" ca="1">IFERROR(_xludf.IFS(J1982="원천",K1982*3.3%*-1,J1982="원천/고용",SUM(K1982*3.3%*-1,K1982*75%*0.8%*-1)),"")</f>
        <v/>
      </c>
      <c r="N1982" s="503">
        <f t="shared" ca="1" si="36"/>
        <v>0</v>
      </c>
      <c r="O1982" s="540"/>
      <c r="P1982" s="540"/>
      <c r="Q1982" s="537"/>
      <c r="R1982" s="537"/>
      <c r="S1982" s="537"/>
    </row>
    <row r="1983" spans="2:19" ht="18.75" customHeight="1">
      <c r="B1983" s="626"/>
      <c r="C1983" s="626"/>
      <c r="D1983" s="626" t="str">
        <f ca="1">IFERROR(_xludf.XLOOKUP(E1983,예산코드!D:D,예산코드!A:A),"")</f>
        <v/>
      </c>
      <c r="E1983" s="739"/>
      <c r="F1983" s="747"/>
      <c r="G1983" s="740"/>
      <c r="H1983" s="741"/>
      <c r="I1983" s="741"/>
      <c r="J1983" s="741"/>
      <c r="K1983" s="742"/>
      <c r="L1983" s="743"/>
      <c r="M1983" s="502" t="str">
        <f t="array" aca="1" ref="M1983" ca="1">IFERROR(_xludf.IFS(J1983="원천",K1983*3.3%*-1,J1983="원천/고용",SUM(K1983*3.3%*-1,K1983*75%*0.8%*-1)),"")</f>
        <v/>
      </c>
      <c r="N1983" s="503">
        <f t="shared" ca="1" si="36"/>
        <v>0</v>
      </c>
      <c r="O1983" s="541"/>
      <c r="P1983" s="541"/>
      <c r="Q1983" s="537"/>
      <c r="R1983" s="537"/>
      <c r="S1983" s="537"/>
    </row>
    <row r="1984" spans="2:19" ht="18.75" customHeight="1">
      <c r="B1984" s="626"/>
      <c r="C1984" s="626"/>
      <c r="D1984" s="626" t="str">
        <f ca="1">IFERROR(_xludf.XLOOKUP(E1984,예산코드!D:D,예산코드!A:A),"")</f>
        <v/>
      </c>
      <c r="E1984" s="739"/>
      <c r="F1984" s="747"/>
      <c r="G1984" s="740"/>
      <c r="H1984" s="741"/>
      <c r="I1984" s="741"/>
      <c r="J1984" s="741"/>
      <c r="K1984" s="742"/>
      <c r="L1984" s="743"/>
      <c r="M1984" s="502" t="str">
        <f t="array" aca="1" ref="M1984" ca="1">IFERROR(_xludf.IFS(J1984="원천",K1984*3.3%*-1,J1984="원천/고용",SUM(K1984*3.3%*-1,K1984*75%*0.8%*-1)),"")</f>
        <v/>
      </c>
      <c r="N1984" s="503">
        <f t="shared" ca="1" si="36"/>
        <v>0</v>
      </c>
      <c r="O1984" s="540"/>
      <c r="P1984" s="540"/>
      <c r="Q1984" s="537"/>
      <c r="R1984" s="537"/>
      <c r="S1984" s="537"/>
    </row>
    <row r="1985" spans="2:19" ht="18.75" customHeight="1">
      <c r="B1985" s="626"/>
      <c r="C1985" s="626"/>
      <c r="D1985" s="626" t="str">
        <f ca="1">IFERROR(_xludf.XLOOKUP(E1985,예산코드!D:D,예산코드!A:A),"")</f>
        <v/>
      </c>
      <c r="E1985" s="739"/>
      <c r="F1985" s="747"/>
      <c r="G1985" s="740"/>
      <c r="H1985" s="741"/>
      <c r="I1985" s="741"/>
      <c r="J1985" s="741"/>
      <c r="K1985" s="742"/>
      <c r="L1985" s="743"/>
      <c r="M1985" s="502" t="str">
        <f t="array" aca="1" ref="M1985" ca="1">IFERROR(_xludf.IFS(J1985="원천",K1985*3.3%*-1,J1985="원천/고용",SUM(K1985*3.3%*-1,K1985*75%*0.8%*-1)),"")</f>
        <v/>
      </c>
      <c r="N1985" s="503">
        <f t="shared" ca="1" si="36"/>
        <v>0</v>
      </c>
      <c r="O1985" s="541"/>
      <c r="P1985" s="541"/>
      <c r="Q1985" s="537"/>
      <c r="R1985" s="537"/>
      <c r="S1985" s="537"/>
    </row>
    <row r="1986" spans="2:19" ht="18.75" customHeight="1">
      <c r="B1986" s="626"/>
      <c r="C1986" s="626"/>
      <c r="D1986" s="626" t="str">
        <f ca="1">IFERROR(_xludf.XLOOKUP(E1986,예산코드!D:D,예산코드!A:A),"")</f>
        <v/>
      </c>
      <c r="E1986" s="739"/>
      <c r="F1986" s="747"/>
      <c r="G1986" s="740"/>
      <c r="H1986" s="741"/>
      <c r="I1986" s="741"/>
      <c r="J1986" s="741"/>
      <c r="K1986" s="742"/>
      <c r="L1986" s="743"/>
      <c r="M1986" s="502" t="str">
        <f t="array" aca="1" ref="M1986" ca="1">IFERROR(_xludf.IFS(J1986="원천",K1986*3.3%*-1,J1986="원천/고용",SUM(K1986*3.3%*-1,K1986*75%*0.8%*-1)),"")</f>
        <v/>
      </c>
      <c r="N1986" s="503">
        <f t="shared" ca="1" si="36"/>
        <v>0</v>
      </c>
      <c r="O1986" s="540"/>
      <c r="P1986" s="540"/>
      <c r="Q1986" s="537"/>
      <c r="R1986" s="537"/>
      <c r="S1986" s="537"/>
    </row>
    <row r="1987" spans="2:19" ht="18.75" customHeight="1">
      <c r="B1987" s="626"/>
      <c r="C1987" s="626"/>
      <c r="D1987" s="626" t="str">
        <f ca="1">IFERROR(_xludf.XLOOKUP(E1987,예산코드!D:D,예산코드!A:A),"")</f>
        <v/>
      </c>
      <c r="E1987" s="739"/>
      <c r="F1987" s="747"/>
      <c r="G1987" s="740"/>
      <c r="H1987" s="741"/>
      <c r="I1987" s="741"/>
      <c r="J1987" s="741"/>
      <c r="K1987" s="742"/>
      <c r="L1987" s="743"/>
      <c r="M1987" s="502" t="str">
        <f t="array" aca="1" ref="M1987" ca="1">IFERROR(_xludf.IFS(J1987="원천",K1987*3.3%*-1,J1987="원천/고용",SUM(K1987*3.3%*-1,K1987*75%*0.8%*-1)),"")</f>
        <v/>
      </c>
      <c r="N1987" s="503">
        <f t="shared" ca="1" si="36"/>
        <v>0</v>
      </c>
      <c r="O1987" s="541"/>
      <c r="P1987" s="541"/>
      <c r="Q1987" s="537"/>
      <c r="R1987" s="537"/>
      <c r="S1987" s="537"/>
    </row>
    <row r="1988" spans="2:19" ht="18.75" customHeight="1">
      <c r="B1988" s="626"/>
      <c r="C1988" s="626"/>
      <c r="D1988" s="626" t="str">
        <f ca="1">IFERROR(_xludf.XLOOKUP(E1988,예산코드!D:D,예산코드!A:A),"")</f>
        <v/>
      </c>
      <c r="E1988" s="739"/>
      <c r="F1988" s="747"/>
      <c r="G1988" s="740"/>
      <c r="H1988" s="741"/>
      <c r="I1988" s="741"/>
      <c r="J1988" s="741"/>
      <c r="K1988" s="742"/>
      <c r="L1988" s="743"/>
      <c r="M1988" s="502" t="str">
        <f t="array" aca="1" ref="M1988" ca="1">IFERROR(_xludf.IFS(J1988="원천",K1988*3.3%*-1,J1988="원천/고용",SUM(K1988*3.3%*-1,K1988*75%*0.8%*-1)),"")</f>
        <v/>
      </c>
      <c r="N1988" s="503">
        <f t="shared" ca="1" si="36"/>
        <v>0</v>
      </c>
      <c r="O1988" s="540"/>
      <c r="P1988" s="540"/>
      <c r="Q1988" s="537"/>
      <c r="R1988" s="537"/>
      <c r="S1988" s="537"/>
    </row>
    <row r="1989" spans="2:19" ht="18.75" customHeight="1">
      <c r="B1989" s="626"/>
      <c r="C1989" s="626"/>
      <c r="D1989" s="626" t="str">
        <f ca="1">IFERROR(_xludf.XLOOKUP(E1989,예산코드!D:D,예산코드!A:A),"")</f>
        <v/>
      </c>
      <c r="E1989" s="739"/>
      <c r="F1989" s="747"/>
      <c r="G1989" s="740"/>
      <c r="H1989" s="741"/>
      <c r="I1989" s="741"/>
      <c r="J1989" s="741"/>
      <c r="K1989" s="742"/>
      <c r="L1989" s="743"/>
      <c r="M1989" s="502" t="str">
        <f t="array" aca="1" ref="M1989" ca="1">IFERROR(_xludf.IFS(J1989="원천",K1989*3.3%*-1,J1989="원천/고용",SUM(K1989*3.3%*-1,K1989*75%*0.8%*-1)),"")</f>
        <v/>
      </c>
      <c r="N1989" s="503">
        <f t="shared" ca="1" si="36"/>
        <v>0</v>
      </c>
      <c r="O1989" s="541"/>
      <c r="P1989" s="541"/>
      <c r="Q1989" s="537"/>
      <c r="R1989" s="537"/>
      <c r="S1989" s="537"/>
    </row>
    <row r="1990" spans="2:19" ht="18.75" customHeight="1">
      <c r="B1990" s="626"/>
      <c r="C1990" s="626"/>
      <c r="D1990" s="626" t="str">
        <f ca="1">IFERROR(_xludf.XLOOKUP(E1990,예산코드!D:D,예산코드!A:A),"")</f>
        <v/>
      </c>
      <c r="E1990" s="739"/>
      <c r="F1990" s="747"/>
      <c r="G1990" s="740"/>
      <c r="H1990" s="741"/>
      <c r="I1990" s="741"/>
      <c r="J1990" s="741"/>
      <c r="K1990" s="742"/>
      <c r="L1990" s="743"/>
      <c r="M1990" s="502" t="str">
        <f t="array" aca="1" ref="M1990" ca="1">IFERROR(_xludf.IFS(J1990="원천",K1990*3.3%*-1,J1990="원천/고용",SUM(K1990*3.3%*-1,K1990*75%*0.8%*-1)),"")</f>
        <v/>
      </c>
      <c r="N1990" s="503">
        <f t="shared" ca="1" si="36"/>
        <v>0</v>
      </c>
      <c r="O1990" s="540"/>
      <c r="P1990" s="540"/>
      <c r="Q1990" s="537"/>
      <c r="R1990" s="537"/>
      <c r="S1990" s="537"/>
    </row>
    <row r="1991" spans="2:19" ht="18.75" customHeight="1">
      <c r="B1991" s="626"/>
      <c r="C1991" s="626"/>
      <c r="D1991" s="626" t="str">
        <f ca="1">IFERROR(_xludf.XLOOKUP(E1991,예산코드!D:D,예산코드!A:A),"")</f>
        <v/>
      </c>
      <c r="E1991" s="739"/>
      <c r="F1991" s="747"/>
      <c r="G1991" s="740"/>
      <c r="H1991" s="741"/>
      <c r="I1991" s="741"/>
      <c r="J1991" s="741"/>
      <c r="K1991" s="742"/>
      <c r="L1991" s="743"/>
      <c r="M1991" s="502" t="str">
        <f t="array" aca="1" ref="M1991" ca="1">IFERROR(_xludf.IFS(J1991="원천",K1991*3.3%*-1,J1991="원천/고용",SUM(K1991*3.3%*-1,K1991*75%*0.8%*-1)),"")</f>
        <v/>
      </c>
      <c r="N1991" s="503">
        <f t="shared" ca="1" si="36"/>
        <v>0</v>
      </c>
      <c r="O1991" s="541"/>
      <c r="P1991" s="541"/>
      <c r="Q1991" s="537"/>
      <c r="R1991" s="537"/>
      <c r="S1991" s="537"/>
    </row>
    <row r="1992" spans="2:19" ht="18.75" customHeight="1">
      <c r="B1992" s="626"/>
      <c r="C1992" s="626"/>
      <c r="D1992" s="626" t="str">
        <f ca="1">IFERROR(_xludf.XLOOKUP(E1992,예산코드!D:D,예산코드!A:A),"")</f>
        <v/>
      </c>
      <c r="E1992" s="739"/>
      <c r="F1992" s="747"/>
      <c r="G1992" s="740"/>
      <c r="H1992" s="741"/>
      <c r="I1992" s="741"/>
      <c r="J1992" s="741"/>
      <c r="K1992" s="742"/>
      <c r="L1992" s="743"/>
      <c r="M1992" s="502" t="str">
        <f t="array" aca="1" ref="M1992" ca="1">IFERROR(_xludf.IFS(J1992="원천",K1992*3.3%*-1,J1992="원천/고용",SUM(K1992*3.3%*-1,K1992*75%*0.8%*-1)),"")</f>
        <v/>
      </c>
      <c r="N1992" s="503">
        <f t="shared" ca="1" si="36"/>
        <v>0</v>
      </c>
      <c r="O1992" s="540"/>
      <c r="P1992" s="540"/>
      <c r="Q1992" s="537"/>
      <c r="R1992" s="537"/>
      <c r="S1992" s="537"/>
    </row>
    <row r="1993" spans="2:19" ht="18.75" customHeight="1">
      <c r="B1993" s="626"/>
      <c r="C1993" s="626"/>
      <c r="D1993" s="626" t="str">
        <f ca="1">IFERROR(_xludf.XLOOKUP(E1993,예산코드!D:D,예산코드!A:A),"")</f>
        <v/>
      </c>
      <c r="E1993" s="739"/>
      <c r="F1993" s="747"/>
      <c r="G1993" s="740"/>
      <c r="H1993" s="741"/>
      <c r="I1993" s="741"/>
      <c r="J1993" s="741"/>
      <c r="K1993" s="742"/>
      <c r="L1993" s="743"/>
      <c r="M1993" s="502" t="str">
        <f t="array" aca="1" ref="M1993" ca="1">IFERROR(_xludf.IFS(J1993="원천",K1993*3.3%*-1,J1993="원천/고용",SUM(K1993*3.3%*-1,K1993*75%*0.8%*-1)),"")</f>
        <v/>
      </c>
      <c r="N1993" s="503">
        <f t="shared" ca="1" si="36"/>
        <v>0</v>
      </c>
      <c r="O1993" s="541"/>
      <c r="P1993" s="541"/>
      <c r="Q1993" s="537"/>
      <c r="R1993" s="537"/>
      <c r="S1993" s="537"/>
    </row>
    <row r="1994" spans="2:19" ht="18.75" customHeight="1">
      <c r="B1994" s="626"/>
      <c r="C1994" s="626"/>
      <c r="D1994" s="626" t="str">
        <f ca="1">IFERROR(_xludf.XLOOKUP(E1994,예산코드!D:D,예산코드!A:A),"")</f>
        <v/>
      </c>
      <c r="E1994" s="739"/>
      <c r="F1994" s="747"/>
      <c r="G1994" s="740"/>
      <c r="H1994" s="741"/>
      <c r="I1994" s="741"/>
      <c r="J1994" s="741"/>
      <c r="K1994" s="742"/>
      <c r="L1994" s="743"/>
      <c r="M1994" s="502" t="str">
        <f t="array" aca="1" ref="M1994" ca="1">IFERROR(_xludf.IFS(J1994="원천",K1994*3.3%*-1,J1994="원천/고용",SUM(K1994*3.3%*-1,K1994*75%*0.8%*-1)),"")</f>
        <v/>
      </c>
      <c r="N1994" s="503">
        <f t="shared" ca="1" si="36"/>
        <v>0</v>
      </c>
      <c r="O1994" s="540"/>
      <c r="P1994" s="540"/>
      <c r="Q1994" s="537"/>
      <c r="R1994" s="537"/>
      <c r="S1994" s="537"/>
    </row>
    <row r="1995" spans="2:19" ht="18.75" customHeight="1">
      <c r="B1995" s="626"/>
      <c r="C1995" s="626"/>
      <c r="D1995" s="626" t="str">
        <f ca="1">IFERROR(_xludf.XLOOKUP(E1995,예산코드!D:D,예산코드!A:A),"")</f>
        <v/>
      </c>
      <c r="E1995" s="739"/>
      <c r="F1995" s="747"/>
      <c r="G1995" s="740"/>
      <c r="H1995" s="741"/>
      <c r="I1995" s="741"/>
      <c r="J1995" s="741"/>
      <c r="K1995" s="742"/>
      <c r="L1995" s="743"/>
      <c r="M1995" s="502" t="str">
        <f t="array" aca="1" ref="M1995" ca="1">IFERROR(_xludf.IFS(J1995="원천",K1995*3.3%*-1,J1995="원천/고용",SUM(K1995*3.3%*-1,K1995*75%*0.8%*-1)),"")</f>
        <v/>
      </c>
      <c r="N1995" s="503">
        <f t="shared" ca="1" si="36"/>
        <v>0</v>
      </c>
      <c r="O1995" s="541"/>
      <c r="P1995" s="541"/>
      <c r="Q1995" s="537"/>
      <c r="R1995" s="537"/>
      <c r="S1995" s="537"/>
    </row>
    <row r="1996" spans="2:19" ht="18.75" customHeight="1">
      <c r="B1996" s="626"/>
      <c r="C1996" s="626"/>
      <c r="D1996" s="626" t="str">
        <f ca="1">IFERROR(_xludf.XLOOKUP(E1996,예산코드!D:D,예산코드!A:A),"")</f>
        <v/>
      </c>
      <c r="E1996" s="739"/>
      <c r="F1996" s="747"/>
      <c r="G1996" s="740"/>
      <c r="H1996" s="741"/>
      <c r="I1996" s="741"/>
      <c r="J1996" s="741"/>
      <c r="K1996" s="742"/>
      <c r="L1996" s="743"/>
      <c r="M1996" s="502" t="str">
        <f t="array" aca="1" ref="M1996" ca="1">IFERROR(_xludf.IFS(J1996="원천",K1996*3.3%*-1,J1996="원천/고용",SUM(K1996*3.3%*-1,K1996*75%*0.8%*-1)),"")</f>
        <v/>
      </c>
      <c r="N1996" s="503">
        <f t="shared" ca="1" si="36"/>
        <v>0</v>
      </c>
      <c r="O1996" s="540"/>
      <c r="P1996" s="540"/>
      <c r="Q1996" s="537"/>
      <c r="R1996" s="537"/>
      <c r="S1996" s="537"/>
    </row>
    <row r="1997" spans="2:19" ht="18.75" customHeight="1">
      <c r="B1997" s="626"/>
      <c r="C1997" s="626"/>
      <c r="D1997" s="626" t="str">
        <f ca="1">IFERROR(_xludf.XLOOKUP(E1997,예산코드!D:D,예산코드!A:A),"")</f>
        <v/>
      </c>
      <c r="E1997" s="739"/>
      <c r="F1997" s="747"/>
      <c r="G1997" s="740"/>
      <c r="H1997" s="741"/>
      <c r="I1997" s="741"/>
      <c r="J1997" s="741"/>
      <c r="K1997" s="742"/>
      <c r="L1997" s="743"/>
      <c r="M1997" s="502" t="str">
        <f t="array" aca="1" ref="M1997" ca="1">IFERROR(_xludf.IFS(J1997="원천",K1997*3.3%*-1,J1997="원천/고용",SUM(K1997*3.3%*-1,K1997*75%*0.8%*-1)),"")</f>
        <v/>
      </c>
      <c r="N1997" s="503">
        <f t="shared" ca="1" si="36"/>
        <v>0</v>
      </c>
      <c r="O1997" s="541"/>
      <c r="P1997" s="541"/>
      <c r="Q1997" s="537"/>
      <c r="R1997" s="537"/>
      <c r="S1997" s="537"/>
    </row>
    <row r="1998" spans="2:19" ht="18.75" customHeight="1">
      <c r="B1998" s="626"/>
      <c r="C1998" s="626"/>
      <c r="D1998" s="626" t="str">
        <f ca="1">IFERROR(_xludf.XLOOKUP(E1998,예산코드!D:D,예산코드!A:A),"")</f>
        <v/>
      </c>
      <c r="E1998" s="739"/>
      <c r="F1998" s="747"/>
      <c r="G1998" s="740"/>
      <c r="H1998" s="741"/>
      <c r="I1998" s="741"/>
      <c r="J1998" s="741"/>
      <c r="K1998" s="742"/>
      <c r="L1998" s="743"/>
      <c r="M1998" s="502" t="str">
        <f t="array" aca="1" ref="M1998" ca="1">IFERROR(_xludf.IFS(J1998="원천",K1998*3.3%*-1,J1998="원천/고용",SUM(K1998*3.3%*-1,K1998*75%*0.8%*-1)),"")</f>
        <v/>
      </c>
      <c r="N1998" s="503">
        <f t="shared" ca="1" si="36"/>
        <v>0</v>
      </c>
      <c r="O1998" s="540"/>
      <c r="P1998" s="540"/>
      <c r="Q1998" s="537"/>
      <c r="R1998" s="537"/>
      <c r="S1998" s="537"/>
    </row>
    <row r="1999" spans="2:19" ht="18.75" customHeight="1">
      <c r="B1999" s="626"/>
      <c r="C1999" s="626"/>
      <c r="D1999" s="626" t="str">
        <f ca="1">IFERROR(_xludf.XLOOKUP(E1999,예산코드!D:D,예산코드!A:A),"")</f>
        <v/>
      </c>
      <c r="E1999" s="739"/>
      <c r="F1999" s="747"/>
      <c r="G1999" s="740"/>
      <c r="H1999" s="741"/>
      <c r="I1999" s="741"/>
      <c r="J1999" s="741"/>
      <c r="K1999" s="742"/>
      <c r="L1999" s="743"/>
      <c r="M1999" s="502" t="str">
        <f t="array" aca="1" ref="M1999" ca="1">IFERROR(_xludf.IFS(J1999="원천",K1999*3.3%*-1,J1999="원천/고용",SUM(K1999*3.3%*-1,K1999*75%*0.8%*-1)),"")</f>
        <v/>
      </c>
      <c r="N1999" s="503">
        <f t="shared" ca="1" si="36"/>
        <v>0</v>
      </c>
      <c r="O1999" s="541"/>
      <c r="P1999" s="541"/>
      <c r="Q1999" s="537"/>
      <c r="R1999" s="537"/>
      <c r="S1999" s="537"/>
    </row>
    <row r="2000" spans="2:19" ht="18.75" customHeight="1">
      <c r="B2000" s="626"/>
      <c r="C2000" s="626"/>
      <c r="D2000" s="626" t="str">
        <f ca="1">IFERROR(_xludf.XLOOKUP(E2000,예산코드!D:D,예산코드!A:A),"")</f>
        <v/>
      </c>
      <c r="E2000" s="739"/>
      <c r="F2000" s="747"/>
      <c r="G2000" s="740"/>
      <c r="H2000" s="741"/>
      <c r="I2000" s="741"/>
      <c r="J2000" s="741"/>
      <c r="K2000" s="742"/>
      <c r="L2000" s="743"/>
      <c r="M2000" s="502" t="str">
        <f t="array" aca="1" ref="M2000" ca="1">IFERROR(_xludf.IFS(J2000="원천",K2000*3.3%*-1,J2000="원천/고용",SUM(K2000*3.3%*-1,K2000*75%*0.8%*-1)),"")</f>
        <v/>
      </c>
      <c r="N2000" s="503">
        <f t="shared" ca="1" si="36"/>
        <v>0</v>
      </c>
      <c r="O2000" s="540"/>
      <c r="P2000" s="540"/>
      <c r="Q2000" s="537"/>
      <c r="R2000" s="537"/>
      <c r="S2000" s="537"/>
    </row>
    <row r="2001" spans="2:19" ht="18.75" customHeight="1">
      <c r="B2001" s="626"/>
      <c r="C2001" s="626"/>
      <c r="D2001" s="626" t="str">
        <f ca="1">IFERROR(_xludf.XLOOKUP(E2001,예산코드!D:D,예산코드!A:A),"")</f>
        <v/>
      </c>
      <c r="E2001" s="739"/>
      <c r="F2001" s="747"/>
      <c r="G2001" s="740"/>
      <c r="H2001" s="741"/>
      <c r="I2001" s="741"/>
      <c r="J2001" s="741"/>
      <c r="K2001" s="742"/>
      <c r="L2001" s="743"/>
      <c r="M2001" s="502" t="str">
        <f t="array" aca="1" ref="M2001" ca="1">IFERROR(_xludf.IFS(J2001="원천",K2001*3.3%*-1,J2001="원천/고용",SUM(K2001*3.3%*-1,K2001*75%*0.8%*-1)),"")</f>
        <v/>
      </c>
      <c r="N2001" s="503">
        <f t="shared" ca="1" si="36"/>
        <v>0</v>
      </c>
      <c r="O2001" s="541"/>
      <c r="P2001" s="541"/>
      <c r="Q2001" s="537"/>
      <c r="R2001" s="537"/>
      <c r="S2001" s="537"/>
    </row>
    <row r="2002" spans="2:19" ht="18.75" customHeight="1">
      <c r="B2002" s="626"/>
      <c r="C2002" s="626"/>
      <c r="D2002" s="626" t="str">
        <f ca="1">IFERROR(_xludf.XLOOKUP(E2002,예산코드!D:D,예산코드!A:A),"")</f>
        <v/>
      </c>
      <c r="E2002" s="739"/>
      <c r="F2002" s="747"/>
      <c r="G2002" s="740"/>
      <c r="H2002" s="741"/>
      <c r="I2002" s="741"/>
      <c r="J2002" s="741"/>
      <c r="K2002" s="742"/>
      <c r="L2002" s="743"/>
      <c r="M2002" s="502" t="str">
        <f t="array" aca="1" ref="M2002" ca="1">IFERROR(_xludf.IFS(J2002="원천",K2002*3.3%*-1,J2002="원천/고용",SUM(K2002*3.3%*-1,K2002*75%*0.8%*-1)),"")</f>
        <v/>
      </c>
      <c r="N2002" s="503">
        <f t="shared" ca="1" si="36"/>
        <v>0</v>
      </c>
      <c r="O2002" s="540"/>
      <c r="P2002" s="540"/>
      <c r="Q2002" s="537"/>
      <c r="R2002" s="537"/>
      <c r="S2002" s="537"/>
    </row>
    <row r="2003" spans="2:19" ht="18.75" customHeight="1">
      <c r="B2003" s="626"/>
      <c r="C2003" s="626"/>
      <c r="D2003" s="626" t="str">
        <f ca="1">IFERROR(_xludf.XLOOKUP(E2003,예산코드!D:D,예산코드!A:A),"")</f>
        <v/>
      </c>
      <c r="E2003" s="739"/>
      <c r="F2003" s="747"/>
      <c r="G2003" s="740"/>
      <c r="H2003" s="741"/>
      <c r="I2003" s="741"/>
      <c r="J2003" s="741"/>
      <c r="K2003" s="742"/>
      <c r="L2003" s="743"/>
      <c r="M2003" s="502" t="str">
        <f t="array" aca="1" ref="M2003" ca="1">IFERROR(_xludf.IFS(J2003="원천",K2003*3.3%*-1,J2003="원천/고용",SUM(K2003*3.3%*-1,K2003*75%*0.8%*-1)),"")</f>
        <v/>
      </c>
      <c r="N2003" s="503">
        <f t="shared" ca="1" si="36"/>
        <v>0</v>
      </c>
      <c r="O2003" s="541"/>
      <c r="P2003" s="541"/>
      <c r="Q2003" s="537"/>
      <c r="R2003" s="537"/>
      <c r="S2003" s="537"/>
    </row>
    <row r="2004" spans="2:19" ht="18.75" customHeight="1">
      <c r="B2004" s="626"/>
      <c r="C2004" s="626"/>
      <c r="D2004" s="626" t="str">
        <f ca="1">IFERROR(_xludf.XLOOKUP(E2004,예산코드!D:D,예산코드!A:A),"")</f>
        <v/>
      </c>
      <c r="E2004" s="739"/>
      <c r="F2004" s="747"/>
      <c r="G2004" s="740"/>
      <c r="H2004" s="741"/>
      <c r="I2004" s="741"/>
      <c r="J2004" s="741"/>
      <c r="K2004" s="742"/>
      <c r="L2004" s="743"/>
      <c r="M2004" s="502" t="str">
        <f t="array" aca="1" ref="M2004" ca="1">IFERROR(_xludf.IFS(J2004="원천",K2004*3.3%*-1,J2004="원천/고용",SUM(K2004*3.3%*-1,K2004*75%*0.8%*-1)),"")</f>
        <v/>
      </c>
      <c r="N2004" s="503">
        <f t="shared" ca="1" si="36"/>
        <v>0</v>
      </c>
      <c r="O2004" s="540"/>
      <c r="P2004" s="540"/>
      <c r="Q2004" s="537"/>
      <c r="R2004" s="537"/>
      <c r="S2004" s="537"/>
    </row>
    <row r="2005" spans="2:19" ht="18.75" customHeight="1">
      <c r="B2005" s="626"/>
      <c r="C2005" s="626"/>
      <c r="D2005" s="626" t="str">
        <f ca="1">IFERROR(_xludf.XLOOKUP(E2005,예산코드!D:D,예산코드!A:A),"")</f>
        <v/>
      </c>
      <c r="E2005" s="739"/>
      <c r="F2005" s="747"/>
      <c r="G2005" s="740"/>
      <c r="H2005" s="741"/>
      <c r="I2005" s="741"/>
      <c r="J2005" s="741"/>
      <c r="K2005" s="742"/>
      <c r="L2005" s="743"/>
      <c r="M2005" s="502" t="str">
        <f t="array" aca="1" ref="M2005" ca="1">IFERROR(_xludf.IFS(J2005="원천",K2005*3.3%*-1,J2005="원천/고용",SUM(K2005*3.3%*-1,K2005*75%*0.8%*-1)),"")</f>
        <v/>
      </c>
      <c r="N2005" s="503">
        <f t="shared" ca="1" si="36"/>
        <v>0</v>
      </c>
      <c r="O2005" s="541"/>
      <c r="P2005" s="541"/>
      <c r="Q2005" s="537"/>
      <c r="R2005" s="537"/>
      <c r="S2005" s="537"/>
    </row>
    <row r="2006" spans="2:19" ht="18.75" customHeight="1">
      <c r="B2006" s="626"/>
      <c r="C2006" s="626"/>
      <c r="D2006" s="626" t="str">
        <f ca="1">IFERROR(_xludf.XLOOKUP(E2006,예산코드!D:D,예산코드!A:A),"")</f>
        <v/>
      </c>
      <c r="E2006" s="739"/>
      <c r="F2006" s="747"/>
      <c r="G2006" s="740"/>
      <c r="H2006" s="741"/>
      <c r="I2006" s="741"/>
      <c r="J2006" s="741"/>
      <c r="K2006" s="742"/>
      <c r="L2006" s="743"/>
      <c r="M2006" s="502" t="str">
        <f t="array" aca="1" ref="M2006" ca="1">IFERROR(_xludf.IFS(J2006="원천",K2006*3.3%*-1,J2006="원천/고용",SUM(K2006*3.3%*-1,K2006*75%*0.8%*-1)),"")</f>
        <v/>
      </c>
      <c r="N2006" s="503">
        <f t="shared" ca="1" si="36"/>
        <v>0</v>
      </c>
      <c r="O2006" s="540"/>
      <c r="P2006" s="540"/>
      <c r="Q2006" s="537"/>
      <c r="R2006" s="537"/>
      <c r="S2006" s="537"/>
    </row>
    <row r="2007" spans="2:19" ht="18.75" customHeight="1">
      <c r="B2007" s="626"/>
      <c r="C2007" s="626"/>
      <c r="D2007" s="626" t="str">
        <f ca="1">IFERROR(_xludf.XLOOKUP(E2007,예산코드!D:D,예산코드!A:A),"")</f>
        <v/>
      </c>
      <c r="E2007" s="739"/>
      <c r="F2007" s="747"/>
      <c r="G2007" s="740"/>
      <c r="H2007" s="741"/>
      <c r="I2007" s="741"/>
      <c r="J2007" s="741"/>
      <c r="K2007" s="742"/>
      <c r="L2007" s="743"/>
      <c r="M2007" s="502" t="str">
        <f t="array" aca="1" ref="M2007" ca="1">IFERROR(_xludf.IFS(J2007="원천",K2007*3.3%*-1,J2007="원천/고용",SUM(K2007*3.3%*-1,K2007*75%*0.8%*-1)),"")</f>
        <v/>
      </c>
      <c r="N2007" s="503">
        <f t="shared" ca="1" si="36"/>
        <v>0</v>
      </c>
      <c r="O2007" s="541"/>
      <c r="P2007" s="541"/>
      <c r="Q2007" s="537"/>
      <c r="R2007" s="537"/>
      <c r="S2007" s="537"/>
    </row>
    <row r="2008" spans="2:19" ht="18.75" customHeight="1">
      <c r="B2008" s="626"/>
      <c r="C2008" s="626"/>
      <c r="D2008" s="626" t="str">
        <f ca="1">IFERROR(_xludf.XLOOKUP(E2008,예산코드!D:D,예산코드!A:A),"")</f>
        <v/>
      </c>
      <c r="E2008" s="739"/>
      <c r="F2008" s="747"/>
      <c r="G2008" s="740"/>
      <c r="H2008" s="741"/>
      <c r="I2008" s="741"/>
      <c r="J2008" s="741"/>
      <c r="K2008" s="742"/>
      <c r="L2008" s="743"/>
      <c r="M2008" s="502" t="str">
        <f t="array" aca="1" ref="M2008" ca="1">IFERROR(_xludf.IFS(J2008="원천",K2008*3.3%*-1,J2008="원천/고용",SUM(K2008*3.3%*-1,K2008*75%*0.8%*-1)),"")</f>
        <v/>
      </c>
      <c r="N2008" s="503">
        <f t="shared" ca="1" si="36"/>
        <v>0</v>
      </c>
      <c r="O2008" s="540"/>
      <c r="P2008" s="540"/>
      <c r="Q2008" s="537"/>
      <c r="R2008" s="537"/>
      <c r="S2008" s="537"/>
    </row>
    <row r="2009" spans="2:19" ht="18.75" customHeight="1">
      <c r="B2009" s="626"/>
      <c r="C2009" s="626"/>
      <c r="D2009" s="626" t="str">
        <f ca="1">IFERROR(_xludf.XLOOKUP(E2009,예산코드!D:D,예산코드!A:A),"")</f>
        <v/>
      </c>
      <c r="E2009" s="739"/>
      <c r="F2009" s="747"/>
      <c r="G2009" s="740"/>
      <c r="H2009" s="741"/>
      <c r="I2009" s="741"/>
      <c r="J2009" s="741"/>
      <c r="K2009" s="742"/>
      <c r="L2009" s="743"/>
      <c r="M2009" s="502" t="str">
        <f t="array" aca="1" ref="M2009" ca="1">IFERROR(_xludf.IFS(J2009="원천",K2009*3.3%*-1,J2009="원천/고용",SUM(K2009*3.3%*-1,K2009*75%*0.8%*-1)),"")</f>
        <v/>
      </c>
      <c r="N2009" s="503">
        <f t="shared" ca="1" si="36"/>
        <v>0</v>
      </c>
      <c r="O2009" s="541"/>
      <c r="P2009" s="541"/>
      <c r="Q2009" s="537"/>
      <c r="R2009" s="537"/>
      <c r="S2009" s="537"/>
    </row>
    <row r="2010" spans="2:19" ht="18.75" customHeight="1">
      <c r="B2010" s="626"/>
      <c r="C2010" s="626"/>
      <c r="D2010" s="626" t="str">
        <f ca="1">IFERROR(_xludf.XLOOKUP(E2010,예산코드!D:D,예산코드!A:A),"")</f>
        <v/>
      </c>
      <c r="E2010" s="739"/>
      <c r="F2010" s="747"/>
      <c r="G2010" s="740"/>
      <c r="H2010" s="741"/>
      <c r="I2010" s="741"/>
      <c r="J2010" s="741"/>
      <c r="K2010" s="742"/>
      <c r="L2010" s="743"/>
      <c r="M2010" s="502" t="str">
        <f t="array" aca="1" ref="M2010" ca="1">IFERROR(_xludf.IFS(J2010="원천",K2010*3.3%*-1,J2010="원천/고용",SUM(K2010*3.3%*-1,K2010*75%*0.8%*-1)),"")</f>
        <v/>
      </c>
      <c r="N2010" s="503">
        <f t="shared" ca="1" si="36"/>
        <v>0</v>
      </c>
      <c r="O2010" s="540"/>
      <c r="P2010" s="540"/>
      <c r="Q2010" s="537"/>
      <c r="R2010" s="537"/>
      <c r="S2010" s="537"/>
    </row>
    <row r="2011" spans="2:19" ht="18.75" customHeight="1">
      <c r="B2011" s="626"/>
      <c r="C2011" s="626"/>
      <c r="D2011" s="626" t="str">
        <f ca="1">IFERROR(_xludf.XLOOKUP(E2011,예산코드!D:D,예산코드!A:A),"")</f>
        <v/>
      </c>
      <c r="E2011" s="739"/>
      <c r="F2011" s="747"/>
      <c r="G2011" s="740"/>
      <c r="H2011" s="741"/>
      <c r="I2011" s="741"/>
      <c r="J2011" s="741"/>
      <c r="K2011" s="742"/>
      <c r="L2011" s="743"/>
      <c r="M2011" s="502" t="str">
        <f t="array" aca="1" ref="M2011" ca="1">IFERROR(_xludf.IFS(J2011="원천",K2011*3.3%*-1,J2011="원천/고용",SUM(K2011*3.3%*-1,K2011*75%*0.8%*-1)),"")</f>
        <v/>
      </c>
      <c r="N2011" s="503">
        <f t="shared" ca="1" si="36"/>
        <v>0</v>
      </c>
      <c r="O2011" s="541"/>
      <c r="P2011" s="541"/>
      <c r="Q2011" s="537"/>
      <c r="R2011" s="537"/>
      <c r="S2011" s="537"/>
    </row>
    <row r="2012" spans="2:19" ht="18.75" customHeight="1">
      <c r="B2012" s="626"/>
      <c r="C2012" s="626"/>
      <c r="D2012" s="626" t="str">
        <f ca="1">IFERROR(_xludf.XLOOKUP(E2012,예산코드!D:D,예산코드!A:A),"")</f>
        <v/>
      </c>
      <c r="E2012" s="739"/>
      <c r="F2012" s="747"/>
      <c r="G2012" s="740"/>
      <c r="H2012" s="741"/>
      <c r="I2012" s="741"/>
      <c r="J2012" s="741"/>
      <c r="K2012" s="742"/>
      <c r="L2012" s="743"/>
      <c r="M2012" s="502" t="str">
        <f t="array" aca="1" ref="M2012" ca="1">IFERROR(_xludf.IFS(J2012="원천",K2012*3.3%*-1,J2012="원천/고용",SUM(K2012*3.3%*-1,K2012*75%*0.8%*-1)),"")</f>
        <v/>
      </c>
      <c r="N2012" s="503">
        <f t="shared" ca="1" si="36"/>
        <v>0</v>
      </c>
      <c r="O2012" s="540"/>
      <c r="P2012" s="540"/>
      <c r="Q2012" s="537"/>
      <c r="R2012" s="537"/>
      <c r="S2012" s="537"/>
    </row>
    <row r="2013" spans="2:19" ht="18.75" customHeight="1">
      <c r="B2013" s="626"/>
      <c r="C2013" s="626"/>
      <c r="D2013" s="626" t="str">
        <f ca="1">IFERROR(_xludf.XLOOKUP(E2013,예산코드!D:D,예산코드!A:A),"")</f>
        <v/>
      </c>
      <c r="E2013" s="739"/>
      <c r="F2013" s="747"/>
      <c r="G2013" s="740"/>
      <c r="H2013" s="741"/>
      <c r="I2013" s="741"/>
      <c r="J2013" s="741"/>
      <c r="K2013" s="742"/>
      <c r="L2013" s="743"/>
      <c r="M2013" s="502" t="str">
        <f t="array" aca="1" ref="M2013" ca="1">IFERROR(_xludf.IFS(J2013="원천",K2013*3.3%*-1,J2013="원천/고용",SUM(K2013*3.3%*-1,K2013*75%*0.8%*-1)),"")</f>
        <v/>
      </c>
      <c r="N2013" s="503">
        <f t="shared" ca="1" si="36"/>
        <v>0</v>
      </c>
      <c r="O2013" s="541"/>
      <c r="P2013" s="541"/>
      <c r="Q2013" s="537"/>
      <c r="R2013" s="537"/>
      <c r="S2013" s="537"/>
    </row>
    <row r="2014" spans="2:19" ht="18.75" customHeight="1">
      <c r="B2014" s="626"/>
      <c r="C2014" s="626"/>
      <c r="D2014" s="626" t="str">
        <f ca="1">IFERROR(_xludf.XLOOKUP(E2014,예산코드!D:D,예산코드!A:A),"")</f>
        <v/>
      </c>
      <c r="E2014" s="739"/>
      <c r="F2014" s="747"/>
      <c r="G2014" s="740"/>
      <c r="H2014" s="741"/>
      <c r="I2014" s="741"/>
      <c r="J2014" s="741"/>
      <c r="K2014" s="742"/>
      <c r="L2014" s="743"/>
      <c r="M2014" s="502" t="str">
        <f t="array" aca="1" ref="M2014" ca="1">IFERROR(_xludf.IFS(J2014="원천",K2014*3.3%*-1,J2014="원천/고용",SUM(K2014*3.3%*-1,K2014*75%*0.8%*-1)),"")</f>
        <v/>
      </c>
      <c r="N2014" s="503">
        <f t="shared" ca="1" si="36"/>
        <v>0</v>
      </c>
      <c r="O2014" s="540"/>
      <c r="P2014" s="540"/>
      <c r="Q2014" s="537"/>
      <c r="R2014" s="537"/>
      <c r="S2014" s="537"/>
    </row>
    <row r="2015" spans="2:19" ht="18.75" customHeight="1">
      <c r="B2015" s="626"/>
      <c r="C2015" s="626"/>
      <c r="D2015" s="626" t="str">
        <f ca="1">IFERROR(_xludf.XLOOKUP(E2015,예산코드!D:D,예산코드!A:A),"")</f>
        <v/>
      </c>
      <c r="E2015" s="739"/>
      <c r="F2015" s="747"/>
      <c r="G2015" s="740"/>
      <c r="H2015" s="741"/>
      <c r="I2015" s="741"/>
      <c r="J2015" s="741"/>
      <c r="K2015" s="742"/>
      <c r="L2015" s="743"/>
      <c r="M2015" s="502" t="str">
        <f t="array" aca="1" ref="M2015" ca="1">IFERROR(_xludf.IFS(J2015="원천",K2015*3.3%*-1,J2015="원천/고용",SUM(K2015*3.3%*-1,K2015*75%*0.8%*-1)),"")</f>
        <v/>
      </c>
      <c r="N2015" s="503">
        <f t="shared" ca="1" si="36"/>
        <v>0</v>
      </c>
      <c r="O2015" s="541"/>
      <c r="P2015" s="541"/>
      <c r="Q2015" s="537"/>
      <c r="R2015" s="537"/>
      <c r="S2015" s="537"/>
    </row>
    <row r="2016" spans="2:19" ht="18.75" customHeight="1">
      <c r="B2016" s="626"/>
      <c r="C2016" s="626"/>
      <c r="D2016" s="626" t="str">
        <f ca="1">IFERROR(_xludf.XLOOKUP(E2016,예산코드!D:D,예산코드!A:A),"")</f>
        <v/>
      </c>
      <c r="E2016" s="739"/>
      <c r="F2016" s="747"/>
      <c r="G2016" s="740"/>
      <c r="H2016" s="741"/>
      <c r="I2016" s="741"/>
      <c r="J2016" s="741"/>
      <c r="K2016" s="742"/>
      <c r="L2016" s="743"/>
      <c r="M2016" s="502" t="str">
        <f t="array" aca="1" ref="M2016" ca="1">IFERROR(_xludf.IFS(J2016="원천",K2016*3.3%*-1,J2016="원천/고용",SUM(K2016*3.3%*-1,K2016*75%*0.8%*-1)),"")</f>
        <v/>
      </c>
      <c r="N2016" s="503">
        <f t="shared" ca="1" si="36"/>
        <v>0</v>
      </c>
      <c r="O2016" s="540"/>
      <c r="P2016" s="540"/>
      <c r="Q2016" s="537"/>
      <c r="R2016" s="537"/>
      <c r="S2016" s="537"/>
    </row>
    <row r="2017" spans="2:19" ht="18.75" customHeight="1">
      <c r="B2017" s="626"/>
      <c r="C2017" s="626"/>
      <c r="D2017" s="626" t="str">
        <f ca="1">IFERROR(_xludf.XLOOKUP(E2017,예산코드!D:D,예산코드!A:A),"")</f>
        <v/>
      </c>
      <c r="E2017" s="739"/>
      <c r="F2017" s="747"/>
      <c r="G2017" s="740"/>
      <c r="H2017" s="741"/>
      <c r="I2017" s="741"/>
      <c r="J2017" s="741"/>
      <c r="K2017" s="742"/>
      <c r="L2017" s="743"/>
      <c r="M2017" s="502" t="str">
        <f t="array" aca="1" ref="M2017" ca="1">IFERROR(_xludf.IFS(J2017="원천",K2017*3.3%*-1,J2017="원천/고용",SUM(K2017*3.3%*-1,K2017*75%*0.8%*-1)),"")</f>
        <v/>
      </c>
      <c r="N2017" s="503">
        <f t="shared" ca="1" si="36"/>
        <v>0</v>
      </c>
      <c r="O2017" s="541"/>
      <c r="P2017" s="541"/>
      <c r="Q2017" s="537"/>
      <c r="R2017" s="537"/>
      <c r="S2017" s="537"/>
    </row>
    <row r="2018" spans="2:19" ht="18.75" customHeight="1">
      <c r="B2018" s="626"/>
      <c r="C2018" s="626"/>
      <c r="D2018" s="626" t="str">
        <f ca="1">IFERROR(_xludf.XLOOKUP(E2018,예산코드!D:D,예산코드!A:A),"")</f>
        <v/>
      </c>
      <c r="E2018" s="739"/>
      <c r="F2018" s="747"/>
      <c r="G2018" s="740"/>
      <c r="H2018" s="741"/>
      <c r="I2018" s="741"/>
      <c r="J2018" s="741"/>
      <c r="K2018" s="742"/>
      <c r="L2018" s="743"/>
      <c r="M2018" s="502" t="str">
        <f t="array" aca="1" ref="M2018" ca="1">IFERROR(_xludf.IFS(J2018="원천",K2018*3.3%*-1,J2018="원천/고용",SUM(K2018*3.3%*-1,K2018*75%*0.8%*-1)),"")</f>
        <v/>
      </c>
      <c r="N2018" s="503">
        <f t="shared" ca="1" si="36"/>
        <v>0</v>
      </c>
      <c r="O2018" s="540"/>
      <c r="P2018" s="540"/>
      <c r="Q2018" s="537"/>
      <c r="R2018" s="537"/>
      <c r="S2018" s="537"/>
    </row>
    <row r="2019" spans="2:19" ht="18.75" customHeight="1">
      <c r="B2019" s="626"/>
      <c r="C2019" s="626"/>
      <c r="D2019" s="626" t="str">
        <f ca="1">IFERROR(_xludf.XLOOKUP(E2019,예산코드!D:D,예산코드!A:A),"")</f>
        <v/>
      </c>
      <c r="E2019" s="739"/>
      <c r="F2019" s="747"/>
      <c r="G2019" s="740"/>
      <c r="H2019" s="741"/>
      <c r="I2019" s="741"/>
      <c r="J2019" s="741"/>
      <c r="K2019" s="742"/>
      <c r="L2019" s="743"/>
      <c r="M2019" s="502" t="str">
        <f t="array" aca="1" ref="M2019" ca="1">IFERROR(_xludf.IFS(J2019="원천",K2019*3.3%*-1,J2019="원천/고용",SUM(K2019*3.3%*-1,K2019*75%*0.8%*-1)),"")</f>
        <v/>
      </c>
      <c r="N2019" s="503">
        <f t="shared" ca="1" si="36"/>
        <v>0</v>
      </c>
      <c r="O2019" s="541"/>
      <c r="P2019" s="541"/>
      <c r="Q2019" s="537"/>
      <c r="R2019" s="537"/>
      <c r="S2019" s="537"/>
    </row>
    <row r="2020" spans="2:19" ht="18.75" customHeight="1">
      <c r="B2020" s="626"/>
      <c r="C2020" s="626"/>
      <c r="D2020" s="626" t="str">
        <f ca="1">IFERROR(_xludf.XLOOKUP(E2020,예산코드!D:D,예산코드!A:A),"")</f>
        <v/>
      </c>
      <c r="E2020" s="739"/>
      <c r="F2020" s="747"/>
      <c r="G2020" s="740"/>
      <c r="H2020" s="741"/>
      <c r="I2020" s="741"/>
      <c r="J2020" s="741"/>
      <c r="K2020" s="742"/>
      <c r="L2020" s="743"/>
      <c r="M2020" s="502" t="str">
        <f t="array" aca="1" ref="M2020" ca="1">IFERROR(_xludf.IFS(J2020="원천",K2020*3.3%*-1,J2020="원천/고용",SUM(K2020*3.3%*-1,K2020*75%*0.8%*-1)),"")</f>
        <v/>
      </c>
      <c r="N2020" s="503">
        <f t="shared" ca="1" si="36"/>
        <v>0</v>
      </c>
      <c r="O2020" s="540"/>
      <c r="P2020" s="540"/>
      <c r="Q2020" s="537"/>
      <c r="R2020" s="537"/>
      <c r="S2020" s="537"/>
    </row>
    <row r="2021" spans="2:19" ht="18.75" customHeight="1">
      <c r="B2021" s="626"/>
      <c r="C2021" s="626"/>
      <c r="D2021" s="626" t="str">
        <f ca="1">IFERROR(_xludf.XLOOKUP(E2021,예산코드!D:D,예산코드!A:A),"")</f>
        <v/>
      </c>
      <c r="E2021" s="739"/>
      <c r="F2021" s="747"/>
      <c r="G2021" s="740"/>
      <c r="H2021" s="741"/>
      <c r="I2021" s="741"/>
      <c r="J2021" s="741"/>
      <c r="K2021" s="742"/>
      <c r="L2021" s="743"/>
      <c r="M2021" s="502" t="str">
        <f t="array" aca="1" ref="M2021" ca="1">IFERROR(_xludf.IFS(J2021="원천",K2021*3.3%*-1,J2021="원천/고용",SUM(K2021*3.3%*-1,K2021*75%*0.8%*-1)),"")</f>
        <v/>
      </c>
      <c r="N2021" s="503">
        <f t="shared" ca="1" si="36"/>
        <v>0</v>
      </c>
      <c r="O2021" s="541"/>
      <c r="P2021" s="541"/>
      <c r="Q2021" s="537"/>
      <c r="R2021" s="537"/>
      <c r="S2021" s="537"/>
    </row>
    <row r="2022" spans="2:19" ht="18.75" customHeight="1">
      <c r="B2022" s="626"/>
      <c r="C2022" s="626"/>
      <c r="D2022" s="626" t="str">
        <f ca="1">IFERROR(_xludf.XLOOKUP(E2022,예산코드!D:D,예산코드!A:A),"")</f>
        <v/>
      </c>
      <c r="E2022" s="739"/>
      <c r="F2022" s="747"/>
      <c r="G2022" s="740"/>
      <c r="H2022" s="741"/>
      <c r="I2022" s="741"/>
      <c r="J2022" s="741"/>
      <c r="K2022" s="742"/>
      <c r="L2022" s="743"/>
      <c r="M2022" s="502" t="str">
        <f t="array" aca="1" ref="M2022" ca="1">IFERROR(_xludf.IFS(J2022="원천",K2022*3.3%*-1,J2022="원천/고용",SUM(K2022*3.3%*-1,K2022*75%*0.8%*-1)),"")</f>
        <v/>
      </c>
      <c r="N2022" s="503">
        <f t="shared" ca="1" si="36"/>
        <v>0</v>
      </c>
      <c r="O2022" s="540"/>
      <c r="P2022" s="540"/>
      <c r="Q2022" s="537"/>
      <c r="R2022" s="537"/>
      <c r="S2022" s="537"/>
    </row>
    <row r="2023" spans="2:19" ht="18.75" customHeight="1">
      <c r="B2023" s="626"/>
      <c r="C2023" s="626"/>
      <c r="D2023" s="626" t="str">
        <f ca="1">IFERROR(_xludf.XLOOKUP(E2023,예산코드!D:D,예산코드!A:A),"")</f>
        <v/>
      </c>
      <c r="E2023" s="739"/>
      <c r="F2023" s="747"/>
      <c r="G2023" s="740"/>
      <c r="H2023" s="741"/>
      <c r="I2023" s="741"/>
      <c r="J2023" s="741"/>
      <c r="K2023" s="742"/>
      <c r="L2023" s="743"/>
      <c r="M2023" s="502" t="str">
        <f t="array" aca="1" ref="M2023" ca="1">IFERROR(_xludf.IFS(J2023="원천",K2023*3.3%*-1,J2023="원천/고용",SUM(K2023*3.3%*-1,K2023*75%*0.8%*-1)),"")</f>
        <v/>
      </c>
      <c r="N2023" s="503">
        <f t="shared" ca="1" si="36"/>
        <v>0</v>
      </c>
      <c r="O2023" s="541"/>
      <c r="P2023" s="541"/>
      <c r="Q2023" s="537"/>
      <c r="R2023" s="537"/>
      <c r="S2023" s="537"/>
    </row>
    <row r="2024" spans="2:19" ht="18.75" customHeight="1">
      <c r="B2024" s="626"/>
      <c r="C2024" s="626"/>
      <c r="D2024" s="626" t="str">
        <f ca="1">IFERROR(_xludf.XLOOKUP(E2024,예산코드!D:D,예산코드!A:A),"")</f>
        <v/>
      </c>
      <c r="E2024" s="739"/>
      <c r="F2024" s="747"/>
      <c r="G2024" s="740"/>
      <c r="H2024" s="741"/>
      <c r="I2024" s="741"/>
      <c r="J2024" s="741"/>
      <c r="K2024" s="742"/>
      <c r="L2024" s="743"/>
      <c r="M2024" s="502" t="str">
        <f t="array" aca="1" ref="M2024" ca="1">IFERROR(_xludf.IFS(J2024="원천",K2024*3.3%*-1,J2024="원천/고용",SUM(K2024*3.3%*-1,K2024*75%*0.8%*-1)),"")</f>
        <v/>
      </c>
      <c r="N2024" s="503">
        <f t="shared" ca="1" si="36"/>
        <v>0</v>
      </c>
      <c r="O2024" s="540"/>
      <c r="P2024" s="540"/>
      <c r="Q2024" s="537"/>
      <c r="R2024" s="537"/>
      <c r="S2024" s="537"/>
    </row>
    <row r="2025" spans="2:19" ht="18.75" customHeight="1">
      <c r="B2025" s="626"/>
      <c r="C2025" s="626"/>
      <c r="D2025" s="626" t="str">
        <f ca="1">IFERROR(_xludf.XLOOKUP(E2025,예산코드!D:D,예산코드!A:A),"")</f>
        <v/>
      </c>
      <c r="E2025" s="739"/>
      <c r="F2025" s="747"/>
      <c r="G2025" s="740"/>
      <c r="H2025" s="741"/>
      <c r="I2025" s="741"/>
      <c r="J2025" s="741"/>
      <c r="K2025" s="742"/>
      <c r="L2025" s="743"/>
      <c r="M2025" s="502" t="str">
        <f t="array" aca="1" ref="M2025" ca="1">IFERROR(_xludf.IFS(J2025="원천",K2025*3.3%*-1,J2025="원천/고용",SUM(K2025*3.3%*-1,K2025*75%*0.8%*-1)),"")</f>
        <v/>
      </c>
      <c r="N2025" s="503">
        <f t="shared" ca="1" si="36"/>
        <v>0</v>
      </c>
      <c r="O2025" s="541"/>
      <c r="P2025" s="541"/>
      <c r="Q2025" s="537"/>
      <c r="R2025" s="537"/>
      <c r="S2025" s="537"/>
    </row>
    <row r="2026" spans="2:19" ht="18.75" customHeight="1">
      <c r="B2026" s="626"/>
      <c r="C2026" s="626"/>
      <c r="D2026" s="626" t="str">
        <f ca="1">IFERROR(_xludf.XLOOKUP(E2026,예산코드!D:D,예산코드!A:A),"")</f>
        <v/>
      </c>
      <c r="E2026" s="739"/>
      <c r="F2026" s="747"/>
      <c r="G2026" s="740"/>
      <c r="H2026" s="741"/>
      <c r="I2026" s="741"/>
      <c r="J2026" s="741"/>
      <c r="K2026" s="742"/>
      <c r="L2026" s="743"/>
      <c r="M2026" s="502" t="str">
        <f t="array" aca="1" ref="M2026" ca="1">IFERROR(_xludf.IFS(J2026="원천",K2026*3.3%*-1,J2026="원천/고용",SUM(K2026*3.3%*-1,K2026*75%*0.8%*-1)),"")</f>
        <v/>
      </c>
      <c r="N2026" s="503">
        <f t="shared" ca="1" si="36"/>
        <v>0</v>
      </c>
      <c r="O2026" s="540"/>
      <c r="P2026" s="540"/>
      <c r="Q2026" s="537"/>
      <c r="R2026" s="537"/>
      <c r="S2026" s="537"/>
    </row>
    <row r="2027" spans="2:19" ht="18.75" customHeight="1">
      <c r="B2027" s="626"/>
      <c r="C2027" s="626"/>
      <c r="D2027" s="626" t="str">
        <f ca="1">IFERROR(_xludf.XLOOKUP(E2027,예산코드!D:D,예산코드!A:A),"")</f>
        <v/>
      </c>
      <c r="E2027" s="739"/>
      <c r="F2027" s="747"/>
      <c r="G2027" s="740"/>
      <c r="H2027" s="741"/>
      <c r="I2027" s="741"/>
      <c r="J2027" s="741"/>
      <c r="K2027" s="742"/>
      <c r="L2027" s="743"/>
      <c r="M2027" s="502" t="str">
        <f t="array" aca="1" ref="M2027" ca="1">IFERROR(_xludf.IFS(J2027="원천",K2027*3.3%*-1,J2027="원천/고용",SUM(K2027*3.3%*-1,K2027*75%*0.8%*-1)),"")</f>
        <v/>
      </c>
      <c r="N2027" s="503">
        <f t="shared" ca="1" si="36"/>
        <v>0</v>
      </c>
      <c r="O2027" s="541"/>
      <c r="P2027" s="541"/>
      <c r="Q2027" s="537"/>
      <c r="R2027" s="537"/>
      <c r="S2027" s="537"/>
    </row>
    <row r="2028" spans="2:19" ht="18.75" customHeight="1">
      <c r="B2028" s="626"/>
      <c r="C2028" s="626"/>
      <c r="D2028" s="626" t="str">
        <f ca="1">IFERROR(_xludf.XLOOKUP(E2028,예산코드!D:D,예산코드!A:A),"")</f>
        <v/>
      </c>
      <c r="E2028" s="739"/>
      <c r="F2028" s="747"/>
      <c r="G2028" s="740"/>
      <c r="H2028" s="741"/>
      <c r="I2028" s="741"/>
      <c r="J2028" s="741"/>
      <c r="K2028" s="742"/>
      <c r="L2028" s="743"/>
      <c r="M2028" s="502" t="str">
        <f t="array" aca="1" ref="M2028" ca="1">IFERROR(_xludf.IFS(J2028="원천",K2028*3.3%*-1,J2028="원천/고용",SUM(K2028*3.3%*-1,K2028*75%*0.8%*-1)),"")</f>
        <v/>
      </c>
      <c r="N2028" s="503">
        <f t="shared" ca="1" si="36"/>
        <v>0</v>
      </c>
      <c r="O2028" s="540"/>
      <c r="P2028" s="540"/>
      <c r="Q2028" s="537"/>
      <c r="R2028" s="537"/>
      <c r="S2028" s="537"/>
    </row>
    <row r="2029" spans="2:19" ht="18.75" customHeight="1">
      <c r="B2029" s="626"/>
      <c r="C2029" s="626"/>
      <c r="D2029" s="626" t="str">
        <f ca="1">IFERROR(_xludf.XLOOKUP(E2029,예산코드!D:D,예산코드!A:A),"")</f>
        <v/>
      </c>
      <c r="E2029" s="739"/>
      <c r="F2029" s="747"/>
      <c r="G2029" s="740"/>
      <c r="H2029" s="741"/>
      <c r="I2029" s="741"/>
      <c r="J2029" s="741"/>
      <c r="K2029" s="742"/>
      <c r="L2029" s="743"/>
      <c r="M2029" s="502" t="str">
        <f t="array" aca="1" ref="M2029" ca="1">IFERROR(_xludf.IFS(J2029="원천",K2029*3.3%*-1,J2029="원천/고용",SUM(K2029*3.3%*-1,K2029*75%*0.8%*-1)),"")</f>
        <v/>
      </c>
      <c r="N2029" s="503">
        <f t="shared" ca="1" si="36"/>
        <v>0</v>
      </c>
      <c r="O2029" s="541"/>
      <c r="P2029" s="541"/>
      <c r="Q2029" s="537"/>
      <c r="R2029" s="537"/>
      <c r="S2029" s="537"/>
    </row>
    <row r="2030" spans="2:19" ht="18.75" customHeight="1">
      <c r="B2030" s="626"/>
      <c r="C2030" s="626"/>
      <c r="D2030" s="626" t="str">
        <f ca="1">IFERROR(_xludf.XLOOKUP(E2030,예산코드!D:D,예산코드!A:A),"")</f>
        <v/>
      </c>
      <c r="E2030" s="739"/>
      <c r="F2030" s="747"/>
      <c r="G2030" s="740"/>
      <c r="H2030" s="741"/>
      <c r="I2030" s="741"/>
      <c r="J2030" s="741"/>
      <c r="K2030" s="742"/>
      <c r="L2030" s="743"/>
      <c r="M2030" s="502" t="str">
        <f t="array" aca="1" ref="M2030" ca="1">IFERROR(_xludf.IFS(J2030="원천",K2030*3.3%*-1,J2030="원천/고용",SUM(K2030*3.3%*-1,K2030*75%*0.8%*-1)),"")</f>
        <v/>
      </c>
      <c r="N2030" s="503">
        <f t="shared" ca="1" si="36"/>
        <v>0</v>
      </c>
      <c r="O2030" s="540"/>
      <c r="P2030" s="540"/>
      <c r="Q2030" s="537"/>
      <c r="R2030" s="537"/>
      <c r="S2030" s="537"/>
    </row>
    <row r="2031" spans="2:19" ht="18.75" customHeight="1">
      <c r="B2031" s="626"/>
      <c r="C2031" s="626"/>
      <c r="D2031" s="626" t="str">
        <f ca="1">IFERROR(_xludf.XLOOKUP(E2031,예산코드!D:D,예산코드!A:A),"")</f>
        <v/>
      </c>
      <c r="E2031" s="739"/>
      <c r="F2031" s="747"/>
      <c r="G2031" s="740"/>
      <c r="H2031" s="741"/>
      <c r="I2031" s="741"/>
      <c r="J2031" s="741"/>
      <c r="K2031" s="742"/>
      <c r="L2031" s="743"/>
      <c r="M2031" s="502" t="str">
        <f t="array" aca="1" ref="M2031" ca="1">IFERROR(_xludf.IFS(J2031="원천",K2031*3.3%*-1,J2031="원천/고용",SUM(K2031*3.3%*-1,K2031*75%*0.8%*-1)),"")</f>
        <v/>
      </c>
      <c r="N2031" s="503">
        <f t="shared" ca="1" si="36"/>
        <v>0</v>
      </c>
      <c r="O2031" s="541"/>
      <c r="P2031" s="541"/>
      <c r="Q2031" s="537"/>
      <c r="R2031" s="537"/>
      <c r="S2031" s="537"/>
    </row>
    <row r="2032" spans="2:19" ht="18.75" customHeight="1">
      <c r="B2032" s="626"/>
      <c r="C2032" s="626"/>
      <c r="D2032" s="626" t="str">
        <f ca="1">IFERROR(_xludf.XLOOKUP(E2032,예산코드!D:D,예산코드!A:A),"")</f>
        <v/>
      </c>
      <c r="E2032" s="739"/>
      <c r="F2032" s="747"/>
      <c r="G2032" s="740"/>
      <c r="H2032" s="741"/>
      <c r="I2032" s="741"/>
      <c r="J2032" s="741"/>
      <c r="K2032" s="742"/>
      <c r="L2032" s="743"/>
      <c r="M2032" s="502" t="str">
        <f t="array" aca="1" ref="M2032" ca="1">IFERROR(_xludf.IFS(J2032="원천",K2032*3.3%*-1,J2032="원천/고용",SUM(K2032*3.3%*-1,K2032*75%*0.8%*-1)),"")</f>
        <v/>
      </c>
      <c r="N2032" s="503">
        <f t="shared" ca="1" si="36"/>
        <v>0</v>
      </c>
      <c r="O2032" s="540"/>
      <c r="P2032" s="540"/>
      <c r="Q2032" s="537"/>
      <c r="R2032" s="537"/>
      <c r="S2032" s="537"/>
    </row>
    <row r="2033" spans="2:19" ht="18.75" customHeight="1">
      <c r="B2033" s="626"/>
      <c r="C2033" s="626"/>
      <c r="D2033" s="626" t="str">
        <f ca="1">IFERROR(_xludf.XLOOKUP(E2033,예산코드!D:D,예산코드!A:A),"")</f>
        <v/>
      </c>
      <c r="E2033" s="739"/>
      <c r="F2033" s="747"/>
      <c r="G2033" s="740"/>
      <c r="H2033" s="741"/>
      <c r="I2033" s="741"/>
      <c r="J2033" s="741"/>
      <c r="K2033" s="742"/>
      <c r="L2033" s="743"/>
      <c r="M2033" s="502" t="str">
        <f t="array" aca="1" ref="M2033" ca="1">IFERROR(_xludf.IFS(J2033="원천",K2033*3.3%*-1,J2033="원천/고용",SUM(K2033*3.3%*-1,K2033*75%*0.8%*-1)),"")</f>
        <v/>
      </c>
      <c r="N2033" s="503">
        <f t="shared" ca="1" si="36"/>
        <v>0</v>
      </c>
      <c r="O2033" s="541"/>
      <c r="P2033" s="541"/>
      <c r="Q2033" s="537"/>
      <c r="R2033" s="537"/>
      <c r="S2033" s="537"/>
    </row>
    <row r="2034" spans="2:19" ht="18.75" customHeight="1">
      <c r="B2034" s="626"/>
      <c r="C2034" s="626"/>
      <c r="D2034" s="626" t="str">
        <f ca="1">IFERROR(_xludf.XLOOKUP(E2034,예산코드!D:D,예산코드!A:A),"")</f>
        <v/>
      </c>
      <c r="E2034" s="739"/>
      <c r="F2034" s="747"/>
      <c r="G2034" s="740"/>
      <c r="H2034" s="741"/>
      <c r="I2034" s="741"/>
      <c r="J2034" s="741"/>
      <c r="K2034" s="742"/>
      <c r="L2034" s="743"/>
      <c r="M2034" s="502" t="str">
        <f t="array" aca="1" ref="M2034" ca="1">IFERROR(_xludf.IFS(J2034="원천",K2034*3.3%*-1,J2034="원천/고용",SUM(K2034*3.3%*-1,K2034*75%*0.8%*-1)),"")</f>
        <v/>
      </c>
      <c r="N2034" s="503">
        <f t="shared" ca="1" si="36"/>
        <v>0</v>
      </c>
      <c r="O2034" s="540"/>
      <c r="P2034" s="540"/>
      <c r="Q2034" s="537"/>
      <c r="R2034" s="537"/>
      <c r="S2034" s="537"/>
    </row>
    <row r="2035" spans="2:19" ht="18.75" customHeight="1">
      <c r="B2035" s="626"/>
      <c r="C2035" s="626"/>
      <c r="D2035" s="626" t="str">
        <f ca="1">IFERROR(_xludf.XLOOKUP(E2035,예산코드!D:D,예산코드!A:A),"")</f>
        <v/>
      </c>
      <c r="E2035" s="739"/>
      <c r="F2035" s="747"/>
      <c r="G2035" s="740"/>
      <c r="H2035" s="741"/>
      <c r="I2035" s="741"/>
      <c r="J2035" s="741"/>
      <c r="K2035" s="742"/>
      <c r="L2035" s="743"/>
      <c r="M2035" s="502" t="str">
        <f t="array" aca="1" ref="M2035" ca="1">IFERROR(_xludf.IFS(J2035="원천",K2035*3.3%*-1,J2035="원천/고용",SUM(K2035*3.3%*-1,K2035*75%*0.8%*-1)),"")</f>
        <v/>
      </c>
      <c r="N2035" s="503">
        <f t="shared" ca="1" si="36"/>
        <v>0</v>
      </c>
      <c r="O2035" s="541"/>
      <c r="P2035" s="541"/>
      <c r="Q2035" s="537"/>
      <c r="R2035" s="537"/>
      <c r="S2035" s="537"/>
    </row>
    <row r="2036" spans="2:19" ht="18.75" customHeight="1">
      <c r="B2036" s="626"/>
      <c r="C2036" s="626"/>
      <c r="D2036" s="626" t="str">
        <f ca="1">IFERROR(_xludf.XLOOKUP(E2036,예산코드!D:D,예산코드!A:A),"")</f>
        <v/>
      </c>
      <c r="E2036" s="739"/>
      <c r="F2036" s="747"/>
      <c r="G2036" s="740"/>
      <c r="H2036" s="741"/>
      <c r="I2036" s="741"/>
      <c r="J2036" s="741"/>
      <c r="K2036" s="742"/>
      <c r="L2036" s="743"/>
      <c r="M2036" s="502" t="str">
        <f t="array" aca="1" ref="M2036" ca="1">IFERROR(_xludf.IFS(J2036="원천",K2036*3.3%*-1,J2036="원천/고용",SUM(K2036*3.3%*-1,K2036*75%*0.8%*-1)),"")</f>
        <v/>
      </c>
      <c r="N2036" s="503">
        <f t="shared" ca="1" si="36"/>
        <v>0</v>
      </c>
      <c r="O2036" s="540"/>
      <c r="P2036" s="540"/>
      <c r="Q2036" s="537"/>
      <c r="R2036" s="537"/>
      <c r="S2036" s="537"/>
    </row>
    <row r="2037" spans="2:19" ht="18.75" customHeight="1">
      <c r="B2037" s="626"/>
      <c r="C2037" s="626"/>
      <c r="D2037" s="626" t="str">
        <f ca="1">IFERROR(_xludf.XLOOKUP(E2037,예산코드!D:D,예산코드!A:A),"")</f>
        <v/>
      </c>
      <c r="E2037" s="739"/>
      <c r="F2037" s="747"/>
      <c r="G2037" s="740"/>
      <c r="H2037" s="741"/>
      <c r="I2037" s="741"/>
      <c r="J2037" s="741"/>
      <c r="K2037" s="742"/>
      <c r="L2037" s="743"/>
      <c r="M2037" s="502" t="str">
        <f t="array" aca="1" ref="M2037" ca="1">IFERROR(_xludf.IFS(J2037="원천",K2037*3.3%*-1,J2037="원천/고용",SUM(K2037*3.3%*-1,K2037*75%*0.8%*-1)),"")</f>
        <v/>
      </c>
      <c r="N2037" s="503">
        <f t="shared" ca="1" si="36"/>
        <v>0</v>
      </c>
      <c r="O2037" s="541"/>
      <c r="P2037" s="541"/>
      <c r="Q2037" s="537"/>
      <c r="R2037" s="537"/>
      <c r="S2037" s="537"/>
    </row>
    <row r="2038" spans="2:19" ht="18.75" customHeight="1">
      <c r="B2038" s="626"/>
      <c r="C2038" s="626"/>
      <c r="D2038" s="626" t="str">
        <f ca="1">IFERROR(_xludf.XLOOKUP(E2038,예산코드!D:D,예산코드!A:A),"")</f>
        <v/>
      </c>
      <c r="E2038" s="739"/>
      <c r="F2038" s="747"/>
      <c r="G2038" s="740"/>
      <c r="H2038" s="741"/>
      <c r="I2038" s="741"/>
      <c r="J2038" s="741"/>
      <c r="K2038" s="742"/>
      <c r="L2038" s="743"/>
      <c r="M2038" s="502" t="str">
        <f t="array" aca="1" ref="M2038" ca="1">IFERROR(_xludf.IFS(J2038="원천",K2038*3.3%*-1,J2038="원천/고용",SUM(K2038*3.3%*-1,K2038*75%*0.8%*-1)),"")</f>
        <v/>
      </c>
      <c r="N2038" s="503">
        <f t="shared" ca="1" si="36"/>
        <v>0</v>
      </c>
      <c r="O2038" s="540"/>
      <c r="P2038" s="540"/>
      <c r="Q2038" s="537"/>
      <c r="R2038" s="537"/>
      <c r="S2038" s="537"/>
    </row>
    <row r="2039" spans="2:19" ht="18.75" customHeight="1">
      <c r="B2039" s="626"/>
      <c r="C2039" s="626"/>
      <c r="D2039" s="626" t="str">
        <f ca="1">IFERROR(_xludf.XLOOKUP(E2039,예산코드!D:D,예산코드!A:A),"")</f>
        <v/>
      </c>
      <c r="E2039" s="739"/>
      <c r="F2039" s="747"/>
      <c r="G2039" s="740"/>
      <c r="H2039" s="741"/>
      <c r="I2039" s="741"/>
      <c r="J2039" s="741"/>
      <c r="K2039" s="742"/>
      <c r="L2039" s="743"/>
      <c r="M2039" s="502" t="str">
        <f t="array" aca="1" ref="M2039" ca="1">IFERROR(_xludf.IFS(J2039="원천",K2039*3.3%*-1,J2039="원천/고용",SUM(K2039*3.3%*-1,K2039*75%*0.8%*-1)),"")</f>
        <v/>
      </c>
      <c r="N2039" s="503">
        <f t="shared" ca="1" si="36"/>
        <v>0</v>
      </c>
      <c r="O2039" s="541"/>
      <c r="P2039" s="541"/>
      <c r="Q2039" s="537"/>
      <c r="R2039" s="537"/>
      <c r="S2039" s="537"/>
    </row>
    <row r="2040" spans="2:19" ht="18.75" customHeight="1">
      <c r="B2040" s="626"/>
      <c r="C2040" s="626"/>
      <c r="D2040" s="626" t="str">
        <f ca="1">IFERROR(_xludf.XLOOKUP(E2040,예산코드!D:D,예산코드!A:A),"")</f>
        <v/>
      </c>
      <c r="E2040" s="739"/>
      <c r="F2040" s="747"/>
      <c r="G2040" s="740"/>
      <c r="H2040" s="741"/>
      <c r="I2040" s="741"/>
      <c r="J2040" s="741"/>
      <c r="K2040" s="742"/>
      <c r="L2040" s="743"/>
      <c r="M2040" s="502" t="str">
        <f t="array" aca="1" ref="M2040" ca="1">IFERROR(_xludf.IFS(J2040="원천",K2040*3.3%*-1,J2040="원천/고용",SUM(K2040*3.3%*-1,K2040*75%*0.8%*-1)),"")</f>
        <v/>
      </c>
      <c r="N2040" s="503">
        <f t="shared" ca="1" si="36"/>
        <v>0</v>
      </c>
      <c r="O2040" s="540"/>
      <c r="P2040" s="540"/>
      <c r="Q2040" s="537"/>
      <c r="R2040" s="537"/>
      <c r="S2040" s="537"/>
    </row>
    <row r="2041" spans="2:19" ht="18.75" customHeight="1">
      <c r="B2041" s="626"/>
      <c r="C2041" s="626"/>
      <c r="D2041" s="626" t="str">
        <f ca="1">IFERROR(_xludf.XLOOKUP(E2041,예산코드!D:D,예산코드!A:A),"")</f>
        <v/>
      </c>
      <c r="E2041" s="739"/>
      <c r="F2041" s="747"/>
      <c r="G2041" s="740"/>
      <c r="H2041" s="741"/>
      <c r="I2041" s="741"/>
      <c r="J2041" s="741"/>
      <c r="K2041" s="742"/>
      <c r="L2041" s="743"/>
      <c r="M2041" s="502" t="str">
        <f t="array" aca="1" ref="M2041" ca="1">IFERROR(_xludf.IFS(J2041="원천",K2041*3.3%*-1,J2041="원천/고용",SUM(K2041*3.3%*-1,K2041*75%*0.8%*-1)),"")</f>
        <v/>
      </c>
      <c r="N2041" s="503">
        <f t="shared" ca="1" si="36"/>
        <v>0</v>
      </c>
      <c r="O2041" s="541"/>
      <c r="P2041" s="541"/>
      <c r="Q2041" s="537"/>
      <c r="R2041" s="537"/>
      <c r="S2041" s="537"/>
    </row>
    <row r="2042" spans="2:19" ht="18.75" customHeight="1">
      <c r="B2042" s="626"/>
      <c r="C2042" s="626"/>
      <c r="D2042" s="626" t="str">
        <f ca="1">IFERROR(_xludf.XLOOKUP(E2042,예산코드!D:D,예산코드!A:A),"")</f>
        <v/>
      </c>
      <c r="E2042" s="739"/>
      <c r="F2042" s="747"/>
      <c r="G2042" s="740"/>
      <c r="H2042" s="741"/>
      <c r="I2042" s="741"/>
      <c r="J2042" s="741"/>
      <c r="K2042" s="742"/>
      <c r="L2042" s="743"/>
      <c r="M2042" s="502" t="str">
        <f t="array" aca="1" ref="M2042" ca="1">IFERROR(_xludf.IFS(J2042="원천",K2042*3.3%*-1,J2042="원천/고용",SUM(K2042*3.3%*-1,K2042*75%*0.8%*-1)),"")</f>
        <v/>
      </c>
      <c r="N2042" s="503">
        <f t="shared" ca="1" si="36"/>
        <v>0</v>
      </c>
      <c r="O2042" s="540"/>
      <c r="P2042" s="540"/>
      <c r="Q2042" s="537"/>
      <c r="R2042" s="537"/>
      <c r="S2042" s="537"/>
    </row>
    <row r="2043" spans="2:19" ht="18.75" customHeight="1">
      <c r="B2043" s="626"/>
      <c r="C2043" s="626"/>
      <c r="D2043" s="626" t="str">
        <f ca="1">IFERROR(_xludf.XLOOKUP(E2043,예산코드!D:D,예산코드!A:A),"")</f>
        <v/>
      </c>
      <c r="E2043" s="739"/>
      <c r="F2043" s="747"/>
      <c r="G2043" s="740"/>
      <c r="H2043" s="741"/>
      <c r="I2043" s="741"/>
      <c r="J2043" s="741"/>
      <c r="K2043" s="742"/>
      <c r="L2043" s="743"/>
      <c r="M2043" s="502" t="str">
        <f t="array" aca="1" ref="M2043" ca="1">IFERROR(_xludf.IFS(J2043="원천",K2043*3.3%*-1,J2043="원천/고용",SUM(K2043*3.3%*-1,K2043*75%*0.8%*-1)),"")</f>
        <v/>
      </c>
      <c r="N2043" s="503">
        <f t="shared" ca="1" si="36"/>
        <v>0</v>
      </c>
      <c r="O2043" s="541"/>
      <c r="P2043" s="541"/>
      <c r="Q2043" s="537"/>
      <c r="R2043" s="537"/>
      <c r="S2043" s="537"/>
    </row>
    <row r="2044" spans="2:19" ht="18.75" customHeight="1">
      <c r="B2044" s="626"/>
      <c r="C2044" s="626"/>
      <c r="D2044" s="626" t="str">
        <f ca="1">IFERROR(_xludf.XLOOKUP(E2044,예산코드!D:D,예산코드!A:A),"")</f>
        <v/>
      </c>
      <c r="E2044" s="739"/>
      <c r="F2044" s="747"/>
      <c r="G2044" s="740"/>
      <c r="H2044" s="741"/>
      <c r="I2044" s="741"/>
      <c r="J2044" s="741"/>
      <c r="K2044" s="742"/>
      <c r="L2044" s="743"/>
      <c r="M2044" s="502" t="str">
        <f t="array" aca="1" ref="M2044" ca="1">IFERROR(_xludf.IFS(J2044="원천",K2044*3.3%*-1,J2044="원천/고용",SUM(K2044*3.3%*-1,K2044*75%*0.8%*-1)),"")</f>
        <v/>
      </c>
      <c r="N2044" s="503">
        <f t="shared" ca="1" si="36"/>
        <v>0</v>
      </c>
      <c r="O2044" s="540"/>
      <c r="P2044" s="540"/>
      <c r="Q2044" s="537"/>
      <c r="R2044" s="537"/>
      <c r="S2044" s="537"/>
    </row>
    <row r="2045" spans="2:19" ht="18.75" customHeight="1">
      <c r="B2045" s="626"/>
      <c r="C2045" s="626"/>
      <c r="D2045" s="626" t="str">
        <f ca="1">IFERROR(_xludf.XLOOKUP(E2045,예산코드!D:D,예산코드!A:A),"")</f>
        <v/>
      </c>
      <c r="E2045" s="739"/>
      <c r="F2045" s="747"/>
      <c r="G2045" s="740"/>
      <c r="H2045" s="741"/>
      <c r="I2045" s="741"/>
      <c r="J2045" s="741"/>
      <c r="K2045" s="742"/>
      <c r="L2045" s="743"/>
      <c r="M2045" s="502" t="str">
        <f t="array" aca="1" ref="M2045" ca="1">IFERROR(_xludf.IFS(J2045="원천",K2045*3.3%*-1,J2045="원천/고용",SUM(K2045*3.3%*-1,K2045*75%*0.8%*-1)),"")</f>
        <v/>
      </c>
      <c r="N2045" s="503">
        <f t="shared" ca="1" si="36"/>
        <v>0</v>
      </c>
      <c r="O2045" s="541"/>
      <c r="P2045" s="541"/>
      <c r="Q2045" s="537"/>
      <c r="R2045" s="537"/>
      <c r="S2045" s="537"/>
    </row>
    <row r="2046" spans="2:19" ht="18.75" customHeight="1">
      <c r="B2046" s="626"/>
      <c r="C2046" s="626"/>
      <c r="D2046" s="626" t="str">
        <f ca="1">IFERROR(_xludf.XLOOKUP(E2046,예산코드!D:D,예산코드!A:A),"")</f>
        <v/>
      </c>
      <c r="E2046" s="739"/>
      <c r="F2046" s="747"/>
      <c r="G2046" s="740"/>
      <c r="H2046" s="741"/>
      <c r="I2046" s="741"/>
      <c r="J2046" s="741"/>
      <c r="K2046" s="742"/>
      <c r="L2046" s="743"/>
      <c r="M2046" s="502" t="str">
        <f t="array" aca="1" ref="M2046" ca="1">IFERROR(_xludf.IFS(J2046="원천",K2046*3.3%*-1,J2046="원천/고용",SUM(K2046*3.3%*-1,K2046*75%*0.8%*-1)),"")</f>
        <v/>
      </c>
      <c r="N2046" s="503">
        <f t="shared" ca="1" si="36"/>
        <v>0</v>
      </c>
      <c r="O2046" s="540"/>
      <c r="P2046" s="540"/>
      <c r="Q2046" s="537"/>
      <c r="R2046" s="537"/>
      <c r="S2046" s="537"/>
    </row>
    <row r="2047" spans="2:19" ht="18.75" customHeight="1">
      <c r="B2047" s="626"/>
      <c r="C2047" s="626"/>
      <c r="D2047" s="626" t="str">
        <f ca="1">IFERROR(_xludf.XLOOKUP(E2047,예산코드!D:D,예산코드!A:A),"")</f>
        <v/>
      </c>
      <c r="E2047" s="739"/>
      <c r="F2047" s="747"/>
      <c r="G2047" s="740"/>
      <c r="H2047" s="741"/>
      <c r="I2047" s="741"/>
      <c r="J2047" s="741"/>
      <c r="K2047" s="742"/>
      <c r="L2047" s="743"/>
      <c r="M2047" s="502" t="str">
        <f t="array" aca="1" ref="M2047" ca="1">IFERROR(_xludf.IFS(J2047="원천",K2047*3.3%*-1,J2047="원천/고용",SUM(K2047*3.3%*-1,K2047*75%*0.8%*-1)),"")</f>
        <v/>
      </c>
      <c r="N2047" s="503">
        <f t="shared" ca="1" si="36"/>
        <v>0</v>
      </c>
      <c r="O2047" s="541"/>
      <c r="P2047" s="541"/>
      <c r="Q2047" s="537"/>
      <c r="R2047" s="537"/>
      <c r="S2047" s="537"/>
    </row>
    <row r="2048" spans="2:19" ht="18.75" customHeight="1">
      <c r="B2048" s="626"/>
      <c r="C2048" s="626"/>
      <c r="D2048" s="626" t="str">
        <f ca="1">IFERROR(_xludf.XLOOKUP(E2048,예산코드!D:D,예산코드!A:A),"")</f>
        <v/>
      </c>
      <c r="E2048" s="739"/>
      <c r="F2048" s="747"/>
      <c r="G2048" s="740"/>
      <c r="H2048" s="741"/>
      <c r="I2048" s="741"/>
      <c r="J2048" s="741"/>
      <c r="K2048" s="742"/>
      <c r="L2048" s="743"/>
      <c r="M2048" s="502" t="str">
        <f t="array" aca="1" ref="M2048" ca="1">IFERROR(_xludf.IFS(J2048="원천",K2048*3.3%*-1,J2048="원천/고용",SUM(K2048*3.3%*-1,K2048*75%*0.8%*-1)),"")</f>
        <v/>
      </c>
      <c r="N2048" s="503">
        <f t="shared" ca="1" si="36"/>
        <v>0</v>
      </c>
      <c r="O2048" s="540"/>
      <c r="P2048" s="540"/>
      <c r="Q2048" s="537"/>
      <c r="R2048" s="537"/>
      <c r="S2048" s="537"/>
    </row>
    <row r="2049" spans="2:19" ht="18.75" customHeight="1">
      <c r="B2049" s="626"/>
      <c r="C2049" s="626"/>
      <c r="D2049" s="626" t="str">
        <f ca="1">IFERROR(_xludf.XLOOKUP(E2049,예산코드!D:D,예산코드!A:A),"")</f>
        <v/>
      </c>
      <c r="E2049" s="739"/>
      <c r="F2049" s="747"/>
      <c r="G2049" s="740"/>
      <c r="H2049" s="741"/>
      <c r="I2049" s="741"/>
      <c r="J2049" s="741"/>
      <c r="K2049" s="742"/>
      <c r="L2049" s="743"/>
      <c r="M2049" s="502" t="str">
        <f t="array" aca="1" ref="M2049" ca="1">IFERROR(_xludf.IFS(J2049="원천",K2049*3.3%*-1,J2049="원천/고용",SUM(K2049*3.3%*-1,K2049*75%*0.8%*-1)),"")</f>
        <v/>
      </c>
      <c r="N2049" s="503">
        <f t="shared" ca="1" si="36"/>
        <v>0</v>
      </c>
      <c r="O2049" s="541"/>
      <c r="P2049" s="541"/>
      <c r="Q2049" s="537"/>
      <c r="R2049" s="537"/>
      <c r="S2049" s="537"/>
    </row>
    <row r="2050" spans="2:19" ht="18.75" customHeight="1">
      <c r="B2050" s="626"/>
      <c r="C2050" s="626"/>
      <c r="D2050" s="626" t="str">
        <f ca="1">IFERROR(_xludf.XLOOKUP(E2050,예산코드!D:D,예산코드!A:A),"")</f>
        <v/>
      </c>
      <c r="E2050" s="739"/>
      <c r="F2050" s="747"/>
      <c r="G2050" s="740"/>
      <c r="H2050" s="741"/>
      <c r="I2050" s="741"/>
      <c r="J2050" s="741"/>
      <c r="K2050" s="742"/>
      <c r="L2050" s="743"/>
      <c r="M2050" s="502" t="str">
        <f t="array" aca="1" ref="M2050" ca="1">IFERROR(_xludf.IFS(J2050="원천",K2050*3.3%*-1,J2050="원천/고용",SUM(K2050*3.3%*-1,K2050*75%*0.8%*-1)),"")</f>
        <v/>
      </c>
      <c r="N2050" s="503">
        <f t="shared" ca="1" si="36"/>
        <v>0</v>
      </c>
      <c r="O2050" s="540"/>
      <c r="P2050" s="540"/>
      <c r="Q2050" s="537"/>
      <c r="R2050" s="537"/>
      <c r="S2050" s="537"/>
    </row>
    <row r="2051" spans="2:19" ht="18.75" customHeight="1">
      <c r="B2051" s="626"/>
      <c r="C2051" s="626"/>
      <c r="D2051" s="626" t="str">
        <f ca="1">IFERROR(_xludf.XLOOKUP(E2051,예산코드!D:D,예산코드!A:A),"")</f>
        <v/>
      </c>
      <c r="E2051" s="739"/>
      <c r="F2051" s="747"/>
      <c r="G2051" s="740"/>
      <c r="H2051" s="741"/>
      <c r="I2051" s="741"/>
      <c r="J2051" s="741"/>
      <c r="K2051" s="742"/>
      <c r="L2051" s="743"/>
      <c r="M2051" s="502" t="str">
        <f t="array" aca="1" ref="M2051" ca="1">IFERROR(_xludf.IFS(J2051="원천",K2051*3.3%*-1,J2051="원천/고용",SUM(K2051*3.3%*-1,K2051*75%*0.8%*-1)),"")</f>
        <v/>
      </c>
      <c r="N2051" s="503">
        <f t="shared" ca="1" si="36"/>
        <v>0</v>
      </c>
      <c r="O2051" s="541"/>
      <c r="P2051" s="541"/>
      <c r="Q2051" s="537"/>
      <c r="R2051" s="537"/>
      <c r="S2051" s="537"/>
    </row>
    <row r="2052" spans="2:19" ht="18.75" customHeight="1">
      <c r="B2052" s="626"/>
      <c r="C2052" s="626"/>
      <c r="D2052" s="626" t="str">
        <f ca="1">IFERROR(_xludf.XLOOKUP(E2052,예산코드!D:D,예산코드!A:A),"")</f>
        <v/>
      </c>
      <c r="E2052" s="739"/>
      <c r="F2052" s="747"/>
      <c r="G2052" s="740"/>
      <c r="H2052" s="741"/>
      <c r="I2052" s="741"/>
      <c r="J2052" s="741"/>
      <c r="K2052" s="742"/>
      <c r="L2052" s="743"/>
      <c r="M2052" s="502" t="str">
        <f t="array" aca="1" ref="M2052" ca="1">IFERROR(_xludf.IFS(J2052="원천",K2052*3.3%*-1,J2052="원천/고용",SUM(K2052*3.3%*-1,K2052*75%*0.8%*-1)),"")</f>
        <v/>
      </c>
      <c r="N2052" s="503">
        <f t="shared" ca="1" si="36"/>
        <v>0</v>
      </c>
      <c r="O2052" s="540"/>
      <c r="P2052" s="540"/>
      <c r="Q2052" s="537"/>
      <c r="R2052" s="537"/>
      <c r="S2052" s="537"/>
    </row>
    <row r="2053" spans="2:19" ht="18.75" customHeight="1">
      <c r="B2053" s="626"/>
      <c r="C2053" s="626"/>
      <c r="D2053" s="626" t="str">
        <f ca="1">IFERROR(_xludf.XLOOKUP(E2053,예산코드!D:D,예산코드!A:A),"")</f>
        <v/>
      </c>
      <c r="E2053" s="739"/>
      <c r="F2053" s="747"/>
      <c r="G2053" s="740"/>
      <c r="H2053" s="741"/>
      <c r="I2053" s="741"/>
      <c r="J2053" s="741"/>
      <c r="K2053" s="742"/>
      <c r="L2053" s="743"/>
      <c r="M2053" s="502" t="str">
        <f t="array" aca="1" ref="M2053" ca="1">IFERROR(_xludf.IFS(J2053="원천",K2053*3.3%*-1,J2053="원천/고용",SUM(K2053*3.3%*-1,K2053*75%*0.8%*-1)),"")</f>
        <v/>
      </c>
      <c r="N2053" s="503">
        <f t="shared" ref="N2053:N2307" ca="1" si="37">SUM(K2053:M2053)</f>
        <v>0</v>
      </c>
      <c r="O2053" s="541"/>
      <c r="P2053" s="541"/>
      <c r="Q2053" s="537"/>
      <c r="R2053" s="537"/>
      <c r="S2053" s="537"/>
    </row>
    <row r="2054" spans="2:19" ht="18.75" customHeight="1">
      <c r="B2054" s="626"/>
      <c r="C2054" s="626"/>
      <c r="D2054" s="626" t="str">
        <f ca="1">IFERROR(_xludf.XLOOKUP(E2054,예산코드!D:D,예산코드!A:A),"")</f>
        <v/>
      </c>
      <c r="E2054" s="739"/>
      <c r="F2054" s="747"/>
      <c r="G2054" s="740"/>
      <c r="H2054" s="741"/>
      <c r="I2054" s="741"/>
      <c r="J2054" s="741"/>
      <c r="K2054" s="742"/>
      <c r="L2054" s="743"/>
      <c r="M2054" s="502" t="str">
        <f t="array" aca="1" ref="M2054" ca="1">IFERROR(_xludf.IFS(J2054="원천",K2054*3.3%*-1,J2054="원천/고용",SUM(K2054*3.3%*-1,K2054*75%*0.8%*-1)),"")</f>
        <v/>
      </c>
      <c r="N2054" s="503">
        <f t="shared" ca="1" si="37"/>
        <v>0</v>
      </c>
      <c r="O2054" s="540"/>
      <c r="P2054" s="540"/>
      <c r="Q2054" s="537"/>
      <c r="R2054" s="537"/>
      <c r="S2054" s="537"/>
    </row>
    <row r="2055" spans="2:19" ht="18.75" customHeight="1">
      <c r="B2055" s="626"/>
      <c r="C2055" s="626"/>
      <c r="D2055" s="626" t="str">
        <f ca="1">IFERROR(_xludf.XLOOKUP(E2055,예산코드!D:D,예산코드!A:A),"")</f>
        <v/>
      </c>
      <c r="E2055" s="739"/>
      <c r="F2055" s="747"/>
      <c r="G2055" s="740"/>
      <c r="H2055" s="741"/>
      <c r="I2055" s="741"/>
      <c r="J2055" s="741"/>
      <c r="K2055" s="742"/>
      <c r="L2055" s="743"/>
      <c r="M2055" s="502" t="str">
        <f t="array" aca="1" ref="M2055" ca="1">IFERROR(_xludf.IFS(J2055="원천",K2055*3.3%*-1,J2055="원천/고용",SUM(K2055*3.3%*-1,K2055*75%*0.8%*-1)),"")</f>
        <v/>
      </c>
      <c r="N2055" s="503">
        <f t="shared" ca="1" si="37"/>
        <v>0</v>
      </c>
      <c r="O2055" s="541"/>
      <c r="P2055" s="541"/>
      <c r="Q2055" s="537"/>
      <c r="R2055" s="537"/>
      <c r="S2055" s="537"/>
    </row>
    <row r="2056" spans="2:19" ht="18.75" customHeight="1">
      <c r="B2056" s="626"/>
      <c r="C2056" s="626"/>
      <c r="D2056" s="626" t="str">
        <f ca="1">IFERROR(_xludf.XLOOKUP(E2056,예산코드!D:D,예산코드!A:A),"")</f>
        <v/>
      </c>
      <c r="E2056" s="739"/>
      <c r="F2056" s="747"/>
      <c r="G2056" s="740"/>
      <c r="H2056" s="741"/>
      <c r="I2056" s="741"/>
      <c r="J2056" s="741"/>
      <c r="K2056" s="742"/>
      <c r="L2056" s="743"/>
      <c r="M2056" s="502" t="str">
        <f t="array" aca="1" ref="M2056" ca="1">IFERROR(_xludf.IFS(J2056="원천",K2056*3.3%*-1,J2056="원천/고용",SUM(K2056*3.3%*-1,K2056*75%*0.8%*-1)),"")</f>
        <v/>
      </c>
      <c r="N2056" s="503">
        <f t="shared" ca="1" si="37"/>
        <v>0</v>
      </c>
      <c r="O2056" s="540"/>
      <c r="P2056" s="540"/>
      <c r="Q2056" s="537"/>
      <c r="R2056" s="537"/>
      <c r="S2056" s="537"/>
    </row>
    <row r="2057" spans="2:19" ht="18.75" customHeight="1">
      <c r="B2057" s="626"/>
      <c r="C2057" s="626"/>
      <c r="D2057" s="626" t="str">
        <f ca="1">IFERROR(_xludf.XLOOKUP(E2057,예산코드!D:D,예산코드!A:A),"")</f>
        <v/>
      </c>
      <c r="E2057" s="739"/>
      <c r="F2057" s="747"/>
      <c r="G2057" s="740"/>
      <c r="H2057" s="741"/>
      <c r="I2057" s="741"/>
      <c r="J2057" s="741"/>
      <c r="K2057" s="742"/>
      <c r="L2057" s="743"/>
      <c r="M2057" s="502" t="str">
        <f t="array" aca="1" ref="M2057" ca="1">IFERROR(_xludf.IFS(J2057="원천",K2057*3.3%*-1,J2057="원천/고용",SUM(K2057*3.3%*-1,K2057*75%*0.8%*-1)),"")</f>
        <v/>
      </c>
      <c r="N2057" s="503">
        <f t="shared" ca="1" si="37"/>
        <v>0</v>
      </c>
      <c r="O2057" s="541"/>
      <c r="P2057" s="541"/>
      <c r="Q2057" s="537"/>
      <c r="R2057" s="537"/>
      <c r="S2057" s="537"/>
    </row>
    <row r="2058" spans="2:19" ht="18.75" customHeight="1">
      <c r="B2058" s="626"/>
      <c r="C2058" s="626"/>
      <c r="D2058" s="626" t="str">
        <f ca="1">IFERROR(_xludf.XLOOKUP(E2058,예산코드!D:D,예산코드!A:A),"")</f>
        <v/>
      </c>
      <c r="E2058" s="739"/>
      <c r="F2058" s="747"/>
      <c r="G2058" s="740"/>
      <c r="H2058" s="741"/>
      <c r="I2058" s="741"/>
      <c r="J2058" s="741"/>
      <c r="K2058" s="742"/>
      <c r="L2058" s="743"/>
      <c r="M2058" s="502" t="str">
        <f t="array" aca="1" ref="M2058" ca="1">IFERROR(_xludf.IFS(J2058="원천",K2058*3.3%*-1,J2058="원천/고용",SUM(K2058*3.3%*-1,K2058*75%*0.8%*-1)),"")</f>
        <v/>
      </c>
      <c r="N2058" s="503">
        <f t="shared" ca="1" si="37"/>
        <v>0</v>
      </c>
      <c r="O2058" s="540"/>
      <c r="P2058" s="540"/>
      <c r="Q2058" s="537"/>
      <c r="R2058" s="537"/>
      <c r="S2058" s="537"/>
    </row>
    <row r="2059" spans="2:19" ht="18.75" customHeight="1">
      <c r="B2059" s="626"/>
      <c r="C2059" s="626"/>
      <c r="D2059" s="626" t="str">
        <f ca="1">IFERROR(_xludf.XLOOKUP(E2059,예산코드!D:D,예산코드!A:A),"")</f>
        <v/>
      </c>
      <c r="E2059" s="739"/>
      <c r="F2059" s="747"/>
      <c r="G2059" s="740"/>
      <c r="H2059" s="741"/>
      <c r="I2059" s="741"/>
      <c r="J2059" s="741"/>
      <c r="K2059" s="742"/>
      <c r="L2059" s="743"/>
      <c r="M2059" s="502" t="str">
        <f t="array" aca="1" ref="M2059" ca="1">IFERROR(_xludf.IFS(J2059="원천",K2059*3.3%*-1,J2059="원천/고용",SUM(K2059*3.3%*-1,K2059*75%*0.8%*-1)),"")</f>
        <v/>
      </c>
      <c r="N2059" s="503">
        <f t="shared" ca="1" si="37"/>
        <v>0</v>
      </c>
      <c r="O2059" s="541"/>
      <c r="P2059" s="541"/>
      <c r="Q2059" s="537"/>
      <c r="R2059" s="537"/>
      <c r="S2059" s="537"/>
    </row>
    <row r="2060" spans="2:19" ht="18.75" customHeight="1">
      <c r="B2060" s="626"/>
      <c r="C2060" s="626"/>
      <c r="D2060" s="626" t="str">
        <f ca="1">IFERROR(_xludf.XLOOKUP(E2060,예산코드!D:D,예산코드!A:A),"")</f>
        <v/>
      </c>
      <c r="E2060" s="739"/>
      <c r="F2060" s="747"/>
      <c r="G2060" s="740"/>
      <c r="H2060" s="741"/>
      <c r="I2060" s="741"/>
      <c r="J2060" s="741"/>
      <c r="K2060" s="742"/>
      <c r="L2060" s="743"/>
      <c r="M2060" s="502" t="str">
        <f t="array" aca="1" ref="M2060" ca="1">IFERROR(_xludf.IFS(J2060="원천",K2060*3.3%*-1,J2060="원천/고용",SUM(K2060*3.3%*-1,K2060*75%*0.8%*-1)),"")</f>
        <v/>
      </c>
      <c r="N2060" s="503">
        <f t="shared" ca="1" si="37"/>
        <v>0</v>
      </c>
      <c r="O2060" s="540"/>
      <c r="P2060" s="540"/>
      <c r="Q2060" s="537"/>
      <c r="R2060" s="537"/>
      <c r="S2060" s="537"/>
    </row>
    <row r="2061" spans="2:19" ht="18.75" customHeight="1">
      <c r="B2061" s="626"/>
      <c r="C2061" s="626"/>
      <c r="D2061" s="626" t="str">
        <f ca="1">IFERROR(_xludf.XLOOKUP(E2061,예산코드!D:D,예산코드!A:A),"")</f>
        <v/>
      </c>
      <c r="E2061" s="739"/>
      <c r="F2061" s="747"/>
      <c r="G2061" s="740"/>
      <c r="H2061" s="741"/>
      <c r="I2061" s="741"/>
      <c r="J2061" s="741"/>
      <c r="K2061" s="742"/>
      <c r="L2061" s="743"/>
      <c r="M2061" s="502" t="str">
        <f t="array" aca="1" ref="M2061" ca="1">IFERROR(_xludf.IFS(J2061="원천",K2061*3.3%*-1,J2061="원천/고용",SUM(K2061*3.3%*-1,K2061*75%*0.8%*-1)),"")</f>
        <v/>
      </c>
      <c r="N2061" s="503">
        <f t="shared" ca="1" si="37"/>
        <v>0</v>
      </c>
      <c r="O2061" s="541"/>
      <c r="P2061" s="541"/>
      <c r="Q2061" s="537"/>
      <c r="R2061" s="537"/>
      <c r="S2061" s="537"/>
    </row>
    <row r="2062" spans="2:19" ht="18.75" customHeight="1">
      <c r="B2062" s="626"/>
      <c r="C2062" s="626"/>
      <c r="D2062" s="626" t="str">
        <f ca="1">IFERROR(_xludf.XLOOKUP(E2062,예산코드!D:D,예산코드!A:A),"")</f>
        <v/>
      </c>
      <c r="E2062" s="739"/>
      <c r="F2062" s="747"/>
      <c r="G2062" s="740"/>
      <c r="H2062" s="741"/>
      <c r="I2062" s="741"/>
      <c r="J2062" s="741"/>
      <c r="K2062" s="742"/>
      <c r="L2062" s="743"/>
      <c r="M2062" s="502" t="str">
        <f t="array" aca="1" ref="M2062" ca="1">IFERROR(_xludf.IFS(J2062="원천",K2062*3.3%*-1,J2062="원천/고용",SUM(K2062*3.3%*-1,K2062*75%*0.8%*-1)),"")</f>
        <v/>
      </c>
      <c r="N2062" s="503">
        <f t="shared" ca="1" si="37"/>
        <v>0</v>
      </c>
      <c r="O2062" s="540"/>
      <c r="P2062" s="540"/>
      <c r="Q2062" s="537"/>
      <c r="R2062" s="537"/>
      <c r="S2062" s="537"/>
    </row>
    <row r="2063" spans="2:19" ht="18.75" customHeight="1">
      <c r="B2063" s="626"/>
      <c r="C2063" s="626"/>
      <c r="D2063" s="626" t="str">
        <f ca="1">IFERROR(_xludf.XLOOKUP(E2063,예산코드!D:D,예산코드!A:A),"")</f>
        <v/>
      </c>
      <c r="E2063" s="739"/>
      <c r="F2063" s="747"/>
      <c r="G2063" s="740"/>
      <c r="H2063" s="741"/>
      <c r="I2063" s="741"/>
      <c r="J2063" s="741"/>
      <c r="K2063" s="742"/>
      <c r="L2063" s="743"/>
      <c r="M2063" s="502" t="str">
        <f t="array" aca="1" ref="M2063" ca="1">IFERROR(_xludf.IFS(J2063="원천",K2063*3.3%*-1,J2063="원천/고용",SUM(K2063*3.3%*-1,K2063*75%*0.8%*-1)),"")</f>
        <v/>
      </c>
      <c r="N2063" s="503">
        <f t="shared" ca="1" si="37"/>
        <v>0</v>
      </c>
      <c r="O2063" s="541"/>
      <c r="P2063" s="541"/>
      <c r="Q2063" s="537"/>
      <c r="R2063" s="537"/>
      <c r="S2063" s="537"/>
    </row>
    <row r="2064" spans="2:19" ht="18.75" customHeight="1">
      <c r="B2064" s="626"/>
      <c r="C2064" s="626"/>
      <c r="D2064" s="626" t="str">
        <f ca="1">IFERROR(_xludf.XLOOKUP(E2064,예산코드!D:D,예산코드!A:A),"")</f>
        <v/>
      </c>
      <c r="E2064" s="739"/>
      <c r="F2064" s="747"/>
      <c r="G2064" s="740"/>
      <c r="H2064" s="741"/>
      <c r="I2064" s="741"/>
      <c r="J2064" s="741"/>
      <c r="K2064" s="742"/>
      <c r="L2064" s="743"/>
      <c r="M2064" s="502" t="str">
        <f t="array" aca="1" ref="M2064" ca="1">IFERROR(_xludf.IFS(J2064="원천",K2064*3.3%*-1,J2064="원천/고용",SUM(K2064*3.3%*-1,K2064*75%*0.8%*-1)),"")</f>
        <v/>
      </c>
      <c r="N2064" s="503">
        <f t="shared" ca="1" si="37"/>
        <v>0</v>
      </c>
      <c r="O2064" s="540"/>
      <c r="P2064" s="540"/>
      <c r="Q2064" s="537"/>
      <c r="R2064" s="537"/>
      <c r="S2064" s="537"/>
    </row>
    <row r="2065" spans="2:19" ht="18.75" customHeight="1">
      <c r="B2065" s="626"/>
      <c r="C2065" s="626"/>
      <c r="D2065" s="626" t="str">
        <f ca="1">IFERROR(_xludf.XLOOKUP(E2065,예산코드!D:D,예산코드!A:A),"")</f>
        <v/>
      </c>
      <c r="E2065" s="739"/>
      <c r="F2065" s="747"/>
      <c r="G2065" s="740"/>
      <c r="H2065" s="741"/>
      <c r="I2065" s="741"/>
      <c r="J2065" s="741"/>
      <c r="K2065" s="742"/>
      <c r="L2065" s="743"/>
      <c r="M2065" s="502" t="str">
        <f t="array" aca="1" ref="M2065" ca="1">IFERROR(_xludf.IFS(J2065="원천",K2065*3.3%*-1,J2065="원천/고용",SUM(K2065*3.3%*-1,K2065*75%*0.8%*-1)),"")</f>
        <v/>
      </c>
      <c r="N2065" s="503">
        <f t="shared" ca="1" si="37"/>
        <v>0</v>
      </c>
      <c r="O2065" s="541"/>
      <c r="P2065" s="541"/>
      <c r="Q2065" s="537"/>
      <c r="R2065" s="537"/>
      <c r="S2065" s="537"/>
    </row>
    <row r="2066" spans="2:19" ht="18.75" customHeight="1">
      <c r="B2066" s="626"/>
      <c r="C2066" s="626"/>
      <c r="D2066" s="626" t="str">
        <f ca="1">IFERROR(_xludf.XLOOKUP(E2066,예산코드!D:D,예산코드!A:A),"")</f>
        <v/>
      </c>
      <c r="E2066" s="739"/>
      <c r="F2066" s="747"/>
      <c r="G2066" s="740"/>
      <c r="H2066" s="741"/>
      <c r="I2066" s="741"/>
      <c r="J2066" s="741"/>
      <c r="K2066" s="742"/>
      <c r="L2066" s="743"/>
      <c r="M2066" s="502" t="str">
        <f t="array" aca="1" ref="M2066" ca="1">IFERROR(_xludf.IFS(J2066="원천",K2066*3.3%*-1,J2066="원천/고용",SUM(K2066*3.3%*-1,K2066*75%*0.8%*-1)),"")</f>
        <v/>
      </c>
      <c r="N2066" s="503">
        <f t="shared" ca="1" si="37"/>
        <v>0</v>
      </c>
      <c r="O2066" s="540"/>
      <c r="P2066" s="540"/>
      <c r="Q2066" s="537"/>
      <c r="R2066" s="537"/>
      <c r="S2066" s="537"/>
    </row>
    <row r="2067" spans="2:19" ht="18.75" customHeight="1">
      <c r="B2067" s="626"/>
      <c r="C2067" s="626"/>
      <c r="D2067" s="626" t="str">
        <f ca="1">IFERROR(_xludf.XLOOKUP(E2067,예산코드!D:D,예산코드!A:A),"")</f>
        <v/>
      </c>
      <c r="E2067" s="739"/>
      <c r="F2067" s="747"/>
      <c r="G2067" s="740"/>
      <c r="H2067" s="741"/>
      <c r="I2067" s="741"/>
      <c r="J2067" s="741"/>
      <c r="K2067" s="742"/>
      <c r="L2067" s="743"/>
      <c r="M2067" s="502" t="str">
        <f t="array" aca="1" ref="M2067" ca="1">IFERROR(_xludf.IFS(J2067="원천",K2067*3.3%*-1,J2067="원천/고용",SUM(K2067*3.3%*-1,K2067*75%*0.8%*-1)),"")</f>
        <v/>
      </c>
      <c r="N2067" s="503">
        <f t="shared" ca="1" si="37"/>
        <v>0</v>
      </c>
      <c r="O2067" s="541"/>
      <c r="P2067" s="541"/>
      <c r="Q2067" s="537"/>
      <c r="R2067" s="537"/>
      <c r="S2067" s="537"/>
    </row>
    <row r="2068" spans="2:19" ht="18.75" customHeight="1">
      <c r="B2068" s="626"/>
      <c r="C2068" s="626"/>
      <c r="D2068" s="626" t="str">
        <f ca="1">IFERROR(_xludf.XLOOKUP(E2068,예산코드!D:D,예산코드!A:A),"")</f>
        <v/>
      </c>
      <c r="E2068" s="739"/>
      <c r="F2068" s="747"/>
      <c r="G2068" s="740"/>
      <c r="H2068" s="741"/>
      <c r="I2068" s="741"/>
      <c r="J2068" s="741"/>
      <c r="K2068" s="742"/>
      <c r="L2068" s="743"/>
      <c r="M2068" s="502" t="str">
        <f t="array" aca="1" ref="M2068" ca="1">IFERROR(_xludf.IFS(J2068="원천",K2068*3.3%*-1,J2068="원천/고용",SUM(K2068*3.3%*-1,K2068*75%*0.8%*-1)),"")</f>
        <v/>
      </c>
      <c r="N2068" s="503">
        <f t="shared" ca="1" si="37"/>
        <v>0</v>
      </c>
      <c r="O2068" s="540"/>
      <c r="P2068" s="540"/>
      <c r="Q2068" s="537"/>
      <c r="R2068" s="537"/>
      <c r="S2068" s="537"/>
    </row>
    <row r="2069" spans="2:19" ht="18.75" customHeight="1">
      <c r="B2069" s="626"/>
      <c r="C2069" s="626"/>
      <c r="D2069" s="626" t="str">
        <f ca="1">IFERROR(_xludf.XLOOKUP(E2069,예산코드!D:D,예산코드!A:A),"")</f>
        <v/>
      </c>
      <c r="E2069" s="739"/>
      <c r="F2069" s="747"/>
      <c r="G2069" s="740"/>
      <c r="H2069" s="741"/>
      <c r="I2069" s="741"/>
      <c r="J2069" s="741"/>
      <c r="K2069" s="742"/>
      <c r="L2069" s="743"/>
      <c r="M2069" s="502" t="str">
        <f t="array" aca="1" ref="M2069" ca="1">IFERROR(_xludf.IFS(J2069="원천",K2069*3.3%*-1,J2069="원천/고용",SUM(K2069*3.3%*-1,K2069*75%*0.8%*-1)),"")</f>
        <v/>
      </c>
      <c r="N2069" s="503">
        <f t="shared" ca="1" si="37"/>
        <v>0</v>
      </c>
      <c r="O2069" s="541"/>
      <c r="P2069" s="541"/>
      <c r="Q2069" s="537"/>
      <c r="R2069" s="537"/>
      <c r="S2069" s="537"/>
    </row>
    <row r="2070" spans="2:19" ht="18.75" customHeight="1">
      <c r="B2070" s="626"/>
      <c r="C2070" s="626"/>
      <c r="D2070" s="626" t="str">
        <f ca="1">IFERROR(_xludf.XLOOKUP(E2070,예산코드!D:D,예산코드!A:A),"")</f>
        <v/>
      </c>
      <c r="E2070" s="739"/>
      <c r="F2070" s="747"/>
      <c r="G2070" s="740"/>
      <c r="H2070" s="741"/>
      <c r="I2070" s="741"/>
      <c r="J2070" s="741"/>
      <c r="K2070" s="742"/>
      <c r="L2070" s="743"/>
      <c r="M2070" s="502" t="str">
        <f t="array" aca="1" ref="M2070" ca="1">IFERROR(_xludf.IFS(J2070="원천",K2070*3.3%*-1,J2070="원천/고용",SUM(K2070*3.3%*-1,K2070*75%*0.8%*-1)),"")</f>
        <v/>
      </c>
      <c r="N2070" s="503">
        <f t="shared" ca="1" si="37"/>
        <v>0</v>
      </c>
      <c r="O2070" s="540"/>
      <c r="P2070" s="540"/>
      <c r="Q2070" s="537"/>
      <c r="R2070" s="537"/>
      <c r="S2070" s="537"/>
    </row>
    <row r="2071" spans="2:19" ht="18.75" customHeight="1">
      <c r="B2071" s="626"/>
      <c r="C2071" s="626"/>
      <c r="D2071" s="626" t="str">
        <f ca="1">IFERROR(_xludf.XLOOKUP(E2071,예산코드!D:D,예산코드!A:A),"")</f>
        <v/>
      </c>
      <c r="E2071" s="739"/>
      <c r="F2071" s="747"/>
      <c r="G2071" s="740"/>
      <c r="H2071" s="741"/>
      <c r="I2071" s="741"/>
      <c r="J2071" s="741"/>
      <c r="K2071" s="742"/>
      <c r="L2071" s="743"/>
      <c r="M2071" s="502" t="str">
        <f t="array" aca="1" ref="M2071" ca="1">IFERROR(_xludf.IFS(J2071="원천",K2071*3.3%*-1,J2071="원천/고용",SUM(K2071*3.3%*-1,K2071*75%*0.8%*-1)),"")</f>
        <v/>
      </c>
      <c r="N2071" s="503">
        <f t="shared" ca="1" si="37"/>
        <v>0</v>
      </c>
      <c r="O2071" s="541"/>
      <c r="P2071" s="541"/>
      <c r="Q2071" s="537"/>
      <c r="R2071" s="537"/>
      <c r="S2071" s="537"/>
    </row>
    <row r="2072" spans="2:19" ht="18.75" customHeight="1">
      <c r="B2072" s="626"/>
      <c r="C2072" s="626"/>
      <c r="D2072" s="626" t="str">
        <f ca="1">IFERROR(_xludf.XLOOKUP(E2072,예산코드!D:D,예산코드!A:A),"")</f>
        <v/>
      </c>
      <c r="E2072" s="739"/>
      <c r="F2072" s="747"/>
      <c r="G2072" s="740"/>
      <c r="H2072" s="741"/>
      <c r="I2072" s="741"/>
      <c r="J2072" s="741"/>
      <c r="K2072" s="742"/>
      <c r="L2072" s="743"/>
      <c r="M2072" s="502" t="str">
        <f t="array" aca="1" ref="M2072" ca="1">IFERROR(_xludf.IFS(J2072="원천",K2072*3.3%*-1,J2072="원천/고용",SUM(K2072*3.3%*-1,K2072*75%*0.8%*-1)),"")</f>
        <v/>
      </c>
      <c r="N2072" s="503">
        <f t="shared" ca="1" si="37"/>
        <v>0</v>
      </c>
      <c r="O2072" s="540"/>
      <c r="P2072" s="540"/>
      <c r="Q2072" s="537"/>
      <c r="R2072" s="537"/>
      <c r="S2072" s="537"/>
    </row>
    <row r="2073" spans="2:19" ht="18.75" customHeight="1">
      <c r="B2073" s="626"/>
      <c r="C2073" s="626"/>
      <c r="D2073" s="626" t="str">
        <f ca="1">IFERROR(_xludf.XLOOKUP(E2073,예산코드!D:D,예산코드!A:A),"")</f>
        <v/>
      </c>
      <c r="E2073" s="739"/>
      <c r="F2073" s="747"/>
      <c r="G2073" s="740"/>
      <c r="H2073" s="741"/>
      <c r="I2073" s="741"/>
      <c r="J2073" s="741"/>
      <c r="K2073" s="742"/>
      <c r="L2073" s="743"/>
      <c r="M2073" s="502" t="str">
        <f t="array" aca="1" ref="M2073" ca="1">IFERROR(_xludf.IFS(J2073="원천",K2073*3.3%*-1,J2073="원천/고용",SUM(K2073*3.3%*-1,K2073*75%*0.8%*-1)),"")</f>
        <v/>
      </c>
      <c r="N2073" s="503">
        <f t="shared" ca="1" si="37"/>
        <v>0</v>
      </c>
      <c r="O2073" s="541"/>
      <c r="P2073" s="541"/>
      <c r="Q2073" s="537"/>
      <c r="R2073" s="537"/>
      <c r="S2073" s="537"/>
    </row>
    <row r="2074" spans="2:19" ht="18.75" customHeight="1">
      <c r="B2074" s="626"/>
      <c r="C2074" s="626"/>
      <c r="D2074" s="626" t="str">
        <f ca="1">IFERROR(_xludf.XLOOKUP(E2074,예산코드!D:D,예산코드!A:A),"")</f>
        <v/>
      </c>
      <c r="E2074" s="739"/>
      <c r="F2074" s="747"/>
      <c r="G2074" s="740"/>
      <c r="H2074" s="741"/>
      <c r="I2074" s="741"/>
      <c r="J2074" s="741"/>
      <c r="K2074" s="742"/>
      <c r="L2074" s="743"/>
      <c r="M2074" s="502" t="str">
        <f t="array" aca="1" ref="M2074" ca="1">IFERROR(_xludf.IFS(J2074="원천",K2074*3.3%*-1,J2074="원천/고용",SUM(K2074*3.3%*-1,K2074*75%*0.8%*-1)),"")</f>
        <v/>
      </c>
      <c r="N2074" s="503">
        <f t="shared" ca="1" si="37"/>
        <v>0</v>
      </c>
      <c r="O2074" s="540"/>
      <c r="P2074" s="540"/>
      <c r="Q2074" s="537"/>
      <c r="R2074" s="537"/>
      <c r="S2074" s="537"/>
    </row>
    <row r="2075" spans="2:19" ht="18.75" customHeight="1">
      <c r="B2075" s="626"/>
      <c r="C2075" s="626"/>
      <c r="D2075" s="626" t="str">
        <f ca="1">IFERROR(_xludf.XLOOKUP(E2075,예산코드!D:D,예산코드!A:A),"")</f>
        <v/>
      </c>
      <c r="E2075" s="739"/>
      <c r="F2075" s="747"/>
      <c r="G2075" s="740"/>
      <c r="H2075" s="741"/>
      <c r="I2075" s="741"/>
      <c r="J2075" s="741"/>
      <c r="K2075" s="742"/>
      <c r="L2075" s="743"/>
      <c r="M2075" s="502" t="str">
        <f t="array" aca="1" ref="M2075" ca="1">IFERROR(_xludf.IFS(J2075="원천",K2075*3.3%*-1,J2075="원천/고용",SUM(K2075*3.3%*-1,K2075*75%*0.8%*-1)),"")</f>
        <v/>
      </c>
      <c r="N2075" s="503">
        <f t="shared" ca="1" si="37"/>
        <v>0</v>
      </c>
      <c r="O2075" s="541"/>
      <c r="P2075" s="541"/>
      <c r="Q2075" s="537"/>
      <c r="R2075" s="537"/>
      <c r="S2075" s="537"/>
    </row>
    <row r="2076" spans="2:19" ht="18.75" customHeight="1">
      <c r="B2076" s="626"/>
      <c r="C2076" s="626"/>
      <c r="D2076" s="626" t="str">
        <f ca="1">IFERROR(_xludf.XLOOKUP(E2076,예산코드!D:D,예산코드!A:A),"")</f>
        <v/>
      </c>
      <c r="E2076" s="739"/>
      <c r="F2076" s="747"/>
      <c r="G2076" s="740"/>
      <c r="H2076" s="741"/>
      <c r="I2076" s="741"/>
      <c r="J2076" s="741"/>
      <c r="K2076" s="742"/>
      <c r="L2076" s="743"/>
      <c r="M2076" s="502" t="str">
        <f t="array" aca="1" ref="M2076" ca="1">IFERROR(_xludf.IFS(J2076="원천",K2076*3.3%*-1,J2076="원천/고용",SUM(K2076*3.3%*-1,K2076*75%*0.8%*-1)),"")</f>
        <v/>
      </c>
      <c r="N2076" s="503">
        <f t="shared" ca="1" si="37"/>
        <v>0</v>
      </c>
      <c r="O2076" s="540"/>
      <c r="P2076" s="540"/>
      <c r="Q2076" s="537"/>
      <c r="R2076" s="537"/>
      <c r="S2076" s="537"/>
    </row>
    <row r="2077" spans="2:19" ht="18.75" customHeight="1">
      <c r="B2077" s="626"/>
      <c r="C2077" s="626"/>
      <c r="D2077" s="626" t="str">
        <f ca="1">IFERROR(_xludf.XLOOKUP(E2077,예산코드!D:D,예산코드!A:A),"")</f>
        <v/>
      </c>
      <c r="E2077" s="739"/>
      <c r="F2077" s="747"/>
      <c r="G2077" s="740"/>
      <c r="H2077" s="741"/>
      <c r="I2077" s="741"/>
      <c r="J2077" s="741"/>
      <c r="K2077" s="742"/>
      <c r="L2077" s="743"/>
      <c r="M2077" s="502" t="str">
        <f t="array" aca="1" ref="M2077" ca="1">IFERROR(_xludf.IFS(J2077="원천",K2077*3.3%*-1,J2077="원천/고용",SUM(K2077*3.3%*-1,K2077*75%*0.8%*-1)),"")</f>
        <v/>
      </c>
      <c r="N2077" s="503">
        <f t="shared" ca="1" si="37"/>
        <v>0</v>
      </c>
      <c r="O2077" s="541"/>
      <c r="P2077" s="541"/>
      <c r="Q2077" s="537"/>
      <c r="R2077" s="537"/>
      <c r="S2077" s="537"/>
    </row>
    <row r="2078" spans="2:19" ht="18.75" customHeight="1">
      <c r="B2078" s="626"/>
      <c r="C2078" s="626"/>
      <c r="D2078" s="626" t="str">
        <f ca="1">IFERROR(_xludf.XLOOKUP(E2078,예산코드!D:D,예산코드!A:A),"")</f>
        <v/>
      </c>
      <c r="E2078" s="739"/>
      <c r="F2078" s="747"/>
      <c r="G2078" s="740"/>
      <c r="H2078" s="741"/>
      <c r="I2078" s="741"/>
      <c r="J2078" s="741"/>
      <c r="K2078" s="742"/>
      <c r="L2078" s="743"/>
      <c r="M2078" s="502" t="str">
        <f t="array" aca="1" ref="M2078" ca="1">IFERROR(_xludf.IFS(J2078="원천",K2078*3.3%*-1,J2078="원천/고용",SUM(K2078*3.3%*-1,K2078*75%*0.8%*-1)),"")</f>
        <v/>
      </c>
      <c r="N2078" s="503">
        <f t="shared" ca="1" si="37"/>
        <v>0</v>
      </c>
      <c r="O2078" s="540"/>
      <c r="P2078" s="540"/>
      <c r="Q2078" s="537"/>
      <c r="R2078" s="537"/>
      <c r="S2078" s="537"/>
    </row>
    <row r="2079" spans="2:19" ht="18.75" customHeight="1">
      <c r="B2079" s="626"/>
      <c r="C2079" s="626"/>
      <c r="D2079" s="626" t="str">
        <f ca="1">IFERROR(_xludf.XLOOKUP(E2079,예산코드!D:D,예산코드!A:A),"")</f>
        <v/>
      </c>
      <c r="E2079" s="739"/>
      <c r="F2079" s="747"/>
      <c r="G2079" s="740"/>
      <c r="H2079" s="741"/>
      <c r="I2079" s="741"/>
      <c r="J2079" s="741"/>
      <c r="K2079" s="742"/>
      <c r="L2079" s="743"/>
      <c r="M2079" s="502" t="str">
        <f t="array" aca="1" ref="M2079" ca="1">IFERROR(_xludf.IFS(J2079="원천",K2079*3.3%*-1,J2079="원천/고용",SUM(K2079*3.3%*-1,K2079*75%*0.8%*-1)),"")</f>
        <v/>
      </c>
      <c r="N2079" s="503">
        <f t="shared" ca="1" si="37"/>
        <v>0</v>
      </c>
      <c r="O2079" s="541"/>
      <c r="P2079" s="541"/>
      <c r="Q2079" s="537"/>
      <c r="R2079" s="537"/>
      <c r="S2079" s="537"/>
    </row>
    <row r="2080" spans="2:19" ht="18.75" customHeight="1">
      <c r="B2080" s="626"/>
      <c r="C2080" s="626"/>
      <c r="D2080" s="626" t="str">
        <f ca="1">IFERROR(_xludf.XLOOKUP(E2080,예산코드!D:D,예산코드!A:A),"")</f>
        <v/>
      </c>
      <c r="E2080" s="739"/>
      <c r="F2080" s="747"/>
      <c r="G2080" s="740"/>
      <c r="H2080" s="741"/>
      <c r="I2080" s="741"/>
      <c r="J2080" s="741"/>
      <c r="K2080" s="742"/>
      <c r="L2080" s="743"/>
      <c r="M2080" s="502" t="str">
        <f t="array" aca="1" ref="M2080" ca="1">IFERROR(_xludf.IFS(J2080="원천",K2080*3.3%*-1,J2080="원천/고용",SUM(K2080*3.3%*-1,K2080*75%*0.8%*-1)),"")</f>
        <v/>
      </c>
      <c r="N2080" s="503">
        <f t="shared" ca="1" si="37"/>
        <v>0</v>
      </c>
      <c r="O2080" s="540"/>
      <c r="P2080" s="540"/>
      <c r="Q2080" s="537"/>
      <c r="R2080" s="537"/>
      <c r="S2080" s="537"/>
    </row>
    <row r="2081" spans="2:19" ht="18.75" customHeight="1">
      <c r="B2081" s="626"/>
      <c r="C2081" s="626"/>
      <c r="D2081" s="626" t="str">
        <f ca="1">IFERROR(_xludf.XLOOKUP(E2081,예산코드!D:D,예산코드!A:A),"")</f>
        <v/>
      </c>
      <c r="E2081" s="739"/>
      <c r="F2081" s="747"/>
      <c r="G2081" s="740"/>
      <c r="H2081" s="741"/>
      <c r="I2081" s="741"/>
      <c r="J2081" s="741"/>
      <c r="K2081" s="742"/>
      <c r="L2081" s="743"/>
      <c r="M2081" s="502" t="str">
        <f t="array" aca="1" ref="M2081" ca="1">IFERROR(_xludf.IFS(J2081="원천",K2081*3.3%*-1,J2081="원천/고용",SUM(K2081*3.3%*-1,K2081*75%*0.8%*-1)),"")</f>
        <v/>
      </c>
      <c r="N2081" s="503">
        <f t="shared" ca="1" si="37"/>
        <v>0</v>
      </c>
      <c r="O2081" s="541"/>
      <c r="P2081" s="541"/>
      <c r="Q2081" s="537"/>
      <c r="R2081" s="537"/>
      <c r="S2081" s="537"/>
    </row>
    <row r="2082" spans="2:19" ht="18.75" customHeight="1">
      <c r="B2082" s="626"/>
      <c r="C2082" s="626"/>
      <c r="D2082" s="626" t="str">
        <f ca="1">IFERROR(_xludf.XLOOKUP(E2082,예산코드!D:D,예산코드!A:A),"")</f>
        <v/>
      </c>
      <c r="E2082" s="739"/>
      <c r="F2082" s="747"/>
      <c r="G2082" s="740"/>
      <c r="H2082" s="741"/>
      <c r="I2082" s="741"/>
      <c r="J2082" s="741"/>
      <c r="K2082" s="742"/>
      <c r="L2082" s="743"/>
      <c r="M2082" s="502" t="str">
        <f t="array" aca="1" ref="M2082" ca="1">IFERROR(_xludf.IFS(J2082="원천",K2082*3.3%*-1,J2082="원천/고용",SUM(K2082*3.3%*-1,K2082*75%*0.8%*-1)),"")</f>
        <v/>
      </c>
      <c r="N2082" s="503">
        <f t="shared" ca="1" si="37"/>
        <v>0</v>
      </c>
      <c r="O2082" s="540"/>
      <c r="P2082" s="540"/>
      <c r="Q2082" s="537"/>
      <c r="R2082" s="537"/>
      <c r="S2082" s="537"/>
    </row>
    <row r="2083" spans="2:19" ht="18.75" customHeight="1">
      <c r="B2083" s="626"/>
      <c r="C2083" s="626"/>
      <c r="D2083" s="626" t="str">
        <f ca="1">IFERROR(_xludf.XLOOKUP(E2083,예산코드!D:D,예산코드!A:A),"")</f>
        <v/>
      </c>
      <c r="E2083" s="739"/>
      <c r="F2083" s="747"/>
      <c r="G2083" s="740"/>
      <c r="H2083" s="741"/>
      <c r="I2083" s="741"/>
      <c r="J2083" s="741"/>
      <c r="K2083" s="742"/>
      <c r="L2083" s="743"/>
      <c r="M2083" s="502" t="str">
        <f t="array" aca="1" ref="M2083" ca="1">IFERROR(_xludf.IFS(J2083="원천",K2083*3.3%*-1,J2083="원천/고용",SUM(K2083*3.3%*-1,K2083*75%*0.8%*-1)),"")</f>
        <v/>
      </c>
      <c r="N2083" s="503">
        <f t="shared" ca="1" si="37"/>
        <v>0</v>
      </c>
      <c r="O2083" s="541"/>
      <c r="P2083" s="541"/>
      <c r="Q2083" s="537"/>
      <c r="R2083" s="537"/>
      <c r="S2083" s="537"/>
    </row>
    <row r="2084" spans="2:19" ht="18.75" customHeight="1">
      <c r="B2084" s="626"/>
      <c r="C2084" s="626"/>
      <c r="D2084" s="626" t="str">
        <f ca="1">IFERROR(_xludf.XLOOKUP(E2084,예산코드!D:D,예산코드!A:A),"")</f>
        <v/>
      </c>
      <c r="E2084" s="739"/>
      <c r="F2084" s="747"/>
      <c r="G2084" s="740"/>
      <c r="H2084" s="741"/>
      <c r="I2084" s="741"/>
      <c r="J2084" s="741"/>
      <c r="K2084" s="742"/>
      <c r="L2084" s="743"/>
      <c r="M2084" s="502" t="str">
        <f t="array" aca="1" ref="M2084" ca="1">IFERROR(_xludf.IFS(J2084="원천",K2084*3.3%*-1,J2084="원천/고용",SUM(K2084*3.3%*-1,K2084*75%*0.8%*-1)),"")</f>
        <v/>
      </c>
      <c r="N2084" s="503">
        <f t="shared" ca="1" si="37"/>
        <v>0</v>
      </c>
      <c r="O2084" s="540"/>
      <c r="P2084" s="540"/>
      <c r="Q2084" s="537"/>
      <c r="R2084" s="537"/>
      <c r="S2084" s="537"/>
    </row>
    <row r="2085" spans="2:19" ht="18.75" customHeight="1">
      <c r="B2085" s="626"/>
      <c r="C2085" s="626"/>
      <c r="D2085" s="626" t="str">
        <f ca="1">IFERROR(_xludf.XLOOKUP(E2085,예산코드!D:D,예산코드!A:A),"")</f>
        <v/>
      </c>
      <c r="E2085" s="739"/>
      <c r="F2085" s="747"/>
      <c r="G2085" s="740"/>
      <c r="H2085" s="741"/>
      <c r="I2085" s="741"/>
      <c r="J2085" s="741"/>
      <c r="K2085" s="742"/>
      <c r="L2085" s="743"/>
      <c r="M2085" s="502" t="str">
        <f t="array" aca="1" ref="M2085" ca="1">IFERROR(_xludf.IFS(J2085="원천",K2085*3.3%*-1,J2085="원천/고용",SUM(K2085*3.3%*-1,K2085*75%*0.8%*-1)),"")</f>
        <v/>
      </c>
      <c r="N2085" s="503">
        <f t="shared" ca="1" si="37"/>
        <v>0</v>
      </c>
      <c r="O2085" s="541"/>
      <c r="P2085" s="541"/>
      <c r="Q2085" s="537"/>
      <c r="R2085" s="537"/>
      <c r="S2085" s="537"/>
    </row>
    <row r="2086" spans="2:19" ht="18.75" customHeight="1">
      <c r="B2086" s="626"/>
      <c r="C2086" s="626"/>
      <c r="D2086" s="626" t="str">
        <f ca="1">IFERROR(_xludf.XLOOKUP(E2086,예산코드!D:D,예산코드!A:A),"")</f>
        <v/>
      </c>
      <c r="E2086" s="739"/>
      <c r="F2086" s="747"/>
      <c r="G2086" s="740"/>
      <c r="H2086" s="741"/>
      <c r="I2086" s="741"/>
      <c r="J2086" s="741"/>
      <c r="K2086" s="742"/>
      <c r="L2086" s="743"/>
      <c r="M2086" s="502" t="str">
        <f t="array" aca="1" ref="M2086" ca="1">IFERROR(_xludf.IFS(J2086="원천",K2086*3.3%*-1,J2086="원천/고용",SUM(K2086*3.3%*-1,K2086*75%*0.8%*-1)),"")</f>
        <v/>
      </c>
      <c r="N2086" s="503">
        <f t="shared" ca="1" si="37"/>
        <v>0</v>
      </c>
      <c r="O2086" s="540"/>
      <c r="P2086" s="540"/>
      <c r="Q2086" s="537"/>
      <c r="R2086" s="537"/>
      <c r="S2086" s="537"/>
    </row>
    <row r="2087" spans="2:19" ht="18.75" customHeight="1">
      <c r="B2087" s="626"/>
      <c r="C2087" s="626"/>
      <c r="D2087" s="626" t="str">
        <f ca="1">IFERROR(_xludf.XLOOKUP(E2087,예산코드!D:D,예산코드!A:A),"")</f>
        <v/>
      </c>
      <c r="E2087" s="739"/>
      <c r="F2087" s="747"/>
      <c r="G2087" s="740"/>
      <c r="H2087" s="741"/>
      <c r="I2087" s="741"/>
      <c r="J2087" s="741"/>
      <c r="K2087" s="742"/>
      <c r="L2087" s="743"/>
      <c r="M2087" s="502" t="str">
        <f t="array" aca="1" ref="M2087" ca="1">IFERROR(_xludf.IFS(J2087="원천",K2087*3.3%*-1,J2087="원천/고용",SUM(K2087*3.3%*-1,K2087*75%*0.8%*-1)),"")</f>
        <v/>
      </c>
      <c r="N2087" s="503">
        <f t="shared" ca="1" si="37"/>
        <v>0</v>
      </c>
      <c r="O2087" s="541"/>
      <c r="P2087" s="541"/>
      <c r="Q2087" s="537"/>
      <c r="R2087" s="537"/>
      <c r="S2087" s="537"/>
    </row>
    <row r="2088" spans="2:19" ht="18.75" customHeight="1">
      <c r="B2088" s="626"/>
      <c r="C2088" s="626"/>
      <c r="D2088" s="626" t="str">
        <f ca="1">IFERROR(_xludf.XLOOKUP(E2088,예산코드!D:D,예산코드!A:A),"")</f>
        <v/>
      </c>
      <c r="E2088" s="739"/>
      <c r="F2088" s="747"/>
      <c r="G2088" s="740"/>
      <c r="H2088" s="741"/>
      <c r="I2088" s="741"/>
      <c r="J2088" s="741"/>
      <c r="K2088" s="742"/>
      <c r="L2088" s="743"/>
      <c r="M2088" s="502" t="str">
        <f t="array" aca="1" ref="M2088" ca="1">IFERROR(_xludf.IFS(J2088="원천",K2088*3.3%*-1,J2088="원천/고용",SUM(K2088*3.3%*-1,K2088*75%*0.8%*-1)),"")</f>
        <v/>
      </c>
      <c r="N2088" s="503">
        <f t="shared" ca="1" si="37"/>
        <v>0</v>
      </c>
      <c r="O2088" s="540"/>
      <c r="P2088" s="540"/>
      <c r="Q2088" s="537"/>
      <c r="R2088" s="537"/>
      <c r="S2088" s="537"/>
    </row>
    <row r="2089" spans="2:19" ht="18.75" customHeight="1">
      <c r="B2089" s="626"/>
      <c r="C2089" s="626"/>
      <c r="D2089" s="626" t="str">
        <f ca="1">IFERROR(_xludf.XLOOKUP(E2089,예산코드!D:D,예산코드!A:A),"")</f>
        <v/>
      </c>
      <c r="E2089" s="739"/>
      <c r="F2089" s="747"/>
      <c r="G2089" s="740"/>
      <c r="H2089" s="741"/>
      <c r="I2089" s="741"/>
      <c r="J2089" s="741"/>
      <c r="K2089" s="742"/>
      <c r="L2089" s="743"/>
      <c r="M2089" s="502" t="str">
        <f t="array" aca="1" ref="M2089" ca="1">IFERROR(_xludf.IFS(J2089="원천",K2089*3.3%*-1,J2089="원천/고용",SUM(K2089*3.3%*-1,K2089*75%*0.8%*-1)),"")</f>
        <v/>
      </c>
      <c r="N2089" s="503">
        <f t="shared" ca="1" si="37"/>
        <v>0</v>
      </c>
      <c r="O2089" s="541"/>
      <c r="P2089" s="541"/>
      <c r="Q2089" s="537"/>
      <c r="R2089" s="537"/>
      <c r="S2089" s="537"/>
    </row>
    <row r="2090" spans="2:19" ht="18.75" customHeight="1">
      <c r="B2090" s="626"/>
      <c r="C2090" s="626"/>
      <c r="D2090" s="626" t="str">
        <f ca="1">IFERROR(_xludf.XLOOKUP(E2090,예산코드!D:D,예산코드!A:A),"")</f>
        <v/>
      </c>
      <c r="E2090" s="739"/>
      <c r="F2090" s="747"/>
      <c r="G2090" s="740"/>
      <c r="H2090" s="741"/>
      <c r="I2090" s="741"/>
      <c r="J2090" s="741"/>
      <c r="K2090" s="742"/>
      <c r="L2090" s="743"/>
      <c r="M2090" s="502" t="str">
        <f t="array" aca="1" ref="M2090" ca="1">IFERROR(_xludf.IFS(J2090="원천",K2090*3.3%*-1,J2090="원천/고용",SUM(K2090*3.3%*-1,K2090*75%*0.8%*-1)),"")</f>
        <v/>
      </c>
      <c r="N2090" s="503">
        <f t="shared" ca="1" si="37"/>
        <v>0</v>
      </c>
      <c r="O2090" s="540"/>
      <c r="P2090" s="540"/>
      <c r="Q2090" s="537"/>
      <c r="R2090" s="537"/>
      <c r="S2090" s="537"/>
    </row>
    <row r="2091" spans="2:19" ht="18.75" customHeight="1">
      <c r="B2091" s="626"/>
      <c r="C2091" s="626"/>
      <c r="D2091" s="626" t="str">
        <f ca="1">IFERROR(_xludf.XLOOKUP(E2091,예산코드!D:D,예산코드!A:A),"")</f>
        <v/>
      </c>
      <c r="E2091" s="739"/>
      <c r="F2091" s="747"/>
      <c r="G2091" s="740"/>
      <c r="H2091" s="741"/>
      <c r="I2091" s="741"/>
      <c r="J2091" s="741"/>
      <c r="K2091" s="742"/>
      <c r="L2091" s="743"/>
      <c r="M2091" s="502" t="str">
        <f t="array" aca="1" ref="M2091" ca="1">IFERROR(_xludf.IFS(J2091="원천",K2091*3.3%*-1,J2091="원천/고용",SUM(K2091*3.3%*-1,K2091*75%*0.8%*-1)),"")</f>
        <v/>
      </c>
      <c r="N2091" s="503">
        <f t="shared" ca="1" si="37"/>
        <v>0</v>
      </c>
      <c r="O2091" s="541"/>
      <c r="P2091" s="541"/>
      <c r="Q2091" s="537"/>
      <c r="R2091" s="537"/>
      <c r="S2091" s="537"/>
    </row>
    <row r="2092" spans="2:19" ht="18.75" customHeight="1">
      <c r="B2092" s="626"/>
      <c r="C2092" s="626"/>
      <c r="D2092" s="626" t="str">
        <f ca="1">IFERROR(_xludf.XLOOKUP(E2092,예산코드!D:D,예산코드!A:A),"")</f>
        <v/>
      </c>
      <c r="E2092" s="739"/>
      <c r="F2092" s="747"/>
      <c r="G2092" s="740"/>
      <c r="H2092" s="741"/>
      <c r="I2092" s="741"/>
      <c r="J2092" s="741"/>
      <c r="K2092" s="742"/>
      <c r="L2092" s="743"/>
      <c r="M2092" s="502" t="str">
        <f t="array" aca="1" ref="M2092" ca="1">IFERROR(_xludf.IFS(J2092="원천",K2092*3.3%*-1,J2092="원천/고용",SUM(K2092*3.3%*-1,K2092*75%*0.8%*-1)),"")</f>
        <v/>
      </c>
      <c r="N2092" s="503">
        <f t="shared" ca="1" si="37"/>
        <v>0</v>
      </c>
      <c r="O2092" s="540"/>
      <c r="P2092" s="540"/>
      <c r="Q2092" s="537"/>
      <c r="R2092" s="537"/>
      <c r="S2092" s="537"/>
    </row>
    <row r="2093" spans="2:19" ht="18.75" customHeight="1">
      <c r="B2093" s="626"/>
      <c r="C2093" s="626"/>
      <c r="D2093" s="626" t="str">
        <f ca="1">IFERROR(_xludf.XLOOKUP(E2093,예산코드!D:D,예산코드!A:A),"")</f>
        <v/>
      </c>
      <c r="E2093" s="739"/>
      <c r="F2093" s="747"/>
      <c r="G2093" s="740"/>
      <c r="H2093" s="741"/>
      <c r="I2093" s="741"/>
      <c r="J2093" s="741"/>
      <c r="K2093" s="742"/>
      <c r="L2093" s="743"/>
      <c r="M2093" s="502" t="str">
        <f t="array" aca="1" ref="M2093" ca="1">IFERROR(_xludf.IFS(J2093="원천",K2093*3.3%*-1,J2093="원천/고용",SUM(K2093*3.3%*-1,K2093*75%*0.8%*-1)),"")</f>
        <v/>
      </c>
      <c r="N2093" s="503">
        <f t="shared" ca="1" si="37"/>
        <v>0</v>
      </c>
      <c r="O2093" s="541"/>
      <c r="P2093" s="541"/>
      <c r="Q2093" s="537"/>
      <c r="R2093" s="537"/>
      <c r="S2093" s="537"/>
    </row>
    <row r="2094" spans="2:19" ht="18.75" customHeight="1">
      <c r="B2094" s="626"/>
      <c r="C2094" s="626"/>
      <c r="D2094" s="626" t="str">
        <f ca="1">IFERROR(_xludf.XLOOKUP(E2094,예산코드!D:D,예산코드!A:A),"")</f>
        <v/>
      </c>
      <c r="E2094" s="739"/>
      <c r="F2094" s="747"/>
      <c r="G2094" s="740"/>
      <c r="H2094" s="741"/>
      <c r="I2094" s="741"/>
      <c r="J2094" s="741"/>
      <c r="K2094" s="742"/>
      <c r="L2094" s="743"/>
      <c r="M2094" s="502" t="str">
        <f t="array" aca="1" ref="M2094" ca="1">IFERROR(_xludf.IFS(J2094="원천",K2094*3.3%*-1,J2094="원천/고용",SUM(K2094*3.3%*-1,K2094*75%*0.8%*-1)),"")</f>
        <v/>
      </c>
      <c r="N2094" s="503">
        <f t="shared" ca="1" si="37"/>
        <v>0</v>
      </c>
      <c r="O2094" s="540"/>
      <c r="P2094" s="540"/>
      <c r="Q2094" s="537"/>
      <c r="R2094" s="537"/>
      <c r="S2094" s="537"/>
    </row>
    <row r="2095" spans="2:19" ht="18.75" customHeight="1">
      <c r="B2095" s="626"/>
      <c r="C2095" s="626"/>
      <c r="D2095" s="626" t="str">
        <f ca="1">IFERROR(_xludf.XLOOKUP(E2095,예산코드!D:D,예산코드!A:A),"")</f>
        <v/>
      </c>
      <c r="E2095" s="739"/>
      <c r="F2095" s="747"/>
      <c r="G2095" s="740"/>
      <c r="H2095" s="741"/>
      <c r="I2095" s="741"/>
      <c r="J2095" s="741"/>
      <c r="K2095" s="742"/>
      <c r="L2095" s="743"/>
      <c r="M2095" s="502" t="str">
        <f t="array" aca="1" ref="M2095" ca="1">IFERROR(_xludf.IFS(J2095="원천",K2095*3.3%*-1,J2095="원천/고용",SUM(K2095*3.3%*-1,K2095*75%*0.8%*-1)),"")</f>
        <v/>
      </c>
      <c r="N2095" s="503">
        <f t="shared" ca="1" si="37"/>
        <v>0</v>
      </c>
      <c r="O2095" s="541"/>
      <c r="P2095" s="541"/>
      <c r="Q2095" s="537"/>
      <c r="R2095" s="537"/>
      <c r="S2095" s="537"/>
    </row>
    <row r="2096" spans="2:19" ht="18.75" customHeight="1">
      <c r="B2096" s="626"/>
      <c r="C2096" s="626"/>
      <c r="D2096" s="626" t="str">
        <f ca="1">IFERROR(_xludf.XLOOKUP(E2096,예산코드!D:D,예산코드!A:A),"")</f>
        <v/>
      </c>
      <c r="E2096" s="739"/>
      <c r="F2096" s="747"/>
      <c r="G2096" s="740"/>
      <c r="H2096" s="741"/>
      <c r="I2096" s="741"/>
      <c r="J2096" s="741"/>
      <c r="K2096" s="742"/>
      <c r="L2096" s="743"/>
      <c r="M2096" s="502" t="str">
        <f t="array" aca="1" ref="M2096" ca="1">IFERROR(_xludf.IFS(J2096="원천",K2096*3.3%*-1,J2096="원천/고용",SUM(K2096*3.3%*-1,K2096*75%*0.8%*-1)),"")</f>
        <v/>
      </c>
      <c r="N2096" s="503">
        <f t="shared" ca="1" si="37"/>
        <v>0</v>
      </c>
      <c r="O2096" s="540"/>
      <c r="P2096" s="540"/>
      <c r="Q2096" s="537"/>
      <c r="R2096" s="537"/>
      <c r="S2096" s="537"/>
    </row>
    <row r="2097" spans="2:19" ht="18.75" customHeight="1">
      <c r="B2097" s="626"/>
      <c r="C2097" s="626"/>
      <c r="D2097" s="626" t="str">
        <f ca="1">IFERROR(_xludf.XLOOKUP(E2097,예산코드!D:D,예산코드!A:A),"")</f>
        <v/>
      </c>
      <c r="E2097" s="739"/>
      <c r="F2097" s="747"/>
      <c r="G2097" s="740"/>
      <c r="H2097" s="741"/>
      <c r="I2097" s="741"/>
      <c r="J2097" s="741"/>
      <c r="K2097" s="742"/>
      <c r="L2097" s="743"/>
      <c r="M2097" s="502" t="str">
        <f t="array" aca="1" ref="M2097" ca="1">IFERROR(_xludf.IFS(J2097="원천",K2097*3.3%*-1,J2097="원천/고용",SUM(K2097*3.3%*-1,K2097*75%*0.8%*-1)),"")</f>
        <v/>
      </c>
      <c r="N2097" s="503">
        <f t="shared" ca="1" si="37"/>
        <v>0</v>
      </c>
      <c r="O2097" s="541"/>
      <c r="P2097" s="541"/>
      <c r="Q2097" s="537"/>
      <c r="R2097" s="537"/>
      <c r="S2097" s="537"/>
    </row>
    <row r="2098" spans="2:19" ht="18.75" customHeight="1">
      <c r="B2098" s="626"/>
      <c r="C2098" s="626"/>
      <c r="D2098" s="626" t="str">
        <f ca="1">IFERROR(_xludf.XLOOKUP(E2098,예산코드!D:D,예산코드!A:A),"")</f>
        <v/>
      </c>
      <c r="E2098" s="739"/>
      <c r="F2098" s="747"/>
      <c r="G2098" s="740"/>
      <c r="H2098" s="741"/>
      <c r="I2098" s="741"/>
      <c r="J2098" s="741"/>
      <c r="K2098" s="742"/>
      <c r="L2098" s="743"/>
      <c r="M2098" s="502" t="str">
        <f t="array" aca="1" ref="M2098" ca="1">IFERROR(_xludf.IFS(J2098="원천",K2098*3.3%*-1,J2098="원천/고용",SUM(K2098*3.3%*-1,K2098*75%*0.8%*-1)),"")</f>
        <v/>
      </c>
      <c r="N2098" s="503">
        <f t="shared" ca="1" si="37"/>
        <v>0</v>
      </c>
      <c r="O2098" s="540"/>
      <c r="P2098" s="540"/>
      <c r="Q2098" s="537"/>
      <c r="R2098" s="537"/>
      <c r="S2098" s="537"/>
    </row>
    <row r="2099" spans="2:19" ht="18.75" customHeight="1">
      <c r="B2099" s="626"/>
      <c r="C2099" s="626"/>
      <c r="D2099" s="626" t="str">
        <f ca="1">IFERROR(_xludf.XLOOKUP(E2099,예산코드!D:D,예산코드!A:A),"")</f>
        <v/>
      </c>
      <c r="E2099" s="739"/>
      <c r="F2099" s="747"/>
      <c r="G2099" s="740"/>
      <c r="H2099" s="741"/>
      <c r="I2099" s="741"/>
      <c r="J2099" s="741"/>
      <c r="K2099" s="742"/>
      <c r="L2099" s="743"/>
      <c r="M2099" s="502" t="str">
        <f t="array" aca="1" ref="M2099" ca="1">IFERROR(_xludf.IFS(J2099="원천",K2099*3.3%*-1,J2099="원천/고용",SUM(K2099*3.3%*-1,K2099*75%*0.8%*-1)),"")</f>
        <v/>
      </c>
      <c r="N2099" s="503">
        <f t="shared" ca="1" si="37"/>
        <v>0</v>
      </c>
      <c r="O2099" s="541"/>
      <c r="P2099" s="541"/>
      <c r="Q2099" s="537"/>
      <c r="R2099" s="537"/>
      <c r="S2099" s="537"/>
    </row>
    <row r="2100" spans="2:19" ht="18.75" customHeight="1">
      <c r="B2100" s="626"/>
      <c r="C2100" s="626"/>
      <c r="D2100" s="626" t="str">
        <f ca="1">IFERROR(_xludf.XLOOKUP(E2100,예산코드!D:D,예산코드!A:A),"")</f>
        <v/>
      </c>
      <c r="E2100" s="739"/>
      <c r="F2100" s="747"/>
      <c r="G2100" s="740"/>
      <c r="H2100" s="741"/>
      <c r="I2100" s="741"/>
      <c r="J2100" s="741"/>
      <c r="K2100" s="742"/>
      <c r="L2100" s="743"/>
      <c r="M2100" s="502" t="str">
        <f t="array" aca="1" ref="M2100" ca="1">IFERROR(_xludf.IFS(J2100="원천",K2100*3.3%*-1,J2100="원천/고용",SUM(K2100*3.3%*-1,K2100*75%*0.8%*-1)),"")</f>
        <v/>
      </c>
      <c r="N2100" s="503">
        <f t="shared" ca="1" si="37"/>
        <v>0</v>
      </c>
      <c r="O2100" s="540"/>
      <c r="P2100" s="540"/>
      <c r="Q2100" s="537"/>
      <c r="R2100" s="537"/>
      <c r="S2100" s="537"/>
    </row>
    <row r="2101" spans="2:19" ht="18.75" customHeight="1">
      <c r="B2101" s="626"/>
      <c r="C2101" s="626"/>
      <c r="D2101" s="626" t="str">
        <f ca="1">IFERROR(_xludf.XLOOKUP(E2101,예산코드!D:D,예산코드!A:A),"")</f>
        <v/>
      </c>
      <c r="E2101" s="739"/>
      <c r="F2101" s="747"/>
      <c r="G2101" s="740"/>
      <c r="H2101" s="741"/>
      <c r="I2101" s="741"/>
      <c r="J2101" s="741"/>
      <c r="K2101" s="742"/>
      <c r="L2101" s="743"/>
      <c r="M2101" s="502" t="str">
        <f t="array" aca="1" ref="M2101" ca="1">IFERROR(_xludf.IFS(J2101="원천",K2101*3.3%*-1,J2101="원천/고용",SUM(K2101*3.3%*-1,K2101*75%*0.8%*-1)),"")</f>
        <v/>
      </c>
      <c r="N2101" s="503">
        <f t="shared" ca="1" si="37"/>
        <v>0</v>
      </c>
      <c r="O2101" s="541"/>
      <c r="P2101" s="541"/>
      <c r="Q2101" s="537"/>
      <c r="R2101" s="537"/>
      <c r="S2101" s="537"/>
    </row>
    <row r="2102" spans="2:19" ht="18.75" customHeight="1">
      <c r="B2102" s="626"/>
      <c r="C2102" s="626"/>
      <c r="D2102" s="626" t="str">
        <f ca="1">IFERROR(_xludf.XLOOKUP(E2102,예산코드!D:D,예산코드!A:A),"")</f>
        <v/>
      </c>
      <c r="E2102" s="739"/>
      <c r="F2102" s="747"/>
      <c r="G2102" s="740"/>
      <c r="H2102" s="741"/>
      <c r="I2102" s="741"/>
      <c r="J2102" s="741"/>
      <c r="K2102" s="742"/>
      <c r="L2102" s="743"/>
      <c r="M2102" s="502" t="str">
        <f t="array" aca="1" ref="M2102" ca="1">IFERROR(_xludf.IFS(J2102="원천",K2102*3.3%*-1,J2102="원천/고용",SUM(K2102*3.3%*-1,K2102*75%*0.8%*-1)),"")</f>
        <v/>
      </c>
      <c r="N2102" s="503">
        <f t="shared" ca="1" si="37"/>
        <v>0</v>
      </c>
      <c r="O2102" s="540"/>
      <c r="P2102" s="540"/>
      <c r="Q2102" s="537"/>
      <c r="R2102" s="537"/>
      <c r="S2102" s="537"/>
    </row>
    <row r="2103" spans="2:19" ht="18.75" customHeight="1">
      <c r="B2103" s="626"/>
      <c r="C2103" s="626"/>
      <c r="D2103" s="626" t="str">
        <f ca="1">IFERROR(_xludf.XLOOKUP(E2103,예산코드!D:D,예산코드!A:A),"")</f>
        <v/>
      </c>
      <c r="E2103" s="739"/>
      <c r="F2103" s="747"/>
      <c r="G2103" s="740"/>
      <c r="H2103" s="741"/>
      <c r="I2103" s="741"/>
      <c r="J2103" s="741"/>
      <c r="K2103" s="742"/>
      <c r="L2103" s="743"/>
      <c r="M2103" s="502" t="str">
        <f t="array" aca="1" ref="M2103" ca="1">IFERROR(_xludf.IFS(J2103="원천",K2103*3.3%*-1,J2103="원천/고용",SUM(K2103*3.3%*-1,K2103*75%*0.8%*-1)),"")</f>
        <v/>
      </c>
      <c r="N2103" s="503">
        <f t="shared" ca="1" si="37"/>
        <v>0</v>
      </c>
      <c r="O2103" s="541"/>
      <c r="P2103" s="541"/>
      <c r="Q2103" s="537"/>
      <c r="R2103" s="537"/>
      <c r="S2103" s="537"/>
    </row>
    <row r="2104" spans="2:19" ht="18.75" customHeight="1">
      <c r="B2104" s="626"/>
      <c r="C2104" s="626"/>
      <c r="D2104" s="626" t="str">
        <f ca="1">IFERROR(_xludf.XLOOKUP(E2104,예산코드!D:D,예산코드!A:A),"")</f>
        <v/>
      </c>
      <c r="E2104" s="739"/>
      <c r="F2104" s="747"/>
      <c r="G2104" s="740"/>
      <c r="H2104" s="741"/>
      <c r="I2104" s="741"/>
      <c r="J2104" s="741"/>
      <c r="K2104" s="742"/>
      <c r="L2104" s="743"/>
      <c r="M2104" s="502" t="str">
        <f t="array" aca="1" ref="M2104" ca="1">IFERROR(_xludf.IFS(J2104="원천",K2104*3.3%*-1,J2104="원천/고용",SUM(K2104*3.3%*-1,K2104*75%*0.8%*-1)),"")</f>
        <v/>
      </c>
      <c r="N2104" s="503">
        <f t="shared" ca="1" si="37"/>
        <v>0</v>
      </c>
      <c r="O2104" s="540"/>
      <c r="P2104" s="540"/>
      <c r="Q2104" s="537"/>
      <c r="R2104" s="537"/>
      <c r="S2104" s="537"/>
    </row>
    <row r="2105" spans="2:19" ht="18.75" customHeight="1">
      <c r="B2105" s="626"/>
      <c r="C2105" s="626"/>
      <c r="D2105" s="626" t="str">
        <f ca="1">IFERROR(_xludf.XLOOKUP(E2105,예산코드!D:D,예산코드!A:A),"")</f>
        <v/>
      </c>
      <c r="E2105" s="739"/>
      <c r="F2105" s="747"/>
      <c r="G2105" s="740"/>
      <c r="H2105" s="741"/>
      <c r="I2105" s="741"/>
      <c r="J2105" s="741"/>
      <c r="K2105" s="742"/>
      <c r="L2105" s="743"/>
      <c r="M2105" s="502" t="str">
        <f t="array" aca="1" ref="M2105" ca="1">IFERROR(_xludf.IFS(J2105="원천",K2105*3.3%*-1,J2105="원천/고용",SUM(K2105*3.3%*-1,K2105*75%*0.8%*-1)),"")</f>
        <v/>
      </c>
      <c r="N2105" s="503">
        <f t="shared" ca="1" si="37"/>
        <v>0</v>
      </c>
      <c r="O2105" s="541"/>
      <c r="P2105" s="541"/>
      <c r="Q2105" s="537"/>
      <c r="R2105" s="537"/>
      <c r="S2105" s="537"/>
    </row>
    <row r="2106" spans="2:19" ht="18.75" customHeight="1">
      <c r="B2106" s="626"/>
      <c r="C2106" s="626"/>
      <c r="D2106" s="626" t="str">
        <f ca="1">IFERROR(_xludf.XLOOKUP(E2106,예산코드!D:D,예산코드!A:A),"")</f>
        <v/>
      </c>
      <c r="E2106" s="739"/>
      <c r="F2106" s="747"/>
      <c r="G2106" s="740"/>
      <c r="H2106" s="741"/>
      <c r="I2106" s="741"/>
      <c r="J2106" s="741"/>
      <c r="K2106" s="742"/>
      <c r="L2106" s="743"/>
      <c r="M2106" s="502" t="str">
        <f t="array" aca="1" ref="M2106" ca="1">IFERROR(_xludf.IFS(J2106="원천",K2106*3.3%*-1,J2106="원천/고용",SUM(K2106*3.3%*-1,K2106*75%*0.8%*-1)),"")</f>
        <v/>
      </c>
      <c r="N2106" s="503">
        <f t="shared" ca="1" si="37"/>
        <v>0</v>
      </c>
      <c r="O2106" s="540"/>
      <c r="P2106" s="540"/>
      <c r="Q2106" s="537"/>
      <c r="R2106" s="537"/>
      <c r="S2106" s="537"/>
    </row>
    <row r="2107" spans="2:19" ht="18.75" customHeight="1">
      <c r="B2107" s="626"/>
      <c r="C2107" s="626"/>
      <c r="D2107" s="626" t="str">
        <f ca="1">IFERROR(_xludf.XLOOKUP(E2107,예산코드!D:D,예산코드!A:A),"")</f>
        <v/>
      </c>
      <c r="E2107" s="739"/>
      <c r="F2107" s="747"/>
      <c r="G2107" s="740"/>
      <c r="H2107" s="741"/>
      <c r="I2107" s="741"/>
      <c r="J2107" s="741"/>
      <c r="K2107" s="742"/>
      <c r="L2107" s="743"/>
      <c r="M2107" s="502" t="str">
        <f t="array" aca="1" ref="M2107" ca="1">IFERROR(_xludf.IFS(J2107="원천",K2107*3.3%*-1,J2107="원천/고용",SUM(K2107*3.3%*-1,K2107*75%*0.8%*-1)),"")</f>
        <v/>
      </c>
      <c r="N2107" s="503">
        <f t="shared" ca="1" si="37"/>
        <v>0</v>
      </c>
      <c r="O2107" s="541"/>
      <c r="P2107" s="541"/>
      <c r="Q2107" s="537"/>
      <c r="R2107" s="537"/>
      <c r="S2107" s="537"/>
    </row>
    <row r="2108" spans="2:19" ht="18.75" customHeight="1">
      <c r="B2108" s="626"/>
      <c r="C2108" s="626"/>
      <c r="D2108" s="626" t="str">
        <f ca="1">IFERROR(_xludf.XLOOKUP(E2108,예산코드!D:D,예산코드!A:A),"")</f>
        <v/>
      </c>
      <c r="E2108" s="739"/>
      <c r="F2108" s="747"/>
      <c r="G2108" s="740"/>
      <c r="H2108" s="741"/>
      <c r="I2108" s="741"/>
      <c r="J2108" s="741"/>
      <c r="K2108" s="742"/>
      <c r="L2108" s="743"/>
      <c r="M2108" s="502" t="str">
        <f t="array" aca="1" ref="M2108" ca="1">IFERROR(_xludf.IFS(J2108="원천",K2108*3.3%*-1,J2108="원천/고용",SUM(K2108*3.3%*-1,K2108*75%*0.8%*-1)),"")</f>
        <v/>
      </c>
      <c r="N2108" s="503">
        <f t="shared" ca="1" si="37"/>
        <v>0</v>
      </c>
      <c r="O2108" s="540"/>
      <c r="P2108" s="540"/>
      <c r="Q2108" s="537"/>
      <c r="R2108" s="537"/>
      <c r="S2108" s="537"/>
    </row>
    <row r="2109" spans="2:19" ht="18.75" customHeight="1">
      <c r="B2109" s="626"/>
      <c r="C2109" s="626"/>
      <c r="D2109" s="626" t="str">
        <f ca="1">IFERROR(_xludf.XLOOKUP(E2109,예산코드!D:D,예산코드!A:A),"")</f>
        <v/>
      </c>
      <c r="E2109" s="739"/>
      <c r="F2109" s="747"/>
      <c r="G2109" s="740"/>
      <c r="H2109" s="741"/>
      <c r="I2109" s="741"/>
      <c r="J2109" s="741"/>
      <c r="K2109" s="742"/>
      <c r="L2109" s="743"/>
      <c r="M2109" s="502" t="str">
        <f t="array" aca="1" ref="M2109" ca="1">IFERROR(_xludf.IFS(J2109="원천",K2109*3.3%*-1,J2109="원천/고용",SUM(K2109*3.3%*-1,K2109*75%*0.8%*-1)),"")</f>
        <v/>
      </c>
      <c r="N2109" s="503">
        <f t="shared" ca="1" si="37"/>
        <v>0</v>
      </c>
      <c r="O2109" s="541"/>
      <c r="P2109" s="541"/>
      <c r="Q2109" s="537"/>
      <c r="R2109" s="537"/>
      <c r="S2109" s="537"/>
    </row>
    <row r="2110" spans="2:19" ht="18.75" customHeight="1">
      <c r="B2110" s="626"/>
      <c r="C2110" s="626"/>
      <c r="D2110" s="626" t="str">
        <f ca="1">IFERROR(_xludf.XLOOKUP(E2110,예산코드!D:D,예산코드!A:A),"")</f>
        <v/>
      </c>
      <c r="E2110" s="739"/>
      <c r="F2110" s="747"/>
      <c r="G2110" s="740"/>
      <c r="H2110" s="741"/>
      <c r="I2110" s="741"/>
      <c r="J2110" s="741"/>
      <c r="K2110" s="742"/>
      <c r="L2110" s="743"/>
      <c r="M2110" s="502" t="str">
        <f t="array" aca="1" ref="M2110" ca="1">IFERROR(_xludf.IFS(J2110="원천",K2110*3.3%*-1,J2110="원천/고용",SUM(K2110*3.3%*-1,K2110*75%*0.8%*-1)),"")</f>
        <v/>
      </c>
      <c r="N2110" s="503">
        <f t="shared" ca="1" si="37"/>
        <v>0</v>
      </c>
      <c r="O2110" s="540"/>
      <c r="P2110" s="540"/>
      <c r="Q2110" s="537"/>
      <c r="R2110" s="537"/>
      <c r="S2110" s="537"/>
    </row>
    <row r="2111" spans="2:19" ht="18.75" customHeight="1">
      <c r="B2111" s="626"/>
      <c r="C2111" s="626"/>
      <c r="D2111" s="626" t="str">
        <f ca="1">IFERROR(_xludf.XLOOKUP(E2111,예산코드!D:D,예산코드!A:A),"")</f>
        <v/>
      </c>
      <c r="E2111" s="739"/>
      <c r="F2111" s="747"/>
      <c r="G2111" s="740"/>
      <c r="H2111" s="741"/>
      <c r="I2111" s="741"/>
      <c r="J2111" s="741"/>
      <c r="K2111" s="742"/>
      <c r="L2111" s="743"/>
      <c r="M2111" s="502" t="str">
        <f t="array" aca="1" ref="M2111" ca="1">IFERROR(_xludf.IFS(J2111="원천",K2111*3.3%*-1,J2111="원천/고용",SUM(K2111*3.3%*-1,K2111*75%*0.8%*-1)),"")</f>
        <v/>
      </c>
      <c r="N2111" s="503">
        <f t="shared" ca="1" si="37"/>
        <v>0</v>
      </c>
      <c r="O2111" s="541"/>
      <c r="P2111" s="541"/>
      <c r="Q2111" s="537"/>
      <c r="R2111" s="537"/>
      <c r="S2111" s="537"/>
    </row>
    <row r="2112" spans="2:19" ht="18.75" customHeight="1">
      <c r="B2112" s="626"/>
      <c r="C2112" s="626"/>
      <c r="D2112" s="626" t="str">
        <f ca="1">IFERROR(_xludf.XLOOKUP(E2112,예산코드!D:D,예산코드!A:A),"")</f>
        <v/>
      </c>
      <c r="E2112" s="739"/>
      <c r="F2112" s="747"/>
      <c r="G2112" s="740"/>
      <c r="H2112" s="741"/>
      <c r="I2112" s="741"/>
      <c r="J2112" s="741"/>
      <c r="K2112" s="742"/>
      <c r="L2112" s="743"/>
      <c r="M2112" s="502" t="str">
        <f t="array" aca="1" ref="M2112" ca="1">IFERROR(_xludf.IFS(J2112="원천",K2112*3.3%*-1,J2112="원천/고용",SUM(K2112*3.3%*-1,K2112*75%*0.8%*-1)),"")</f>
        <v/>
      </c>
      <c r="N2112" s="503">
        <f t="shared" ca="1" si="37"/>
        <v>0</v>
      </c>
      <c r="O2112" s="540"/>
      <c r="P2112" s="540"/>
      <c r="Q2112" s="537"/>
      <c r="R2112" s="537"/>
      <c r="S2112" s="537"/>
    </row>
    <row r="2113" spans="2:19" ht="18.75" customHeight="1">
      <c r="B2113" s="626"/>
      <c r="C2113" s="626"/>
      <c r="D2113" s="626" t="str">
        <f ca="1">IFERROR(_xludf.XLOOKUP(E2113,예산코드!D:D,예산코드!A:A),"")</f>
        <v/>
      </c>
      <c r="E2113" s="739"/>
      <c r="F2113" s="747"/>
      <c r="G2113" s="740"/>
      <c r="H2113" s="741"/>
      <c r="I2113" s="741"/>
      <c r="J2113" s="741"/>
      <c r="K2113" s="742"/>
      <c r="L2113" s="743"/>
      <c r="M2113" s="502" t="str">
        <f t="array" aca="1" ref="M2113" ca="1">IFERROR(_xludf.IFS(J2113="원천",K2113*3.3%*-1,J2113="원천/고용",SUM(K2113*3.3%*-1,K2113*75%*0.8%*-1)),"")</f>
        <v/>
      </c>
      <c r="N2113" s="503">
        <f t="shared" ca="1" si="37"/>
        <v>0</v>
      </c>
      <c r="O2113" s="541"/>
      <c r="P2113" s="541"/>
      <c r="Q2113" s="537"/>
      <c r="R2113" s="537"/>
      <c r="S2113" s="537"/>
    </row>
    <row r="2114" spans="2:19" ht="18.75" customHeight="1">
      <c r="B2114" s="626"/>
      <c r="C2114" s="626"/>
      <c r="D2114" s="626" t="str">
        <f ca="1">IFERROR(_xludf.XLOOKUP(E2114,예산코드!D:D,예산코드!A:A),"")</f>
        <v/>
      </c>
      <c r="E2114" s="739"/>
      <c r="F2114" s="747"/>
      <c r="G2114" s="740"/>
      <c r="H2114" s="741"/>
      <c r="I2114" s="741"/>
      <c r="J2114" s="741"/>
      <c r="K2114" s="742"/>
      <c r="L2114" s="743"/>
      <c r="M2114" s="502" t="str">
        <f t="array" aca="1" ref="M2114" ca="1">IFERROR(_xludf.IFS(J2114="원천",K2114*3.3%*-1,J2114="원천/고용",SUM(K2114*3.3%*-1,K2114*75%*0.8%*-1)),"")</f>
        <v/>
      </c>
      <c r="N2114" s="503">
        <f t="shared" ca="1" si="37"/>
        <v>0</v>
      </c>
      <c r="O2114" s="540"/>
      <c r="P2114" s="540"/>
      <c r="Q2114" s="537"/>
      <c r="R2114" s="537"/>
      <c r="S2114" s="537"/>
    </row>
    <row r="2115" spans="2:19" ht="18.75" customHeight="1">
      <c r="B2115" s="626"/>
      <c r="C2115" s="626"/>
      <c r="D2115" s="626" t="str">
        <f ca="1">IFERROR(_xludf.XLOOKUP(E2115,예산코드!D:D,예산코드!A:A),"")</f>
        <v/>
      </c>
      <c r="E2115" s="739"/>
      <c r="F2115" s="747"/>
      <c r="G2115" s="740"/>
      <c r="H2115" s="741"/>
      <c r="I2115" s="741"/>
      <c r="J2115" s="741"/>
      <c r="K2115" s="742"/>
      <c r="L2115" s="743"/>
      <c r="M2115" s="502" t="str">
        <f t="array" aca="1" ref="M2115" ca="1">IFERROR(_xludf.IFS(J2115="원천",K2115*3.3%*-1,J2115="원천/고용",SUM(K2115*3.3%*-1,K2115*75%*0.8%*-1)),"")</f>
        <v/>
      </c>
      <c r="N2115" s="503">
        <f t="shared" ca="1" si="37"/>
        <v>0</v>
      </c>
      <c r="O2115" s="541"/>
      <c r="P2115" s="541"/>
      <c r="Q2115" s="537"/>
      <c r="R2115" s="537"/>
      <c r="S2115" s="537"/>
    </row>
    <row r="2116" spans="2:19" ht="18.75" customHeight="1">
      <c r="B2116" s="626"/>
      <c r="C2116" s="626"/>
      <c r="D2116" s="626" t="str">
        <f ca="1">IFERROR(_xludf.XLOOKUP(E2116,예산코드!D:D,예산코드!A:A),"")</f>
        <v/>
      </c>
      <c r="E2116" s="739"/>
      <c r="F2116" s="747"/>
      <c r="G2116" s="740"/>
      <c r="H2116" s="741"/>
      <c r="I2116" s="741"/>
      <c r="J2116" s="741"/>
      <c r="K2116" s="742"/>
      <c r="L2116" s="743"/>
      <c r="M2116" s="502" t="str">
        <f t="array" aca="1" ref="M2116" ca="1">IFERROR(_xludf.IFS(J2116="원천",K2116*3.3%*-1,J2116="원천/고용",SUM(K2116*3.3%*-1,K2116*75%*0.8%*-1)),"")</f>
        <v/>
      </c>
      <c r="N2116" s="503">
        <f t="shared" ca="1" si="37"/>
        <v>0</v>
      </c>
      <c r="O2116" s="540"/>
      <c r="P2116" s="540"/>
      <c r="Q2116" s="537"/>
      <c r="R2116" s="537"/>
      <c r="S2116" s="537"/>
    </row>
    <row r="2117" spans="2:19" ht="18.75" customHeight="1">
      <c r="B2117" s="626"/>
      <c r="C2117" s="626"/>
      <c r="D2117" s="626" t="str">
        <f ca="1">IFERROR(_xludf.XLOOKUP(E2117,예산코드!D:D,예산코드!A:A),"")</f>
        <v/>
      </c>
      <c r="E2117" s="739"/>
      <c r="F2117" s="747"/>
      <c r="G2117" s="740"/>
      <c r="H2117" s="741"/>
      <c r="I2117" s="741"/>
      <c r="J2117" s="741"/>
      <c r="K2117" s="742"/>
      <c r="L2117" s="743"/>
      <c r="M2117" s="502" t="str">
        <f t="array" aca="1" ref="M2117" ca="1">IFERROR(_xludf.IFS(J2117="원천",K2117*3.3%*-1,J2117="원천/고용",SUM(K2117*3.3%*-1,K2117*75%*0.8%*-1)),"")</f>
        <v/>
      </c>
      <c r="N2117" s="503">
        <f t="shared" ca="1" si="37"/>
        <v>0</v>
      </c>
      <c r="O2117" s="541"/>
      <c r="P2117" s="541"/>
      <c r="Q2117" s="537"/>
      <c r="R2117" s="537"/>
      <c r="S2117" s="537"/>
    </row>
    <row r="2118" spans="2:19" ht="18.75" customHeight="1">
      <c r="B2118" s="626"/>
      <c r="C2118" s="626"/>
      <c r="D2118" s="626" t="str">
        <f ca="1">IFERROR(_xludf.XLOOKUP(E2118,예산코드!D:D,예산코드!A:A),"")</f>
        <v/>
      </c>
      <c r="E2118" s="739"/>
      <c r="F2118" s="747"/>
      <c r="G2118" s="740"/>
      <c r="H2118" s="741"/>
      <c r="I2118" s="741"/>
      <c r="J2118" s="741"/>
      <c r="K2118" s="742"/>
      <c r="L2118" s="743"/>
      <c r="M2118" s="502" t="str">
        <f t="array" aca="1" ref="M2118" ca="1">IFERROR(_xludf.IFS(J2118="원천",K2118*3.3%*-1,J2118="원천/고용",SUM(K2118*3.3%*-1,K2118*75%*0.8%*-1)),"")</f>
        <v/>
      </c>
      <c r="N2118" s="503">
        <f t="shared" ca="1" si="37"/>
        <v>0</v>
      </c>
      <c r="O2118" s="540"/>
      <c r="P2118" s="540"/>
      <c r="Q2118" s="537"/>
      <c r="R2118" s="537"/>
      <c r="S2118" s="537"/>
    </row>
    <row r="2119" spans="2:19" ht="18.75" customHeight="1">
      <c r="B2119" s="626"/>
      <c r="C2119" s="626"/>
      <c r="D2119" s="626" t="str">
        <f ca="1">IFERROR(_xludf.XLOOKUP(E2119,예산코드!D:D,예산코드!A:A),"")</f>
        <v/>
      </c>
      <c r="E2119" s="739"/>
      <c r="F2119" s="747"/>
      <c r="G2119" s="740"/>
      <c r="H2119" s="741"/>
      <c r="I2119" s="741"/>
      <c r="J2119" s="741"/>
      <c r="K2119" s="742"/>
      <c r="L2119" s="743"/>
      <c r="M2119" s="502" t="str">
        <f t="array" aca="1" ref="M2119" ca="1">IFERROR(_xludf.IFS(J2119="원천",K2119*3.3%*-1,J2119="원천/고용",SUM(K2119*3.3%*-1,K2119*75%*0.8%*-1)),"")</f>
        <v/>
      </c>
      <c r="N2119" s="503">
        <f t="shared" ca="1" si="37"/>
        <v>0</v>
      </c>
      <c r="O2119" s="541"/>
      <c r="P2119" s="541"/>
      <c r="Q2119" s="537"/>
      <c r="R2119" s="537"/>
      <c r="S2119" s="537"/>
    </row>
    <row r="2120" spans="2:19" ht="18.75" customHeight="1">
      <c r="B2120" s="626"/>
      <c r="C2120" s="626"/>
      <c r="D2120" s="626" t="str">
        <f ca="1">IFERROR(_xludf.XLOOKUP(E2120,예산코드!D:D,예산코드!A:A),"")</f>
        <v/>
      </c>
      <c r="E2120" s="739"/>
      <c r="F2120" s="747"/>
      <c r="G2120" s="740"/>
      <c r="H2120" s="741"/>
      <c r="I2120" s="741"/>
      <c r="J2120" s="741"/>
      <c r="K2120" s="742"/>
      <c r="L2120" s="743"/>
      <c r="M2120" s="502" t="str">
        <f t="array" aca="1" ref="M2120" ca="1">IFERROR(_xludf.IFS(J2120="원천",K2120*3.3%*-1,J2120="원천/고용",SUM(K2120*3.3%*-1,K2120*75%*0.8%*-1)),"")</f>
        <v/>
      </c>
      <c r="N2120" s="503">
        <f t="shared" ca="1" si="37"/>
        <v>0</v>
      </c>
      <c r="O2120" s="540"/>
      <c r="P2120" s="540"/>
      <c r="Q2120" s="537"/>
      <c r="R2120" s="537"/>
      <c r="S2120" s="537"/>
    </row>
    <row r="2121" spans="2:19" ht="18.75" customHeight="1">
      <c r="B2121" s="626"/>
      <c r="C2121" s="626"/>
      <c r="D2121" s="626" t="str">
        <f ca="1">IFERROR(_xludf.XLOOKUP(E2121,예산코드!D:D,예산코드!A:A),"")</f>
        <v/>
      </c>
      <c r="E2121" s="739"/>
      <c r="F2121" s="747"/>
      <c r="G2121" s="740"/>
      <c r="H2121" s="741"/>
      <c r="I2121" s="741"/>
      <c r="J2121" s="741"/>
      <c r="K2121" s="742"/>
      <c r="L2121" s="743"/>
      <c r="M2121" s="502" t="str">
        <f t="array" aca="1" ref="M2121" ca="1">IFERROR(_xludf.IFS(J2121="원천",K2121*3.3%*-1,J2121="원천/고용",SUM(K2121*3.3%*-1,K2121*75%*0.8%*-1)),"")</f>
        <v/>
      </c>
      <c r="N2121" s="503">
        <f t="shared" ca="1" si="37"/>
        <v>0</v>
      </c>
      <c r="O2121" s="541"/>
      <c r="P2121" s="541"/>
      <c r="Q2121" s="537"/>
      <c r="R2121" s="537"/>
      <c r="S2121" s="537"/>
    </row>
    <row r="2122" spans="2:19" ht="18.75" customHeight="1">
      <c r="B2122" s="626"/>
      <c r="C2122" s="626"/>
      <c r="D2122" s="626" t="str">
        <f ca="1">IFERROR(_xludf.XLOOKUP(E2122,예산코드!D:D,예산코드!A:A),"")</f>
        <v/>
      </c>
      <c r="E2122" s="739"/>
      <c r="F2122" s="747"/>
      <c r="G2122" s="740"/>
      <c r="H2122" s="741"/>
      <c r="I2122" s="741"/>
      <c r="J2122" s="741"/>
      <c r="K2122" s="742"/>
      <c r="L2122" s="743"/>
      <c r="M2122" s="502" t="str">
        <f t="array" aca="1" ref="M2122" ca="1">IFERROR(_xludf.IFS(J2122="원천",K2122*3.3%*-1,J2122="원천/고용",SUM(K2122*3.3%*-1,K2122*75%*0.8%*-1)),"")</f>
        <v/>
      </c>
      <c r="N2122" s="503">
        <f t="shared" ca="1" si="37"/>
        <v>0</v>
      </c>
      <c r="O2122" s="540"/>
      <c r="P2122" s="540"/>
      <c r="Q2122" s="537"/>
      <c r="R2122" s="537"/>
      <c r="S2122" s="537"/>
    </row>
    <row r="2123" spans="2:19" ht="18.75" customHeight="1">
      <c r="B2123" s="626"/>
      <c r="C2123" s="626"/>
      <c r="D2123" s="626" t="str">
        <f ca="1">IFERROR(_xludf.XLOOKUP(E2123,예산코드!D:D,예산코드!A:A),"")</f>
        <v/>
      </c>
      <c r="E2123" s="739"/>
      <c r="F2123" s="747"/>
      <c r="G2123" s="740"/>
      <c r="H2123" s="741"/>
      <c r="I2123" s="741"/>
      <c r="J2123" s="741"/>
      <c r="K2123" s="742"/>
      <c r="L2123" s="743"/>
      <c r="M2123" s="502" t="str">
        <f t="array" aca="1" ref="M2123" ca="1">IFERROR(_xludf.IFS(J2123="원천",K2123*3.3%*-1,J2123="원천/고용",SUM(K2123*3.3%*-1,K2123*75%*0.8%*-1)),"")</f>
        <v/>
      </c>
      <c r="N2123" s="503">
        <f t="shared" ca="1" si="37"/>
        <v>0</v>
      </c>
      <c r="O2123" s="541"/>
      <c r="P2123" s="541"/>
      <c r="Q2123" s="537"/>
      <c r="R2123" s="537"/>
      <c r="S2123" s="537"/>
    </row>
    <row r="2124" spans="2:19" ht="18.75" customHeight="1">
      <c r="B2124" s="626"/>
      <c r="C2124" s="626"/>
      <c r="D2124" s="626" t="str">
        <f ca="1">IFERROR(_xludf.XLOOKUP(E2124,예산코드!D:D,예산코드!A:A),"")</f>
        <v/>
      </c>
      <c r="E2124" s="739"/>
      <c r="F2124" s="747"/>
      <c r="G2124" s="740"/>
      <c r="H2124" s="741"/>
      <c r="I2124" s="741"/>
      <c r="J2124" s="741"/>
      <c r="K2124" s="742"/>
      <c r="L2124" s="743"/>
      <c r="M2124" s="502" t="str">
        <f t="array" aca="1" ref="M2124" ca="1">IFERROR(_xludf.IFS(J2124="원천",K2124*3.3%*-1,J2124="원천/고용",SUM(K2124*3.3%*-1,K2124*75%*0.8%*-1)),"")</f>
        <v/>
      </c>
      <c r="N2124" s="503">
        <f t="shared" ca="1" si="37"/>
        <v>0</v>
      </c>
      <c r="O2124" s="540"/>
      <c r="P2124" s="540"/>
      <c r="Q2124" s="537"/>
      <c r="R2124" s="537"/>
      <c r="S2124" s="537"/>
    </row>
    <row r="2125" spans="2:19" ht="18.75" customHeight="1">
      <c r="B2125" s="626"/>
      <c r="C2125" s="626"/>
      <c r="D2125" s="626" t="str">
        <f ca="1">IFERROR(_xludf.XLOOKUP(E2125,예산코드!D:D,예산코드!A:A),"")</f>
        <v/>
      </c>
      <c r="E2125" s="739"/>
      <c r="F2125" s="747"/>
      <c r="G2125" s="740"/>
      <c r="H2125" s="741"/>
      <c r="I2125" s="741"/>
      <c r="J2125" s="741"/>
      <c r="K2125" s="742"/>
      <c r="L2125" s="743"/>
      <c r="M2125" s="502" t="str">
        <f t="array" aca="1" ref="M2125" ca="1">IFERROR(_xludf.IFS(J2125="원천",K2125*3.3%*-1,J2125="원천/고용",SUM(K2125*3.3%*-1,K2125*75%*0.8%*-1)),"")</f>
        <v/>
      </c>
      <c r="N2125" s="503">
        <f t="shared" ca="1" si="37"/>
        <v>0</v>
      </c>
      <c r="O2125" s="541"/>
      <c r="P2125" s="541"/>
      <c r="Q2125" s="537"/>
      <c r="R2125" s="537"/>
      <c r="S2125" s="537"/>
    </row>
    <row r="2126" spans="2:19" ht="18.75" customHeight="1">
      <c r="B2126" s="626"/>
      <c r="C2126" s="626"/>
      <c r="D2126" s="626" t="str">
        <f ca="1">IFERROR(_xludf.XLOOKUP(E2126,예산코드!D:D,예산코드!A:A),"")</f>
        <v/>
      </c>
      <c r="E2126" s="739"/>
      <c r="F2126" s="747"/>
      <c r="G2126" s="740"/>
      <c r="H2126" s="741"/>
      <c r="I2126" s="741"/>
      <c r="J2126" s="741"/>
      <c r="K2126" s="742"/>
      <c r="L2126" s="743"/>
      <c r="M2126" s="502" t="str">
        <f t="array" aca="1" ref="M2126" ca="1">IFERROR(_xludf.IFS(J2126="원천",K2126*3.3%*-1,J2126="원천/고용",SUM(K2126*3.3%*-1,K2126*75%*0.8%*-1)),"")</f>
        <v/>
      </c>
      <c r="N2126" s="503">
        <f t="shared" ca="1" si="37"/>
        <v>0</v>
      </c>
      <c r="O2126" s="540"/>
      <c r="P2126" s="540"/>
      <c r="Q2126" s="537"/>
      <c r="R2126" s="537"/>
      <c r="S2126" s="537"/>
    </row>
    <row r="2127" spans="2:19" ht="18.75" customHeight="1">
      <c r="B2127" s="626"/>
      <c r="C2127" s="626"/>
      <c r="D2127" s="626" t="str">
        <f ca="1">IFERROR(_xludf.XLOOKUP(E2127,예산코드!D:D,예산코드!A:A),"")</f>
        <v/>
      </c>
      <c r="E2127" s="739"/>
      <c r="F2127" s="747"/>
      <c r="G2127" s="740"/>
      <c r="H2127" s="741"/>
      <c r="I2127" s="741"/>
      <c r="J2127" s="741"/>
      <c r="K2127" s="742"/>
      <c r="L2127" s="743"/>
      <c r="M2127" s="502" t="str">
        <f t="array" aca="1" ref="M2127" ca="1">IFERROR(_xludf.IFS(J2127="원천",K2127*3.3%*-1,J2127="원천/고용",SUM(K2127*3.3%*-1,K2127*75%*0.8%*-1)),"")</f>
        <v/>
      </c>
      <c r="N2127" s="503">
        <f t="shared" ca="1" si="37"/>
        <v>0</v>
      </c>
      <c r="O2127" s="541"/>
      <c r="P2127" s="541"/>
      <c r="Q2127" s="537"/>
      <c r="R2127" s="537"/>
      <c r="S2127" s="537"/>
    </row>
    <row r="2128" spans="2:19" ht="18.75" customHeight="1">
      <c r="B2128" s="626"/>
      <c r="C2128" s="626"/>
      <c r="D2128" s="626" t="str">
        <f ca="1">IFERROR(_xludf.XLOOKUP(E2128,예산코드!D:D,예산코드!A:A),"")</f>
        <v/>
      </c>
      <c r="E2128" s="739"/>
      <c r="F2128" s="747"/>
      <c r="G2128" s="740"/>
      <c r="H2128" s="741"/>
      <c r="I2128" s="741"/>
      <c r="J2128" s="741"/>
      <c r="K2128" s="742"/>
      <c r="L2128" s="743"/>
      <c r="M2128" s="502" t="str">
        <f t="array" aca="1" ref="M2128" ca="1">IFERROR(_xludf.IFS(J2128="원천",K2128*3.3%*-1,J2128="원천/고용",SUM(K2128*3.3%*-1,K2128*75%*0.8%*-1)),"")</f>
        <v/>
      </c>
      <c r="N2128" s="503">
        <f t="shared" ca="1" si="37"/>
        <v>0</v>
      </c>
      <c r="O2128" s="540"/>
      <c r="P2128" s="540"/>
      <c r="Q2128" s="537"/>
      <c r="R2128" s="537"/>
      <c r="S2128" s="537"/>
    </row>
    <row r="2129" spans="2:19" ht="18.75" customHeight="1">
      <c r="B2129" s="626"/>
      <c r="C2129" s="626"/>
      <c r="D2129" s="626" t="str">
        <f ca="1">IFERROR(_xludf.XLOOKUP(E2129,예산코드!D:D,예산코드!A:A),"")</f>
        <v/>
      </c>
      <c r="E2129" s="739"/>
      <c r="F2129" s="747"/>
      <c r="G2129" s="740"/>
      <c r="H2129" s="741"/>
      <c r="I2129" s="741"/>
      <c r="J2129" s="741"/>
      <c r="K2129" s="742"/>
      <c r="L2129" s="743"/>
      <c r="M2129" s="502" t="str">
        <f t="array" aca="1" ref="M2129" ca="1">IFERROR(_xludf.IFS(J2129="원천",K2129*3.3%*-1,J2129="원천/고용",SUM(K2129*3.3%*-1,K2129*75%*0.8%*-1)),"")</f>
        <v/>
      </c>
      <c r="N2129" s="503">
        <f t="shared" ca="1" si="37"/>
        <v>0</v>
      </c>
      <c r="O2129" s="541"/>
      <c r="P2129" s="541"/>
      <c r="Q2129" s="537"/>
      <c r="R2129" s="537"/>
      <c r="S2129" s="537"/>
    </row>
    <row r="2130" spans="2:19" ht="18.75" customHeight="1">
      <c r="B2130" s="626"/>
      <c r="C2130" s="626"/>
      <c r="D2130" s="626" t="str">
        <f ca="1">IFERROR(_xludf.XLOOKUP(E2130,예산코드!D:D,예산코드!A:A),"")</f>
        <v/>
      </c>
      <c r="E2130" s="739"/>
      <c r="F2130" s="747"/>
      <c r="G2130" s="740"/>
      <c r="H2130" s="741"/>
      <c r="I2130" s="741"/>
      <c r="J2130" s="741"/>
      <c r="K2130" s="742"/>
      <c r="L2130" s="743"/>
      <c r="M2130" s="502" t="str">
        <f t="array" aca="1" ref="M2130" ca="1">IFERROR(_xludf.IFS(J2130="원천",K2130*3.3%*-1,J2130="원천/고용",SUM(K2130*3.3%*-1,K2130*75%*0.8%*-1)),"")</f>
        <v/>
      </c>
      <c r="N2130" s="503">
        <f t="shared" ca="1" si="37"/>
        <v>0</v>
      </c>
      <c r="O2130" s="540"/>
      <c r="P2130" s="540"/>
      <c r="Q2130" s="537"/>
      <c r="R2130" s="537"/>
      <c r="S2130" s="537"/>
    </row>
    <row r="2131" spans="2:19" ht="18.75" customHeight="1">
      <c r="B2131" s="626"/>
      <c r="C2131" s="626"/>
      <c r="D2131" s="626" t="str">
        <f ca="1">IFERROR(_xludf.XLOOKUP(E2131,예산코드!D:D,예산코드!A:A),"")</f>
        <v/>
      </c>
      <c r="E2131" s="739"/>
      <c r="F2131" s="747"/>
      <c r="G2131" s="740"/>
      <c r="H2131" s="741"/>
      <c r="I2131" s="741"/>
      <c r="J2131" s="741"/>
      <c r="K2131" s="742"/>
      <c r="L2131" s="743"/>
      <c r="M2131" s="502" t="str">
        <f t="array" aca="1" ref="M2131" ca="1">IFERROR(_xludf.IFS(J2131="원천",K2131*3.3%*-1,J2131="원천/고용",SUM(K2131*3.3%*-1,K2131*75%*0.8%*-1)),"")</f>
        <v/>
      </c>
      <c r="N2131" s="503">
        <f t="shared" ca="1" si="37"/>
        <v>0</v>
      </c>
      <c r="O2131" s="541"/>
      <c r="P2131" s="541"/>
      <c r="Q2131" s="537"/>
      <c r="R2131" s="537"/>
      <c r="S2131" s="537"/>
    </row>
    <row r="2132" spans="2:19" ht="18.75" customHeight="1">
      <c r="B2132" s="626"/>
      <c r="C2132" s="626"/>
      <c r="D2132" s="626" t="str">
        <f ca="1">IFERROR(_xludf.XLOOKUP(E2132,예산코드!D:D,예산코드!A:A),"")</f>
        <v/>
      </c>
      <c r="E2132" s="739"/>
      <c r="F2132" s="747"/>
      <c r="G2132" s="740"/>
      <c r="H2132" s="741"/>
      <c r="I2132" s="741"/>
      <c r="J2132" s="741"/>
      <c r="K2132" s="742"/>
      <c r="L2132" s="743"/>
      <c r="M2132" s="502" t="str">
        <f t="array" aca="1" ref="M2132" ca="1">IFERROR(_xludf.IFS(J2132="원천",K2132*3.3%*-1,J2132="원천/고용",SUM(K2132*3.3%*-1,K2132*75%*0.8%*-1)),"")</f>
        <v/>
      </c>
      <c r="N2132" s="503">
        <f t="shared" ca="1" si="37"/>
        <v>0</v>
      </c>
      <c r="O2132" s="540"/>
      <c r="P2132" s="540"/>
      <c r="Q2132" s="537"/>
      <c r="R2132" s="537"/>
      <c r="S2132" s="537"/>
    </row>
    <row r="2133" spans="2:19" ht="18.75" customHeight="1">
      <c r="B2133" s="626"/>
      <c r="C2133" s="626"/>
      <c r="D2133" s="626" t="str">
        <f ca="1">IFERROR(_xludf.XLOOKUP(E2133,예산코드!D:D,예산코드!A:A),"")</f>
        <v/>
      </c>
      <c r="E2133" s="739"/>
      <c r="F2133" s="747"/>
      <c r="G2133" s="740"/>
      <c r="H2133" s="741"/>
      <c r="I2133" s="741"/>
      <c r="J2133" s="741"/>
      <c r="K2133" s="742"/>
      <c r="L2133" s="743"/>
      <c r="M2133" s="502" t="str">
        <f t="array" aca="1" ref="M2133" ca="1">IFERROR(_xludf.IFS(J2133="원천",K2133*3.3%*-1,J2133="원천/고용",SUM(K2133*3.3%*-1,K2133*75%*0.8%*-1)),"")</f>
        <v/>
      </c>
      <c r="N2133" s="503">
        <f t="shared" ca="1" si="37"/>
        <v>0</v>
      </c>
      <c r="O2133" s="541"/>
      <c r="P2133" s="541"/>
      <c r="Q2133" s="537"/>
      <c r="R2133" s="537"/>
      <c r="S2133" s="537"/>
    </row>
    <row r="2134" spans="2:19" ht="18.75" customHeight="1">
      <c r="B2134" s="626"/>
      <c r="C2134" s="626"/>
      <c r="D2134" s="626" t="str">
        <f ca="1">IFERROR(_xludf.XLOOKUP(E2134,예산코드!D:D,예산코드!A:A),"")</f>
        <v/>
      </c>
      <c r="E2134" s="739"/>
      <c r="F2134" s="747"/>
      <c r="G2134" s="740"/>
      <c r="H2134" s="741"/>
      <c r="I2134" s="741"/>
      <c r="J2134" s="741"/>
      <c r="K2134" s="742"/>
      <c r="L2134" s="743"/>
      <c r="M2134" s="502" t="str">
        <f t="array" aca="1" ref="M2134" ca="1">IFERROR(_xludf.IFS(J2134="원천",K2134*3.3%*-1,J2134="원천/고용",SUM(K2134*3.3%*-1,K2134*75%*0.8%*-1)),"")</f>
        <v/>
      </c>
      <c r="N2134" s="503">
        <f t="shared" ca="1" si="37"/>
        <v>0</v>
      </c>
      <c r="O2134" s="540"/>
      <c r="P2134" s="540"/>
      <c r="Q2134" s="537"/>
      <c r="R2134" s="537"/>
      <c r="S2134" s="537"/>
    </row>
    <row r="2135" spans="2:19" ht="18.75" customHeight="1">
      <c r="B2135" s="626"/>
      <c r="C2135" s="626"/>
      <c r="D2135" s="626" t="str">
        <f ca="1">IFERROR(_xludf.XLOOKUP(E2135,예산코드!D:D,예산코드!A:A),"")</f>
        <v/>
      </c>
      <c r="E2135" s="739"/>
      <c r="F2135" s="747"/>
      <c r="G2135" s="740"/>
      <c r="H2135" s="741"/>
      <c r="I2135" s="741"/>
      <c r="J2135" s="741"/>
      <c r="K2135" s="742"/>
      <c r="L2135" s="743"/>
      <c r="M2135" s="502" t="str">
        <f t="array" aca="1" ref="M2135" ca="1">IFERROR(_xludf.IFS(J2135="원천",K2135*3.3%*-1,J2135="원천/고용",SUM(K2135*3.3%*-1,K2135*75%*0.8%*-1)),"")</f>
        <v/>
      </c>
      <c r="N2135" s="503">
        <f t="shared" ca="1" si="37"/>
        <v>0</v>
      </c>
      <c r="O2135" s="541"/>
      <c r="P2135" s="541"/>
      <c r="Q2135" s="537"/>
      <c r="R2135" s="537"/>
      <c r="S2135" s="537"/>
    </row>
    <row r="2136" spans="2:19" ht="18.75" customHeight="1">
      <c r="B2136" s="626"/>
      <c r="C2136" s="626"/>
      <c r="D2136" s="626" t="str">
        <f ca="1">IFERROR(_xludf.XLOOKUP(E2136,예산코드!D:D,예산코드!A:A),"")</f>
        <v/>
      </c>
      <c r="E2136" s="739"/>
      <c r="F2136" s="747"/>
      <c r="G2136" s="740"/>
      <c r="H2136" s="741"/>
      <c r="I2136" s="741"/>
      <c r="J2136" s="741"/>
      <c r="K2136" s="742"/>
      <c r="L2136" s="743"/>
      <c r="M2136" s="502" t="str">
        <f t="array" aca="1" ref="M2136" ca="1">IFERROR(_xludf.IFS(J2136="원천",K2136*3.3%*-1,J2136="원천/고용",SUM(K2136*3.3%*-1,K2136*75%*0.8%*-1)),"")</f>
        <v/>
      </c>
      <c r="N2136" s="503">
        <f t="shared" ca="1" si="37"/>
        <v>0</v>
      </c>
      <c r="O2136" s="540"/>
      <c r="P2136" s="540"/>
      <c r="Q2136" s="537"/>
      <c r="R2136" s="537"/>
      <c r="S2136" s="537"/>
    </row>
    <row r="2137" spans="2:19" ht="18.75" customHeight="1">
      <c r="B2137" s="626"/>
      <c r="C2137" s="626"/>
      <c r="D2137" s="626" t="str">
        <f ca="1">IFERROR(_xludf.XLOOKUP(E2137,예산코드!D:D,예산코드!A:A),"")</f>
        <v/>
      </c>
      <c r="E2137" s="739"/>
      <c r="F2137" s="747"/>
      <c r="G2137" s="740"/>
      <c r="H2137" s="741"/>
      <c r="I2137" s="741"/>
      <c r="J2137" s="741"/>
      <c r="K2137" s="742"/>
      <c r="L2137" s="743"/>
      <c r="M2137" s="502" t="str">
        <f t="array" aca="1" ref="M2137" ca="1">IFERROR(_xludf.IFS(J2137="원천",K2137*3.3%*-1,J2137="원천/고용",SUM(K2137*3.3%*-1,K2137*75%*0.8%*-1)),"")</f>
        <v/>
      </c>
      <c r="N2137" s="503">
        <f t="shared" ca="1" si="37"/>
        <v>0</v>
      </c>
      <c r="O2137" s="541"/>
      <c r="P2137" s="541"/>
      <c r="Q2137" s="537"/>
      <c r="R2137" s="537"/>
      <c r="S2137" s="537"/>
    </row>
    <row r="2138" spans="2:19" ht="18.75" customHeight="1">
      <c r="B2138" s="626"/>
      <c r="C2138" s="626"/>
      <c r="D2138" s="626" t="str">
        <f ca="1">IFERROR(_xludf.XLOOKUP(E2138,예산코드!D:D,예산코드!A:A),"")</f>
        <v/>
      </c>
      <c r="E2138" s="739"/>
      <c r="F2138" s="747"/>
      <c r="G2138" s="740"/>
      <c r="H2138" s="741"/>
      <c r="I2138" s="741"/>
      <c r="J2138" s="741"/>
      <c r="K2138" s="742"/>
      <c r="L2138" s="743"/>
      <c r="M2138" s="502" t="str">
        <f t="array" aca="1" ref="M2138" ca="1">IFERROR(_xludf.IFS(J2138="원천",K2138*3.3%*-1,J2138="원천/고용",SUM(K2138*3.3%*-1,K2138*75%*0.8%*-1)),"")</f>
        <v/>
      </c>
      <c r="N2138" s="503">
        <f t="shared" ca="1" si="37"/>
        <v>0</v>
      </c>
      <c r="O2138" s="540"/>
      <c r="P2138" s="540"/>
      <c r="Q2138" s="537"/>
      <c r="R2138" s="537"/>
      <c r="S2138" s="537"/>
    </row>
    <row r="2139" spans="2:19" ht="18.75" customHeight="1">
      <c r="B2139" s="626"/>
      <c r="C2139" s="626"/>
      <c r="D2139" s="626" t="str">
        <f ca="1">IFERROR(_xludf.XLOOKUP(E2139,예산코드!D:D,예산코드!A:A),"")</f>
        <v/>
      </c>
      <c r="E2139" s="739"/>
      <c r="F2139" s="747"/>
      <c r="G2139" s="740"/>
      <c r="H2139" s="741"/>
      <c r="I2139" s="741"/>
      <c r="J2139" s="741"/>
      <c r="K2139" s="742"/>
      <c r="L2139" s="743"/>
      <c r="M2139" s="502" t="str">
        <f t="array" aca="1" ref="M2139" ca="1">IFERROR(_xludf.IFS(J2139="원천",K2139*3.3%*-1,J2139="원천/고용",SUM(K2139*3.3%*-1,K2139*75%*0.8%*-1)),"")</f>
        <v/>
      </c>
      <c r="N2139" s="503">
        <f t="shared" ca="1" si="37"/>
        <v>0</v>
      </c>
      <c r="O2139" s="541"/>
      <c r="P2139" s="541"/>
      <c r="Q2139" s="537"/>
      <c r="R2139" s="537"/>
      <c r="S2139" s="537"/>
    </row>
    <row r="2140" spans="2:19" ht="18.75" customHeight="1">
      <c r="B2140" s="626"/>
      <c r="C2140" s="626"/>
      <c r="D2140" s="626" t="str">
        <f ca="1">IFERROR(_xludf.XLOOKUP(E2140,예산코드!D:D,예산코드!A:A),"")</f>
        <v/>
      </c>
      <c r="E2140" s="739"/>
      <c r="F2140" s="747"/>
      <c r="G2140" s="740"/>
      <c r="H2140" s="741"/>
      <c r="I2140" s="741"/>
      <c r="J2140" s="741"/>
      <c r="K2140" s="742"/>
      <c r="L2140" s="743"/>
      <c r="M2140" s="502" t="str">
        <f t="array" aca="1" ref="M2140" ca="1">IFERROR(_xludf.IFS(J2140="원천",K2140*3.3%*-1,J2140="원천/고용",SUM(K2140*3.3%*-1,K2140*75%*0.8%*-1)),"")</f>
        <v/>
      </c>
      <c r="N2140" s="503">
        <f t="shared" ca="1" si="37"/>
        <v>0</v>
      </c>
      <c r="O2140" s="540"/>
      <c r="P2140" s="540"/>
      <c r="Q2140" s="537"/>
      <c r="R2140" s="537"/>
      <c r="S2140" s="537"/>
    </row>
    <row r="2141" spans="2:19" ht="18.75" customHeight="1">
      <c r="B2141" s="626"/>
      <c r="C2141" s="626"/>
      <c r="D2141" s="626" t="str">
        <f ca="1">IFERROR(_xludf.XLOOKUP(E2141,예산코드!D:D,예산코드!A:A),"")</f>
        <v/>
      </c>
      <c r="E2141" s="739"/>
      <c r="F2141" s="747"/>
      <c r="G2141" s="740"/>
      <c r="H2141" s="741"/>
      <c r="I2141" s="741"/>
      <c r="J2141" s="741"/>
      <c r="K2141" s="742"/>
      <c r="L2141" s="743"/>
      <c r="M2141" s="502" t="str">
        <f t="array" aca="1" ref="M2141" ca="1">IFERROR(_xludf.IFS(J2141="원천",K2141*3.3%*-1,J2141="원천/고용",SUM(K2141*3.3%*-1,K2141*75%*0.8%*-1)),"")</f>
        <v/>
      </c>
      <c r="N2141" s="503">
        <f t="shared" ca="1" si="37"/>
        <v>0</v>
      </c>
      <c r="O2141" s="541"/>
      <c r="P2141" s="541"/>
      <c r="Q2141" s="537"/>
      <c r="R2141" s="537"/>
      <c r="S2141" s="537"/>
    </row>
    <row r="2142" spans="2:19" ht="18.75" customHeight="1">
      <c r="B2142" s="626"/>
      <c r="C2142" s="626"/>
      <c r="D2142" s="626" t="str">
        <f ca="1">IFERROR(_xludf.XLOOKUP(E2142,예산코드!D:D,예산코드!A:A),"")</f>
        <v/>
      </c>
      <c r="E2142" s="739"/>
      <c r="F2142" s="747"/>
      <c r="G2142" s="740"/>
      <c r="H2142" s="741"/>
      <c r="I2142" s="741"/>
      <c r="J2142" s="741"/>
      <c r="K2142" s="742"/>
      <c r="L2142" s="743"/>
      <c r="M2142" s="502" t="str">
        <f t="array" aca="1" ref="M2142" ca="1">IFERROR(_xludf.IFS(J2142="원천",K2142*3.3%*-1,J2142="원천/고용",SUM(K2142*3.3%*-1,K2142*75%*0.8%*-1)),"")</f>
        <v/>
      </c>
      <c r="N2142" s="503">
        <f t="shared" ca="1" si="37"/>
        <v>0</v>
      </c>
      <c r="O2142" s="540"/>
      <c r="P2142" s="540"/>
      <c r="Q2142" s="537"/>
      <c r="R2142" s="537"/>
      <c r="S2142" s="537"/>
    </row>
    <row r="2143" spans="2:19" ht="18.75" customHeight="1">
      <c r="B2143" s="626"/>
      <c r="C2143" s="626"/>
      <c r="D2143" s="626" t="str">
        <f ca="1">IFERROR(_xludf.XLOOKUP(E2143,예산코드!D:D,예산코드!A:A),"")</f>
        <v/>
      </c>
      <c r="E2143" s="739"/>
      <c r="F2143" s="747"/>
      <c r="G2143" s="740"/>
      <c r="H2143" s="741"/>
      <c r="I2143" s="741"/>
      <c r="J2143" s="741"/>
      <c r="K2143" s="742"/>
      <c r="L2143" s="743"/>
      <c r="M2143" s="502" t="str">
        <f t="array" aca="1" ref="M2143" ca="1">IFERROR(_xludf.IFS(J2143="원천",K2143*3.3%*-1,J2143="원천/고용",SUM(K2143*3.3%*-1,K2143*75%*0.8%*-1)),"")</f>
        <v/>
      </c>
      <c r="N2143" s="503">
        <f t="shared" ca="1" si="37"/>
        <v>0</v>
      </c>
      <c r="O2143" s="541"/>
      <c r="P2143" s="541"/>
      <c r="Q2143" s="537"/>
      <c r="R2143" s="537"/>
      <c r="S2143" s="537"/>
    </row>
    <row r="2144" spans="2:19" ht="18.75" customHeight="1">
      <c r="B2144" s="626"/>
      <c r="C2144" s="626"/>
      <c r="D2144" s="626" t="str">
        <f ca="1">IFERROR(_xludf.XLOOKUP(E2144,예산코드!D:D,예산코드!A:A),"")</f>
        <v/>
      </c>
      <c r="E2144" s="739"/>
      <c r="F2144" s="747"/>
      <c r="G2144" s="740"/>
      <c r="H2144" s="741"/>
      <c r="I2144" s="741"/>
      <c r="J2144" s="741"/>
      <c r="K2144" s="742"/>
      <c r="L2144" s="743"/>
      <c r="M2144" s="502" t="str">
        <f t="array" aca="1" ref="M2144" ca="1">IFERROR(_xludf.IFS(J2144="원천",K2144*3.3%*-1,J2144="원천/고용",SUM(K2144*3.3%*-1,K2144*75%*0.8%*-1)),"")</f>
        <v/>
      </c>
      <c r="N2144" s="503">
        <f t="shared" ca="1" si="37"/>
        <v>0</v>
      </c>
      <c r="O2144" s="540"/>
      <c r="P2144" s="540"/>
      <c r="Q2144" s="537"/>
      <c r="R2144" s="537"/>
      <c r="S2144" s="537"/>
    </row>
    <row r="2145" spans="2:19" ht="18.75" customHeight="1">
      <c r="B2145" s="626"/>
      <c r="C2145" s="626"/>
      <c r="D2145" s="626" t="str">
        <f ca="1">IFERROR(_xludf.XLOOKUP(E2145,예산코드!D:D,예산코드!A:A),"")</f>
        <v/>
      </c>
      <c r="E2145" s="739"/>
      <c r="F2145" s="747"/>
      <c r="G2145" s="740"/>
      <c r="H2145" s="741"/>
      <c r="I2145" s="741"/>
      <c r="J2145" s="741"/>
      <c r="K2145" s="742"/>
      <c r="L2145" s="743"/>
      <c r="M2145" s="502" t="str">
        <f t="array" aca="1" ref="M2145" ca="1">IFERROR(_xludf.IFS(J2145="원천",K2145*3.3%*-1,J2145="원천/고용",SUM(K2145*3.3%*-1,K2145*75%*0.8%*-1)),"")</f>
        <v/>
      </c>
      <c r="N2145" s="503">
        <f t="shared" ca="1" si="37"/>
        <v>0</v>
      </c>
      <c r="O2145" s="541"/>
      <c r="P2145" s="541"/>
      <c r="Q2145" s="537"/>
      <c r="R2145" s="537"/>
      <c r="S2145" s="537"/>
    </row>
    <row r="2146" spans="2:19" ht="18.75" customHeight="1">
      <c r="B2146" s="626"/>
      <c r="C2146" s="626"/>
      <c r="D2146" s="626" t="str">
        <f ca="1">IFERROR(_xludf.XLOOKUP(E2146,예산코드!D:D,예산코드!A:A),"")</f>
        <v/>
      </c>
      <c r="E2146" s="739"/>
      <c r="F2146" s="747"/>
      <c r="G2146" s="740"/>
      <c r="H2146" s="741"/>
      <c r="I2146" s="741"/>
      <c r="J2146" s="741"/>
      <c r="K2146" s="742"/>
      <c r="L2146" s="743"/>
      <c r="M2146" s="502" t="str">
        <f t="array" aca="1" ref="M2146" ca="1">IFERROR(_xludf.IFS(J2146="원천",K2146*3.3%*-1,J2146="원천/고용",SUM(K2146*3.3%*-1,K2146*75%*0.8%*-1)),"")</f>
        <v/>
      </c>
      <c r="N2146" s="503">
        <f t="shared" ca="1" si="37"/>
        <v>0</v>
      </c>
      <c r="O2146" s="540"/>
      <c r="P2146" s="540"/>
      <c r="Q2146" s="537"/>
      <c r="R2146" s="537"/>
      <c r="S2146" s="537"/>
    </row>
    <row r="2147" spans="2:19" ht="18.75" customHeight="1">
      <c r="B2147" s="626"/>
      <c r="C2147" s="626"/>
      <c r="D2147" s="626" t="str">
        <f ca="1">IFERROR(_xludf.XLOOKUP(E2147,예산코드!D:D,예산코드!A:A),"")</f>
        <v/>
      </c>
      <c r="E2147" s="739"/>
      <c r="F2147" s="747"/>
      <c r="G2147" s="740"/>
      <c r="H2147" s="741"/>
      <c r="I2147" s="741"/>
      <c r="J2147" s="741"/>
      <c r="K2147" s="742"/>
      <c r="L2147" s="743"/>
      <c r="M2147" s="502" t="str">
        <f t="array" aca="1" ref="M2147" ca="1">IFERROR(_xludf.IFS(J2147="원천",K2147*3.3%*-1,J2147="원천/고용",SUM(K2147*3.3%*-1,K2147*75%*0.8%*-1)),"")</f>
        <v/>
      </c>
      <c r="N2147" s="503">
        <f t="shared" ca="1" si="37"/>
        <v>0</v>
      </c>
      <c r="O2147" s="541"/>
      <c r="P2147" s="541"/>
      <c r="Q2147" s="537"/>
      <c r="R2147" s="537"/>
      <c r="S2147" s="537"/>
    </row>
    <row r="2148" spans="2:19" ht="18.75" customHeight="1">
      <c r="B2148" s="626"/>
      <c r="C2148" s="626"/>
      <c r="D2148" s="626" t="str">
        <f ca="1">IFERROR(_xludf.XLOOKUP(E2148,예산코드!D:D,예산코드!A:A),"")</f>
        <v/>
      </c>
      <c r="E2148" s="739"/>
      <c r="F2148" s="747"/>
      <c r="G2148" s="740"/>
      <c r="H2148" s="741"/>
      <c r="I2148" s="741"/>
      <c r="J2148" s="741"/>
      <c r="K2148" s="742"/>
      <c r="L2148" s="743"/>
      <c r="M2148" s="502" t="str">
        <f t="array" aca="1" ref="M2148" ca="1">IFERROR(_xludf.IFS(J2148="원천",K2148*3.3%*-1,J2148="원천/고용",SUM(K2148*3.3%*-1,K2148*75%*0.8%*-1)),"")</f>
        <v/>
      </c>
      <c r="N2148" s="503">
        <f t="shared" ca="1" si="37"/>
        <v>0</v>
      </c>
      <c r="O2148" s="540"/>
      <c r="P2148" s="540"/>
      <c r="Q2148" s="537"/>
      <c r="R2148" s="537"/>
      <c r="S2148" s="537"/>
    </row>
    <row r="2149" spans="2:19" ht="18.75" customHeight="1">
      <c r="B2149" s="626"/>
      <c r="C2149" s="626"/>
      <c r="D2149" s="626" t="str">
        <f ca="1">IFERROR(_xludf.XLOOKUP(E2149,예산코드!D:D,예산코드!A:A),"")</f>
        <v/>
      </c>
      <c r="E2149" s="739"/>
      <c r="F2149" s="747"/>
      <c r="G2149" s="740"/>
      <c r="H2149" s="741"/>
      <c r="I2149" s="741"/>
      <c r="J2149" s="741"/>
      <c r="K2149" s="742"/>
      <c r="L2149" s="743"/>
      <c r="M2149" s="502" t="str">
        <f t="array" aca="1" ref="M2149" ca="1">IFERROR(_xludf.IFS(J2149="원천",K2149*3.3%*-1,J2149="원천/고용",SUM(K2149*3.3%*-1,K2149*75%*0.8%*-1)),"")</f>
        <v/>
      </c>
      <c r="N2149" s="503">
        <f t="shared" ca="1" si="37"/>
        <v>0</v>
      </c>
      <c r="O2149" s="541"/>
      <c r="P2149" s="541"/>
      <c r="Q2149" s="537"/>
      <c r="R2149" s="537"/>
      <c r="S2149" s="537"/>
    </row>
    <row r="2150" spans="2:19" ht="18.75" customHeight="1">
      <c r="B2150" s="626"/>
      <c r="C2150" s="626"/>
      <c r="D2150" s="626" t="str">
        <f ca="1">IFERROR(_xludf.XLOOKUP(E2150,예산코드!D:D,예산코드!A:A),"")</f>
        <v/>
      </c>
      <c r="E2150" s="739"/>
      <c r="F2150" s="747"/>
      <c r="G2150" s="740"/>
      <c r="H2150" s="741"/>
      <c r="I2150" s="741"/>
      <c r="J2150" s="741"/>
      <c r="K2150" s="742"/>
      <c r="L2150" s="743"/>
      <c r="M2150" s="502" t="str">
        <f t="array" aca="1" ref="M2150" ca="1">IFERROR(_xludf.IFS(J2150="원천",K2150*3.3%*-1,J2150="원천/고용",SUM(K2150*3.3%*-1,K2150*75%*0.8%*-1)),"")</f>
        <v/>
      </c>
      <c r="N2150" s="503">
        <f t="shared" ca="1" si="37"/>
        <v>0</v>
      </c>
      <c r="O2150" s="540"/>
      <c r="P2150" s="540"/>
      <c r="Q2150" s="537"/>
      <c r="R2150" s="537"/>
      <c r="S2150" s="537"/>
    </row>
    <row r="2151" spans="2:19" ht="18.75" customHeight="1">
      <c r="B2151" s="626"/>
      <c r="C2151" s="626"/>
      <c r="D2151" s="626" t="str">
        <f ca="1">IFERROR(_xludf.XLOOKUP(E2151,예산코드!D:D,예산코드!A:A),"")</f>
        <v/>
      </c>
      <c r="E2151" s="739"/>
      <c r="F2151" s="747"/>
      <c r="G2151" s="740"/>
      <c r="H2151" s="741"/>
      <c r="I2151" s="741"/>
      <c r="J2151" s="741"/>
      <c r="K2151" s="742"/>
      <c r="L2151" s="743"/>
      <c r="M2151" s="502" t="str">
        <f t="array" aca="1" ref="M2151" ca="1">IFERROR(_xludf.IFS(J2151="원천",K2151*3.3%*-1,J2151="원천/고용",SUM(K2151*3.3%*-1,K2151*75%*0.8%*-1)),"")</f>
        <v/>
      </c>
      <c r="N2151" s="503">
        <f t="shared" ca="1" si="37"/>
        <v>0</v>
      </c>
      <c r="O2151" s="541"/>
      <c r="P2151" s="541"/>
      <c r="Q2151" s="537"/>
      <c r="R2151" s="537"/>
      <c r="S2151" s="537"/>
    </row>
    <row r="2152" spans="2:19" ht="18.75" customHeight="1">
      <c r="B2152" s="626"/>
      <c r="C2152" s="626"/>
      <c r="D2152" s="626" t="str">
        <f ca="1">IFERROR(_xludf.XLOOKUP(E2152,예산코드!D:D,예산코드!A:A),"")</f>
        <v/>
      </c>
      <c r="E2152" s="739"/>
      <c r="F2152" s="747"/>
      <c r="G2152" s="740"/>
      <c r="H2152" s="741"/>
      <c r="I2152" s="741"/>
      <c r="J2152" s="741"/>
      <c r="K2152" s="742"/>
      <c r="L2152" s="743"/>
      <c r="M2152" s="502" t="str">
        <f t="array" aca="1" ref="M2152" ca="1">IFERROR(_xludf.IFS(J2152="원천",K2152*3.3%*-1,J2152="원천/고용",SUM(K2152*3.3%*-1,K2152*75%*0.8%*-1)),"")</f>
        <v/>
      </c>
      <c r="N2152" s="503">
        <f t="shared" ca="1" si="37"/>
        <v>0</v>
      </c>
      <c r="O2152" s="540"/>
      <c r="P2152" s="540"/>
      <c r="Q2152" s="537"/>
      <c r="R2152" s="537"/>
      <c r="S2152" s="537"/>
    </row>
    <row r="2153" spans="2:19" ht="18.75" customHeight="1">
      <c r="B2153" s="626"/>
      <c r="C2153" s="626"/>
      <c r="D2153" s="626" t="str">
        <f ca="1">IFERROR(_xludf.XLOOKUP(E2153,예산코드!D:D,예산코드!A:A),"")</f>
        <v/>
      </c>
      <c r="E2153" s="739"/>
      <c r="F2153" s="747"/>
      <c r="G2153" s="740"/>
      <c r="H2153" s="741"/>
      <c r="I2153" s="741"/>
      <c r="J2153" s="741"/>
      <c r="K2153" s="742"/>
      <c r="L2153" s="743"/>
      <c r="M2153" s="502" t="str">
        <f t="array" aca="1" ref="M2153" ca="1">IFERROR(_xludf.IFS(J2153="원천",K2153*3.3%*-1,J2153="원천/고용",SUM(K2153*3.3%*-1,K2153*75%*0.8%*-1)),"")</f>
        <v/>
      </c>
      <c r="N2153" s="503">
        <f t="shared" ca="1" si="37"/>
        <v>0</v>
      </c>
      <c r="O2153" s="541"/>
      <c r="P2153" s="541"/>
      <c r="Q2153" s="537"/>
      <c r="R2153" s="537"/>
      <c r="S2153" s="537"/>
    </row>
    <row r="2154" spans="2:19" ht="18.75" customHeight="1">
      <c r="B2154" s="626"/>
      <c r="C2154" s="626"/>
      <c r="D2154" s="626" t="str">
        <f ca="1">IFERROR(_xludf.XLOOKUP(E2154,예산코드!D:D,예산코드!A:A),"")</f>
        <v/>
      </c>
      <c r="E2154" s="739"/>
      <c r="F2154" s="747"/>
      <c r="G2154" s="740"/>
      <c r="H2154" s="741"/>
      <c r="I2154" s="741"/>
      <c r="J2154" s="741"/>
      <c r="K2154" s="742"/>
      <c r="L2154" s="743"/>
      <c r="M2154" s="502" t="str">
        <f t="array" aca="1" ref="M2154" ca="1">IFERROR(_xludf.IFS(J2154="원천",K2154*3.3%*-1,J2154="원천/고용",SUM(K2154*3.3%*-1,K2154*75%*0.8%*-1)),"")</f>
        <v/>
      </c>
      <c r="N2154" s="503">
        <f t="shared" ca="1" si="37"/>
        <v>0</v>
      </c>
      <c r="O2154" s="540"/>
      <c r="P2154" s="540"/>
      <c r="Q2154" s="537"/>
      <c r="R2154" s="537"/>
      <c r="S2154" s="537"/>
    </row>
    <row r="2155" spans="2:19" ht="18.75" customHeight="1">
      <c r="B2155" s="626"/>
      <c r="C2155" s="626"/>
      <c r="D2155" s="626" t="str">
        <f ca="1">IFERROR(_xludf.XLOOKUP(E2155,예산코드!D:D,예산코드!A:A),"")</f>
        <v/>
      </c>
      <c r="E2155" s="739"/>
      <c r="F2155" s="747"/>
      <c r="G2155" s="740"/>
      <c r="H2155" s="741"/>
      <c r="I2155" s="741"/>
      <c r="J2155" s="741"/>
      <c r="K2155" s="742"/>
      <c r="L2155" s="743"/>
      <c r="M2155" s="502" t="str">
        <f t="array" aca="1" ref="M2155" ca="1">IFERROR(_xludf.IFS(J2155="원천",K2155*3.3%*-1,J2155="원천/고용",SUM(K2155*3.3%*-1,K2155*75%*0.8%*-1)),"")</f>
        <v/>
      </c>
      <c r="N2155" s="503">
        <f t="shared" ca="1" si="37"/>
        <v>0</v>
      </c>
      <c r="O2155" s="541"/>
      <c r="P2155" s="541"/>
      <c r="Q2155" s="537"/>
      <c r="R2155" s="537"/>
      <c r="S2155" s="537"/>
    </row>
    <row r="2156" spans="2:19" ht="18.75" customHeight="1">
      <c r="B2156" s="626"/>
      <c r="C2156" s="626"/>
      <c r="D2156" s="626" t="str">
        <f ca="1">IFERROR(_xludf.XLOOKUP(E2156,예산코드!D:D,예산코드!A:A),"")</f>
        <v/>
      </c>
      <c r="E2156" s="739"/>
      <c r="F2156" s="747"/>
      <c r="G2156" s="740"/>
      <c r="H2156" s="741"/>
      <c r="I2156" s="741"/>
      <c r="J2156" s="741"/>
      <c r="K2156" s="742"/>
      <c r="L2156" s="743"/>
      <c r="M2156" s="502" t="str">
        <f t="array" aca="1" ref="M2156" ca="1">IFERROR(_xludf.IFS(J2156="원천",K2156*3.3%*-1,J2156="원천/고용",SUM(K2156*3.3%*-1,K2156*75%*0.8%*-1)),"")</f>
        <v/>
      </c>
      <c r="N2156" s="503">
        <f t="shared" ca="1" si="37"/>
        <v>0</v>
      </c>
      <c r="O2156" s="540"/>
      <c r="P2156" s="540"/>
      <c r="Q2156" s="537"/>
      <c r="R2156" s="537"/>
      <c r="S2156" s="537"/>
    </row>
    <row r="2157" spans="2:19" ht="18.75" customHeight="1">
      <c r="B2157" s="626"/>
      <c r="C2157" s="626"/>
      <c r="D2157" s="626" t="str">
        <f ca="1">IFERROR(_xludf.XLOOKUP(E2157,예산코드!D:D,예산코드!A:A),"")</f>
        <v/>
      </c>
      <c r="E2157" s="739"/>
      <c r="F2157" s="747"/>
      <c r="G2157" s="740"/>
      <c r="H2157" s="741"/>
      <c r="I2157" s="741"/>
      <c r="J2157" s="741"/>
      <c r="K2157" s="742"/>
      <c r="L2157" s="743"/>
      <c r="M2157" s="502" t="str">
        <f t="array" aca="1" ref="M2157" ca="1">IFERROR(_xludf.IFS(J2157="원천",K2157*3.3%*-1,J2157="원천/고용",SUM(K2157*3.3%*-1,K2157*75%*0.8%*-1)),"")</f>
        <v/>
      </c>
      <c r="N2157" s="503">
        <f t="shared" ca="1" si="37"/>
        <v>0</v>
      </c>
      <c r="O2157" s="541"/>
      <c r="P2157" s="541"/>
      <c r="Q2157" s="537"/>
      <c r="R2157" s="537"/>
      <c r="S2157" s="537"/>
    </row>
    <row r="2158" spans="2:19" ht="18.75" customHeight="1">
      <c r="B2158" s="626"/>
      <c r="C2158" s="626"/>
      <c r="D2158" s="626" t="str">
        <f ca="1">IFERROR(_xludf.XLOOKUP(E2158,예산코드!D:D,예산코드!A:A),"")</f>
        <v/>
      </c>
      <c r="E2158" s="739"/>
      <c r="F2158" s="747"/>
      <c r="G2158" s="740"/>
      <c r="H2158" s="741"/>
      <c r="I2158" s="741"/>
      <c r="J2158" s="741"/>
      <c r="K2158" s="742"/>
      <c r="L2158" s="743"/>
      <c r="M2158" s="502" t="str">
        <f t="array" aca="1" ref="M2158" ca="1">IFERROR(_xludf.IFS(J2158="원천",K2158*3.3%*-1,J2158="원천/고용",SUM(K2158*3.3%*-1,K2158*75%*0.8%*-1)),"")</f>
        <v/>
      </c>
      <c r="N2158" s="503">
        <f t="shared" ca="1" si="37"/>
        <v>0</v>
      </c>
      <c r="O2158" s="540"/>
      <c r="P2158" s="540"/>
      <c r="Q2158" s="537"/>
      <c r="R2158" s="537"/>
      <c r="S2158" s="537"/>
    </row>
    <row r="2159" spans="2:19" ht="18.75" customHeight="1">
      <c r="B2159" s="626"/>
      <c r="C2159" s="626"/>
      <c r="D2159" s="626" t="str">
        <f ca="1">IFERROR(_xludf.XLOOKUP(E2159,예산코드!D:D,예산코드!A:A),"")</f>
        <v/>
      </c>
      <c r="E2159" s="739"/>
      <c r="F2159" s="747"/>
      <c r="G2159" s="740"/>
      <c r="H2159" s="741"/>
      <c r="I2159" s="741"/>
      <c r="J2159" s="741"/>
      <c r="K2159" s="742"/>
      <c r="L2159" s="743"/>
      <c r="M2159" s="502" t="str">
        <f t="array" aca="1" ref="M2159" ca="1">IFERROR(_xludf.IFS(J2159="원천",K2159*3.3%*-1,J2159="원천/고용",SUM(K2159*3.3%*-1,K2159*75%*0.8%*-1)),"")</f>
        <v/>
      </c>
      <c r="N2159" s="503">
        <f t="shared" ca="1" si="37"/>
        <v>0</v>
      </c>
      <c r="O2159" s="541"/>
      <c r="P2159" s="541"/>
      <c r="Q2159" s="537"/>
      <c r="R2159" s="537"/>
      <c r="S2159" s="537"/>
    </row>
    <row r="2160" spans="2:19" ht="18.75" customHeight="1">
      <c r="B2160" s="626"/>
      <c r="C2160" s="626"/>
      <c r="D2160" s="626" t="str">
        <f ca="1">IFERROR(_xludf.XLOOKUP(E2160,예산코드!D:D,예산코드!A:A),"")</f>
        <v/>
      </c>
      <c r="E2160" s="739"/>
      <c r="F2160" s="747"/>
      <c r="G2160" s="740"/>
      <c r="H2160" s="741"/>
      <c r="I2160" s="741"/>
      <c r="J2160" s="741"/>
      <c r="K2160" s="742"/>
      <c r="L2160" s="743"/>
      <c r="M2160" s="502" t="str">
        <f t="array" aca="1" ref="M2160" ca="1">IFERROR(_xludf.IFS(J2160="원천",K2160*3.3%*-1,J2160="원천/고용",SUM(K2160*3.3%*-1,K2160*75%*0.8%*-1)),"")</f>
        <v/>
      </c>
      <c r="N2160" s="503">
        <f t="shared" ca="1" si="37"/>
        <v>0</v>
      </c>
      <c r="O2160" s="540"/>
      <c r="P2160" s="540"/>
      <c r="Q2160" s="537"/>
      <c r="R2160" s="537"/>
      <c r="S2160" s="537"/>
    </row>
    <row r="2161" spans="2:19" ht="18.75" customHeight="1">
      <c r="B2161" s="626"/>
      <c r="C2161" s="626"/>
      <c r="D2161" s="626" t="str">
        <f ca="1">IFERROR(_xludf.XLOOKUP(E2161,예산코드!D:D,예산코드!A:A),"")</f>
        <v/>
      </c>
      <c r="E2161" s="739"/>
      <c r="F2161" s="747"/>
      <c r="G2161" s="740"/>
      <c r="H2161" s="741"/>
      <c r="I2161" s="741"/>
      <c r="J2161" s="741"/>
      <c r="K2161" s="742"/>
      <c r="L2161" s="743"/>
      <c r="M2161" s="502" t="str">
        <f t="array" aca="1" ref="M2161" ca="1">IFERROR(_xludf.IFS(J2161="원천",K2161*3.3%*-1,J2161="원천/고용",SUM(K2161*3.3%*-1,K2161*75%*0.8%*-1)),"")</f>
        <v/>
      </c>
      <c r="N2161" s="503">
        <f t="shared" ca="1" si="37"/>
        <v>0</v>
      </c>
      <c r="O2161" s="541"/>
      <c r="P2161" s="541"/>
      <c r="Q2161" s="537"/>
      <c r="R2161" s="537"/>
      <c r="S2161" s="537"/>
    </row>
    <row r="2162" spans="2:19" ht="18.75" customHeight="1">
      <c r="B2162" s="626"/>
      <c r="C2162" s="626"/>
      <c r="D2162" s="626" t="str">
        <f ca="1">IFERROR(_xludf.XLOOKUP(E2162,예산코드!D:D,예산코드!A:A),"")</f>
        <v/>
      </c>
      <c r="E2162" s="739"/>
      <c r="F2162" s="747"/>
      <c r="G2162" s="740"/>
      <c r="H2162" s="741"/>
      <c r="I2162" s="741"/>
      <c r="J2162" s="741"/>
      <c r="K2162" s="742"/>
      <c r="L2162" s="743"/>
      <c r="M2162" s="502" t="str">
        <f t="array" aca="1" ref="M2162" ca="1">IFERROR(_xludf.IFS(J2162="원천",K2162*3.3%*-1,J2162="원천/고용",SUM(K2162*3.3%*-1,K2162*75%*0.8%*-1)),"")</f>
        <v/>
      </c>
      <c r="N2162" s="503">
        <f t="shared" ca="1" si="37"/>
        <v>0</v>
      </c>
      <c r="O2162" s="540"/>
      <c r="P2162" s="540"/>
      <c r="Q2162" s="537"/>
      <c r="R2162" s="537"/>
      <c r="S2162" s="537"/>
    </row>
    <row r="2163" spans="2:19" ht="18.75" customHeight="1">
      <c r="B2163" s="626"/>
      <c r="C2163" s="626"/>
      <c r="D2163" s="626" t="str">
        <f ca="1">IFERROR(_xludf.XLOOKUP(E2163,예산코드!D:D,예산코드!A:A),"")</f>
        <v/>
      </c>
      <c r="E2163" s="739"/>
      <c r="F2163" s="747"/>
      <c r="G2163" s="740"/>
      <c r="H2163" s="741"/>
      <c r="I2163" s="741"/>
      <c r="J2163" s="741"/>
      <c r="K2163" s="742"/>
      <c r="L2163" s="743"/>
      <c r="M2163" s="502" t="str">
        <f t="array" aca="1" ref="M2163" ca="1">IFERROR(_xludf.IFS(J2163="원천",K2163*3.3%*-1,J2163="원천/고용",SUM(K2163*3.3%*-1,K2163*75%*0.8%*-1)),"")</f>
        <v/>
      </c>
      <c r="N2163" s="503">
        <f t="shared" ca="1" si="37"/>
        <v>0</v>
      </c>
      <c r="O2163" s="541"/>
      <c r="P2163" s="541"/>
      <c r="Q2163" s="537"/>
      <c r="R2163" s="537"/>
      <c r="S2163" s="537"/>
    </row>
    <row r="2164" spans="2:19" ht="18.75" customHeight="1">
      <c r="B2164" s="626"/>
      <c r="C2164" s="626"/>
      <c r="D2164" s="626" t="str">
        <f ca="1">IFERROR(_xludf.XLOOKUP(E2164,예산코드!D:D,예산코드!A:A),"")</f>
        <v/>
      </c>
      <c r="E2164" s="739"/>
      <c r="F2164" s="747"/>
      <c r="G2164" s="740"/>
      <c r="H2164" s="741"/>
      <c r="I2164" s="741"/>
      <c r="J2164" s="741"/>
      <c r="K2164" s="742"/>
      <c r="L2164" s="743"/>
      <c r="M2164" s="502" t="str">
        <f t="array" aca="1" ref="M2164" ca="1">IFERROR(_xludf.IFS(J2164="원천",K2164*3.3%*-1,J2164="원천/고용",SUM(K2164*3.3%*-1,K2164*75%*0.8%*-1)),"")</f>
        <v/>
      </c>
      <c r="N2164" s="503">
        <f t="shared" ca="1" si="37"/>
        <v>0</v>
      </c>
      <c r="O2164" s="540"/>
      <c r="P2164" s="540"/>
      <c r="Q2164" s="537"/>
      <c r="R2164" s="537"/>
      <c r="S2164" s="537"/>
    </row>
    <row r="2165" spans="2:19" ht="18.75" customHeight="1">
      <c r="B2165" s="626"/>
      <c r="C2165" s="626"/>
      <c r="D2165" s="626" t="str">
        <f ca="1">IFERROR(_xludf.XLOOKUP(E2165,예산코드!D:D,예산코드!A:A),"")</f>
        <v/>
      </c>
      <c r="E2165" s="739"/>
      <c r="F2165" s="747"/>
      <c r="G2165" s="740"/>
      <c r="H2165" s="741"/>
      <c r="I2165" s="741"/>
      <c r="J2165" s="741"/>
      <c r="K2165" s="742"/>
      <c r="L2165" s="743"/>
      <c r="M2165" s="502" t="str">
        <f t="array" aca="1" ref="M2165" ca="1">IFERROR(_xludf.IFS(J2165="원천",K2165*3.3%*-1,J2165="원천/고용",SUM(K2165*3.3%*-1,K2165*75%*0.8%*-1)),"")</f>
        <v/>
      </c>
      <c r="N2165" s="503">
        <f t="shared" ca="1" si="37"/>
        <v>0</v>
      </c>
      <c r="O2165" s="541"/>
      <c r="P2165" s="541"/>
      <c r="Q2165" s="537"/>
      <c r="R2165" s="537"/>
      <c r="S2165" s="537"/>
    </row>
    <row r="2166" spans="2:19" ht="18.75" customHeight="1">
      <c r="B2166" s="626"/>
      <c r="C2166" s="626"/>
      <c r="D2166" s="626" t="str">
        <f ca="1">IFERROR(_xludf.XLOOKUP(E2166,예산코드!D:D,예산코드!A:A),"")</f>
        <v/>
      </c>
      <c r="E2166" s="739"/>
      <c r="F2166" s="747"/>
      <c r="G2166" s="740"/>
      <c r="H2166" s="741"/>
      <c r="I2166" s="741"/>
      <c r="J2166" s="741"/>
      <c r="K2166" s="742"/>
      <c r="L2166" s="743"/>
      <c r="M2166" s="502" t="str">
        <f t="array" aca="1" ref="M2166" ca="1">IFERROR(_xludf.IFS(J2166="원천",K2166*3.3%*-1,J2166="원천/고용",SUM(K2166*3.3%*-1,K2166*75%*0.8%*-1)),"")</f>
        <v/>
      </c>
      <c r="N2166" s="503">
        <f t="shared" ca="1" si="37"/>
        <v>0</v>
      </c>
      <c r="O2166" s="540"/>
      <c r="P2166" s="540"/>
      <c r="Q2166" s="537"/>
      <c r="R2166" s="537"/>
      <c r="S2166" s="537"/>
    </row>
    <row r="2167" spans="2:19" ht="18.75" customHeight="1">
      <c r="B2167" s="626"/>
      <c r="C2167" s="626"/>
      <c r="D2167" s="626" t="str">
        <f ca="1">IFERROR(_xludf.XLOOKUP(E2167,예산코드!D:D,예산코드!A:A),"")</f>
        <v/>
      </c>
      <c r="E2167" s="739"/>
      <c r="F2167" s="747"/>
      <c r="G2167" s="740"/>
      <c r="H2167" s="741"/>
      <c r="I2167" s="741"/>
      <c r="J2167" s="741"/>
      <c r="K2167" s="742"/>
      <c r="L2167" s="743"/>
      <c r="M2167" s="502" t="str">
        <f t="array" aca="1" ref="M2167" ca="1">IFERROR(_xludf.IFS(J2167="원천",K2167*3.3%*-1,J2167="원천/고용",SUM(K2167*3.3%*-1,K2167*75%*0.8%*-1)),"")</f>
        <v/>
      </c>
      <c r="N2167" s="503">
        <f t="shared" ca="1" si="37"/>
        <v>0</v>
      </c>
      <c r="O2167" s="541"/>
      <c r="P2167" s="541"/>
      <c r="Q2167" s="537"/>
      <c r="R2167" s="537"/>
      <c r="S2167" s="537"/>
    </row>
    <row r="2168" spans="2:19" ht="18.75" customHeight="1">
      <c r="B2168" s="626"/>
      <c r="C2168" s="626"/>
      <c r="D2168" s="626" t="str">
        <f ca="1">IFERROR(_xludf.XLOOKUP(E2168,예산코드!D:D,예산코드!A:A),"")</f>
        <v/>
      </c>
      <c r="E2168" s="739"/>
      <c r="F2168" s="747"/>
      <c r="G2168" s="740"/>
      <c r="H2168" s="741"/>
      <c r="I2168" s="741"/>
      <c r="J2168" s="741"/>
      <c r="K2168" s="742"/>
      <c r="L2168" s="743"/>
      <c r="M2168" s="502" t="str">
        <f t="array" aca="1" ref="M2168" ca="1">IFERROR(_xludf.IFS(J2168="원천",K2168*3.3%*-1,J2168="원천/고용",SUM(K2168*3.3%*-1,K2168*75%*0.8%*-1)),"")</f>
        <v/>
      </c>
      <c r="N2168" s="503">
        <f t="shared" ca="1" si="37"/>
        <v>0</v>
      </c>
      <c r="O2168" s="540"/>
      <c r="P2168" s="540"/>
      <c r="Q2168" s="537"/>
      <c r="R2168" s="537"/>
      <c r="S2168" s="537"/>
    </row>
    <row r="2169" spans="2:19" ht="18.75" customHeight="1">
      <c r="B2169" s="626"/>
      <c r="C2169" s="626"/>
      <c r="D2169" s="626" t="str">
        <f ca="1">IFERROR(_xludf.XLOOKUP(E2169,예산코드!D:D,예산코드!A:A),"")</f>
        <v/>
      </c>
      <c r="E2169" s="739"/>
      <c r="F2169" s="747"/>
      <c r="G2169" s="740"/>
      <c r="H2169" s="741"/>
      <c r="I2169" s="741"/>
      <c r="J2169" s="741"/>
      <c r="K2169" s="742"/>
      <c r="L2169" s="743"/>
      <c r="M2169" s="502" t="str">
        <f t="array" aca="1" ref="M2169" ca="1">IFERROR(_xludf.IFS(J2169="원천",K2169*3.3%*-1,J2169="원천/고용",SUM(K2169*3.3%*-1,K2169*75%*0.8%*-1)),"")</f>
        <v/>
      </c>
      <c r="N2169" s="503">
        <f t="shared" ca="1" si="37"/>
        <v>0</v>
      </c>
      <c r="O2169" s="541"/>
      <c r="P2169" s="541"/>
      <c r="Q2169" s="537"/>
      <c r="R2169" s="537"/>
      <c r="S2169" s="537"/>
    </row>
    <row r="2170" spans="2:19" ht="18.75" customHeight="1">
      <c r="B2170" s="626"/>
      <c r="C2170" s="626"/>
      <c r="D2170" s="626" t="str">
        <f ca="1">IFERROR(_xludf.XLOOKUP(E2170,예산코드!D:D,예산코드!A:A),"")</f>
        <v/>
      </c>
      <c r="E2170" s="739"/>
      <c r="F2170" s="747"/>
      <c r="G2170" s="740"/>
      <c r="H2170" s="741"/>
      <c r="I2170" s="741"/>
      <c r="J2170" s="741"/>
      <c r="K2170" s="742"/>
      <c r="L2170" s="743"/>
      <c r="M2170" s="502" t="str">
        <f t="array" aca="1" ref="M2170" ca="1">IFERROR(_xludf.IFS(J2170="원천",K2170*3.3%*-1,J2170="원천/고용",SUM(K2170*3.3%*-1,K2170*75%*0.8%*-1)),"")</f>
        <v/>
      </c>
      <c r="N2170" s="503">
        <f t="shared" ca="1" si="37"/>
        <v>0</v>
      </c>
      <c r="O2170" s="540"/>
      <c r="P2170" s="540"/>
      <c r="Q2170" s="537"/>
      <c r="R2170" s="537"/>
      <c r="S2170" s="537"/>
    </row>
    <row r="2171" spans="2:19" ht="18.75" customHeight="1">
      <c r="B2171" s="626"/>
      <c r="C2171" s="626"/>
      <c r="D2171" s="626" t="str">
        <f ca="1">IFERROR(_xludf.XLOOKUP(E2171,예산코드!D:D,예산코드!A:A),"")</f>
        <v/>
      </c>
      <c r="E2171" s="739"/>
      <c r="F2171" s="747"/>
      <c r="G2171" s="740"/>
      <c r="H2171" s="741"/>
      <c r="I2171" s="741"/>
      <c r="J2171" s="741"/>
      <c r="K2171" s="742"/>
      <c r="L2171" s="743"/>
      <c r="M2171" s="502" t="str">
        <f t="array" aca="1" ref="M2171" ca="1">IFERROR(_xludf.IFS(J2171="원천",K2171*3.3%*-1,J2171="원천/고용",SUM(K2171*3.3%*-1,K2171*75%*0.8%*-1)),"")</f>
        <v/>
      </c>
      <c r="N2171" s="503">
        <f t="shared" ca="1" si="37"/>
        <v>0</v>
      </c>
      <c r="O2171" s="541"/>
      <c r="P2171" s="541"/>
      <c r="Q2171" s="537"/>
      <c r="R2171" s="537"/>
      <c r="S2171" s="537"/>
    </row>
    <row r="2172" spans="2:19" ht="18.75" customHeight="1">
      <c r="B2172" s="626"/>
      <c r="C2172" s="626"/>
      <c r="D2172" s="626" t="str">
        <f ca="1">IFERROR(_xludf.XLOOKUP(E2172,예산코드!D:D,예산코드!A:A),"")</f>
        <v/>
      </c>
      <c r="E2172" s="739"/>
      <c r="F2172" s="747"/>
      <c r="G2172" s="740"/>
      <c r="H2172" s="741"/>
      <c r="I2172" s="741"/>
      <c r="J2172" s="741"/>
      <c r="K2172" s="742"/>
      <c r="L2172" s="743"/>
      <c r="M2172" s="502" t="str">
        <f t="array" aca="1" ref="M2172" ca="1">IFERROR(_xludf.IFS(J2172="원천",K2172*3.3%*-1,J2172="원천/고용",SUM(K2172*3.3%*-1,K2172*75%*0.8%*-1)),"")</f>
        <v/>
      </c>
      <c r="N2172" s="503">
        <f t="shared" ca="1" si="37"/>
        <v>0</v>
      </c>
      <c r="O2172" s="540"/>
      <c r="P2172" s="540"/>
      <c r="Q2172" s="537"/>
      <c r="R2172" s="537"/>
      <c r="S2172" s="537"/>
    </row>
    <row r="2173" spans="2:19" ht="18.75" customHeight="1">
      <c r="B2173" s="626"/>
      <c r="C2173" s="626"/>
      <c r="D2173" s="626" t="str">
        <f ca="1">IFERROR(_xludf.XLOOKUP(E2173,예산코드!D:D,예산코드!A:A),"")</f>
        <v/>
      </c>
      <c r="E2173" s="739"/>
      <c r="F2173" s="747"/>
      <c r="G2173" s="740"/>
      <c r="H2173" s="741"/>
      <c r="I2173" s="741"/>
      <c r="J2173" s="741"/>
      <c r="K2173" s="742"/>
      <c r="L2173" s="743"/>
      <c r="M2173" s="502" t="str">
        <f t="array" aca="1" ref="M2173" ca="1">IFERROR(_xludf.IFS(J2173="원천",K2173*3.3%*-1,J2173="원천/고용",SUM(K2173*3.3%*-1,K2173*75%*0.8%*-1)),"")</f>
        <v/>
      </c>
      <c r="N2173" s="503">
        <f t="shared" ca="1" si="37"/>
        <v>0</v>
      </c>
      <c r="O2173" s="541"/>
      <c r="P2173" s="541"/>
      <c r="Q2173" s="537"/>
      <c r="R2173" s="537"/>
      <c r="S2173" s="537"/>
    </row>
    <row r="2174" spans="2:19" ht="18.75" customHeight="1">
      <c r="B2174" s="626"/>
      <c r="C2174" s="626"/>
      <c r="D2174" s="626" t="str">
        <f ca="1">IFERROR(_xludf.XLOOKUP(E2174,예산코드!D:D,예산코드!A:A),"")</f>
        <v/>
      </c>
      <c r="E2174" s="739"/>
      <c r="F2174" s="747"/>
      <c r="G2174" s="740"/>
      <c r="H2174" s="741"/>
      <c r="I2174" s="741"/>
      <c r="J2174" s="741"/>
      <c r="K2174" s="742"/>
      <c r="L2174" s="743"/>
      <c r="M2174" s="502" t="str">
        <f t="array" aca="1" ref="M2174" ca="1">IFERROR(_xludf.IFS(J2174="원천",K2174*3.3%*-1,J2174="원천/고용",SUM(K2174*3.3%*-1,K2174*75%*0.8%*-1)),"")</f>
        <v/>
      </c>
      <c r="N2174" s="503">
        <f t="shared" ca="1" si="37"/>
        <v>0</v>
      </c>
      <c r="O2174" s="540"/>
      <c r="P2174" s="540"/>
      <c r="Q2174" s="537"/>
      <c r="R2174" s="537"/>
      <c r="S2174" s="537"/>
    </row>
    <row r="2175" spans="2:19" ht="18.75" customHeight="1">
      <c r="B2175" s="626"/>
      <c r="C2175" s="626"/>
      <c r="D2175" s="626" t="str">
        <f ca="1">IFERROR(_xludf.XLOOKUP(E2175,예산코드!D:D,예산코드!A:A),"")</f>
        <v/>
      </c>
      <c r="E2175" s="739"/>
      <c r="F2175" s="747"/>
      <c r="G2175" s="740"/>
      <c r="H2175" s="741"/>
      <c r="I2175" s="741"/>
      <c r="J2175" s="741"/>
      <c r="K2175" s="742"/>
      <c r="L2175" s="743"/>
      <c r="M2175" s="502" t="str">
        <f t="array" aca="1" ref="M2175" ca="1">IFERROR(_xludf.IFS(J2175="원천",K2175*3.3%*-1,J2175="원천/고용",SUM(K2175*3.3%*-1,K2175*75%*0.8%*-1)),"")</f>
        <v/>
      </c>
      <c r="N2175" s="503">
        <f t="shared" ca="1" si="37"/>
        <v>0</v>
      </c>
      <c r="O2175" s="541"/>
      <c r="P2175" s="541"/>
      <c r="Q2175" s="537"/>
      <c r="R2175" s="537"/>
      <c r="S2175" s="537"/>
    </row>
    <row r="2176" spans="2:19" ht="18.75" customHeight="1">
      <c r="B2176" s="626"/>
      <c r="C2176" s="626"/>
      <c r="D2176" s="626" t="str">
        <f ca="1">IFERROR(_xludf.XLOOKUP(E2176,예산코드!D:D,예산코드!A:A),"")</f>
        <v/>
      </c>
      <c r="E2176" s="739"/>
      <c r="F2176" s="747"/>
      <c r="G2176" s="740"/>
      <c r="H2176" s="741"/>
      <c r="I2176" s="741"/>
      <c r="J2176" s="741"/>
      <c r="K2176" s="742"/>
      <c r="L2176" s="743"/>
      <c r="M2176" s="502" t="str">
        <f t="array" aca="1" ref="M2176" ca="1">IFERROR(_xludf.IFS(J2176="원천",K2176*3.3%*-1,J2176="원천/고용",SUM(K2176*3.3%*-1,K2176*75%*0.8%*-1)),"")</f>
        <v/>
      </c>
      <c r="N2176" s="503">
        <f t="shared" ca="1" si="37"/>
        <v>0</v>
      </c>
      <c r="O2176" s="540"/>
      <c r="P2176" s="540"/>
      <c r="Q2176" s="537"/>
      <c r="R2176" s="537"/>
      <c r="S2176" s="537"/>
    </row>
    <row r="2177" spans="2:19" ht="18.75" customHeight="1">
      <c r="B2177" s="626"/>
      <c r="C2177" s="626"/>
      <c r="D2177" s="626" t="str">
        <f ca="1">IFERROR(_xludf.XLOOKUP(E2177,예산코드!D:D,예산코드!A:A),"")</f>
        <v/>
      </c>
      <c r="E2177" s="739"/>
      <c r="F2177" s="747"/>
      <c r="G2177" s="740"/>
      <c r="H2177" s="741"/>
      <c r="I2177" s="741"/>
      <c r="J2177" s="741"/>
      <c r="K2177" s="742"/>
      <c r="L2177" s="743"/>
      <c r="M2177" s="502" t="str">
        <f t="array" aca="1" ref="M2177" ca="1">IFERROR(_xludf.IFS(J2177="원천",K2177*3.3%*-1,J2177="원천/고용",SUM(K2177*3.3%*-1,K2177*75%*0.8%*-1)),"")</f>
        <v/>
      </c>
      <c r="N2177" s="503">
        <f t="shared" ca="1" si="37"/>
        <v>0</v>
      </c>
      <c r="O2177" s="541"/>
      <c r="P2177" s="541"/>
      <c r="Q2177" s="537"/>
      <c r="R2177" s="537"/>
      <c r="S2177" s="537"/>
    </row>
    <row r="2178" spans="2:19" ht="18.75" customHeight="1">
      <c r="B2178" s="626"/>
      <c r="C2178" s="626"/>
      <c r="D2178" s="626" t="str">
        <f ca="1">IFERROR(_xludf.XLOOKUP(E2178,예산코드!D:D,예산코드!A:A),"")</f>
        <v/>
      </c>
      <c r="E2178" s="739"/>
      <c r="F2178" s="747"/>
      <c r="G2178" s="740"/>
      <c r="H2178" s="741"/>
      <c r="I2178" s="741"/>
      <c r="J2178" s="741"/>
      <c r="K2178" s="742"/>
      <c r="L2178" s="743"/>
      <c r="M2178" s="502" t="str">
        <f t="array" aca="1" ref="M2178" ca="1">IFERROR(_xludf.IFS(J2178="원천",K2178*3.3%*-1,J2178="원천/고용",SUM(K2178*3.3%*-1,K2178*75%*0.8%*-1)),"")</f>
        <v/>
      </c>
      <c r="N2178" s="503">
        <f t="shared" ca="1" si="37"/>
        <v>0</v>
      </c>
      <c r="O2178" s="540"/>
      <c r="P2178" s="540"/>
      <c r="Q2178" s="537"/>
      <c r="R2178" s="537"/>
      <c r="S2178" s="537"/>
    </row>
    <row r="2179" spans="2:19" ht="18.75" customHeight="1">
      <c r="B2179" s="626"/>
      <c r="C2179" s="626"/>
      <c r="D2179" s="626" t="str">
        <f ca="1">IFERROR(_xludf.XLOOKUP(E2179,예산코드!D:D,예산코드!A:A),"")</f>
        <v/>
      </c>
      <c r="E2179" s="739"/>
      <c r="F2179" s="747"/>
      <c r="G2179" s="740"/>
      <c r="H2179" s="741"/>
      <c r="I2179" s="741"/>
      <c r="J2179" s="741"/>
      <c r="K2179" s="742"/>
      <c r="L2179" s="743"/>
      <c r="M2179" s="502" t="str">
        <f t="array" aca="1" ref="M2179" ca="1">IFERROR(_xludf.IFS(J2179="원천",K2179*3.3%*-1,J2179="원천/고용",SUM(K2179*3.3%*-1,K2179*75%*0.8%*-1)),"")</f>
        <v/>
      </c>
      <c r="N2179" s="503">
        <f t="shared" ca="1" si="37"/>
        <v>0</v>
      </c>
      <c r="O2179" s="541"/>
      <c r="P2179" s="541"/>
      <c r="Q2179" s="537"/>
      <c r="R2179" s="537"/>
      <c r="S2179" s="537"/>
    </row>
    <row r="2180" spans="2:19" ht="18.75" customHeight="1">
      <c r="B2180" s="626"/>
      <c r="C2180" s="626"/>
      <c r="D2180" s="626" t="str">
        <f ca="1">IFERROR(_xludf.XLOOKUP(E2180,예산코드!D:D,예산코드!A:A),"")</f>
        <v/>
      </c>
      <c r="E2180" s="739"/>
      <c r="F2180" s="747"/>
      <c r="G2180" s="740"/>
      <c r="H2180" s="741"/>
      <c r="I2180" s="741"/>
      <c r="J2180" s="741"/>
      <c r="K2180" s="742"/>
      <c r="L2180" s="743"/>
      <c r="M2180" s="502" t="str">
        <f t="array" aca="1" ref="M2180" ca="1">IFERROR(_xludf.IFS(J2180="원천",K2180*3.3%*-1,J2180="원천/고용",SUM(K2180*3.3%*-1,K2180*75%*0.8%*-1)),"")</f>
        <v/>
      </c>
      <c r="N2180" s="503">
        <f t="shared" ca="1" si="37"/>
        <v>0</v>
      </c>
      <c r="O2180" s="540"/>
      <c r="P2180" s="540"/>
      <c r="Q2180" s="537"/>
      <c r="R2180" s="537"/>
      <c r="S2180" s="537"/>
    </row>
    <row r="2181" spans="2:19" ht="18.75" customHeight="1">
      <c r="B2181" s="626"/>
      <c r="C2181" s="626"/>
      <c r="D2181" s="626" t="str">
        <f ca="1">IFERROR(_xludf.XLOOKUP(E2181,예산코드!D:D,예산코드!A:A),"")</f>
        <v/>
      </c>
      <c r="E2181" s="739"/>
      <c r="F2181" s="747"/>
      <c r="G2181" s="740"/>
      <c r="H2181" s="741"/>
      <c r="I2181" s="741"/>
      <c r="J2181" s="741"/>
      <c r="K2181" s="742"/>
      <c r="L2181" s="743"/>
      <c r="M2181" s="502" t="str">
        <f t="array" aca="1" ref="M2181" ca="1">IFERROR(_xludf.IFS(J2181="원천",K2181*3.3%*-1,J2181="원천/고용",SUM(K2181*3.3%*-1,K2181*75%*0.8%*-1)),"")</f>
        <v/>
      </c>
      <c r="N2181" s="503">
        <f t="shared" ca="1" si="37"/>
        <v>0</v>
      </c>
      <c r="O2181" s="541"/>
      <c r="P2181" s="541"/>
      <c r="Q2181" s="537"/>
      <c r="R2181" s="537"/>
      <c r="S2181" s="537"/>
    </row>
    <row r="2182" spans="2:19" ht="18.75" customHeight="1">
      <c r="B2182" s="626"/>
      <c r="C2182" s="626"/>
      <c r="D2182" s="626" t="str">
        <f ca="1">IFERROR(_xludf.XLOOKUP(E2182,예산코드!D:D,예산코드!A:A),"")</f>
        <v/>
      </c>
      <c r="E2182" s="739"/>
      <c r="F2182" s="747"/>
      <c r="G2182" s="740"/>
      <c r="H2182" s="741"/>
      <c r="I2182" s="741"/>
      <c r="J2182" s="741"/>
      <c r="K2182" s="742"/>
      <c r="L2182" s="743"/>
      <c r="M2182" s="502" t="str">
        <f t="array" aca="1" ref="M2182" ca="1">IFERROR(_xludf.IFS(J2182="원천",K2182*3.3%*-1,J2182="원천/고용",SUM(K2182*3.3%*-1,K2182*75%*0.8%*-1)),"")</f>
        <v/>
      </c>
      <c r="N2182" s="503">
        <f t="shared" ca="1" si="37"/>
        <v>0</v>
      </c>
      <c r="O2182" s="540"/>
      <c r="P2182" s="540"/>
      <c r="Q2182" s="537"/>
      <c r="R2182" s="537"/>
      <c r="S2182" s="537"/>
    </row>
    <row r="2183" spans="2:19" ht="18.75" customHeight="1">
      <c r="B2183" s="626"/>
      <c r="C2183" s="626"/>
      <c r="D2183" s="626" t="str">
        <f ca="1">IFERROR(_xludf.XLOOKUP(E2183,예산코드!D:D,예산코드!A:A),"")</f>
        <v/>
      </c>
      <c r="E2183" s="739"/>
      <c r="F2183" s="747"/>
      <c r="G2183" s="740"/>
      <c r="H2183" s="741"/>
      <c r="I2183" s="741"/>
      <c r="J2183" s="741"/>
      <c r="K2183" s="742"/>
      <c r="L2183" s="743"/>
      <c r="M2183" s="502" t="str">
        <f t="array" aca="1" ref="M2183" ca="1">IFERROR(_xludf.IFS(J2183="원천",K2183*3.3%*-1,J2183="원천/고용",SUM(K2183*3.3%*-1,K2183*75%*0.8%*-1)),"")</f>
        <v/>
      </c>
      <c r="N2183" s="503">
        <f t="shared" ca="1" si="37"/>
        <v>0</v>
      </c>
      <c r="O2183" s="541"/>
      <c r="P2183" s="541"/>
      <c r="Q2183" s="537"/>
      <c r="R2183" s="537"/>
      <c r="S2183" s="537"/>
    </row>
    <row r="2184" spans="2:19" ht="18.75" customHeight="1">
      <c r="B2184" s="626"/>
      <c r="C2184" s="626"/>
      <c r="D2184" s="626" t="str">
        <f ca="1">IFERROR(_xludf.XLOOKUP(E2184,예산코드!D:D,예산코드!A:A),"")</f>
        <v/>
      </c>
      <c r="E2184" s="739"/>
      <c r="F2184" s="747"/>
      <c r="G2184" s="740"/>
      <c r="H2184" s="741"/>
      <c r="I2184" s="741"/>
      <c r="J2184" s="741"/>
      <c r="K2184" s="742"/>
      <c r="L2184" s="743"/>
      <c r="M2184" s="502" t="str">
        <f t="array" aca="1" ref="M2184" ca="1">IFERROR(_xludf.IFS(J2184="원천",K2184*3.3%*-1,J2184="원천/고용",SUM(K2184*3.3%*-1,K2184*75%*0.8%*-1)),"")</f>
        <v/>
      </c>
      <c r="N2184" s="503">
        <f t="shared" ca="1" si="37"/>
        <v>0</v>
      </c>
      <c r="O2184" s="540"/>
      <c r="P2184" s="540"/>
      <c r="Q2184" s="537"/>
      <c r="R2184" s="537"/>
      <c r="S2184" s="537"/>
    </row>
    <row r="2185" spans="2:19" ht="18.75" customHeight="1">
      <c r="B2185" s="626"/>
      <c r="C2185" s="626"/>
      <c r="D2185" s="626" t="str">
        <f ca="1">IFERROR(_xludf.XLOOKUP(E2185,예산코드!D:D,예산코드!A:A),"")</f>
        <v/>
      </c>
      <c r="E2185" s="739"/>
      <c r="F2185" s="747"/>
      <c r="G2185" s="740"/>
      <c r="H2185" s="741"/>
      <c r="I2185" s="741"/>
      <c r="J2185" s="741"/>
      <c r="K2185" s="742"/>
      <c r="L2185" s="743"/>
      <c r="M2185" s="502" t="str">
        <f t="array" aca="1" ref="M2185" ca="1">IFERROR(_xludf.IFS(J2185="원천",K2185*3.3%*-1,J2185="원천/고용",SUM(K2185*3.3%*-1,K2185*75%*0.8%*-1)),"")</f>
        <v/>
      </c>
      <c r="N2185" s="503">
        <f t="shared" ca="1" si="37"/>
        <v>0</v>
      </c>
      <c r="O2185" s="541"/>
      <c r="P2185" s="541"/>
      <c r="Q2185" s="537"/>
      <c r="R2185" s="537"/>
      <c r="S2185" s="537"/>
    </row>
    <row r="2186" spans="2:19" ht="18.75" customHeight="1">
      <c r="B2186" s="626"/>
      <c r="C2186" s="626"/>
      <c r="D2186" s="626" t="str">
        <f ca="1">IFERROR(_xludf.XLOOKUP(E2186,예산코드!D:D,예산코드!A:A),"")</f>
        <v/>
      </c>
      <c r="E2186" s="739"/>
      <c r="F2186" s="747"/>
      <c r="G2186" s="740"/>
      <c r="H2186" s="741"/>
      <c r="I2186" s="741"/>
      <c r="J2186" s="741"/>
      <c r="K2186" s="742"/>
      <c r="L2186" s="743"/>
      <c r="M2186" s="502" t="str">
        <f t="array" aca="1" ref="M2186" ca="1">IFERROR(_xludf.IFS(J2186="원천",K2186*3.3%*-1,J2186="원천/고용",SUM(K2186*3.3%*-1,K2186*75%*0.8%*-1)),"")</f>
        <v/>
      </c>
      <c r="N2186" s="503">
        <f t="shared" ca="1" si="37"/>
        <v>0</v>
      </c>
      <c r="O2186" s="540"/>
      <c r="P2186" s="540"/>
      <c r="Q2186" s="537"/>
      <c r="R2186" s="537"/>
      <c r="S2186" s="537"/>
    </row>
    <row r="2187" spans="2:19" ht="18.75" customHeight="1">
      <c r="B2187" s="626"/>
      <c r="C2187" s="626"/>
      <c r="D2187" s="626" t="str">
        <f ca="1">IFERROR(_xludf.XLOOKUP(E2187,예산코드!D:D,예산코드!A:A),"")</f>
        <v/>
      </c>
      <c r="E2187" s="739"/>
      <c r="F2187" s="747"/>
      <c r="G2187" s="740"/>
      <c r="H2187" s="741"/>
      <c r="I2187" s="741"/>
      <c r="J2187" s="741"/>
      <c r="K2187" s="742"/>
      <c r="L2187" s="743"/>
      <c r="M2187" s="502" t="str">
        <f t="array" aca="1" ref="M2187" ca="1">IFERROR(_xludf.IFS(J2187="원천",K2187*3.3%*-1,J2187="원천/고용",SUM(K2187*3.3%*-1,K2187*75%*0.8%*-1)),"")</f>
        <v/>
      </c>
      <c r="N2187" s="503">
        <f t="shared" ca="1" si="37"/>
        <v>0</v>
      </c>
      <c r="O2187" s="541"/>
      <c r="P2187" s="541"/>
      <c r="Q2187" s="537"/>
      <c r="R2187" s="537"/>
      <c r="S2187" s="537"/>
    </row>
    <row r="2188" spans="2:19" ht="18.75" customHeight="1">
      <c r="B2188" s="626"/>
      <c r="C2188" s="626"/>
      <c r="D2188" s="626" t="str">
        <f ca="1">IFERROR(_xludf.XLOOKUP(E2188,예산코드!D:D,예산코드!A:A),"")</f>
        <v/>
      </c>
      <c r="E2188" s="739"/>
      <c r="F2188" s="747"/>
      <c r="G2188" s="740"/>
      <c r="H2188" s="741"/>
      <c r="I2188" s="741"/>
      <c r="J2188" s="741"/>
      <c r="K2188" s="742"/>
      <c r="L2188" s="743"/>
      <c r="M2188" s="502" t="str">
        <f t="array" aca="1" ref="M2188" ca="1">IFERROR(_xludf.IFS(J2188="원천",K2188*3.3%*-1,J2188="원천/고용",SUM(K2188*3.3%*-1,K2188*75%*0.8%*-1)),"")</f>
        <v/>
      </c>
      <c r="N2188" s="503">
        <f t="shared" ca="1" si="37"/>
        <v>0</v>
      </c>
      <c r="O2188" s="540"/>
      <c r="P2188" s="540"/>
      <c r="Q2188" s="537"/>
      <c r="R2188" s="537"/>
      <c r="S2188" s="537"/>
    </row>
    <row r="2189" spans="2:19" ht="18.75" customHeight="1">
      <c r="B2189" s="626"/>
      <c r="C2189" s="626"/>
      <c r="D2189" s="626" t="str">
        <f ca="1">IFERROR(_xludf.XLOOKUP(E2189,예산코드!D:D,예산코드!A:A),"")</f>
        <v/>
      </c>
      <c r="E2189" s="739"/>
      <c r="F2189" s="747"/>
      <c r="G2189" s="740"/>
      <c r="H2189" s="741"/>
      <c r="I2189" s="741"/>
      <c r="J2189" s="741"/>
      <c r="K2189" s="742"/>
      <c r="L2189" s="743"/>
      <c r="M2189" s="502" t="str">
        <f t="array" aca="1" ref="M2189" ca="1">IFERROR(_xludf.IFS(J2189="원천",K2189*3.3%*-1,J2189="원천/고용",SUM(K2189*3.3%*-1,K2189*75%*0.8%*-1)),"")</f>
        <v/>
      </c>
      <c r="N2189" s="503">
        <f t="shared" ca="1" si="37"/>
        <v>0</v>
      </c>
      <c r="O2189" s="541"/>
      <c r="P2189" s="541"/>
      <c r="Q2189" s="537"/>
      <c r="R2189" s="537"/>
      <c r="S2189" s="537"/>
    </row>
    <row r="2190" spans="2:19" ht="18.75" customHeight="1">
      <c r="B2190" s="626"/>
      <c r="C2190" s="626"/>
      <c r="D2190" s="626" t="str">
        <f ca="1">IFERROR(_xludf.XLOOKUP(E2190,예산코드!D:D,예산코드!A:A),"")</f>
        <v/>
      </c>
      <c r="E2190" s="739"/>
      <c r="F2190" s="747"/>
      <c r="G2190" s="740"/>
      <c r="H2190" s="741"/>
      <c r="I2190" s="741"/>
      <c r="J2190" s="741"/>
      <c r="K2190" s="742"/>
      <c r="L2190" s="743"/>
      <c r="M2190" s="502" t="str">
        <f t="array" aca="1" ref="M2190" ca="1">IFERROR(_xludf.IFS(J2190="원천",K2190*3.3%*-1,J2190="원천/고용",SUM(K2190*3.3%*-1,K2190*75%*0.8%*-1)),"")</f>
        <v/>
      </c>
      <c r="N2190" s="503">
        <f t="shared" ca="1" si="37"/>
        <v>0</v>
      </c>
      <c r="O2190" s="540"/>
      <c r="P2190" s="540"/>
      <c r="Q2190" s="537"/>
      <c r="R2190" s="537"/>
      <c r="S2190" s="537"/>
    </row>
    <row r="2191" spans="2:19" ht="18.75" customHeight="1">
      <c r="B2191" s="626"/>
      <c r="C2191" s="626"/>
      <c r="D2191" s="626" t="str">
        <f ca="1">IFERROR(_xludf.XLOOKUP(E2191,예산코드!D:D,예산코드!A:A),"")</f>
        <v/>
      </c>
      <c r="E2191" s="739"/>
      <c r="F2191" s="747"/>
      <c r="G2191" s="740"/>
      <c r="H2191" s="741"/>
      <c r="I2191" s="741"/>
      <c r="J2191" s="741"/>
      <c r="K2191" s="742"/>
      <c r="L2191" s="743"/>
      <c r="M2191" s="502" t="str">
        <f t="array" aca="1" ref="M2191" ca="1">IFERROR(_xludf.IFS(J2191="원천",K2191*3.3%*-1,J2191="원천/고용",SUM(K2191*3.3%*-1,K2191*75%*0.8%*-1)),"")</f>
        <v/>
      </c>
      <c r="N2191" s="503">
        <f t="shared" ca="1" si="37"/>
        <v>0</v>
      </c>
      <c r="O2191" s="541"/>
      <c r="P2191" s="541"/>
      <c r="Q2191" s="537"/>
      <c r="R2191" s="537"/>
      <c r="S2191" s="537"/>
    </row>
    <row r="2192" spans="2:19" ht="18.75" customHeight="1">
      <c r="B2192" s="626"/>
      <c r="C2192" s="626"/>
      <c r="D2192" s="626" t="str">
        <f ca="1">IFERROR(_xludf.XLOOKUP(E2192,예산코드!D:D,예산코드!A:A),"")</f>
        <v/>
      </c>
      <c r="E2192" s="739"/>
      <c r="F2192" s="747"/>
      <c r="G2192" s="740"/>
      <c r="H2192" s="741"/>
      <c r="I2192" s="741"/>
      <c r="J2192" s="741"/>
      <c r="K2192" s="742"/>
      <c r="L2192" s="743"/>
      <c r="M2192" s="502" t="str">
        <f t="array" aca="1" ref="M2192" ca="1">IFERROR(_xludf.IFS(J2192="원천",K2192*3.3%*-1,J2192="원천/고용",SUM(K2192*3.3%*-1,K2192*75%*0.8%*-1)),"")</f>
        <v/>
      </c>
      <c r="N2192" s="503">
        <f t="shared" ca="1" si="37"/>
        <v>0</v>
      </c>
      <c r="O2192" s="540"/>
      <c r="P2192" s="540"/>
      <c r="Q2192" s="537"/>
      <c r="R2192" s="537"/>
      <c r="S2192" s="537"/>
    </row>
    <row r="2193" spans="2:19" ht="18.75" customHeight="1">
      <c r="B2193" s="626"/>
      <c r="C2193" s="626"/>
      <c r="D2193" s="626" t="str">
        <f ca="1">IFERROR(_xludf.XLOOKUP(E2193,예산코드!D:D,예산코드!A:A),"")</f>
        <v/>
      </c>
      <c r="E2193" s="739"/>
      <c r="F2193" s="747"/>
      <c r="G2193" s="740"/>
      <c r="H2193" s="741"/>
      <c r="I2193" s="741"/>
      <c r="J2193" s="741"/>
      <c r="K2193" s="742"/>
      <c r="L2193" s="743"/>
      <c r="M2193" s="502" t="str">
        <f t="array" aca="1" ref="M2193" ca="1">IFERROR(_xludf.IFS(J2193="원천",K2193*3.3%*-1,J2193="원천/고용",SUM(K2193*3.3%*-1,K2193*75%*0.8%*-1)),"")</f>
        <v/>
      </c>
      <c r="N2193" s="503">
        <f t="shared" ca="1" si="37"/>
        <v>0</v>
      </c>
      <c r="O2193" s="541"/>
      <c r="P2193" s="541"/>
      <c r="Q2193" s="537"/>
      <c r="R2193" s="537"/>
      <c r="S2193" s="537"/>
    </row>
    <row r="2194" spans="2:19" ht="18.75" customHeight="1">
      <c r="B2194" s="626"/>
      <c r="C2194" s="626"/>
      <c r="D2194" s="626" t="str">
        <f ca="1">IFERROR(_xludf.XLOOKUP(E2194,예산코드!D:D,예산코드!A:A),"")</f>
        <v/>
      </c>
      <c r="E2194" s="739"/>
      <c r="F2194" s="747"/>
      <c r="G2194" s="740"/>
      <c r="H2194" s="741"/>
      <c r="I2194" s="741"/>
      <c r="J2194" s="741"/>
      <c r="K2194" s="742"/>
      <c r="L2194" s="743"/>
      <c r="M2194" s="502" t="str">
        <f t="array" aca="1" ref="M2194" ca="1">IFERROR(_xludf.IFS(J2194="원천",K2194*3.3%*-1,J2194="원천/고용",SUM(K2194*3.3%*-1,K2194*75%*0.8%*-1)),"")</f>
        <v/>
      </c>
      <c r="N2194" s="503">
        <f t="shared" ca="1" si="37"/>
        <v>0</v>
      </c>
      <c r="O2194" s="540"/>
      <c r="P2194" s="540"/>
      <c r="Q2194" s="537"/>
      <c r="R2194" s="537"/>
      <c r="S2194" s="537"/>
    </row>
    <row r="2195" spans="2:19" ht="18.75" customHeight="1">
      <c r="B2195" s="626"/>
      <c r="C2195" s="626"/>
      <c r="D2195" s="626" t="str">
        <f ca="1">IFERROR(_xludf.XLOOKUP(E2195,예산코드!D:D,예산코드!A:A),"")</f>
        <v/>
      </c>
      <c r="E2195" s="739"/>
      <c r="F2195" s="747"/>
      <c r="G2195" s="740"/>
      <c r="H2195" s="741"/>
      <c r="I2195" s="741"/>
      <c r="J2195" s="741"/>
      <c r="K2195" s="742"/>
      <c r="L2195" s="743"/>
      <c r="M2195" s="502" t="str">
        <f t="array" aca="1" ref="M2195" ca="1">IFERROR(_xludf.IFS(J2195="원천",K2195*3.3%*-1,J2195="원천/고용",SUM(K2195*3.3%*-1,K2195*75%*0.8%*-1)),"")</f>
        <v/>
      </c>
      <c r="N2195" s="503">
        <f t="shared" ca="1" si="37"/>
        <v>0</v>
      </c>
      <c r="O2195" s="541"/>
      <c r="P2195" s="541"/>
      <c r="Q2195" s="537"/>
      <c r="R2195" s="537"/>
      <c r="S2195" s="537"/>
    </row>
    <row r="2196" spans="2:19" ht="18.75" customHeight="1">
      <c r="B2196" s="626"/>
      <c r="C2196" s="626"/>
      <c r="D2196" s="626" t="str">
        <f ca="1">IFERROR(_xludf.XLOOKUP(E2196,예산코드!D:D,예산코드!A:A),"")</f>
        <v/>
      </c>
      <c r="E2196" s="739"/>
      <c r="F2196" s="747"/>
      <c r="G2196" s="740"/>
      <c r="H2196" s="741"/>
      <c r="I2196" s="741"/>
      <c r="J2196" s="741"/>
      <c r="K2196" s="742"/>
      <c r="L2196" s="743"/>
      <c r="M2196" s="502" t="str">
        <f t="array" aca="1" ref="M2196" ca="1">IFERROR(_xludf.IFS(J2196="원천",K2196*3.3%*-1,J2196="원천/고용",SUM(K2196*3.3%*-1,K2196*75%*0.8%*-1)),"")</f>
        <v/>
      </c>
      <c r="N2196" s="503">
        <f t="shared" ca="1" si="37"/>
        <v>0</v>
      </c>
      <c r="O2196" s="540"/>
      <c r="P2196" s="540"/>
      <c r="Q2196" s="537"/>
      <c r="R2196" s="537"/>
      <c r="S2196" s="537"/>
    </row>
    <row r="2197" spans="2:19" ht="18.75" customHeight="1">
      <c r="B2197" s="626"/>
      <c r="C2197" s="626"/>
      <c r="D2197" s="626" t="str">
        <f ca="1">IFERROR(_xludf.XLOOKUP(E2197,예산코드!D:D,예산코드!A:A),"")</f>
        <v/>
      </c>
      <c r="E2197" s="739"/>
      <c r="F2197" s="747"/>
      <c r="G2197" s="740"/>
      <c r="H2197" s="741"/>
      <c r="I2197" s="741"/>
      <c r="J2197" s="741"/>
      <c r="K2197" s="742"/>
      <c r="L2197" s="743"/>
      <c r="M2197" s="502" t="str">
        <f t="array" aca="1" ref="M2197" ca="1">IFERROR(_xludf.IFS(J2197="원천",K2197*3.3%*-1,J2197="원천/고용",SUM(K2197*3.3%*-1,K2197*75%*0.8%*-1)),"")</f>
        <v/>
      </c>
      <c r="N2197" s="503">
        <f t="shared" ca="1" si="37"/>
        <v>0</v>
      </c>
      <c r="O2197" s="541"/>
      <c r="P2197" s="541"/>
      <c r="Q2197" s="537"/>
      <c r="R2197" s="537"/>
      <c r="S2197" s="537"/>
    </row>
    <row r="2198" spans="2:19" ht="18.75" customHeight="1">
      <c r="B2198" s="626"/>
      <c r="C2198" s="626"/>
      <c r="D2198" s="626" t="str">
        <f ca="1">IFERROR(_xludf.XLOOKUP(E2198,예산코드!D:D,예산코드!A:A),"")</f>
        <v/>
      </c>
      <c r="E2198" s="739"/>
      <c r="F2198" s="747"/>
      <c r="G2198" s="740"/>
      <c r="H2198" s="741"/>
      <c r="I2198" s="741"/>
      <c r="J2198" s="741"/>
      <c r="K2198" s="742"/>
      <c r="L2198" s="743"/>
      <c r="M2198" s="502" t="str">
        <f t="array" aca="1" ref="M2198" ca="1">IFERROR(_xludf.IFS(J2198="원천",K2198*3.3%*-1,J2198="원천/고용",SUM(K2198*3.3%*-1,K2198*75%*0.8%*-1)),"")</f>
        <v/>
      </c>
      <c r="N2198" s="503">
        <f t="shared" ca="1" si="37"/>
        <v>0</v>
      </c>
      <c r="O2198" s="540"/>
      <c r="P2198" s="540"/>
      <c r="Q2198" s="537"/>
      <c r="R2198" s="537"/>
      <c r="S2198" s="537"/>
    </row>
    <row r="2199" spans="2:19" ht="18.75" customHeight="1">
      <c r="B2199" s="626"/>
      <c r="C2199" s="626"/>
      <c r="D2199" s="626" t="str">
        <f ca="1">IFERROR(_xludf.XLOOKUP(E2199,예산코드!D:D,예산코드!A:A),"")</f>
        <v/>
      </c>
      <c r="E2199" s="739"/>
      <c r="F2199" s="747"/>
      <c r="G2199" s="740"/>
      <c r="H2199" s="741"/>
      <c r="I2199" s="741"/>
      <c r="J2199" s="741"/>
      <c r="K2199" s="742"/>
      <c r="L2199" s="743"/>
      <c r="M2199" s="502" t="str">
        <f t="array" aca="1" ref="M2199" ca="1">IFERROR(_xludf.IFS(J2199="원천",K2199*3.3%*-1,J2199="원천/고용",SUM(K2199*3.3%*-1,K2199*75%*0.8%*-1)),"")</f>
        <v/>
      </c>
      <c r="N2199" s="503">
        <f t="shared" ca="1" si="37"/>
        <v>0</v>
      </c>
      <c r="O2199" s="541"/>
      <c r="P2199" s="541"/>
      <c r="Q2199" s="537"/>
      <c r="R2199" s="537"/>
      <c r="S2199" s="537"/>
    </row>
    <row r="2200" spans="2:19" ht="18.75" customHeight="1">
      <c r="B2200" s="626"/>
      <c r="C2200" s="626"/>
      <c r="D2200" s="626" t="str">
        <f ca="1">IFERROR(_xludf.XLOOKUP(E2200,예산코드!D:D,예산코드!A:A),"")</f>
        <v/>
      </c>
      <c r="E2200" s="739"/>
      <c r="F2200" s="747"/>
      <c r="G2200" s="740"/>
      <c r="H2200" s="741"/>
      <c r="I2200" s="741"/>
      <c r="J2200" s="741"/>
      <c r="K2200" s="742"/>
      <c r="L2200" s="743"/>
      <c r="M2200" s="502" t="str">
        <f t="array" aca="1" ref="M2200" ca="1">IFERROR(_xludf.IFS(J2200="원천",K2200*3.3%*-1,J2200="원천/고용",SUM(K2200*3.3%*-1,K2200*75%*0.8%*-1)),"")</f>
        <v/>
      </c>
      <c r="N2200" s="503">
        <f t="shared" ca="1" si="37"/>
        <v>0</v>
      </c>
      <c r="O2200" s="540"/>
      <c r="P2200" s="540"/>
      <c r="Q2200" s="537"/>
      <c r="R2200" s="537"/>
      <c r="S2200" s="537"/>
    </row>
    <row r="2201" spans="2:19" ht="18.75" customHeight="1">
      <c r="B2201" s="626"/>
      <c r="C2201" s="626"/>
      <c r="D2201" s="626" t="str">
        <f ca="1">IFERROR(_xludf.XLOOKUP(E2201,예산코드!D:D,예산코드!A:A),"")</f>
        <v/>
      </c>
      <c r="E2201" s="739"/>
      <c r="F2201" s="747"/>
      <c r="G2201" s="740"/>
      <c r="H2201" s="741"/>
      <c r="I2201" s="741"/>
      <c r="J2201" s="741"/>
      <c r="K2201" s="742"/>
      <c r="L2201" s="743"/>
      <c r="M2201" s="502" t="str">
        <f t="array" aca="1" ref="M2201" ca="1">IFERROR(_xludf.IFS(J2201="원천",K2201*3.3%*-1,J2201="원천/고용",SUM(K2201*3.3%*-1,K2201*75%*0.8%*-1)),"")</f>
        <v/>
      </c>
      <c r="N2201" s="503">
        <f t="shared" ca="1" si="37"/>
        <v>0</v>
      </c>
      <c r="O2201" s="541"/>
      <c r="P2201" s="541"/>
      <c r="Q2201" s="537"/>
      <c r="R2201" s="537"/>
      <c r="S2201" s="537"/>
    </row>
    <row r="2202" spans="2:19" ht="18.75" customHeight="1">
      <c r="B2202" s="626"/>
      <c r="C2202" s="626"/>
      <c r="D2202" s="626" t="str">
        <f ca="1">IFERROR(_xludf.XLOOKUP(E2202,예산코드!D:D,예산코드!A:A),"")</f>
        <v/>
      </c>
      <c r="E2202" s="739"/>
      <c r="F2202" s="747"/>
      <c r="G2202" s="740"/>
      <c r="H2202" s="741"/>
      <c r="I2202" s="741"/>
      <c r="J2202" s="741"/>
      <c r="K2202" s="742"/>
      <c r="L2202" s="743"/>
      <c r="M2202" s="502" t="str">
        <f t="array" aca="1" ref="M2202" ca="1">IFERROR(_xludf.IFS(J2202="원천",K2202*3.3%*-1,J2202="원천/고용",SUM(K2202*3.3%*-1,K2202*75%*0.8%*-1)),"")</f>
        <v/>
      </c>
      <c r="N2202" s="503">
        <f t="shared" ca="1" si="37"/>
        <v>0</v>
      </c>
      <c r="O2202" s="540"/>
      <c r="P2202" s="540"/>
      <c r="Q2202" s="537"/>
      <c r="R2202" s="537"/>
      <c r="S2202" s="537"/>
    </row>
    <row r="2203" spans="2:19" ht="18.75" customHeight="1">
      <c r="B2203" s="626"/>
      <c r="C2203" s="626"/>
      <c r="D2203" s="626" t="str">
        <f ca="1">IFERROR(_xludf.XLOOKUP(E2203,예산코드!D:D,예산코드!A:A),"")</f>
        <v/>
      </c>
      <c r="E2203" s="739"/>
      <c r="F2203" s="747"/>
      <c r="G2203" s="740"/>
      <c r="H2203" s="741"/>
      <c r="I2203" s="741"/>
      <c r="J2203" s="741"/>
      <c r="K2203" s="742"/>
      <c r="L2203" s="743"/>
      <c r="M2203" s="502" t="str">
        <f t="array" aca="1" ref="M2203" ca="1">IFERROR(_xludf.IFS(J2203="원천",K2203*3.3%*-1,J2203="원천/고용",SUM(K2203*3.3%*-1,K2203*75%*0.8%*-1)),"")</f>
        <v/>
      </c>
      <c r="N2203" s="503">
        <f t="shared" ca="1" si="37"/>
        <v>0</v>
      </c>
      <c r="O2203" s="541"/>
      <c r="P2203" s="541"/>
      <c r="Q2203" s="537"/>
      <c r="R2203" s="537"/>
      <c r="S2203" s="537"/>
    </row>
    <row r="2204" spans="2:19" ht="18.75" customHeight="1">
      <c r="B2204" s="626"/>
      <c r="C2204" s="626"/>
      <c r="D2204" s="626" t="str">
        <f ca="1">IFERROR(_xludf.XLOOKUP(E2204,예산코드!D:D,예산코드!A:A),"")</f>
        <v/>
      </c>
      <c r="E2204" s="739"/>
      <c r="F2204" s="747"/>
      <c r="G2204" s="740"/>
      <c r="H2204" s="741"/>
      <c r="I2204" s="741"/>
      <c r="J2204" s="741"/>
      <c r="K2204" s="742"/>
      <c r="L2204" s="743"/>
      <c r="M2204" s="502" t="str">
        <f t="array" aca="1" ref="M2204" ca="1">IFERROR(_xludf.IFS(J2204="원천",K2204*3.3%*-1,J2204="원천/고용",SUM(K2204*3.3%*-1,K2204*75%*0.8%*-1)),"")</f>
        <v/>
      </c>
      <c r="N2204" s="503">
        <f t="shared" ca="1" si="37"/>
        <v>0</v>
      </c>
      <c r="O2204" s="540"/>
      <c r="P2204" s="540"/>
      <c r="Q2204" s="537"/>
      <c r="R2204" s="537"/>
      <c r="S2204" s="537"/>
    </row>
    <row r="2205" spans="2:19" ht="18.75" customHeight="1">
      <c r="B2205" s="626"/>
      <c r="C2205" s="626"/>
      <c r="D2205" s="626" t="str">
        <f ca="1">IFERROR(_xludf.XLOOKUP(E2205,예산코드!D:D,예산코드!A:A),"")</f>
        <v/>
      </c>
      <c r="E2205" s="739"/>
      <c r="F2205" s="747"/>
      <c r="G2205" s="740"/>
      <c r="H2205" s="741"/>
      <c r="I2205" s="741"/>
      <c r="J2205" s="741"/>
      <c r="K2205" s="742"/>
      <c r="L2205" s="743"/>
      <c r="M2205" s="502" t="str">
        <f t="array" aca="1" ref="M2205" ca="1">IFERROR(_xludf.IFS(J2205="원천",K2205*3.3%*-1,J2205="원천/고용",SUM(K2205*3.3%*-1,K2205*75%*0.8%*-1)),"")</f>
        <v/>
      </c>
      <c r="N2205" s="503">
        <f t="shared" ca="1" si="37"/>
        <v>0</v>
      </c>
      <c r="O2205" s="541"/>
      <c r="P2205" s="541"/>
      <c r="Q2205" s="537"/>
      <c r="R2205" s="537"/>
      <c r="S2205" s="537"/>
    </row>
    <row r="2206" spans="2:19" ht="18.75" customHeight="1">
      <c r="B2206" s="626"/>
      <c r="C2206" s="626"/>
      <c r="D2206" s="626" t="str">
        <f ca="1">IFERROR(_xludf.XLOOKUP(E2206,예산코드!D:D,예산코드!A:A),"")</f>
        <v/>
      </c>
      <c r="E2206" s="739"/>
      <c r="F2206" s="747"/>
      <c r="G2206" s="740"/>
      <c r="H2206" s="741"/>
      <c r="I2206" s="741"/>
      <c r="J2206" s="741"/>
      <c r="K2206" s="742"/>
      <c r="L2206" s="743"/>
      <c r="M2206" s="502" t="str">
        <f t="array" aca="1" ref="M2206" ca="1">IFERROR(_xludf.IFS(J2206="원천",K2206*3.3%*-1,J2206="원천/고용",SUM(K2206*3.3%*-1,K2206*75%*0.8%*-1)),"")</f>
        <v/>
      </c>
      <c r="N2206" s="503">
        <f t="shared" ca="1" si="37"/>
        <v>0</v>
      </c>
      <c r="O2206" s="540"/>
      <c r="P2206" s="540"/>
      <c r="Q2206" s="537"/>
      <c r="R2206" s="537"/>
      <c r="S2206" s="537"/>
    </row>
    <row r="2207" spans="2:19" ht="18.75" customHeight="1">
      <c r="B2207" s="626"/>
      <c r="C2207" s="626"/>
      <c r="D2207" s="626" t="str">
        <f ca="1">IFERROR(_xludf.XLOOKUP(E2207,예산코드!D:D,예산코드!A:A),"")</f>
        <v/>
      </c>
      <c r="E2207" s="739"/>
      <c r="F2207" s="747"/>
      <c r="G2207" s="740"/>
      <c r="H2207" s="741"/>
      <c r="I2207" s="741"/>
      <c r="J2207" s="741"/>
      <c r="K2207" s="742"/>
      <c r="L2207" s="743"/>
      <c r="M2207" s="502" t="str">
        <f t="array" aca="1" ref="M2207" ca="1">IFERROR(_xludf.IFS(J2207="원천",K2207*3.3%*-1,J2207="원천/고용",SUM(K2207*3.3%*-1,K2207*75%*0.8%*-1)),"")</f>
        <v/>
      </c>
      <c r="N2207" s="503">
        <f t="shared" ca="1" si="37"/>
        <v>0</v>
      </c>
      <c r="O2207" s="541"/>
      <c r="P2207" s="541"/>
      <c r="Q2207" s="537"/>
      <c r="R2207" s="537"/>
      <c r="S2207" s="537"/>
    </row>
    <row r="2208" spans="2:19" ht="18.75" customHeight="1">
      <c r="B2208" s="626"/>
      <c r="C2208" s="626"/>
      <c r="D2208" s="626" t="str">
        <f ca="1">IFERROR(_xludf.XLOOKUP(E2208,예산코드!D:D,예산코드!A:A),"")</f>
        <v/>
      </c>
      <c r="E2208" s="739"/>
      <c r="F2208" s="747"/>
      <c r="G2208" s="740"/>
      <c r="H2208" s="741"/>
      <c r="I2208" s="741"/>
      <c r="J2208" s="741"/>
      <c r="K2208" s="742"/>
      <c r="L2208" s="743"/>
      <c r="M2208" s="502" t="str">
        <f t="array" aca="1" ref="M2208" ca="1">IFERROR(_xludf.IFS(J2208="원천",K2208*3.3%*-1,J2208="원천/고용",SUM(K2208*3.3%*-1,K2208*75%*0.8%*-1)),"")</f>
        <v/>
      </c>
      <c r="N2208" s="503">
        <f t="shared" ca="1" si="37"/>
        <v>0</v>
      </c>
      <c r="O2208" s="540"/>
      <c r="P2208" s="540"/>
      <c r="Q2208" s="537"/>
      <c r="R2208" s="537"/>
      <c r="S2208" s="537"/>
    </row>
    <row r="2209" spans="2:19" ht="18.75" customHeight="1">
      <c r="B2209" s="626"/>
      <c r="C2209" s="626"/>
      <c r="D2209" s="626" t="str">
        <f ca="1">IFERROR(_xludf.XLOOKUP(E2209,예산코드!D:D,예산코드!A:A),"")</f>
        <v/>
      </c>
      <c r="E2209" s="739"/>
      <c r="F2209" s="747"/>
      <c r="G2209" s="740"/>
      <c r="H2209" s="741"/>
      <c r="I2209" s="741"/>
      <c r="J2209" s="741"/>
      <c r="K2209" s="742"/>
      <c r="L2209" s="743"/>
      <c r="M2209" s="502" t="str">
        <f t="array" aca="1" ref="M2209" ca="1">IFERROR(_xludf.IFS(J2209="원천",K2209*3.3%*-1,J2209="원천/고용",SUM(K2209*3.3%*-1,K2209*75%*0.8%*-1)),"")</f>
        <v/>
      </c>
      <c r="N2209" s="503">
        <f t="shared" ca="1" si="37"/>
        <v>0</v>
      </c>
      <c r="O2209" s="541"/>
      <c r="P2209" s="541"/>
      <c r="Q2209" s="537"/>
      <c r="R2209" s="537"/>
      <c r="S2209" s="537"/>
    </row>
    <row r="2210" spans="2:19" ht="18.75" customHeight="1">
      <c r="B2210" s="626"/>
      <c r="C2210" s="626"/>
      <c r="D2210" s="626" t="str">
        <f ca="1">IFERROR(_xludf.XLOOKUP(E2210,예산코드!D:D,예산코드!A:A),"")</f>
        <v/>
      </c>
      <c r="E2210" s="739"/>
      <c r="F2210" s="747"/>
      <c r="G2210" s="740"/>
      <c r="H2210" s="741"/>
      <c r="I2210" s="741"/>
      <c r="J2210" s="741"/>
      <c r="K2210" s="742"/>
      <c r="L2210" s="743"/>
      <c r="M2210" s="502" t="str">
        <f t="array" aca="1" ref="M2210" ca="1">IFERROR(_xludf.IFS(J2210="원천",K2210*3.3%*-1,J2210="원천/고용",SUM(K2210*3.3%*-1,K2210*75%*0.8%*-1)),"")</f>
        <v/>
      </c>
      <c r="N2210" s="503">
        <f t="shared" ca="1" si="37"/>
        <v>0</v>
      </c>
      <c r="O2210" s="540"/>
      <c r="P2210" s="540"/>
      <c r="Q2210" s="537"/>
      <c r="R2210" s="537"/>
      <c r="S2210" s="537"/>
    </row>
    <row r="2211" spans="2:19" ht="18.75" customHeight="1">
      <c r="B2211" s="626"/>
      <c r="C2211" s="626"/>
      <c r="D2211" s="626" t="str">
        <f ca="1">IFERROR(_xludf.XLOOKUP(E2211,예산코드!D:D,예산코드!A:A),"")</f>
        <v/>
      </c>
      <c r="E2211" s="739"/>
      <c r="F2211" s="747"/>
      <c r="G2211" s="740"/>
      <c r="H2211" s="741"/>
      <c r="I2211" s="741"/>
      <c r="J2211" s="741"/>
      <c r="K2211" s="742"/>
      <c r="L2211" s="743"/>
      <c r="M2211" s="502" t="str">
        <f t="array" aca="1" ref="M2211" ca="1">IFERROR(_xludf.IFS(J2211="원천",K2211*3.3%*-1,J2211="원천/고용",SUM(K2211*3.3%*-1,K2211*75%*0.8%*-1)),"")</f>
        <v/>
      </c>
      <c r="N2211" s="503">
        <f t="shared" ca="1" si="37"/>
        <v>0</v>
      </c>
      <c r="O2211" s="541"/>
      <c r="P2211" s="541"/>
      <c r="Q2211" s="537"/>
      <c r="R2211" s="537"/>
      <c r="S2211" s="537"/>
    </row>
    <row r="2212" spans="2:19" ht="18.75" customHeight="1">
      <c r="B2212" s="626"/>
      <c r="C2212" s="626"/>
      <c r="D2212" s="626" t="str">
        <f ca="1">IFERROR(_xludf.XLOOKUP(E2212,예산코드!D:D,예산코드!A:A),"")</f>
        <v/>
      </c>
      <c r="E2212" s="739"/>
      <c r="F2212" s="747"/>
      <c r="G2212" s="740"/>
      <c r="H2212" s="741"/>
      <c r="I2212" s="741"/>
      <c r="J2212" s="741"/>
      <c r="K2212" s="742"/>
      <c r="L2212" s="743"/>
      <c r="M2212" s="502" t="str">
        <f t="array" aca="1" ref="M2212" ca="1">IFERROR(_xludf.IFS(J2212="원천",K2212*3.3%*-1,J2212="원천/고용",SUM(K2212*3.3%*-1,K2212*75%*0.8%*-1)),"")</f>
        <v/>
      </c>
      <c r="N2212" s="503">
        <f t="shared" ca="1" si="37"/>
        <v>0</v>
      </c>
      <c r="O2212" s="540"/>
      <c r="P2212" s="540"/>
      <c r="Q2212" s="537"/>
      <c r="R2212" s="537"/>
      <c r="S2212" s="537"/>
    </row>
    <row r="2213" spans="2:19" ht="18.75" customHeight="1">
      <c r="B2213" s="626"/>
      <c r="C2213" s="626"/>
      <c r="D2213" s="626" t="str">
        <f ca="1">IFERROR(_xludf.XLOOKUP(E2213,예산코드!D:D,예산코드!A:A),"")</f>
        <v/>
      </c>
      <c r="E2213" s="739"/>
      <c r="F2213" s="747"/>
      <c r="G2213" s="740"/>
      <c r="H2213" s="741"/>
      <c r="I2213" s="741"/>
      <c r="J2213" s="741"/>
      <c r="K2213" s="742"/>
      <c r="L2213" s="743"/>
      <c r="M2213" s="502" t="str">
        <f t="array" aca="1" ref="M2213" ca="1">IFERROR(_xludf.IFS(J2213="원천",K2213*3.3%*-1,J2213="원천/고용",SUM(K2213*3.3%*-1,K2213*75%*0.8%*-1)),"")</f>
        <v/>
      </c>
      <c r="N2213" s="503">
        <f t="shared" ca="1" si="37"/>
        <v>0</v>
      </c>
      <c r="O2213" s="541"/>
      <c r="P2213" s="541"/>
      <c r="Q2213" s="537"/>
      <c r="R2213" s="537"/>
      <c r="S2213" s="537"/>
    </row>
    <row r="2214" spans="2:19" ht="18.75" customHeight="1">
      <c r="B2214" s="626"/>
      <c r="C2214" s="626"/>
      <c r="D2214" s="626" t="str">
        <f ca="1">IFERROR(_xludf.XLOOKUP(E2214,예산코드!D:D,예산코드!A:A),"")</f>
        <v/>
      </c>
      <c r="E2214" s="739"/>
      <c r="F2214" s="747"/>
      <c r="G2214" s="740"/>
      <c r="H2214" s="741"/>
      <c r="I2214" s="741"/>
      <c r="J2214" s="741"/>
      <c r="K2214" s="742"/>
      <c r="L2214" s="743"/>
      <c r="M2214" s="502" t="str">
        <f t="array" aca="1" ref="M2214" ca="1">IFERROR(_xludf.IFS(J2214="원천",K2214*3.3%*-1,J2214="원천/고용",SUM(K2214*3.3%*-1,K2214*75%*0.8%*-1)),"")</f>
        <v/>
      </c>
      <c r="N2214" s="503">
        <f t="shared" ca="1" si="37"/>
        <v>0</v>
      </c>
      <c r="O2214" s="540"/>
      <c r="P2214" s="540"/>
      <c r="Q2214" s="537"/>
      <c r="R2214" s="537"/>
      <c r="S2214" s="537"/>
    </row>
    <row r="2215" spans="2:19" ht="18.75" customHeight="1">
      <c r="B2215" s="626"/>
      <c r="C2215" s="626"/>
      <c r="D2215" s="626" t="str">
        <f ca="1">IFERROR(_xludf.XLOOKUP(E2215,예산코드!D:D,예산코드!A:A),"")</f>
        <v/>
      </c>
      <c r="E2215" s="739"/>
      <c r="F2215" s="747"/>
      <c r="G2215" s="740"/>
      <c r="H2215" s="741"/>
      <c r="I2215" s="741"/>
      <c r="J2215" s="741"/>
      <c r="K2215" s="742"/>
      <c r="L2215" s="743"/>
      <c r="M2215" s="502" t="str">
        <f t="array" aca="1" ref="M2215" ca="1">IFERROR(_xludf.IFS(J2215="원천",K2215*3.3%*-1,J2215="원천/고용",SUM(K2215*3.3%*-1,K2215*75%*0.8%*-1)),"")</f>
        <v/>
      </c>
      <c r="N2215" s="503">
        <f t="shared" ca="1" si="37"/>
        <v>0</v>
      </c>
      <c r="O2215" s="541"/>
      <c r="P2215" s="541"/>
      <c r="Q2215" s="537"/>
      <c r="R2215" s="537"/>
      <c r="S2215" s="537"/>
    </row>
    <row r="2216" spans="2:19" ht="18.75" customHeight="1">
      <c r="B2216" s="626"/>
      <c r="C2216" s="626"/>
      <c r="D2216" s="626" t="str">
        <f ca="1">IFERROR(_xludf.XLOOKUP(E2216,예산코드!D:D,예산코드!A:A),"")</f>
        <v/>
      </c>
      <c r="E2216" s="739"/>
      <c r="F2216" s="747"/>
      <c r="G2216" s="740"/>
      <c r="H2216" s="741"/>
      <c r="I2216" s="741"/>
      <c r="J2216" s="741"/>
      <c r="K2216" s="742"/>
      <c r="L2216" s="743"/>
      <c r="M2216" s="502" t="str">
        <f t="array" aca="1" ref="M2216" ca="1">IFERROR(_xludf.IFS(J2216="원천",K2216*3.3%*-1,J2216="원천/고용",SUM(K2216*3.3%*-1,K2216*75%*0.8%*-1)),"")</f>
        <v/>
      </c>
      <c r="N2216" s="503">
        <f t="shared" ca="1" si="37"/>
        <v>0</v>
      </c>
      <c r="O2216" s="540"/>
      <c r="P2216" s="540"/>
      <c r="Q2216" s="537"/>
      <c r="R2216" s="537"/>
      <c r="S2216" s="537"/>
    </row>
    <row r="2217" spans="2:19" ht="18.75" customHeight="1">
      <c r="B2217" s="626"/>
      <c r="C2217" s="626"/>
      <c r="D2217" s="626" t="str">
        <f ca="1">IFERROR(_xludf.XLOOKUP(E2217,예산코드!D:D,예산코드!A:A),"")</f>
        <v/>
      </c>
      <c r="E2217" s="739"/>
      <c r="F2217" s="747"/>
      <c r="G2217" s="740"/>
      <c r="H2217" s="741"/>
      <c r="I2217" s="741"/>
      <c r="J2217" s="741"/>
      <c r="K2217" s="742"/>
      <c r="L2217" s="743"/>
      <c r="M2217" s="502" t="str">
        <f t="array" aca="1" ref="M2217" ca="1">IFERROR(_xludf.IFS(J2217="원천",K2217*3.3%*-1,J2217="원천/고용",SUM(K2217*3.3%*-1,K2217*75%*0.8%*-1)),"")</f>
        <v/>
      </c>
      <c r="N2217" s="503">
        <f t="shared" ca="1" si="37"/>
        <v>0</v>
      </c>
      <c r="O2217" s="541"/>
      <c r="P2217" s="541"/>
      <c r="Q2217" s="537"/>
      <c r="R2217" s="537"/>
      <c r="S2217" s="537"/>
    </row>
    <row r="2218" spans="2:19" ht="18.75" customHeight="1">
      <c r="B2218" s="626"/>
      <c r="C2218" s="626"/>
      <c r="D2218" s="626" t="str">
        <f ca="1">IFERROR(_xludf.XLOOKUP(E2218,예산코드!D:D,예산코드!A:A),"")</f>
        <v/>
      </c>
      <c r="E2218" s="739"/>
      <c r="F2218" s="747"/>
      <c r="G2218" s="740"/>
      <c r="H2218" s="741"/>
      <c r="I2218" s="741"/>
      <c r="J2218" s="741"/>
      <c r="K2218" s="742"/>
      <c r="L2218" s="743"/>
      <c r="M2218" s="502" t="str">
        <f t="array" aca="1" ref="M2218" ca="1">IFERROR(_xludf.IFS(J2218="원천",K2218*3.3%*-1,J2218="원천/고용",SUM(K2218*3.3%*-1,K2218*75%*0.8%*-1)),"")</f>
        <v/>
      </c>
      <c r="N2218" s="503">
        <f t="shared" ca="1" si="37"/>
        <v>0</v>
      </c>
      <c r="O2218" s="540"/>
      <c r="P2218" s="540"/>
      <c r="Q2218" s="537"/>
      <c r="R2218" s="537"/>
      <c r="S2218" s="537"/>
    </row>
    <row r="2219" spans="2:19" ht="18.75" customHeight="1">
      <c r="B2219" s="626"/>
      <c r="C2219" s="626"/>
      <c r="D2219" s="626" t="str">
        <f ca="1">IFERROR(_xludf.XLOOKUP(E2219,예산코드!D:D,예산코드!A:A),"")</f>
        <v/>
      </c>
      <c r="E2219" s="739"/>
      <c r="F2219" s="747"/>
      <c r="G2219" s="740"/>
      <c r="H2219" s="741"/>
      <c r="I2219" s="741"/>
      <c r="J2219" s="741"/>
      <c r="K2219" s="742"/>
      <c r="L2219" s="743"/>
      <c r="M2219" s="502" t="str">
        <f t="array" aca="1" ref="M2219" ca="1">IFERROR(_xludf.IFS(J2219="원천",K2219*3.3%*-1,J2219="원천/고용",SUM(K2219*3.3%*-1,K2219*75%*0.8%*-1)),"")</f>
        <v/>
      </c>
      <c r="N2219" s="503">
        <f t="shared" ca="1" si="37"/>
        <v>0</v>
      </c>
      <c r="O2219" s="541"/>
      <c r="P2219" s="541"/>
      <c r="Q2219" s="537"/>
      <c r="R2219" s="537"/>
      <c r="S2219" s="537"/>
    </row>
    <row r="2220" spans="2:19" ht="18.75" customHeight="1">
      <c r="B2220" s="626"/>
      <c r="C2220" s="626"/>
      <c r="D2220" s="626" t="str">
        <f ca="1">IFERROR(_xludf.XLOOKUP(E2220,예산코드!D:D,예산코드!A:A),"")</f>
        <v/>
      </c>
      <c r="E2220" s="739"/>
      <c r="F2220" s="747"/>
      <c r="G2220" s="740"/>
      <c r="H2220" s="741"/>
      <c r="I2220" s="741"/>
      <c r="J2220" s="741"/>
      <c r="K2220" s="742"/>
      <c r="L2220" s="743"/>
      <c r="M2220" s="502" t="str">
        <f t="array" aca="1" ref="M2220" ca="1">IFERROR(_xludf.IFS(J2220="원천",K2220*3.3%*-1,J2220="원천/고용",SUM(K2220*3.3%*-1,K2220*75%*0.8%*-1)),"")</f>
        <v/>
      </c>
      <c r="N2220" s="503">
        <f t="shared" ca="1" si="37"/>
        <v>0</v>
      </c>
      <c r="O2220" s="540"/>
      <c r="P2220" s="540"/>
      <c r="Q2220" s="537"/>
      <c r="R2220" s="537"/>
      <c r="S2220" s="537"/>
    </row>
    <row r="2221" spans="2:19" ht="18.75" customHeight="1">
      <c r="B2221" s="626"/>
      <c r="C2221" s="626"/>
      <c r="D2221" s="626" t="str">
        <f ca="1">IFERROR(_xludf.XLOOKUP(E2221,예산코드!D:D,예산코드!A:A),"")</f>
        <v/>
      </c>
      <c r="E2221" s="739"/>
      <c r="F2221" s="747"/>
      <c r="G2221" s="740"/>
      <c r="H2221" s="741"/>
      <c r="I2221" s="741"/>
      <c r="J2221" s="741"/>
      <c r="K2221" s="742"/>
      <c r="L2221" s="743"/>
      <c r="M2221" s="502" t="str">
        <f t="array" aca="1" ref="M2221" ca="1">IFERROR(_xludf.IFS(J2221="원천",K2221*3.3%*-1,J2221="원천/고용",SUM(K2221*3.3%*-1,K2221*75%*0.8%*-1)),"")</f>
        <v/>
      </c>
      <c r="N2221" s="503">
        <f t="shared" ca="1" si="37"/>
        <v>0</v>
      </c>
      <c r="O2221" s="541"/>
      <c r="P2221" s="541"/>
      <c r="Q2221" s="537"/>
      <c r="R2221" s="537"/>
      <c r="S2221" s="537"/>
    </row>
    <row r="2222" spans="2:19" ht="18.75" customHeight="1">
      <c r="B2222" s="626"/>
      <c r="C2222" s="626"/>
      <c r="D2222" s="626" t="str">
        <f ca="1">IFERROR(_xludf.XLOOKUP(E2222,예산코드!D:D,예산코드!A:A),"")</f>
        <v/>
      </c>
      <c r="E2222" s="739"/>
      <c r="F2222" s="747"/>
      <c r="G2222" s="740"/>
      <c r="H2222" s="741"/>
      <c r="I2222" s="741"/>
      <c r="J2222" s="741"/>
      <c r="K2222" s="742"/>
      <c r="L2222" s="743"/>
      <c r="M2222" s="502" t="str">
        <f t="array" aca="1" ref="M2222" ca="1">IFERROR(_xludf.IFS(J2222="원천",K2222*3.3%*-1,J2222="원천/고용",SUM(K2222*3.3%*-1,K2222*75%*0.8%*-1)),"")</f>
        <v/>
      </c>
      <c r="N2222" s="503">
        <f t="shared" ca="1" si="37"/>
        <v>0</v>
      </c>
      <c r="O2222" s="540"/>
      <c r="P2222" s="540"/>
      <c r="Q2222" s="537"/>
      <c r="R2222" s="537"/>
      <c r="S2222" s="537"/>
    </row>
    <row r="2223" spans="2:19" ht="18.75" customHeight="1">
      <c r="B2223" s="626"/>
      <c r="C2223" s="626"/>
      <c r="D2223" s="626" t="str">
        <f ca="1">IFERROR(_xludf.XLOOKUP(E2223,예산코드!D:D,예산코드!A:A),"")</f>
        <v/>
      </c>
      <c r="E2223" s="739"/>
      <c r="F2223" s="747"/>
      <c r="G2223" s="740"/>
      <c r="H2223" s="741"/>
      <c r="I2223" s="741"/>
      <c r="J2223" s="741"/>
      <c r="K2223" s="742"/>
      <c r="L2223" s="743"/>
      <c r="M2223" s="502" t="str">
        <f t="array" aca="1" ref="M2223" ca="1">IFERROR(_xludf.IFS(J2223="원천",K2223*3.3%*-1,J2223="원천/고용",SUM(K2223*3.3%*-1,K2223*75%*0.8%*-1)),"")</f>
        <v/>
      </c>
      <c r="N2223" s="503">
        <f t="shared" ca="1" si="37"/>
        <v>0</v>
      </c>
      <c r="O2223" s="541"/>
      <c r="P2223" s="541"/>
      <c r="Q2223" s="537"/>
      <c r="R2223" s="537"/>
      <c r="S2223" s="537"/>
    </row>
    <row r="2224" spans="2:19" ht="18.75" customHeight="1">
      <c r="B2224" s="626"/>
      <c r="C2224" s="626"/>
      <c r="D2224" s="626" t="str">
        <f ca="1">IFERROR(_xludf.XLOOKUP(E2224,예산코드!D:D,예산코드!A:A),"")</f>
        <v/>
      </c>
      <c r="E2224" s="739"/>
      <c r="F2224" s="747"/>
      <c r="G2224" s="740"/>
      <c r="H2224" s="741"/>
      <c r="I2224" s="741"/>
      <c r="J2224" s="741"/>
      <c r="K2224" s="742"/>
      <c r="L2224" s="743"/>
      <c r="M2224" s="502" t="str">
        <f t="array" aca="1" ref="M2224" ca="1">IFERROR(_xludf.IFS(J2224="원천",K2224*3.3%*-1,J2224="원천/고용",SUM(K2224*3.3%*-1,K2224*75%*0.8%*-1)),"")</f>
        <v/>
      </c>
      <c r="N2224" s="503">
        <f t="shared" ca="1" si="37"/>
        <v>0</v>
      </c>
      <c r="O2224" s="540"/>
      <c r="P2224" s="540"/>
      <c r="Q2224" s="537"/>
      <c r="R2224" s="537"/>
      <c r="S2224" s="537"/>
    </row>
    <row r="2225" spans="2:19" ht="18.75" customHeight="1">
      <c r="B2225" s="626"/>
      <c r="C2225" s="626"/>
      <c r="D2225" s="626" t="str">
        <f ca="1">IFERROR(_xludf.XLOOKUP(E2225,예산코드!D:D,예산코드!A:A),"")</f>
        <v/>
      </c>
      <c r="E2225" s="739"/>
      <c r="F2225" s="747"/>
      <c r="G2225" s="740"/>
      <c r="H2225" s="741"/>
      <c r="I2225" s="741"/>
      <c r="J2225" s="741"/>
      <c r="K2225" s="742"/>
      <c r="L2225" s="743"/>
      <c r="M2225" s="502" t="str">
        <f t="array" aca="1" ref="M2225" ca="1">IFERROR(_xludf.IFS(J2225="원천",K2225*3.3%*-1,J2225="원천/고용",SUM(K2225*3.3%*-1,K2225*75%*0.8%*-1)),"")</f>
        <v/>
      </c>
      <c r="N2225" s="503">
        <f t="shared" ca="1" si="37"/>
        <v>0</v>
      </c>
      <c r="O2225" s="541"/>
      <c r="P2225" s="541"/>
      <c r="Q2225" s="537"/>
      <c r="R2225" s="537"/>
      <c r="S2225" s="537"/>
    </row>
    <row r="2226" spans="2:19" ht="18.75" customHeight="1">
      <c r="B2226" s="626"/>
      <c r="C2226" s="626"/>
      <c r="D2226" s="626" t="str">
        <f ca="1">IFERROR(_xludf.XLOOKUP(E2226,예산코드!D:D,예산코드!A:A),"")</f>
        <v/>
      </c>
      <c r="E2226" s="739"/>
      <c r="F2226" s="747"/>
      <c r="G2226" s="740"/>
      <c r="H2226" s="741"/>
      <c r="I2226" s="741"/>
      <c r="J2226" s="741"/>
      <c r="K2226" s="742"/>
      <c r="L2226" s="743"/>
      <c r="M2226" s="502" t="str">
        <f t="array" aca="1" ref="M2226" ca="1">IFERROR(_xludf.IFS(J2226="원천",K2226*3.3%*-1,J2226="원천/고용",SUM(K2226*3.3%*-1,K2226*75%*0.8%*-1)),"")</f>
        <v/>
      </c>
      <c r="N2226" s="503">
        <f t="shared" ca="1" si="37"/>
        <v>0</v>
      </c>
      <c r="O2226" s="540"/>
      <c r="P2226" s="540"/>
      <c r="Q2226" s="537"/>
      <c r="R2226" s="537"/>
      <c r="S2226" s="537"/>
    </row>
    <row r="2227" spans="2:19" ht="18.75" customHeight="1">
      <c r="B2227" s="626"/>
      <c r="C2227" s="626"/>
      <c r="D2227" s="626" t="str">
        <f ca="1">IFERROR(_xludf.XLOOKUP(E2227,예산코드!D:D,예산코드!A:A),"")</f>
        <v/>
      </c>
      <c r="E2227" s="739"/>
      <c r="F2227" s="747"/>
      <c r="G2227" s="740"/>
      <c r="H2227" s="741"/>
      <c r="I2227" s="741"/>
      <c r="J2227" s="741"/>
      <c r="K2227" s="742"/>
      <c r="L2227" s="743"/>
      <c r="M2227" s="502" t="str">
        <f t="array" aca="1" ref="M2227" ca="1">IFERROR(_xludf.IFS(J2227="원천",K2227*3.3%*-1,J2227="원천/고용",SUM(K2227*3.3%*-1,K2227*75%*0.8%*-1)),"")</f>
        <v/>
      </c>
      <c r="N2227" s="503">
        <f t="shared" ca="1" si="37"/>
        <v>0</v>
      </c>
      <c r="O2227" s="541"/>
      <c r="P2227" s="541"/>
      <c r="Q2227" s="537"/>
      <c r="R2227" s="537"/>
      <c r="S2227" s="537"/>
    </row>
    <row r="2228" spans="2:19" ht="18.75" customHeight="1">
      <c r="B2228" s="626"/>
      <c r="C2228" s="626"/>
      <c r="D2228" s="626" t="str">
        <f ca="1">IFERROR(_xludf.XLOOKUP(E2228,예산코드!D:D,예산코드!A:A),"")</f>
        <v/>
      </c>
      <c r="E2228" s="739"/>
      <c r="F2228" s="747"/>
      <c r="G2228" s="740"/>
      <c r="H2228" s="741"/>
      <c r="I2228" s="741"/>
      <c r="J2228" s="741"/>
      <c r="K2228" s="742"/>
      <c r="L2228" s="743"/>
      <c r="M2228" s="502" t="str">
        <f t="array" aca="1" ref="M2228" ca="1">IFERROR(_xludf.IFS(J2228="원천",K2228*3.3%*-1,J2228="원천/고용",SUM(K2228*3.3%*-1,K2228*75%*0.8%*-1)),"")</f>
        <v/>
      </c>
      <c r="N2228" s="503">
        <f t="shared" ca="1" si="37"/>
        <v>0</v>
      </c>
      <c r="O2228" s="540"/>
      <c r="P2228" s="540"/>
      <c r="Q2228" s="537"/>
      <c r="R2228" s="537"/>
      <c r="S2228" s="537"/>
    </row>
    <row r="2229" spans="2:19" ht="18.75" customHeight="1">
      <c r="B2229" s="626"/>
      <c r="C2229" s="626"/>
      <c r="D2229" s="626" t="str">
        <f ca="1">IFERROR(_xludf.XLOOKUP(E2229,예산코드!D:D,예산코드!A:A),"")</f>
        <v/>
      </c>
      <c r="E2229" s="739"/>
      <c r="F2229" s="747"/>
      <c r="G2229" s="740"/>
      <c r="H2229" s="741"/>
      <c r="I2229" s="741"/>
      <c r="J2229" s="741"/>
      <c r="K2229" s="742"/>
      <c r="L2229" s="743"/>
      <c r="M2229" s="502" t="str">
        <f t="array" aca="1" ref="M2229" ca="1">IFERROR(_xludf.IFS(J2229="원천",K2229*3.3%*-1,J2229="원천/고용",SUM(K2229*3.3%*-1,K2229*75%*0.8%*-1)),"")</f>
        <v/>
      </c>
      <c r="N2229" s="503">
        <f t="shared" ca="1" si="37"/>
        <v>0</v>
      </c>
      <c r="O2229" s="541"/>
      <c r="P2229" s="541"/>
      <c r="Q2229" s="537"/>
      <c r="R2229" s="537"/>
      <c r="S2229" s="537"/>
    </row>
    <row r="2230" spans="2:19" ht="18.75" customHeight="1">
      <c r="B2230" s="626"/>
      <c r="C2230" s="626"/>
      <c r="D2230" s="626" t="str">
        <f ca="1">IFERROR(_xludf.XLOOKUP(E2230,예산코드!D:D,예산코드!A:A),"")</f>
        <v/>
      </c>
      <c r="E2230" s="739"/>
      <c r="F2230" s="747"/>
      <c r="G2230" s="740"/>
      <c r="H2230" s="741"/>
      <c r="I2230" s="741"/>
      <c r="J2230" s="741"/>
      <c r="K2230" s="742"/>
      <c r="L2230" s="743"/>
      <c r="M2230" s="502" t="str">
        <f t="array" aca="1" ref="M2230" ca="1">IFERROR(_xludf.IFS(J2230="원천",K2230*3.3%*-1,J2230="원천/고용",SUM(K2230*3.3%*-1,K2230*75%*0.8%*-1)),"")</f>
        <v/>
      </c>
      <c r="N2230" s="503">
        <f t="shared" ca="1" si="37"/>
        <v>0</v>
      </c>
      <c r="O2230" s="540"/>
      <c r="P2230" s="540"/>
      <c r="Q2230" s="537"/>
      <c r="R2230" s="537"/>
      <c r="S2230" s="537"/>
    </row>
    <row r="2231" spans="2:19" ht="18.75" customHeight="1">
      <c r="B2231" s="626"/>
      <c r="C2231" s="626"/>
      <c r="D2231" s="626" t="str">
        <f ca="1">IFERROR(_xludf.XLOOKUP(E2231,예산코드!D:D,예산코드!A:A),"")</f>
        <v/>
      </c>
      <c r="E2231" s="739"/>
      <c r="F2231" s="747"/>
      <c r="G2231" s="740"/>
      <c r="H2231" s="741"/>
      <c r="I2231" s="741"/>
      <c r="J2231" s="741"/>
      <c r="K2231" s="742"/>
      <c r="L2231" s="743"/>
      <c r="M2231" s="502" t="str">
        <f t="array" aca="1" ref="M2231" ca="1">IFERROR(_xludf.IFS(J2231="원천",K2231*3.3%*-1,J2231="원천/고용",SUM(K2231*3.3%*-1,K2231*75%*0.8%*-1)),"")</f>
        <v/>
      </c>
      <c r="N2231" s="503">
        <f t="shared" ca="1" si="37"/>
        <v>0</v>
      </c>
      <c r="O2231" s="541"/>
      <c r="P2231" s="541"/>
      <c r="Q2231" s="537"/>
      <c r="R2231" s="537"/>
      <c r="S2231" s="537"/>
    </row>
    <row r="2232" spans="2:19" ht="18.75" customHeight="1">
      <c r="B2232" s="626"/>
      <c r="C2232" s="626"/>
      <c r="D2232" s="626" t="str">
        <f ca="1">IFERROR(_xludf.XLOOKUP(E2232,예산코드!D:D,예산코드!A:A),"")</f>
        <v/>
      </c>
      <c r="E2232" s="739"/>
      <c r="F2232" s="747"/>
      <c r="G2232" s="740"/>
      <c r="H2232" s="741"/>
      <c r="I2232" s="741"/>
      <c r="J2232" s="741"/>
      <c r="K2232" s="742"/>
      <c r="L2232" s="743"/>
      <c r="M2232" s="502" t="str">
        <f t="array" aca="1" ref="M2232" ca="1">IFERROR(_xludf.IFS(J2232="원천",K2232*3.3%*-1,J2232="원천/고용",SUM(K2232*3.3%*-1,K2232*75%*0.8%*-1)),"")</f>
        <v/>
      </c>
      <c r="N2232" s="503">
        <f t="shared" ca="1" si="37"/>
        <v>0</v>
      </c>
      <c r="O2232" s="540"/>
      <c r="P2232" s="540"/>
      <c r="Q2232" s="537"/>
      <c r="R2232" s="537"/>
      <c r="S2232" s="537"/>
    </row>
    <row r="2233" spans="2:19" ht="18.75" customHeight="1">
      <c r="B2233" s="626"/>
      <c r="C2233" s="626"/>
      <c r="D2233" s="626" t="str">
        <f ca="1">IFERROR(_xludf.XLOOKUP(E2233,예산코드!D:D,예산코드!A:A),"")</f>
        <v/>
      </c>
      <c r="E2233" s="739"/>
      <c r="F2233" s="747"/>
      <c r="G2233" s="740"/>
      <c r="H2233" s="741"/>
      <c r="I2233" s="741"/>
      <c r="J2233" s="741"/>
      <c r="K2233" s="742"/>
      <c r="L2233" s="743"/>
      <c r="M2233" s="502" t="str">
        <f t="array" aca="1" ref="M2233" ca="1">IFERROR(_xludf.IFS(J2233="원천",K2233*3.3%*-1,J2233="원천/고용",SUM(K2233*3.3%*-1,K2233*75%*0.8%*-1)),"")</f>
        <v/>
      </c>
      <c r="N2233" s="503">
        <f t="shared" ca="1" si="37"/>
        <v>0</v>
      </c>
      <c r="O2233" s="541"/>
      <c r="P2233" s="541"/>
      <c r="Q2233" s="537"/>
      <c r="R2233" s="537"/>
      <c r="S2233" s="537"/>
    </row>
    <row r="2234" spans="2:19" ht="18.75" customHeight="1">
      <c r="B2234" s="626"/>
      <c r="C2234" s="626"/>
      <c r="D2234" s="626" t="str">
        <f ca="1">IFERROR(_xludf.XLOOKUP(E2234,예산코드!D:D,예산코드!A:A),"")</f>
        <v/>
      </c>
      <c r="E2234" s="739"/>
      <c r="F2234" s="747"/>
      <c r="G2234" s="740"/>
      <c r="H2234" s="741"/>
      <c r="I2234" s="741"/>
      <c r="J2234" s="741"/>
      <c r="K2234" s="742"/>
      <c r="L2234" s="743"/>
      <c r="M2234" s="502" t="str">
        <f t="array" aca="1" ref="M2234" ca="1">IFERROR(_xludf.IFS(J2234="원천",K2234*3.3%*-1,J2234="원천/고용",SUM(K2234*3.3%*-1,K2234*75%*0.8%*-1)),"")</f>
        <v/>
      </c>
      <c r="N2234" s="503">
        <f t="shared" ca="1" si="37"/>
        <v>0</v>
      </c>
      <c r="O2234" s="540"/>
      <c r="P2234" s="540"/>
      <c r="Q2234" s="537"/>
      <c r="R2234" s="537"/>
      <c r="S2234" s="537"/>
    </row>
    <row r="2235" spans="2:19" ht="18.75" customHeight="1">
      <c r="B2235" s="626"/>
      <c r="C2235" s="626"/>
      <c r="D2235" s="626" t="str">
        <f ca="1">IFERROR(_xludf.XLOOKUP(E2235,예산코드!D:D,예산코드!A:A),"")</f>
        <v/>
      </c>
      <c r="E2235" s="739"/>
      <c r="F2235" s="747"/>
      <c r="G2235" s="740"/>
      <c r="H2235" s="741"/>
      <c r="I2235" s="741"/>
      <c r="J2235" s="741"/>
      <c r="K2235" s="742"/>
      <c r="L2235" s="743"/>
      <c r="M2235" s="502" t="str">
        <f t="array" aca="1" ref="M2235" ca="1">IFERROR(_xludf.IFS(J2235="원천",K2235*3.3%*-1,J2235="원천/고용",SUM(K2235*3.3%*-1,K2235*75%*0.8%*-1)),"")</f>
        <v/>
      </c>
      <c r="N2235" s="503">
        <f t="shared" ca="1" si="37"/>
        <v>0</v>
      </c>
      <c r="O2235" s="541"/>
      <c r="P2235" s="541"/>
      <c r="Q2235" s="537"/>
      <c r="R2235" s="537"/>
      <c r="S2235" s="537"/>
    </row>
    <row r="2236" spans="2:19" ht="18.75" customHeight="1">
      <c r="B2236" s="626"/>
      <c r="C2236" s="626"/>
      <c r="D2236" s="626" t="str">
        <f ca="1">IFERROR(_xludf.XLOOKUP(E2236,예산코드!D:D,예산코드!A:A),"")</f>
        <v/>
      </c>
      <c r="E2236" s="739"/>
      <c r="F2236" s="747"/>
      <c r="G2236" s="740"/>
      <c r="H2236" s="741"/>
      <c r="I2236" s="741"/>
      <c r="J2236" s="741"/>
      <c r="K2236" s="742"/>
      <c r="L2236" s="743"/>
      <c r="M2236" s="502" t="str">
        <f t="array" aca="1" ref="M2236" ca="1">IFERROR(_xludf.IFS(J2236="원천",K2236*3.3%*-1,J2236="원천/고용",SUM(K2236*3.3%*-1,K2236*75%*0.8%*-1)),"")</f>
        <v/>
      </c>
      <c r="N2236" s="503">
        <f t="shared" ca="1" si="37"/>
        <v>0</v>
      </c>
      <c r="O2236" s="540"/>
      <c r="P2236" s="540"/>
      <c r="Q2236" s="537"/>
      <c r="R2236" s="537"/>
      <c r="S2236" s="537"/>
    </row>
    <row r="2237" spans="2:19" ht="18.75" customHeight="1">
      <c r="B2237" s="626"/>
      <c r="C2237" s="626"/>
      <c r="D2237" s="626" t="str">
        <f ca="1">IFERROR(_xludf.XLOOKUP(E2237,예산코드!D:D,예산코드!A:A),"")</f>
        <v/>
      </c>
      <c r="E2237" s="739"/>
      <c r="F2237" s="747"/>
      <c r="G2237" s="740"/>
      <c r="H2237" s="741"/>
      <c r="I2237" s="741"/>
      <c r="J2237" s="741"/>
      <c r="K2237" s="742"/>
      <c r="L2237" s="743"/>
      <c r="M2237" s="502" t="str">
        <f t="array" aca="1" ref="M2237" ca="1">IFERROR(_xludf.IFS(J2237="원천",K2237*3.3%*-1,J2237="원천/고용",SUM(K2237*3.3%*-1,K2237*75%*0.8%*-1)),"")</f>
        <v/>
      </c>
      <c r="N2237" s="503">
        <f t="shared" ca="1" si="37"/>
        <v>0</v>
      </c>
      <c r="O2237" s="541"/>
      <c r="P2237" s="541"/>
      <c r="Q2237" s="537"/>
      <c r="R2237" s="537"/>
      <c r="S2237" s="537"/>
    </row>
    <row r="2238" spans="2:19" ht="18.75" customHeight="1">
      <c r="B2238" s="626"/>
      <c r="C2238" s="626"/>
      <c r="D2238" s="626" t="str">
        <f ca="1">IFERROR(_xludf.XLOOKUP(E2238,예산코드!D:D,예산코드!A:A),"")</f>
        <v/>
      </c>
      <c r="E2238" s="739"/>
      <c r="F2238" s="747"/>
      <c r="G2238" s="740"/>
      <c r="H2238" s="741"/>
      <c r="I2238" s="741"/>
      <c r="J2238" s="741"/>
      <c r="K2238" s="742"/>
      <c r="L2238" s="743"/>
      <c r="M2238" s="502" t="str">
        <f t="array" aca="1" ref="M2238" ca="1">IFERROR(_xludf.IFS(J2238="원천",K2238*3.3%*-1,J2238="원천/고용",SUM(K2238*3.3%*-1,K2238*75%*0.8%*-1)),"")</f>
        <v/>
      </c>
      <c r="N2238" s="503">
        <f t="shared" ca="1" si="37"/>
        <v>0</v>
      </c>
      <c r="O2238" s="540"/>
      <c r="P2238" s="540"/>
      <c r="Q2238" s="537"/>
      <c r="R2238" s="537"/>
      <c r="S2238" s="537"/>
    </row>
    <row r="2239" spans="2:19" ht="18.75" customHeight="1">
      <c r="B2239" s="626"/>
      <c r="C2239" s="626"/>
      <c r="D2239" s="626" t="str">
        <f ca="1">IFERROR(_xludf.XLOOKUP(E2239,예산코드!D:D,예산코드!A:A),"")</f>
        <v/>
      </c>
      <c r="E2239" s="739"/>
      <c r="F2239" s="747"/>
      <c r="G2239" s="740"/>
      <c r="H2239" s="741"/>
      <c r="I2239" s="741"/>
      <c r="J2239" s="741"/>
      <c r="K2239" s="742"/>
      <c r="L2239" s="743"/>
      <c r="M2239" s="502" t="str">
        <f t="array" aca="1" ref="M2239" ca="1">IFERROR(_xludf.IFS(J2239="원천",K2239*3.3%*-1,J2239="원천/고용",SUM(K2239*3.3%*-1,K2239*75%*0.8%*-1)),"")</f>
        <v/>
      </c>
      <c r="N2239" s="503">
        <f t="shared" ca="1" si="37"/>
        <v>0</v>
      </c>
      <c r="O2239" s="541"/>
      <c r="P2239" s="541"/>
      <c r="Q2239" s="537"/>
      <c r="R2239" s="537"/>
      <c r="S2239" s="537"/>
    </row>
    <row r="2240" spans="2:19" ht="18.75" customHeight="1">
      <c r="B2240" s="626"/>
      <c r="C2240" s="626"/>
      <c r="D2240" s="626" t="str">
        <f ca="1">IFERROR(_xludf.XLOOKUP(E2240,예산코드!D:D,예산코드!A:A),"")</f>
        <v/>
      </c>
      <c r="E2240" s="739"/>
      <c r="F2240" s="747"/>
      <c r="G2240" s="740"/>
      <c r="H2240" s="741"/>
      <c r="I2240" s="741"/>
      <c r="J2240" s="741"/>
      <c r="K2240" s="742"/>
      <c r="L2240" s="743"/>
      <c r="M2240" s="502" t="str">
        <f t="array" aca="1" ref="M2240" ca="1">IFERROR(_xludf.IFS(J2240="원천",K2240*3.3%*-1,J2240="원천/고용",SUM(K2240*3.3%*-1,K2240*75%*0.8%*-1)),"")</f>
        <v/>
      </c>
      <c r="N2240" s="503">
        <f t="shared" ca="1" si="37"/>
        <v>0</v>
      </c>
      <c r="O2240" s="540"/>
      <c r="P2240" s="540"/>
      <c r="Q2240" s="537"/>
      <c r="R2240" s="537"/>
      <c r="S2240" s="537"/>
    </row>
    <row r="2241" spans="2:19" ht="18.75" customHeight="1">
      <c r="B2241" s="626"/>
      <c r="C2241" s="626"/>
      <c r="D2241" s="626" t="str">
        <f ca="1">IFERROR(_xludf.XLOOKUP(E2241,예산코드!D:D,예산코드!A:A),"")</f>
        <v/>
      </c>
      <c r="E2241" s="739"/>
      <c r="F2241" s="747"/>
      <c r="G2241" s="740"/>
      <c r="H2241" s="741"/>
      <c r="I2241" s="741"/>
      <c r="J2241" s="741"/>
      <c r="K2241" s="742"/>
      <c r="L2241" s="743"/>
      <c r="M2241" s="502" t="str">
        <f t="array" aca="1" ref="M2241" ca="1">IFERROR(_xludf.IFS(J2241="원천",K2241*3.3%*-1,J2241="원천/고용",SUM(K2241*3.3%*-1,K2241*75%*0.8%*-1)),"")</f>
        <v/>
      </c>
      <c r="N2241" s="503">
        <f t="shared" ca="1" si="37"/>
        <v>0</v>
      </c>
      <c r="O2241" s="541"/>
      <c r="P2241" s="541"/>
      <c r="Q2241" s="537"/>
      <c r="R2241" s="537"/>
      <c r="S2241" s="537"/>
    </row>
    <row r="2242" spans="2:19" ht="18.75" customHeight="1">
      <c r="B2242" s="626"/>
      <c r="C2242" s="626"/>
      <c r="D2242" s="626" t="str">
        <f ca="1">IFERROR(_xludf.XLOOKUP(E2242,예산코드!D:D,예산코드!A:A),"")</f>
        <v/>
      </c>
      <c r="E2242" s="739"/>
      <c r="F2242" s="747"/>
      <c r="G2242" s="740"/>
      <c r="H2242" s="741"/>
      <c r="I2242" s="741"/>
      <c r="J2242" s="741"/>
      <c r="K2242" s="742"/>
      <c r="L2242" s="743"/>
      <c r="M2242" s="502" t="str">
        <f t="array" aca="1" ref="M2242" ca="1">IFERROR(_xludf.IFS(J2242="원천",K2242*3.3%*-1,J2242="원천/고용",SUM(K2242*3.3%*-1,K2242*75%*0.8%*-1)),"")</f>
        <v/>
      </c>
      <c r="N2242" s="503">
        <f t="shared" ca="1" si="37"/>
        <v>0</v>
      </c>
      <c r="O2242" s="540"/>
      <c r="P2242" s="540"/>
      <c r="Q2242" s="537"/>
      <c r="R2242" s="537"/>
      <c r="S2242" s="537"/>
    </row>
    <row r="2243" spans="2:19" ht="18.75" customHeight="1">
      <c r="B2243" s="626"/>
      <c r="C2243" s="626"/>
      <c r="D2243" s="626" t="str">
        <f ca="1">IFERROR(_xludf.XLOOKUP(E2243,예산코드!D:D,예산코드!A:A),"")</f>
        <v/>
      </c>
      <c r="E2243" s="739"/>
      <c r="F2243" s="747"/>
      <c r="G2243" s="740"/>
      <c r="H2243" s="741"/>
      <c r="I2243" s="741"/>
      <c r="J2243" s="741"/>
      <c r="K2243" s="742"/>
      <c r="L2243" s="743"/>
      <c r="M2243" s="502" t="str">
        <f t="array" aca="1" ref="M2243" ca="1">IFERROR(_xludf.IFS(J2243="원천",K2243*3.3%*-1,J2243="원천/고용",SUM(K2243*3.3%*-1,K2243*75%*0.8%*-1)),"")</f>
        <v/>
      </c>
      <c r="N2243" s="503">
        <f t="shared" ca="1" si="37"/>
        <v>0</v>
      </c>
      <c r="O2243" s="541"/>
      <c r="P2243" s="541"/>
      <c r="Q2243" s="537"/>
      <c r="R2243" s="537"/>
      <c r="S2243" s="537"/>
    </row>
    <row r="2244" spans="2:19" ht="18.75" customHeight="1">
      <c r="B2244" s="626"/>
      <c r="C2244" s="626"/>
      <c r="D2244" s="626" t="str">
        <f ca="1">IFERROR(_xludf.XLOOKUP(E2244,예산코드!D:D,예산코드!A:A),"")</f>
        <v/>
      </c>
      <c r="E2244" s="739"/>
      <c r="F2244" s="747"/>
      <c r="G2244" s="740"/>
      <c r="H2244" s="741"/>
      <c r="I2244" s="741"/>
      <c r="J2244" s="741"/>
      <c r="K2244" s="742"/>
      <c r="L2244" s="743"/>
      <c r="M2244" s="502" t="str">
        <f t="array" aca="1" ref="M2244" ca="1">IFERROR(_xludf.IFS(J2244="원천",K2244*3.3%*-1,J2244="원천/고용",SUM(K2244*3.3%*-1,K2244*75%*0.8%*-1)),"")</f>
        <v/>
      </c>
      <c r="N2244" s="503">
        <f t="shared" ca="1" si="37"/>
        <v>0</v>
      </c>
      <c r="O2244" s="540"/>
      <c r="P2244" s="540"/>
      <c r="Q2244" s="537"/>
      <c r="R2244" s="537"/>
      <c r="S2244" s="537"/>
    </row>
    <row r="2245" spans="2:19" ht="18.75" customHeight="1">
      <c r="B2245" s="626"/>
      <c r="C2245" s="626"/>
      <c r="D2245" s="626" t="str">
        <f ca="1">IFERROR(_xludf.XLOOKUP(E2245,예산코드!D:D,예산코드!A:A),"")</f>
        <v/>
      </c>
      <c r="E2245" s="739"/>
      <c r="F2245" s="747"/>
      <c r="G2245" s="740"/>
      <c r="H2245" s="741"/>
      <c r="I2245" s="741"/>
      <c r="J2245" s="741"/>
      <c r="K2245" s="742"/>
      <c r="L2245" s="743"/>
      <c r="M2245" s="502" t="str">
        <f t="array" aca="1" ref="M2245" ca="1">IFERROR(_xludf.IFS(J2245="원천",K2245*3.3%*-1,J2245="원천/고용",SUM(K2245*3.3%*-1,K2245*75%*0.8%*-1)),"")</f>
        <v/>
      </c>
      <c r="N2245" s="503">
        <f t="shared" ca="1" si="37"/>
        <v>0</v>
      </c>
      <c r="O2245" s="541"/>
      <c r="P2245" s="541"/>
      <c r="Q2245" s="537"/>
      <c r="R2245" s="537"/>
      <c r="S2245" s="537"/>
    </row>
    <row r="2246" spans="2:19" ht="18.75" customHeight="1">
      <c r="B2246" s="626"/>
      <c r="C2246" s="626"/>
      <c r="D2246" s="626" t="str">
        <f ca="1">IFERROR(_xludf.XLOOKUP(E2246,예산코드!D:D,예산코드!A:A),"")</f>
        <v/>
      </c>
      <c r="E2246" s="739"/>
      <c r="F2246" s="747"/>
      <c r="G2246" s="740"/>
      <c r="H2246" s="741"/>
      <c r="I2246" s="741"/>
      <c r="J2246" s="741"/>
      <c r="K2246" s="742"/>
      <c r="L2246" s="743"/>
      <c r="M2246" s="502" t="str">
        <f t="array" aca="1" ref="M2246" ca="1">IFERROR(_xludf.IFS(J2246="원천",K2246*3.3%*-1,J2246="원천/고용",SUM(K2246*3.3%*-1,K2246*75%*0.8%*-1)),"")</f>
        <v/>
      </c>
      <c r="N2246" s="503">
        <f t="shared" ca="1" si="37"/>
        <v>0</v>
      </c>
      <c r="O2246" s="540"/>
      <c r="P2246" s="540"/>
      <c r="Q2246" s="537"/>
      <c r="R2246" s="537"/>
      <c r="S2246" s="537"/>
    </row>
    <row r="2247" spans="2:19" ht="18.75" customHeight="1">
      <c r="B2247" s="626"/>
      <c r="C2247" s="626"/>
      <c r="D2247" s="626" t="str">
        <f ca="1">IFERROR(_xludf.XLOOKUP(E2247,예산코드!D:D,예산코드!A:A),"")</f>
        <v/>
      </c>
      <c r="E2247" s="739"/>
      <c r="F2247" s="747"/>
      <c r="G2247" s="740"/>
      <c r="H2247" s="741"/>
      <c r="I2247" s="741"/>
      <c r="J2247" s="741"/>
      <c r="K2247" s="742"/>
      <c r="L2247" s="743"/>
      <c r="M2247" s="502" t="str">
        <f t="array" aca="1" ref="M2247" ca="1">IFERROR(_xludf.IFS(J2247="원천",K2247*3.3%*-1,J2247="원천/고용",SUM(K2247*3.3%*-1,K2247*75%*0.8%*-1)),"")</f>
        <v/>
      </c>
      <c r="N2247" s="503">
        <f t="shared" ca="1" si="37"/>
        <v>0</v>
      </c>
      <c r="O2247" s="541"/>
      <c r="P2247" s="541"/>
      <c r="Q2247" s="537"/>
      <c r="R2247" s="537"/>
      <c r="S2247" s="537"/>
    </row>
    <row r="2248" spans="2:19" ht="18.75" customHeight="1">
      <c r="B2248" s="626"/>
      <c r="C2248" s="626"/>
      <c r="D2248" s="626" t="str">
        <f ca="1">IFERROR(_xludf.XLOOKUP(E2248,예산코드!D:D,예산코드!A:A),"")</f>
        <v/>
      </c>
      <c r="E2248" s="739"/>
      <c r="F2248" s="747"/>
      <c r="G2248" s="740"/>
      <c r="H2248" s="741"/>
      <c r="I2248" s="741"/>
      <c r="J2248" s="741"/>
      <c r="K2248" s="742"/>
      <c r="L2248" s="743"/>
      <c r="M2248" s="502" t="str">
        <f t="array" aca="1" ref="M2248" ca="1">IFERROR(_xludf.IFS(J2248="원천",K2248*3.3%*-1,J2248="원천/고용",SUM(K2248*3.3%*-1,K2248*75%*0.8%*-1)),"")</f>
        <v/>
      </c>
      <c r="N2248" s="503">
        <f t="shared" ca="1" si="37"/>
        <v>0</v>
      </c>
      <c r="O2248" s="540"/>
      <c r="P2248" s="540"/>
      <c r="Q2248" s="537"/>
      <c r="R2248" s="537"/>
      <c r="S2248" s="537"/>
    </row>
    <row r="2249" spans="2:19" ht="18.75" customHeight="1">
      <c r="B2249" s="626"/>
      <c r="C2249" s="626"/>
      <c r="D2249" s="626" t="str">
        <f ca="1">IFERROR(_xludf.XLOOKUP(E2249,예산코드!D:D,예산코드!A:A),"")</f>
        <v/>
      </c>
      <c r="E2249" s="739"/>
      <c r="F2249" s="747"/>
      <c r="G2249" s="740"/>
      <c r="H2249" s="741"/>
      <c r="I2249" s="741"/>
      <c r="J2249" s="741"/>
      <c r="K2249" s="742"/>
      <c r="L2249" s="743"/>
      <c r="M2249" s="502" t="str">
        <f t="array" aca="1" ref="M2249" ca="1">IFERROR(_xludf.IFS(J2249="원천",K2249*3.3%*-1,J2249="원천/고용",SUM(K2249*3.3%*-1,K2249*75%*0.8%*-1)),"")</f>
        <v/>
      </c>
      <c r="N2249" s="503">
        <f t="shared" ca="1" si="37"/>
        <v>0</v>
      </c>
      <c r="O2249" s="541"/>
      <c r="P2249" s="541"/>
      <c r="Q2249" s="537"/>
      <c r="R2249" s="537"/>
      <c r="S2249" s="537"/>
    </row>
    <row r="2250" spans="2:19" ht="18.75" customHeight="1">
      <c r="B2250" s="626"/>
      <c r="C2250" s="626"/>
      <c r="D2250" s="626" t="str">
        <f ca="1">IFERROR(_xludf.XLOOKUP(E2250,예산코드!D:D,예산코드!A:A),"")</f>
        <v/>
      </c>
      <c r="E2250" s="739"/>
      <c r="F2250" s="747"/>
      <c r="G2250" s="740"/>
      <c r="H2250" s="741"/>
      <c r="I2250" s="741"/>
      <c r="J2250" s="741"/>
      <c r="K2250" s="742"/>
      <c r="L2250" s="743"/>
      <c r="M2250" s="502" t="str">
        <f t="array" aca="1" ref="M2250" ca="1">IFERROR(_xludf.IFS(J2250="원천",K2250*3.3%*-1,J2250="원천/고용",SUM(K2250*3.3%*-1,K2250*75%*0.8%*-1)),"")</f>
        <v/>
      </c>
      <c r="N2250" s="503">
        <f t="shared" ca="1" si="37"/>
        <v>0</v>
      </c>
      <c r="O2250" s="540"/>
      <c r="P2250" s="540"/>
      <c r="Q2250" s="537"/>
      <c r="R2250" s="537"/>
      <c r="S2250" s="537"/>
    </row>
    <row r="2251" spans="2:19" ht="18.75" customHeight="1">
      <c r="B2251" s="626"/>
      <c r="C2251" s="626"/>
      <c r="D2251" s="626" t="str">
        <f ca="1">IFERROR(_xludf.XLOOKUP(E2251,예산코드!D:D,예산코드!A:A),"")</f>
        <v/>
      </c>
      <c r="E2251" s="739"/>
      <c r="F2251" s="747"/>
      <c r="G2251" s="740"/>
      <c r="H2251" s="741"/>
      <c r="I2251" s="741"/>
      <c r="J2251" s="741"/>
      <c r="K2251" s="742"/>
      <c r="L2251" s="743"/>
      <c r="M2251" s="502" t="str">
        <f t="array" aca="1" ref="M2251" ca="1">IFERROR(_xludf.IFS(J2251="원천",K2251*3.3%*-1,J2251="원천/고용",SUM(K2251*3.3%*-1,K2251*75%*0.8%*-1)),"")</f>
        <v/>
      </c>
      <c r="N2251" s="503">
        <f t="shared" ca="1" si="37"/>
        <v>0</v>
      </c>
      <c r="O2251" s="541"/>
      <c r="P2251" s="541"/>
      <c r="Q2251" s="537"/>
      <c r="R2251" s="537"/>
      <c r="S2251" s="537"/>
    </row>
    <row r="2252" spans="2:19" ht="18.75" customHeight="1">
      <c r="B2252" s="626"/>
      <c r="C2252" s="626"/>
      <c r="D2252" s="626" t="str">
        <f ca="1">IFERROR(_xludf.XLOOKUP(E2252,예산코드!D:D,예산코드!A:A),"")</f>
        <v/>
      </c>
      <c r="E2252" s="739"/>
      <c r="F2252" s="747"/>
      <c r="G2252" s="740"/>
      <c r="H2252" s="741"/>
      <c r="I2252" s="741"/>
      <c r="J2252" s="741"/>
      <c r="K2252" s="742"/>
      <c r="L2252" s="743"/>
      <c r="M2252" s="502" t="str">
        <f t="array" aca="1" ref="M2252" ca="1">IFERROR(_xludf.IFS(J2252="원천",K2252*3.3%*-1,J2252="원천/고용",SUM(K2252*3.3%*-1,K2252*75%*0.8%*-1)),"")</f>
        <v/>
      </c>
      <c r="N2252" s="503">
        <f t="shared" ca="1" si="37"/>
        <v>0</v>
      </c>
      <c r="O2252" s="540"/>
      <c r="P2252" s="540"/>
      <c r="Q2252" s="537"/>
      <c r="R2252" s="537"/>
      <c r="S2252" s="537"/>
    </row>
    <row r="2253" spans="2:19" ht="18.75" customHeight="1">
      <c r="B2253" s="626"/>
      <c r="C2253" s="626"/>
      <c r="D2253" s="626" t="str">
        <f ca="1">IFERROR(_xludf.XLOOKUP(E2253,예산코드!D:D,예산코드!A:A),"")</f>
        <v/>
      </c>
      <c r="E2253" s="739"/>
      <c r="F2253" s="747"/>
      <c r="G2253" s="740"/>
      <c r="H2253" s="741"/>
      <c r="I2253" s="741"/>
      <c r="J2253" s="741"/>
      <c r="K2253" s="742"/>
      <c r="L2253" s="743"/>
      <c r="M2253" s="502" t="str">
        <f t="array" aca="1" ref="M2253" ca="1">IFERROR(_xludf.IFS(J2253="원천",K2253*3.3%*-1,J2253="원천/고용",SUM(K2253*3.3%*-1,K2253*75%*0.8%*-1)),"")</f>
        <v/>
      </c>
      <c r="N2253" s="503">
        <f t="shared" ca="1" si="37"/>
        <v>0</v>
      </c>
      <c r="O2253" s="541"/>
      <c r="P2253" s="541"/>
      <c r="Q2253" s="537"/>
      <c r="R2253" s="537"/>
      <c r="S2253" s="537"/>
    </row>
    <row r="2254" spans="2:19" ht="18.75" customHeight="1">
      <c r="B2254" s="626"/>
      <c r="C2254" s="626"/>
      <c r="D2254" s="626" t="str">
        <f ca="1">IFERROR(_xludf.XLOOKUP(E2254,예산코드!D:D,예산코드!A:A),"")</f>
        <v/>
      </c>
      <c r="E2254" s="739"/>
      <c r="F2254" s="747"/>
      <c r="G2254" s="740"/>
      <c r="H2254" s="741"/>
      <c r="I2254" s="741"/>
      <c r="J2254" s="741"/>
      <c r="K2254" s="742"/>
      <c r="L2254" s="743"/>
      <c r="M2254" s="502" t="str">
        <f t="array" aca="1" ref="M2254" ca="1">IFERROR(_xludf.IFS(J2254="원천",K2254*3.3%*-1,J2254="원천/고용",SUM(K2254*3.3%*-1,K2254*75%*0.8%*-1)),"")</f>
        <v/>
      </c>
      <c r="N2254" s="503">
        <f t="shared" ca="1" si="37"/>
        <v>0</v>
      </c>
      <c r="O2254" s="540"/>
      <c r="P2254" s="540"/>
      <c r="Q2254" s="537"/>
      <c r="R2254" s="537"/>
      <c r="S2254" s="537"/>
    </row>
    <row r="2255" spans="2:19" ht="18.75" customHeight="1">
      <c r="B2255" s="626"/>
      <c r="C2255" s="626"/>
      <c r="D2255" s="626" t="str">
        <f ca="1">IFERROR(_xludf.XLOOKUP(E2255,예산코드!D:D,예산코드!A:A),"")</f>
        <v/>
      </c>
      <c r="E2255" s="739"/>
      <c r="F2255" s="747"/>
      <c r="G2255" s="740"/>
      <c r="H2255" s="741"/>
      <c r="I2255" s="741"/>
      <c r="J2255" s="741"/>
      <c r="K2255" s="742"/>
      <c r="L2255" s="743"/>
      <c r="M2255" s="502" t="str">
        <f t="array" aca="1" ref="M2255" ca="1">IFERROR(_xludf.IFS(J2255="원천",K2255*3.3%*-1,J2255="원천/고용",SUM(K2255*3.3%*-1,K2255*75%*0.8%*-1)),"")</f>
        <v/>
      </c>
      <c r="N2255" s="503">
        <f t="shared" ca="1" si="37"/>
        <v>0</v>
      </c>
      <c r="O2255" s="541"/>
      <c r="P2255" s="541"/>
      <c r="Q2255" s="537"/>
      <c r="R2255" s="537"/>
      <c r="S2255" s="537"/>
    </row>
    <row r="2256" spans="2:19" ht="18.75" customHeight="1">
      <c r="B2256" s="626"/>
      <c r="C2256" s="626"/>
      <c r="D2256" s="626" t="str">
        <f ca="1">IFERROR(_xludf.XLOOKUP(E2256,예산코드!D:D,예산코드!A:A),"")</f>
        <v/>
      </c>
      <c r="E2256" s="739"/>
      <c r="F2256" s="747"/>
      <c r="G2256" s="740"/>
      <c r="H2256" s="741"/>
      <c r="I2256" s="741"/>
      <c r="J2256" s="741"/>
      <c r="K2256" s="742"/>
      <c r="L2256" s="743"/>
      <c r="M2256" s="502" t="str">
        <f t="array" aca="1" ref="M2256" ca="1">IFERROR(_xludf.IFS(J2256="원천",K2256*3.3%*-1,J2256="원천/고용",SUM(K2256*3.3%*-1,K2256*75%*0.8%*-1)),"")</f>
        <v/>
      </c>
      <c r="N2256" s="503">
        <f t="shared" ca="1" si="37"/>
        <v>0</v>
      </c>
      <c r="O2256" s="540"/>
      <c r="P2256" s="540"/>
      <c r="Q2256" s="537"/>
      <c r="R2256" s="537"/>
      <c r="S2256" s="537"/>
    </row>
    <row r="2257" spans="2:19" ht="18.75" customHeight="1">
      <c r="B2257" s="626"/>
      <c r="C2257" s="626"/>
      <c r="D2257" s="626" t="str">
        <f ca="1">IFERROR(_xludf.XLOOKUP(E2257,예산코드!D:D,예산코드!A:A),"")</f>
        <v/>
      </c>
      <c r="E2257" s="739"/>
      <c r="F2257" s="747"/>
      <c r="G2257" s="740"/>
      <c r="H2257" s="741"/>
      <c r="I2257" s="741"/>
      <c r="J2257" s="741"/>
      <c r="K2257" s="742"/>
      <c r="L2257" s="743"/>
      <c r="M2257" s="502" t="str">
        <f t="array" aca="1" ref="M2257" ca="1">IFERROR(_xludf.IFS(J2257="원천",K2257*3.3%*-1,J2257="원천/고용",SUM(K2257*3.3%*-1,K2257*75%*0.8%*-1)),"")</f>
        <v/>
      </c>
      <c r="N2257" s="503">
        <f t="shared" ca="1" si="37"/>
        <v>0</v>
      </c>
      <c r="O2257" s="541"/>
      <c r="P2257" s="541"/>
      <c r="Q2257" s="537"/>
      <c r="R2257" s="537"/>
      <c r="S2257" s="537"/>
    </row>
    <row r="2258" spans="2:19" ht="18.75" customHeight="1">
      <c r="B2258" s="626"/>
      <c r="C2258" s="626"/>
      <c r="D2258" s="626" t="str">
        <f ca="1">IFERROR(_xludf.XLOOKUP(E2258,예산코드!D:D,예산코드!A:A),"")</f>
        <v/>
      </c>
      <c r="E2258" s="739"/>
      <c r="F2258" s="747"/>
      <c r="G2258" s="740"/>
      <c r="H2258" s="741"/>
      <c r="I2258" s="741"/>
      <c r="J2258" s="741"/>
      <c r="K2258" s="742"/>
      <c r="L2258" s="743"/>
      <c r="M2258" s="502" t="str">
        <f t="array" aca="1" ref="M2258" ca="1">IFERROR(_xludf.IFS(J2258="원천",K2258*3.3%*-1,J2258="원천/고용",SUM(K2258*3.3%*-1,K2258*75%*0.8%*-1)),"")</f>
        <v/>
      </c>
      <c r="N2258" s="503">
        <f t="shared" ca="1" si="37"/>
        <v>0</v>
      </c>
      <c r="O2258" s="540"/>
      <c r="P2258" s="540"/>
      <c r="Q2258" s="537"/>
      <c r="R2258" s="537"/>
      <c r="S2258" s="537"/>
    </row>
    <row r="2259" spans="2:19" ht="18.75" customHeight="1">
      <c r="B2259" s="626"/>
      <c r="C2259" s="626"/>
      <c r="D2259" s="626" t="str">
        <f ca="1">IFERROR(_xludf.XLOOKUP(E2259,예산코드!D:D,예산코드!A:A),"")</f>
        <v/>
      </c>
      <c r="E2259" s="739"/>
      <c r="F2259" s="747"/>
      <c r="G2259" s="740"/>
      <c r="H2259" s="741"/>
      <c r="I2259" s="741"/>
      <c r="J2259" s="741"/>
      <c r="K2259" s="742"/>
      <c r="L2259" s="743"/>
      <c r="M2259" s="502" t="str">
        <f t="array" aca="1" ref="M2259" ca="1">IFERROR(_xludf.IFS(J2259="원천",K2259*3.3%*-1,J2259="원천/고용",SUM(K2259*3.3%*-1,K2259*75%*0.8%*-1)),"")</f>
        <v/>
      </c>
      <c r="N2259" s="503">
        <f t="shared" ca="1" si="37"/>
        <v>0</v>
      </c>
      <c r="O2259" s="541"/>
      <c r="P2259" s="541"/>
      <c r="Q2259" s="537"/>
      <c r="R2259" s="537"/>
      <c r="S2259" s="537"/>
    </row>
    <row r="2260" spans="2:19" ht="18.75" customHeight="1">
      <c r="B2260" s="626"/>
      <c r="C2260" s="626"/>
      <c r="D2260" s="626" t="str">
        <f ca="1">IFERROR(_xludf.XLOOKUP(E2260,예산코드!D:D,예산코드!A:A),"")</f>
        <v/>
      </c>
      <c r="E2260" s="739"/>
      <c r="F2260" s="747"/>
      <c r="G2260" s="740"/>
      <c r="H2260" s="741"/>
      <c r="I2260" s="741"/>
      <c r="J2260" s="741"/>
      <c r="K2260" s="742"/>
      <c r="L2260" s="743"/>
      <c r="M2260" s="502" t="str">
        <f t="array" aca="1" ref="M2260" ca="1">IFERROR(_xludf.IFS(J2260="원천",K2260*3.3%*-1,J2260="원천/고용",SUM(K2260*3.3%*-1,K2260*75%*0.8%*-1)),"")</f>
        <v/>
      </c>
      <c r="N2260" s="503">
        <f t="shared" ca="1" si="37"/>
        <v>0</v>
      </c>
      <c r="O2260" s="540"/>
      <c r="P2260" s="540"/>
      <c r="Q2260" s="537"/>
      <c r="R2260" s="537"/>
      <c r="S2260" s="537"/>
    </row>
    <row r="2261" spans="2:19" ht="18.75" customHeight="1">
      <c r="B2261" s="626"/>
      <c r="C2261" s="626"/>
      <c r="D2261" s="626" t="str">
        <f ca="1">IFERROR(_xludf.XLOOKUP(E2261,예산코드!D:D,예산코드!A:A),"")</f>
        <v/>
      </c>
      <c r="E2261" s="739"/>
      <c r="F2261" s="747"/>
      <c r="G2261" s="740"/>
      <c r="H2261" s="741"/>
      <c r="I2261" s="741"/>
      <c r="J2261" s="741"/>
      <c r="K2261" s="742"/>
      <c r="L2261" s="743"/>
      <c r="M2261" s="502" t="str">
        <f t="array" aca="1" ref="M2261" ca="1">IFERROR(_xludf.IFS(J2261="원천",K2261*3.3%*-1,J2261="원천/고용",SUM(K2261*3.3%*-1,K2261*75%*0.8%*-1)),"")</f>
        <v/>
      </c>
      <c r="N2261" s="503">
        <f t="shared" ca="1" si="37"/>
        <v>0</v>
      </c>
      <c r="O2261" s="541"/>
      <c r="P2261" s="541"/>
      <c r="Q2261" s="537"/>
      <c r="R2261" s="537"/>
      <c r="S2261" s="537"/>
    </row>
    <row r="2262" spans="2:19" ht="18.75" customHeight="1">
      <c r="B2262" s="626"/>
      <c r="C2262" s="626"/>
      <c r="D2262" s="626" t="str">
        <f ca="1">IFERROR(_xludf.XLOOKUP(E2262,예산코드!D:D,예산코드!A:A),"")</f>
        <v/>
      </c>
      <c r="E2262" s="739"/>
      <c r="F2262" s="747"/>
      <c r="G2262" s="740"/>
      <c r="H2262" s="741"/>
      <c r="I2262" s="741"/>
      <c r="J2262" s="741"/>
      <c r="K2262" s="742"/>
      <c r="L2262" s="743"/>
      <c r="M2262" s="502" t="str">
        <f t="array" aca="1" ref="M2262" ca="1">IFERROR(_xludf.IFS(J2262="원천",K2262*3.3%*-1,J2262="원천/고용",SUM(K2262*3.3%*-1,K2262*75%*0.8%*-1)),"")</f>
        <v/>
      </c>
      <c r="N2262" s="503">
        <f t="shared" ca="1" si="37"/>
        <v>0</v>
      </c>
      <c r="O2262" s="540"/>
      <c r="P2262" s="540"/>
      <c r="Q2262" s="537"/>
      <c r="R2262" s="537"/>
      <c r="S2262" s="537"/>
    </row>
    <row r="2263" spans="2:19" ht="18.75" customHeight="1">
      <c r="B2263" s="626"/>
      <c r="C2263" s="626"/>
      <c r="D2263" s="626" t="str">
        <f ca="1">IFERROR(_xludf.XLOOKUP(E2263,예산코드!D:D,예산코드!A:A),"")</f>
        <v/>
      </c>
      <c r="E2263" s="739"/>
      <c r="F2263" s="747"/>
      <c r="G2263" s="740"/>
      <c r="H2263" s="741"/>
      <c r="I2263" s="741"/>
      <c r="J2263" s="741"/>
      <c r="K2263" s="742"/>
      <c r="L2263" s="743"/>
      <c r="M2263" s="502" t="str">
        <f t="array" aca="1" ref="M2263" ca="1">IFERROR(_xludf.IFS(J2263="원천",K2263*3.3%*-1,J2263="원천/고용",SUM(K2263*3.3%*-1,K2263*75%*0.8%*-1)),"")</f>
        <v/>
      </c>
      <c r="N2263" s="503">
        <f t="shared" ca="1" si="37"/>
        <v>0</v>
      </c>
      <c r="O2263" s="541"/>
      <c r="P2263" s="541"/>
      <c r="Q2263" s="537"/>
      <c r="R2263" s="537"/>
      <c r="S2263" s="537"/>
    </row>
    <row r="2264" spans="2:19" ht="18.75" customHeight="1">
      <c r="B2264" s="626"/>
      <c r="C2264" s="626"/>
      <c r="D2264" s="626" t="str">
        <f ca="1">IFERROR(_xludf.XLOOKUP(E2264,예산코드!D:D,예산코드!A:A),"")</f>
        <v/>
      </c>
      <c r="E2264" s="739"/>
      <c r="F2264" s="747"/>
      <c r="G2264" s="740"/>
      <c r="H2264" s="741"/>
      <c r="I2264" s="741"/>
      <c r="J2264" s="741"/>
      <c r="K2264" s="742"/>
      <c r="L2264" s="743"/>
      <c r="M2264" s="502" t="str">
        <f t="array" aca="1" ref="M2264" ca="1">IFERROR(_xludf.IFS(J2264="원천",K2264*3.3%*-1,J2264="원천/고용",SUM(K2264*3.3%*-1,K2264*75%*0.8%*-1)),"")</f>
        <v/>
      </c>
      <c r="N2264" s="503">
        <f t="shared" ca="1" si="37"/>
        <v>0</v>
      </c>
      <c r="O2264" s="540"/>
      <c r="P2264" s="540"/>
      <c r="Q2264" s="537"/>
      <c r="R2264" s="537"/>
      <c r="S2264" s="537"/>
    </row>
    <row r="2265" spans="2:19" ht="18.75" customHeight="1">
      <c r="B2265" s="626"/>
      <c r="C2265" s="626"/>
      <c r="D2265" s="626" t="str">
        <f ca="1">IFERROR(_xludf.XLOOKUP(E2265,예산코드!D:D,예산코드!A:A),"")</f>
        <v/>
      </c>
      <c r="E2265" s="739"/>
      <c r="F2265" s="747"/>
      <c r="G2265" s="740"/>
      <c r="H2265" s="741"/>
      <c r="I2265" s="741"/>
      <c r="J2265" s="741"/>
      <c r="K2265" s="742"/>
      <c r="L2265" s="743"/>
      <c r="M2265" s="502" t="str">
        <f t="array" aca="1" ref="M2265" ca="1">IFERROR(_xludf.IFS(J2265="원천",K2265*3.3%*-1,J2265="원천/고용",SUM(K2265*3.3%*-1,K2265*75%*0.8%*-1)),"")</f>
        <v/>
      </c>
      <c r="N2265" s="503">
        <f t="shared" ca="1" si="37"/>
        <v>0</v>
      </c>
      <c r="O2265" s="541"/>
      <c r="P2265" s="541"/>
      <c r="Q2265" s="537"/>
      <c r="R2265" s="537"/>
      <c r="S2265" s="537"/>
    </row>
    <row r="2266" spans="2:19" ht="18.75" customHeight="1">
      <c r="B2266" s="626"/>
      <c r="C2266" s="626"/>
      <c r="D2266" s="626" t="str">
        <f ca="1">IFERROR(_xludf.XLOOKUP(E2266,예산코드!D:D,예산코드!A:A),"")</f>
        <v/>
      </c>
      <c r="E2266" s="739"/>
      <c r="F2266" s="747"/>
      <c r="G2266" s="740"/>
      <c r="H2266" s="741"/>
      <c r="I2266" s="741"/>
      <c r="J2266" s="741"/>
      <c r="K2266" s="742"/>
      <c r="L2266" s="743"/>
      <c r="M2266" s="502" t="str">
        <f t="array" aca="1" ref="M2266" ca="1">IFERROR(_xludf.IFS(J2266="원천",K2266*3.3%*-1,J2266="원천/고용",SUM(K2266*3.3%*-1,K2266*75%*0.8%*-1)),"")</f>
        <v/>
      </c>
      <c r="N2266" s="503">
        <f t="shared" ca="1" si="37"/>
        <v>0</v>
      </c>
      <c r="O2266" s="540"/>
      <c r="P2266" s="540"/>
      <c r="Q2266" s="537"/>
      <c r="R2266" s="537"/>
      <c r="S2266" s="537"/>
    </row>
    <row r="2267" spans="2:19" ht="18.75" customHeight="1">
      <c r="B2267" s="626"/>
      <c r="C2267" s="626"/>
      <c r="D2267" s="626" t="str">
        <f ca="1">IFERROR(_xludf.XLOOKUP(E2267,예산코드!D:D,예산코드!A:A),"")</f>
        <v/>
      </c>
      <c r="E2267" s="739"/>
      <c r="F2267" s="747"/>
      <c r="G2267" s="740"/>
      <c r="H2267" s="741"/>
      <c r="I2267" s="741"/>
      <c r="J2267" s="741"/>
      <c r="K2267" s="742"/>
      <c r="L2267" s="743"/>
      <c r="M2267" s="502" t="str">
        <f t="array" aca="1" ref="M2267" ca="1">IFERROR(_xludf.IFS(J2267="원천",K2267*3.3%*-1,J2267="원천/고용",SUM(K2267*3.3%*-1,K2267*75%*0.8%*-1)),"")</f>
        <v/>
      </c>
      <c r="N2267" s="503">
        <f t="shared" ca="1" si="37"/>
        <v>0</v>
      </c>
      <c r="O2267" s="541"/>
      <c r="P2267" s="541"/>
      <c r="Q2267" s="537"/>
      <c r="R2267" s="537"/>
      <c r="S2267" s="537"/>
    </row>
    <row r="2268" spans="2:19" ht="18.75" customHeight="1">
      <c r="B2268" s="626"/>
      <c r="C2268" s="626"/>
      <c r="D2268" s="626" t="str">
        <f ca="1">IFERROR(_xludf.XLOOKUP(E2268,예산코드!D:D,예산코드!A:A),"")</f>
        <v/>
      </c>
      <c r="E2268" s="739"/>
      <c r="F2268" s="747"/>
      <c r="G2268" s="740"/>
      <c r="H2268" s="741"/>
      <c r="I2268" s="741"/>
      <c r="J2268" s="741"/>
      <c r="K2268" s="742"/>
      <c r="L2268" s="743"/>
      <c r="M2268" s="502" t="str">
        <f t="array" aca="1" ref="M2268" ca="1">IFERROR(_xludf.IFS(J2268="원천",K2268*3.3%*-1,J2268="원천/고용",SUM(K2268*3.3%*-1,K2268*75%*0.8%*-1)),"")</f>
        <v/>
      </c>
      <c r="N2268" s="503">
        <f t="shared" ca="1" si="37"/>
        <v>0</v>
      </c>
      <c r="O2268" s="540"/>
      <c r="P2268" s="540"/>
      <c r="Q2268" s="537"/>
      <c r="R2268" s="537"/>
      <c r="S2268" s="537"/>
    </row>
    <row r="2269" spans="2:19" ht="18.75" customHeight="1">
      <c r="B2269" s="626"/>
      <c r="C2269" s="626"/>
      <c r="D2269" s="626" t="str">
        <f ca="1">IFERROR(_xludf.XLOOKUP(E2269,예산코드!D:D,예산코드!A:A),"")</f>
        <v/>
      </c>
      <c r="E2269" s="739"/>
      <c r="F2269" s="747"/>
      <c r="G2269" s="740"/>
      <c r="H2269" s="741"/>
      <c r="I2269" s="741"/>
      <c r="J2269" s="741"/>
      <c r="K2269" s="742"/>
      <c r="L2269" s="743"/>
      <c r="M2269" s="502" t="str">
        <f t="array" aca="1" ref="M2269" ca="1">IFERROR(_xludf.IFS(J2269="원천",K2269*3.3%*-1,J2269="원천/고용",SUM(K2269*3.3%*-1,K2269*75%*0.8%*-1)),"")</f>
        <v/>
      </c>
      <c r="N2269" s="503">
        <f t="shared" ca="1" si="37"/>
        <v>0</v>
      </c>
      <c r="O2269" s="541"/>
      <c r="P2269" s="541"/>
      <c r="Q2269" s="537"/>
      <c r="R2269" s="537"/>
      <c r="S2269" s="537"/>
    </row>
    <row r="2270" spans="2:19" ht="18.75" customHeight="1">
      <c r="B2270" s="626"/>
      <c r="C2270" s="626"/>
      <c r="D2270" s="626" t="str">
        <f ca="1">IFERROR(_xludf.XLOOKUP(E2270,예산코드!D:D,예산코드!A:A),"")</f>
        <v/>
      </c>
      <c r="E2270" s="739"/>
      <c r="F2270" s="747"/>
      <c r="G2270" s="740"/>
      <c r="H2270" s="741"/>
      <c r="I2270" s="741"/>
      <c r="J2270" s="741"/>
      <c r="K2270" s="742"/>
      <c r="L2270" s="743"/>
      <c r="M2270" s="502" t="str">
        <f t="array" aca="1" ref="M2270" ca="1">IFERROR(_xludf.IFS(J2270="원천",K2270*3.3%*-1,J2270="원천/고용",SUM(K2270*3.3%*-1,K2270*75%*0.8%*-1)),"")</f>
        <v/>
      </c>
      <c r="N2270" s="503">
        <f t="shared" ca="1" si="37"/>
        <v>0</v>
      </c>
      <c r="O2270" s="540"/>
      <c r="P2270" s="540"/>
      <c r="Q2270" s="537"/>
      <c r="R2270" s="537"/>
      <c r="S2270" s="537"/>
    </row>
    <row r="2271" spans="2:19" ht="18.75" customHeight="1">
      <c r="B2271" s="626"/>
      <c r="C2271" s="626"/>
      <c r="D2271" s="626" t="str">
        <f ca="1">IFERROR(_xludf.XLOOKUP(E2271,예산코드!D:D,예산코드!A:A),"")</f>
        <v/>
      </c>
      <c r="E2271" s="739"/>
      <c r="F2271" s="747"/>
      <c r="G2271" s="740"/>
      <c r="H2271" s="741"/>
      <c r="I2271" s="741"/>
      <c r="J2271" s="741"/>
      <c r="K2271" s="742"/>
      <c r="L2271" s="743"/>
      <c r="M2271" s="502" t="str">
        <f t="array" aca="1" ref="M2271" ca="1">IFERROR(_xludf.IFS(J2271="원천",K2271*3.3%*-1,J2271="원천/고용",SUM(K2271*3.3%*-1,K2271*75%*0.8%*-1)),"")</f>
        <v/>
      </c>
      <c r="N2271" s="503">
        <f t="shared" ca="1" si="37"/>
        <v>0</v>
      </c>
      <c r="O2271" s="541"/>
      <c r="P2271" s="541"/>
      <c r="Q2271" s="537"/>
      <c r="R2271" s="537"/>
      <c r="S2271" s="537"/>
    </row>
    <row r="2272" spans="2:19" ht="18.75" customHeight="1">
      <c r="B2272" s="626"/>
      <c r="C2272" s="626"/>
      <c r="D2272" s="626" t="str">
        <f ca="1">IFERROR(_xludf.XLOOKUP(E2272,예산코드!D:D,예산코드!A:A),"")</f>
        <v/>
      </c>
      <c r="E2272" s="739"/>
      <c r="F2272" s="747"/>
      <c r="G2272" s="740"/>
      <c r="H2272" s="741"/>
      <c r="I2272" s="741"/>
      <c r="J2272" s="741"/>
      <c r="K2272" s="742"/>
      <c r="L2272" s="743"/>
      <c r="M2272" s="502" t="str">
        <f t="array" aca="1" ref="M2272" ca="1">IFERROR(_xludf.IFS(J2272="원천",K2272*3.3%*-1,J2272="원천/고용",SUM(K2272*3.3%*-1,K2272*75%*0.8%*-1)),"")</f>
        <v/>
      </c>
      <c r="N2272" s="503">
        <f t="shared" ca="1" si="37"/>
        <v>0</v>
      </c>
      <c r="O2272" s="540"/>
      <c r="P2272" s="540"/>
      <c r="Q2272" s="537"/>
      <c r="R2272" s="537"/>
      <c r="S2272" s="537"/>
    </row>
    <row r="2273" spans="2:19" ht="18.75" customHeight="1">
      <c r="B2273" s="626"/>
      <c r="C2273" s="626"/>
      <c r="D2273" s="626" t="str">
        <f ca="1">IFERROR(_xludf.XLOOKUP(E2273,예산코드!D:D,예산코드!A:A),"")</f>
        <v/>
      </c>
      <c r="E2273" s="739"/>
      <c r="F2273" s="747"/>
      <c r="G2273" s="740"/>
      <c r="H2273" s="741"/>
      <c r="I2273" s="741"/>
      <c r="J2273" s="741"/>
      <c r="K2273" s="742"/>
      <c r="L2273" s="743"/>
      <c r="M2273" s="502" t="str">
        <f t="array" aca="1" ref="M2273" ca="1">IFERROR(_xludf.IFS(J2273="원천",K2273*3.3%*-1,J2273="원천/고용",SUM(K2273*3.3%*-1,K2273*75%*0.8%*-1)),"")</f>
        <v/>
      </c>
      <c r="N2273" s="503">
        <f t="shared" ca="1" si="37"/>
        <v>0</v>
      </c>
      <c r="O2273" s="541"/>
      <c r="P2273" s="541"/>
      <c r="Q2273" s="537"/>
      <c r="R2273" s="537"/>
      <c r="S2273" s="537"/>
    </row>
    <row r="2274" spans="2:19" ht="18.75" customHeight="1">
      <c r="B2274" s="626"/>
      <c r="C2274" s="626"/>
      <c r="D2274" s="626" t="str">
        <f ca="1">IFERROR(_xludf.XLOOKUP(E2274,예산코드!D:D,예산코드!A:A),"")</f>
        <v/>
      </c>
      <c r="E2274" s="739"/>
      <c r="F2274" s="747"/>
      <c r="G2274" s="740"/>
      <c r="H2274" s="741"/>
      <c r="I2274" s="741"/>
      <c r="J2274" s="741"/>
      <c r="K2274" s="742"/>
      <c r="L2274" s="743"/>
      <c r="M2274" s="502" t="str">
        <f t="array" aca="1" ref="M2274" ca="1">IFERROR(_xludf.IFS(J2274="원천",K2274*3.3%*-1,J2274="원천/고용",SUM(K2274*3.3%*-1,K2274*75%*0.8%*-1)),"")</f>
        <v/>
      </c>
      <c r="N2274" s="503">
        <f t="shared" ca="1" si="37"/>
        <v>0</v>
      </c>
      <c r="O2274" s="540"/>
      <c r="P2274" s="540"/>
      <c r="Q2274" s="537"/>
      <c r="R2274" s="537"/>
      <c r="S2274" s="537"/>
    </row>
    <row r="2275" spans="2:19" ht="18.75" customHeight="1">
      <c r="B2275" s="626"/>
      <c r="C2275" s="626"/>
      <c r="D2275" s="626" t="str">
        <f ca="1">IFERROR(_xludf.XLOOKUP(E2275,예산코드!D:D,예산코드!A:A),"")</f>
        <v/>
      </c>
      <c r="E2275" s="739"/>
      <c r="F2275" s="747"/>
      <c r="G2275" s="740"/>
      <c r="H2275" s="741"/>
      <c r="I2275" s="741"/>
      <c r="J2275" s="741"/>
      <c r="K2275" s="742"/>
      <c r="L2275" s="743"/>
      <c r="M2275" s="502" t="str">
        <f t="array" aca="1" ref="M2275" ca="1">IFERROR(_xludf.IFS(J2275="원천",K2275*3.3%*-1,J2275="원천/고용",SUM(K2275*3.3%*-1,K2275*75%*0.8%*-1)),"")</f>
        <v/>
      </c>
      <c r="N2275" s="503">
        <f t="shared" ca="1" si="37"/>
        <v>0</v>
      </c>
      <c r="O2275" s="541"/>
      <c r="P2275" s="541"/>
      <c r="Q2275" s="537"/>
      <c r="R2275" s="537"/>
      <c r="S2275" s="537"/>
    </row>
    <row r="2276" spans="2:19" ht="18.75" customHeight="1">
      <c r="B2276" s="626"/>
      <c r="C2276" s="626"/>
      <c r="D2276" s="626" t="str">
        <f ca="1">IFERROR(_xludf.XLOOKUP(E2276,예산코드!D:D,예산코드!A:A),"")</f>
        <v/>
      </c>
      <c r="E2276" s="739"/>
      <c r="F2276" s="747"/>
      <c r="G2276" s="740"/>
      <c r="H2276" s="741"/>
      <c r="I2276" s="741"/>
      <c r="J2276" s="741"/>
      <c r="K2276" s="742"/>
      <c r="L2276" s="743"/>
      <c r="M2276" s="502" t="str">
        <f t="array" aca="1" ref="M2276" ca="1">IFERROR(_xludf.IFS(J2276="원천",K2276*3.3%*-1,J2276="원천/고용",SUM(K2276*3.3%*-1,K2276*75%*0.8%*-1)),"")</f>
        <v/>
      </c>
      <c r="N2276" s="503">
        <f t="shared" ca="1" si="37"/>
        <v>0</v>
      </c>
      <c r="O2276" s="540"/>
      <c r="P2276" s="540"/>
      <c r="Q2276" s="537"/>
      <c r="R2276" s="537"/>
      <c r="S2276" s="537"/>
    </row>
    <row r="2277" spans="2:19" ht="18.75" customHeight="1">
      <c r="B2277" s="626"/>
      <c r="C2277" s="626"/>
      <c r="D2277" s="626" t="str">
        <f ca="1">IFERROR(_xludf.XLOOKUP(E2277,예산코드!D:D,예산코드!A:A),"")</f>
        <v/>
      </c>
      <c r="E2277" s="739"/>
      <c r="F2277" s="747"/>
      <c r="G2277" s="740"/>
      <c r="H2277" s="741"/>
      <c r="I2277" s="741"/>
      <c r="J2277" s="741"/>
      <c r="K2277" s="742"/>
      <c r="L2277" s="743"/>
      <c r="M2277" s="502" t="str">
        <f t="array" aca="1" ref="M2277" ca="1">IFERROR(_xludf.IFS(J2277="원천",K2277*3.3%*-1,J2277="원천/고용",SUM(K2277*3.3%*-1,K2277*75%*0.8%*-1)),"")</f>
        <v/>
      </c>
      <c r="N2277" s="503">
        <f t="shared" ca="1" si="37"/>
        <v>0</v>
      </c>
      <c r="O2277" s="541"/>
      <c r="P2277" s="541"/>
      <c r="Q2277" s="537"/>
      <c r="R2277" s="537"/>
      <c r="S2277" s="537"/>
    </row>
    <row r="2278" spans="2:19" ht="18.75" customHeight="1">
      <c r="B2278" s="626"/>
      <c r="C2278" s="626"/>
      <c r="D2278" s="626" t="str">
        <f ca="1">IFERROR(_xludf.XLOOKUP(E2278,예산코드!D:D,예산코드!A:A),"")</f>
        <v/>
      </c>
      <c r="E2278" s="739"/>
      <c r="F2278" s="747"/>
      <c r="G2278" s="740"/>
      <c r="H2278" s="741"/>
      <c r="I2278" s="741"/>
      <c r="J2278" s="741"/>
      <c r="K2278" s="742"/>
      <c r="L2278" s="743"/>
      <c r="M2278" s="502" t="str">
        <f t="array" aca="1" ref="M2278" ca="1">IFERROR(_xludf.IFS(J2278="원천",K2278*3.3%*-1,J2278="원천/고용",SUM(K2278*3.3%*-1,K2278*75%*0.8%*-1)),"")</f>
        <v/>
      </c>
      <c r="N2278" s="503">
        <f t="shared" ca="1" si="37"/>
        <v>0</v>
      </c>
      <c r="O2278" s="540"/>
      <c r="P2278" s="540"/>
      <c r="Q2278" s="537"/>
      <c r="R2278" s="537"/>
      <c r="S2278" s="537"/>
    </row>
    <row r="2279" spans="2:19" ht="18.75" customHeight="1">
      <c r="B2279" s="626"/>
      <c r="C2279" s="626"/>
      <c r="D2279" s="626" t="str">
        <f ca="1">IFERROR(_xludf.XLOOKUP(E2279,예산코드!D:D,예산코드!A:A),"")</f>
        <v/>
      </c>
      <c r="E2279" s="739"/>
      <c r="F2279" s="747"/>
      <c r="G2279" s="740"/>
      <c r="H2279" s="741"/>
      <c r="I2279" s="741"/>
      <c r="J2279" s="741"/>
      <c r="K2279" s="742"/>
      <c r="L2279" s="743"/>
      <c r="M2279" s="502" t="str">
        <f t="array" aca="1" ref="M2279" ca="1">IFERROR(_xludf.IFS(J2279="원천",K2279*3.3%*-1,J2279="원천/고용",SUM(K2279*3.3%*-1,K2279*75%*0.8%*-1)),"")</f>
        <v/>
      </c>
      <c r="N2279" s="503">
        <f t="shared" ca="1" si="37"/>
        <v>0</v>
      </c>
      <c r="O2279" s="541"/>
      <c r="P2279" s="541"/>
      <c r="Q2279" s="537"/>
      <c r="R2279" s="537"/>
      <c r="S2279" s="537"/>
    </row>
    <row r="2280" spans="2:19" ht="18.75" customHeight="1">
      <c r="B2280" s="626"/>
      <c r="C2280" s="626"/>
      <c r="D2280" s="626" t="str">
        <f ca="1">IFERROR(_xludf.XLOOKUP(E2280,예산코드!D:D,예산코드!A:A),"")</f>
        <v/>
      </c>
      <c r="E2280" s="739"/>
      <c r="F2280" s="747"/>
      <c r="G2280" s="740"/>
      <c r="H2280" s="741"/>
      <c r="I2280" s="741"/>
      <c r="J2280" s="741"/>
      <c r="K2280" s="742"/>
      <c r="L2280" s="743"/>
      <c r="M2280" s="502" t="str">
        <f t="array" aca="1" ref="M2280" ca="1">IFERROR(_xludf.IFS(J2280="원천",K2280*3.3%*-1,J2280="원천/고용",SUM(K2280*3.3%*-1,K2280*75%*0.8%*-1)),"")</f>
        <v/>
      </c>
      <c r="N2280" s="503">
        <f t="shared" ca="1" si="37"/>
        <v>0</v>
      </c>
      <c r="O2280" s="540"/>
      <c r="P2280" s="540"/>
      <c r="Q2280" s="537"/>
      <c r="R2280" s="537"/>
      <c r="S2280" s="537"/>
    </row>
    <row r="2281" spans="2:19" ht="18.75" customHeight="1">
      <c r="B2281" s="626"/>
      <c r="C2281" s="626"/>
      <c r="D2281" s="626" t="str">
        <f ca="1">IFERROR(_xludf.XLOOKUP(E2281,예산코드!D:D,예산코드!A:A),"")</f>
        <v/>
      </c>
      <c r="E2281" s="739"/>
      <c r="F2281" s="747"/>
      <c r="G2281" s="740"/>
      <c r="H2281" s="741"/>
      <c r="I2281" s="741"/>
      <c r="J2281" s="741"/>
      <c r="K2281" s="742"/>
      <c r="L2281" s="743"/>
      <c r="M2281" s="502" t="str">
        <f t="array" aca="1" ref="M2281" ca="1">IFERROR(_xludf.IFS(J2281="원천",K2281*3.3%*-1,J2281="원천/고용",SUM(K2281*3.3%*-1,K2281*75%*0.8%*-1)),"")</f>
        <v/>
      </c>
      <c r="N2281" s="503">
        <f t="shared" ca="1" si="37"/>
        <v>0</v>
      </c>
      <c r="O2281" s="541"/>
      <c r="P2281" s="541"/>
      <c r="Q2281" s="537"/>
      <c r="R2281" s="537"/>
      <c r="S2281" s="537"/>
    </row>
    <row r="2282" spans="2:19" ht="18.75" customHeight="1">
      <c r="B2282" s="626"/>
      <c r="C2282" s="626"/>
      <c r="D2282" s="626" t="str">
        <f ca="1">IFERROR(_xludf.XLOOKUP(E2282,예산코드!D:D,예산코드!A:A),"")</f>
        <v/>
      </c>
      <c r="E2282" s="739"/>
      <c r="F2282" s="747"/>
      <c r="G2282" s="740"/>
      <c r="H2282" s="741"/>
      <c r="I2282" s="741"/>
      <c r="J2282" s="741"/>
      <c r="K2282" s="742"/>
      <c r="L2282" s="743"/>
      <c r="M2282" s="502" t="str">
        <f t="array" aca="1" ref="M2282" ca="1">IFERROR(_xludf.IFS(J2282="원천",K2282*3.3%*-1,J2282="원천/고용",SUM(K2282*3.3%*-1,K2282*75%*0.8%*-1)),"")</f>
        <v/>
      </c>
      <c r="N2282" s="503">
        <f t="shared" ca="1" si="37"/>
        <v>0</v>
      </c>
      <c r="O2282" s="540"/>
      <c r="P2282" s="540"/>
      <c r="Q2282" s="537"/>
      <c r="R2282" s="537"/>
      <c r="S2282" s="537"/>
    </row>
    <row r="2283" spans="2:19" ht="18.75" customHeight="1">
      <c r="B2283" s="626"/>
      <c r="C2283" s="626"/>
      <c r="D2283" s="626" t="str">
        <f ca="1">IFERROR(_xludf.XLOOKUP(E2283,예산코드!D:D,예산코드!A:A),"")</f>
        <v/>
      </c>
      <c r="E2283" s="739"/>
      <c r="F2283" s="747"/>
      <c r="G2283" s="740"/>
      <c r="H2283" s="741"/>
      <c r="I2283" s="741"/>
      <c r="J2283" s="741"/>
      <c r="K2283" s="742"/>
      <c r="L2283" s="743"/>
      <c r="M2283" s="502" t="str">
        <f t="array" aca="1" ref="M2283" ca="1">IFERROR(_xludf.IFS(J2283="원천",K2283*3.3%*-1,J2283="원천/고용",SUM(K2283*3.3%*-1,K2283*75%*0.8%*-1)),"")</f>
        <v/>
      </c>
      <c r="N2283" s="503">
        <f t="shared" ca="1" si="37"/>
        <v>0</v>
      </c>
      <c r="O2283" s="541"/>
      <c r="P2283" s="541"/>
      <c r="Q2283" s="537"/>
      <c r="R2283" s="537"/>
      <c r="S2283" s="537"/>
    </row>
    <row r="2284" spans="2:19" ht="18.75" customHeight="1">
      <c r="B2284" s="626"/>
      <c r="C2284" s="626"/>
      <c r="D2284" s="626" t="str">
        <f ca="1">IFERROR(_xludf.XLOOKUP(E2284,예산코드!D:D,예산코드!A:A),"")</f>
        <v/>
      </c>
      <c r="E2284" s="739"/>
      <c r="F2284" s="747"/>
      <c r="G2284" s="740"/>
      <c r="H2284" s="741"/>
      <c r="I2284" s="741"/>
      <c r="J2284" s="741"/>
      <c r="K2284" s="742"/>
      <c r="L2284" s="743"/>
      <c r="M2284" s="502" t="str">
        <f t="array" aca="1" ref="M2284" ca="1">IFERROR(_xludf.IFS(J2284="원천",K2284*3.3%*-1,J2284="원천/고용",SUM(K2284*3.3%*-1,K2284*75%*0.8%*-1)),"")</f>
        <v/>
      </c>
      <c r="N2284" s="503">
        <f t="shared" ca="1" si="37"/>
        <v>0</v>
      </c>
      <c r="O2284" s="540"/>
      <c r="P2284" s="540"/>
      <c r="Q2284" s="537"/>
      <c r="R2284" s="537"/>
      <c r="S2284" s="537"/>
    </row>
    <row r="2285" spans="2:19" ht="18.75" customHeight="1">
      <c r="B2285" s="626"/>
      <c r="C2285" s="626"/>
      <c r="D2285" s="626" t="str">
        <f ca="1">IFERROR(_xludf.XLOOKUP(E2285,예산코드!D:D,예산코드!A:A),"")</f>
        <v/>
      </c>
      <c r="E2285" s="739"/>
      <c r="F2285" s="747"/>
      <c r="G2285" s="740"/>
      <c r="H2285" s="741"/>
      <c r="I2285" s="741"/>
      <c r="J2285" s="741"/>
      <c r="K2285" s="742"/>
      <c r="L2285" s="743"/>
      <c r="M2285" s="502" t="str">
        <f t="array" aca="1" ref="M2285" ca="1">IFERROR(_xludf.IFS(J2285="원천",K2285*3.3%*-1,J2285="원천/고용",SUM(K2285*3.3%*-1,K2285*75%*0.8%*-1)),"")</f>
        <v/>
      </c>
      <c r="N2285" s="503">
        <f t="shared" ca="1" si="37"/>
        <v>0</v>
      </c>
      <c r="O2285" s="541"/>
      <c r="P2285" s="541"/>
      <c r="Q2285" s="537"/>
      <c r="R2285" s="537"/>
      <c r="S2285" s="537"/>
    </row>
    <row r="2286" spans="2:19" ht="18.75" customHeight="1">
      <c r="B2286" s="626"/>
      <c r="C2286" s="626"/>
      <c r="D2286" s="626" t="str">
        <f ca="1">IFERROR(_xludf.XLOOKUP(E2286,예산코드!D:D,예산코드!A:A),"")</f>
        <v/>
      </c>
      <c r="E2286" s="739"/>
      <c r="F2286" s="747"/>
      <c r="G2286" s="740"/>
      <c r="H2286" s="741"/>
      <c r="I2286" s="741"/>
      <c r="J2286" s="741"/>
      <c r="K2286" s="742"/>
      <c r="L2286" s="743"/>
      <c r="M2286" s="502" t="str">
        <f t="array" aca="1" ref="M2286" ca="1">IFERROR(_xludf.IFS(J2286="원천",K2286*3.3%*-1,J2286="원천/고용",SUM(K2286*3.3%*-1,K2286*75%*0.8%*-1)),"")</f>
        <v/>
      </c>
      <c r="N2286" s="503">
        <f t="shared" ca="1" si="37"/>
        <v>0</v>
      </c>
      <c r="O2286" s="540"/>
      <c r="P2286" s="540"/>
      <c r="Q2286" s="537"/>
      <c r="R2286" s="537"/>
      <c r="S2286" s="537"/>
    </row>
    <row r="2287" spans="2:19" ht="18.75" customHeight="1">
      <c r="B2287" s="626"/>
      <c r="C2287" s="626"/>
      <c r="D2287" s="626" t="str">
        <f ca="1">IFERROR(_xludf.XLOOKUP(E2287,예산코드!D:D,예산코드!A:A),"")</f>
        <v/>
      </c>
      <c r="E2287" s="739"/>
      <c r="F2287" s="747"/>
      <c r="G2287" s="740"/>
      <c r="H2287" s="741"/>
      <c r="I2287" s="741"/>
      <c r="J2287" s="741"/>
      <c r="K2287" s="742"/>
      <c r="L2287" s="743"/>
      <c r="M2287" s="502" t="str">
        <f t="array" aca="1" ref="M2287" ca="1">IFERROR(_xludf.IFS(J2287="원천",K2287*3.3%*-1,J2287="원천/고용",SUM(K2287*3.3%*-1,K2287*75%*0.8%*-1)),"")</f>
        <v/>
      </c>
      <c r="N2287" s="503">
        <f t="shared" ca="1" si="37"/>
        <v>0</v>
      </c>
      <c r="O2287" s="541"/>
      <c r="P2287" s="541"/>
      <c r="Q2287" s="537"/>
      <c r="R2287" s="537"/>
      <c r="S2287" s="537"/>
    </row>
    <row r="2288" spans="2:19" ht="18.75" customHeight="1">
      <c r="B2288" s="626"/>
      <c r="C2288" s="626"/>
      <c r="D2288" s="626" t="str">
        <f ca="1">IFERROR(_xludf.XLOOKUP(E2288,예산코드!D:D,예산코드!A:A),"")</f>
        <v/>
      </c>
      <c r="E2288" s="739"/>
      <c r="F2288" s="747"/>
      <c r="G2288" s="740"/>
      <c r="H2288" s="741"/>
      <c r="I2288" s="741"/>
      <c r="J2288" s="741"/>
      <c r="K2288" s="742"/>
      <c r="L2288" s="743"/>
      <c r="M2288" s="502" t="str">
        <f t="array" aca="1" ref="M2288" ca="1">IFERROR(_xludf.IFS(J2288="원천",K2288*3.3%*-1,J2288="원천/고용",SUM(K2288*3.3%*-1,K2288*75%*0.8%*-1)),"")</f>
        <v/>
      </c>
      <c r="N2288" s="503">
        <f t="shared" ca="1" si="37"/>
        <v>0</v>
      </c>
      <c r="O2288" s="540"/>
      <c r="P2288" s="540"/>
      <c r="Q2288" s="537"/>
      <c r="R2288" s="537"/>
      <c r="S2288" s="537"/>
    </row>
    <row r="2289" spans="2:19" ht="18.75" customHeight="1">
      <c r="B2289" s="626"/>
      <c r="C2289" s="626"/>
      <c r="D2289" s="626" t="str">
        <f ca="1">IFERROR(_xludf.XLOOKUP(E2289,예산코드!D:D,예산코드!A:A),"")</f>
        <v/>
      </c>
      <c r="E2289" s="739"/>
      <c r="F2289" s="747"/>
      <c r="G2289" s="740"/>
      <c r="H2289" s="741"/>
      <c r="I2289" s="741"/>
      <c r="J2289" s="741"/>
      <c r="K2289" s="742"/>
      <c r="L2289" s="743"/>
      <c r="M2289" s="502" t="str">
        <f t="array" aca="1" ref="M2289" ca="1">IFERROR(_xludf.IFS(J2289="원천",K2289*3.3%*-1,J2289="원천/고용",SUM(K2289*3.3%*-1,K2289*75%*0.8%*-1)),"")</f>
        <v/>
      </c>
      <c r="N2289" s="503">
        <f t="shared" ca="1" si="37"/>
        <v>0</v>
      </c>
      <c r="O2289" s="541"/>
      <c r="P2289" s="541"/>
      <c r="Q2289" s="537"/>
      <c r="R2289" s="537"/>
      <c r="S2289" s="537"/>
    </row>
    <row r="2290" spans="2:19" ht="18.75" customHeight="1">
      <c r="B2290" s="626"/>
      <c r="C2290" s="626"/>
      <c r="D2290" s="626" t="str">
        <f ca="1">IFERROR(_xludf.XLOOKUP(E2290,예산코드!D:D,예산코드!A:A),"")</f>
        <v/>
      </c>
      <c r="E2290" s="739"/>
      <c r="F2290" s="747"/>
      <c r="G2290" s="740"/>
      <c r="H2290" s="741"/>
      <c r="I2290" s="741"/>
      <c r="J2290" s="741"/>
      <c r="K2290" s="742"/>
      <c r="L2290" s="743"/>
      <c r="M2290" s="502" t="str">
        <f t="array" aca="1" ref="M2290" ca="1">IFERROR(_xludf.IFS(J2290="원천",K2290*3.3%*-1,J2290="원천/고용",SUM(K2290*3.3%*-1,K2290*75%*0.8%*-1)),"")</f>
        <v/>
      </c>
      <c r="N2290" s="503">
        <f t="shared" ca="1" si="37"/>
        <v>0</v>
      </c>
      <c r="O2290" s="540"/>
      <c r="P2290" s="540"/>
      <c r="Q2290" s="537"/>
      <c r="R2290" s="537"/>
      <c r="S2290" s="537"/>
    </row>
    <row r="2291" spans="2:19" ht="18.75" customHeight="1">
      <c r="B2291" s="626"/>
      <c r="C2291" s="626"/>
      <c r="D2291" s="626" t="str">
        <f ca="1">IFERROR(_xludf.XLOOKUP(E2291,예산코드!D:D,예산코드!A:A),"")</f>
        <v/>
      </c>
      <c r="E2291" s="739"/>
      <c r="F2291" s="747"/>
      <c r="G2291" s="740"/>
      <c r="H2291" s="741"/>
      <c r="I2291" s="741"/>
      <c r="J2291" s="741"/>
      <c r="K2291" s="742"/>
      <c r="L2291" s="743"/>
      <c r="M2291" s="502" t="str">
        <f t="array" aca="1" ref="M2291" ca="1">IFERROR(_xludf.IFS(J2291="원천",K2291*3.3%*-1,J2291="원천/고용",SUM(K2291*3.3%*-1,K2291*75%*0.8%*-1)),"")</f>
        <v/>
      </c>
      <c r="N2291" s="503">
        <f t="shared" ca="1" si="37"/>
        <v>0</v>
      </c>
      <c r="O2291" s="541"/>
      <c r="P2291" s="541"/>
      <c r="Q2291" s="537"/>
      <c r="R2291" s="537"/>
      <c r="S2291" s="537"/>
    </row>
    <row r="2292" spans="2:19" ht="18.75" customHeight="1">
      <c r="B2292" s="626"/>
      <c r="C2292" s="626"/>
      <c r="D2292" s="626" t="str">
        <f ca="1">IFERROR(_xludf.XLOOKUP(E2292,예산코드!D:D,예산코드!A:A),"")</f>
        <v/>
      </c>
      <c r="E2292" s="739"/>
      <c r="F2292" s="747"/>
      <c r="G2292" s="740"/>
      <c r="H2292" s="741"/>
      <c r="I2292" s="741"/>
      <c r="J2292" s="741"/>
      <c r="K2292" s="742"/>
      <c r="L2292" s="743"/>
      <c r="M2292" s="502" t="str">
        <f t="array" aca="1" ref="M2292" ca="1">IFERROR(_xludf.IFS(J2292="원천",K2292*3.3%*-1,J2292="원천/고용",SUM(K2292*3.3%*-1,K2292*75%*0.8%*-1)),"")</f>
        <v/>
      </c>
      <c r="N2292" s="503">
        <f t="shared" ca="1" si="37"/>
        <v>0</v>
      </c>
      <c r="O2292" s="540"/>
      <c r="P2292" s="540"/>
      <c r="Q2292" s="537"/>
      <c r="R2292" s="537"/>
      <c r="S2292" s="537"/>
    </row>
    <row r="2293" spans="2:19" ht="18.75" customHeight="1">
      <c r="B2293" s="626"/>
      <c r="C2293" s="626"/>
      <c r="D2293" s="626" t="str">
        <f ca="1">IFERROR(_xludf.XLOOKUP(E2293,예산코드!D:D,예산코드!A:A),"")</f>
        <v/>
      </c>
      <c r="E2293" s="739"/>
      <c r="F2293" s="747"/>
      <c r="G2293" s="740"/>
      <c r="H2293" s="741"/>
      <c r="I2293" s="741"/>
      <c r="J2293" s="741"/>
      <c r="K2293" s="742"/>
      <c r="L2293" s="743"/>
      <c r="M2293" s="502" t="str">
        <f t="array" aca="1" ref="M2293" ca="1">IFERROR(_xludf.IFS(J2293="원천",K2293*3.3%*-1,J2293="원천/고용",SUM(K2293*3.3%*-1,K2293*75%*0.8%*-1)),"")</f>
        <v/>
      </c>
      <c r="N2293" s="503">
        <f t="shared" ca="1" si="37"/>
        <v>0</v>
      </c>
      <c r="O2293" s="541"/>
      <c r="P2293" s="541"/>
      <c r="Q2293" s="537"/>
      <c r="R2293" s="537"/>
      <c r="S2293" s="537"/>
    </row>
    <row r="2294" spans="2:19" ht="18.75" customHeight="1">
      <c r="B2294" s="626"/>
      <c r="C2294" s="626"/>
      <c r="D2294" s="626" t="str">
        <f ca="1">IFERROR(_xludf.XLOOKUP(E2294,예산코드!D:D,예산코드!A:A),"")</f>
        <v/>
      </c>
      <c r="E2294" s="739"/>
      <c r="F2294" s="747"/>
      <c r="G2294" s="740"/>
      <c r="H2294" s="741"/>
      <c r="I2294" s="741"/>
      <c r="J2294" s="741"/>
      <c r="K2294" s="742"/>
      <c r="L2294" s="743"/>
      <c r="M2294" s="502" t="str">
        <f t="array" aca="1" ref="M2294" ca="1">IFERROR(_xludf.IFS(J2294="원천",K2294*3.3%*-1,J2294="원천/고용",SUM(K2294*3.3%*-1,K2294*75%*0.8%*-1)),"")</f>
        <v/>
      </c>
      <c r="N2294" s="503">
        <f t="shared" ca="1" si="37"/>
        <v>0</v>
      </c>
      <c r="O2294" s="540"/>
      <c r="P2294" s="540"/>
      <c r="Q2294" s="537"/>
      <c r="R2294" s="537"/>
      <c r="S2294" s="537"/>
    </row>
    <row r="2295" spans="2:19" ht="18.75" customHeight="1">
      <c r="B2295" s="626"/>
      <c r="C2295" s="626"/>
      <c r="D2295" s="626" t="str">
        <f ca="1">IFERROR(_xludf.XLOOKUP(E2295,예산코드!D:D,예산코드!A:A),"")</f>
        <v/>
      </c>
      <c r="E2295" s="739"/>
      <c r="F2295" s="747"/>
      <c r="G2295" s="740"/>
      <c r="H2295" s="741"/>
      <c r="I2295" s="741"/>
      <c r="J2295" s="741"/>
      <c r="K2295" s="742"/>
      <c r="L2295" s="743"/>
      <c r="M2295" s="502" t="str">
        <f t="array" aca="1" ref="M2295" ca="1">IFERROR(_xludf.IFS(J2295="원천",K2295*3.3%*-1,J2295="원천/고용",SUM(K2295*3.3%*-1,K2295*75%*0.8%*-1)),"")</f>
        <v/>
      </c>
      <c r="N2295" s="503">
        <f t="shared" ca="1" si="37"/>
        <v>0</v>
      </c>
      <c r="O2295" s="541"/>
      <c r="P2295" s="541"/>
      <c r="Q2295" s="537"/>
      <c r="R2295" s="537"/>
      <c r="S2295" s="537"/>
    </row>
    <row r="2296" spans="2:19" ht="18.75" customHeight="1">
      <c r="B2296" s="626"/>
      <c r="C2296" s="626"/>
      <c r="D2296" s="626" t="str">
        <f ca="1">IFERROR(_xludf.XLOOKUP(E2296,예산코드!D:D,예산코드!A:A),"")</f>
        <v/>
      </c>
      <c r="E2296" s="739"/>
      <c r="F2296" s="747"/>
      <c r="G2296" s="740"/>
      <c r="H2296" s="741"/>
      <c r="I2296" s="741"/>
      <c r="J2296" s="741"/>
      <c r="K2296" s="742"/>
      <c r="L2296" s="743"/>
      <c r="M2296" s="502" t="str">
        <f t="array" aca="1" ref="M2296" ca="1">IFERROR(_xludf.IFS(J2296="원천",K2296*3.3%*-1,J2296="원천/고용",SUM(K2296*3.3%*-1,K2296*75%*0.8%*-1)),"")</f>
        <v/>
      </c>
      <c r="N2296" s="503">
        <f t="shared" ca="1" si="37"/>
        <v>0</v>
      </c>
      <c r="O2296" s="540"/>
      <c r="P2296" s="540"/>
      <c r="Q2296" s="537"/>
      <c r="R2296" s="537"/>
      <c r="S2296" s="537"/>
    </row>
    <row r="2297" spans="2:19" ht="18.75" customHeight="1">
      <c r="B2297" s="626"/>
      <c r="C2297" s="626"/>
      <c r="D2297" s="626" t="str">
        <f ca="1">IFERROR(_xludf.XLOOKUP(E2297,예산코드!D:D,예산코드!A:A),"")</f>
        <v/>
      </c>
      <c r="E2297" s="739"/>
      <c r="F2297" s="747"/>
      <c r="G2297" s="740"/>
      <c r="H2297" s="741"/>
      <c r="I2297" s="741"/>
      <c r="J2297" s="741"/>
      <c r="K2297" s="742"/>
      <c r="L2297" s="743"/>
      <c r="M2297" s="502" t="str">
        <f t="array" aca="1" ref="M2297" ca="1">IFERROR(_xludf.IFS(J2297="원천",K2297*3.3%*-1,J2297="원천/고용",SUM(K2297*3.3%*-1,K2297*75%*0.8%*-1)),"")</f>
        <v/>
      </c>
      <c r="N2297" s="503">
        <f t="shared" ca="1" si="37"/>
        <v>0</v>
      </c>
      <c r="O2297" s="541"/>
      <c r="P2297" s="541"/>
      <c r="Q2297" s="537"/>
      <c r="R2297" s="537"/>
      <c r="S2297" s="537"/>
    </row>
    <row r="2298" spans="2:19" ht="18.75" customHeight="1">
      <c r="B2298" s="626"/>
      <c r="C2298" s="626"/>
      <c r="D2298" s="626" t="str">
        <f ca="1">IFERROR(_xludf.XLOOKUP(E2298,예산코드!D:D,예산코드!A:A),"")</f>
        <v/>
      </c>
      <c r="E2298" s="739"/>
      <c r="F2298" s="747"/>
      <c r="G2298" s="740"/>
      <c r="H2298" s="741"/>
      <c r="I2298" s="741"/>
      <c r="J2298" s="741"/>
      <c r="K2298" s="742"/>
      <c r="L2298" s="743"/>
      <c r="M2298" s="502" t="str">
        <f t="array" aca="1" ref="M2298" ca="1">IFERROR(_xludf.IFS(J2298="원천",K2298*3.3%*-1,J2298="원천/고용",SUM(K2298*3.3%*-1,K2298*75%*0.8%*-1)),"")</f>
        <v/>
      </c>
      <c r="N2298" s="503">
        <f t="shared" ca="1" si="37"/>
        <v>0</v>
      </c>
      <c r="O2298" s="540"/>
      <c r="P2298" s="540"/>
      <c r="Q2298" s="537"/>
      <c r="R2298" s="537"/>
      <c r="S2298" s="537"/>
    </row>
    <row r="2299" spans="2:19" ht="18.75" customHeight="1">
      <c r="B2299" s="626"/>
      <c r="C2299" s="626"/>
      <c r="D2299" s="626" t="str">
        <f ca="1">IFERROR(_xludf.XLOOKUP(E2299,예산코드!D:D,예산코드!A:A),"")</f>
        <v/>
      </c>
      <c r="E2299" s="739"/>
      <c r="F2299" s="747"/>
      <c r="G2299" s="740"/>
      <c r="H2299" s="741"/>
      <c r="I2299" s="741"/>
      <c r="J2299" s="741"/>
      <c r="K2299" s="742"/>
      <c r="L2299" s="743"/>
      <c r="M2299" s="502" t="str">
        <f t="array" aca="1" ref="M2299" ca="1">IFERROR(_xludf.IFS(J2299="원천",K2299*3.3%*-1,J2299="원천/고용",SUM(K2299*3.3%*-1,K2299*75%*0.8%*-1)),"")</f>
        <v/>
      </c>
      <c r="N2299" s="503">
        <f t="shared" ca="1" si="37"/>
        <v>0</v>
      </c>
      <c r="O2299" s="541"/>
      <c r="P2299" s="541"/>
      <c r="Q2299" s="537"/>
      <c r="R2299" s="537"/>
      <c r="S2299" s="537"/>
    </row>
    <row r="2300" spans="2:19" ht="18.75" customHeight="1">
      <c r="B2300" s="626"/>
      <c r="C2300" s="626"/>
      <c r="D2300" s="626" t="str">
        <f ca="1">IFERROR(_xludf.XLOOKUP(E2300,예산코드!D:D,예산코드!A:A),"")</f>
        <v/>
      </c>
      <c r="E2300" s="739"/>
      <c r="F2300" s="747"/>
      <c r="G2300" s="740"/>
      <c r="H2300" s="741"/>
      <c r="I2300" s="741"/>
      <c r="J2300" s="741"/>
      <c r="K2300" s="742"/>
      <c r="L2300" s="743"/>
      <c r="M2300" s="502" t="str">
        <f t="array" aca="1" ref="M2300" ca="1">IFERROR(_xludf.IFS(J2300="원천",K2300*3.3%*-1,J2300="원천/고용",SUM(K2300*3.3%*-1,K2300*75%*0.8%*-1)),"")</f>
        <v/>
      </c>
      <c r="N2300" s="503">
        <f t="shared" ca="1" si="37"/>
        <v>0</v>
      </c>
      <c r="O2300" s="540"/>
      <c r="P2300" s="540"/>
      <c r="Q2300" s="537"/>
      <c r="R2300" s="537"/>
      <c r="S2300" s="537"/>
    </row>
    <row r="2301" spans="2:19" ht="18.75" customHeight="1">
      <c r="B2301" s="626"/>
      <c r="C2301" s="626"/>
      <c r="D2301" s="626" t="str">
        <f ca="1">IFERROR(_xludf.XLOOKUP(E2301,예산코드!D:D,예산코드!A:A),"")</f>
        <v/>
      </c>
      <c r="E2301" s="739"/>
      <c r="F2301" s="747"/>
      <c r="G2301" s="740"/>
      <c r="H2301" s="741"/>
      <c r="I2301" s="741"/>
      <c r="J2301" s="741"/>
      <c r="K2301" s="742"/>
      <c r="L2301" s="743"/>
      <c r="M2301" s="502" t="str">
        <f t="array" aca="1" ref="M2301" ca="1">IFERROR(_xludf.IFS(J2301="원천",K2301*3.3%*-1,J2301="원천/고용",SUM(K2301*3.3%*-1,K2301*75%*0.8%*-1)),"")</f>
        <v/>
      </c>
      <c r="N2301" s="503">
        <f t="shared" ca="1" si="37"/>
        <v>0</v>
      </c>
      <c r="O2301" s="541"/>
      <c r="P2301" s="541"/>
      <c r="Q2301" s="537"/>
      <c r="R2301" s="537"/>
      <c r="S2301" s="537"/>
    </row>
    <row r="2302" spans="2:19" ht="18.75" customHeight="1">
      <c r="B2302" s="626"/>
      <c r="C2302" s="626"/>
      <c r="D2302" s="626" t="str">
        <f ca="1">IFERROR(_xludf.XLOOKUP(E2302,예산코드!D:D,예산코드!A:A),"")</f>
        <v/>
      </c>
      <c r="E2302" s="739"/>
      <c r="F2302" s="747"/>
      <c r="G2302" s="740"/>
      <c r="H2302" s="741"/>
      <c r="I2302" s="741"/>
      <c r="J2302" s="741"/>
      <c r="K2302" s="742"/>
      <c r="L2302" s="743"/>
      <c r="M2302" s="502" t="str">
        <f t="array" aca="1" ref="M2302" ca="1">IFERROR(_xludf.IFS(J2302="원천",K2302*3.3%*-1,J2302="원천/고용",SUM(K2302*3.3%*-1,K2302*75%*0.8%*-1)),"")</f>
        <v/>
      </c>
      <c r="N2302" s="503">
        <f t="shared" ca="1" si="37"/>
        <v>0</v>
      </c>
      <c r="O2302" s="540"/>
      <c r="P2302" s="540"/>
      <c r="Q2302" s="537"/>
      <c r="R2302" s="537"/>
      <c r="S2302" s="537"/>
    </row>
    <row r="2303" spans="2:19" ht="18.75" customHeight="1">
      <c r="B2303" s="626"/>
      <c r="C2303" s="626"/>
      <c r="D2303" s="626" t="str">
        <f ca="1">IFERROR(_xludf.XLOOKUP(E2303,예산코드!D:D,예산코드!A:A),"")</f>
        <v/>
      </c>
      <c r="E2303" s="739"/>
      <c r="F2303" s="747"/>
      <c r="G2303" s="740"/>
      <c r="H2303" s="741"/>
      <c r="I2303" s="741"/>
      <c r="J2303" s="741"/>
      <c r="K2303" s="742"/>
      <c r="L2303" s="743"/>
      <c r="M2303" s="502" t="str">
        <f t="array" aca="1" ref="M2303" ca="1">IFERROR(_xludf.IFS(J2303="원천",K2303*3.3%*-1,J2303="원천/고용",SUM(K2303*3.3%*-1,K2303*75%*0.8%*-1)),"")</f>
        <v/>
      </c>
      <c r="N2303" s="503">
        <f t="shared" ca="1" si="37"/>
        <v>0</v>
      </c>
      <c r="O2303" s="541"/>
      <c r="P2303" s="541"/>
      <c r="Q2303" s="537"/>
      <c r="R2303" s="537"/>
      <c r="S2303" s="537"/>
    </row>
    <row r="2304" spans="2:19" ht="18.75" customHeight="1">
      <c r="B2304" s="626"/>
      <c r="C2304" s="626"/>
      <c r="D2304" s="626" t="str">
        <f ca="1">IFERROR(_xludf.XLOOKUP(E2304,예산코드!D:D,예산코드!A:A),"")</f>
        <v/>
      </c>
      <c r="E2304" s="739"/>
      <c r="F2304" s="747"/>
      <c r="G2304" s="740"/>
      <c r="H2304" s="741"/>
      <c r="I2304" s="741"/>
      <c r="J2304" s="741"/>
      <c r="K2304" s="742"/>
      <c r="L2304" s="743"/>
      <c r="M2304" s="502" t="str">
        <f t="array" aca="1" ref="M2304" ca="1">IFERROR(_xludf.IFS(J2304="원천",K2304*3.3%*-1,J2304="원천/고용",SUM(K2304*3.3%*-1,K2304*75%*0.8%*-1)),"")</f>
        <v/>
      </c>
      <c r="N2304" s="503">
        <f t="shared" ca="1" si="37"/>
        <v>0</v>
      </c>
      <c r="O2304" s="540"/>
      <c r="P2304" s="540"/>
      <c r="Q2304" s="537"/>
      <c r="R2304" s="537"/>
      <c r="S2304" s="537"/>
    </row>
    <row r="2305" spans="2:19" ht="18.75" customHeight="1">
      <c r="B2305" s="626"/>
      <c r="C2305" s="626"/>
      <c r="D2305" s="626" t="str">
        <f ca="1">IFERROR(_xludf.XLOOKUP(E2305,예산코드!D:D,예산코드!A:A),"")</f>
        <v/>
      </c>
      <c r="E2305" s="739"/>
      <c r="F2305" s="747"/>
      <c r="G2305" s="740"/>
      <c r="H2305" s="741"/>
      <c r="I2305" s="741"/>
      <c r="J2305" s="741"/>
      <c r="K2305" s="742"/>
      <c r="L2305" s="743"/>
      <c r="M2305" s="502" t="str">
        <f t="array" aca="1" ref="M2305" ca="1">IFERROR(_xludf.IFS(J2305="원천",K2305*3.3%*-1,J2305="원천/고용",SUM(K2305*3.3%*-1,K2305*75%*0.8%*-1)),"")</f>
        <v/>
      </c>
      <c r="N2305" s="503">
        <f t="shared" ca="1" si="37"/>
        <v>0</v>
      </c>
      <c r="O2305" s="541"/>
      <c r="P2305" s="541"/>
      <c r="Q2305" s="537"/>
      <c r="R2305" s="537"/>
      <c r="S2305" s="537"/>
    </row>
    <row r="2306" spans="2:19" ht="18.75" customHeight="1">
      <c r="B2306" s="626"/>
      <c r="C2306" s="626"/>
      <c r="D2306" s="626" t="str">
        <f ca="1">IFERROR(_xludf.XLOOKUP(E2306,예산코드!D:D,예산코드!A:A),"")</f>
        <v/>
      </c>
      <c r="E2306" s="739"/>
      <c r="F2306" s="747"/>
      <c r="G2306" s="740"/>
      <c r="H2306" s="741"/>
      <c r="I2306" s="741"/>
      <c r="J2306" s="741"/>
      <c r="K2306" s="742"/>
      <c r="L2306" s="743"/>
      <c r="M2306" s="502" t="str">
        <f t="array" aca="1" ref="M2306" ca="1">IFERROR(_xludf.IFS(J2306="원천",K2306*3.3%*-1,J2306="원천/고용",SUM(K2306*3.3%*-1,K2306*75%*0.8%*-1)),"")</f>
        <v/>
      </c>
      <c r="N2306" s="503">
        <f t="shared" ca="1" si="37"/>
        <v>0</v>
      </c>
      <c r="O2306" s="540"/>
      <c r="P2306" s="540"/>
      <c r="Q2306" s="537"/>
      <c r="R2306" s="537"/>
      <c r="S2306" s="537"/>
    </row>
    <row r="2307" spans="2:19" ht="18.75" customHeight="1">
      <c r="B2307" s="626"/>
      <c r="C2307" s="626"/>
      <c r="D2307" s="626" t="str">
        <f ca="1">IFERROR(_xludf.XLOOKUP(E2307,예산코드!D:D,예산코드!A:A),"")</f>
        <v/>
      </c>
      <c r="E2307" s="739"/>
      <c r="F2307" s="747"/>
      <c r="G2307" s="740"/>
      <c r="H2307" s="741"/>
      <c r="I2307" s="741"/>
      <c r="J2307" s="741"/>
      <c r="K2307" s="742"/>
      <c r="L2307" s="743"/>
      <c r="M2307" s="502" t="str">
        <f t="array" aca="1" ref="M2307" ca="1">IFERROR(_xludf.IFS(J2307="원천",K2307*3.3%*-1,J2307="원천/고용",SUM(K2307*3.3%*-1,K2307*75%*0.8%*-1)),"")</f>
        <v/>
      </c>
      <c r="N2307" s="503">
        <f t="shared" ca="1" si="37"/>
        <v>0</v>
      </c>
      <c r="O2307" s="541"/>
      <c r="P2307" s="541"/>
      <c r="Q2307" s="537"/>
      <c r="R2307" s="537"/>
      <c r="S2307" s="537"/>
    </row>
    <row r="2308" spans="2:19" ht="18.75" customHeight="1">
      <c r="B2308" s="626"/>
      <c r="C2308" s="626"/>
      <c r="D2308" s="626" t="str">
        <f ca="1">IFERROR(_xludf.XLOOKUP(E2308,예산코드!D:D,예산코드!A:A),"")</f>
        <v/>
      </c>
      <c r="E2308" s="739"/>
      <c r="F2308" s="747"/>
      <c r="G2308" s="740"/>
      <c r="H2308" s="741"/>
      <c r="I2308" s="741"/>
      <c r="J2308" s="741"/>
      <c r="K2308" s="742"/>
      <c r="L2308" s="743"/>
      <c r="M2308" s="502" t="str">
        <f t="array" aca="1" ref="M2308" ca="1">IFERROR(_xludf.IFS(J2308="원천",K2308*3.3%*-1,J2308="원천/고용",SUM(K2308*3.3%*-1,K2308*75%*0.8%*-1)),"")</f>
        <v/>
      </c>
      <c r="N2308" s="503">
        <f t="shared" ref="N2308:N2562" ca="1" si="38">SUM(K2308:M2308)</f>
        <v>0</v>
      </c>
      <c r="O2308" s="540"/>
      <c r="P2308" s="540"/>
      <c r="Q2308" s="537"/>
      <c r="R2308" s="537"/>
      <c r="S2308" s="537"/>
    </row>
    <row r="2309" spans="2:19" ht="18.75" customHeight="1">
      <c r="B2309" s="626"/>
      <c r="C2309" s="626"/>
      <c r="D2309" s="626" t="str">
        <f ca="1">IFERROR(_xludf.XLOOKUP(E2309,예산코드!D:D,예산코드!A:A),"")</f>
        <v/>
      </c>
      <c r="E2309" s="739"/>
      <c r="F2309" s="747"/>
      <c r="G2309" s="740"/>
      <c r="H2309" s="741"/>
      <c r="I2309" s="741"/>
      <c r="J2309" s="741"/>
      <c r="K2309" s="742"/>
      <c r="L2309" s="743"/>
      <c r="M2309" s="502" t="str">
        <f t="array" aca="1" ref="M2309" ca="1">IFERROR(_xludf.IFS(J2309="원천",K2309*3.3%*-1,J2309="원천/고용",SUM(K2309*3.3%*-1,K2309*75%*0.8%*-1)),"")</f>
        <v/>
      </c>
      <c r="N2309" s="503">
        <f t="shared" ca="1" si="38"/>
        <v>0</v>
      </c>
      <c r="O2309" s="541"/>
      <c r="P2309" s="541"/>
      <c r="Q2309" s="537"/>
      <c r="R2309" s="537"/>
      <c r="S2309" s="537"/>
    </row>
    <row r="2310" spans="2:19" ht="18.75" customHeight="1">
      <c r="B2310" s="626"/>
      <c r="C2310" s="626"/>
      <c r="D2310" s="626" t="str">
        <f ca="1">IFERROR(_xludf.XLOOKUP(E2310,예산코드!D:D,예산코드!A:A),"")</f>
        <v/>
      </c>
      <c r="E2310" s="739"/>
      <c r="F2310" s="747"/>
      <c r="G2310" s="740"/>
      <c r="H2310" s="741"/>
      <c r="I2310" s="741"/>
      <c r="J2310" s="741"/>
      <c r="K2310" s="742"/>
      <c r="L2310" s="743"/>
      <c r="M2310" s="502" t="str">
        <f t="array" aca="1" ref="M2310" ca="1">IFERROR(_xludf.IFS(J2310="원천",K2310*3.3%*-1,J2310="원천/고용",SUM(K2310*3.3%*-1,K2310*75%*0.8%*-1)),"")</f>
        <v/>
      </c>
      <c r="N2310" s="503">
        <f t="shared" ca="1" si="38"/>
        <v>0</v>
      </c>
      <c r="O2310" s="540"/>
      <c r="P2310" s="540"/>
      <c r="Q2310" s="537"/>
      <c r="R2310" s="537"/>
      <c r="S2310" s="537"/>
    </row>
    <row r="2311" spans="2:19" ht="18.75" customHeight="1">
      <c r="B2311" s="626"/>
      <c r="C2311" s="626"/>
      <c r="D2311" s="626" t="str">
        <f ca="1">IFERROR(_xludf.XLOOKUP(E2311,예산코드!D:D,예산코드!A:A),"")</f>
        <v/>
      </c>
      <c r="E2311" s="739"/>
      <c r="F2311" s="747"/>
      <c r="G2311" s="740"/>
      <c r="H2311" s="741"/>
      <c r="I2311" s="741"/>
      <c r="J2311" s="741"/>
      <c r="K2311" s="742"/>
      <c r="L2311" s="743"/>
      <c r="M2311" s="502" t="str">
        <f t="array" aca="1" ref="M2311" ca="1">IFERROR(_xludf.IFS(J2311="원천",K2311*3.3%*-1,J2311="원천/고용",SUM(K2311*3.3%*-1,K2311*75%*0.8%*-1)),"")</f>
        <v/>
      </c>
      <c r="N2311" s="503">
        <f t="shared" ca="1" si="38"/>
        <v>0</v>
      </c>
      <c r="O2311" s="541"/>
      <c r="P2311" s="541"/>
      <c r="Q2311" s="537"/>
      <c r="R2311" s="537"/>
      <c r="S2311" s="537"/>
    </row>
    <row r="2312" spans="2:19" ht="18.75" customHeight="1">
      <c r="B2312" s="626"/>
      <c r="C2312" s="626"/>
      <c r="D2312" s="626" t="str">
        <f ca="1">IFERROR(_xludf.XLOOKUP(E2312,예산코드!D:D,예산코드!A:A),"")</f>
        <v/>
      </c>
      <c r="E2312" s="739"/>
      <c r="F2312" s="747"/>
      <c r="G2312" s="740"/>
      <c r="H2312" s="741"/>
      <c r="I2312" s="741"/>
      <c r="J2312" s="741"/>
      <c r="K2312" s="742"/>
      <c r="L2312" s="743"/>
      <c r="M2312" s="502" t="str">
        <f t="array" aca="1" ref="M2312" ca="1">IFERROR(_xludf.IFS(J2312="원천",K2312*3.3%*-1,J2312="원천/고용",SUM(K2312*3.3%*-1,K2312*75%*0.8%*-1)),"")</f>
        <v/>
      </c>
      <c r="N2312" s="503">
        <f t="shared" ca="1" si="38"/>
        <v>0</v>
      </c>
      <c r="O2312" s="540"/>
      <c r="P2312" s="540"/>
      <c r="Q2312" s="537"/>
      <c r="R2312" s="537"/>
      <c r="S2312" s="537"/>
    </row>
    <row r="2313" spans="2:19" ht="18.75" customHeight="1">
      <c r="B2313" s="626"/>
      <c r="C2313" s="626"/>
      <c r="D2313" s="626" t="str">
        <f ca="1">IFERROR(_xludf.XLOOKUP(E2313,예산코드!D:D,예산코드!A:A),"")</f>
        <v/>
      </c>
      <c r="E2313" s="739"/>
      <c r="F2313" s="747"/>
      <c r="G2313" s="740"/>
      <c r="H2313" s="741"/>
      <c r="I2313" s="741"/>
      <c r="J2313" s="741"/>
      <c r="K2313" s="742"/>
      <c r="L2313" s="743"/>
      <c r="M2313" s="502" t="str">
        <f t="array" aca="1" ref="M2313" ca="1">IFERROR(_xludf.IFS(J2313="원천",K2313*3.3%*-1,J2313="원천/고용",SUM(K2313*3.3%*-1,K2313*75%*0.8%*-1)),"")</f>
        <v/>
      </c>
      <c r="N2313" s="503">
        <f t="shared" ca="1" si="38"/>
        <v>0</v>
      </c>
      <c r="O2313" s="541"/>
      <c r="P2313" s="541"/>
      <c r="Q2313" s="537"/>
      <c r="R2313" s="537"/>
      <c r="S2313" s="537"/>
    </row>
    <row r="2314" spans="2:19" ht="18.75" customHeight="1">
      <c r="B2314" s="626"/>
      <c r="C2314" s="626"/>
      <c r="D2314" s="626" t="str">
        <f ca="1">IFERROR(_xludf.XLOOKUP(E2314,예산코드!D:D,예산코드!A:A),"")</f>
        <v/>
      </c>
      <c r="E2314" s="739"/>
      <c r="F2314" s="747"/>
      <c r="G2314" s="740"/>
      <c r="H2314" s="741"/>
      <c r="I2314" s="741"/>
      <c r="J2314" s="741"/>
      <c r="K2314" s="742"/>
      <c r="L2314" s="743"/>
      <c r="M2314" s="502" t="str">
        <f t="array" aca="1" ref="M2314" ca="1">IFERROR(_xludf.IFS(J2314="원천",K2314*3.3%*-1,J2314="원천/고용",SUM(K2314*3.3%*-1,K2314*75%*0.8%*-1)),"")</f>
        <v/>
      </c>
      <c r="N2314" s="503">
        <f t="shared" ca="1" si="38"/>
        <v>0</v>
      </c>
      <c r="O2314" s="540"/>
      <c r="P2314" s="540"/>
      <c r="Q2314" s="537"/>
      <c r="R2314" s="537"/>
      <c r="S2314" s="537"/>
    </row>
    <row r="2315" spans="2:19" ht="18.75" customHeight="1">
      <c r="B2315" s="626"/>
      <c r="C2315" s="626"/>
      <c r="D2315" s="626" t="str">
        <f ca="1">IFERROR(_xludf.XLOOKUP(E2315,예산코드!D:D,예산코드!A:A),"")</f>
        <v/>
      </c>
      <c r="E2315" s="739"/>
      <c r="F2315" s="747"/>
      <c r="G2315" s="740"/>
      <c r="H2315" s="741"/>
      <c r="I2315" s="741"/>
      <c r="J2315" s="741"/>
      <c r="K2315" s="742"/>
      <c r="L2315" s="743"/>
      <c r="M2315" s="502" t="str">
        <f t="array" aca="1" ref="M2315" ca="1">IFERROR(_xludf.IFS(J2315="원천",K2315*3.3%*-1,J2315="원천/고용",SUM(K2315*3.3%*-1,K2315*75%*0.8%*-1)),"")</f>
        <v/>
      </c>
      <c r="N2315" s="503">
        <f t="shared" ca="1" si="38"/>
        <v>0</v>
      </c>
      <c r="O2315" s="541"/>
      <c r="P2315" s="541"/>
      <c r="Q2315" s="537"/>
      <c r="R2315" s="537"/>
      <c r="S2315" s="537"/>
    </row>
    <row r="2316" spans="2:19" ht="18.75" customHeight="1">
      <c r="B2316" s="626"/>
      <c r="C2316" s="626"/>
      <c r="D2316" s="626" t="str">
        <f ca="1">IFERROR(_xludf.XLOOKUP(E2316,예산코드!D:D,예산코드!A:A),"")</f>
        <v/>
      </c>
      <c r="E2316" s="739"/>
      <c r="F2316" s="747"/>
      <c r="G2316" s="740"/>
      <c r="H2316" s="741"/>
      <c r="I2316" s="741"/>
      <c r="J2316" s="741"/>
      <c r="K2316" s="742"/>
      <c r="L2316" s="743"/>
      <c r="M2316" s="502" t="str">
        <f t="array" aca="1" ref="M2316" ca="1">IFERROR(_xludf.IFS(J2316="원천",K2316*3.3%*-1,J2316="원천/고용",SUM(K2316*3.3%*-1,K2316*75%*0.8%*-1)),"")</f>
        <v/>
      </c>
      <c r="N2316" s="503">
        <f t="shared" ca="1" si="38"/>
        <v>0</v>
      </c>
      <c r="O2316" s="540"/>
      <c r="P2316" s="540"/>
      <c r="Q2316" s="537"/>
      <c r="R2316" s="537"/>
      <c r="S2316" s="537"/>
    </row>
    <row r="2317" spans="2:19" ht="18.75" customHeight="1">
      <c r="B2317" s="626"/>
      <c r="C2317" s="626"/>
      <c r="D2317" s="626" t="str">
        <f ca="1">IFERROR(_xludf.XLOOKUP(E2317,예산코드!D:D,예산코드!A:A),"")</f>
        <v/>
      </c>
      <c r="E2317" s="739"/>
      <c r="F2317" s="747"/>
      <c r="G2317" s="740"/>
      <c r="H2317" s="741"/>
      <c r="I2317" s="741"/>
      <c r="J2317" s="741"/>
      <c r="K2317" s="742"/>
      <c r="L2317" s="743"/>
      <c r="M2317" s="502" t="str">
        <f t="array" aca="1" ref="M2317" ca="1">IFERROR(_xludf.IFS(J2317="원천",K2317*3.3%*-1,J2317="원천/고용",SUM(K2317*3.3%*-1,K2317*75%*0.8%*-1)),"")</f>
        <v/>
      </c>
      <c r="N2317" s="503">
        <f t="shared" ca="1" si="38"/>
        <v>0</v>
      </c>
      <c r="O2317" s="541"/>
      <c r="P2317" s="541"/>
      <c r="Q2317" s="537"/>
      <c r="R2317" s="537"/>
      <c r="S2317" s="537"/>
    </row>
    <row r="2318" spans="2:19" ht="18.75" customHeight="1">
      <c r="B2318" s="626"/>
      <c r="C2318" s="626"/>
      <c r="D2318" s="626" t="str">
        <f ca="1">IFERROR(_xludf.XLOOKUP(E2318,예산코드!D:D,예산코드!A:A),"")</f>
        <v/>
      </c>
      <c r="E2318" s="739"/>
      <c r="F2318" s="747"/>
      <c r="G2318" s="740"/>
      <c r="H2318" s="741"/>
      <c r="I2318" s="741"/>
      <c r="J2318" s="741"/>
      <c r="K2318" s="742"/>
      <c r="L2318" s="743"/>
      <c r="M2318" s="502" t="str">
        <f t="array" aca="1" ref="M2318" ca="1">IFERROR(_xludf.IFS(J2318="원천",K2318*3.3%*-1,J2318="원천/고용",SUM(K2318*3.3%*-1,K2318*75%*0.8%*-1)),"")</f>
        <v/>
      </c>
      <c r="N2318" s="503">
        <f t="shared" ca="1" si="38"/>
        <v>0</v>
      </c>
      <c r="O2318" s="540"/>
      <c r="P2318" s="540"/>
      <c r="Q2318" s="537"/>
      <c r="R2318" s="537"/>
      <c r="S2318" s="537"/>
    </row>
    <row r="2319" spans="2:19" ht="18.75" customHeight="1">
      <c r="B2319" s="626"/>
      <c r="C2319" s="626"/>
      <c r="D2319" s="626" t="str">
        <f ca="1">IFERROR(_xludf.XLOOKUP(E2319,예산코드!D:D,예산코드!A:A),"")</f>
        <v/>
      </c>
      <c r="E2319" s="739"/>
      <c r="F2319" s="747"/>
      <c r="G2319" s="740"/>
      <c r="H2319" s="741"/>
      <c r="I2319" s="741"/>
      <c r="J2319" s="741"/>
      <c r="K2319" s="742"/>
      <c r="L2319" s="743"/>
      <c r="M2319" s="502" t="str">
        <f t="array" aca="1" ref="M2319" ca="1">IFERROR(_xludf.IFS(J2319="원천",K2319*3.3%*-1,J2319="원천/고용",SUM(K2319*3.3%*-1,K2319*75%*0.8%*-1)),"")</f>
        <v/>
      </c>
      <c r="N2319" s="503">
        <f t="shared" ca="1" si="38"/>
        <v>0</v>
      </c>
      <c r="O2319" s="541"/>
      <c r="P2319" s="541"/>
      <c r="Q2319" s="537"/>
      <c r="R2319" s="537"/>
      <c r="S2319" s="537"/>
    </row>
    <row r="2320" spans="2:19" ht="18.75" customHeight="1">
      <c r="B2320" s="626"/>
      <c r="C2320" s="626"/>
      <c r="D2320" s="626" t="str">
        <f ca="1">IFERROR(_xludf.XLOOKUP(E2320,예산코드!D:D,예산코드!A:A),"")</f>
        <v/>
      </c>
      <c r="E2320" s="739"/>
      <c r="F2320" s="747"/>
      <c r="G2320" s="740"/>
      <c r="H2320" s="741"/>
      <c r="I2320" s="741"/>
      <c r="J2320" s="741"/>
      <c r="K2320" s="742"/>
      <c r="L2320" s="743"/>
      <c r="M2320" s="502" t="str">
        <f t="array" aca="1" ref="M2320" ca="1">IFERROR(_xludf.IFS(J2320="원천",K2320*3.3%*-1,J2320="원천/고용",SUM(K2320*3.3%*-1,K2320*75%*0.8%*-1)),"")</f>
        <v/>
      </c>
      <c r="N2320" s="503">
        <f t="shared" ca="1" si="38"/>
        <v>0</v>
      </c>
      <c r="O2320" s="540"/>
      <c r="P2320" s="540"/>
      <c r="Q2320" s="537"/>
      <c r="R2320" s="537"/>
      <c r="S2320" s="537"/>
    </row>
    <row r="2321" spans="2:19" ht="18.75" customHeight="1">
      <c r="B2321" s="626"/>
      <c r="C2321" s="626"/>
      <c r="D2321" s="626" t="str">
        <f ca="1">IFERROR(_xludf.XLOOKUP(E2321,예산코드!D:D,예산코드!A:A),"")</f>
        <v/>
      </c>
      <c r="E2321" s="739"/>
      <c r="F2321" s="747"/>
      <c r="G2321" s="740"/>
      <c r="H2321" s="741"/>
      <c r="I2321" s="741"/>
      <c r="J2321" s="741"/>
      <c r="K2321" s="742"/>
      <c r="L2321" s="743"/>
      <c r="M2321" s="502" t="str">
        <f t="array" aca="1" ref="M2321" ca="1">IFERROR(_xludf.IFS(J2321="원천",K2321*3.3%*-1,J2321="원천/고용",SUM(K2321*3.3%*-1,K2321*75%*0.8%*-1)),"")</f>
        <v/>
      </c>
      <c r="N2321" s="503">
        <f t="shared" ca="1" si="38"/>
        <v>0</v>
      </c>
      <c r="O2321" s="541"/>
      <c r="P2321" s="541"/>
      <c r="Q2321" s="537"/>
      <c r="R2321" s="537"/>
      <c r="S2321" s="537"/>
    </row>
    <row r="2322" spans="2:19" ht="18.75" customHeight="1">
      <c r="B2322" s="626"/>
      <c r="C2322" s="626"/>
      <c r="D2322" s="626" t="str">
        <f ca="1">IFERROR(_xludf.XLOOKUP(E2322,예산코드!D:D,예산코드!A:A),"")</f>
        <v/>
      </c>
      <c r="E2322" s="739"/>
      <c r="F2322" s="747"/>
      <c r="G2322" s="740"/>
      <c r="H2322" s="741"/>
      <c r="I2322" s="741"/>
      <c r="J2322" s="741"/>
      <c r="K2322" s="742"/>
      <c r="L2322" s="743"/>
      <c r="M2322" s="502" t="str">
        <f t="array" aca="1" ref="M2322" ca="1">IFERROR(_xludf.IFS(J2322="원천",K2322*3.3%*-1,J2322="원천/고용",SUM(K2322*3.3%*-1,K2322*75%*0.8%*-1)),"")</f>
        <v/>
      </c>
      <c r="N2322" s="503">
        <f t="shared" ca="1" si="38"/>
        <v>0</v>
      </c>
      <c r="O2322" s="540"/>
      <c r="P2322" s="540"/>
      <c r="Q2322" s="537"/>
      <c r="R2322" s="537"/>
      <c r="S2322" s="537"/>
    </row>
    <row r="2323" spans="2:19" ht="18.75" customHeight="1">
      <c r="B2323" s="626"/>
      <c r="C2323" s="626"/>
      <c r="D2323" s="626" t="str">
        <f ca="1">IFERROR(_xludf.XLOOKUP(E2323,예산코드!D:D,예산코드!A:A),"")</f>
        <v/>
      </c>
      <c r="E2323" s="739"/>
      <c r="F2323" s="747"/>
      <c r="G2323" s="740"/>
      <c r="H2323" s="741"/>
      <c r="I2323" s="741"/>
      <c r="J2323" s="741"/>
      <c r="K2323" s="742"/>
      <c r="L2323" s="743"/>
      <c r="M2323" s="502" t="str">
        <f t="array" aca="1" ref="M2323" ca="1">IFERROR(_xludf.IFS(J2323="원천",K2323*3.3%*-1,J2323="원천/고용",SUM(K2323*3.3%*-1,K2323*75%*0.8%*-1)),"")</f>
        <v/>
      </c>
      <c r="N2323" s="503">
        <f t="shared" ca="1" si="38"/>
        <v>0</v>
      </c>
      <c r="O2323" s="541"/>
      <c r="P2323" s="541"/>
      <c r="Q2323" s="537"/>
      <c r="R2323" s="537"/>
      <c r="S2323" s="537"/>
    </row>
    <row r="2324" spans="2:19" ht="18.75" customHeight="1">
      <c r="B2324" s="626"/>
      <c r="C2324" s="626"/>
      <c r="D2324" s="626" t="str">
        <f ca="1">IFERROR(_xludf.XLOOKUP(E2324,예산코드!D:D,예산코드!A:A),"")</f>
        <v/>
      </c>
      <c r="E2324" s="739"/>
      <c r="F2324" s="747"/>
      <c r="G2324" s="740"/>
      <c r="H2324" s="741"/>
      <c r="I2324" s="741"/>
      <c r="J2324" s="741"/>
      <c r="K2324" s="742"/>
      <c r="L2324" s="743"/>
      <c r="M2324" s="502" t="str">
        <f t="array" aca="1" ref="M2324" ca="1">IFERROR(_xludf.IFS(J2324="원천",K2324*3.3%*-1,J2324="원천/고용",SUM(K2324*3.3%*-1,K2324*75%*0.8%*-1)),"")</f>
        <v/>
      </c>
      <c r="N2324" s="503">
        <f t="shared" ca="1" si="38"/>
        <v>0</v>
      </c>
      <c r="O2324" s="540"/>
      <c r="P2324" s="540"/>
      <c r="Q2324" s="537"/>
      <c r="R2324" s="537"/>
      <c r="S2324" s="537"/>
    </row>
    <row r="2325" spans="2:19" ht="18.75" customHeight="1">
      <c r="B2325" s="626"/>
      <c r="C2325" s="626"/>
      <c r="D2325" s="626" t="str">
        <f ca="1">IFERROR(_xludf.XLOOKUP(E2325,예산코드!D:D,예산코드!A:A),"")</f>
        <v/>
      </c>
      <c r="E2325" s="739"/>
      <c r="F2325" s="747"/>
      <c r="G2325" s="740"/>
      <c r="H2325" s="741"/>
      <c r="I2325" s="741"/>
      <c r="J2325" s="741"/>
      <c r="K2325" s="742"/>
      <c r="L2325" s="743"/>
      <c r="M2325" s="502" t="str">
        <f t="array" aca="1" ref="M2325" ca="1">IFERROR(_xludf.IFS(J2325="원천",K2325*3.3%*-1,J2325="원천/고용",SUM(K2325*3.3%*-1,K2325*75%*0.8%*-1)),"")</f>
        <v/>
      </c>
      <c r="N2325" s="503">
        <f t="shared" ca="1" si="38"/>
        <v>0</v>
      </c>
      <c r="O2325" s="541"/>
      <c r="P2325" s="541"/>
      <c r="Q2325" s="537"/>
      <c r="R2325" s="537"/>
      <c r="S2325" s="537"/>
    </row>
    <row r="2326" spans="2:19" ht="18.75" customHeight="1">
      <c r="B2326" s="626"/>
      <c r="C2326" s="626"/>
      <c r="D2326" s="626" t="str">
        <f ca="1">IFERROR(_xludf.XLOOKUP(E2326,예산코드!D:D,예산코드!A:A),"")</f>
        <v/>
      </c>
      <c r="E2326" s="739"/>
      <c r="F2326" s="747"/>
      <c r="G2326" s="740"/>
      <c r="H2326" s="741"/>
      <c r="I2326" s="741"/>
      <c r="J2326" s="741"/>
      <c r="K2326" s="742"/>
      <c r="L2326" s="743"/>
      <c r="M2326" s="502" t="str">
        <f t="array" aca="1" ref="M2326" ca="1">IFERROR(_xludf.IFS(J2326="원천",K2326*3.3%*-1,J2326="원천/고용",SUM(K2326*3.3%*-1,K2326*75%*0.8%*-1)),"")</f>
        <v/>
      </c>
      <c r="N2326" s="503">
        <f t="shared" ca="1" si="38"/>
        <v>0</v>
      </c>
      <c r="O2326" s="540"/>
      <c r="P2326" s="540"/>
      <c r="Q2326" s="537"/>
      <c r="R2326" s="537"/>
      <c r="S2326" s="537"/>
    </row>
    <row r="2327" spans="2:19" ht="18.75" customHeight="1">
      <c r="B2327" s="626"/>
      <c r="C2327" s="626"/>
      <c r="D2327" s="626" t="str">
        <f ca="1">IFERROR(_xludf.XLOOKUP(E2327,예산코드!D:D,예산코드!A:A),"")</f>
        <v/>
      </c>
      <c r="E2327" s="739"/>
      <c r="F2327" s="747"/>
      <c r="G2327" s="740"/>
      <c r="H2327" s="741"/>
      <c r="I2327" s="741"/>
      <c r="J2327" s="741"/>
      <c r="K2327" s="742"/>
      <c r="L2327" s="743"/>
      <c r="M2327" s="502" t="str">
        <f t="array" aca="1" ref="M2327" ca="1">IFERROR(_xludf.IFS(J2327="원천",K2327*3.3%*-1,J2327="원천/고용",SUM(K2327*3.3%*-1,K2327*75%*0.8%*-1)),"")</f>
        <v/>
      </c>
      <c r="N2327" s="503">
        <f t="shared" ca="1" si="38"/>
        <v>0</v>
      </c>
      <c r="O2327" s="541"/>
      <c r="P2327" s="541"/>
      <c r="Q2327" s="537"/>
      <c r="R2327" s="537"/>
      <c r="S2327" s="537"/>
    </row>
    <row r="2328" spans="2:19" ht="18.75" customHeight="1">
      <c r="B2328" s="626"/>
      <c r="C2328" s="626"/>
      <c r="D2328" s="626" t="str">
        <f ca="1">IFERROR(_xludf.XLOOKUP(E2328,예산코드!D:D,예산코드!A:A),"")</f>
        <v/>
      </c>
      <c r="E2328" s="739"/>
      <c r="F2328" s="747"/>
      <c r="G2328" s="740"/>
      <c r="H2328" s="741"/>
      <c r="I2328" s="741"/>
      <c r="J2328" s="741"/>
      <c r="K2328" s="742"/>
      <c r="L2328" s="743"/>
      <c r="M2328" s="502" t="str">
        <f t="array" aca="1" ref="M2328" ca="1">IFERROR(_xludf.IFS(J2328="원천",K2328*3.3%*-1,J2328="원천/고용",SUM(K2328*3.3%*-1,K2328*75%*0.8%*-1)),"")</f>
        <v/>
      </c>
      <c r="N2328" s="503">
        <f t="shared" ca="1" si="38"/>
        <v>0</v>
      </c>
      <c r="O2328" s="540"/>
      <c r="P2328" s="540"/>
      <c r="Q2328" s="537"/>
      <c r="R2328" s="537"/>
      <c r="S2328" s="537"/>
    </row>
    <row r="2329" spans="2:19" ht="18.75" customHeight="1">
      <c r="B2329" s="626"/>
      <c r="C2329" s="626"/>
      <c r="D2329" s="626" t="str">
        <f ca="1">IFERROR(_xludf.XLOOKUP(E2329,예산코드!D:D,예산코드!A:A),"")</f>
        <v/>
      </c>
      <c r="E2329" s="739"/>
      <c r="F2329" s="747"/>
      <c r="G2329" s="740"/>
      <c r="H2329" s="741"/>
      <c r="I2329" s="741"/>
      <c r="J2329" s="741"/>
      <c r="K2329" s="742"/>
      <c r="L2329" s="743"/>
      <c r="M2329" s="502" t="str">
        <f t="array" aca="1" ref="M2329" ca="1">IFERROR(_xludf.IFS(J2329="원천",K2329*3.3%*-1,J2329="원천/고용",SUM(K2329*3.3%*-1,K2329*75%*0.8%*-1)),"")</f>
        <v/>
      </c>
      <c r="N2329" s="503">
        <f t="shared" ca="1" si="38"/>
        <v>0</v>
      </c>
      <c r="O2329" s="541"/>
      <c r="P2329" s="541"/>
      <c r="Q2329" s="537"/>
      <c r="R2329" s="537"/>
      <c r="S2329" s="537"/>
    </row>
    <row r="2330" spans="2:19" ht="18.75" customHeight="1">
      <c r="B2330" s="626"/>
      <c r="C2330" s="626"/>
      <c r="D2330" s="626" t="str">
        <f ca="1">IFERROR(_xludf.XLOOKUP(E2330,예산코드!D:D,예산코드!A:A),"")</f>
        <v/>
      </c>
      <c r="E2330" s="739"/>
      <c r="F2330" s="747"/>
      <c r="G2330" s="740"/>
      <c r="H2330" s="741"/>
      <c r="I2330" s="741"/>
      <c r="J2330" s="741"/>
      <c r="K2330" s="742"/>
      <c r="L2330" s="743"/>
      <c r="M2330" s="502" t="str">
        <f t="array" aca="1" ref="M2330" ca="1">IFERROR(_xludf.IFS(J2330="원천",K2330*3.3%*-1,J2330="원천/고용",SUM(K2330*3.3%*-1,K2330*75%*0.8%*-1)),"")</f>
        <v/>
      </c>
      <c r="N2330" s="503">
        <f t="shared" ca="1" si="38"/>
        <v>0</v>
      </c>
      <c r="O2330" s="540"/>
      <c r="P2330" s="540"/>
      <c r="Q2330" s="537"/>
      <c r="R2330" s="537"/>
      <c r="S2330" s="537"/>
    </row>
    <row r="2331" spans="2:19" ht="18.75" customHeight="1">
      <c r="B2331" s="626"/>
      <c r="C2331" s="626"/>
      <c r="D2331" s="626" t="str">
        <f ca="1">IFERROR(_xludf.XLOOKUP(E2331,예산코드!D:D,예산코드!A:A),"")</f>
        <v/>
      </c>
      <c r="E2331" s="739"/>
      <c r="F2331" s="747"/>
      <c r="G2331" s="740"/>
      <c r="H2331" s="741"/>
      <c r="I2331" s="741"/>
      <c r="J2331" s="741"/>
      <c r="K2331" s="742"/>
      <c r="L2331" s="743"/>
      <c r="M2331" s="502" t="str">
        <f t="array" aca="1" ref="M2331" ca="1">IFERROR(_xludf.IFS(J2331="원천",K2331*3.3%*-1,J2331="원천/고용",SUM(K2331*3.3%*-1,K2331*75%*0.8%*-1)),"")</f>
        <v/>
      </c>
      <c r="N2331" s="503">
        <f t="shared" ca="1" si="38"/>
        <v>0</v>
      </c>
      <c r="O2331" s="541"/>
      <c r="P2331" s="541"/>
      <c r="Q2331" s="537"/>
      <c r="R2331" s="537"/>
      <c r="S2331" s="537"/>
    </row>
    <row r="2332" spans="2:19" ht="18.75" customHeight="1">
      <c r="B2332" s="626"/>
      <c r="C2332" s="626"/>
      <c r="D2332" s="626" t="str">
        <f ca="1">IFERROR(_xludf.XLOOKUP(E2332,예산코드!D:D,예산코드!A:A),"")</f>
        <v/>
      </c>
      <c r="E2332" s="739"/>
      <c r="F2332" s="747"/>
      <c r="G2332" s="740"/>
      <c r="H2332" s="741"/>
      <c r="I2332" s="741"/>
      <c r="J2332" s="741"/>
      <c r="K2332" s="742"/>
      <c r="L2332" s="743"/>
      <c r="M2332" s="502" t="str">
        <f t="array" aca="1" ref="M2332" ca="1">IFERROR(_xludf.IFS(J2332="원천",K2332*3.3%*-1,J2332="원천/고용",SUM(K2332*3.3%*-1,K2332*75%*0.8%*-1)),"")</f>
        <v/>
      </c>
      <c r="N2332" s="503">
        <f t="shared" ca="1" si="38"/>
        <v>0</v>
      </c>
      <c r="O2332" s="540"/>
      <c r="P2332" s="540"/>
      <c r="Q2332" s="537"/>
      <c r="R2332" s="537"/>
      <c r="S2332" s="537"/>
    </row>
    <row r="2333" spans="2:19" ht="18.75" customHeight="1">
      <c r="B2333" s="626"/>
      <c r="C2333" s="626"/>
      <c r="D2333" s="626" t="str">
        <f ca="1">IFERROR(_xludf.XLOOKUP(E2333,예산코드!D:D,예산코드!A:A),"")</f>
        <v/>
      </c>
      <c r="E2333" s="739"/>
      <c r="F2333" s="747"/>
      <c r="G2333" s="740"/>
      <c r="H2333" s="741"/>
      <c r="I2333" s="741"/>
      <c r="J2333" s="741"/>
      <c r="K2333" s="742"/>
      <c r="L2333" s="743"/>
      <c r="M2333" s="502" t="str">
        <f t="array" aca="1" ref="M2333" ca="1">IFERROR(_xludf.IFS(J2333="원천",K2333*3.3%*-1,J2333="원천/고용",SUM(K2333*3.3%*-1,K2333*75%*0.8%*-1)),"")</f>
        <v/>
      </c>
      <c r="N2333" s="503">
        <f t="shared" ca="1" si="38"/>
        <v>0</v>
      </c>
      <c r="O2333" s="541"/>
      <c r="P2333" s="541"/>
      <c r="Q2333" s="537"/>
      <c r="R2333" s="537"/>
      <c r="S2333" s="537"/>
    </row>
    <row r="2334" spans="2:19" ht="18.75" customHeight="1">
      <c r="B2334" s="626"/>
      <c r="C2334" s="626"/>
      <c r="D2334" s="626" t="str">
        <f ca="1">IFERROR(_xludf.XLOOKUP(E2334,예산코드!D:D,예산코드!A:A),"")</f>
        <v/>
      </c>
      <c r="E2334" s="739"/>
      <c r="F2334" s="747"/>
      <c r="G2334" s="740"/>
      <c r="H2334" s="741"/>
      <c r="I2334" s="741"/>
      <c r="J2334" s="741"/>
      <c r="K2334" s="742"/>
      <c r="L2334" s="743"/>
      <c r="M2334" s="502" t="str">
        <f t="array" aca="1" ref="M2334" ca="1">IFERROR(_xludf.IFS(J2334="원천",K2334*3.3%*-1,J2334="원천/고용",SUM(K2334*3.3%*-1,K2334*75%*0.8%*-1)),"")</f>
        <v/>
      </c>
      <c r="N2334" s="503">
        <f t="shared" ca="1" si="38"/>
        <v>0</v>
      </c>
      <c r="O2334" s="540"/>
      <c r="P2334" s="540"/>
      <c r="Q2334" s="537"/>
      <c r="R2334" s="537"/>
      <c r="S2334" s="537"/>
    </row>
    <row r="2335" spans="2:19" ht="18.75" customHeight="1">
      <c r="B2335" s="626"/>
      <c r="C2335" s="626"/>
      <c r="D2335" s="626" t="str">
        <f ca="1">IFERROR(_xludf.XLOOKUP(E2335,예산코드!D:D,예산코드!A:A),"")</f>
        <v/>
      </c>
      <c r="E2335" s="739"/>
      <c r="F2335" s="747"/>
      <c r="G2335" s="740"/>
      <c r="H2335" s="741"/>
      <c r="I2335" s="741"/>
      <c r="J2335" s="741"/>
      <c r="K2335" s="742"/>
      <c r="L2335" s="743"/>
      <c r="M2335" s="502" t="str">
        <f t="array" aca="1" ref="M2335" ca="1">IFERROR(_xludf.IFS(J2335="원천",K2335*3.3%*-1,J2335="원천/고용",SUM(K2335*3.3%*-1,K2335*75%*0.8%*-1)),"")</f>
        <v/>
      </c>
      <c r="N2335" s="503">
        <f t="shared" ca="1" si="38"/>
        <v>0</v>
      </c>
      <c r="O2335" s="541"/>
      <c r="P2335" s="541"/>
      <c r="Q2335" s="537"/>
      <c r="R2335" s="537"/>
      <c r="S2335" s="537"/>
    </row>
    <row r="2336" spans="2:19" ht="18.75" customHeight="1">
      <c r="B2336" s="626"/>
      <c r="C2336" s="626"/>
      <c r="D2336" s="626" t="str">
        <f ca="1">IFERROR(_xludf.XLOOKUP(E2336,예산코드!D:D,예산코드!A:A),"")</f>
        <v/>
      </c>
      <c r="E2336" s="739"/>
      <c r="F2336" s="747"/>
      <c r="G2336" s="740"/>
      <c r="H2336" s="741"/>
      <c r="I2336" s="741"/>
      <c r="J2336" s="741"/>
      <c r="K2336" s="742"/>
      <c r="L2336" s="743"/>
      <c r="M2336" s="502" t="str">
        <f t="array" aca="1" ref="M2336" ca="1">IFERROR(_xludf.IFS(J2336="원천",K2336*3.3%*-1,J2336="원천/고용",SUM(K2336*3.3%*-1,K2336*75%*0.8%*-1)),"")</f>
        <v/>
      </c>
      <c r="N2336" s="503">
        <f t="shared" ca="1" si="38"/>
        <v>0</v>
      </c>
      <c r="O2336" s="540"/>
      <c r="P2336" s="540"/>
      <c r="Q2336" s="537"/>
      <c r="R2336" s="537"/>
      <c r="S2336" s="537"/>
    </row>
    <row r="2337" spans="2:19" ht="18.75" customHeight="1">
      <c r="B2337" s="626"/>
      <c r="C2337" s="626"/>
      <c r="D2337" s="626" t="str">
        <f ca="1">IFERROR(_xludf.XLOOKUP(E2337,예산코드!D:D,예산코드!A:A),"")</f>
        <v/>
      </c>
      <c r="E2337" s="739"/>
      <c r="F2337" s="747"/>
      <c r="G2337" s="740"/>
      <c r="H2337" s="741"/>
      <c r="I2337" s="741"/>
      <c r="J2337" s="741"/>
      <c r="K2337" s="742"/>
      <c r="L2337" s="743"/>
      <c r="M2337" s="502" t="str">
        <f t="array" aca="1" ref="M2337" ca="1">IFERROR(_xludf.IFS(J2337="원천",K2337*3.3%*-1,J2337="원천/고용",SUM(K2337*3.3%*-1,K2337*75%*0.8%*-1)),"")</f>
        <v/>
      </c>
      <c r="N2337" s="503">
        <f t="shared" ca="1" si="38"/>
        <v>0</v>
      </c>
      <c r="O2337" s="541"/>
      <c r="P2337" s="541"/>
      <c r="Q2337" s="537"/>
      <c r="R2337" s="537"/>
      <c r="S2337" s="537"/>
    </row>
    <row r="2338" spans="2:19" ht="18.75" customHeight="1">
      <c r="B2338" s="626"/>
      <c r="C2338" s="626"/>
      <c r="D2338" s="626" t="str">
        <f ca="1">IFERROR(_xludf.XLOOKUP(E2338,예산코드!D:D,예산코드!A:A),"")</f>
        <v/>
      </c>
      <c r="E2338" s="739"/>
      <c r="F2338" s="747"/>
      <c r="G2338" s="740"/>
      <c r="H2338" s="741"/>
      <c r="I2338" s="741"/>
      <c r="J2338" s="741"/>
      <c r="K2338" s="742"/>
      <c r="L2338" s="743"/>
      <c r="M2338" s="502" t="str">
        <f t="array" aca="1" ref="M2338" ca="1">IFERROR(_xludf.IFS(J2338="원천",K2338*3.3%*-1,J2338="원천/고용",SUM(K2338*3.3%*-1,K2338*75%*0.8%*-1)),"")</f>
        <v/>
      </c>
      <c r="N2338" s="503">
        <f t="shared" ca="1" si="38"/>
        <v>0</v>
      </c>
      <c r="O2338" s="540"/>
      <c r="P2338" s="540"/>
      <c r="Q2338" s="537"/>
      <c r="R2338" s="537"/>
      <c r="S2338" s="537"/>
    </row>
    <row r="2339" spans="2:19" ht="18.75" customHeight="1">
      <c r="B2339" s="626"/>
      <c r="C2339" s="626"/>
      <c r="D2339" s="626" t="str">
        <f ca="1">IFERROR(_xludf.XLOOKUP(E2339,예산코드!D:D,예산코드!A:A),"")</f>
        <v/>
      </c>
      <c r="E2339" s="739"/>
      <c r="F2339" s="747"/>
      <c r="G2339" s="740"/>
      <c r="H2339" s="741"/>
      <c r="I2339" s="741"/>
      <c r="J2339" s="741"/>
      <c r="K2339" s="742"/>
      <c r="L2339" s="743"/>
      <c r="M2339" s="502" t="str">
        <f t="array" aca="1" ref="M2339" ca="1">IFERROR(_xludf.IFS(J2339="원천",K2339*3.3%*-1,J2339="원천/고용",SUM(K2339*3.3%*-1,K2339*75%*0.8%*-1)),"")</f>
        <v/>
      </c>
      <c r="N2339" s="503">
        <f t="shared" ca="1" si="38"/>
        <v>0</v>
      </c>
      <c r="O2339" s="541"/>
      <c r="P2339" s="541"/>
      <c r="Q2339" s="537"/>
      <c r="R2339" s="537"/>
      <c r="S2339" s="537"/>
    </row>
    <row r="2340" spans="2:19" ht="18.75" customHeight="1">
      <c r="B2340" s="626"/>
      <c r="C2340" s="626"/>
      <c r="D2340" s="626" t="str">
        <f ca="1">IFERROR(_xludf.XLOOKUP(E2340,예산코드!D:D,예산코드!A:A),"")</f>
        <v/>
      </c>
      <c r="E2340" s="739"/>
      <c r="F2340" s="747"/>
      <c r="G2340" s="740"/>
      <c r="H2340" s="741"/>
      <c r="I2340" s="741"/>
      <c r="J2340" s="741"/>
      <c r="K2340" s="742"/>
      <c r="L2340" s="743"/>
      <c r="M2340" s="502" t="str">
        <f t="array" aca="1" ref="M2340" ca="1">IFERROR(_xludf.IFS(J2340="원천",K2340*3.3%*-1,J2340="원천/고용",SUM(K2340*3.3%*-1,K2340*75%*0.8%*-1)),"")</f>
        <v/>
      </c>
      <c r="N2340" s="503">
        <f t="shared" ca="1" si="38"/>
        <v>0</v>
      </c>
      <c r="O2340" s="540"/>
      <c r="P2340" s="540"/>
      <c r="Q2340" s="537"/>
      <c r="R2340" s="537"/>
      <c r="S2340" s="537"/>
    </row>
    <row r="2341" spans="2:19" ht="18.75" customHeight="1">
      <c r="B2341" s="626"/>
      <c r="C2341" s="626"/>
      <c r="D2341" s="626" t="str">
        <f ca="1">IFERROR(_xludf.XLOOKUP(E2341,예산코드!D:D,예산코드!A:A),"")</f>
        <v/>
      </c>
      <c r="E2341" s="739"/>
      <c r="F2341" s="747"/>
      <c r="G2341" s="740"/>
      <c r="H2341" s="741"/>
      <c r="I2341" s="741"/>
      <c r="J2341" s="741"/>
      <c r="K2341" s="742"/>
      <c r="L2341" s="743"/>
      <c r="M2341" s="502" t="str">
        <f t="array" aca="1" ref="M2341" ca="1">IFERROR(_xludf.IFS(J2341="원천",K2341*3.3%*-1,J2341="원천/고용",SUM(K2341*3.3%*-1,K2341*75%*0.8%*-1)),"")</f>
        <v/>
      </c>
      <c r="N2341" s="503">
        <f t="shared" ca="1" si="38"/>
        <v>0</v>
      </c>
      <c r="O2341" s="541"/>
      <c r="P2341" s="541"/>
      <c r="Q2341" s="537"/>
      <c r="R2341" s="537"/>
      <c r="S2341" s="537"/>
    </row>
    <row r="2342" spans="2:19" ht="18.75" customHeight="1">
      <c r="B2342" s="626"/>
      <c r="C2342" s="626"/>
      <c r="D2342" s="626" t="str">
        <f ca="1">IFERROR(_xludf.XLOOKUP(E2342,예산코드!D:D,예산코드!A:A),"")</f>
        <v/>
      </c>
      <c r="E2342" s="739"/>
      <c r="F2342" s="747"/>
      <c r="G2342" s="740"/>
      <c r="H2342" s="741"/>
      <c r="I2342" s="741"/>
      <c r="J2342" s="741"/>
      <c r="K2342" s="742"/>
      <c r="L2342" s="743"/>
      <c r="M2342" s="502" t="str">
        <f t="array" aca="1" ref="M2342" ca="1">IFERROR(_xludf.IFS(J2342="원천",K2342*3.3%*-1,J2342="원천/고용",SUM(K2342*3.3%*-1,K2342*75%*0.8%*-1)),"")</f>
        <v/>
      </c>
      <c r="N2342" s="503">
        <f t="shared" ca="1" si="38"/>
        <v>0</v>
      </c>
      <c r="O2342" s="540"/>
      <c r="P2342" s="540"/>
      <c r="Q2342" s="537"/>
      <c r="R2342" s="537"/>
      <c r="S2342" s="537"/>
    </row>
    <row r="2343" spans="2:19" ht="18.75" customHeight="1">
      <c r="B2343" s="626"/>
      <c r="C2343" s="626"/>
      <c r="D2343" s="626" t="str">
        <f ca="1">IFERROR(_xludf.XLOOKUP(E2343,예산코드!D:D,예산코드!A:A),"")</f>
        <v/>
      </c>
      <c r="E2343" s="739"/>
      <c r="F2343" s="747"/>
      <c r="G2343" s="740"/>
      <c r="H2343" s="741"/>
      <c r="I2343" s="741"/>
      <c r="J2343" s="741"/>
      <c r="K2343" s="742"/>
      <c r="L2343" s="743"/>
      <c r="M2343" s="502" t="str">
        <f t="array" aca="1" ref="M2343" ca="1">IFERROR(_xludf.IFS(J2343="원천",K2343*3.3%*-1,J2343="원천/고용",SUM(K2343*3.3%*-1,K2343*75%*0.8%*-1)),"")</f>
        <v/>
      </c>
      <c r="N2343" s="503">
        <f t="shared" ca="1" si="38"/>
        <v>0</v>
      </c>
      <c r="O2343" s="541"/>
      <c r="P2343" s="541"/>
      <c r="Q2343" s="537"/>
      <c r="R2343" s="537"/>
      <c r="S2343" s="537"/>
    </row>
    <row r="2344" spans="2:19" ht="18.75" customHeight="1">
      <c r="B2344" s="626"/>
      <c r="C2344" s="626"/>
      <c r="D2344" s="626" t="str">
        <f ca="1">IFERROR(_xludf.XLOOKUP(E2344,예산코드!D:D,예산코드!A:A),"")</f>
        <v/>
      </c>
      <c r="E2344" s="739"/>
      <c r="F2344" s="747"/>
      <c r="G2344" s="740"/>
      <c r="H2344" s="741"/>
      <c r="I2344" s="741"/>
      <c r="J2344" s="741"/>
      <c r="K2344" s="742"/>
      <c r="L2344" s="743"/>
      <c r="M2344" s="502" t="str">
        <f t="array" aca="1" ref="M2344" ca="1">IFERROR(_xludf.IFS(J2344="원천",K2344*3.3%*-1,J2344="원천/고용",SUM(K2344*3.3%*-1,K2344*75%*0.8%*-1)),"")</f>
        <v/>
      </c>
      <c r="N2344" s="503">
        <f t="shared" ca="1" si="38"/>
        <v>0</v>
      </c>
      <c r="O2344" s="540"/>
      <c r="P2344" s="540"/>
      <c r="Q2344" s="537"/>
      <c r="R2344" s="537"/>
      <c r="S2344" s="537"/>
    </row>
    <row r="2345" spans="2:19" ht="18.75" customHeight="1">
      <c r="B2345" s="626"/>
      <c r="C2345" s="626"/>
      <c r="D2345" s="626" t="str">
        <f ca="1">IFERROR(_xludf.XLOOKUP(E2345,예산코드!D:D,예산코드!A:A),"")</f>
        <v/>
      </c>
      <c r="E2345" s="739"/>
      <c r="F2345" s="747"/>
      <c r="G2345" s="740"/>
      <c r="H2345" s="741"/>
      <c r="I2345" s="741"/>
      <c r="J2345" s="741"/>
      <c r="K2345" s="742"/>
      <c r="L2345" s="743"/>
      <c r="M2345" s="502" t="str">
        <f t="array" aca="1" ref="M2345" ca="1">IFERROR(_xludf.IFS(J2345="원천",K2345*3.3%*-1,J2345="원천/고용",SUM(K2345*3.3%*-1,K2345*75%*0.8%*-1)),"")</f>
        <v/>
      </c>
      <c r="N2345" s="503">
        <f t="shared" ca="1" si="38"/>
        <v>0</v>
      </c>
      <c r="O2345" s="541"/>
      <c r="P2345" s="541"/>
      <c r="Q2345" s="537"/>
      <c r="R2345" s="537"/>
      <c r="S2345" s="537"/>
    </row>
    <row r="2346" spans="2:19" ht="18.75" customHeight="1">
      <c r="B2346" s="626"/>
      <c r="C2346" s="626"/>
      <c r="D2346" s="626" t="str">
        <f ca="1">IFERROR(_xludf.XLOOKUP(E2346,예산코드!D:D,예산코드!A:A),"")</f>
        <v/>
      </c>
      <c r="E2346" s="739"/>
      <c r="F2346" s="747"/>
      <c r="G2346" s="740"/>
      <c r="H2346" s="741"/>
      <c r="I2346" s="741"/>
      <c r="J2346" s="741"/>
      <c r="K2346" s="742"/>
      <c r="L2346" s="743"/>
      <c r="M2346" s="502" t="str">
        <f t="array" aca="1" ref="M2346" ca="1">IFERROR(_xludf.IFS(J2346="원천",K2346*3.3%*-1,J2346="원천/고용",SUM(K2346*3.3%*-1,K2346*75%*0.8%*-1)),"")</f>
        <v/>
      </c>
      <c r="N2346" s="503">
        <f t="shared" ca="1" si="38"/>
        <v>0</v>
      </c>
      <c r="O2346" s="540"/>
      <c r="P2346" s="540"/>
      <c r="Q2346" s="537"/>
      <c r="R2346" s="537"/>
      <c r="S2346" s="537"/>
    </row>
    <row r="2347" spans="2:19" ht="18.75" customHeight="1">
      <c r="B2347" s="626"/>
      <c r="C2347" s="626"/>
      <c r="D2347" s="626" t="str">
        <f ca="1">IFERROR(_xludf.XLOOKUP(E2347,예산코드!D:D,예산코드!A:A),"")</f>
        <v/>
      </c>
      <c r="E2347" s="739"/>
      <c r="F2347" s="747"/>
      <c r="G2347" s="740"/>
      <c r="H2347" s="741"/>
      <c r="I2347" s="741"/>
      <c r="J2347" s="741"/>
      <c r="K2347" s="742"/>
      <c r="L2347" s="743"/>
      <c r="M2347" s="502" t="str">
        <f t="array" aca="1" ref="M2347" ca="1">IFERROR(_xludf.IFS(J2347="원천",K2347*3.3%*-1,J2347="원천/고용",SUM(K2347*3.3%*-1,K2347*75%*0.8%*-1)),"")</f>
        <v/>
      </c>
      <c r="N2347" s="503">
        <f t="shared" ca="1" si="38"/>
        <v>0</v>
      </c>
      <c r="O2347" s="541"/>
      <c r="P2347" s="541"/>
      <c r="Q2347" s="537"/>
      <c r="R2347" s="537"/>
      <c r="S2347" s="537"/>
    </row>
    <row r="2348" spans="2:19" ht="18.75" customHeight="1">
      <c r="B2348" s="626"/>
      <c r="C2348" s="626"/>
      <c r="D2348" s="626" t="str">
        <f ca="1">IFERROR(_xludf.XLOOKUP(E2348,예산코드!D:D,예산코드!A:A),"")</f>
        <v/>
      </c>
      <c r="E2348" s="739"/>
      <c r="F2348" s="747"/>
      <c r="G2348" s="740"/>
      <c r="H2348" s="741"/>
      <c r="I2348" s="741"/>
      <c r="J2348" s="741"/>
      <c r="K2348" s="742"/>
      <c r="L2348" s="743"/>
      <c r="M2348" s="502" t="str">
        <f t="array" aca="1" ref="M2348" ca="1">IFERROR(_xludf.IFS(J2348="원천",K2348*3.3%*-1,J2348="원천/고용",SUM(K2348*3.3%*-1,K2348*75%*0.8%*-1)),"")</f>
        <v/>
      </c>
      <c r="N2348" s="503">
        <f t="shared" ca="1" si="38"/>
        <v>0</v>
      </c>
      <c r="O2348" s="540"/>
      <c r="P2348" s="540"/>
      <c r="Q2348" s="537"/>
      <c r="R2348" s="537"/>
      <c r="S2348" s="537"/>
    </row>
    <row r="2349" spans="2:19" ht="18.75" customHeight="1">
      <c r="B2349" s="626"/>
      <c r="C2349" s="626"/>
      <c r="D2349" s="626" t="str">
        <f ca="1">IFERROR(_xludf.XLOOKUP(E2349,예산코드!D:D,예산코드!A:A),"")</f>
        <v/>
      </c>
      <c r="E2349" s="739"/>
      <c r="F2349" s="747"/>
      <c r="G2349" s="740"/>
      <c r="H2349" s="741"/>
      <c r="I2349" s="741"/>
      <c r="J2349" s="741"/>
      <c r="K2349" s="742"/>
      <c r="L2349" s="743"/>
      <c r="M2349" s="502" t="str">
        <f t="array" aca="1" ref="M2349" ca="1">IFERROR(_xludf.IFS(J2349="원천",K2349*3.3%*-1,J2349="원천/고용",SUM(K2349*3.3%*-1,K2349*75%*0.8%*-1)),"")</f>
        <v/>
      </c>
      <c r="N2349" s="503">
        <f t="shared" ca="1" si="38"/>
        <v>0</v>
      </c>
      <c r="O2349" s="541"/>
      <c r="P2349" s="541"/>
      <c r="Q2349" s="537"/>
      <c r="R2349" s="537"/>
      <c r="S2349" s="537"/>
    </row>
    <row r="2350" spans="2:19" ht="18.75" customHeight="1">
      <c r="B2350" s="626"/>
      <c r="C2350" s="626"/>
      <c r="D2350" s="626" t="str">
        <f ca="1">IFERROR(_xludf.XLOOKUP(E2350,예산코드!D:D,예산코드!A:A),"")</f>
        <v/>
      </c>
      <c r="E2350" s="739"/>
      <c r="F2350" s="747"/>
      <c r="G2350" s="740"/>
      <c r="H2350" s="741"/>
      <c r="I2350" s="741"/>
      <c r="J2350" s="741"/>
      <c r="K2350" s="742"/>
      <c r="L2350" s="743"/>
      <c r="M2350" s="502" t="str">
        <f t="array" aca="1" ref="M2350" ca="1">IFERROR(_xludf.IFS(J2350="원천",K2350*3.3%*-1,J2350="원천/고용",SUM(K2350*3.3%*-1,K2350*75%*0.8%*-1)),"")</f>
        <v/>
      </c>
      <c r="N2350" s="503">
        <f t="shared" ca="1" si="38"/>
        <v>0</v>
      </c>
      <c r="O2350" s="540"/>
      <c r="P2350" s="540"/>
      <c r="Q2350" s="537"/>
      <c r="R2350" s="537"/>
      <c r="S2350" s="537"/>
    </row>
    <row r="2351" spans="2:19" ht="18.75" customHeight="1">
      <c r="B2351" s="626"/>
      <c r="C2351" s="626"/>
      <c r="D2351" s="626" t="str">
        <f ca="1">IFERROR(_xludf.XLOOKUP(E2351,예산코드!D:D,예산코드!A:A),"")</f>
        <v/>
      </c>
      <c r="E2351" s="739"/>
      <c r="F2351" s="747"/>
      <c r="G2351" s="740"/>
      <c r="H2351" s="741"/>
      <c r="I2351" s="741"/>
      <c r="J2351" s="741"/>
      <c r="K2351" s="742"/>
      <c r="L2351" s="743"/>
      <c r="M2351" s="502" t="str">
        <f t="array" aca="1" ref="M2351" ca="1">IFERROR(_xludf.IFS(J2351="원천",K2351*3.3%*-1,J2351="원천/고용",SUM(K2351*3.3%*-1,K2351*75%*0.8%*-1)),"")</f>
        <v/>
      </c>
      <c r="N2351" s="503">
        <f t="shared" ca="1" si="38"/>
        <v>0</v>
      </c>
      <c r="O2351" s="541"/>
      <c r="P2351" s="541"/>
      <c r="Q2351" s="537"/>
      <c r="R2351" s="537"/>
      <c r="S2351" s="537"/>
    </row>
    <row r="2352" spans="2:19" ht="18.75" customHeight="1">
      <c r="B2352" s="626"/>
      <c r="C2352" s="626"/>
      <c r="D2352" s="626" t="str">
        <f ca="1">IFERROR(_xludf.XLOOKUP(E2352,예산코드!D:D,예산코드!A:A),"")</f>
        <v/>
      </c>
      <c r="E2352" s="739"/>
      <c r="F2352" s="747"/>
      <c r="G2352" s="740"/>
      <c r="H2352" s="741"/>
      <c r="I2352" s="741"/>
      <c r="J2352" s="741"/>
      <c r="K2352" s="742"/>
      <c r="L2352" s="743"/>
      <c r="M2352" s="502" t="str">
        <f t="array" aca="1" ref="M2352" ca="1">IFERROR(_xludf.IFS(J2352="원천",K2352*3.3%*-1,J2352="원천/고용",SUM(K2352*3.3%*-1,K2352*75%*0.8%*-1)),"")</f>
        <v/>
      </c>
      <c r="N2352" s="503">
        <f t="shared" ca="1" si="38"/>
        <v>0</v>
      </c>
      <c r="O2352" s="540"/>
      <c r="P2352" s="540"/>
      <c r="Q2352" s="537"/>
      <c r="R2352" s="537"/>
      <c r="S2352" s="537"/>
    </row>
    <row r="2353" spans="2:19" ht="18.75" customHeight="1">
      <c r="B2353" s="626"/>
      <c r="C2353" s="626"/>
      <c r="D2353" s="626" t="str">
        <f ca="1">IFERROR(_xludf.XLOOKUP(E2353,예산코드!D:D,예산코드!A:A),"")</f>
        <v/>
      </c>
      <c r="E2353" s="739"/>
      <c r="F2353" s="747"/>
      <c r="G2353" s="740"/>
      <c r="H2353" s="741"/>
      <c r="I2353" s="741"/>
      <c r="J2353" s="741"/>
      <c r="K2353" s="742"/>
      <c r="L2353" s="743"/>
      <c r="M2353" s="502" t="str">
        <f t="array" aca="1" ref="M2353" ca="1">IFERROR(_xludf.IFS(J2353="원천",K2353*3.3%*-1,J2353="원천/고용",SUM(K2353*3.3%*-1,K2353*75%*0.8%*-1)),"")</f>
        <v/>
      </c>
      <c r="N2353" s="503">
        <f t="shared" ca="1" si="38"/>
        <v>0</v>
      </c>
      <c r="O2353" s="541"/>
      <c r="P2353" s="541"/>
      <c r="Q2353" s="537"/>
      <c r="R2353" s="537"/>
      <c r="S2353" s="537"/>
    </row>
    <row r="2354" spans="2:19" ht="18.75" customHeight="1">
      <c r="B2354" s="626"/>
      <c r="C2354" s="626"/>
      <c r="D2354" s="626" t="str">
        <f ca="1">IFERROR(_xludf.XLOOKUP(E2354,예산코드!D:D,예산코드!A:A),"")</f>
        <v/>
      </c>
      <c r="E2354" s="739"/>
      <c r="F2354" s="747"/>
      <c r="G2354" s="740"/>
      <c r="H2354" s="741"/>
      <c r="I2354" s="741"/>
      <c r="J2354" s="741"/>
      <c r="K2354" s="742"/>
      <c r="L2354" s="743"/>
      <c r="M2354" s="502" t="str">
        <f t="array" aca="1" ref="M2354" ca="1">IFERROR(_xludf.IFS(J2354="원천",K2354*3.3%*-1,J2354="원천/고용",SUM(K2354*3.3%*-1,K2354*75%*0.8%*-1)),"")</f>
        <v/>
      </c>
      <c r="N2354" s="503">
        <f t="shared" ca="1" si="38"/>
        <v>0</v>
      </c>
      <c r="O2354" s="540"/>
      <c r="P2354" s="540"/>
      <c r="Q2354" s="537"/>
      <c r="R2354" s="537"/>
      <c r="S2354" s="537"/>
    </row>
    <row r="2355" spans="2:19" ht="18.75" customHeight="1">
      <c r="B2355" s="626"/>
      <c r="C2355" s="626"/>
      <c r="D2355" s="626" t="str">
        <f ca="1">IFERROR(_xludf.XLOOKUP(E2355,예산코드!D:D,예산코드!A:A),"")</f>
        <v/>
      </c>
      <c r="E2355" s="739"/>
      <c r="F2355" s="747"/>
      <c r="G2355" s="740"/>
      <c r="H2355" s="741"/>
      <c r="I2355" s="741"/>
      <c r="J2355" s="741"/>
      <c r="K2355" s="742"/>
      <c r="L2355" s="743"/>
      <c r="M2355" s="502" t="str">
        <f t="array" aca="1" ref="M2355" ca="1">IFERROR(_xludf.IFS(J2355="원천",K2355*3.3%*-1,J2355="원천/고용",SUM(K2355*3.3%*-1,K2355*75%*0.8%*-1)),"")</f>
        <v/>
      </c>
      <c r="N2355" s="503">
        <f t="shared" ca="1" si="38"/>
        <v>0</v>
      </c>
      <c r="O2355" s="541"/>
      <c r="P2355" s="541"/>
      <c r="Q2355" s="537"/>
      <c r="R2355" s="537"/>
      <c r="S2355" s="537"/>
    </row>
    <row r="2356" spans="2:19" ht="18.75" customHeight="1">
      <c r="B2356" s="626"/>
      <c r="C2356" s="626"/>
      <c r="D2356" s="626" t="str">
        <f ca="1">IFERROR(_xludf.XLOOKUP(E2356,예산코드!D:D,예산코드!A:A),"")</f>
        <v/>
      </c>
      <c r="E2356" s="739"/>
      <c r="F2356" s="747"/>
      <c r="G2356" s="740"/>
      <c r="H2356" s="741"/>
      <c r="I2356" s="741"/>
      <c r="J2356" s="741"/>
      <c r="K2356" s="742"/>
      <c r="L2356" s="743"/>
      <c r="M2356" s="502" t="str">
        <f t="array" aca="1" ref="M2356" ca="1">IFERROR(_xludf.IFS(J2356="원천",K2356*3.3%*-1,J2356="원천/고용",SUM(K2356*3.3%*-1,K2356*75%*0.8%*-1)),"")</f>
        <v/>
      </c>
      <c r="N2356" s="503">
        <f t="shared" ca="1" si="38"/>
        <v>0</v>
      </c>
      <c r="O2356" s="540"/>
      <c r="P2356" s="540"/>
      <c r="Q2356" s="537"/>
      <c r="R2356" s="537"/>
      <c r="S2356" s="537"/>
    </row>
    <row r="2357" spans="2:19" ht="18.75" customHeight="1">
      <c r="B2357" s="626"/>
      <c r="C2357" s="626"/>
      <c r="D2357" s="626" t="str">
        <f ca="1">IFERROR(_xludf.XLOOKUP(E2357,예산코드!D:D,예산코드!A:A),"")</f>
        <v/>
      </c>
      <c r="E2357" s="739"/>
      <c r="F2357" s="747"/>
      <c r="G2357" s="740"/>
      <c r="H2357" s="741"/>
      <c r="I2357" s="741"/>
      <c r="J2357" s="741"/>
      <c r="K2357" s="742"/>
      <c r="L2357" s="743"/>
      <c r="M2357" s="502" t="str">
        <f t="array" aca="1" ref="M2357" ca="1">IFERROR(_xludf.IFS(J2357="원천",K2357*3.3%*-1,J2357="원천/고용",SUM(K2357*3.3%*-1,K2357*75%*0.8%*-1)),"")</f>
        <v/>
      </c>
      <c r="N2357" s="503">
        <f t="shared" ca="1" si="38"/>
        <v>0</v>
      </c>
      <c r="O2357" s="541"/>
      <c r="P2357" s="541"/>
      <c r="Q2357" s="537"/>
      <c r="R2357" s="537"/>
      <c r="S2357" s="537"/>
    </row>
    <row r="2358" spans="2:19" ht="18.75" customHeight="1">
      <c r="B2358" s="626"/>
      <c r="C2358" s="626"/>
      <c r="D2358" s="626" t="str">
        <f ca="1">IFERROR(_xludf.XLOOKUP(E2358,예산코드!D:D,예산코드!A:A),"")</f>
        <v/>
      </c>
      <c r="E2358" s="739"/>
      <c r="F2358" s="747"/>
      <c r="G2358" s="740"/>
      <c r="H2358" s="741"/>
      <c r="I2358" s="741"/>
      <c r="J2358" s="741"/>
      <c r="K2358" s="742"/>
      <c r="L2358" s="743"/>
      <c r="M2358" s="502" t="str">
        <f t="array" aca="1" ref="M2358" ca="1">IFERROR(_xludf.IFS(J2358="원천",K2358*3.3%*-1,J2358="원천/고용",SUM(K2358*3.3%*-1,K2358*75%*0.8%*-1)),"")</f>
        <v/>
      </c>
      <c r="N2358" s="503">
        <f t="shared" ca="1" si="38"/>
        <v>0</v>
      </c>
      <c r="O2358" s="540"/>
      <c r="P2358" s="540"/>
      <c r="Q2358" s="537"/>
      <c r="R2358" s="537"/>
      <c r="S2358" s="537"/>
    </row>
    <row r="2359" spans="2:19" ht="18.75" customHeight="1">
      <c r="B2359" s="626"/>
      <c r="C2359" s="626"/>
      <c r="D2359" s="626" t="str">
        <f ca="1">IFERROR(_xludf.XLOOKUP(E2359,예산코드!D:D,예산코드!A:A),"")</f>
        <v/>
      </c>
      <c r="E2359" s="739"/>
      <c r="F2359" s="747"/>
      <c r="G2359" s="740"/>
      <c r="H2359" s="741"/>
      <c r="I2359" s="741"/>
      <c r="J2359" s="741"/>
      <c r="K2359" s="742"/>
      <c r="L2359" s="743"/>
      <c r="M2359" s="502" t="str">
        <f t="array" aca="1" ref="M2359" ca="1">IFERROR(_xludf.IFS(J2359="원천",K2359*3.3%*-1,J2359="원천/고용",SUM(K2359*3.3%*-1,K2359*75%*0.8%*-1)),"")</f>
        <v/>
      </c>
      <c r="N2359" s="503">
        <f t="shared" ca="1" si="38"/>
        <v>0</v>
      </c>
      <c r="O2359" s="541"/>
      <c r="P2359" s="541"/>
      <c r="Q2359" s="537"/>
      <c r="R2359" s="537"/>
      <c r="S2359" s="537"/>
    </row>
    <row r="2360" spans="2:19" ht="18.75" customHeight="1">
      <c r="B2360" s="626"/>
      <c r="C2360" s="626"/>
      <c r="D2360" s="626" t="str">
        <f ca="1">IFERROR(_xludf.XLOOKUP(E2360,예산코드!D:D,예산코드!A:A),"")</f>
        <v/>
      </c>
      <c r="E2360" s="739"/>
      <c r="F2360" s="747"/>
      <c r="G2360" s="740"/>
      <c r="H2360" s="741"/>
      <c r="I2360" s="741"/>
      <c r="J2360" s="741"/>
      <c r="K2360" s="742"/>
      <c r="L2360" s="743"/>
      <c r="M2360" s="502" t="str">
        <f t="array" aca="1" ref="M2360" ca="1">IFERROR(_xludf.IFS(J2360="원천",K2360*3.3%*-1,J2360="원천/고용",SUM(K2360*3.3%*-1,K2360*75%*0.8%*-1)),"")</f>
        <v/>
      </c>
      <c r="N2360" s="503">
        <f t="shared" ca="1" si="38"/>
        <v>0</v>
      </c>
      <c r="O2360" s="540"/>
      <c r="P2360" s="540"/>
      <c r="Q2360" s="537"/>
      <c r="R2360" s="537"/>
      <c r="S2360" s="537"/>
    </row>
    <row r="2361" spans="2:19" ht="18.75" customHeight="1">
      <c r="B2361" s="626"/>
      <c r="C2361" s="626"/>
      <c r="D2361" s="626" t="str">
        <f ca="1">IFERROR(_xludf.XLOOKUP(E2361,예산코드!D:D,예산코드!A:A),"")</f>
        <v/>
      </c>
      <c r="E2361" s="739"/>
      <c r="F2361" s="747"/>
      <c r="G2361" s="740"/>
      <c r="H2361" s="741"/>
      <c r="I2361" s="741"/>
      <c r="J2361" s="741"/>
      <c r="K2361" s="742"/>
      <c r="L2361" s="743"/>
      <c r="M2361" s="502" t="str">
        <f t="array" aca="1" ref="M2361" ca="1">IFERROR(_xludf.IFS(J2361="원천",K2361*3.3%*-1,J2361="원천/고용",SUM(K2361*3.3%*-1,K2361*75%*0.8%*-1)),"")</f>
        <v/>
      </c>
      <c r="N2361" s="503">
        <f t="shared" ca="1" si="38"/>
        <v>0</v>
      </c>
      <c r="O2361" s="541"/>
      <c r="P2361" s="541"/>
      <c r="Q2361" s="537"/>
      <c r="R2361" s="537"/>
      <c r="S2361" s="537"/>
    </row>
    <row r="2362" spans="2:19" ht="18.75" customHeight="1">
      <c r="B2362" s="626"/>
      <c r="C2362" s="626"/>
      <c r="D2362" s="626" t="str">
        <f ca="1">IFERROR(_xludf.XLOOKUP(E2362,예산코드!D:D,예산코드!A:A),"")</f>
        <v/>
      </c>
      <c r="E2362" s="739"/>
      <c r="F2362" s="747"/>
      <c r="G2362" s="740"/>
      <c r="H2362" s="741"/>
      <c r="I2362" s="741"/>
      <c r="J2362" s="741"/>
      <c r="K2362" s="742"/>
      <c r="L2362" s="743"/>
      <c r="M2362" s="502" t="str">
        <f t="array" aca="1" ref="M2362" ca="1">IFERROR(_xludf.IFS(J2362="원천",K2362*3.3%*-1,J2362="원천/고용",SUM(K2362*3.3%*-1,K2362*75%*0.8%*-1)),"")</f>
        <v/>
      </c>
      <c r="N2362" s="503">
        <f t="shared" ca="1" si="38"/>
        <v>0</v>
      </c>
      <c r="O2362" s="540"/>
      <c r="P2362" s="540"/>
      <c r="Q2362" s="537"/>
      <c r="R2362" s="537"/>
      <c r="S2362" s="537"/>
    </row>
    <row r="2363" spans="2:19" ht="18.75" customHeight="1">
      <c r="B2363" s="626"/>
      <c r="C2363" s="626"/>
      <c r="D2363" s="626" t="str">
        <f ca="1">IFERROR(_xludf.XLOOKUP(E2363,예산코드!D:D,예산코드!A:A),"")</f>
        <v/>
      </c>
      <c r="E2363" s="739"/>
      <c r="F2363" s="747"/>
      <c r="G2363" s="740"/>
      <c r="H2363" s="741"/>
      <c r="I2363" s="741"/>
      <c r="J2363" s="741"/>
      <c r="K2363" s="742"/>
      <c r="L2363" s="743"/>
      <c r="M2363" s="502" t="str">
        <f t="array" aca="1" ref="M2363" ca="1">IFERROR(_xludf.IFS(J2363="원천",K2363*3.3%*-1,J2363="원천/고용",SUM(K2363*3.3%*-1,K2363*75%*0.8%*-1)),"")</f>
        <v/>
      </c>
      <c r="N2363" s="503">
        <f t="shared" ca="1" si="38"/>
        <v>0</v>
      </c>
      <c r="O2363" s="541"/>
      <c r="P2363" s="541"/>
      <c r="Q2363" s="537"/>
      <c r="R2363" s="537"/>
      <c r="S2363" s="537"/>
    </row>
    <row r="2364" spans="2:19" ht="18.75" customHeight="1">
      <c r="B2364" s="626"/>
      <c r="C2364" s="626"/>
      <c r="D2364" s="626" t="str">
        <f ca="1">IFERROR(_xludf.XLOOKUP(E2364,예산코드!D:D,예산코드!A:A),"")</f>
        <v/>
      </c>
      <c r="E2364" s="739"/>
      <c r="F2364" s="747"/>
      <c r="G2364" s="740"/>
      <c r="H2364" s="741"/>
      <c r="I2364" s="741"/>
      <c r="J2364" s="741"/>
      <c r="K2364" s="742"/>
      <c r="L2364" s="743"/>
      <c r="M2364" s="502" t="str">
        <f t="array" aca="1" ref="M2364" ca="1">IFERROR(_xludf.IFS(J2364="원천",K2364*3.3%*-1,J2364="원천/고용",SUM(K2364*3.3%*-1,K2364*75%*0.8%*-1)),"")</f>
        <v/>
      </c>
      <c r="N2364" s="503">
        <f t="shared" ca="1" si="38"/>
        <v>0</v>
      </c>
      <c r="O2364" s="540"/>
      <c r="P2364" s="540"/>
      <c r="Q2364" s="537"/>
      <c r="R2364" s="537"/>
      <c r="S2364" s="537"/>
    </row>
    <row r="2365" spans="2:19" ht="18.75" customHeight="1">
      <c r="B2365" s="626"/>
      <c r="C2365" s="626"/>
      <c r="D2365" s="626" t="str">
        <f ca="1">IFERROR(_xludf.XLOOKUP(E2365,예산코드!D:D,예산코드!A:A),"")</f>
        <v/>
      </c>
      <c r="E2365" s="739"/>
      <c r="F2365" s="747"/>
      <c r="G2365" s="740"/>
      <c r="H2365" s="741"/>
      <c r="I2365" s="741"/>
      <c r="J2365" s="741"/>
      <c r="K2365" s="742"/>
      <c r="L2365" s="743"/>
      <c r="M2365" s="502" t="str">
        <f t="array" aca="1" ref="M2365" ca="1">IFERROR(_xludf.IFS(J2365="원천",K2365*3.3%*-1,J2365="원천/고용",SUM(K2365*3.3%*-1,K2365*75%*0.8%*-1)),"")</f>
        <v/>
      </c>
      <c r="N2365" s="503">
        <f t="shared" ca="1" si="38"/>
        <v>0</v>
      </c>
      <c r="O2365" s="541"/>
      <c r="P2365" s="541"/>
      <c r="Q2365" s="537"/>
      <c r="R2365" s="537"/>
      <c r="S2365" s="537"/>
    </row>
    <row r="2366" spans="2:19" ht="18.75" customHeight="1">
      <c r="B2366" s="626"/>
      <c r="C2366" s="626"/>
      <c r="D2366" s="626" t="str">
        <f ca="1">IFERROR(_xludf.XLOOKUP(E2366,예산코드!D:D,예산코드!A:A),"")</f>
        <v/>
      </c>
      <c r="E2366" s="739"/>
      <c r="F2366" s="747"/>
      <c r="G2366" s="740"/>
      <c r="H2366" s="741"/>
      <c r="I2366" s="741"/>
      <c r="J2366" s="741"/>
      <c r="K2366" s="742"/>
      <c r="L2366" s="743"/>
      <c r="M2366" s="502" t="str">
        <f t="array" aca="1" ref="M2366" ca="1">IFERROR(_xludf.IFS(J2366="원천",K2366*3.3%*-1,J2366="원천/고용",SUM(K2366*3.3%*-1,K2366*75%*0.8%*-1)),"")</f>
        <v/>
      </c>
      <c r="N2366" s="503">
        <f t="shared" ca="1" si="38"/>
        <v>0</v>
      </c>
      <c r="O2366" s="540"/>
      <c r="P2366" s="540"/>
      <c r="Q2366" s="537"/>
      <c r="R2366" s="537"/>
      <c r="S2366" s="537"/>
    </row>
    <row r="2367" spans="2:19" ht="18.75" customHeight="1">
      <c r="B2367" s="626"/>
      <c r="C2367" s="626"/>
      <c r="D2367" s="626" t="str">
        <f ca="1">IFERROR(_xludf.XLOOKUP(E2367,예산코드!D:D,예산코드!A:A),"")</f>
        <v/>
      </c>
      <c r="E2367" s="739"/>
      <c r="F2367" s="747"/>
      <c r="G2367" s="740"/>
      <c r="H2367" s="741"/>
      <c r="I2367" s="741"/>
      <c r="J2367" s="741"/>
      <c r="K2367" s="742"/>
      <c r="L2367" s="743"/>
      <c r="M2367" s="502" t="str">
        <f t="array" aca="1" ref="M2367" ca="1">IFERROR(_xludf.IFS(J2367="원천",K2367*3.3%*-1,J2367="원천/고용",SUM(K2367*3.3%*-1,K2367*75%*0.8%*-1)),"")</f>
        <v/>
      </c>
      <c r="N2367" s="503">
        <f t="shared" ca="1" si="38"/>
        <v>0</v>
      </c>
      <c r="O2367" s="541"/>
      <c r="P2367" s="541"/>
      <c r="Q2367" s="537"/>
      <c r="R2367" s="537"/>
      <c r="S2367" s="537"/>
    </row>
    <row r="2368" spans="2:19" ht="18.75" customHeight="1">
      <c r="B2368" s="626"/>
      <c r="C2368" s="626"/>
      <c r="D2368" s="626" t="str">
        <f ca="1">IFERROR(_xludf.XLOOKUP(E2368,예산코드!D:D,예산코드!A:A),"")</f>
        <v/>
      </c>
      <c r="E2368" s="739"/>
      <c r="F2368" s="747"/>
      <c r="G2368" s="740"/>
      <c r="H2368" s="741"/>
      <c r="I2368" s="741"/>
      <c r="J2368" s="741"/>
      <c r="K2368" s="742"/>
      <c r="L2368" s="743"/>
      <c r="M2368" s="502" t="str">
        <f t="array" aca="1" ref="M2368" ca="1">IFERROR(_xludf.IFS(J2368="원천",K2368*3.3%*-1,J2368="원천/고용",SUM(K2368*3.3%*-1,K2368*75%*0.8%*-1)),"")</f>
        <v/>
      </c>
      <c r="N2368" s="503">
        <f t="shared" ca="1" si="38"/>
        <v>0</v>
      </c>
      <c r="O2368" s="540"/>
      <c r="P2368" s="540"/>
      <c r="Q2368" s="537"/>
      <c r="R2368" s="537"/>
      <c r="S2368" s="537"/>
    </row>
    <row r="2369" spans="2:19" ht="18.75" customHeight="1">
      <c r="B2369" s="626"/>
      <c r="C2369" s="626"/>
      <c r="D2369" s="626" t="str">
        <f ca="1">IFERROR(_xludf.XLOOKUP(E2369,예산코드!D:D,예산코드!A:A),"")</f>
        <v/>
      </c>
      <c r="E2369" s="739"/>
      <c r="F2369" s="747"/>
      <c r="G2369" s="740"/>
      <c r="H2369" s="741"/>
      <c r="I2369" s="741"/>
      <c r="J2369" s="741"/>
      <c r="K2369" s="742"/>
      <c r="L2369" s="743"/>
      <c r="M2369" s="502" t="str">
        <f t="array" aca="1" ref="M2369" ca="1">IFERROR(_xludf.IFS(J2369="원천",K2369*3.3%*-1,J2369="원천/고용",SUM(K2369*3.3%*-1,K2369*75%*0.8%*-1)),"")</f>
        <v/>
      </c>
      <c r="N2369" s="503">
        <f t="shared" ca="1" si="38"/>
        <v>0</v>
      </c>
      <c r="O2369" s="541"/>
      <c r="P2369" s="541"/>
      <c r="Q2369" s="537"/>
      <c r="R2369" s="537"/>
      <c r="S2369" s="537"/>
    </row>
    <row r="2370" spans="2:19" ht="18.75" customHeight="1">
      <c r="B2370" s="626"/>
      <c r="C2370" s="626"/>
      <c r="D2370" s="626" t="str">
        <f ca="1">IFERROR(_xludf.XLOOKUP(E2370,예산코드!D:D,예산코드!A:A),"")</f>
        <v/>
      </c>
      <c r="E2370" s="739"/>
      <c r="F2370" s="747"/>
      <c r="G2370" s="740"/>
      <c r="H2370" s="741"/>
      <c r="I2370" s="741"/>
      <c r="J2370" s="741"/>
      <c r="K2370" s="742"/>
      <c r="L2370" s="743"/>
      <c r="M2370" s="502" t="str">
        <f t="array" aca="1" ref="M2370" ca="1">IFERROR(_xludf.IFS(J2370="원천",K2370*3.3%*-1,J2370="원천/고용",SUM(K2370*3.3%*-1,K2370*75%*0.8%*-1)),"")</f>
        <v/>
      </c>
      <c r="N2370" s="503">
        <f t="shared" ca="1" si="38"/>
        <v>0</v>
      </c>
      <c r="O2370" s="540"/>
      <c r="P2370" s="540"/>
      <c r="Q2370" s="537"/>
      <c r="R2370" s="537"/>
      <c r="S2370" s="537"/>
    </row>
    <row r="2371" spans="2:19" ht="18.75" customHeight="1">
      <c r="B2371" s="626"/>
      <c r="C2371" s="626"/>
      <c r="D2371" s="626" t="str">
        <f ca="1">IFERROR(_xludf.XLOOKUP(E2371,예산코드!D:D,예산코드!A:A),"")</f>
        <v/>
      </c>
      <c r="E2371" s="739"/>
      <c r="F2371" s="747"/>
      <c r="G2371" s="740"/>
      <c r="H2371" s="741"/>
      <c r="I2371" s="741"/>
      <c r="J2371" s="741"/>
      <c r="K2371" s="742"/>
      <c r="L2371" s="743"/>
      <c r="M2371" s="502" t="str">
        <f t="array" aca="1" ref="M2371" ca="1">IFERROR(_xludf.IFS(J2371="원천",K2371*3.3%*-1,J2371="원천/고용",SUM(K2371*3.3%*-1,K2371*75%*0.8%*-1)),"")</f>
        <v/>
      </c>
      <c r="N2371" s="503">
        <f t="shared" ca="1" si="38"/>
        <v>0</v>
      </c>
      <c r="O2371" s="541"/>
      <c r="P2371" s="541"/>
      <c r="Q2371" s="537"/>
      <c r="R2371" s="537"/>
      <c r="S2371" s="537"/>
    </row>
    <row r="2372" spans="2:19" ht="18.75" customHeight="1">
      <c r="B2372" s="626"/>
      <c r="C2372" s="626"/>
      <c r="D2372" s="626" t="str">
        <f ca="1">IFERROR(_xludf.XLOOKUP(E2372,예산코드!D:D,예산코드!A:A),"")</f>
        <v/>
      </c>
      <c r="E2372" s="739"/>
      <c r="F2372" s="747"/>
      <c r="G2372" s="740"/>
      <c r="H2372" s="741"/>
      <c r="I2372" s="741"/>
      <c r="J2372" s="741"/>
      <c r="K2372" s="742"/>
      <c r="L2372" s="743"/>
      <c r="M2372" s="502" t="str">
        <f t="array" aca="1" ref="M2372" ca="1">IFERROR(_xludf.IFS(J2372="원천",K2372*3.3%*-1,J2372="원천/고용",SUM(K2372*3.3%*-1,K2372*75%*0.8%*-1)),"")</f>
        <v/>
      </c>
      <c r="N2372" s="503">
        <f t="shared" ca="1" si="38"/>
        <v>0</v>
      </c>
      <c r="O2372" s="540"/>
      <c r="P2372" s="540"/>
      <c r="Q2372" s="537"/>
      <c r="R2372" s="537"/>
      <c r="S2372" s="537"/>
    </row>
    <row r="2373" spans="2:19" ht="18.75" customHeight="1">
      <c r="B2373" s="626"/>
      <c r="C2373" s="626"/>
      <c r="D2373" s="626" t="str">
        <f ca="1">IFERROR(_xludf.XLOOKUP(E2373,예산코드!D:D,예산코드!A:A),"")</f>
        <v/>
      </c>
      <c r="E2373" s="739"/>
      <c r="F2373" s="747"/>
      <c r="G2373" s="740"/>
      <c r="H2373" s="741"/>
      <c r="I2373" s="741"/>
      <c r="J2373" s="741"/>
      <c r="K2373" s="742"/>
      <c r="L2373" s="743"/>
      <c r="M2373" s="502" t="str">
        <f t="array" aca="1" ref="M2373" ca="1">IFERROR(_xludf.IFS(J2373="원천",K2373*3.3%*-1,J2373="원천/고용",SUM(K2373*3.3%*-1,K2373*75%*0.8%*-1)),"")</f>
        <v/>
      </c>
      <c r="N2373" s="503">
        <f t="shared" ca="1" si="38"/>
        <v>0</v>
      </c>
      <c r="O2373" s="541"/>
      <c r="P2373" s="541"/>
      <c r="Q2373" s="537"/>
      <c r="R2373" s="537"/>
      <c r="S2373" s="537"/>
    </row>
    <row r="2374" spans="2:19" ht="18.75" customHeight="1">
      <c r="B2374" s="626"/>
      <c r="C2374" s="626"/>
      <c r="D2374" s="626" t="str">
        <f ca="1">IFERROR(_xludf.XLOOKUP(E2374,예산코드!D:D,예산코드!A:A),"")</f>
        <v/>
      </c>
      <c r="E2374" s="739"/>
      <c r="F2374" s="747"/>
      <c r="G2374" s="740"/>
      <c r="H2374" s="741"/>
      <c r="I2374" s="741"/>
      <c r="J2374" s="741"/>
      <c r="K2374" s="742"/>
      <c r="L2374" s="743"/>
      <c r="M2374" s="502" t="str">
        <f t="array" aca="1" ref="M2374" ca="1">IFERROR(_xludf.IFS(J2374="원천",K2374*3.3%*-1,J2374="원천/고용",SUM(K2374*3.3%*-1,K2374*75%*0.8%*-1)),"")</f>
        <v/>
      </c>
      <c r="N2374" s="503">
        <f t="shared" ca="1" si="38"/>
        <v>0</v>
      </c>
      <c r="O2374" s="540"/>
      <c r="P2374" s="540"/>
      <c r="Q2374" s="537"/>
      <c r="R2374" s="537"/>
      <c r="S2374" s="537"/>
    </row>
    <row r="2375" spans="2:19" ht="18.75" customHeight="1">
      <c r="B2375" s="626"/>
      <c r="C2375" s="626"/>
      <c r="D2375" s="626" t="str">
        <f ca="1">IFERROR(_xludf.XLOOKUP(E2375,예산코드!D:D,예산코드!A:A),"")</f>
        <v/>
      </c>
      <c r="E2375" s="739"/>
      <c r="F2375" s="747"/>
      <c r="G2375" s="740"/>
      <c r="H2375" s="741"/>
      <c r="I2375" s="741"/>
      <c r="J2375" s="741"/>
      <c r="K2375" s="742"/>
      <c r="L2375" s="743"/>
      <c r="M2375" s="502" t="str">
        <f t="array" aca="1" ref="M2375" ca="1">IFERROR(_xludf.IFS(J2375="원천",K2375*3.3%*-1,J2375="원천/고용",SUM(K2375*3.3%*-1,K2375*75%*0.8%*-1)),"")</f>
        <v/>
      </c>
      <c r="N2375" s="503">
        <f t="shared" ca="1" si="38"/>
        <v>0</v>
      </c>
      <c r="O2375" s="541"/>
      <c r="P2375" s="541"/>
      <c r="Q2375" s="537"/>
      <c r="R2375" s="537"/>
      <c r="S2375" s="537"/>
    </row>
    <row r="2376" spans="2:19" ht="18.75" customHeight="1">
      <c r="B2376" s="626"/>
      <c r="C2376" s="626"/>
      <c r="D2376" s="626" t="str">
        <f ca="1">IFERROR(_xludf.XLOOKUP(E2376,예산코드!D:D,예산코드!A:A),"")</f>
        <v/>
      </c>
      <c r="E2376" s="739"/>
      <c r="F2376" s="747"/>
      <c r="G2376" s="740"/>
      <c r="H2376" s="741"/>
      <c r="I2376" s="741"/>
      <c r="J2376" s="741"/>
      <c r="K2376" s="742"/>
      <c r="L2376" s="743"/>
      <c r="M2376" s="502" t="str">
        <f t="array" aca="1" ref="M2376" ca="1">IFERROR(_xludf.IFS(J2376="원천",K2376*3.3%*-1,J2376="원천/고용",SUM(K2376*3.3%*-1,K2376*75%*0.8%*-1)),"")</f>
        <v/>
      </c>
      <c r="N2376" s="503">
        <f t="shared" ca="1" si="38"/>
        <v>0</v>
      </c>
      <c r="O2376" s="540"/>
      <c r="P2376" s="540"/>
      <c r="Q2376" s="537"/>
      <c r="R2376" s="537"/>
      <c r="S2376" s="537"/>
    </row>
    <row r="2377" spans="2:19" ht="18.75" customHeight="1">
      <c r="B2377" s="626"/>
      <c r="C2377" s="626"/>
      <c r="D2377" s="626" t="str">
        <f ca="1">IFERROR(_xludf.XLOOKUP(E2377,예산코드!D:D,예산코드!A:A),"")</f>
        <v/>
      </c>
      <c r="E2377" s="739"/>
      <c r="F2377" s="747"/>
      <c r="G2377" s="740"/>
      <c r="H2377" s="741"/>
      <c r="I2377" s="741"/>
      <c r="J2377" s="741"/>
      <c r="K2377" s="742"/>
      <c r="L2377" s="743"/>
      <c r="M2377" s="502" t="str">
        <f t="array" aca="1" ref="M2377" ca="1">IFERROR(_xludf.IFS(J2377="원천",K2377*3.3%*-1,J2377="원천/고용",SUM(K2377*3.3%*-1,K2377*75%*0.8%*-1)),"")</f>
        <v/>
      </c>
      <c r="N2377" s="503">
        <f t="shared" ca="1" si="38"/>
        <v>0</v>
      </c>
      <c r="O2377" s="541"/>
      <c r="P2377" s="541"/>
      <c r="Q2377" s="537"/>
      <c r="R2377" s="537"/>
      <c r="S2377" s="537"/>
    </row>
    <row r="2378" spans="2:19" ht="18.75" customHeight="1">
      <c r="B2378" s="626"/>
      <c r="C2378" s="626"/>
      <c r="D2378" s="626" t="str">
        <f ca="1">IFERROR(_xludf.XLOOKUP(E2378,예산코드!D:D,예산코드!A:A),"")</f>
        <v/>
      </c>
      <c r="E2378" s="739"/>
      <c r="F2378" s="747"/>
      <c r="G2378" s="740"/>
      <c r="H2378" s="741"/>
      <c r="I2378" s="741"/>
      <c r="J2378" s="741"/>
      <c r="K2378" s="742"/>
      <c r="L2378" s="743"/>
      <c r="M2378" s="502" t="str">
        <f t="array" aca="1" ref="M2378" ca="1">IFERROR(_xludf.IFS(J2378="원천",K2378*3.3%*-1,J2378="원천/고용",SUM(K2378*3.3%*-1,K2378*75%*0.8%*-1)),"")</f>
        <v/>
      </c>
      <c r="N2378" s="503">
        <f t="shared" ca="1" si="38"/>
        <v>0</v>
      </c>
      <c r="O2378" s="540"/>
      <c r="P2378" s="540"/>
      <c r="Q2378" s="537"/>
      <c r="R2378" s="537"/>
      <c r="S2378" s="537"/>
    </row>
    <row r="2379" spans="2:19" ht="18.75" customHeight="1">
      <c r="B2379" s="626"/>
      <c r="C2379" s="626"/>
      <c r="D2379" s="626" t="str">
        <f ca="1">IFERROR(_xludf.XLOOKUP(E2379,예산코드!D:D,예산코드!A:A),"")</f>
        <v/>
      </c>
      <c r="E2379" s="739"/>
      <c r="F2379" s="747"/>
      <c r="G2379" s="740"/>
      <c r="H2379" s="741"/>
      <c r="I2379" s="741"/>
      <c r="J2379" s="741"/>
      <c r="K2379" s="742"/>
      <c r="L2379" s="743"/>
      <c r="M2379" s="502" t="str">
        <f t="array" aca="1" ref="M2379" ca="1">IFERROR(_xludf.IFS(J2379="원천",K2379*3.3%*-1,J2379="원천/고용",SUM(K2379*3.3%*-1,K2379*75%*0.8%*-1)),"")</f>
        <v/>
      </c>
      <c r="N2379" s="503">
        <f t="shared" ca="1" si="38"/>
        <v>0</v>
      </c>
      <c r="O2379" s="541"/>
      <c r="P2379" s="541"/>
      <c r="Q2379" s="537"/>
      <c r="R2379" s="537"/>
      <c r="S2379" s="537"/>
    </row>
    <row r="2380" spans="2:19" ht="18.75" customHeight="1">
      <c r="B2380" s="626"/>
      <c r="C2380" s="626"/>
      <c r="D2380" s="626" t="str">
        <f ca="1">IFERROR(_xludf.XLOOKUP(E2380,예산코드!D:D,예산코드!A:A),"")</f>
        <v/>
      </c>
      <c r="E2380" s="739"/>
      <c r="F2380" s="747"/>
      <c r="G2380" s="740"/>
      <c r="H2380" s="741"/>
      <c r="I2380" s="741"/>
      <c r="J2380" s="741"/>
      <c r="K2380" s="742"/>
      <c r="L2380" s="743"/>
      <c r="M2380" s="502" t="str">
        <f t="array" aca="1" ref="M2380" ca="1">IFERROR(_xludf.IFS(J2380="원천",K2380*3.3%*-1,J2380="원천/고용",SUM(K2380*3.3%*-1,K2380*75%*0.8%*-1)),"")</f>
        <v/>
      </c>
      <c r="N2380" s="503">
        <f t="shared" ca="1" si="38"/>
        <v>0</v>
      </c>
      <c r="O2380" s="540"/>
      <c r="P2380" s="540"/>
      <c r="Q2380" s="537"/>
      <c r="R2380" s="537"/>
      <c r="S2380" s="537"/>
    </row>
    <row r="2381" spans="2:19" ht="18.75" customHeight="1">
      <c r="B2381" s="626"/>
      <c r="C2381" s="626"/>
      <c r="D2381" s="626" t="str">
        <f ca="1">IFERROR(_xludf.XLOOKUP(E2381,예산코드!D:D,예산코드!A:A),"")</f>
        <v/>
      </c>
      <c r="E2381" s="739"/>
      <c r="F2381" s="747"/>
      <c r="G2381" s="740"/>
      <c r="H2381" s="741"/>
      <c r="I2381" s="741"/>
      <c r="J2381" s="741"/>
      <c r="K2381" s="742"/>
      <c r="L2381" s="743"/>
      <c r="M2381" s="502" t="str">
        <f t="array" aca="1" ref="M2381" ca="1">IFERROR(_xludf.IFS(J2381="원천",K2381*3.3%*-1,J2381="원천/고용",SUM(K2381*3.3%*-1,K2381*75%*0.8%*-1)),"")</f>
        <v/>
      </c>
      <c r="N2381" s="503">
        <f t="shared" ca="1" si="38"/>
        <v>0</v>
      </c>
      <c r="O2381" s="541"/>
      <c r="P2381" s="541"/>
      <c r="Q2381" s="537"/>
      <c r="R2381" s="537"/>
      <c r="S2381" s="537"/>
    </row>
    <row r="2382" spans="2:19" ht="18.75" customHeight="1">
      <c r="B2382" s="626"/>
      <c r="C2382" s="626"/>
      <c r="D2382" s="626" t="str">
        <f ca="1">IFERROR(_xludf.XLOOKUP(E2382,예산코드!D:D,예산코드!A:A),"")</f>
        <v/>
      </c>
      <c r="E2382" s="739"/>
      <c r="F2382" s="747"/>
      <c r="G2382" s="740"/>
      <c r="H2382" s="741"/>
      <c r="I2382" s="741"/>
      <c r="J2382" s="741"/>
      <c r="K2382" s="742"/>
      <c r="L2382" s="743"/>
      <c r="M2382" s="502" t="str">
        <f t="array" aca="1" ref="M2382" ca="1">IFERROR(_xludf.IFS(J2382="원천",K2382*3.3%*-1,J2382="원천/고용",SUM(K2382*3.3%*-1,K2382*75%*0.8%*-1)),"")</f>
        <v/>
      </c>
      <c r="N2382" s="503">
        <f t="shared" ca="1" si="38"/>
        <v>0</v>
      </c>
      <c r="O2382" s="540"/>
      <c r="P2382" s="540"/>
      <c r="Q2382" s="537"/>
      <c r="R2382" s="537"/>
      <c r="S2382" s="537"/>
    </row>
    <row r="2383" spans="2:19" ht="18.75" customHeight="1">
      <c r="B2383" s="626"/>
      <c r="C2383" s="626"/>
      <c r="D2383" s="626" t="str">
        <f ca="1">IFERROR(_xludf.XLOOKUP(E2383,예산코드!D:D,예산코드!A:A),"")</f>
        <v/>
      </c>
      <c r="E2383" s="739"/>
      <c r="F2383" s="747"/>
      <c r="G2383" s="740"/>
      <c r="H2383" s="741"/>
      <c r="I2383" s="741"/>
      <c r="J2383" s="741"/>
      <c r="K2383" s="742"/>
      <c r="L2383" s="743"/>
      <c r="M2383" s="502" t="str">
        <f t="array" aca="1" ref="M2383" ca="1">IFERROR(_xludf.IFS(J2383="원천",K2383*3.3%*-1,J2383="원천/고용",SUM(K2383*3.3%*-1,K2383*75%*0.8%*-1)),"")</f>
        <v/>
      </c>
      <c r="N2383" s="503">
        <f t="shared" ca="1" si="38"/>
        <v>0</v>
      </c>
      <c r="O2383" s="541"/>
      <c r="P2383" s="541"/>
      <c r="Q2383" s="537"/>
      <c r="R2383" s="537"/>
      <c r="S2383" s="537"/>
    </row>
    <row r="2384" spans="2:19" ht="18.75" customHeight="1">
      <c r="B2384" s="626"/>
      <c r="C2384" s="626"/>
      <c r="D2384" s="626" t="str">
        <f ca="1">IFERROR(_xludf.XLOOKUP(E2384,예산코드!D:D,예산코드!A:A),"")</f>
        <v/>
      </c>
      <c r="E2384" s="739"/>
      <c r="F2384" s="747"/>
      <c r="G2384" s="740"/>
      <c r="H2384" s="741"/>
      <c r="I2384" s="741"/>
      <c r="J2384" s="741"/>
      <c r="K2384" s="742"/>
      <c r="L2384" s="743"/>
      <c r="M2384" s="502" t="str">
        <f t="array" aca="1" ref="M2384" ca="1">IFERROR(_xludf.IFS(J2384="원천",K2384*3.3%*-1,J2384="원천/고용",SUM(K2384*3.3%*-1,K2384*75%*0.8%*-1)),"")</f>
        <v/>
      </c>
      <c r="N2384" s="503">
        <f t="shared" ca="1" si="38"/>
        <v>0</v>
      </c>
      <c r="O2384" s="540"/>
      <c r="P2384" s="540"/>
      <c r="Q2384" s="537"/>
      <c r="R2384" s="537"/>
      <c r="S2384" s="537"/>
    </row>
    <row r="2385" spans="2:19" ht="18.75" customHeight="1">
      <c r="B2385" s="626"/>
      <c r="C2385" s="626"/>
      <c r="D2385" s="626" t="str">
        <f ca="1">IFERROR(_xludf.XLOOKUP(E2385,예산코드!D:D,예산코드!A:A),"")</f>
        <v/>
      </c>
      <c r="E2385" s="739"/>
      <c r="F2385" s="747"/>
      <c r="G2385" s="740"/>
      <c r="H2385" s="741"/>
      <c r="I2385" s="741"/>
      <c r="J2385" s="741"/>
      <c r="K2385" s="742"/>
      <c r="L2385" s="743"/>
      <c r="M2385" s="502" t="str">
        <f t="array" aca="1" ref="M2385" ca="1">IFERROR(_xludf.IFS(J2385="원천",K2385*3.3%*-1,J2385="원천/고용",SUM(K2385*3.3%*-1,K2385*75%*0.8%*-1)),"")</f>
        <v/>
      </c>
      <c r="N2385" s="503">
        <f t="shared" ca="1" si="38"/>
        <v>0</v>
      </c>
      <c r="O2385" s="541"/>
      <c r="P2385" s="541"/>
      <c r="Q2385" s="537"/>
      <c r="R2385" s="537"/>
      <c r="S2385" s="537"/>
    </row>
    <row r="2386" spans="2:19" ht="18.75" customHeight="1">
      <c r="B2386" s="626"/>
      <c r="C2386" s="626"/>
      <c r="D2386" s="626" t="str">
        <f ca="1">IFERROR(_xludf.XLOOKUP(E2386,예산코드!D:D,예산코드!A:A),"")</f>
        <v/>
      </c>
      <c r="E2386" s="739"/>
      <c r="F2386" s="747"/>
      <c r="G2386" s="740"/>
      <c r="H2386" s="741"/>
      <c r="I2386" s="741"/>
      <c r="J2386" s="741"/>
      <c r="K2386" s="742"/>
      <c r="L2386" s="743"/>
      <c r="M2386" s="502" t="str">
        <f t="array" aca="1" ref="M2386" ca="1">IFERROR(_xludf.IFS(J2386="원천",K2386*3.3%*-1,J2386="원천/고용",SUM(K2386*3.3%*-1,K2386*75%*0.8%*-1)),"")</f>
        <v/>
      </c>
      <c r="N2386" s="503">
        <f t="shared" ca="1" si="38"/>
        <v>0</v>
      </c>
      <c r="O2386" s="540"/>
      <c r="P2386" s="540"/>
      <c r="Q2386" s="537"/>
      <c r="R2386" s="537"/>
      <c r="S2386" s="537"/>
    </row>
    <row r="2387" spans="2:19" ht="18.75" customHeight="1">
      <c r="B2387" s="626"/>
      <c r="C2387" s="626"/>
      <c r="D2387" s="626" t="str">
        <f ca="1">IFERROR(_xludf.XLOOKUP(E2387,예산코드!D:D,예산코드!A:A),"")</f>
        <v/>
      </c>
      <c r="E2387" s="739"/>
      <c r="F2387" s="747"/>
      <c r="G2387" s="740"/>
      <c r="H2387" s="741"/>
      <c r="I2387" s="741"/>
      <c r="J2387" s="741"/>
      <c r="K2387" s="742"/>
      <c r="L2387" s="743"/>
      <c r="M2387" s="502" t="str">
        <f t="array" aca="1" ref="M2387" ca="1">IFERROR(_xludf.IFS(J2387="원천",K2387*3.3%*-1,J2387="원천/고용",SUM(K2387*3.3%*-1,K2387*75%*0.8%*-1)),"")</f>
        <v/>
      </c>
      <c r="N2387" s="503">
        <f t="shared" ca="1" si="38"/>
        <v>0</v>
      </c>
      <c r="O2387" s="541"/>
      <c r="P2387" s="541"/>
      <c r="Q2387" s="537"/>
      <c r="R2387" s="537"/>
      <c r="S2387" s="537"/>
    </row>
    <row r="2388" spans="2:19" ht="18.75" customHeight="1">
      <c r="B2388" s="626"/>
      <c r="C2388" s="626"/>
      <c r="D2388" s="626" t="str">
        <f ca="1">IFERROR(_xludf.XLOOKUP(E2388,예산코드!D:D,예산코드!A:A),"")</f>
        <v/>
      </c>
      <c r="E2388" s="739"/>
      <c r="F2388" s="747"/>
      <c r="G2388" s="740"/>
      <c r="H2388" s="741"/>
      <c r="I2388" s="741"/>
      <c r="J2388" s="741"/>
      <c r="K2388" s="742"/>
      <c r="L2388" s="743"/>
      <c r="M2388" s="502" t="str">
        <f t="array" aca="1" ref="M2388" ca="1">IFERROR(_xludf.IFS(J2388="원천",K2388*3.3%*-1,J2388="원천/고용",SUM(K2388*3.3%*-1,K2388*75%*0.8%*-1)),"")</f>
        <v/>
      </c>
      <c r="N2388" s="503">
        <f t="shared" ca="1" si="38"/>
        <v>0</v>
      </c>
      <c r="O2388" s="540"/>
      <c r="P2388" s="540"/>
      <c r="Q2388" s="537"/>
      <c r="R2388" s="537"/>
      <c r="S2388" s="537"/>
    </row>
    <row r="2389" spans="2:19" ht="18.75" customHeight="1">
      <c r="B2389" s="626"/>
      <c r="C2389" s="626"/>
      <c r="D2389" s="626" t="str">
        <f ca="1">IFERROR(_xludf.XLOOKUP(E2389,예산코드!D:D,예산코드!A:A),"")</f>
        <v/>
      </c>
      <c r="E2389" s="739"/>
      <c r="F2389" s="747"/>
      <c r="G2389" s="740"/>
      <c r="H2389" s="741"/>
      <c r="I2389" s="741"/>
      <c r="J2389" s="741"/>
      <c r="K2389" s="742"/>
      <c r="L2389" s="743"/>
      <c r="M2389" s="502" t="str">
        <f t="array" aca="1" ref="M2389" ca="1">IFERROR(_xludf.IFS(J2389="원천",K2389*3.3%*-1,J2389="원천/고용",SUM(K2389*3.3%*-1,K2389*75%*0.8%*-1)),"")</f>
        <v/>
      </c>
      <c r="N2389" s="503">
        <f t="shared" ca="1" si="38"/>
        <v>0</v>
      </c>
      <c r="O2389" s="541"/>
      <c r="P2389" s="541"/>
      <c r="Q2389" s="537"/>
      <c r="R2389" s="537"/>
      <c r="S2389" s="537"/>
    </row>
    <row r="2390" spans="2:19" ht="18.75" customHeight="1">
      <c r="B2390" s="626"/>
      <c r="C2390" s="626"/>
      <c r="D2390" s="626" t="str">
        <f ca="1">IFERROR(_xludf.XLOOKUP(E2390,예산코드!D:D,예산코드!A:A),"")</f>
        <v/>
      </c>
      <c r="E2390" s="739"/>
      <c r="F2390" s="747"/>
      <c r="G2390" s="740"/>
      <c r="H2390" s="741"/>
      <c r="I2390" s="741"/>
      <c r="J2390" s="741"/>
      <c r="K2390" s="742"/>
      <c r="L2390" s="743"/>
      <c r="M2390" s="502" t="str">
        <f t="array" aca="1" ref="M2390" ca="1">IFERROR(_xludf.IFS(J2390="원천",K2390*3.3%*-1,J2390="원천/고용",SUM(K2390*3.3%*-1,K2390*75%*0.8%*-1)),"")</f>
        <v/>
      </c>
      <c r="N2390" s="503">
        <f t="shared" ca="1" si="38"/>
        <v>0</v>
      </c>
      <c r="O2390" s="540"/>
      <c r="P2390" s="540"/>
      <c r="Q2390" s="537"/>
      <c r="R2390" s="537"/>
      <c r="S2390" s="537"/>
    </row>
    <row r="2391" spans="2:19" ht="18.75" customHeight="1">
      <c r="B2391" s="626"/>
      <c r="C2391" s="626"/>
      <c r="D2391" s="626" t="str">
        <f ca="1">IFERROR(_xludf.XLOOKUP(E2391,예산코드!D:D,예산코드!A:A),"")</f>
        <v/>
      </c>
      <c r="E2391" s="739"/>
      <c r="F2391" s="747"/>
      <c r="G2391" s="740"/>
      <c r="H2391" s="741"/>
      <c r="I2391" s="741"/>
      <c r="J2391" s="741"/>
      <c r="K2391" s="742"/>
      <c r="L2391" s="743"/>
      <c r="M2391" s="502" t="str">
        <f t="array" aca="1" ref="M2391" ca="1">IFERROR(_xludf.IFS(J2391="원천",K2391*3.3%*-1,J2391="원천/고용",SUM(K2391*3.3%*-1,K2391*75%*0.8%*-1)),"")</f>
        <v/>
      </c>
      <c r="N2391" s="503">
        <f t="shared" ca="1" si="38"/>
        <v>0</v>
      </c>
      <c r="O2391" s="541"/>
      <c r="P2391" s="541"/>
      <c r="Q2391" s="537"/>
      <c r="R2391" s="537"/>
      <c r="S2391" s="537"/>
    </row>
    <row r="2392" spans="2:19" ht="18.75" customHeight="1">
      <c r="B2392" s="626"/>
      <c r="C2392" s="626"/>
      <c r="D2392" s="626" t="str">
        <f ca="1">IFERROR(_xludf.XLOOKUP(E2392,예산코드!D:D,예산코드!A:A),"")</f>
        <v/>
      </c>
      <c r="E2392" s="739"/>
      <c r="F2392" s="747"/>
      <c r="G2392" s="740"/>
      <c r="H2392" s="741"/>
      <c r="I2392" s="741"/>
      <c r="J2392" s="741"/>
      <c r="K2392" s="742"/>
      <c r="L2392" s="743"/>
      <c r="M2392" s="502" t="str">
        <f t="array" aca="1" ref="M2392" ca="1">IFERROR(_xludf.IFS(J2392="원천",K2392*3.3%*-1,J2392="원천/고용",SUM(K2392*3.3%*-1,K2392*75%*0.8%*-1)),"")</f>
        <v/>
      </c>
      <c r="N2392" s="503">
        <f t="shared" ca="1" si="38"/>
        <v>0</v>
      </c>
      <c r="O2392" s="540"/>
      <c r="P2392" s="540"/>
      <c r="Q2392" s="537"/>
      <c r="R2392" s="537"/>
      <c r="S2392" s="537"/>
    </row>
    <row r="2393" spans="2:19" ht="18.75" customHeight="1">
      <c r="B2393" s="626"/>
      <c r="C2393" s="626"/>
      <c r="D2393" s="626" t="str">
        <f ca="1">IFERROR(_xludf.XLOOKUP(E2393,예산코드!D:D,예산코드!A:A),"")</f>
        <v/>
      </c>
      <c r="E2393" s="739"/>
      <c r="F2393" s="747"/>
      <c r="G2393" s="740"/>
      <c r="H2393" s="741"/>
      <c r="I2393" s="741"/>
      <c r="J2393" s="741"/>
      <c r="K2393" s="742"/>
      <c r="L2393" s="743"/>
      <c r="M2393" s="502" t="str">
        <f t="array" aca="1" ref="M2393" ca="1">IFERROR(_xludf.IFS(J2393="원천",K2393*3.3%*-1,J2393="원천/고용",SUM(K2393*3.3%*-1,K2393*75%*0.8%*-1)),"")</f>
        <v/>
      </c>
      <c r="N2393" s="503">
        <f t="shared" ca="1" si="38"/>
        <v>0</v>
      </c>
      <c r="O2393" s="541"/>
      <c r="P2393" s="541"/>
      <c r="Q2393" s="537"/>
      <c r="R2393" s="537"/>
      <c r="S2393" s="537"/>
    </row>
    <row r="2394" spans="2:19" ht="18.75" customHeight="1">
      <c r="B2394" s="626"/>
      <c r="C2394" s="626"/>
      <c r="D2394" s="626" t="str">
        <f ca="1">IFERROR(_xludf.XLOOKUP(E2394,예산코드!D:D,예산코드!A:A),"")</f>
        <v/>
      </c>
      <c r="E2394" s="739"/>
      <c r="F2394" s="747"/>
      <c r="G2394" s="740"/>
      <c r="H2394" s="741"/>
      <c r="I2394" s="741"/>
      <c r="J2394" s="741"/>
      <c r="K2394" s="742"/>
      <c r="L2394" s="743"/>
      <c r="M2394" s="502" t="str">
        <f t="array" aca="1" ref="M2394" ca="1">IFERROR(_xludf.IFS(J2394="원천",K2394*3.3%*-1,J2394="원천/고용",SUM(K2394*3.3%*-1,K2394*75%*0.8%*-1)),"")</f>
        <v/>
      </c>
      <c r="N2394" s="503">
        <f t="shared" ca="1" si="38"/>
        <v>0</v>
      </c>
      <c r="O2394" s="540"/>
      <c r="P2394" s="540"/>
      <c r="Q2394" s="537"/>
      <c r="R2394" s="537"/>
      <c r="S2394" s="537"/>
    </row>
    <row r="2395" spans="2:19" ht="18.75" customHeight="1">
      <c r="B2395" s="626"/>
      <c r="C2395" s="626"/>
      <c r="D2395" s="626" t="str">
        <f ca="1">IFERROR(_xludf.XLOOKUP(E2395,예산코드!D:D,예산코드!A:A),"")</f>
        <v/>
      </c>
      <c r="E2395" s="739"/>
      <c r="F2395" s="747"/>
      <c r="G2395" s="740"/>
      <c r="H2395" s="741"/>
      <c r="I2395" s="741"/>
      <c r="J2395" s="741"/>
      <c r="K2395" s="742"/>
      <c r="L2395" s="743"/>
      <c r="M2395" s="502" t="str">
        <f t="array" aca="1" ref="M2395" ca="1">IFERROR(_xludf.IFS(J2395="원천",K2395*3.3%*-1,J2395="원천/고용",SUM(K2395*3.3%*-1,K2395*75%*0.8%*-1)),"")</f>
        <v/>
      </c>
      <c r="N2395" s="503">
        <f t="shared" ca="1" si="38"/>
        <v>0</v>
      </c>
      <c r="O2395" s="541"/>
      <c r="P2395" s="541"/>
      <c r="Q2395" s="537"/>
      <c r="R2395" s="537"/>
      <c r="S2395" s="537"/>
    </row>
    <row r="2396" spans="2:19" ht="18.75" customHeight="1">
      <c r="B2396" s="626"/>
      <c r="C2396" s="626"/>
      <c r="D2396" s="626" t="str">
        <f ca="1">IFERROR(_xludf.XLOOKUP(E2396,예산코드!D:D,예산코드!A:A),"")</f>
        <v/>
      </c>
      <c r="E2396" s="739"/>
      <c r="F2396" s="747"/>
      <c r="G2396" s="740"/>
      <c r="H2396" s="741"/>
      <c r="I2396" s="741"/>
      <c r="J2396" s="741"/>
      <c r="K2396" s="742"/>
      <c r="L2396" s="743"/>
      <c r="M2396" s="502" t="str">
        <f t="array" aca="1" ref="M2396" ca="1">IFERROR(_xludf.IFS(J2396="원천",K2396*3.3%*-1,J2396="원천/고용",SUM(K2396*3.3%*-1,K2396*75%*0.8%*-1)),"")</f>
        <v/>
      </c>
      <c r="N2396" s="503">
        <f t="shared" ca="1" si="38"/>
        <v>0</v>
      </c>
      <c r="O2396" s="540"/>
      <c r="P2396" s="540"/>
      <c r="Q2396" s="537"/>
      <c r="R2396" s="537"/>
      <c r="S2396" s="537"/>
    </row>
    <row r="2397" spans="2:19" ht="18.75" customHeight="1">
      <c r="B2397" s="626"/>
      <c r="C2397" s="626"/>
      <c r="D2397" s="626" t="str">
        <f ca="1">IFERROR(_xludf.XLOOKUP(E2397,예산코드!D:D,예산코드!A:A),"")</f>
        <v/>
      </c>
      <c r="E2397" s="739"/>
      <c r="F2397" s="747"/>
      <c r="G2397" s="740"/>
      <c r="H2397" s="741"/>
      <c r="I2397" s="741"/>
      <c r="J2397" s="741"/>
      <c r="K2397" s="742"/>
      <c r="L2397" s="743"/>
      <c r="M2397" s="502" t="str">
        <f t="array" aca="1" ref="M2397" ca="1">IFERROR(_xludf.IFS(J2397="원천",K2397*3.3%*-1,J2397="원천/고용",SUM(K2397*3.3%*-1,K2397*75%*0.8%*-1)),"")</f>
        <v/>
      </c>
      <c r="N2397" s="503">
        <f t="shared" ca="1" si="38"/>
        <v>0</v>
      </c>
      <c r="O2397" s="541"/>
      <c r="P2397" s="541"/>
      <c r="Q2397" s="537"/>
      <c r="R2397" s="537"/>
      <c r="S2397" s="537"/>
    </row>
    <row r="2398" spans="2:19" ht="18.75" customHeight="1">
      <c r="B2398" s="626"/>
      <c r="C2398" s="626"/>
      <c r="D2398" s="626" t="str">
        <f ca="1">IFERROR(_xludf.XLOOKUP(E2398,예산코드!D:D,예산코드!A:A),"")</f>
        <v/>
      </c>
      <c r="E2398" s="739"/>
      <c r="F2398" s="747"/>
      <c r="G2398" s="740"/>
      <c r="H2398" s="741"/>
      <c r="I2398" s="741"/>
      <c r="J2398" s="741"/>
      <c r="K2398" s="742"/>
      <c r="L2398" s="743"/>
      <c r="M2398" s="502" t="str">
        <f t="array" aca="1" ref="M2398" ca="1">IFERROR(_xludf.IFS(J2398="원천",K2398*3.3%*-1,J2398="원천/고용",SUM(K2398*3.3%*-1,K2398*75%*0.8%*-1)),"")</f>
        <v/>
      </c>
      <c r="N2398" s="503">
        <f t="shared" ca="1" si="38"/>
        <v>0</v>
      </c>
      <c r="O2398" s="540"/>
      <c r="P2398" s="540"/>
      <c r="Q2398" s="537"/>
      <c r="R2398" s="537"/>
      <c r="S2398" s="537"/>
    </row>
    <row r="2399" spans="2:19" ht="18.75" customHeight="1">
      <c r="B2399" s="626"/>
      <c r="C2399" s="626"/>
      <c r="D2399" s="626" t="str">
        <f ca="1">IFERROR(_xludf.XLOOKUP(E2399,예산코드!D:D,예산코드!A:A),"")</f>
        <v/>
      </c>
      <c r="E2399" s="739"/>
      <c r="F2399" s="747"/>
      <c r="G2399" s="740"/>
      <c r="H2399" s="741"/>
      <c r="I2399" s="741"/>
      <c r="J2399" s="741"/>
      <c r="K2399" s="742"/>
      <c r="L2399" s="743"/>
      <c r="M2399" s="502" t="str">
        <f t="array" aca="1" ref="M2399" ca="1">IFERROR(_xludf.IFS(J2399="원천",K2399*3.3%*-1,J2399="원천/고용",SUM(K2399*3.3%*-1,K2399*75%*0.8%*-1)),"")</f>
        <v/>
      </c>
      <c r="N2399" s="503">
        <f t="shared" ca="1" si="38"/>
        <v>0</v>
      </c>
      <c r="O2399" s="541"/>
      <c r="P2399" s="541"/>
      <c r="Q2399" s="537"/>
      <c r="R2399" s="537"/>
      <c r="S2399" s="537"/>
    </row>
    <row r="2400" spans="2:19" ht="18.75" customHeight="1">
      <c r="B2400" s="626"/>
      <c r="C2400" s="626"/>
      <c r="D2400" s="626" t="str">
        <f ca="1">IFERROR(_xludf.XLOOKUP(E2400,예산코드!D:D,예산코드!A:A),"")</f>
        <v/>
      </c>
      <c r="E2400" s="739"/>
      <c r="F2400" s="747"/>
      <c r="G2400" s="740"/>
      <c r="H2400" s="741"/>
      <c r="I2400" s="741"/>
      <c r="J2400" s="741"/>
      <c r="K2400" s="742"/>
      <c r="L2400" s="743"/>
      <c r="M2400" s="502" t="str">
        <f t="array" aca="1" ref="M2400" ca="1">IFERROR(_xludf.IFS(J2400="원천",K2400*3.3%*-1,J2400="원천/고용",SUM(K2400*3.3%*-1,K2400*75%*0.8%*-1)),"")</f>
        <v/>
      </c>
      <c r="N2400" s="503">
        <f t="shared" ca="1" si="38"/>
        <v>0</v>
      </c>
      <c r="O2400" s="540"/>
      <c r="P2400" s="540"/>
      <c r="Q2400" s="537"/>
      <c r="R2400" s="537"/>
      <c r="S2400" s="537"/>
    </row>
    <row r="2401" spans="2:19" ht="18.75" customHeight="1">
      <c r="B2401" s="626"/>
      <c r="C2401" s="626"/>
      <c r="D2401" s="626" t="str">
        <f ca="1">IFERROR(_xludf.XLOOKUP(E2401,예산코드!D:D,예산코드!A:A),"")</f>
        <v/>
      </c>
      <c r="E2401" s="739"/>
      <c r="F2401" s="747"/>
      <c r="G2401" s="740"/>
      <c r="H2401" s="741"/>
      <c r="I2401" s="741"/>
      <c r="J2401" s="741"/>
      <c r="K2401" s="742"/>
      <c r="L2401" s="743"/>
      <c r="M2401" s="502" t="str">
        <f t="array" aca="1" ref="M2401" ca="1">IFERROR(_xludf.IFS(J2401="원천",K2401*3.3%*-1,J2401="원천/고용",SUM(K2401*3.3%*-1,K2401*75%*0.8%*-1)),"")</f>
        <v/>
      </c>
      <c r="N2401" s="503">
        <f t="shared" ca="1" si="38"/>
        <v>0</v>
      </c>
      <c r="O2401" s="541"/>
      <c r="P2401" s="541"/>
      <c r="Q2401" s="537"/>
      <c r="R2401" s="537"/>
      <c r="S2401" s="537"/>
    </row>
    <row r="2402" spans="2:19" ht="18.75" customHeight="1">
      <c r="B2402" s="626"/>
      <c r="C2402" s="626"/>
      <c r="D2402" s="626" t="str">
        <f ca="1">IFERROR(_xludf.XLOOKUP(E2402,예산코드!D:D,예산코드!A:A),"")</f>
        <v/>
      </c>
      <c r="E2402" s="739"/>
      <c r="F2402" s="747"/>
      <c r="G2402" s="740"/>
      <c r="H2402" s="741"/>
      <c r="I2402" s="741"/>
      <c r="J2402" s="741"/>
      <c r="K2402" s="742"/>
      <c r="L2402" s="743"/>
      <c r="M2402" s="502" t="str">
        <f t="array" aca="1" ref="M2402" ca="1">IFERROR(_xludf.IFS(J2402="원천",K2402*3.3%*-1,J2402="원천/고용",SUM(K2402*3.3%*-1,K2402*75%*0.8%*-1)),"")</f>
        <v/>
      </c>
      <c r="N2402" s="503">
        <f t="shared" ca="1" si="38"/>
        <v>0</v>
      </c>
      <c r="O2402" s="540"/>
      <c r="P2402" s="540"/>
      <c r="Q2402" s="537"/>
      <c r="R2402" s="537"/>
      <c r="S2402" s="537"/>
    </row>
    <row r="2403" spans="2:19" ht="18.75" customHeight="1">
      <c r="B2403" s="626"/>
      <c r="C2403" s="626"/>
      <c r="D2403" s="626" t="str">
        <f ca="1">IFERROR(_xludf.XLOOKUP(E2403,예산코드!D:D,예산코드!A:A),"")</f>
        <v/>
      </c>
      <c r="E2403" s="739"/>
      <c r="F2403" s="747"/>
      <c r="G2403" s="740"/>
      <c r="H2403" s="741"/>
      <c r="I2403" s="741"/>
      <c r="J2403" s="741"/>
      <c r="K2403" s="742"/>
      <c r="L2403" s="743"/>
      <c r="M2403" s="502" t="str">
        <f t="array" aca="1" ref="M2403" ca="1">IFERROR(_xludf.IFS(J2403="원천",K2403*3.3%*-1,J2403="원천/고용",SUM(K2403*3.3%*-1,K2403*75%*0.8%*-1)),"")</f>
        <v/>
      </c>
      <c r="N2403" s="503">
        <f t="shared" ca="1" si="38"/>
        <v>0</v>
      </c>
      <c r="O2403" s="541"/>
      <c r="P2403" s="541"/>
      <c r="Q2403" s="537"/>
      <c r="R2403" s="537"/>
      <c r="S2403" s="537"/>
    </row>
    <row r="2404" spans="2:19" ht="18.75" customHeight="1">
      <c r="B2404" s="626"/>
      <c r="C2404" s="626"/>
      <c r="D2404" s="626" t="str">
        <f ca="1">IFERROR(_xludf.XLOOKUP(E2404,예산코드!D:D,예산코드!A:A),"")</f>
        <v/>
      </c>
      <c r="E2404" s="739"/>
      <c r="F2404" s="747"/>
      <c r="G2404" s="740"/>
      <c r="H2404" s="741"/>
      <c r="I2404" s="741"/>
      <c r="J2404" s="741"/>
      <c r="K2404" s="742"/>
      <c r="L2404" s="743"/>
      <c r="M2404" s="502" t="str">
        <f t="array" aca="1" ref="M2404" ca="1">IFERROR(_xludf.IFS(J2404="원천",K2404*3.3%*-1,J2404="원천/고용",SUM(K2404*3.3%*-1,K2404*75%*0.8%*-1)),"")</f>
        <v/>
      </c>
      <c r="N2404" s="503">
        <f t="shared" ca="1" si="38"/>
        <v>0</v>
      </c>
      <c r="O2404" s="540"/>
      <c r="P2404" s="540"/>
      <c r="Q2404" s="537"/>
      <c r="R2404" s="537"/>
      <c r="S2404" s="537"/>
    </row>
    <row r="2405" spans="2:19" ht="18.75" customHeight="1">
      <c r="B2405" s="626"/>
      <c r="C2405" s="626"/>
      <c r="D2405" s="626" t="str">
        <f ca="1">IFERROR(_xludf.XLOOKUP(E2405,예산코드!D:D,예산코드!A:A),"")</f>
        <v/>
      </c>
      <c r="E2405" s="739"/>
      <c r="F2405" s="747"/>
      <c r="G2405" s="740"/>
      <c r="H2405" s="741"/>
      <c r="I2405" s="741"/>
      <c r="J2405" s="741"/>
      <c r="K2405" s="742"/>
      <c r="L2405" s="743"/>
      <c r="M2405" s="502" t="str">
        <f t="array" aca="1" ref="M2405" ca="1">IFERROR(_xludf.IFS(J2405="원천",K2405*3.3%*-1,J2405="원천/고용",SUM(K2405*3.3%*-1,K2405*75%*0.8%*-1)),"")</f>
        <v/>
      </c>
      <c r="N2405" s="503">
        <f t="shared" ca="1" si="38"/>
        <v>0</v>
      </c>
      <c r="O2405" s="541"/>
      <c r="P2405" s="541"/>
      <c r="Q2405" s="537"/>
      <c r="R2405" s="537"/>
      <c r="S2405" s="537"/>
    </row>
    <row r="2406" spans="2:19" ht="18.75" customHeight="1">
      <c r="B2406" s="626"/>
      <c r="C2406" s="626"/>
      <c r="D2406" s="626" t="str">
        <f ca="1">IFERROR(_xludf.XLOOKUP(E2406,예산코드!D:D,예산코드!A:A),"")</f>
        <v/>
      </c>
      <c r="E2406" s="739"/>
      <c r="F2406" s="747"/>
      <c r="G2406" s="740"/>
      <c r="H2406" s="741"/>
      <c r="I2406" s="741"/>
      <c r="J2406" s="741"/>
      <c r="K2406" s="742"/>
      <c r="L2406" s="743"/>
      <c r="M2406" s="502" t="str">
        <f t="array" aca="1" ref="M2406" ca="1">IFERROR(_xludf.IFS(J2406="원천",K2406*3.3%*-1,J2406="원천/고용",SUM(K2406*3.3%*-1,K2406*75%*0.8%*-1)),"")</f>
        <v/>
      </c>
      <c r="N2406" s="503">
        <f t="shared" ca="1" si="38"/>
        <v>0</v>
      </c>
      <c r="O2406" s="540"/>
      <c r="P2406" s="540"/>
      <c r="Q2406" s="537"/>
      <c r="R2406" s="537"/>
      <c r="S2406" s="537"/>
    </row>
    <row r="2407" spans="2:19" ht="18.75" customHeight="1">
      <c r="B2407" s="626"/>
      <c r="C2407" s="626"/>
      <c r="D2407" s="626" t="str">
        <f ca="1">IFERROR(_xludf.XLOOKUP(E2407,예산코드!D:D,예산코드!A:A),"")</f>
        <v/>
      </c>
      <c r="E2407" s="739"/>
      <c r="F2407" s="747"/>
      <c r="G2407" s="740"/>
      <c r="H2407" s="741"/>
      <c r="I2407" s="741"/>
      <c r="J2407" s="741"/>
      <c r="K2407" s="742"/>
      <c r="L2407" s="743"/>
      <c r="M2407" s="502" t="str">
        <f t="array" aca="1" ref="M2407" ca="1">IFERROR(_xludf.IFS(J2407="원천",K2407*3.3%*-1,J2407="원천/고용",SUM(K2407*3.3%*-1,K2407*75%*0.8%*-1)),"")</f>
        <v/>
      </c>
      <c r="N2407" s="503">
        <f t="shared" ca="1" si="38"/>
        <v>0</v>
      </c>
      <c r="O2407" s="541"/>
      <c r="P2407" s="541"/>
      <c r="Q2407" s="537"/>
      <c r="R2407" s="537"/>
      <c r="S2407" s="537"/>
    </row>
    <row r="2408" spans="2:19" ht="18.75" customHeight="1">
      <c r="B2408" s="626"/>
      <c r="C2408" s="626"/>
      <c r="D2408" s="626" t="str">
        <f ca="1">IFERROR(_xludf.XLOOKUP(E2408,예산코드!D:D,예산코드!A:A),"")</f>
        <v/>
      </c>
      <c r="E2408" s="739"/>
      <c r="F2408" s="747"/>
      <c r="G2408" s="740"/>
      <c r="H2408" s="741"/>
      <c r="I2408" s="741"/>
      <c r="J2408" s="741"/>
      <c r="K2408" s="742"/>
      <c r="L2408" s="743"/>
      <c r="M2408" s="502" t="str">
        <f t="array" aca="1" ref="M2408" ca="1">IFERROR(_xludf.IFS(J2408="원천",K2408*3.3%*-1,J2408="원천/고용",SUM(K2408*3.3%*-1,K2408*75%*0.8%*-1)),"")</f>
        <v/>
      </c>
      <c r="N2408" s="503">
        <f t="shared" ca="1" si="38"/>
        <v>0</v>
      </c>
      <c r="O2408" s="540"/>
      <c r="P2408" s="540"/>
      <c r="Q2408" s="537"/>
      <c r="R2408" s="537"/>
      <c r="S2408" s="537"/>
    </row>
    <row r="2409" spans="2:19" ht="18.75" customHeight="1">
      <c r="B2409" s="626"/>
      <c r="C2409" s="626"/>
      <c r="D2409" s="626" t="str">
        <f ca="1">IFERROR(_xludf.XLOOKUP(E2409,예산코드!D:D,예산코드!A:A),"")</f>
        <v/>
      </c>
      <c r="E2409" s="739"/>
      <c r="F2409" s="747"/>
      <c r="G2409" s="740"/>
      <c r="H2409" s="741"/>
      <c r="I2409" s="741"/>
      <c r="J2409" s="741"/>
      <c r="K2409" s="742"/>
      <c r="L2409" s="743"/>
      <c r="M2409" s="502" t="str">
        <f t="array" aca="1" ref="M2409" ca="1">IFERROR(_xludf.IFS(J2409="원천",K2409*3.3%*-1,J2409="원천/고용",SUM(K2409*3.3%*-1,K2409*75%*0.8%*-1)),"")</f>
        <v/>
      </c>
      <c r="N2409" s="503">
        <f t="shared" ca="1" si="38"/>
        <v>0</v>
      </c>
      <c r="O2409" s="541"/>
      <c r="P2409" s="541"/>
      <c r="Q2409" s="537"/>
      <c r="R2409" s="537"/>
      <c r="S2409" s="537"/>
    </row>
    <row r="2410" spans="2:19" ht="18.75" customHeight="1">
      <c r="B2410" s="626"/>
      <c r="C2410" s="626"/>
      <c r="D2410" s="626" t="str">
        <f ca="1">IFERROR(_xludf.XLOOKUP(E2410,예산코드!D:D,예산코드!A:A),"")</f>
        <v/>
      </c>
      <c r="E2410" s="739"/>
      <c r="F2410" s="747"/>
      <c r="G2410" s="740"/>
      <c r="H2410" s="741"/>
      <c r="I2410" s="741"/>
      <c r="J2410" s="741"/>
      <c r="K2410" s="742"/>
      <c r="L2410" s="743"/>
      <c r="M2410" s="502" t="str">
        <f t="array" aca="1" ref="M2410" ca="1">IFERROR(_xludf.IFS(J2410="원천",K2410*3.3%*-1,J2410="원천/고용",SUM(K2410*3.3%*-1,K2410*75%*0.8%*-1)),"")</f>
        <v/>
      </c>
      <c r="N2410" s="503">
        <f t="shared" ca="1" si="38"/>
        <v>0</v>
      </c>
      <c r="O2410" s="540"/>
      <c r="P2410" s="540"/>
      <c r="Q2410" s="537"/>
      <c r="R2410" s="537"/>
      <c r="S2410" s="537"/>
    </row>
    <row r="2411" spans="2:19" ht="18.75" customHeight="1">
      <c r="B2411" s="626"/>
      <c r="C2411" s="626"/>
      <c r="D2411" s="626" t="str">
        <f ca="1">IFERROR(_xludf.XLOOKUP(E2411,예산코드!D:D,예산코드!A:A),"")</f>
        <v/>
      </c>
      <c r="E2411" s="739"/>
      <c r="F2411" s="747"/>
      <c r="G2411" s="740"/>
      <c r="H2411" s="741"/>
      <c r="I2411" s="741"/>
      <c r="J2411" s="741"/>
      <c r="K2411" s="742"/>
      <c r="L2411" s="743"/>
      <c r="M2411" s="502" t="str">
        <f t="array" aca="1" ref="M2411" ca="1">IFERROR(_xludf.IFS(J2411="원천",K2411*3.3%*-1,J2411="원천/고용",SUM(K2411*3.3%*-1,K2411*75%*0.8%*-1)),"")</f>
        <v/>
      </c>
      <c r="N2411" s="503">
        <f t="shared" ca="1" si="38"/>
        <v>0</v>
      </c>
      <c r="O2411" s="541"/>
      <c r="P2411" s="541"/>
      <c r="Q2411" s="537"/>
      <c r="R2411" s="537"/>
      <c r="S2411" s="537"/>
    </row>
    <row r="2412" spans="2:19" ht="18.75" customHeight="1">
      <c r="B2412" s="626"/>
      <c r="C2412" s="626"/>
      <c r="D2412" s="626" t="str">
        <f ca="1">IFERROR(_xludf.XLOOKUP(E2412,예산코드!D:D,예산코드!A:A),"")</f>
        <v/>
      </c>
      <c r="E2412" s="739"/>
      <c r="F2412" s="747"/>
      <c r="G2412" s="740"/>
      <c r="H2412" s="741"/>
      <c r="I2412" s="741"/>
      <c r="J2412" s="741"/>
      <c r="K2412" s="742"/>
      <c r="L2412" s="743"/>
      <c r="M2412" s="502" t="str">
        <f t="array" aca="1" ref="M2412" ca="1">IFERROR(_xludf.IFS(J2412="원천",K2412*3.3%*-1,J2412="원천/고용",SUM(K2412*3.3%*-1,K2412*75%*0.8%*-1)),"")</f>
        <v/>
      </c>
      <c r="N2412" s="503">
        <f t="shared" ca="1" si="38"/>
        <v>0</v>
      </c>
      <c r="O2412" s="540"/>
      <c r="P2412" s="540"/>
      <c r="Q2412" s="537"/>
      <c r="R2412" s="537"/>
      <c r="S2412" s="537"/>
    </row>
    <row r="2413" spans="2:19" ht="18.75" customHeight="1">
      <c r="B2413" s="626"/>
      <c r="C2413" s="626"/>
      <c r="D2413" s="626" t="str">
        <f ca="1">IFERROR(_xludf.XLOOKUP(E2413,예산코드!D:D,예산코드!A:A),"")</f>
        <v/>
      </c>
      <c r="E2413" s="739"/>
      <c r="F2413" s="747"/>
      <c r="G2413" s="740"/>
      <c r="H2413" s="741"/>
      <c r="I2413" s="741"/>
      <c r="J2413" s="741"/>
      <c r="K2413" s="742"/>
      <c r="L2413" s="743"/>
      <c r="M2413" s="502" t="str">
        <f t="array" aca="1" ref="M2413" ca="1">IFERROR(_xludf.IFS(J2413="원천",K2413*3.3%*-1,J2413="원천/고용",SUM(K2413*3.3%*-1,K2413*75%*0.8%*-1)),"")</f>
        <v/>
      </c>
      <c r="N2413" s="503">
        <f t="shared" ca="1" si="38"/>
        <v>0</v>
      </c>
      <c r="O2413" s="541"/>
      <c r="P2413" s="541"/>
      <c r="Q2413" s="537"/>
      <c r="R2413" s="537"/>
      <c r="S2413" s="537"/>
    </row>
    <row r="2414" spans="2:19" ht="18.75" customHeight="1">
      <c r="B2414" s="626"/>
      <c r="C2414" s="626"/>
      <c r="D2414" s="626" t="str">
        <f ca="1">IFERROR(_xludf.XLOOKUP(E2414,예산코드!D:D,예산코드!A:A),"")</f>
        <v/>
      </c>
      <c r="E2414" s="739"/>
      <c r="F2414" s="747"/>
      <c r="G2414" s="740"/>
      <c r="H2414" s="741"/>
      <c r="I2414" s="741"/>
      <c r="J2414" s="741"/>
      <c r="K2414" s="742"/>
      <c r="L2414" s="743"/>
      <c r="M2414" s="502" t="str">
        <f t="array" aca="1" ref="M2414" ca="1">IFERROR(_xludf.IFS(J2414="원천",K2414*3.3%*-1,J2414="원천/고용",SUM(K2414*3.3%*-1,K2414*75%*0.8%*-1)),"")</f>
        <v/>
      </c>
      <c r="N2414" s="503">
        <f t="shared" ca="1" si="38"/>
        <v>0</v>
      </c>
      <c r="O2414" s="540"/>
      <c r="P2414" s="540"/>
      <c r="Q2414" s="537"/>
      <c r="R2414" s="537"/>
      <c r="S2414" s="537"/>
    </row>
    <row r="2415" spans="2:19" ht="18.75" customHeight="1">
      <c r="B2415" s="626"/>
      <c r="C2415" s="626"/>
      <c r="D2415" s="626" t="str">
        <f ca="1">IFERROR(_xludf.XLOOKUP(E2415,예산코드!D:D,예산코드!A:A),"")</f>
        <v/>
      </c>
      <c r="E2415" s="739"/>
      <c r="F2415" s="747"/>
      <c r="G2415" s="740"/>
      <c r="H2415" s="741"/>
      <c r="I2415" s="741"/>
      <c r="J2415" s="741"/>
      <c r="K2415" s="742"/>
      <c r="L2415" s="743"/>
      <c r="M2415" s="502" t="str">
        <f t="array" aca="1" ref="M2415" ca="1">IFERROR(_xludf.IFS(J2415="원천",K2415*3.3%*-1,J2415="원천/고용",SUM(K2415*3.3%*-1,K2415*75%*0.8%*-1)),"")</f>
        <v/>
      </c>
      <c r="N2415" s="503">
        <f t="shared" ca="1" si="38"/>
        <v>0</v>
      </c>
      <c r="O2415" s="541"/>
      <c r="P2415" s="541"/>
      <c r="Q2415" s="537"/>
      <c r="R2415" s="537"/>
      <c r="S2415" s="537"/>
    </row>
    <row r="2416" spans="2:19" ht="18.75" customHeight="1">
      <c r="B2416" s="626"/>
      <c r="C2416" s="626"/>
      <c r="D2416" s="626" t="str">
        <f ca="1">IFERROR(_xludf.XLOOKUP(E2416,예산코드!D:D,예산코드!A:A),"")</f>
        <v/>
      </c>
      <c r="E2416" s="739"/>
      <c r="F2416" s="747"/>
      <c r="G2416" s="740"/>
      <c r="H2416" s="741"/>
      <c r="I2416" s="741"/>
      <c r="J2416" s="741"/>
      <c r="K2416" s="742"/>
      <c r="L2416" s="743"/>
      <c r="M2416" s="502" t="str">
        <f t="array" aca="1" ref="M2416" ca="1">IFERROR(_xludf.IFS(J2416="원천",K2416*3.3%*-1,J2416="원천/고용",SUM(K2416*3.3%*-1,K2416*75%*0.8%*-1)),"")</f>
        <v/>
      </c>
      <c r="N2416" s="503">
        <f t="shared" ca="1" si="38"/>
        <v>0</v>
      </c>
      <c r="O2416" s="540"/>
      <c r="P2416" s="540"/>
      <c r="Q2416" s="537"/>
      <c r="R2416" s="537"/>
      <c r="S2416" s="537"/>
    </row>
    <row r="2417" spans="2:19" ht="18.75" customHeight="1">
      <c r="B2417" s="626"/>
      <c r="C2417" s="626"/>
      <c r="D2417" s="626" t="str">
        <f ca="1">IFERROR(_xludf.XLOOKUP(E2417,예산코드!D:D,예산코드!A:A),"")</f>
        <v/>
      </c>
      <c r="E2417" s="739"/>
      <c r="F2417" s="747"/>
      <c r="G2417" s="740"/>
      <c r="H2417" s="741"/>
      <c r="I2417" s="741"/>
      <c r="J2417" s="741"/>
      <c r="K2417" s="742"/>
      <c r="L2417" s="743"/>
      <c r="M2417" s="502" t="str">
        <f t="array" aca="1" ref="M2417" ca="1">IFERROR(_xludf.IFS(J2417="원천",K2417*3.3%*-1,J2417="원천/고용",SUM(K2417*3.3%*-1,K2417*75%*0.8%*-1)),"")</f>
        <v/>
      </c>
      <c r="N2417" s="503">
        <f t="shared" ca="1" si="38"/>
        <v>0</v>
      </c>
      <c r="O2417" s="541"/>
      <c r="P2417" s="541"/>
      <c r="Q2417" s="537"/>
      <c r="R2417" s="537"/>
      <c r="S2417" s="537"/>
    </row>
    <row r="2418" spans="2:19" ht="18.75" customHeight="1">
      <c r="B2418" s="626"/>
      <c r="C2418" s="626"/>
      <c r="D2418" s="626" t="str">
        <f ca="1">IFERROR(_xludf.XLOOKUP(E2418,예산코드!D:D,예산코드!A:A),"")</f>
        <v/>
      </c>
      <c r="E2418" s="739"/>
      <c r="F2418" s="747"/>
      <c r="G2418" s="740"/>
      <c r="H2418" s="741"/>
      <c r="I2418" s="741"/>
      <c r="J2418" s="741"/>
      <c r="K2418" s="742"/>
      <c r="L2418" s="743"/>
      <c r="M2418" s="502" t="str">
        <f t="array" aca="1" ref="M2418" ca="1">IFERROR(_xludf.IFS(J2418="원천",K2418*3.3%*-1,J2418="원천/고용",SUM(K2418*3.3%*-1,K2418*75%*0.8%*-1)),"")</f>
        <v/>
      </c>
      <c r="N2418" s="503">
        <f t="shared" ca="1" si="38"/>
        <v>0</v>
      </c>
      <c r="O2418" s="540"/>
      <c r="P2418" s="540"/>
      <c r="Q2418" s="537"/>
      <c r="R2418" s="537"/>
      <c r="S2418" s="537"/>
    </row>
    <row r="2419" spans="2:19" ht="18.75" customHeight="1">
      <c r="B2419" s="626"/>
      <c r="C2419" s="626"/>
      <c r="D2419" s="626" t="str">
        <f ca="1">IFERROR(_xludf.XLOOKUP(E2419,예산코드!D:D,예산코드!A:A),"")</f>
        <v/>
      </c>
      <c r="E2419" s="739"/>
      <c r="F2419" s="747"/>
      <c r="G2419" s="740"/>
      <c r="H2419" s="741"/>
      <c r="I2419" s="741"/>
      <c r="J2419" s="741"/>
      <c r="K2419" s="742"/>
      <c r="L2419" s="743"/>
      <c r="M2419" s="502" t="str">
        <f t="array" aca="1" ref="M2419" ca="1">IFERROR(_xludf.IFS(J2419="원천",K2419*3.3%*-1,J2419="원천/고용",SUM(K2419*3.3%*-1,K2419*75%*0.8%*-1)),"")</f>
        <v/>
      </c>
      <c r="N2419" s="503">
        <f t="shared" ca="1" si="38"/>
        <v>0</v>
      </c>
      <c r="O2419" s="541"/>
      <c r="P2419" s="541"/>
      <c r="Q2419" s="537"/>
      <c r="R2419" s="537"/>
      <c r="S2419" s="537"/>
    </row>
    <row r="2420" spans="2:19" ht="18.75" customHeight="1">
      <c r="B2420" s="626"/>
      <c r="C2420" s="626"/>
      <c r="D2420" s="626" t="str">
        <f ca="1">IFERROR(_xludf.XLOOKUP(E2420,예산코드!D:D,예산코드!A:A),"")</f>
        <v/>
      </c>
      <c r="E2420" s="739"/>
      <c r="F2420" s="747"/>
      <c r="G2420" s="740"/>
      <c r="H2420" s="741"/>
      <c r="I2420" s="741"/>
      <c r="J2420" s="741"/>
      <c r="K2420" s="742"/>
      <c r="L2420" s="743"/>
      <c r="M2420" s="502" t="str">
        <f t="array" aca="1" ref="M2420" ca="1">IFERROR(_xludf.IFS(J2420="원천",K2420*3.3%*-1,J2420="원천/고용",SUM(K2420*3.3%*-1,K2420*75%*0.8%*-1)),"")</f>
        <v/>
      </c>
      <c r="N2420" s="503">
        <f t="shared" ca="1" si="38"/>
        <v>0</v>
      </c>
      <c r="O2420" s="540"/>
      <c r="P2420" s="540"/>
      <c r="Q2420" s="537"/>
      <c r="R2420" s="537"/>
      <c r="S2420" s="537"/>
    </row>
    <row r="2421" spans="2:19" ht="18.75" customHeight="1">
      <c r="B2421" s="626"/>
      <c r="C2421" s="626"/>
      <c r="D2421" s="626" t="str">
        <f ca="1">IFERROR(_xludf.XLOOKUP(E2421,예산코드!D:D,예산코드!A:A),"")</f>
        <v/>
      </c>
      <c r="E2421" s="739"/>
      <c r="F2421" s="747"/>
      <c r="G2421" s="740"/>
      <c r="H2421" s="741"/>
      <c r="I2421" s="741"/>
      <c r="J2421" s="741"/>
      <c r="K2421" s="742"/>
      <c r="L2421" s="743"/>
      <c r="M2421" s="502" t="str">
        <f t="array" aca="1" ref="M2421" ca="1">IFERROR(_xludf.IFS(J2421="원천",K2421*3.3%*-1,J2421="원천/고용",SUM(K2421*3.3%*-1,K2421*75%*0.8%*-1)),"")</f>
        <v/>
      </c>
      <c r="N2421" s="503">
        <f t="shared" ca="1" si="38"/>
        <v>0</v>
      </c>
      <c r="O2421" s="541"/>
      <c r="P2421" s="541"/>
      <c r="Q2421" s="537"/>
      <c r="R2421" s="537"/>
      <c r="S2421" s="537"/>
    </row>
    <row r="2422" spans="2:19" ht="18.75" customHeight="1">
      <c r="B2422" s="626"/>
      <c r="C2422" s="626"/>
      <c r="D2422" s="626" t="str">
        <f ca="1">IFERROR(_xludf.XLOOKUP(E2422,예산코드!D:D,예산코드!A:A),"")</f>
        <v/>
      </c>
      <c r="E2422" s="739"/>
      <c r="F2422" s="747"/>
      <c r="G2422" s="740"/>
      <c r="H2422" s="741"/>
      <c r="I2422" s="741"/>
      <c r="J2422" s="741"/>
      <c r="K2422" s="742"/>
      <c r="L2422" s="743"/>
      <c r="M2422" s="502" t="str">
        <f t="array" aca="1" ref="M2422" ca="1">IFERROR(_xludf.IFS(J2422="원천",K2422*3.3%*-1,J2422="원천/고용",SUM(K2422*3.3%*-1,K2422*75%*0.8%*-1)),"")</f>
        <v/>
      </c>
      <c r="N2422" s="503">
        <f t="shared" ca="1" si="38"/>
        <v>0</v>
      </c>
      <c r="O2422" s="540"/>
      <c r="P2422" s="540"/>
      <c r="Q2422" s="537"/>
      <c r="R2422" s="537"/>
      <c r="S2422" s="537"/>
    </row>
    <row r="2423" spans="2:19" ht="18.75" customHeight="1">
      <c r="B2423" s="626"/>
      <c r="C2423" s="626"/>
      <c r="D2423" s="626" t="str">
        <f ca="1">IFERROR(_xludf.XLOOKUP(E2423,예산코드!D:D,예산코드!A:A),"")</f>
        <v/>
      </c>
      <c r="E2423" s="739"/>
      <c r="F2423" s="747"/>
      <c r="G2423" s="740"/>
      <c r="H2423" s="741"/>
      <c r="I2423" s="741"/>
      <c r="J2423" s="741"/>
      <c r="K2423" s="742"/>
      <c r="L2423" s="743"/>
      <c r="M2423" s="502" t="str">
        <f t="array" aca="1" ref="M2423" ca="1">IFERROR(_xludf.IFS(J2423="원천",K2423*3.3%*-1,J2423="원천/고용",SUM(K2423*3.3%*-1,K2423*75%*0.8%*-1)),"")</f>
        <v/>
      </c>
      <c r="N2423" s="503">
        <f t="shared" ca="1" si="38"/>
        <v>0</v>
      </c>
      <c r="O2423" s="541"/>
      <c r="P2423" s="541"/>
      <c r="Q2423" s="537"/>
      <c r="R2423" s="537"/>
      <c r="S2423" s="537"/>
    </row>
    <row r="2424" spans="2:19" ht="18.75" customHeight="1">
      <c r="B2424" s="626"/>
      <c r="C2424" s="626"/>
      <c r="D2424" s="626" t="str">
        <f ca="1">IFERROR(_xludf.XLOOKUP(E2424,예산코드!D:D,예산코드!A:A),"")</f>
        <v/>
      </c>
      <c r="E2424" s="739"/>
      <c r="F2424" s="747"/>
      <c r="G2424" s="740"/>
      <c r="H2424" s="741"/>
      <c r="I2424" s="741"/>
      <c r="J2424" s="741"/>
      <c r="K2424" s="742"/>
      <c r="L2424" s="743"/>
      <c r="M2424" s="502" t="str">
        <f t="array" aca="1" ref="M2424" ca="1">IFERROR(_xludf.IFS(J2424="원천",K2424*3.3%*-1,J2424="원천/고용",SUM(K2424*3.3%*-1,K2424*75%*0.8%*-1)),"")</f>
        <v/>
      </c>
      <c r="N2424" s="503">
        <f t="shared" ca="1" si="38"/>
        <v>0</v>
      </c>
      <c r="O2424" s="540"/>
      <c r="P2424" s="540"/>
      <c r="Q2424" s="537"/>
      <c r="R2424" s="537"/>
      <c r="S2424" s="537"/>
    </row>
    <row r="2425" spans="2:19" ht="18.75" customHeight="1">
      <c r="B2425" s="626"/>
      <c r="C2425" s="626"/>
      <c r="D2425" s="626" t="str">
        <f ca="1">IFERROR(_xludf.XLOOKUP(E2425,예산코드!D:D,예산코드!A:A),"")</f>
        <v/>
      </c>
      <c r="E2425" s="739"/>
      <c r="F2425" s="747"/>
      <c r="G2425" s="740"/>
      <c r="H2425" s="741"/>
      <c r="I2425" s="741"/>
      <c r="J2425" s="741"/>
      <c r="K2425" s="742"/>
      <c r="L2425" s="743"/>
      <c r="M2425" s="502" t="str">
        <f t="array" aca="1" ref="M2425" ca="1">IFERROR(_xludf.IFS(J2425="원천",K2425*3.3%*-1,J2425="원천/고용",SUM(K2425*3.3%*-1,K2425*75%*0.8%*-1)),"")</f>
        <v/>
      </c>
      <c r="N2425" s="503">
        <f t="shared" ca="1" si="38"/>
        <v>0</v>
      </c>
      <c r="O2425" s="541"/>
      <c r="P2425" s="541"/>
      <c r="Q2425" s="537"/>
      <c r="R2425" s="537"/>
      <c r="S2425" s="537"/>
    </row>
    <row r="2426" spans="2:19" ht="18.75" customHeight="1">
      <c r="B2426" s="626"/>
      <c r="C2426" s="626"/>
      <c r="D2426" s="626" t="str">
        <f ca="1">IFERROR(_xludf.XLOOKUP(E2426,예산코드!D:D,예산코드!A:A),"")</f>
        <v/>
      </c>
      <c r="E2426" s="739"/>
      <c r="F2426" s="747"/>
      <c r="G2426" s="740"/>
      <c r="H2426" s="741"/>
      <c r="I2426" s="741"/>
      <c r="J2426" s="741"/>
      <c r="K2426" s="742"/>
      <c r="L2426" s="743"/>
      <c r="M2426" s="502" t="str">
        <f t="array" aca="1" ref="M2426" ca="1">IFERROR(_xludf.IFS(J2426="원천",K2426*3.3%*-1,J2426="원천/고용",SUM(K2426*3.3%*-1,K2426*75%*0.8%*-1)),"")</f>
        <v/>
      </c>
      <c r="N2426" s="503">
        <f t="shared" ca="1" si="38"/>
        <v>0</v>
      </c>
      <c r="O2426" s="540"/>
      <c r="P2426" s="540"/>
      <c r="Q2426" s="537"/>
      <c r="R2426" s="537"/>
      <c r="S2426" s="537"/>
    </row>
    <row r="2427" spans="2:19" ht="18.75" customHeight="1">
      <c r="B2427" s="626"/>
      <c r="C2427" s="626"/>
      <c r="D2427" s="626" t="str">
        <f ca="1">IFERROR(_xludf.XLOOKUP(E2427,예산코드!D:D,예산코드!A:A),"")</f>
        <v/>
      </c>
      <c r="E2427" s="739"/>
      <c r="F2427" s="747"/>
      <c r="G2427" s="740"/>
      <c r="H2427" s="741"/>
      <c r="I2427" s="741"/>
      <c r="J2427" s="741"/>
      <c r="K2427" s="742"/>
      <c r="L2427" s="743"/>
      <c r="M2427" s="502" t="str">
        <f t="array" aca="1" ref="M2427" ca="1">IFERROR(_xludf.IFS(J2427="원천",K2427*3.3%*-1,J2427="원천/고용",SUM(K2427*3.3%*-1,K2427*75%*0.8%*-1)),"")</f>
        <v/>
      </c>
      <c r="N2427" s="503">
        <f t="shared" ca="1" si="38"/>
        <v>0</v>
      </c>
      <c r="O2427" s="541"/>
      <c r="P2427" s="541"/>
      <c r="Q2427" s="537"/>
      <c r="R2427" s="537"/>
      <c r="S2427" s="537"/>
    </row>
    <row r="2428" spans="2:19" ht="18.75" customHeight="1">
      <c r="B2428" s="626"/>
      <c r="C2428" s="626"/>
      <c r="D2428" s="626" t="str">
        <f ca="1">IFERROR(_xludf.XLOOKUP(E2428,예산코드!D:D,예산코드!A:A),"")</f>
        <v/>
      </c>
      <c r="E2428" s="739"/>
      <c r="F2428" s="747"/>
      <c r="G2428" s="740"/>
      <c r="H2428" s="741"/>
      <c r="I2428" s="741"/>
      <c r="J2428" s="741"/>
      <c r="K2428" s="742"/>
      <c r="L2428" s="743"/>
      <c r="M2428" s="502" t="str">
        <f t="array" aca="1" ref="M2428" ca="1">IFERROR(_xludf.IFS(J2428="원천",K2428*3.3%*-1,J2428="원천/고용",SUM(K2428*3.3%*-1,K2428*75%*0.8%*-1)),"")</f>
        <v/>
      </c>
      <c r="N2428" s="503">
        <f t="shared" ca="1" si="38"/>
        <v>0</v>
      </c>
      <c r="O2428" s="540"/>
      <c r="P2428" s="540"/>
      <c r="Q2428" s="537"/>
      <c r="R2428" s="537"/>
      <c r="S2428" s="537"/>
    </row>
    <row r="2429" spans="2:19" ht="18.75" customHeight="1">
      <c r="B2429" s="626"/>
      <c r="C2429" s="626"/>
      <c r="D2429" s="626" t="str">
        <f ca="1">IFERROR(_xludf.XLOOKUP(E2429,예산코드!D:D,예산코드!A:A),"")</f>
        <v/>
      </c>
      <c r="E2429" s="739"/>
      <c r="F2429" s="747"/>
      <c r="G2429" s="740"/>
      <c r="H2429" s="741"/>
      <c r="I2429" s="741"/>
      <c r="J2429" s="741"/>
      <c r="K2429" s="742"/>
      <c r="L2429" s="743"/>
      <c r="M2429" s="502" t="str">
        <f t="array" aca="1" ref="M2429" ca="1">IFERROR(_xludf.IFS(J2429="원천",K2429*3.3%*-1,J2429="원천/고용",SUM(K2429*3.3%*-1,K2429*75%*0.8%*-1)),"")</f>
        <v/>
      </c>
      <c r="N2429" s="503">
        <f t="shared" ca="1" si="38"/>
        <v>0</v>
      </c>
      <c r="O2429" s="541"/>
      <c r="P2429" s="541"/>
      <c r="Q2429" s="537"/>
      <c r="R2429" s="537"/>
      <c r="S2429" s="537"/>
    </row>
    <row r="2430" spans="2:19" ht="18.75" customHeight="1">
      <c r="B2430" s="626"/>
      <c r="C2430" s="626"/>
      <c r="D2430" s="626" t="str">
        <f ca="1">IFERROR(_xludf.XLOOKUP(E2430,예산코드!D:D,예산코드!A:A),"")</f>
        <v/>
      </c>
      <c r="E2430" s="739"/>
      <c r="F2430" s="747"/>
      <c r="G2430" s="740"/>
      <c r="H2430" s="741"/>
      <c r="I2430" s="741"/>
      <c r="J2430" s="741"/>
      <c r="K2430" s="742"/>
      <c r="L2430" s="743"/>
      <c r="M2430" s="502" t="str">
        <f t="array" aca="1" ref="M2430" ca="1">IFERROR(_xludf.IFS(J2430="원천",K2430*3.3%*-1,J2430="원천/고용",SUM(K2430*3.3%*-1,K2430*75%*0.8%*-1)),"")</f>
        <v/>
      </c>
      <c r="N2430" s="503">
        <f t="shared" ca="1" si="38"/>
        <v>0</v>
      </c>
      <c r="O2430" s="540"/>
      <c r="P2430" s="540"/>
      <c r="Q2430" s="537"/>
      <c r="R2430" s="537"/>
      <c r="S2430" s="537"/>
    </row>
    <row r="2431" spans="2:19" ht="18.75" customHeight="1">
      <c r="B2431" s="626"/>
      <c r="C2431" s="626"/>
      <c r="D2431" s="626" t="str">
        <f ca="1">IFERROR(_xludf.XLOOKUP(E2431,예산코드!D:D,예산코드!A:A),"")</f>
        <v/>
      </c>
      <c r="E2431" s="739"/>
      <c r="F2431" s="747"/>
      <c r="G2431" s="740"/>
      <c r="H2431" s="741"/>
      <c r="I2431" s="741"/>
      <c r="J2431" s="741"/>
      <c r="K2431" s="742"/>
      <c r="L2431" s="743"/>
      <c r="M2431" s="502" t="str">
        <f t="array" aca="1" ref="M2431" ca="1">IFERROR(_xludf.IFS(J2431="원천",K2431*3.3%*-1,J2431="원천/고용",SUM(K2431*3.3%*-1,K2431*75%*0.8%*-1)),"")</f>
        <v/>
      </c>
      <c r="N2431" s="503">
        <f t="shared" ca="1" si="38"/>
        <v>0</v>
      </c>
      <c r="O2431" s="541"/>
      <c r="P2431" s="541"/>
      <c r="Q2431" s="537"/>
      <c r="R2431" s="537"/>
      <c r="S2431" s="537"/>
    </row>
    <row r="2432" spans="2:19" ht="18.75" customHeight="1">
      <c r="B2432" s="626"/>
      <c r="C2432" s="626"/>
      <c r="D2432" s="626" t="str">
        <f ca="1">IFERROR(_xludf.XLOOKUP(E2432,예산코드!D:D,예산코드!A:A),"")</f>
        <v/>
      </c>
      <c r="E2432" s="739"/>
      <c r="F2432" s="747"/>
      <c r="G2432" s="740"/>
      <c r="H2432" s="741"/>
      <c r="I2432" s="741"/>
      <c r="J2432" s="741"/>
      <c r="K2432" s="742"/>
      <c r="L2432" s="743"/>
      <c r="M2432" s="502" t="str">
        <f t="array" aca="1" ref="M2432" ca="1">IFERROR(_xludf.IFS(J2432="원천",K2432*3.3%*-1,J2432="원천/고용",SUM(K2432*3.3%*-1,K2432*75%*0.8%*-1)),"")</f>
        <v/>
      </c>
      <c r="N2432" s="503">
        <f t="shared" ca="1" si="38"/>
        <v>0</v>
      </c>
      <c r="O2432" s="540"/>
      <c r="P2432" s="540"/>
      <c r="Q2432" s="537"/>
      <c r="R2432" s="537"/>
      <c r="S2432" s="537"/>
    </row>
    <row r="2433" spans="2:19" ht="18.75" customHeight="1">
      <c r="B2433" s="626"/>
      <c r="C2433" s="626"/>
      <c r="D2433" s="626" t="str">
        <f ca="1">IFERROR(_xludf.XLOOKUP(E2433,예산코드!D:D,예산코드!A:A),"")</f>
        <v/>
      </c>
      <c r="E2433" s="739"/>
      <c r="F2433" s="747"/>
      <c r="G2433" s="740"/>
      <c r="H2433" s="741"/>
      <c r="I2433" s="741"/>
      <c r="J2433" s="741"/>
      <c r="K2433" s="742"/>
      <c r="L2433" s="743"/>
      <c r="M2433" s="502" t="str">
        <f t="array" aca="1" ref="M2433" ca="1">IFERROR(_xludf.IFS(J2433="원천",K2433*3.3%*-1,J2433="원천/고용",SUM(K2433*3.3%*-1,K2433*75%*0.8%*-1)),"")</f>
        <v/>
      </c>
      <c r="N2433" s="503">
        <f t="shared" ca="1" si="38"/>
        <v>0</v>
      </c>
      <c r="O2433" s="541"/>
      <c r="P2433" s="541"/>
      <c r="Q2433" s="537"/>
      <c r="R2433" s="537"/>
      <c r="S2433" s="537"/>
    </row>
    <row r="2434" spans="2:19" ht="18.75" customHeight="1">
      <c r="B2434" s="626"/>
      <c r="C2434" s="626"/>
      <c r="D2434" s="626" t="str">
        <f ca="1">IFERROR(_xludf.XLOOKUP(E2434,예산코드!D:D,예산코드!A:A),"")</f>
        <v/>
      </c>
      <c r="E2434" s="739"/>
      <c r="F2434" s="747"/>
      <c r="G2434" s="740"/>
      <c r="H2434" s="741"/>
      <c r="I2434" s="741"/>
      <c r="J2434" s="741"/>
      <c r="K2434" s="742"/>
      <c r="L2434" s="743"/>
      <c r="M2434" s="502" t="str">
        <f t="array" aca="1" ref="M2434" ca="1">IFERROR(_xludf.IFS(J2434="원천",K2434*3.3%*-1,J2434="원천/고용",SUM(K2434*3.3%*-1,K2434*75%*0.8%*-1)),"")</f>
        <v/>
      </c>
      <c r="N2434" s="503">
        <f t="shared" ca="1" si="38"/>
        <v>0</v>
      </c>
      <c r="O2434" s="540"/>
      <c r="P2434" s="540"/>
      <c r="Q2434" s="537"/>
      <c r="R2434" s="537"/>
      <c r="S2434" s="537"/>
    </row>
    <row r="2435" spans="2:19" ht="18.75" customHeight="1">
      <c r="B2435" s="626"/>
      <c r="C2435" s="626"/>
      <c r="D2435" s="626" t="str">
        <f ca="1">IFERROR(_xludf.XLOOKUP(E2435,예산코드!D:D,예산코드!A:A),"")</f>
        <v/>
      </c>
      <c r="E2435" s="739"/>
      <c r="F2435" s="747"/>
      <c r="G2435" s="740"/>
      <c r="H2435" s="741"/>
      <c r="I2435" s="741"/>
      <c r="J2435" s="741"/>
      <c r="K2435" s="742"/>
      <c r="L2435" s="743"/>
      <c r="M2435" s="502" t="str">
        <f t="array" aca="1" ref="M2435" ca="1">IFERROR(_xludf.IFS(J2435="원천",K2435*3.3%*-1,J2435="원천/고용",SUM(K2435*3.3%*-1,K2435*75%*0.8%*-1)),"")</f>
        <v/>
      </c>
      <c r="N2435" s="503">
        <f t="shared" ca="1" si="38"/>
        <v>0</v>
      </c>
      <c r="O2435" s="541"/>
      <c r="P2435" s="541"/>
      <c r="Q2435" s="537"/>
      <c r="R2435" s="537"/>
      <c r="S2435" s="537"/>
    </row>
    <row r="2436" spans="2:19" ht="18.75" customHeight="1">
      <c r="B2436" s="626"/>
      <c r="C2436" s="626"/>
      <c r="D2436" s="626" t="str">
        <f ca="1">IFERROR(_xludf.XLOOKUP(E2436,예산코드!D:D,예산코드!A:A),"")</f>
        <v/>
      </c>
      <c r="E2436" s="739"/>
      <c r="F2436" s="747"/>
      <c r="G2436" s="740"/>
      <c r="H2436" s="741"/>
      <c r="I2436" s="741"/>
      <c r="J2436" s="741"/>
      <c r="K2436" s="742"/>
      <c r="L2436" s="743"/>
      <c r="M2436" s="502" t="str">
        <f t="array" aca="1" ref="M2436" ca="1">IFERROR(_xludf.IFS(J2436="원천",K2436*3.3%*-1,J2436="원천/고용",SUM(K2436*3.3%*-1,K2436*75%*0.8%*-1)),"")</f>
        <v/>
      </c>
      <c r="N2436" s="503">
        <f t="shared" ca="1" si="38"/>
        <v>0</v>
      </c>
      <c r="O2436" s="540"/>
      <c r="P2436" s="540"/>
      <c r="Q2436" s="537"/>
      <c r="R2436" s="537"/>
      <c r="S2436" s="537"/>
    </row>
    <row r="2437" spans="2:19" ht="18.75" customHeight="1">
      <c r="B2437" s="626"/>
      <c r="C2437" s="626"/>
      <c r="D2437" s="626" t="str">
        <f ca="1">IFERROR(_xludf.XLOOKUP(E2437,예산코드!D:D,예산코드!A:A),"")</f>
        <v/>
      </c>
      <c r="E2437" s="739"/>
      <c r="F2437" s="747"/>
      <c r="G2437" s="740"/>
      <c r="H2437" s="741"/>
      <c r="I2437" s="741"/>
      <c r="J2437" s="741"/>
      <c r="K2437" s="742"/>
      <c r="L2437" s="743"/>
      <c r="M2437" s="502" t="str">
        <f t="array" aca="1" ref="M2437" ca="1">IFERROR(_xludf.IFS(J2437="원천",K2437*3.3%*-1,J2437="원천/고용",SUM(K2437*3.3%*-1,K2437*75%*0.8%*-1)),"")</f>
        <v/>
      </c>
      <c r="N2437" s="503">
        <f t="shared" ca="1" si="38"/>
        <v>0</v>
      </c>
      <c r="O2437" s="541"/>
      <c r="P2437" s="541"/>
      <c r="Q2437" s="537"/>
      <c r="R2437" s="537"/>
      <c r="S2437" s="537"/>
    </row>
    <row r="2438" spans="2:19" ht="18.75" customHeight="1">
      <c r="B2438" s="626"/>
      <c r="C2438" s="626"/>
      <c r="D2438" s="626" t="str">
        <f ca="1">IFERROR(_xludf.XLOOKUP(E2438,예산코드!D:D,예산코드!A:A),"")</f>
        <v/>
      </c>
      <c r="E2438" s="739"/>
      <c r="F2438" s="747"/>
      <c r="G2438" s="740"/>
      <c r="H2438" s="741"/>
      <c r="I2438" s="741"/>
      <c r="J2438" s="741"/>
      <c r="K2438" s="742"/>
      <c r="L2438" s="743"/>
      <c r="M2438" s="502" t="str">
        <f t="array" aca="1" ref="M2438" ca="1">IFERROR(_xludf.IFS(J2438="원천",K2438*3.3%*-1,J2438="원천/고용",SUM(K2438*3.3%*-1,K2438*75%*0.8%*-1)),"")</f>
        <v/>
      </c>
      <c r="N2438" s="503">
        <f t="shared" ca="1" si="38"/>
        <v>0</v>
      </c>
      <c r="O2438" s="540"/>
      <c r="P2438" s="540"/>
      <c r="Q2438" s="537"/>
      <c r="R2438" s="537"/>
      <c r="S2438" s="537"/>
    </row>
    <row r="2439" spans="2:19" ht="18.75" customHeight="1">
      <c r="B2439" s="626"/>
      <c r="C2439" s="626"/>
      <c r="D2439" s="626" t="str">
        <f ca="1">IFERROR(_xludf.XLOOKUP(E2439,예산코드!D:D,예산코드!A:A),"")</f>
        <v/>
      </c>
      <c r="E2439" s="739"/>
      <c r="F2439" s="747"/>
      <c r="G2439" s="740"/>
      <c r="H2439" s="741"/>
      <c r="I2439" s="741"/>
      <c r="J2439" s="741"/>
      <c r="K2439" s="742"/>
      <c r="L2439" s="743"/>
      <c r="M2439" s="502" t="str">
        <f t="array" aca="1" ref="M2439" ca="1">IFERROR(_xludf.IFS(J2439="원천",K2439*3.3%*-1,J2439="원천/고용",SUM(K2439*3.3%*-1,K2439*75%*0.8%*-1)),"")</f>
        <v/>
      </c>
      <c r="N2439" s="503">
        <f t="shared" ca="1" si="38"/>
        <v>0</v>
      </c>
      <c r="O2439" s="541"/>
      <c r="P2439" s="541"/>
      <c r="Q2439" s="537"/>
      <c r="R2439" s="537"/>
      <c r="S2439" s="537"/>
    </row>
    <row r="2440" spans="2:19" ht="18.75" customHeight="1">
      <c r="B2440" s="626"/>
      <c r="C2440" s="626"/>
      <c r="D2440" s="626" t="str">
        <f ca="1">IFERROR(_xludf.XLOOKUP(E2440,예산코드!D:D,예산코드!A:A),"")</f>
        <v/>
      </c>
      <c r="E2440" s="739"/>
      <c r="F2440" s="747"/>
      <c r="G2440" s="740"/>
      <c r="H2440" s="741"/>
      <c r="I2440" s="741"/>
      <c r="J2440" s="741"/>
      <c r="K2440" s="742"/>
      <c r="L2440" s="743"/>
      <c r="M2440" s="502" t="str">
        <f t="array" aca="1" ref="M2440" ca="1">IFERROR(_xludf.IFS(J2440="원천",K2440*3.3%*-1,J2440="원천/고용",SUM(K2440*3.3%*-1,K2440*75%*0.8%*-1)),"")</f>
        <v/>
      </c>
      <c r="N2440" s="503">
        <f t="shared" ca="1" si="38"/>
        <v>0</v>
      </c>
      <c r="O2440" s="540"/>
      <c r="P2440" s="540"/>
      <c r="Q2440" s="537"/>
      <c r="R2440" s="537"/>
      <c r="S2440" s="537"/>
    </row>
    <row r="2441" spans="2:19" ht="18.75" customHeight="1">
      <c r="B2441" s="626"/>
      <c r="C2441" s="626"/>
      <c r="D2441" s="626" t="str">
        <f ca="1">IFERROR(_xludf.XLOOKUP(E2441,예산코드!D:D,예산코드!A:A),"")</f>
        <v/>
      </c>
      <c r="E2441" s="739"/>
      <c r="F2441" s="747"/>
      <c r="G2441" s="740"/>
      <c r="H2441" s="741"/>
      <c r="I2441" s="741"/>
      <c r="J2441" s="741"/>
      <c r="K2441" s="742"/>
      <c r="L2441" s="743"/>
      <c r="M2441" s="502" t="str">
        <f t="array" aca="1" ref="M2441" ca="1">IFERROR(_xludf.IFS(J2441="원천",K2441*3.3%*-1,J2441="원천/고용",SUM(K2441*3.3%*-1,K2441*75%*0.8%*-1)),"")</f>
        <v/>
      </c>
      <c r="N2441" s="503">
        <f t="shared" ca="1" si="38"/>
        <v>0</v>
      </c>
      <c r="O2441" s="541"/>
      <c r="P2441" s="541"/>
      <c r="Q2441" s="537"/>
      <c r="R2441" s="537"/>
      <c r="S2441" s="537"/>
    </row>
    <row r="2442" spans="2:19" ht="18.75" customHeight="1">
      <c r="B2442" s="626"/>
      <c r="C2442" s="626"/>
      <c r="D2442" s="626" t="str">
        <f ca="1">IFERROR(_xludf.XLOOKUP(E2442,예산코드!D:D,예산코드!A:A),"")</f>
        <v/>
      </c>
      <c r="E2442" s="739"/>
      <c r="F2442" s="747"/>
      <c r="G2442" s="740"/>
      <c r="H2442" s="741"/>
      <c r="I2442" s="741"/>
      <c r="J2442" s="741"/>
      <c r="K2442" s="742"/>
      <c r="L2442" s="743"/>
      <c r="M2442" s="502" t="str">
        <f t="array" aca="1" ref="M2442" ca="1">IFERROR(_xludf.IFS(J2442="원천",K2442*3.3%*-1,J2442="원천/고용",SUM(K2442*3.3%*-1,K2442*75%*0.8%*-1)),"")</f>
        <v/>
      </c>
      <c r="N2442" s="503">
        <f t="shared" ca="1" si="38"/>
        <v>0</v>
      </c>
      <c r="O2442" s="540"/>
      <c r="P2442" s="540"/>
      <c r="Q2442" s="537"/>
      <c r="R2442" s="537"/>
      <c r="S2442" s="537"/>
    </row>
    <row r="2443" spans="2:19" ht="18.75" customHeight="1">
      <c r="B2443" s="626"/>
      <c r="C2443" s="626"/>
      <c r="D2443" s="626" t="str">
        <f ca="1">IFERROR(_xludf.XLOOKUP(E2443,예산코드!D:D,예산코드!A:A),"")</f>
        <v/>
      </c>
      <c r="E2443" s="739"/>
      <c r="F2443" s="747"/>
      <c r="G2443" s="740"/>
      <c r="H2443" s="741"/>
      <c r="I2443" s="741"/>
      <c r="J2443" s="741"/>
      <c r="K2443" s="742"/>
      <c r="L2443" s="743"/>
      <c r="M2443" s="502" t="str">
        <f t="array" aca="1" ref="M2443" ca="1">IFERROR(_xludf.IFS(J2443="원천",K2443*3.3%*-1,J2443="원천/고용",SUM(K2443*3.3%*-1,K2443*75%*0.8%*-1)),"")</f>
        <v/>
      </c>
      <c r="N2443" s="503">
        <f t="shared" ca="1" si="38"/>
        <v>0</v>
      </c>
      <c r="O2443" s="541"/>
      <c r="P2443" s="541"/>
      <c r="Q2443" s="537"/>
      <c r="R2443" s="537"/>
      <c r="S2443" s="537"/>
    </row>
    <row r="2444" spans="2:19" ht="18.75" customHeight="1">
      <c r="B2444" s="626"/>
      <c r="C2444" s="626"/>
      <c r="D2444" s="626" t="str">
        <f ca="1">IFERROR(_xludf.XLOOKUP(E2444,예산코드!D:D,예산코드!A:A),"")</f>
        <v/>
      </c>
      <c r="E2444" s="739"/>
      <c r="F2444" s="747"/>
      <c r="G2444" s="740"/>
      <c r="H2444" s="741"/>
      <c r="I2444" s="741"/>
      <c r="J2444" s="741"/>
      <c r="K2444" s="742"/>
      <c r="L2444" s="743"/>
      <c r="M2444" s="502" t="str">
        <f t="array" aca="1" ref="M2444" ca="1">IFERROR(_xludf.IFS(J2444="원천",K2444*3.3%*-1,J2444="원천/고용",SUM(K2444*3.3%*-1,K2444*75%*0.8%*-1)),"")</f>
        <v/>
      </c>
      <c r="N2444" s="503">
        <f t="shared" ca="1" si="38"/>
        <v>0</v>
      </c>
      <c r="O2444" s="540"/>
      <c r="P2444" s="540"/>
      <c r="Q2444" s="537"/>
      <c r="R2444" s="537"/>
      <c r="S2444" s="537"/>
    </row>
    <row r="2445" spans="2:19" ht="18.75" customHeight="1">
      <c r="B2445" s="626"/>
      <c r="C2445" s="626"/>
      <c r="D2445" s="626" t="str">
        <f ca="1">IFERROR(_xludf.XLOOKUP(E2445,예산코드!D:D,예산코드!A:A),"")</f>
        <v/>
      </c>
      <c r="E2445" s="739"/>
      <c r="F2445" s="747"/>
      <c r="G2445" s="740"/>
      <c r="H2445" s="741"/>
      <c r="I2445" s="741"/>
      <c r="J2445" s="741"/>
      <c r="K2445" s="742"/>
      <c r="L2445" s="743"/>
      <c r="M2445" s="502" t="str">
        <f t="array" aca="1" ref="M2445" ca="1">IFERROR(_xludf.IFS(J2445="원천",K2445*3.3%*-1,J2445="원천/고용",SUM(K2445*3.3%*-1,K2445*75%*0.8%*-1)),"")</f>
        <v/>
      </c>
      <c r="N2445" s="503">
        <f t="shared" ca="1" si="38"/>
        <v>0</v>
      </c>
      <c r="O2445" s="541"/>
      <c r="P2445" s="541"/>
      <c r="Q2445" s="537"/>
      <c r="R2445" s="537"/>
      <c r="S2445" s="537"/>
    </row>
    <row r="2446" spans="2:19" ht="18.75" customHeight="1">
      <c r="B2446" s="626"/>
      <c r="C2446" s="626"/>
      <c r="D2446" s="626" t="str">
        <f ca="1">IFERROR(_xludf.XLOOKUP(E2446,예산코드!D:D,예산코드!A:A),"")</f>
        <v/>
      </c>
      <c r="E2446" s="739"/>
      <c r="F2446" s="747"/>
      <c r="G2446" s="740"/>
      <c r="H2446" s="741"/>
      <c r="I2446" s="741"/>
      <c r="J2446" s="741"/>
      <c r="K2446" s="742"/>
      <c r="L2446" s="743"/>
      <c r="M2446" s="502" t="str">
        <f t="array" aca="1" ref="M2446" ca="1">IFERROR(_xludf.IFS(J2446="원천",K2446*3.3%*-1,J2446="원천/고용",SUM(K2446*3.3%*-1,K2446*75%*0.8%*-1)),"")</f>
        <v/>
      </c>
      <c r="N2446" s="503">
        <f t="shared" ca="1" si="38"/>
        <v>0</v>
      </c>
      <c r="O2446" s="540"/>
      <c r="P2446" s="540"/>
      <c r="Q2446" s="537"/>
      <c r="R2446" s="537"/>
      <c r="S2446" s="537"/>
    </row>
    <row r="2447" spans="2:19" ht="18.75" customHeight="1">
      <c r="B2447" s="626"/>
      <c r="C2447" s="626"/>
      <c r="D2447" s="626" t="str">
        <f ca="1">IFERROR(_xludf.XLOOKUP(E2447,예산코드!D:D,예산코드!A:A),"")</f>
        <v/>
      </c>
      <c r="E2447" s="739"/>
      <c r="F2447" s="747"/>
      <c r="G2447" s="740"/>
      <c r="H2447" s="741"/>
      <c r="I2447" s="741"/>
      <c r="J2447" s="741"/>
      <c r="K2447" s="742"/>
      <c r="L2447" s="743"/>
      <c r="M2447" s="502" t="str">
        <f t="array" aca="1" ref="M2447" ca="1">IFERROR(_xludf.IFS(J2447="원천",K2447*3.3%*-1,J2447="원천/고용",SUM(K2447*3.3%*-1,K2447*75%*0.8%*-1)),"")</f>
        <v/>
      </c>
      <c r="N2447" s="503">
        <f t="shared" ca="1" si="38"/>
        <v>0</v>
      </c>
      <c r="O2447" s="541"/>
      <c r="P2447" s="541"/>
      <c r="Q2447" s="537"/>
      <c r="R2447" s="537"/>
      <c r="S2447" s="537"/>
    </row>
    <row r="2448" spans="2:19" ht="18.75" customHeight="1">
      <c r="B2448" s="626"/>
      <c r="C2448" s="626"/>
      <c r="D2448" s="626" t="str">
        <f ca="1">IFERROR(_xludf.XLOOKUP(E2448,예산코드!D:D,예산코드!A:A),"")</f>
        <v/>
      </c>
      <c r="E2448" s="739"/>
      <c r="F2448" s="747"/>
      <c r="G2448" s="740"/>
      <c r="H2448" s="741"/>
      <c r="I2448" s="741"/>
      <c r="J2448" s="741"/>
      <c r="K2448" s="742"/>
      <c r="L2448" s="743"/>
      <c r="M2448" s="502" t="str">
        <f t="array" aca="1" ref="M2448" ca="1">IFERROR(_xludf.IFS(J2448="원천",K2448*3.3%*-1,J2448="원천/고용",SUM(K2448*3.3%*-1,K2448*75%*0.8%*-1)),"")</f>
        <v/>
      </c>
      <c r="N2448" s="503">
        <f t="shared" ca="1" si="38"/>
        <v>0</v>
      </c>
      <c r="O2448" s="540"/>
      <c r="P2448" s="540"/>
      <c r="Q2448" s="537"/>
      <c r="R2448" s="537"/>
      <c r="S2448" s="537"/>
    </row>
    <row r="2449" spans="2:19" ht="18.75" customHeight="1">
      <c r="B2449" s="626"/>
      <c r="C2449" s="626"/>
      <c r="D2449" s="626" t="str">
        <f ca="1">IFERROR(_xludf.XLOOKUP(E2449,예산코드!D:D,예산코드!A:A),"")</f>
        <v/>
      </c>
      <c r="E2449" s="739"/>
      <c r="F2449" s="747"/>
      <c r="G2449" s="740"/>
      <c r="H2449" s="741"/>
      <c r="I2449" s="741"/>
      <c r="J2449" s="741"/>
      <c r="K2449" s="742"/>
      <c r="L2449" s="743"/>
      <c r="M2449" s="502" t="str">
        <f t="array" aca="1" ref="M2449" ca="1">IFERROR(_xludf.IFS(J2449="원천",K2449*3.3%*-1,J2449="원천/고용",SUM(K2449*3.3%*-1,K2449*75%*0.8%*-1)),"")</f>
        <v/>
      </c>
      <c r="N2449" s="503">
        <f t="shared" ca="1" si="38"/>
        <v>0</v>
      </c>
      <c r="O2449" s="541"/>
      <c r="P2449" s="541"/>
      <c r="Q2449" s="537"/>
      <c r="R2449" s="537"/>
      <c r="S2449" s="537"/>
    </row>
    <row r="2450" spans="2:19" ht="18.75" customHeight="1">
      <c r="B2450" s="626"/>
      <c r="C2450" s="626"/>
      <c r="D2450" s="626" t="str">
        <f ca="1">IFERROR(_xludf.XLOOKUP(E2450,예산코드!D:D,예산코드!A:A),"")</f>
        <v/>
      </c>
      <c r="E2450" s="739"/>
      <c r="F2450" s="747"/>
      <c r="G2450" s="740"/>
      <c r="H2450" s="741"/>
      <c r="I2450" s="741"/>
      <c r="J2450" s="741"/>
      <c r="K2450" s="742"/>
      <c r="L2450" s="743"/>
      <c r="M2450" s="502" t="str">
        <f t="array" aca="1" ref="M2450" ca="1">IFERROR(_xludf.IFS(J2450="원천",K2450*3.3%*-1,J2450="원천/고용",SUM(K2450*3.3%*-1,K2450*75%*0.8%*-1)),"")</f>
        <v/>
      </c>
      <c r="N2450" s="503">
        <f t="shared" ca="1" si="38"/>
        <v>0</v>
      </c>
      <c r="O2450" s="540"/>
      <c r="P2450" s="540"/>
      <c r="Q2450" s="537"/>
      <c r="R2450" s="537"/>
      <c r="S2450" s="537"/>
    </row>
    <row r="2451" spans="2:19" ht="18.75" customHeight="1">
      <c r="B2451" s="626"/>
      <c r="C2451" s="626"/>
      <c r="D2451" s="626" t="str">
        <f ca="1">IFERROR(_xludf.XLOOKUP(E2451,예산코드!D:D,예산코드!A:A),"")</f>
        <v/>
      </c>
      <c r="E2451" s="739"/>
      <c r="F2451" s="747"/>
      <c r="G2451" s="740"/>
      <c r="H2451" s="741"/>
      <c r="I2451" s="741"/>
      <c r="J2451" s="741"/>
      <c r="K2451" s="742"/>
      <c r="L2451" s="743"/>
      <c r="M2451" s="502" t="str">
        <f t="array" aca="1" ref="M2451" ca="1">IFERROR(_xludf.IFS(J2451="원천",K2451*3.3%*-1,J2451="원천/고용",SUM(K2451*3.3%*-1,K2451*75%*0.8%*-1)),"")</f>
        <v/>
      </c>
      <c r="N2451" s="503">
        <f t="shared" ca="1" si="38"/>
        <v>0</v>
      </c>
      <c r="O2451" s="541"/>
      <c r="P2451" s="541"/>
      <c r="Q2451" s="537"/>
      <c r="R2451" s="537"/>
      <c r="S2451" s="537"/>
    </row>
    <row r="2452" spans="2:19" ht="18.75" customHeight="1">
      <c r="B2452" s="626"/>
      <c r="C2452" s="626"/>
      <c r="D2452" s="626" t="str">
        <f ca="1">IFERROR(_xludf.XLOOKUP(E2452,예산코드!D:D,예산코드!A:A),"")</f>
        <v/>
      </c>
      <c r="E2452" s="739"/>
      <c r="F2452" s="747"/>
      <c r="G2452" s="740"/>
      <c r="H2452" s="741"/>
      <c r="I2452" s="741"/>
      <c r="J2452" s="741"/>
      <c r="K2452" s="742"/>
      <c r="L2452" s="743"/>
      <c r="M2452" s="502" t="str">
        <f t="array" aca="1" ref="M2452" ca="1">IFERROR(_xludf.IFS(J2452="원천",K2452*3.3%*-1,J2452="원천/고용",SUM(K2452*3.3%*-1,K2452*75%*0.8%*-1)),"")</f>
        <v/>
      </c>
      <c r="N2452" s="503">
        <f t="shared" ca="1" si="38"/>
        <v>0</v>
      </c>
      <c r="O2452" s="540"/>
      <c r="P2452" s="540"/>
      <c r="Q2452" s="537"/>
      <c r="R2452" s="537"/>
      <c r="S2452" s="537"/>
    </row>
    <row r="2453" spans="2:19" ht="18.75" customHeight="1">
      <c r="B2453" s="626"/>
      <c r="C2453" s="626"/>
      <c r="D2453" s="626" t="str">
        <f ca="1">IFERROR(_xludf.XLOOKUP(E2453,예산코드!D:D,예산코드!A:A),"")</f>
        <v/>
      </c>
      <c r="E2453" s="739"/>
      <c r="F2453" s="747"/>
      <c r="G2453" s="740"/>
      <c r="H2453" s="741"/>
      <c r="I2453" s="741"/>
      <c r="J2453" s="741"/>
      <c r="K2453" s="742"/>
      <c r="L2453" s="743"/>
      <c r="M2453" s="502" t="str">
        <f t="array" aca="1" ref="M2453" ca="1">IFERROR(_xludf.IFS(J2453="원천",K2453*3.3%*-1,J2453="원천/고용",SUM(K2453*3.3%*-1,K2453*75%*0.8%*-1)),"")</f>
        <v/>
      </c>
      <c r="N2453" s="503">
        <f t="shared" ca="1" si="38"/>
        <v>0</v>
      </c>
      <c r="O2453" s="541"/>
      <c r="P2453" s="541"/>
      <c r="Q2453" s="537"/>
      <c r="R2453" s="537"/>
      <c r="S2453" s="537"/>
    </row>
    <row r="2454" spans="2:19" ht="18.75" customHeight="1">
      <c r="B2454" s="626"/>
      <c r="C2454" s="626"/>
      <c r="D2454" s="626" t="str">
        <f ca="1">IFERROR(_xludf.XLOOKUP(E2454,예산코드!D:D,예산코드!A:A),"")</f>
        <v/>
      </c>
      <c r="E2454" s="739"/>
      <c r="F2454" s="747"/>
      <c r="G2454" s="740"/>
      <c r="H2454" s="741"/>
      <c r="I2454" s="741"/>
      <c r="J2454" s="741"/>
      <c r="K2454" s="742"/>
      <c r="L2454" s="743"/>
      <c r="M2454" s="502" t="str">
        <f t="array" aca="1" ref="M2454" ca="1">IFERROR(_xludf.IFS(J2454="원천",K2454*3.3%*-1,J2454="원천/고용",SUM(K2454*3.3%*-1,K2454*75%*0.8%*-1)),"")</f>
        <v/>
      </c>
      <c r="N2454" s="503">
        <f t="shared" ca="1" si="38"/>
        <v>0</v>
      </c>
      <c r="O2454" s="540"/>
      <c r="P2454" s="540"/>
      <c r="Q2454" s="537"/>
      <c r="R2454" s="537"/>
      <c r="S2454" s="537"/>
    </row>
    <row r="2455" spans="2:19" ht="18.75" customHeight="1">
      <c r="B2455" s="626"/>
      <c r="C2455" s="626"/>
      <c r="D2455" s="626" t="str">
        <f ca="1">IFERROR(_xludf.XLOOKUP(E2455,예산코드!D:D,예산코드!A:A),"")</f>
        <v/>
      </c>
      <c r="E2455" s="739"/>
      <c r="F2455" s="747"/>
      <c r="G2455" s="740"/>
      <c r="H2455" s="741"/>
      <c r="I2455" s="741"/>
      <c r="J2455" s="741"/>
      <c r="K2455" s="742"/>
      <c r="L2455" s="743"/>
      <c r="M2455" s="502" t="str">
        <f t="array" aca="1" ref="M2455" ca="1">IFERROR(_xludf.IFS(J2455="원천",K2455*3.3%*-1,J2455="원천/고용",SUM(K2455*3.3%*-1,K2455*75%*0.8%*-1)),"")</f>
        <v/>
      </c>
      <c r="N2455" s="503">
        <f t="shared" ca="1" si="38"/>
        <v>0</v>
      </c>
      <c r="O2455" s="541"/>
      <c r="P2455" s="541"/>
      <c r="Q2455" s="537"/>
      <c r="R2455" s="537"/>
      <c r="S2455" s="537"/>
    </row>
    <row r="2456" spans="2:19" ht="18.75" customHeight="1">
      <c r="B2456" s="626"/>
      <c r="C2456" s="626"/>
      <c r="D2456" s="626" t="str">
        <f ca="1">IFERROR(_xludf.XLOOKUP(E2456,예산코드!D:D,예산코드!A:A),"")</f>
        <v/>
      </c>
      <c r="E2456" s="739"/>
      <c r="F2456" s="747"/>
      <c r="G2456" s="740"/>
      <c r="H2456" s="741"/>
      <c r="I2456" s="741"/>
      <c r="J2456" s="741"/>
      <c r="K2456" s="742"/>
      <c r="L2456" s="743"/>
      <c r="M2456" s="502" t="str">
        <f t="array" aca="1" ref="M2456" ca="1">IFERROR(_xludf.IFS(J2456="원천",K2456*3.3%*-1,J2456="원천/고용",SUM(K2456*3.3%*-1,K2456*75%*0.8%*-1)),"")</f>
        <v/>
      </c>
      <c r="N2456" s="503">
        <f t="shared" ca="1" si="38"/>
        <v>0</v>
      </c>
      <c r="O2456" s="540"/>
      <c r="P2456" s="540"/>
      <c r="Q2456" s="537"/>
      <c r="R2456" s="537"/>
      <c r="S2456" s="537"/>
    </row>
    <row r="2457" spans="2:19" ht="18.75" customHeight="1">
      <c r="B2457" s="626"/>
      <c r="C2457" s="626"/>
      <c r="D2457" s="626" t="str">
        <f ca="1">IFERROR(_xludf.XLOOKUP(E2457,예산코드!D:D,예산코드!A:A),"")</f>
        <v/>
      </c>
      <c r="E2457" s="739"/>
      <c r="F2457" s="747"/>
      <c r="G2457" s="740"/>
      <c r="H2457" s="741"/>
      <c r="I2457" s="741"/>
      <c r="J2457" s="741"/>
      <c r="K2457" s="742"/>
      <c r="L2457" s="743"/>
      <c r="M2457" s="502" t="str">
        <f t="array" aca="1" ref="M2457" ca="1">IFERROR(_xludf.IFS(J2457="원천",K2457*3.3%*-1,J2457="원천/고용",SUM(K2457*3.3%*-1,K2457*75%*0.8%*-1)),"")</f>
        <v/>
      </c>
      <c r="N2457" s="503">
        <f t="shared" ca="1" si="38"/>
        <v>0</v>
      </c>
      <c r="O2457" s="541"/>
      <c r="P2457" s="541"/>
      <c r="Q2457" s="537"/>
      <c r="R2457" s="537"/>
      <c r="S2457" s="537"/>
    </row>
    <row r="2458" spans="2:19" ht="18.75" customHeight="1">
      <c r="B2458" s="626"/>
      <c r="C2458" s="626"/>
      <c r="D2458" s="626" t="str">
        <f ca="1">IFERROR(_xludf.XLOOKUP(E2458,예산코드!D:D,예산코드!A:A),"")</f>
        <v/>
      </c>
      <c r="E2458" s="739"/>
      <c r="F2458" s="747"/>
      <c r="G2458" s="740"/>
      <c r="H2458" s="741"/>
      <c r="I2458" s="741"/>
      <c r="J2458" s="741"/>
      <c r="K2458" s="742"/>
      <c r="L2458" s="743"/>
      <c r="M2458" s="502" t="str">
        <f t="array" aca="1" ref="M2458" ca="1">IFERROR(_xludf.IFS(J2458="원천",K2458*3.3%*-1,J2458="원천/고용",SUM(K2458*3.3%*-1,K2458*75%*0.8%*-1)),"")</f>
        <v/>
      </c>
      <c r="N2458" s="503">
        <f t="shared" ca="1" si="38"/>
        <v>0</v>
      </c>
      <c r="O2458" s="540"/>
      <c r="P2458" s="540"/>
      <c r="Q2458" s="537"/>
      <c r="R2458" s="537"/>
      <c r="S2458" s="537"/>
    </row>
    <row r="2459" spans="2:19" ht="18.75" customHeight="1">
      <c r="B2459" s="626"/>
      <c r="C2459" s="626"/>
      <c r="D2459" s="626" t="str">
        <f ca="1">IFERROR(_xludf.XLOOKUP(E2459,예산코드!D:D,예산코드!A:A),"")</f>
        <v/>
      </c>
      <c r="E2459" s="739"/>
      <c r="F2459" s="747"/>
      <c r="G2459" s="740"/>
      <c r="H2459" s="741"/>
      <c r="I2459" s="741"/>
      <c r="J2459" s="741"/>
      <c r="K2459" s="742"/>
      <c r="L2459" s="743"/>
      <c r="M2459" s="502" t="str">
        <f t="array" aca="1" ref="M2459" ca="1">IFERROR(_xludf.IFS(J2459="원천",K2459*3.3%*-1,J2459="원천/고용",SUM(K2459*3.3%*-1,K2459*75%*0.8%*-1)),"")</f>
        <v/>
      </c>
      <c r="N2459" s="503">
        <f t="shared" ca="1" si="38"/>
        <v>0</v>
      </c>
      <c r="O2459" s="541"/>
      <c r="P2459" s="541"/>
      <c r="Q2459" s="537"/>
      <c r="R2459" s="537"/>
      <c r="S2459" s="537"/>
    </row>
    <row r="2460" spans="2:19" ht="18.75" customHeight="1">
      <c r="B2460" s="626"/>
      <c r="C2460" s="626"/>
      <c r="D2460" s="626" t="str">
        <f ca="1">IFERROR(_xludf.XLOOKUP(E2460,예산코드!D:D,예산코드!A:A),"")</f>
        <v/>
      </c>
      <c r="E2460" s="739"/>
      <c r="F2460" s="747"/>
      <c r="G2460" s="740"/>
      <c r="H2460" s="741"/>
      <c r="I2460" s="741"/>
      <c r="J2460" s="741"/>
      <c r="K2460" s="742"/>
      <c r="L2460" s="743"/>
      <c r="M2460" s="502" t="str">
        <f t="array" aca="1" ref="M2460" ca="1">IFERROR(_xludf.IFS(J2460="원천",K2460*3.3%*-1,J2460="원천/고용",SUM(K2460*3.3%*-1,K2460*75%*0.8%*-1)),"")</f>
        <v/>
      </c>
      <c r="N2460" s="503">
        <f t="shared" ca="1" si="38"/>
        <v>0</v>
      </c>
      <c r="O2460" s="540"/>
      <c r="P2460" s="540"/>
      <c r="Q2460" s="537"/>
      <c r="R2460" s="537"/>
      <c r="S2460" s="537"/>
    </row>
    <row r="2461" spans="2:19" ht="18.75" customHeight="1">
      <c r="B2461" s="626"/>
      <c r="C2461" s="626"/>
      <c r="D2461" s="626" t="str">
        <f ca="1">IFERROR(_xludf.XLOOKUP(E2461,예산코드!D:D,예산코드!A:A),"")</f>
        <v/>
      </c>
      <c r="E2461" s="739"/>
      <c r="F2461" s="747"/>
      <c r="G2461" s="740"/>
      <c r="H2461" s="741"/>
      <c r="I2461" s="741"/>
      <c r="J2461" s="741"/>
      <c r="K2461" s="742"/>
      <c r="L2461" s="743"/>
      <c r="M2461" s="502" t="str">
        <f t="array" aca="1" ref="M2461" ca="1">IFERROR(_xludf.IFS(J2461="원천",K2461*3.3%*-1,J2461="원천/고용",SUM(K2461*3.3%*-1,K2461*75%*0.8%*-1)),"")</f>
        <v/>
      </c>
      <c r="N2461" s="503">
        <f t="shared" ca="1" si="38"/>
        <v>0</v>
      </c>
      <c r="O2461" s="541"/>
      <c r="P2461" s="541"/>
      <c r="Q2461" s="537"/>
      <c r="R2461" s="537"/>
      <c r="S2461" s="537"/>
    </row>
    <row r="2462" spans="2:19" ht="18.75" customHeight="1">
      <c r="B2462" s="626"/>
      <c r="C2462" s="626"/>
      <c r="D2462" s="626" t="str">
        <f ca="1">IFERROR(_xludf.XLOOKUP(E2462,예산코드!D:D,예산코드!A:A),"")</f>
        <v/>
      </c>
      <c r="E2462" s="739"/>
      <c r="F2462" s="747"/>
      <c r="G2462" s="740"/>
      <c r="H2462" s="741"/>
      <c r="I2462" s="741"/>
      <c r="J2462" s="741"/>
      <c r="K2462" s="742"/>
      <c r="L2462" s="743"/>
      <c r="M2462" s="502" t="str">
        <f t="array" aca="1" ref="M2462" ca="1">IFERROR(_xludf.IFS(J2462="원천",K2462*3.3%*-1,J2462="원천/고용",SUM(K2462*3.3%*-1,K2462*75%*0.8%*-1)),"")</f>
        <v/>
      </c>
      <c r="N2462" s="503">
        <f t="shared" ca="1" si="38"/>
        <v>0</v>
      </c>
      <c r="O2462" s="540"/>
      <c r="P2462" s="540"/>
      <c r="Q2462" s="537"/>
      <c r="R2462" s="537"/>
      <c r="S2462" s="537"/>
    </row>
    <row r="2463" spans="2:19" ht="18.75" customHeight="1">
      <c r="B2463" s="626"/>
      <c r="C2463" s="626"/>
      <c r="D2463" s="626" t="str">
        <f ca="1">IFERROR(_xludf.XLOOKUP(E2463,예산코드!D:D,예산코드!A:A),"")</f>
        <v/>
      </c>
      <c r="E2463" s="739"/>
      <c r="F2463" s="747"/>
      <c r="G2463" s="740"/>
      <c r="H2463" s="741"/>
      <c r="I2463" s="741"/>
      <c r="J2463" s="741"/>
      <c r="K2463" s="742"/>
      <c r="L2463" s="743"/>
      <c r="M2463" s="502" t="str">
        <f t="array" aca="1" ref="M2463" ca="1">IFERROR(_xludf.IFS(J2463="원천",K2463*3.3%*-1,J2463="원천/고용",SUM(K2463*3.3%*-1,K2463*75%*0.8%*-1)),"")</f>
        <v/>
      </c>
      <c r="N2463" s="503">
        <f t="shared" ca="1" si="38"/>
        <v>0</v>
      </c>
      <c r="O2463" s="541"/>
      <c r="P2463" s="541"/>
      <c r="Q2463" s="537"/>
      <c r="R2463" s="537"/>
      <c r="S2463" s="537"/>
    </row>
    <row r="2464" spans="2:19" ht="18.75" customHeight="1">
      <c r="B2464" s="626"/>
      <c r="C2464" s="626"/>
      <c r="D2464" s="626" t="str">
        <f ca="1">IFERROR(_xludf.XLOOKUP(E2464,예산코드!D:D,예산코드!A:A),"")</f>
        <v/>
      </c>
      <c r="E2464" s="739"/>
      <c r="F2464" s="747"/>
      <c r="G2464" s="740"/>
      <c r="H2464" s="741"/>
      <c r="I2464" s="741"/>
      <c r="J2464" s="741"/>
      <c r="K2464" s="742"/>
      <c r="L2464" s="743"/>
      <c r="M2464" s="502" t="str">
        <f t="array" aca="1" ref="M2464" ca="1">IFERROR(_xludf.IFS(J2464="원천",K2464*3.3%*-1,J2464="원천/고용",SUM(K2464*3.3%*-1,K2464*75%*0.8%*-1)),"")</f>
        <v/>
      </c>
      <c r="N2464" s="503">
        <f t="shared" ca="1" si="38"/>
        <v>0</v>
      </c>
      <c r="O2464" s="540"/>
      <c r="P2464" s="540"/>
      <c r="Q2464" s="537"/>
      <c r="R2464" s="537"/>
      <c r="S2464" s="537"/>
    </row>
    <row r="2465" spans="2:19" ht="18.75" customHeight="1">
      <c r="B2465" s="626"/>
      <c r="C2465" s="626"/>
      <c r="D2465" s="626" t="str">
        <f ca="1">IFERROR(_xludf.XLOOKUP(E2465,예산코드!D:D,예산코드!A:A),"")</f>
        <v/>
      </c>
      <c r="E2465" s="739"/>
      <c r="F2465" s="747"/>
      <c r="G2465" s="740"/>
      <c r="H2465" s="741"/>
      <c r="I2465" s="741"/>
      <c r="J2465" s="741"/>
      <c r="K2465" s="742"/>
      <c r="L2465" s="743"/>
      <c r="M2465" s="502" t="str">
        <f t="array" aca="1" ref="M2465" ca="1">IFERROR(_xludf.IFS(J2465="원천",K2465*3.3%*-1,J2465="원천/고용",SUM(K2465*3.3%*-1,K2465*75%*0.8%*-1)),"")</f>
        <v/>
      </c>
      <c r="N2465" s="503">
        <f t="shared" ca="1" si="38"/>
        <v>0</v>
      </c>
      <c r="O2465" s="541"/>
      <c r="P2465" s="541"/>
      <c r="Q2465" s="537"/>
      <c r="R2465" s="537"/>
      <c r="S2465" s="537"/>
    </row>
    <row r="2466" spans="2:19" ht="18.75" customHeight="1">
      <c r="B2466" s="626"/>
      <c r="C2466" s="626"/>
      <c r="D2466" s="626" t="str">
        <f ca="1">IFERROR(_xludf.XLOOKUP(E2466,예산코드!D:D,예산코드!A:A),"")</f>
        <v/>
      </c>
      <c r="E2466" s="739"/>
      <c r="F2466" s="747"/>
      <c r="G2466" s="740"/>
      <c r="H2466" s="741"/>
      <c r="I2466" s="741"/>
      <c r="J2466" s="741"/>
      <c r="K2466" s="742"/>
      <c r="L2466" s="743"/>
      <c r="M2466" s="502" t="str">
        <f t="array" aca="1" ref="M2466" ca="1">IFERROR(_xludf.IFS(J2466="원천",K2466*3.3%*-1,J2466="원천/고용",SUM(K2466*3.3%*-1,K2466*75%*0.8%*-1)),"")</f>
        <v/>
      </c>
      <c r="N2466" s="503">
        <f t="shared" ca="1" si="38"/>
        <v>0</v>
      </c>
      <c r="O2466" s="540"/>
      <c r="P2466" s="540"/>
      <c r="Q2466" s="537"/>
      <c r="R2466" s="537"/>
      <c r="S2466" s="537"/>
    </row>
    <row r="2467" spans="2:19" ht="18.75" customHeight="1">
      <c r="B2467" s="626"/>
      <c r="C2467" s="626"/>
      <c r="D2467" s="626" t="str">
        <f ca="1">IFERROR(_xludf.XLOOKUP(E2467,예산코드!D:D,예산코드!A:A),"")</f>
        <v/>
      </c>
      <c r="E2467" s="739"/>
      <c r="F2467" s="747"/>
      <c r="G2467" s="740"/>
      <c r="H2467" s="741"/>
      <c r="I2467" s="741"/>
      <c r="J2467" s="741"/>
      <c r="K2467" s="742"/>
      <c r="L2467" s="743"/>
      <c r="M2467" s="502" t="str">
        <f t="array" aca="1" ref="M2467" ca="1">IFERROR(_xludf.IFS(J2467="원천",K2467*3.3%*-1,J2467="원천/고용",SUM(K2467*3.3%*-1,K2467*75%*0.8%*-1)),"")</f>
        <v/>
      </c>
      <c r="N2467" s="503">
        <f t="shared" ca="1" si="38"/>
        <v>0</v>
      </c>
      <c r="O2467" s="541"/>
      <c r="P2467" s="541"/>
      <c r="Q2467" s="537"/>
      <c r="R2467" s="537"/>
      <c r="S2467" s="537"/>
    </row>
    <row r="2468" spans="2:19" ht="18.75" customHeight="1">
      <c r="B2468" s="626"/>
      <c r="C2468" s="626"/>
      <c r="D2468" s="626" t="str">
        <f ca="1">IFERROR(_xludf.XLOOKUP(E2468,예산코드!D:D,예산코드!A:A),"")</f>
        <v/>
      </c>
      <c r="E2468" s="739"/>
      <c r="F2468" s="747"/>
      <c r="G2468" s="740"/>
      <c r="H2468" s="741"/>
      <c r="I2468" s="741"/>
      <c r="J2468" s="741"/>
      <c r="K2468" s="742"/>
      <c r="L2468" s="743"/>
      <c r="M2468" s="502" t="str">
        <f t="array" aca="1" ref="M2468" ca="1">IFERROR(_xludf.IFS(J2468="원천",K2468*3.3%*-1,J2468="원천/고용",SUM(K2468*3.3%*-1,K2468*75%*0.8%*-1)),"")</f>
        <v/>
      </c>
      <c r="N2468" s="503">
        <f t="shared" ca="1" si="38"/>
        <v>0</v>
      </c>
      <c r="O2468" s="540"/>
      <c r="P2468" s="540"/>
      <c r="Q2468" s="537"/>
      <c r="R2468" s="537"/>
      <c r="S2468" s="537"/>
    </row>
    <row r="2469" spans="2:19" ht="18.75" customHeight="1">
      <c r="B2469" s="626"/>
      <c r="C2469" s="626"/>
      <c r="D2469" s="626" t="str">
        <f ca="1">IFERROR(_xludf.XLOOKUP(E2469,예산코드!D:D,예산코드!A:A),"")</f>
        <v/>
      </c>
      <c r="E2469" s="739"/>
      <c r="F2469" s="747"/>
      <c r="G2469" s="740"/>
      <c r="H2469" s="741"/>
      <c r="I2469" s="741"/>
      <c r="J2469" s="741"/>
      <c r="K2469" s="742"/>
      <c r="L2469" s="743"/>
      <c r="M2469" s="502" t="str">
        <f t="array" aca="1" ref="M2469" ca="1">IFERROR(_xludf.IFS(J2469="원천",K2469*3.3%*-1,J2469="원천/고용",SUM(K2469*3.3%*-1,K2469*75%*0.8%*-1)),"")</f>
        <v/>
      </c>
      <c r="N2469" s="503">
        <f t="shared" ca="1" si="38"/>
        <v>0</v>
      </c>
      <c r="O2469" s="541"/>
      <c r="P2469" s="541"/>
      <c r="Q2469" s="537"/>
      <c r="R2469" s="537"/>
      <c r="S2469" s="537"/>
    </row>
    <row r="2470" spans="2:19" ht="18.75" customHeight="1">
      <c r="B2470" s="626"/>
      <c r="C2470" s="626"/>
      <c r="D2470" s="626" t="str">
        <f ca="1">IFERROR(_xludf.XLOOKUP(E2470,예산코드!D:D,예산코드!A:A),"")</f>
        <v/>
      </c>
      <c r="E2470" s="739"/>
      <c r="F2470" s="747"/>
      <c r="G2470" s="740"/>
      <c r="H2470" s="741"/>
      <c r="I2470" s="741"/>
      <c r="J2470" s="741"/>
      <c r="K2470" s="742"/>
      <c r="L2470" s="743"/>
      <c r="M2470" s="502" t="str">
        <f t="array" aca="1" ref="M2470" ca="1">IFERROR(_xludf.IFS(J2470="원천",K2470*3.3%*-1,J2470="원천/고용",SUM(K2470*3.3%*-1,K2470*75%*0.8%*-1)),"")</f>
        <v/>
      </c>
      <c r="N2470" s="503">
        <f t="shared" ca="1" si="38"/>
        <v>0</v>
      </c>
      <c r="O2470" s="540"/>
      <c r="P2470" s="540"/>
      <c r="Q2470" s="537"/>
      <c r="R2470" s="537"/>
      <c r="S2470" s="537"/>
    </row>
    <row r="2471" spans="2:19" ht="18.75" customHeight="1">
      <c r="B2471" s="626"/>
      <c r="C2471" s="626"/>
      <c r="D2471" s="626" t="str">
        <f ca="1">IFERROR(_xludf.XLOOKUP(E2471,예산코드!D:D,예산코드!A:A),"")</f>
        <v/>
      </c>
      <c r="E2471" s="739"/>
      <c r="F2471" s="747"/>
      <c r="G2471" s="740"/>
      <c r="H2471" s="741"/>
      <c r="I2471" s="741"/>
      <c r="J2471" s="741"/>
      <c r="K2471" s="742"/>
      <c r="L2471" s="743"/>
      <c r="M2471" s="502" t="str">
        <f t="array" aca="1" ref="M2471" ca="1">IFERROR(_xludf.IFS(J2471="원천",K2471*3.3%*-1,J2471="원천/고용",SUM(K2471*3.3%*-1,K2471*75%*0.8%*-1)),"")</f>
        <v/>
      </c>
      <c r="N2471" s="503">
        <f t="shared" ca="1" si="38"/>
        <v>0</v>
      </c>
      <c r="O2471" s="541"/>
      <c r="P2471" s="541"/>
      <c r="Q2471" s="537"/>
      <c r="R2471" s="537"/>
      <c r="S2471" s="537"/>
    </row>
    <row r="2472" spans="2:19" ht="18.75" customHeight="1">
      <c r="B2472" s="626"/>
      <c r="C2472" s="626"/>
      <c r="D2472" s="626" t="str">
        <f ca="1">IFERROR(_xludf.XLOOKUP(E2472,예산코드!D:D,예산코드!A:A),"")</f>
        <v/>
      </c>
      <c r="E2472" s="739"/>
      <c r="F2472" s="747"/>
      <c r="G2472" s="740"/>
      <c r="H2472" s="741"/>
      <c r="I2472" s="741"/>
      <c r="J2472" s="741"/>
      <c r="K2472" s="742"/>
      <c r="L2472" s="743"/>
      <c r="M2472" s="502" t="str">
        <f t="array" aca="1" ref="M2472" ca="1">IFERROR(_xludf.IFS(J2472="원천",K2472*3.3%*-1,J2472="원천/고용",SUM(K2472*3.3%*-1,K2472*75%*0.8%*-1)),"")</f>
        <v/>
      </c>
      <c r="N2472" s="503">
        <f t="shared" ca="1" si="38"/>
        <v>0</v>
      </c>
      <c r="O2472" s="540"/>
      <c r="P2472" s="540"/>
      <c r="Q2472" s="537"/>
      <c r="R2472" s="537"/>
      <c r="S2472" s="537"/>
    </row>
    <row r="2473" spans="2:19" ht="18.75" customHeight="1">
      <c r="B2473" s="626"/>
      <c r="C2473" s="626"/>
      <c r="D2473" s="626" t="str">
        <f ca="1">IFERROR(_xludf.XLOOKUP(E2473,예산코드!D:D,예산코드!A:A),"")</f>
        <v/>
      </c>
      <c r="E2473" s="739"/>
      <c r="F2473" s="747"/>
      <c r="G2473" s="740"/>
      <c r="H2473" s="741"/>
      <c r="I2473" s="741"/>
      <c r="J2473" s="741"/>
      <c r="K2473" s="742"/>
      <c r="L2473" s="743"/>
      <c r="M2473" s="502" t="str">
        <f t="array" aca="1" ref="M2473" ca="1">IFERROR(_xludf.IFS(J2473="원천",K2473*3.3%*-1,J2473="원천/고용",SUM(K2473*3.3%*-1,K2473*75%*0.8%*-1)),"")</f>
        <v/>
      </c>
      <c r="N2473" s="503">
        <f t="shared" ca="1" si="38"/>
        <v>0</v>
      </c>
      <c r="O2473" s="541"/>
      <c r="P2473" s="541"/>
      <c r="Q2473" s="537"/>
      <c r="R2473" s="537"/>
      <c r="S2473" s="537"/>
    </row>
    <row r="2474" spans="2:19" ht="18.75" customHeight="1">
      <c r="B2474" s="626"/>
      <c r="C2474" s="626"/>
      <c r="D2474" s="626" t="str">
        <f ca="1">IFERROR(_xludf.XLOOKUP(E2474,예산코드!D:D,예산코드!A:A),"")</f>
        <v/>
      </c>
      <c r="E2474" s="739"/>
      <c r="F2474" s="747"/>
      <c r="G2474" s="740"/>
      <c r="H2474" s="741"/>
      <c r="I2474" s="741"/>
      <c r="J2474" s="741"/>
      <c r="K2474" s="742"/>
      <c r="L2474" s="743"/>
      <c r="M2474" s="502" t="str">
        <f t="array" aca="1" ref="M2474" ca="1">IFERROR(_xludf.IFS(J2474="원천",K2474*3.3%*-1,J2474="원천/고용",SUM(K2474*3.3%*-1,K2474*75%*0.8%*-1)),"")</f>
        <v/>
      </c>
      <c r="N2474" s="503">
        <f t="shared" ca="1" si="38"/>
        <v>0</v>
      </c>
      <c r="O2474" s="540"/>
      <c r="P2474" s="540"/>
      <c r="Q2474" s="537"/>
      <c r="R2474" s="537"/>
      <c r="S2474" s="537"/>
    </row>
    <row r="2475" spans="2:19" ht="18.75" customHeight="1">
      <c r="B2475" s="626"/>
      <c r="C2475" s="626"/>
      <c r="D2475" s="626" t="str">
        <f ca="1">IFERROR(_xludf.XLOOKUP(E2475,예산코드!D:D,예산코드!A:A),"")</f>
        <v/>
      </c>
      <c r="E2475" s="739"/>
      <c r="F2475" s="747"/>
      <c r="G2475" s="740"/>
      <c r="H2475" s="741"/>
      <c r="I2475" s="741"/>
      <c r="J2475" s="741"/>
      <c r="K2475" s="742"/>
      <c r="L2475" s="743"/>
      <c r="M2475" s="502" t="str">
        <f t="array" aca="1" ref="M2475" ca="1">IFERROR(_xludf.IFS(J2475="원천",K2475*3.3%*-1,J2475="원천/고용",SUM(K2475*3.3%*-1,K2475*75%*0.8%*-1)),"")</f>
        <v/>
      </c>
      <c r="N2475" s="503">
        <f t="shared" ca="1" si="38"/>
        <v>0</v>
      </c>
      <c r="O2475" s="541"/>
      <c r="P2475" s="541"/>
      <c r="Q2475" s="537"/>
      <c r="R2475" s="537"/>
      <c r="S2475" s="537"/>
    </row>
    <row r="2476" spans="2:19" ht="18.75" customHeight="1">
      <c r="B2476" s="626"/>
      <c r="C2476" s="626"/>
      <c r="D2476" s="626" t="str">
        <f ca="1">IFERROR(_xludf.XLOOKUP(E2476,예산코드!D:D,예산코드!A:A),"")</f>
        <v/>
      </c>
      <c r="E2476" s="739"/>
      <c r="F2476" s="747"/>
      <c r="G2476" s="740"/>
      <c r="H2476" s="741"/>
      <c r="I2476" s="741"/>
      <c r="J2476" s="741"/>
      <c r="K2476" s="742"/>
      <c r="L2476" s="743"/>
      <c r="M2476" s="502" t="str">
        <f t="array" aca="1" ref="M2476" ca="1">IFERROR(_xludf.IFS(J2476="원천",K2476*3.3%*-1,J2476="원천/고용",SUM(K2476*3.3%*-1,K2476*75%*0.8%*-1)),"")</f>
        <v/>
      </c>
      <c r="N2476" s="503">
        <f t="shared" ca="1" si="38"/>
        <v>0</v>
      </c>
      <c r="O2476" s="540"/>
      <c r="P2476" s="540"/>
      <c r="Q2476" s="537"/>
      <c r="R2476" s="537"/>
      <c r="S2476" s="537"/>
    </row>
    <row r="2477" spans="2:19" ht="18.75" customHeight="1">
      <c r="B2477" s="626"/>
      <c r="C2477" s="626"/>
      <c r="D2477" s="626" t="str">
        <f ca="1">IFERROR(_xludf.XLOOKUP(E2477,예산코드!D:D,예산코드!A:A),"")</f>
        <v/>
      </c>
      <c r="E2477" s="739"/>
      <c r="F2477" s="747"/>
      <c r="G2477" s="740"/>
      <c r="H2477" s="741"/>
      <c r="I2477" s="741"/>
      <c r="J2477" s="741"/>
      <c r="K2477" s="742"/>
      <c r="L2477" s="743"/>
      <c r="M2477" s="502" t="str">
        <f t="array" aca="1" ref="M2477" ca="1">IFERROR(_xludf.IFS(J2477="원천",K2477*3.3%*-1,J2477="원천/고용",SUM(K2477*3.3%*-1,K2477*75%*0.8%*-1)),"")</f>
        <v/>
      </c>
      <c r="N2477" s="503">
        <f t="shared" ca="1" si="38"/>
        <v>0</v>
      </c>
      <c r="O2477" s="541"/>
      <c r="P2477" s="541"/>
      <c r="Q2477" s="537"/>
      <c r="R2477" s="537"/>
      <c r="S2477" s="537"/>
    </row>
    <row r="2478" spans="2:19" ht="18.75" customHeight="1">
      <c r="B2478" s="626"/>
      <c r="C2478" s="626"/>
      <c r="D2478" s="626" t="str">
        <f ca="1">IFERROR(_xludf.XLOOKUP(E2478,예산코드!D:D,예산코드!A:A),"")</f>
        <v/>
      </c>
      <c r="E2478" s="739"/>
      <c r="F2478" s="747"/>
      <c r="G2478" s="740"/>
      <c r="H2478" s="741"/>
      <c r="I2478" s="741"/>
      <c r="J2478" s="741"/>
      <c r="K2478" s="742"/>
      <c r="L2478" s="743"/>
      <c r="M2478" s="502" t="str">
        <f t="array" aca="1" ref="M2478" ca="1">IFERROR(_xludf.IFS(J2478="원천",K2478*3.3%*-1,J2478="원천/고용",SUM(K2478*3.3%*-1,K2478*75%*0.8%*-1)),"")</f>
        <v/>
      </c>
      <c r="N2478" s="503">
        <f t="shared" ca="1" si="38"/>
        <v>0</v>
      </c>
      <c r="O2478" s="540"/>
      <c r="P2478" s="540"/>
      <c r="Q2478" s="537"/>
      <c r="R2478" s="537"/>
      <c r="S2478" s="537"/>
    </row>
    <row r="2479" spans="2:19" ht="18.75" customHeight="1">
      <c r="B2479" s="626"/>
      <c r="C2479" s="626"/>
      <c r="D2479" s="626" t="str">
        <f ca="1">IFERROR(_xludf.XLOOKUP(E2479,예산코드!D:D,예산코드!A:A),"")</f>
        <v/>
      </c>
      <c r="E2479" s="739"/>
      <c r="F2479" s="747"/>
      <c r="G2479" s="740"/>
      <c r="H2479" s="741"/>
      <c r="I2479" s="741"/>
      <c r="J2479" s="741"/>
      <c r="K2479" s="742"/>
      <c r="L2479" s="743"/>
      <c r="M2479" s="502" t="str">
        <f t="array" aca="1" ref="M2479" ca="1">IFERROR(_xludf.IFS(J2479="원천",K2479*3.3%*-1,J2479="원천/고용",SUM(K2479*3.3%*-1,K2479*75%*0.8%*-1)),"")</f>
        <v/>
      </c>
      <c r="N2479" s="503">
        <f t="shared" ca="1" si="38"/>
        <v>0</v>
      </c>
      <c r="O2479" s="541"/>
      <c r="P2479" s="541"/>
      <c r="Q2479" s="537"/>
      <c r="R2479" s="537"/>
      <c r="S2479" s="537"/>
    </row>
    <row r="2480" spans="2:19" ht="18.75" customHeight="1">
      <c r="B2480" s="626"/>
      <c r="C2480" s="626"/>
      <c r="D2480" s="626" t="str">
        <f ca="1">IFERROR(_xludf.XLOOKUP(E2480,예산코드!D:D,예산코드!A:A),"")</f>
        <v/>
      </c>
      <c r="E2480" s="739"/>
      <c r="F2480" s="747"/>
      <c r="G2480" s="740"/>
      <c r="H2480" s="741"/>
      <c r="I2480" s="741"/>
      <c r="J2480" s="741"/>
      <c r="K2480" s="742"/>
      <c r="L2480" s="743"/>
      <c r="M2480" s="502" t="str">
        <f t="array" aca="1" ref="M2480" ca="1">IFERROR(_xludf.IFS(J2480="원천",K2480*3.3%*-1,J2480="원천/고용",SUM(K2480*3.3%*-1,K2480*75%*0.8%*-1)),"")</f>
        <v/>
      </c>
      <c r="N2480" s="503">
        <f t="shared" ca="1" si="38"/>
        <v>0</v>
      </c>
      <c r="O2480" s="540"/>
      <c r="P2480" s="540"/>
      <c r="Q2480" s="537"/>
      <c r="R2480" s="537"/>
      <c r="S2480" s="537"/>
    </row>
    <row r="2481" spans="2:19" ht="18.75" customHeight="1">
      <c r="B2481" s="626"/>
      <c r="C2481" s="626"/>
      <c r="D2481" s="626" t="str">
        <f ca="1">IFERROR(_xludf.XLOOKUP(E2481,예산코드!D:D,예산코드!A:A),"")</f>
        <v/>
      </c>
      <c r="E2481" s="739"/>
      <c r="F2481" s="747"/>
      <c r="G2481" s="740"/>
      <c r="H2481" s="741"/>
      <c r="I2481" s="741"/>
      <c r="J2481" s="741"/>
      <c r="K2481" s="742"/>
      <c r="L2481" s="743"/>
      <c r="M2481" s="502" t="str">
        <f t="array" aca="1" ref="M2481" ca="1">IFERROR(_xludf.IFS(J2481="원천",K2481*3.3%*-1,J2481="원천/고용",SUM(K2481*3.3%*-1,K2481*75%*0.8%*-1)),"")</f>
        <v/>
      </c>
      <c r="N2481" s="503">
        <f t="shared" ca="1" si="38"/>
        <v>0</v>
      </c>
      <c r="O2481" s="541"/>
      <c r="P2481" s="541"/>
      <c r="Q2481" s="537"/>
      <c r="R2481" s="537"/>
      <c r="S2481" s="537"/>
    </row>
    <row r="2482" spans="2:19" ht="18.75" customHeight="1">
      <c r="B2482" s="626"/>
      <c r="C2482" s="626"/>
      <c r="D2482" s="626" t="str">
        <f ca="1">IFERROR(_xludf.XLOOKUP(E2482,예산코드!D:D,예산코드!A:A),"")</f>
        <v/>
      </c>
      <c r="E2482" s="739"/>
      <c r="F2482" s="747"/>
      <c r="G2482" s="740"/>
      <c r="H2482" s="741"/>
      <c r="I2482" s="741"/>
      <c r="J2482" s="741"/>
      <c r="K2482" s="742"/>
      <c r="L2482" s="743"/>
      <c r="M2482" s="502" t="str">
        <f t="array" aca="1" ref="M2482" ca="1">IFERROR(_xludf.IFS(J2482="원천",K2482*3.3%*-1,J2482="원천/고용",SUM(K2482*3.3%*-1,K2482*75%*0.8%*-1)),"")</f>
        <v/>
      </c>
      <c r="N2482" s="503">
        <f t="shared" ca="1" si="38"/>
        <v>0</v>
      </c>
      <c r="O2482" s="540"/>
      <c r="P2482" s="540"/>
      <c r="Q2482" s="537"/>
      <c r="R2482" s="537"/>
      <c r="S2482" s="537"/>
    </row>
    <row r="2483" spans="2:19" ht="18.75" customHeight="1">
      <c r="B2483" s="626"/>
      <c r="C2483" s="626"/>
      <c r="D2483" s="626" t="str">
        <f ca="1">IFERROR(_xludf.XLOOKUP(E2483,예산코드!D:D,예산코드!A:A),"")</f>
        <v/>
      </c>
      <c r="E2483" s="739"/>
      <c r="F2483" s="747"/>
      <c r="G2483" s="740"/>
      <c r="H2483" s="741"/>
      <c r="I2483" s="741"/>
      <c r="J2483" s="741"/>
      <c r="K2483" s="742"/>
      <c r="L2483" s="743"/>
      <c r="M2483" s="502" t="str">
        <f t="array" aca="1" ref="M2483" ca="1">IFERROR(_xludf.IFS(J2483="원천",K2483*3.3%*-1,J2483="원천/고용",SUM(K2483*3.3%*-1,K2483*75%*0.8%*-1)),"")</f>
        <v/>
      </c>
      <c r="N2483" s="503">
        <f t="shared" ca="1" si="38"/>
        <v>0</v>
      </c>
      <c r="O2483" s="541"/>
      <c r="P2483" s="541"/>
      <c r="Q2483" s="537"/>
      <c r="R2483" s="537"/>
      <c r="S2483" s="537"/>
    </row>
    <row r="2484" spans="2:19" ht="18.75" customHeight="1">
      <c r="B2484" s="626"/>
      <c r="C2484" s="626"/>
      <c r="D2484" s="626" t="str">
        <f ca="1">IFERROR(_xludf.XLOOKUP(E2484,예산코드!D:D,예산코드!A:A),"")</f>
        <v/>
      </c>
      <c r="E2484" s="739"/>
      <c r="F2484" s="747"/>
      <c r="G2484" s="740"/>
      <c r="H2484" s="741"/>
      <c r="I2484" s="741"/>
      <c r="J2484" s="741"/>
      <c r="K2484" s="742"/>
      <c r="L2484" s="743"/>
      <c r="M2484" s="502" t="str">
        <f t="array" aca="1" ref="M2484" ca="1">IFERROR(_xludf.IFS(J2484="원천",K2484*3.3%*-1,J2484="원천/고용",SUM(K2484*3.3%*-1,K2484*75%*0.8%*-1)),"")</f>
        <v/>
      </c>
      <c r="N2484" s="503">
        <f t="shared" ca="1" si="38"/>
        <v>0</v>
      </c>
      <c r="O2484" s="540"/>
      <c r="P2484" s="540"/>
      <c r="Q2484" s="537"/>
      <c r="R2484" s="537"/>
      <c r="S2484" s="537"/>
    </row>
    <row r="2485" spans="2:19" ht="18.75" customHeight="1">
      <c r="B2485" s="626"/>
      <c r="C2485" s="626"/>
      <c r="D2485" s="626" t="str">
        <f ca="1">IFERROR(_xludf.XLOOKUP(E2485,예산코드!D:D,예산코드!A:A),"")</f>
        <v/>
      </c>
      <c r="E2485" s="739"/>
      <c r="F2485" s="747"/>
      <c r="G2485" s="740"/>
      <c r="H2485" s="741"/>
      <c r="I2485" s="741"/>
      <c r="J2485" s="741"/>
      <c r="K2485" s="742"/>
      <c r="L2485" s="743"/>
      <c r="M2485" s="502" t="str">
        <f t="array" aca="1" ref="M2485" ca="1">IFERROR(_xludf.IFS(J2485="원천",K2485*3.3%*-1,J2485="원천/고용",SUM(K2485*3.3%*-1,K2485*75%*0.8%*-1)),"")</f>
        <v/>
      </c>
      <c r="N2485" s="503">
        <f t="shared" ca="1" si="38"/>
        <v>0</v>
      </c>
      <c r="O2485" s="541"/>
      <c r="P2485" s="541"/>
      <c r="Q2485" s="537"/>
      <c r="R2485" s="537"/>
      <c r="S2485" s="537"/>
    </row>
    <row r="2486" spans="2:19" ht="18.75" customHeight="1">
      <c r="B2486" s="626"/>
      <c r="C2486" s="626"/>
      <c r="D2486" s="626" t="str">
        <f ca="1">IFERROR(_xludf.XLOOKUP(E2486,예산코드!D:D,예산코드!A:A),"")</f>
        <v/>
      </c>
      <c r="E2486" s="739"/>
      <c r="F2486" s="747"/>
      <c r="G2486" s="740"/>
      <c r="H2486" s="741"/>
      <c r="I2486" s="741"/>
      <c r="J2486" s="741"/>
      <c r="K2486" s="742"/>
      <c r="L2486" s="743"/>
      <c r="M2486" s="502" t="str">
        <f t="array" aca="1" ref="M2486" ca="1">IFERROR(_xludf.IFS(J2486="원천",K2486*3.3%*-1,J2486="원천/고용",SUM(K2486*3.3%*-1,K2486*75%*0.8%*-1)),"")</f>
        <v/>
      </c>
      <c r="N2486" s="503">
        <f t="shared" ca="1" si="38"/>
        <v>0</v>
      </c>
      <c r="O2486" s="540"/>
      <c r="P2486" s="540"/>
      <c r="Q2486" s="537"/>
      <c r="R2486" s="537"/>
      <c r="S2486" s="537"/>
    </row>
    <row r="2487" spans="2:19" ht="18.75" customHeight="1">
      <c r="B2487" s="626"/>
      <c r="C2487" s="626"/>
      <c r="D2487" s="626" t="str">
        <f ca="1">IFERROR(_xludf.XLOOKUP(E2487,예산코드!D:D,예산코드!A:A),"")</f>
        <v/>
      </c>
      <c r="E2487" s="739"/>
      <c r="F2487" s="747"/>
      <c r="G2487" s="740"/>
      <c r="H2487" s="741"/>
      <c r="I2487" s="741"/>
      <c r="J2487" s="741"/>
      <c r="K2487" s="742"/>
      <c r="L2487" s="743"/>
      <c r="M2487" s="502" t="str">
        <f t="array" aca="1" ref="M2487" ca="1">IFERROR(_xludf.IFS(J2487="원천",K2487*3.3%*-1,J2487="원천/고용",SUM(K2487*3.3%*-1,K2487*75%*0.8%*-1)),"")</f>
        <v/>
      </c>
      <c r="N2487" s="503">
        <f t="shared" ca="1" si="38"/>
        <v>0</v>
      </c>
      <c r="O2487" s="541"/>
      <c r="P2487" s="541"/>
      <c r="Q2487" s="537"/>
      <c r="R2487" s="537"/>
      <c r="S2487" s="537"/>
    </row>
    <row r="2488" spans="2:19" ht="18.75" customHeight="1">
      <c r="B2488" s="626"/>
      <c r="C2488" s="626"/>
      <c r="D2488" s="626" t="str">
        <f ca="1">IFERROR(_xludf.XLOOKUP(E2488,예산코드!D:D,예산코드!A:A),"")</f>
        <v/>
      </c>
      <c r="E2488" s="739"/>
      <c r="F2488" s="747"/>
      <c r="G2488" s="740"/>
      <c r="H2488" s="741"/>
      <c r="I2488" s="741"/>
      <c r="J2488" s="741"/>
      <c r="K2488" s="742"/>
      <c r="L2488" s="743"/>
      <c r="M2488" s="502" t="str">
        <f t="array" aca="1" ref="M2488" ca="1">IFERROR(_xludf.IFS(J2488="원천",K2488*3.3%*-1,J2488="원천/고용",SUM(K2488*3.3%*-1,K2488*75%*0.8%*-1)),"")</f>
        <v/>
      </c>
      <c r="N2488" s="503">
        <f t="shared" ca="1" si="38"/>
        <v>0</v>
      </c>
      <c r="O2488" s="540"/>
      <c r="P2488" s="540"/>
      <c r="Q2488" s="537"/>
      <c r="R2488" s="537"/>
      <c r="S2488" s="537"/>
    </row>
    <row r="2489" spans="2:19" ht="18.75" customHeight="1">
      <c r="B2489" s="626"/>
      <c r="C2489" s="626"/>
      <c r="D2489" s="626" t="str">
        <f ca="1">IFERROR(_xludf.XLOOKUP(E2489,예산코드!D:D,예산코드!A:A),"")</f>
        <v/>
      </c>
      <c r="E2489" s="739"/>
      <c r="F2489" s="747"/>
      <c r="G2489" s="740"/>
      <c r="H2489" s="741"/>
      <c r="I2489" s="741"/>
      <c r="J2489" s="741"/>
      <c r="K2489" s="742"/>
      <c r="L2489" s="743"/>
      <c r="M2489" s="502" t="str">
        <f t="array" aca="1" ref="M2489" ca="1">IFERROR(_xludf.IFS(J2489="원천",K2489*3.3%*-1,J2489="원천/고용",SUM(K2489*3.3%*-1,K2489*75%*0.8%*-1)),"")</f>
        <v/>
      </c>
      <c r="N2489" s="503">
        <f t="shared" ca="1" si="38"/>
        <v>0</v>
      </c>
      <c r="O2489" s="541"/>
      <c r="P2489" s="541"/>
      <c r="Q2489" s="537"/>
      <c r="R2489" s="537"/>
      <c r="S2489" s="537"/>
    </row>
    <row r="2490" spans="2:19" ht="18.75" customHeight="1">
      <c r="B2490" s="626"/>
      <c r="C2490" s="626"/>
      <c r="D2490" s="626" t="str">
        <f ca="1">IFERROR(_xludf.XLOOKUP(E2490,예산코드!D:D,예산코드!A:A),"")</f>
        <v/>
      </c>
      <c r="E2490" s="739"/>
      <c r="F2490" s="747"/>
      <c r="G2490" s="740"/>
      <c r="H2490" s="741"/>
      <c r="I2490" s="741"/>
      <c r="J2490" s="741"/>
      <c r="K2490" s="742"/>
      <c r="L2490" s="743"/>
      <c r="M2490" s="502" t="str">
        <f t="array" aca="1" ref="M2490" ca="1">IFERROR(_xludf.IFS(J2490="원천",K2490*3.3%*-1,J2490="원천/고용",SUM(K2490*3.3%*-1,K2490*75%*0.8%*-1)),"")</f>
        <v/>
      </c>
      <c r="N2490" s="503">
        <f t="shared" ca="1" si="38"/>
        <v>0</v>
      </c>
      <c r="O2490" s="540"/>
      <c r="P2490" s="540"/>
      <c r="Q2490" s="537"/>
      <c r="R2490" s="537"/>
      <c r="S2490" s="537"/>
    </row>
    <row r="2491" spans="2:19" ht="18.75" customHeight="1">
      <c r="B2491" s="626"/>
      <c r="C2491" s="626"/>
      <c r="D2491" s="626" t="str">
        <f ca="1">IFERROR(_xludf.XLOOKUP(E2491,예산코드!D:D,예산코드!A:A),"")</f>
        <v/>
      </c>
      <c r="E2491" s="739"/>
      <c r="F2491" s="747"/>
      <c r="G2491" s="740"/>
      <c r="H2491" s="741"/>
      <c r="I2491" s="741"/>
      <c r="J2491" s="741"/>
      <c r="K2491" s="742"/>
      <c r="L2491" s="743"/>
      <c r="M2491" s="502" t="str">
        <f t="array" aca="1" ref="M2491" ca="1">IFERROR(_xludf.IFS(J2491="원천",K2491*3.3%*-1,J2491="원천/고용",SUM(K2491*3.3%*-1,K2491*75%*0.8%*-1)),"")</f>
        <v/>
      </c>
      <c r="N2491" s="503">
        <f t="shared" ca="1" si="38"/>
        <v>0</v>
      </c>
      <c r="O2491" s="541"/>
      <c r="P2491" s="541"/>
      <c r="Q2491" s="537"/>
      <c r="R2491" s="537"/>
      <c r="S2491" s="537"/>
    </row>
    <row r="2492" spans="2:19" ht="18.75" customHeight="1">
      <c r="B2492" s="626"/>
      <c r="C2492" s="626"/>
      <c r="D2492" s="626" t="str">
        <f ca="1">IFERROR(_xludf.XLOOKUP(E2492,예산코드!D:D,예산코드!A:A),"")</f>
        <v/>
      </c>
      <c r="E2492" s="739"/>
      <c r="F2492" s="747"/>
      <c r="G2492" s="740"/>
      <c r="H2492" s="741"/>
      <c r="I2492" s="741"/>
      <c r="J2492" s="741"/>
      <c r="K2492" s="742"/>
      <c r="L2492" s="743"/>
      <c r="M2492" s="502" t="str">
        <f t="array" aca="1" ref="M2492" ca="1">IFERROR(_xludf.IFS(J2492="원천",K2492*3.3%*-1,J2492="원천/고용",SUM(K2492*3.3%*-1,K2492*75%*0.8%*-1)),"")</f>
        <v/>
      </c>
      <c r="N2492" s="503">
        <f t="shared" ca="1" si="38"/>
        <v>0</v>
      </c>
      <c r="O2492" s="540"/>
      <c r="P2492" s="540"/>
      <c r="Q2492" s="537"/>
      <c r="R2492" s="537"/>
      <c r="S2492" s="537"/>
    </row>
    <row r="2493" spans="2:19" ht="18.75" customHeight="1">
      <c r="B2493" s="626"/>
      <c r="C2493" s="626"/>
      <c r="D2493" s="626" t="str">
        <f ca="1">IFERROR(_xludf.XLOOKUP(E2493,예산코드!D:D,예산코드!A:A),"")</f>
        <v/>
      </c>
      <c r="E2493" s="739"/>
      <c r="F2493" s="747"/>
      <c r="G2493" s="740"/>
      <c r="H2493" s="741"/>
      <c r="I2493" s="741"/>
      <c r="J2493" s="741"/>
      <c r="K2493" s="742"/>
      <c r="L2493" s="743"/>
      <c r="M2493" s="502" t="str">
        <f t="array" aca="1" ref="M2493" ca="1">IFERROR(_xludf.IFS(J2493="원천",K2493*3.3%*-1,J2493="원천/고용",SUM(K2493*3.3%*-1,K2493*75%*0.8%*-1)),"")</f>
        <v/>
      </c>
      <c r="N2493" s="503">
        <f t="shared" ca="1" si="38"/>
        <v>0</v>
      </c>
      <c r="O2493" s="541"/>
      <c r="P2493" s="541"/>
      <c r="Q2493" s="537"/>
      <c r="R2493" s="537"/>
      <c r="S2493" s="537"/>
    </row>
    <row r="2494" spans="2:19" ht="18.75" customHeight="1">
      <c r="B2494" s="626"/>
      <c r="C2494" s="626"/>
      <c r="D2494" s="626" t="str">
        <f ca="1">IFERROR(_xludf.XLOOKUP(E2494,예산코드!D:D,예산코드!A:A),"")</f>
        <v/>
      </c>
      <c r="E2494" s="739"/>
      <c r="F2494" s="747"/>
      <c r="G2494" s="740"/>
      <c r="H2494" s="741"/>
      <c r="I2494" s="741"/>
      <c r="J2494" s="741"/>
      <c r="K2494" s="742"/>
      <c r="L2494" s="743"/>
      <c r="M2494" s="502" t="str">
        <f t="array" aca="1" ref="M2494" ca="1">IFERROR(_xludf.IFS(J2494="원천",K2494*3.3%*-1,J2494="원천/고용",SUM(K2494*3.3%*-1,K2494*75%*0.8%*-1)),"")</f>
        <v/>
      </c>
      <c r="N2494" s="503">
        <f t="shared" ca="1" si="38"/>
        <v>0</v>
      </c>
      <c r="O2494" s="540"/>
      <c r="P2494" s="540"/>
      <c r="Q2494" s="537"/>
      <c r="R2494" s="537"/>
      <c r="S2494" s="537"/>
    </row>
    <row r="2495" spans="2:19" ht="18.75" customHeight="1">
      <c r="B2495" s="626"/>
      <c r="C2495" s="626"/>
      <c r="D2495" s="626" t="str">
        <f ca="1">IFERROR(_xludf.XLOOKUP(E2495,예산코드!D:D,예산코드!A:A),"")</f>
        <v/>
      </c>
      <c r="E2495" s="739"/>
      <c r="F2495" s="747"/>
      <c r="G2495" s="740"/>
      <c r="H2495" s="741"/>
      <c r="I2495" s="741"/>
      <c r="J2495" s="741"/>
      <c r="K2495" s="742"/>
      <c r="L2495" s="743"/>
      <c r="M2495" s="502" t="str">
        <f t="array" aca="1" ref="M2495" ca="1">IFERROR(_xludf.IFS(J2495="원천",K2495*3.3%*-1,J2495="원천/고용",SUM(K2495*3.3%*-1,K2495*75%*0.8%*-1)),"")</f>
        <v/>
      </c>
      <c r="N2495" s="503">
        <f t="shared" ca="1" si="38"/>
        <v>0</v>
      </c>
      <c r="O2495" s="541"/>
      <c r="P2495" s="541"/>
      <c r="Q2495" s="537"/>
      <c r="R2495" s="537"/>
      <c r="S2495" s="537"/>
    </row>
    <row r="2496" spans="2:19" ht="18.75" customHeight="1">
      <c r="B2496" s="626"/>
      <c r="C2496" s="626"/>
      <c r="D2496" s="626" t="str">
        <f ca="1">IFERROR(_xludf.XLOOKUP(E2496,예산코드!D:D,예산코드!A:A),"")</f>
        <v/>
      </c>
      <c r="E2496" s="739"/>
      <c r="F2496" s="747"/>
      <c r="G2496" s="740"/>
      <c r="H2496" s="741"/>
      <c r="I2496" s="741"/>
      <c r="J2496" s="741"/>
      <c r="K2496" s="742"/>
      <c r="L2496" s="743"/>
      <c r="M2496" s="502" t="str">
        <f t="array" aca="1" ref="M2496" ca="1">IFERROR(_xludf.IFS(J2496="원천",K2496*3.3%*-1,J2496="원천/고용",SUM(K2496*3.3%*-1,K2496*75%*0.8%*-1)),"")</f>
        <v/>
      </c>
      <c r="N2496" s="503">
        <f t="shared" ca="1" si="38"/>
        <v>0</v>
      </c>
      <c r="O2496" s="540"/>
      <c r="P2496" s="540"/>
      <c r="Q2496" s="537"/>
      <c r="R2496" s="537"/>
      <c r="S2496" s="537"/>
    </row>
    <row r="2497" spans="2:19" ht="18.75" customHeight="1">
      <c r="B2497" s="626"/>
      <c r="C2497" s="626"/>
      <c r="D2497" s="626" t="str">
        <f ca="1">IFERROR(_xludf.XLOOKUP(E2497,예산코드!D:D,예산코드!A:A),"")</f>
        <v/>
      </c>
      <c r="E2497" s="739"/>
      <c r="F2497" s="747"/>
      <c r="G2497" s="740"/>
      <c r="H2497" s="741"/>
      <c r="I2497" s="741"/>
      <c r="J2497" s="741"/>
      <c r="K2497" s="742"/>
      <c r="L2497" s="743"/>
      <c r="M2497" s="502" t="str">
        <f t="array" aca="1" ref="M2497" ca="1">IFERROR(_xludf.IFS(J2497="원천",K2497*3.3%*-1,J2497="원천/고용",SUM(K2497*3.3%*-1,K2497*75%*0.8%*-1)),"")</f>
        <v/>
      </c>
      <c r="N2497" s="503">
        <f t="shared" ca="1" si="38"/>
        <v>0</v>
      </c>
      <c r="O2497" s="541"/>
      <c r="P2497" s="541"/>
      <c r="Q2497" s="537"/>
      <c r="R2497" s="537"/>
      <c r="S2497" s="537"/>
    </row>
    <row r="2498" spans="2:19" ht="18.75" customHeight="1">
      <c r="B2498" s="626"/>
      <c r="C2498" s="626"/>
      <c r="D2498" s="626" t="str">
        <f ca="1">IFERROR(_xludf.XLOOKUP(E2498,예산코드!D:D,예산코드!A:A),"")</f>
        <v/>
      </c>
      <c r="E2498" s="739"/>
      <c r="F2498" s="747"/>
      <c r="G2498" s="740"/>
      <c r="H2498" s="741"/>
      <c r="I2498" s="741"/>
      <c r="J2498" s="741"/>
      <c r="K2498" s="742"/>
      <c r="L2498" s="743"/>
      <c r="M2498" s="502" t="str">
        <f t="array" aca="1" ref="M2498" ca="1">IFERROR(_xludf.IFS(J2498="원천",K2498*3.3%*-1,J2498="원천/고용",SUM(K2498*3.3%*-1,K2498*75%*0.8%*-1)),"")</f>
        <v/>
      </c>
      <c r="N2498" s="503">
        <f t="shared" ca="1" si="38"/>
        <v>0</v>
      </c>
      <c r="O2498" s="540"/>
      <c r="P2498" s="540"/>
      <c r="Q2498" s="537"/>
      <c r="R2498" s="537"/>
      <c r="S2498" s="537"/>
    </row>
    <row r="2499" spans="2:19" ht="18.75" customHeight="1">
      <c r="B2499" s="626"/>
      <c r="C2499" s="626"/>
      <c r="D2499" s="626" t="str">
        <f ca="1">IFERROR(_xludf.XLOOKUP(E2499,예산코드!D:D,예산코드!A:A),"")</f>
        <v/>
      </c>
      <c r="E2499" s="739"/>
      <c r="F2499" s="747"/>
      <c r="G2499" s="740"/>
      <c r="H2499" s="741"/>
      <c r="I2499" s="741"/>
      <c r="J2499" s="741"/>
      <c r="K2499" s="742"/>
      <c r="L2499" s="743"/>
      <c r="M2499" s="502" t="str">
        <f t="array" aca="1" ref="M2499" ca="1">IFERROR(_xludf.IFS(J2499="원천",K2499*3.3%*-1,J2499="원천/고용",SUM(K2499*3.3%*-1,K2499*75%*0.8%*-1)),"")</f>
        <v/>
      </c>
      <c r="N2499" s="503">
        <f t="shared" ca="1" si="38"/>
        <v>0</v>
      </c>
      <c r="O2499" s="541"/>
      <c r="P2499" s="541"/>
      <c r="Q2499" s="537"/>
      <c r="R2499" s="537"/>
      <c r="S2499" s="537"/>
    </row>
    <row r="2500" spans="2:19" ht="18.75" customHeight="1">
      <c r="B2500" s="626"/>
      <c r="C2500" s="626"/>
      <c r="D2500" s="626" t="str">
        <f ca="1">IFERROR(_xludf.XLOOKUP(E2500,예산코드!D:D,예산코드!A:A),"")</f>
        <v/>
      </c>
      <c r="E2500" s="739"/>
      <c r="F2500" s="747"/>
      <c r="G2500" s="740"/>
      <c r="H2500" s="741"/>
      <c r="I2500" s="741"/>
      <c r="J2500" s="741"/>
      <c r="K2500" s="742"/>
      <c r="L2500" s="743"/>
      <c r="M2500" s="502" t="str">
        <f t="array" aca="1" ref="M2500" ca="1">IFERROR(_xludf.IFS(J2500="원천",K2500*3.3%*-1,J2500="원천/고용",SUM(K2500*3.3%*-1,K2500*75%*0.8%*-1)),"")</f>
        <v/>
      </c>
      <c r="N2500" s="503">
        <f t="shared" ca="1" si="38"/>
        <v>0</v>
      </c>
      <c r="O2500" s="540"/>
      <c r="P2500" s="540"/>
      <c r="Q2500" s="537"/>
      <c r="R2500" s="537"/>
      <c r="S2500" s="537"/>
    </row>
    <row r="2501" spans="2:19" ht="18.75" customHeight="1">
      <c r="B2501" s="626"/>
      <c r="C2501" s="626"/>
      <c r="D2501" s="626" t="str">
        <f ca="1">IFERROR(_xludf.XLOOKUP(E2501,예산코드!D:D,예산코드!A:A),"")</f>
        <v/>
      </c>
      <c r="E2501" s="739"/>
      <c r="F2501" s="747"/>
      <c r="G2501" s="740"/>
      <c r="H2501" s="741"/>
      <c r="I2501" s="741"/>
      <c r="J2501" s="741"/>
      <c r="K2501" s="742"/>
      <c r="L2501" s="743"/>
      <c r="M2501" s="502" t="str">
        <f t="array" aca="1" ref="M2501" ca="1">IFERROR(_xludf.IFS(J2501="원천",K2501*3.3%*-1,J2501="원천/고용",SUM(K2501*3.3%*-1,K2501*75%*0.8%*-1)),"")</f>
        <v/>
      </c>
      <c r="N2501" s="503">
        <f t="shared" ca="1" si="38"/>
        <v>0</v>
      </c>
      <c r="O2501" s="541"/>
      <c r="P2501" s="541"/>
      <c r="Q2501" s="537"/>
      <c r="R2501" s="537"/>
      <c r="S2501" s="537"/>
    </row>
    <row r="2502" spans="2:19" ht="18.75" customHeight="1">
      <c r="B2502" s="626"/>
      <c r="C2502" s="626"/>
      <c r="D2502" s="626" t="str">
        <f ca="1">IFERROR(_xludf.XLOOKUP(E2502,예산코드!D:D,예산코드!A:A),"")</f>
        <v/>
      </c>
      <c r="E2502" s="739"/>
      <c r="F2502" s="747"/>
      <c r="G2502" s="740"/>
      <c r="H2502" s="741"/>
      <c r="I2502" s="741"/>
      <c r="J2502" s="741"/>
      <c r="K2502" s="742"/>
      <c r="L2502" s="743"/>
      <c r="M2502" s="502" t="str">
        <f t="array" aca="1" ref="M2502" ca="1">IFERROR(_xludf.IFS(J2502="원천",K2502*3.3%*-1,J2502="원천/고용",SUM(K2502*3.3%*-1,K2502*75%*0.8%*-1)),"")</f>
        <v/>
      </c>
      <c r="N2502" s="503">
        <f t="shared" ca="1" si="38"/>
        <v>0</v>
      </c>
      <c r="O2502" s="540"/>
      <c r="P2502" s="540"/>
      <c r="Q2502" s="537"/>
      <c r="R2502" s="537"/>
      <c r="S2502" s="537"/>
    </row>
    <row r="2503" spans="2:19" ht="18.75" customHeight="1">
      <c r="B2503" s="626"/>
      <c r="C2503" s="626"/>
      <c r="D2503" s="626" t="str">
        <f ca="1">IFERROR(_xludf.XLOOKUP(E2503,예산코드!D:D,예산코드!A:A),"")</f>
        <v/>
      </c>
      <c r="E2503" s="739"/>
      <c r="F2503" s="747"/>
      <c r="G2503" s="740"/>
      <c r="H2503" s="741"/>
      <c r="I2503" s="741"/>
      <c r="J2503" s="741"/>
      <c r="K2503" s="742"/>
      <c r="L2503" s="743"/>
      <c r="M2503" s="502" t="str">
        <f t="array" aca="1" ref="M2503" ca="1">IFERROR(_xludf.IFS(J2503="원천",K2503*3.3%*-1,J2503="원천/고용",SUM(K2503*3.3%*-1,K2503*75%*0.8%*-1)),"")</f>
        <v/>
      </c>
      <c r="N2503" s="503">
        <f t="shared" ca="1" si="38"/>
        <v>0</v>
      </c>
      <c r="O2503" s="541"/>
      <c r="P2503" s="541"/>
      <c r="Q2503" s="537"/>
      <c r="R2503" s="537"/>
      <c r="S2503" s="537"/>
    </row>
    <row r="2504" spans="2:19" ht="18.75" customHeight="1">
      <c r="B2504" s="626"/>
      <c r="C2504" s="626"/>
      <c r="D2504" s="626" t="str">
        <f ca="1">IFERROR(_xludf.XLOOKUP(E2504,예산코드!D:D,예산코드!A:A),"")</f>
        <v/>
      </c>
      <c r="E2504" s="739"/>
      <c r="F2504" s="747"/>
      <c r="G2504" s="740"/>
      <c r="H2504" s="741"/>
      <c r="I2504" s="741"/>
      <c r="J2504" s="741"/>
      <c r="K2504" s="742"/>
      <c r="L2504" s="743"/>
      <c r="M2504" s="502" t="str">
        <f t="array" aca="1" ref="M2504" ca="1">IFERROR(_xludf.IFS(J2504="원천",K2504*3.3%*-1,J2504="원천/고용",SUM(K2504*3.3%*-1,K2504*75%*0.8%*-1)),"")</f>
        <v/>
      </c>
      <c r="N2504" s="503">
        <f t="shared" ca="1" si="38"/>
        <v>0</v>
      </c>
      <c r="O2504" s="540"/>
      <c r="P2504" s="540"/>
      <c r="Q2504" s="537"/>
      <c r="R2504" s="537"/>
      <c r="S2504" s="537"/>
    </row>
    <row r="2505" spans="2:19" ht="18.75" customHeight="1">
      <c r="B2505" s="626"/>
      <c r="C2505" s="626"/>
      <c r="D2505" s="626" t="str">
        <f ca="1">IFERROR(_xludf.XLOOKUP(E2505,예산코드!D:D,예산코드!A:A),"")</f>
        <v/>
      </c>
      <c r="E2505" s="739"/>
      <c r="F2505" s="747"/>
      <c r="G2505" s="740"/>
      <c r="H2505" s="741"/>
      <c r="I2505" s="741"/>
      <c r="J2505" s="741"/>
      <c r="K2505" s="742"/>
      <c r="L2505" s="743"/>
      <c r="M2505" s="502" t="str">
        <f t="array" aca="1" ref="M2505" ca="1">IFERROR(_xludf.IFS(J2505="원천",K2505*3.3%*-1,J2505="원천/고용",SUM(K2505*3.3%*-1,K2505*75%*0.8%*-1)),"")</f>
        <v/>
      </c>
      <c r="N2505" s="503">
        <f t="shared" ca="1" si="38"/>
        <v>0</v>
      </c>
      <c r="O2505" s="541"/>
      <c r="P2505" s="541"/>
      <c r="Q2505" s="537"/>
      <c r="R2505" s="537"/>
      <c r="S2505" s="537"/>
    </row>
    <row r="2506" spans="2:19" ht="18.75" customHeight="1">
      <c r="B2506" s="626"/>
      <c r="C2506" s="626"/>
      <c r="D2506" s="626" t="str">
        <f ca="1">IFERROR(_xludf.XLOOKUP(E2506,예산코드!D:D,예산코드!A:A),"")</f>
        <v/>
      </c>
      <c r="E2506" s="739"/>
      <c r="F2506" s="747"/>
      <c r="G2506" s="740"/>
      <c r="H2506" s="741"/>
      <c r="I2506" s="741"/>
      <c r="J2506" s="741"/>
      <c r="K2506" s="742"/>
      <c r="L2506" s="743"/>
      <c r="M2506" s="502" t="str">
        <f t="array" aca="1" ref="M2506" ca="1">IFERROR(_xludf.IFS(J2506="원천",K2506*3.3%*-1,J2506="원천/고용",SUM(K2506*3.3%*-1,K2506*75%*0.8%*-1)),"")</f>
        <v/>
      </c>
      <c r="N2506" s="503">
        <f t="shared" ca="1" si="38"/>
        <v>0</v>
      </c>
      <c r="O2506" s="540"/>
      <c r="P2506" s="540"/>
      <c r="Q2506" s="537"/>
      <c r="R2506" s="537"/>
      <c r="S2506" s="537"/>
    </row>
    <row r="2507" spans="2:19" ht="18.75" customHeight="1">
      <c r="B2507" s="626"/>
      <c r="C2507" s="626"/>
      <c r="D2507" s="626" t="str">
        <f ca="1">IFERROR(_xludf.XLOOKUP(E2507,예산코드!D:D,예산코드!A:A),"")</f>
        <v/>
      </c>
      <c r="E2507" s="739"/>
      <c r="F2507" s="747"/>
      <c r="G2507" s="740"/>
      <c r="H2507" s="741"/>
      <c r="I2507" s="741"/>
      <c r="J2507" s="741"/>
      <c r="K2507" s="742"/>
      <c r="L2507" s="743"/>
      <c r="M2507" s="502" t="str">
        <f t="array" aca="1" ref="M2507" ca="1">IFERROR(_xludf.IFS(J2507="원천",K2507*3.3%*-1,J2507="원천/고용",SUM(K2507*3.3%*-1,K2507*75%*0.8%*-1)),"")</f>
        <v/>
      </c>
      <c r="N2507" s="503">
        <f t="shared" ca="1" si="38"/>
        <v>0</v>
      </c>
      <c r="O2507" s="541"/>
      <c r="P2507" s="541"/>
      <c r="Q2507" s="537"/>
      <c r="R2507" s="537"/>
      <c r="S2507" s="537"/>
    </row>
    <row r="2508" spans="2:19" ht="18.75" customHeight="1">
      <c r="B2508" s="626"/>
      <c r="C2508" s="626"/>
      <c r="D2508" s="626" t="str">
        <f ca="1">IFERROR(_xludf.XLOOKUP(E2508,예산코드!D:D,예산코드!A:A),"")</f>
        <v/>
      </c>
      <c r="E2508" s="739"/>
      <c r="F2508" s="747"/>
      <c r="G2508" s="740"/>
      <c r="H2508" s="741"/>
      <c r="I2508" s="741"/>
      <c r="J2508" s="741"/>
      <c r="K2508" s="742"/>
      <c r="L2508" s="743"/>
      <c r="M2508" s="502" t="str">
        <f t="array" aca="1" ref="M2508" ca="1">IFERROR(_xludf.IFS(J2508="원천",K2508*3.3%*-1,J2508="원천/고용",SUM(K2508*3.3%*-1,K2508*75%*0.8%*-1)),"")</f>
        <v/>
      </c>
      <c r="N2508" s="503">
        <f t="shared" ca="1" si="38"/>
        <v>0</v>
      </c>
      <c r="O2508" s="540"/>
      <c r="P2508" s="540"/>
      <c r="Q2508" s="537"/>
      <c r="R2508" s="537"/>
      <c r="S2508" s="537"/>
    </row>
    <row r="2509" spans="2:19" ht="18.75" customHeight="1">
      <c r="B2509" s="626"/>
      <c r="C2509" s="626"/>
      <c r="D2509" s="626" t="str">
        <f ca="1">IFERROR(_xludf.XLOOKUP(E2509,예산코드!D:D,예산코드!A:A),"")</f>
        <v/>
      </c>
      <c r="E2509" s="739"/>
      <c r="F2509" s="747"/>
      <c r="G2509" s="740"/>
      <c r="H2509" s="741"/>
      <c r="I2509" s="741"/>
      <c r="J2509" s="741"/>
      <c r="K2509" s="742"/>
      <c r="L2509" s="743"/>
      <c r="M2509" s="502" t="str">
        <f t="array" aca="1" ref="M2509" ca="1">IFERROR(_xludf.IFS(J2509="원천",K2509*3.3%*-1,J2509="원천/고용",SUM(K2509*3.3%*-1,K2509*75%*0.8%*-1)),"")</f>
        <v/>
      </c>
      <c r="N2509" s="503">
        <f t="shared" ca="1" si="38"/>
        <v>0</v>
      </c>
      <c r="O2509" s="541"/>
      <c r="P2509" s="541"/>
      <c r="Q2509" s="537"/>
      <c r="R2509" s="537"/>
      <c r="S2509" s="537"/>
    </row>
    <row r="2510" spans="2:19" ht="18.75" customHeight="1">
      <c r="B2510" s="626"/>
      <c r="C2510" s="626"/>
      <c r="D2510" s="626" t="str">
        <f ca="1">IFERROR(_xludf.XLOOKUP(E2510,예산코드!D:D,예산코드!A:A),"")</f>
        <v/>
      </c>
      <c r="E2510" s="739"/>
      <c r="F2510" s="747"/>
      <c r="G2510" s="740"/>
      <c r="H2510" s="741"/>
      <c r="I2510" s="741"/>
      <c r="J2510" s="741"/>
      <c r="K2510" s="742"/>
      <c r="L2510" s="743"/>
      <c r="M2510" s="502" t="str">
        <f t="array" aca="1" ref="M2510" ca="1">IFERROR(_xludf.IFS(J2510="원천",K2510*3.3%*-1,J2510="원천/고용",SUM(K2510*3.3%*-1,K2510*75%*0.8%*-1)),"")</f>
        <v/>
      </c>
      <c r="N2510" s="503">
        <f t="shared" ca="1" si="38"/>
        <v>0</v>
      </c>
      <c r="O2510" s="540"/>
      <c r="P2510" s="540"/>
      <c r="Q2510" s="537"/>
      <c r="R2510" s="537"/>
      <c r="S2510" s="537"/>
    </row>
    <row r="2511" spans="2:19" ht="18.75" customHeight="1">
      <c r="B2511" s="626"/>
      <c r="C2511" s="626"/>
      <c r="D2511" s="626" t="str">
        <f ca="1">IFERROR(_xludf.XLOOKUP(E2511,예산코드!D:D,예산코드!A:A),"")</f>
        <v/>
      </c>
      <c r="E2511" s="739"/>
      <c r="F2511" s="747"/>
      <c r="G2511" s="740"/>
      <c r="H2511" s="741"/>
      <c r="I2511" s="741"/>
      <c r="J2511" s="741"/>
      <c r="K2511" s="742"/>
      <c r="L2511" s="743"/>
      <c r="M2511" s="502" t="str">
        <f t="array" aca="1" ref="M2511" ca="1">IFERROR(_xludf.IFS(J2511="원천",K2511*3.3%*-1,J2511="원천/고용",SUM(K2511*3.3%*-1,K2511*75%*0.8%*-1)),"")</f>
        <v/>
      </c>
      <c r="N2511" s="503">
        <f t="shared" ca="1" si="38"/>
        <v>0</v>
      </c>
      <c r="O2511" s="541"/>
      <c r="P2511" s="541"/>
      <c r="Q2511" s="537"/>
      <c r="R2511" s="537"/>
      <c r="S2511" s="537"/>
    </row>
    <row r="2512" spans="2:19" ht="18.75" customHeight="1">
      <c r="B2512" s="626"/>
      <c r="C2512" s="626"/>
      <c r="D2512" s="626" t="str">
        <f ca="1">IFERROR(_xludf.XLOOKUP(E2512,예산코드!D:D,예산코드!A:A),"")</f>
        <v/>
      </c>
      <c r="E2512" s="739"/>
      <c r="F2512" s="747"/>
      <c r="G2512" s="740"/>
      <c r="H2512" s="741"/>
      <c r="I2512" s="741"/>
      <c r="J2512" s="741"/>
      <c r="K2512" s="742"/>
      <c r="L2512" s="743"/>
      <c r="M2512" s="502" t="str">
        <f t="array" aca="1" ref="M2512" ca="1">IFERROR(_xludf.IFS(J2512="원천",K2512*3.3%*-1,J2512="원천/고용",SUM(K2512*3.3%*-1,K2512*75%*0.8%*-1)),"")</f>
        <v/>
      </c>
      <c r="N2512" s="503">
        <f t="shared" ca="1" si="38"/>
        <v>0</v>
      </c>
      <c r="O2512" s="540"/>
      <c r="P2512" s="540"/>
      <c r="Q2512" s="537"/>
      <c r="R2512" s="537"/>
      <c r="S2512" s="537"/>
    </row>
    <row r="2513" spans="2:19" ht="18.75" customHeight="1">
      <c r="B2513" s="626"/>
      <c r="C2513" s="626"/>
      <c r="D2513" s="626" t="str">
        <f ca="1">IFERROR(_xludf.XLOOKUP(E2513,예산코드!D:D,예산코드!A:A),"")</f>
        <v/>
      </c>
      <c r="E2513" s="739"/>
      <c r="F2513" s="747"/>
      <c r="G2513" s="740"/>
      <c r="H2513" s="741"/>
      <c r="I2513" s="741"/>
      <c r="J2513" s="741"/>
      <c r="K2513" s="742"/>
      <c r="L2513" s="743"/>
      <c r="M2513" s="502" t="str">
        <f t="array" aca="1" ref="M2513" ca="1">IFERROR(_xludf.IFS(J2513="원천",K2513*3.3%*-1,J2513="원천/고용",SUM(K2513*3.3%*-1,K2513*75%*0.8%*-1)),"")</f>
        <v/>
      </c>
      <c r="N2513" s="503">
        <f t="shared" ca="1" si="38"/>
        <v>0</v>
      </c>
      <c r="O2513" s="541"/>
      <c r="P2513" s="541"/>
      <c r="Q2513" s="537"/>
      <c r="R2513" s="537"/>
      <c r="S2513" s="537"/>
    </row>
    <row r="2514" spans="2:19" ht="18.75" customHeight="1">
      <c r="B2514" s="626"/>
      <c r="C2514" s="626"/>
      <c r="D2514" s="626" t="str">
        <f ca="1">IFERROR(_xludf.XLOOKUP(E2514,예산코드!D:D,예산코드!A:A),"")</f>
        <v/>
      </c>
      <c r="E2514" s="739"/>
      <c r="F2514" s="747"/>
      <c r="G2514" s="740"/>
      <c r="H2514" s="741"/>
      <c r="I2514" s="741"/>
      <c r="J2514" s="741"/>
      <c r="K2514" s="742"/>
      <c r="L2514" s="743"/>
      <c r="M2514" s="502" t="str">
        <f t="array" aca="1" ref="M2514" ca="1">IFERROR(_xludf.IFS(J2514="원천",K2514*3.3%*-1,J2514="원천/고용",SUM(K2514*3.3%*-1,K2514*75%*0.8%*-1)),"")</f>
        <v/>
      </c>
      <c r="N2514" s="503">
        <f t="shared" ca="1" si="38"/>
        <v>0</v>
      </c>
      <c r="O2514" s="540"/>
      <c r="P2514" s="540"/>
      <c r="Q2514" s="537"/>
      <c r="R2514" s="537"/>
      <c r="S2514" s="537"/>
    </row>
    <row r="2515" spans="2:19" ht="18.75" customHeight="1">
      <c r="B2515" s="626"/>
      <c r="C2515" s="626"/>
      <c r="D2515" s="626" t="str">
        <f ca="1">IFERROR(_xludf.XLOOKUP(E2515,예산코드!D:D,예산코드!A:A),"")</f>
        <v/>
      </c>
      <c r="E2515" s="739"/>
      <c r="F2515" s="747"/>
      <c r="G2515" s="740"/>
      <c r="H2515" s="741"/>
      <c r="I2515" s="741"/>
      <c r="J2515" s="741"/>
      <c r="K2515" s="742"/>
      <c r="L2515" s="743"/>
      <c r="M2515" s="502" t="str">
        <f t="array" aca="1" ref="M2515" ca="1">IFERROR(_xludf.IFS(J2515="원천",K2515*3.3%*-1,J2515="원천/고용",SUM(K2515*3.3%*-1,K2515*75%*0.8%*-1)),"")</f>
        <v/>
      </c>
      <c r="N2515" s="503">
        <f t="shared" ca="1" si="38"/>
        <v>0</v>
      </c>
      <c r="O2515" s="541"/>
      <c r="P2515" s="541"/>
      <c r="Q2515" s="537"/>
      <c r="R2515" s="537"/>
      <c r="S2515" s="537"/>
    </row>
    <row r="2516" spans="2:19" ht="18.75" customHeight="1">
      <c r="B2516" s="626"/>
      <c r="C2516" s="626"/>
      <c r="D2516" s="626" t="str">
        <f ca="1">IFERROR(_xludf.XLOOKUP(E2516,예산코드!D:D,예산코드!A:A),"")</f>
        <v/>
      </c>
      <c r="E2516" s="739"/>
      <c r="F2516" s="747"/>
      <c r="G2516" s="740"/>
      <c r="H2516" s="741"/>
      <c r="I2516" s="741"/>
      <c r="J2516" s="741"/>
      <c r="K2516" s="742"/>
      <c r="L2516" s="743"/>
      <c r="M2516" s="502" t="str">
        <f t="array" aca="1" ref="M2516" ca="1">IFERROR(_xludf.IFS(J2516="원천",K2516*3.3%*-1,J2516="원천/고용",SUM(K2516*3.3%*-1,K2516*75%*0.8%*-1)),"")</f>
        <v/>
      </c>
      <c r="N2516" s="503">
        <f t="shared" ca="1" si="38"/>
        <v>0</v>
      </c>
      <c r="O2516" s="540"/>
      <c r="P2516" s="540"/>
      <c r="Q2516" s="537"/>
      <c r="R2516" s="537"/>
      <c r="S2516" s="537"/>
    </row>
    <row r="2517" spans="2:19" ht="18.75" customHeight="1">
      <c r="B2517" s="626"/>
      <c r="C2517" s="626"/>
      <c r="D2517" s="626" t="str">
        <f ca="1">IFERROR(_xludf.XLOOKUP(E2517,예산코드!D:D,예산코드!A:A),"")</f>
        <v/>
      </c>
      <c r="E2517" s="739"/>
      <c r="F2517" s="747"/>
      <c r="G2517" s="740"/>
      <c r="H2517" s="741"/>
      <c r="I2517" s="741"/>
      <c r="J2517" s="741"/>
      <c r="K2517" s="742"/>
      <c r="L2517" s="743"/>
      <c r="M2517" s="502" t="str">
        <f t="array" aca="1" ref="M2517" ca="1">IFERROR(_xludf.IFS(J2517="원천",K2517*3.3%*-1,J2517="원천/고용",SUM(K2517*3.3%*-1,K2517*75%*0.8%*-1)),"")</f>
        <v/>
      </c>
      <c r="N2517" s="503">
        <f t="shared" ca="1" si="38"/>
        <v>0</v>
      </c>
      <c r="O2517" s="541"/>
      <c r="P2517" s="541"/>
      <c r="Q2517" s="537"/>
      <c r="R2517" s="537"/>
      <c r="S2517" s="537"/>
    </row>
    <row r="2518" spans="2:19" ht="18.75" customHeight="1">
      <c r="B2518" s="626"/>
      <c r="C2518" s="626"/>
      <c r="D2518" s="626" t="str">
        <f ca="1">IFERROR(_xludf.XLOOKUP(E2518,예산코드!D:D,예산코드!A:A),"")</f>
        <v/>
      </c>
      <c r="E2518" s="739"/>
      <c r="F2518" s="747"/>
      <c r="G2518" s="740"/>
      <c r="H2518" s="741"/>
      <c r="I2518" s="741"/>
      <c r="J2518" s="741"/>
      <c r="K2518" s="742"/>
      <c r="L2518" s="743"/>
      <c r="M2518" s="502" t="str">
        <f t="array" aca="1" ref="M2518" ca="1">IFERROR(_xludf.IFS(J2518="원천",K2518*3.3%*-1,J2518="원천/고용",SUM(K2518*3.3%*-1,K2518*75%*0.8%*-1)),"")</f>
        <v/>
      </c>
      <c r="N2518" s="503">
        <f t="shared" ca="1" si="38"/>
        <v>0</v>
      </c>
      <c r="O2518" s="540"/>
      <c r="P2518" s="540"/>
      <c r="Q2518" s="537"/>
      <c r="R2518" s="537"/>
      <c r="S2518" s="537"/>
    </row>
    <row r="2519" spans="2:19" ht="18.75" customHeight="1">
      <c r="B2519" s="626"/>
      <c r="C2519" s="626"/>
      <c r="D2519" s="626" t="str">
        <f ca="1">IFERROR(_xludf.XLOOKUP(E2519,예산코드!D:D,예산코드!A:A),"")</f>
        <v/>
      </c>
      <c r="E2519" s="739"/>
      <c r="F2519" s="747"/>
      <c r="G2519" s="740"/>
      <c r="H2519" s="741"/>
      <c r="I2519" s="741"/>
      <c r="J2519" s="741"/>
      <c r="K2519" s="742"/>
      <c r="L2519" s="743"/>
      <c r="M2519" s="502" t="str">
        <f t="array" aca="1" ref="M2519" ca="1">IFERROR(_xludf.IFS(J2519="원천",K2519*3.3%*-1,J2519="원천/고용",SUM(K2519*3.3%*-1,K2519*75%*0.8%*-1)),"")</f>
        <v/>
      </c>
      <c r="N2519" s="503">
        <f t="shared" ca="1" si="38"/>
        <v>0</v>
      </c>
      <c r="O2519" s="541"/>
      <c r="P2519" s="541"/>
      <c r="Q2519" s="537"/>
      <c r="R2519" s="537"/>
      <c r="S2519" s="537"/>
    </row>
    <row r="2520" spans="2:19" ht="18.75" customHeight="1">
      <c r="B2520" s="626"/>
      <c r="C2520" s="626"/>
      <c r="D2520" s="626" t="str">
        <f ca="1">IFERROR(_xludf.XLOOKUP(E2520,예산코드!D:D,예산코드!A:A),"")</f>
        <v/>
      </c>
      <c r="E2520" s="739"/>
      <c r="F2520" s="747"/>
      <c r="G2520" s="740"/>
      <c r="H2520" s="741"/>
      <c r="I2520" s="741"/>
      <c r="J2520" s="741"/>
      <c r="K2520" s="742"/>
      <c r="L2520" s="743"/>
      <c r="M2520" s="502" t="str">
        <f t="array" aca="1" ref="M2520" ca="1">IFERROR(_xludf.IFS(J2520="원천",K2520*3.3%*-1,J2520="원천/고용",SUM(K2520*3.3%*-1,K2520*75%*0.8%*-1)),"")</f>
        <v/>
      </c>
      <c r="N2520" s="503">
        <f t="shared" ca="1" si="38"/>
        <v>0</v>
      </c>
      <c r="O2520" s="540"/>
      <c r="P2520" s="540"/>
      <c r="Q2520" s="537"/>
      <c r="R2520" s="537"/>
      <c r="S2520" s="537"/>
    </row>
    <row r="2521" spans="2:19" ht="18.75" customHeight="1">
      <c r="B2521" s="626"/>
      <c r="C2521" s="626"/>
      <c r="D2521" s="626" t="str">
        <f ca="1">IFERROR(_xludf.XLOOKUP(E2521,예산코드!D:D,예산코드!A:A),"")</f>
        <v/>
      </c>
      <c r="E2521" s="739"/>
      <c r="F2521" s="747"/>
      <c r="G2521" s="740"/>
      <c r="H2521" s="741"/>
      <c r="I2521" s="741"/>
      <c r="J2521" s="741"/>
      <c r="K2521" s="742"/>
      <c r="L2521" s="743"/>
      <c r="M2521" s="502" t="str">
        <f t="array" aca="1" ref="M2521" ca="1">IFERROR(_xludf.IFS(J2521="원천",K2521*3.3%*-1,J2521="원천/고용",SUM(K2521*3.3%*-1,K2521*75%*0.8%*-1)),"")</f>
        <v/>
      </c>
      <c r="N2521" s="503">
        <f t="shared" ca="1" si="38"/>
        <v>0</v>
      </c>
      <c r="O2521" s="541"/>
      <c r="P2521" s="541"/>
      <c r="Q2521" s="537"/>
      <c r="R2521" s="537"/>
      <c r="S2521" s="537"/>
    </row>
    <row r="2522" spans="2:19" ht="18.75" customHeight="1">
      <c r="B2522" s="626"/>
      <c r="C2522" s="626"/>
      <c r="D2522" s="626" t="str">
        <f ca="1">IFERROR(_xludf.XLOOKUP(E2522,예산코드!D:D,예산코드!A:A),"")</f>
        <v/>
      </c>
      <c r="E2522" s="739"/>
      <c r="F2522" s="747"/>
      <c r="G2522" s="740"/>
      <c r="H2522" s="741"/>
      <c r="I2522" s="741"/>
      <c r="J2522" s="741"/>
      <c r="K2522" s="742"/>
      <c r="L2522" s="743"/>
      <c r="M2522" s="502" t="str">
        <f t="array" aca="1" ref="M2522" ca="1">IFERROR(_xludf.IFS(J2522="원천",K2522*3.3%*-1,J2522="원천/고용",SUM(K2522*3.3%*-1,K2522*75%*0.8%*-1)),"")</f>
        <v/>
      </c>
      <c r="N2522" s="503">
        <f t="shared" ca="1" si="38"/>
        <v>0</v>
      </c>
      <c r="O2522" s="540"/>
      <c r="P2522" s="540"/>
      <c r="Q2522" s="537"/>
      <c r="R2522" s="537"/>
      <c r="S2522" s="537"/>
    </row>
    <row r="2523" spans="2:19" ht="18.75" customHeight="1">
      <c r="B2523" s="626"/>
      <c r="C2523" s="626"/>
      <c r="D2523" s="626" t="str">
        <f ca="1">IFERROR(_xludf.XLOOKUP(E2523,예산코드!D:D,예산코드!A:A),"")</f>
        <v/>
      </c>
      <c r="E2523" s="739"/>
      <c r="F2523" s="747"/>
      <c r="G2523" s="740"/>
      <c r="H2523" s="741"/>
      <c r="I2523" s="741"/>
      <c r="J2523" s="741"/>
      <c r="K2523" s="742"/>
      <c r="L2523" s="743"/>
      <c r="M2523" s="502" t="str">
        <f t="array" aca="1" ref="M2523" ca="1">IFERROR(_xludf.IFS(J2523="원천",K2523*3.3%*-1,J2523="원천/고용",SUM(K2523*3.3%*-1,K2523*75%*0.8%*-1)),"")</f>
        <v/>
      </c>
      <c r="N2523" s="503">
        <f t="shared" ca="1" si="38"/>
        <v>0</v>
      </c>
      <c r="O2523" s="541"/>
      <c r="P2523" s="541"/>
      <c r="Q2523" s="537"/>
      <c r="R2523" s="537"/>
      <c r="S2523" s="537"/>
    </row>
    <row r="2524" spans="2:19" ht="18.75" customHeight="1">
      <c r="B2524" s="626"/>
      <c r="C2524" s="626"/>
      <c r="D2524" s="626" t="str">
        <f ca="1">IFERROR(_xludf.XLOOKUP(E2524,예산코드!D:D,예산코드!A:A),"")</f>
        <v/>
      </c>
      <c r="E2524" s="739"/>
      <c r="F2524" s="747"/>
      <c r="G2524" s="740"/>
      <c r="H2524" s="741"/>
      <c r="I2524" s="741"/>
      <c r="J2524" s="741"/>
      <c r="K2524" s="742"/>
      <c r="L2524" s="743"/>
      <c r="M2524" s="502" t="str">
        <f t="array" aca="1" ref="M2524" ca="1">IFERROR(_xludf.IFS(J2524="원천",K2524*3.3%*-1,J2524="원천/고용",SUM(K2524*3.3%*-1,K2524*75%*0.8%*-1)),"")</f>
        <v/>
      </c>
      <c r="N2524" s="503">
        <f t="shared" ca="1" si="38"/>
        <v>0</v>
      </c>
      <c r="O2524" s="540"/>
      <c r="P2524" s="540"/>
      <c r="Q2524" s="537"/>
      <c r="R2524" s="537"/>
      <c r="S2524" s="537"/>
    </row>
    <row r="2525" spans="2:19" ht="18.75" customHeight="1">
      <c r="B2525" s="626"/>
      <c r="C2525" s="626"/>
      <c r="D2525" s="626" t="str">
        <f ca="1">IFERROR(_xludf.XLOOKUP(E2525,예산코드!D:D,예산코드!A:A),"")</f>
        <v/>
      </c>
      <c r="E2525" s="739"/>
      <c r="F2525" s="747"/>
      <c r="G2525" s="740"/>
      <c r="H2525" s="741"/>
      <c r="I2525" s="741"/>
      <c r="J2525" s="741"/>
      <c r="K2525" s="742"/>
      <c r="L2525" s="743"/>
      <c r="M2525" s="502" t="str">
        <f t="array" aca="1" ref="M2525" ca="1">IFERROR(_xludf.IFS(J2525="원천",K2525*3.3%*-1,J2525="원천/고용",SUM(K2525*3.3%*-1,K2525*75%*0.8%*-1)),"")</f>
        <v/>
      </c>
      <c r="N2525" s="503">
        <f t="shared" ca="1" si="38"/>
        <v>0</v>
      </c>
      <c r="O2525" s="541"/>
      <c r="P2525" s="541"/>
      <c r="Q2525" s="537"/>
      <c r="R2525" s="537"/>
      <c r="S2525" s="537"/>
    </row>
    <row r="2526" spans="2:19" ht="18.75" customHeight="1">
      <c r="B2526" s="626"/>
      <c r="C2526" s="626"/>
      <c r="D2526" s="626" t="str">
        <f ca="1">IFERROR(_xludf.XLOOKUP(E2526,예산코드!D:D,예산코드!A:A),"")</f>
        <v/>
      </c>
      <c r="E2526" s="739"/>
      <c r="F2526" s="747"/>
      <c r="G2526" s="740"/>
      <c r="H2526" s="741"/>
      <c r="I2526" s="741"/>
      <c r="J2526" s="741"/>
      <c r="K2526" s="742"/>
      <c r="L2526" s="743"/>
      <c r="M2526" s="502" t="str">
        <f t="array" aca="1" ref="M2526" ca="1">IFERROR(_xludf.IFS(J2526="원천",K2526*3.3%*-1,J2526="원천/고용",SUM(K2526*3.3%*-1,K2526*75%*0.8%*-1)),"")</f>
        <v/>
      </c>
      <c r="N2526" s="503">
        <f t="shared" ca="1" si="38"/>
        <v>0</v>
      </c>
      <c r="O2526" s="540"/>
      <c r="P2526" s="540"/>
      <c r="Q2526" s="537"/>
      <c r="R2526" s="537"/>
      <c r="S2526" s="537"/>
    </row>
    <row r="2527" spans="2:19" ht="18.75" customHeight="1">
      <c r="B2527" s="626"/>
      <c r="C2527" s="626"/>
      <c r="D2527" s="626" t="str">
        <f ca="1">IFERROR(_xludf.XLOOKUP(E2527,예산코드!D:D,예산코드!A:A),"")</f>
        <v/>
      </c>
      <c r="E2527" s="739"/>
      <c r="F2527" s="747"/>
      <c r="G2527" s="740"/>
      <c r="H2527" s="741"/>
      <c r="I2527" s="741"/>
      <c r="J2527" s="741"/>
      <c r="K2527" s="742"/>
      <c r="L2527" s="743"/>
      <c r="M2527" s="502" t="str">
        <f t="array" aca="1" ref="M2527" ca="1">IFERROR(_xludf.IFS(J2527="원천",K2527*3.3%*-1,J2527="원천/고용",SUM(K2527*3.3%*-1,K2527*75%*0.8%*-1)),"")</f>
        <v/>
      </c>
      <c r="N2527" s="503">
        <f t="shared" ca="1" si="38"/>
        <v>0</v>
      </c>
      <c r="O2527" s="541"/>
      <c r="P2527" s="541"/>
      <c r="Q2527" s="537"/>
      <c r="R2527" s="537"/>
      <c r="S2527" s="537"/>
    </row>
    <row r="2528" spans="2:19" ht="18.75" customHeight="1">
      <c r="B2528" s="626"/>
      <c r="C2528" s="626"/>
      <c r="D2528" s="626" t="str">
        <f ca="1">IFERROR(_xludf.XLOOKUP(E2528,예산코드!D:D,예산코드!A:A),"")</f>
        <v/>
      </c>
      <c r="E2528" s="739"/>
      <c r="F2528" s="747"/>
      <c r="G2528" s="740"/>
      <c r="H2528" s="741"/>
      <c r="I2528" s="741"/>
      <c r="J2528" s="741"/>
      <c r="K2528" s="742"/>
      <c r="L2528" s="743"/>
      <c r="M2528" s="502" t="str">
        <f t="array" aca="1" ref="M2528" ca="1">IFERROR(_xludf.IFS(J2528="원천",K2528*3.3%*-1,J2528="원천/고용",SUM(K2528*3.3%*-1,K2528*75%*0.8%*-1)),"")</f>
        <v/>
      </c>
      <c r="N2528" s="503">
        <f t="shared" ca="1" si="38"/>
        <v>0</v>
      </c>
      <c r="O2528" s="540"/>
      <c r="P2528" s="540"/>
      <c r="Q2528" s="537"/>
      <c r="R2528" s="537"/>
      <c r="S2528" s="537"/>
    </row>
    <row r="2529" spans="2:19" ht="18.75" customHeight="1">
      <c r="B2529" s="626"/>
      <c r="C2529" s="626"/>
      <c r="D2529" s="626" t="str">
        <f ca="1">IFERROR(_xludf.XLOOKUP(E2529,예산코드!D:D,예산코드!A:A),"")</f>
        <v/>
      </c>
      <c r="E2529" s="739"/>
      <c r="F2529" s="747"/>
      <c r="G2529" s="740"/>
      <c r="H2529" s="741"/>
      <c r="I2529" s="741"/>
      <c r="J2529" s="741"/>
      <c r="K2529" s="742"/>
      <c r="L2529" s="743"/>
      <c r="M2529" s="502" t="str">
        <f t="array" aca="1" ref="M2529" ca="1">IFERROR(_xludf.IFS(J2529="원천",K2529*3.3%*-1,J2529="원천/고용",SUM(K2529*3.3%*-1,K2529*75%*0.8%*-1)),"")</f>
        <v/>
      </c>
      <c r="N2529" s="503">
        <f t="shared" ca="1" si="38"/>
        <v>0</v>
      </c>
      <c r="O2529" s="541"/>
      <c r="P2529" s="541"/>
      <c r="Q2529" s="537"/>
      <c r="R2529" s="537"/>
      <c r="S2529" s="537"/>
    </row>
    <row r="2530" spans="2:19" ht="18.75" customHeight="1">
      <c r="B2530" s="626"/>
      <c r="C2530" s="626"/>
      <c r="D2530" s="626" t="str">
        <f ca="1">IFERROR(_xludf.XLOOKUP(E2530,예산코드!D:D,예산코드!A:A),"")</f>
        <v/>
      </c>
      <c r="E2530" s="739"/>
      <c r="F2530" s="747"/>
      <c r="G2530" s="740"/>
      <c r="H2530" s="741"/>
      <c r="I2530" s="741"/>
      <c r="J2530" s="741"/>
      <c r="K2530" s="742"/>
      <c r="L2530" s="743"/>
      <c r="M2530" s="502" t="str">
        <f t="array" aca="1" ref="M2530" ca="1">IFERROR(_xludf.IFS(J2530="원천",K2530*3.3%*-1,J2530="원천/고용",SUM(K2530*3.3%*-1,K2530*75%*0.8%*-1)),"")</f>
        <v/>
      </c>
      <c r="N2530" s="503">
        <f t="shared" ca="1" si="38"/>
        <v>0</v>
      </c>
      <c r="O2530" s="540"/>
      <c r="P2530" s="540"/>
      <c r="Q2530" s="537"/>
      <c r="R2530" s="537"/>
      <c r="S2530" s="537"/>
    </row>
    <row r="2531" spans="2:19" ht="18.75" customHeight="1">
      <c r="B2531" s="626"/>
      <c r="C2531" s="626"/>
      <c r="D2531" s="626" t="str">
        <f ca="1">IFERROR(_xludf.XLOOKUP(E2531,예산코드!D:D,예산코드!A:A),"")</f>
        <v/>
      </c>
      <c r="E2531" s="739"/>
      <c r="F2531" s="747"/>
      <c r="G2531" s="740"/>
      <c r="H2531" s="741"/>
      <c r="I2531" s="741"/>
      <c r="J2531" s="741"/>
      <c r="K2531" s="742"/>
      <c r="L2531" s="743"/>
      <c r="M2531" s="502" t="str">
        <f t="array" aca="1" ref="M2531" ca="1">IFERROR(_xludf.IFS(J2531="원천",K2531*3.3%*-1,J2531="원천/고용",SUM(K2531*3.3%*-1,K2531*75%*0.8%*-1)),"")</f>
        <v/>
      </c>
      <c r="N2531" s="503">
        <f t="shared" ca="1" si="38"/>
        <v>0</v>
      </c>
      <c r="O2531" s="541"/>
      <c r="P2531" s="541"/>
      <c r="Q2531" s="537"/>
      <c r="R2531" s="537"/>
      <c r="S2531" s="537"/>
    </row>
    <row r="2532" spans="2:19" ht="18.75" customHeight="1">
      <c r="B2532" s="626"/>
      <c r="C2532" s="626"/>
      <c r="D2532" s="626" t="str">
        <f ca="1">IFERROR(_xludf.XLOOKUP(E2532,예산코드!D:D,예산코드!A:A),"")</f>
        <v/>
      </c>
      <c r="E2532" s="739"/>
      <c r="F2532" s="747"/>
      <c r="G2532" s="740"/>
      <c r="H2532" s="741"/>
      <c r="I2532" s="741"/>
      <c r="J2532" s="741"/>
      <c r="K2532" s="742"/>
      <c r="L2532" s="743"/>
      <c r="M2532" s="502" t="str">
        <f t="array" aca="1" ref="M2532" ca="1">IFERROR(_xludf.IFS(J2532="원천",K2532*3.3%*-1,J2532="원천/고용",SUM(K2532*3.3%*-1,K2532*75%*0.8%*-1)),"")</f>
        <v/>
      </c>
      <c r="N2532" s="503">
        <f t="shared" ca="1" si="38"/>
        <v>0</v>
      </c>
      <c r="O2532" s="540"/>
      <c r="P2532" s="540"/>
      <c r="Q2532" s="537"/>
      <c r="R2532" s="537"/>
      <c r="S2532" s="537"/>
    </row>
    <row r="2533" spans="2:19" ht="18.75" customHeight="1">
      <c r="B2533" s="626"/>
      <c r="C2533" s="626"/>
      <c r="D2533" s="626" t="str">
        <f ca="1">IFERROR(_xludf.XLOOKUP(E2533,예산코드!D:D,예산코드!A:A),"")</f>
        <v/>
      </c>
      <c r="E2533" s="739"/>
      <c r="F2533" s="747"/>
      <c r="G2533" s="740"/>
      <c r="H2533" s="741"/>
      <c r="I2533" s="741"/>
      <c r="J2533" s="741"/>
      <c r="K2533" s="742"/>
      <c r="L2533" s="743"/>
      <c r="M2533" s="502" t="str">
        <f t="array" aca="1" ref="M2533" ca="1">IFERROR(_xludf.IFS(J2533="원천",K2533*3.3%*-1,J2533="원천/고용",SUM(K2533*3.3%*-1,K2533*75%*0.8%*-1)),"")</f>
        <v/>
      </c>
      <c r="N2533" s="503">
        <f t="shared" ca="1" si="38"/>
        <v>0</v>
      </c>
      <c r="O2533" s="541"/>
      <c r="P2533" s="541"/>
      <c r="Q2533" s="537"/>
      <c r="R2533" s="537"/>
      <c r="S2533" s="537"/>
    </row>
    <row r="2534" spans="2:19" ht="18.75" customHeight="1">
      <c r="B2534" s="626"/>
      <c r="C2534" s="626"/>
      <c r="D2534" s="626" t="str">
        <f ca="1">IFERROR(_xludf.XLOOKUP(E2534,예산코드!D:D,예산코드!A:A),"")</f>
        <v/>
      </c>
      <c r="E2534" s="739"/>
      <c r="F2534" s="747"/>
      <c r="G2534" s="740"/>
      <c r="H2534" s="741"/>
      <c r="I2534" s="741"/>
      <c r="J2534" s="741"/>
      <c r="K2534" s="742"/>
      <c r="L2534" s="743"/>
      <c r="M2534" s="502" t="str">
        <f t="array" aca="1" ref="M2534" ca="1">IFERROR(_xludf.IFS(J2534="원천",K2534*3.3%*-1,J2534="원천/고용",SUM(K2534*3.3%*-1,K2534*75%*0.8%*-1)),"")</f>
        <v/>
      </c>
      <c r="N2534" s="503">
        <f t="shared" ca="1" si="38"/>
        <v>0</v>
      </c>
      <c r="O2534" s="540"/>
      <c r="P2534" s="540"/>
      <c r="Q2534" s="537"/>
      <c r="R2534" s="537"/>
      <c r="S2534" s="537"/>
    </row>
    <row r="2535" spans="2:19" ht="18.75" customHeight="1">
      <c r="B2535" s="626"/>
      <c r="C2535" s="626"/>
      <c r="D2535" s="626" t="str">
        <f ca="1">IFERROR(_xludf.XLOOKUP(E2535,예산코드!D:D,예산코드!A:A),"")</f>
        <v/>
      </c>
      <c r="E2535" s="739"/>
      <c r="F2535" s="747"/>
      <c r="G2535" s="740"/>
      <c r="H2535" s="741"/>
      <c r="I2535" s="741"/>
      <c r="J2535" s="741"/>
      <c r="K2535" s="742"/>
      <c r="L2535" s="743"/>
      <c r="M2535" s="502" t="str">
        <f t="array" aca="1" ref="M2535" ca="1">IFERROR(_xludf.IFS(J2535="원천",K2535*3.3%*-1,J2535="원천/고용",SUM(K2535*3.3%*-1,K2535*75%*0.8%*-1)),"")</f>
        <v/>
      </c>
      <c r="N2535" s="503">
        <f t="shared" ca="1" si="38"/>
        <v>0</v>
      </c>
      <c r="O2535" s="541"/>
      <c r="P2535" s="541"/>
      <c r="Q2535" s="537"/>
      <c r="R2535" s="537"/>
      <c r="S2535" s="537"/>
    </row>
    <row r="2536" spans="2:19" ht="18.75" customHeight="1">
      <c r="B2536" s="626"/>
      <c r="C2536" s="626"/>
      <c r="D2536" s="626" t="str">
        <f ca="1">IFERROR(_xludf.XLOOKUP(E2536,예산코드!D:D,예산코드!A:A),"")</f>
        <v/>
      </c>
      <c r="E2536" s="739"/>
      <c r="F2536" s="747"/>
      <c r="G2536" s="740"/>
      <c r="H2536" s="741"/>
      <c r="I2536" s="741"/>
      <c r="J2536" s="741"/>
      <c r="K2536" s="742"/>
      <c r="L2536" s="743"/>
      <c r="M2536" s="502" t="str">
        <f t="array" aca="1" ref="M2536" ca="1">IFERROR(_xludf.IFS(J2536="원천",K2536*3.3%*-1,J2536="원천/고용",SUM(K2536*3.3%*-1,K2536*75%*0.8%*-1)),"")</f>
        <v/>
      </c>
      <c r="N2536" s="503">
        <f t="shared" ca="1" si="38"/>
        <v>0</v>
      </c>
      <c r="O2536" s="540"/>
      <c r="P2536" s="540"/>
      <c r="Q2536" s="537"/>
      <c r="R2536" s="537"/>
      <c r="S2536" s="537"/>
    </row>
    <row r="2537" spans="2:19" ht="18.75" customHeight="1">
      <c r="B2537" s="626"/>
      <c r="C2537" s="626"/>
      <c r="D2537" s="626" t="str">
        <f ca="1">IFERROR(_xludf.XLOOKUP(E2537,예산코드!D:D,예산코드!A:A),"")</f>
        <v/>
      </c>
      <c r="E2537" s="739"/>
      <c r="F2537" s="747"/>
      <c r="G2537" s="740"/>
      <c r="H2537" s="741"/>
      <c r="I2537" s="741"/>
      <c r="J2537" s="741"/>
      <c r="K2537" s="742"/>
      <c r="L2537" s="743"/>
      <c r="M2537" s="502" t="str">
        <f t="array" aca="1" ref="M2537" ca="1">IFERROR(_xludf.IFS(J2537="원천",K2537*3.3%*-1,J2537="원천/고용",SUM(K2537*3.3%*-1,K2537*75%*0.8%*-1)),"")</f>
        <v/>
      </c>
      <c r="N2537" s="503">
        <f t="shared" ca="1" si="38"/>
        <v>0</v>
      </c>
      <c r="O2537" s="541"/>
      <c r="P2537" s="541"/>
      <c r="Q2537" s="537"/>
      <c r="R2537" s="537"/>
      <c r="S2537" s="537"/>
    </row>
    <row r="2538" spans="2:19" ht="18.75" customHeight="1">
      <c r="B2538" s="626"/>
      <c r="C2538" s="626"/>
      <c r="D2538" s="626" t="str">
        <f ca="1">IFERROR(_xludf.XLOOKUP(E2538,예산코드!D:D,예산코드!A:A),"")</f>
        <v/>
      </c>
      <c r="E2538" s="739"/>
      <c r="F2538" s="747"/>
      <c r="G2538" s="740"/>
      <c r="H2538" s="741"/>
      <c r="I2538" s="741"/>
      <c r="J2538" s="741"/>
      <c r="K2538" s="742"/>
      <c r="L2538" s="743"/>
      <c r="M2538" s="502" t="str">
        <f t="array" aca="1" ref="M2538" ca="1">IFERROR(_xludf.IFS(J2538="원천",K2538*3.3%*-1,J2538="원천/고용",SUM(K2538*3.3%*-1,K2538*75%*0.8%*-1)),"")</f>
        <v/>
      </c>
      <c r="N2538" s="503">
        <f t="shared" ca="1" si="38"/>
        <v>0</v>
      </c>
      <c r="O2538" s="540"/>
      <c r="P2538" s="540"/>
      <c r="Q2538" s="537"/>
      <c r="R2538" s="537"/>
      <c r="S2538" s="537"/>
    </row>
    <row r="2539" spans="2:19" ht="18.75" customHeight="1">
      <c r="B2539" s="626"/>
      <c r="C2539" s="626"/>
      <c r="D2539" s="626" t="str">
        <f ca="1">IFERROR(_xludf.XLOOKUP(E2539,예산코드!D:D,예산코드!A:A),"")</f>
        <v/>
      </c>
      <c r="E2539" s="739"/>
      <c r="F2539" s="747"/>
      <c r="G2539" s="740"/>
      <c r="H2539" s="741"/>
      <c r="I2539" s="741"/>
      <c r="J2539" s="741"/>
      <c r="K2539" s="742"/>
      <c r="L2539" s="743"/>
      <c r="M2539" s="502" t="str">
        <f t="array" aca="1" ref="M2539" ca="1">IFERROR(_xludf.IFS(J2539="원천",K2539*3.3%*-1,J2539="원천/고용",SUM(K2539*3.3%*-1,K2539*75%*0.8%*-1)),"")</f>
        <v/>
      </c>
      <c r="N2539" s="503">
        <f t="shared" ca="1" si="38"/>
        <v>0</v>
      </c>
      <c r="O2539" s="541"/>
      <c r="P2539" s="541"/>
      <c r="Q2539" s="537"/>
      <c r="R2539" s="537"/>
      <c r="S2539" s="537"/>
    </row>
    <row r="2540" spans="2:19" ht="18.75" customHeight="1">
      <c r="B2540" s="626"/>
      <c r="C2540" s="626"/>
      <c r="D2540" s="626" t="str">
        <f ca="1">IFERROR(_xludf.XLOOKUP(E2540,예산코드!D:D,예산코드!A:A),"")</f>
        <v/>
      </c>
      <c r="E2540" s="739"/>
      <c r="F2540" s="747"/>
      <c r="G2540" s="740"/>
      <c r="H2540" s="741"/>
      <c r="I2540" s="741"/>
      <c r="J2540" s="741"/>
      <c r="K2540" s="742"/>
      <c r="L2540" s="743"/>
      <c r="M2540" s="502" t="str">
        <f t="array" aca="1" ref="M2540" ca="1">IFERROR(_xludf.IFS(J2540="원천",K2540*3.3%*-1,J2540="원천/고용",SUM(K2540*3.3%*-1,K2540*75%*0.8%*-1)),"")</f>
        <v/>
      </c>
      <c r="N2540" s="503">
        <f t="shared" ca="1" si="38"/>
        <v>0</v>
      </c>
      <c r="O2540" s="540"/>
      <c r="P2540" s="540"/>
      <c r="Q2540" s="537"/>
      <c r="R2540" s="537"/>
      <c r="S2540" s="537"/>
    </row>
    <row r="2541" spans="2:19" ht="18.75" customHeight="1">
      <c r="B2541" s="626"/>
      <c r="C2541" s="626"/>
      <c r="D2541" s="626" t="str">
        <f ca="1">IFERROR(_xludf.XLOOKUP(E2541,예산코드!D:D,예산코드!A:A),"")</f>
        <v/>
      </c>
      <c r="E2541" s="739"/>
      <c r="F2541" s="747"/>
      <c r="G2541" s="740"/>
      <c r="H2541" s="741"/>
      <c r="I2541" s="741"/>
      <c r="J2541" s="741"/>
      <c r="K2541" s="742"/>
      <c r="L2541" s="743"/>
      <c r="M2541" s="502" t="str">
        <f t="array" aca="1" ref="M2541" ca="1">IFERROR(_xludf.IFS(J2541="원천",K2541*3.3%*-1,J2541="원천/고용",SUM(K2541*3.3%*-1,K2541*75%*0.8%*-1)),"")</f>
        <v/>
      </c>
      <c r="N2541" s="503">
        <f t="shared" ca="1" si="38"/>
        <v>0</v>
      </c>
      <c r="O2541" s="541"/>
      <c r="P2541" s="541"/>
      <c r="Q2541" s="537"/>
      <c r="R2541" s="537"/>
      <c r="S2541" s="537"/>
    </row>
    <row r="2542" spans="2:19" ht="18.75" customHeight="1">
      <c r="B2542" s="626"/>
      <c r="C2542" s="626"/>
      <c r="D2542" s="626" t="str">
        <f ca="1">IFERROR(_xludf.XLOOKUP(E2542,예산코드!D:D,예산코드!A:A),"")</f>
        <v/>
      </c>
      <c r="E2542" s="739"/>
      <c r="F2542" s="747"/>
      <c r="G2542" s="740"/>
      <c r="H2542" s="741"/>
      <c r="I2542" s="741"/>
      <c r="J2542" s="741"/>
      <c r="K2542" s="742"/>
      <c r="L2542" s="743"/>
      <c r="M2542" s="502" t="str">
        <f t="array" aca="1" ref="M2542" ca="1">IFERROR(_xludf.IFS(J2542="원천",K2542*3.3%*-1,J2542="원천/고용",SUM(K2542*3.3%*-1,K2542*75%*0.8%*-1)),"")</f>
        <v/>
      </c>
      <c r="N2542" s="503">
        <f t="shared" ca="1" si="38"/>
        <v>0</v>
      </c>
      <c r="O2542" s="540"/>
      <c r="P2542" s="540"/>
      <c r="Q2542" s="537"/>
      <c r="R2542" s="537"/>
      <c r="S2542" s="537"/>
    </row>
    <row r="2543" spans="2:19" ht="18.75" customHeight="1">
      <c r="B2543" s="626"/>
      <c r="C2543" s="626"/>
      <c r="D2543" s="626" t="str">
        <f ca="1">IFERROR(_xludf.XLOOKUP(E2543,예산코드!D:D,예산코드!A:A),"")</f>
        <v/>
      </c>
      <c r="E2543" s="739"/>
      <c r="F2543" s="747"/>
      <c r="G2543" s="740"/>
      <c r="H2543" s="741"/>
      <c r="I2543" s="741"/>
      <c r="J2543" s="741"/>
      <c r="K2543" s="742"/>
      <c r="L2543" s="743"/>
      <c r="M2543" s="502" t="str">
        <f t="array" aca="1" ref="M2543" ca="1">IFERROR(_xludf.IFS(J2543="원천",K2543*3.3%*-1,J2543="원천/고용",SUM(K2543*3.3%*-1,K2543*75%*0.8%*-1)),"")</f>
        <v/>
      </c>
      <c r="N2543" s="503">
        <f t="shared" ca="1" si="38"/>
        <v>0</v>
      </c>
      <c r="O2543" s="541"/>
      <c r="P2543" s="541"/>
      <c r="Q2543" s="537"/>
      <c r="R2543" s="537"/>
      <c r="S2543" s="537"/>
    </row>
    <row r="2544" spans="2:19" ht="18.75" customHeight="1">
      <c r="B2544" s="626"/>
      <c r="C2544" s="626"/>
      <c r="D2544" s="626" t="str">
        <f ca="1">IFERROR(_xludf.XLOOKUP(E2544,예산코드!D:D,예산코드!A:A),"")</f>
        <v/>
      </c>
      <c r="E2544" s="739"/>
      <c r="F2544" s="747"/>
      <c r="G2544" s="740"/>
      <c r="H2544" s="741"/>
      <c r="I2544" s="741"/>
      <c r="J2544" s="741"/>
      <c r="K2544" s="742"/>
      <c r="L2544" s="743"/>
      <c r="M2544" s="502" t="str">
        <f t="array" aca="1" ref="M2544" ca="1">IFERROR(_xludf.IFS(J2544="원천",K2544*3.3%*-1,J2544="원천/고용",SUM(K2544*3.3%*-1,K2544*75%*0.8%*-1)),"")</f>
        <v/>
      </c>
      <c r="N2544" s="503">
        <f t="shared" ca="1" si="38"/>
        <v>0</v>
      </c>
      <c r="O2544" s="540"/>
      <c r="P2544" s="540"/>
      <c r="Q2544" s="537"/>
      <c r="R2544" s="537"/>
      <c r="S2544" s="537"/>
    </row>
    <row r="2545" spans="2:19" ht="18.75" customHeight="1">
      <c r="B2545" s="626"/>
      <c r="C2545" s="626"/>
      <c r="D2545" s="626" t="str">
        <f ca="1">IFERROR(_xludf.XLOOKUP(E2545,예산코드!D:D,예산코드!A:A),"")</f>
        <v/>
      </c>
      <c r="E2545" s="739"/>
      <c r="F2545" s="747"/>
      <c r="G2545" s="740"/>
      <c r="H2545" s="741"/>
      <c r="I2545" s="741"/>
      <c r="J2545" s="741"/>
      <c r="K2545" s="742"/>
      <c r="L2545" s="743"/>
      <c r="M2545" s="502" t="str">
        <f t="array" aca="1" ref="M2545" ca="1">IFERROR(_xludf.IFS(J2545="원천",K2545*3.3%*-1,J2545="원천/고용",SUM(K2545*3.3%*-1,K2545*75%*0.8%*-1)),"")</f>
        <v/>
      </c>
      <c r="N2545" s="503">
        <f t="shared" ca="1" si="38"/>
        <v>0</v>
      </c>
      <c r="O2545" s="541"/>
      <c r="P2545" s="541"/>
      <c r="Q2545" s="537"/>
      <c r="R2545" s="537"/>
      <c r="S2545" s="537"/>
    </row>
    <row r="2546" spans="2:19" ht="18.75" customHeight="1">
      <c r="B2546" s="626"/>
      <c r="C2546" s="626"/>
      <c r="D2546" s="626" t="str">
        <f ca="1">IFERROR(_xludf.XLOOKUP(E2546,예산코드!D:D,예산코드!A:A),"")</f>
        <v/>
      </c>
      <c r="E2546" s="739"/>
      <c r="F2546" s="747"/>
      <c r="G2546" s="740"/>
      <c r="H2546" s="741"/>
      <c r="I2546" s="741"/>
      <c r="J2546" s="741"/>
      <c r="K2546" s="742"/>
      <c r="L2546" s="743"/>
      <c r="M2546" s="502" t="str">
        <f t="array" aca="1" ref="M2546" ca="1">IFERROR(_xludf.IFS(J2546="원천",K2546*3.3%*-1,J2546="원천/고용",SUM(K2546*3.3%*-1,K2546*75%*0.8%*-1)),"")</f>
        <v/>
      </c>
      <c r="N2546" s="503">
        <f t="shared" ca="1" si="38"/>
        <v>0</v>
      </c>
      <c r="O2546" s="540"/>
      <c r="P2546" s="540"/>
      <c r="Q2546" s="537"/>
      <c r="R2546" s="537"/>
      <c r="S2546" s="537"/>
    </row>
    <row r="2547" spans="2:19" ht="18.75" customHeight="1">
      <c r="B2547" s="626"/>
      <c r="C2547" s="626"/>
      <c r="D2547" s="626" t="str">
        <f ca="1">IFERROR(_xludf.XLOOKUP(E2547,예산코드!D:D,예산코드!A:A),"")</f>
        <v/>
      </c>
      <c r="E2547" s="739"/>
      <c r="F2547" s="747"/>
      <c r="G2547" s="740"/>
      <c r="H2547" s="741"/>
      <c r="I2547" s="741"/>
      <c r="J2547" s="741"/>
      <c r="K2547" s="742"/>
      <c r="L2547" s="743"/>
      <c r="M2547" s="502" t="str">
        <f t="array" aca="1" ref="M2547" ca="1">IFERROR(_xludf.IFS(J2547="원천",K2547*3.3%*-1,J2547="원천/고용",SUM(K2547*3.3%*-1,K2547*75%*0.8%*-1)),"")</f>
        <v/>
      </c>
      <c r="N2547" s="503">
        <f t="shared" ca="1" si="38"/>
        <v>0</v>
      </c>
      <c r="O2547" s="541"/>
      <c r="P2547" s="541"/>
      <c r="Q2547" s="537"/>
      <c r="R2547" s="537"/>
      <c r="S2547" s="537"/>
    </row>
    <row r="2548" spans="2:19" ht="18.75" customHeight="1">
      <c r="B2548" s="626"/>
      <c r="C2548" s="626"/>
      <c r="D2548" s="626" t="str">
        <f ca="1">IFERROR(_xludf.XLOOKUP(E2548,예산코드!D:D,예산코드!A:A),"")</f>
        <v/>
      </c>
      <c r="E2548" s="739"/>
      <c r="F2548" s="747"/>
      <c r="G2548" s="740"/>
      <c r="H2548" s="741"/>
      <c r="I2548" s="741"/>
      <c r="J2548" s="741"/>
      <c r="K2548" s="742"/>
      <c r="L2548" s="743"/>
      <c r="M2548" s="502" t="str">
        <f t="array" aca="1" ref="M2548" ca="1">IFERROR(_xludf.IFS(J2548="원천",K2548*3.3%*-1,J2548="원천/고용",SUM(K2548*3.3%*-1,K2548*75%*0.8%*-1)),"")</f>
        <v/>
      </c>
      <c r="N2548" s="503">
        <f t="shared" ca="1" si="38"/>
        <v>0</v>
      </c>
      <c r="O2548" s="540"/>
      <c r="P2548" s="540"/>
      <c r="Q2548" s="537"/>
      <c r="R2548" s="537"/>
      <c r="S2548" s="537"/>
    </row>
    <row r="2549" spans="2:19" ht="18.75" customHeight="1">
      <c r="B2549" s="626"/>
      <c r="C2549" s="626"/>
      <c r="D2549" s="626" t="str">
        <f ca="1">IFERROR(_xludf.XLOOKUP(E2549,예산코드!D:D,예산코드!A:A),"")</f>
        <v/>
      </c>
      <c r="E2549" s="739"/>
      <c r="F2549" s="747"/>
      <c r="G2549" s="740"/>
      <c r="H2549" s="741"/>
      <c r="I2549" s="741"/>
      <c r="J2549" s="741"/>
      <c r="K2549" s="742"/>
      <c r="L2549" s="743"/>
      <c r="M2549" s="502" t="str">
        <f t="array" aca="1" ref="M2549" ca="1">IFERROR(_xludf.IFS(J2549="원천",K2549*3.3%*-1,J2549="원천/고용",SUM(K2549*3.3%*-1,K2549*75%*0.8%*-1)),"")</f>
        <v/>
      </c>
      <c r="N2549" s="503">
        <f t="shared" ca="1" si="38"/>
        <v>0</v>
      </c>
      <c r="O2549" s="541"/>
      <c r="P2549" s="541"/>
      <c r="Q2549" s="537"/>
      <c r="R2549" s="537"/>
      <c r="S2549" s="537"/>
    </row>
    <row r="2550" spans="2:19" ht="18.75" customHeight="1">
      <c r="B2550" s="626"/>
      <c r="C2550" s="626"/>
      <c r="D2550" s="626" t="str">
        <f ca="1">IFERROR(_xludf.XLOOKUP(E2550,예산코드!D:D,예산코드!A:A),"")</f>
        <v/>
      </c>
      <c r="E2550" s="739"/>
      <c r="F2550" s="747"/>
      <c r="G2550" s="740"/>
      <c r="H2550" s="741"/>
      <c r="I2550" s="741"/>
      <c r="J2550" s="741"/>
      <c r="K2550" s="742"/>
      <c r="L2550" s="743"/>
      <c r="M2550" s="502" t="str">
        <f t="array" aca="1" ref="M2550" ca="1">IFERROR(_xludf.IFS(J2550="원천",K2550*3.3%*-1,J2550="원천/고용",SUM(K2550*3.3%*-1,K2550*75%*0.8%*-1)),"")</f>
        <v/>
      </c>
      <c r="N2550" s="503">
        <f t="shared" ca="1" si="38"/>
        <v>0</v>
      </c>
      <c r="O2550" s="540"/>
      <c r="P2550" s="540"/>
      <c r="Q2550" s="537"/>
      <c r="R2550" s="537"/>
      <c r="S2550" s="537"/>
    </row>
    <row r="2551" spans="2:19" ht="18.75" customHeight="1">
      <c r="B2551" s="626"/>
      <c r="C2551" s="626"/>
      <c r="D2551" s="626" t="str">
        <f ca="1">IFERROR(_xludf.XLOOKUP(E2551,예산코드!D:D,예산코드!A:A),"")</f>
        <v/>
      </c>
      <c r="E2551" s="739"/>
      <c r="F2551" s="747"/>
      <c r="G2551" s="740"/>
      <c r="H2551" s="741"/>
      <c r="I2551" s="741"/>
      <c r="J2551" s="741"/>
      <c r="K2551" s="742"/>
      <c r="L2551" s="743"/>
      <c r="M2551" s="502" t="str">
        <f t="array" aca="1" ref="M2551" ca="1">IFERROR(_xludf.IFS(J2551="원천",K2551*3.3%*-1,J2551="원천/고용",SUM(K2551*3.3%*-1,K2551*75%*0.8%*-1)),"")</f>
        <v/>
      </c>
      <c r="N2551" s="503">
        <f t="shared" ca="1" si="38"/>
        <v>0</v>
      </c>
      <c r="O2551" s="541"/>
      <c r="P2551" s="541"/>
      <c r="Q2551" s="537"/>
      <c r="R2551" s="537"/>
      <c r="S2551" s="537"/>
    </row>
    <row r="2552" spans="2:19" ht="18.75" customHeight="1">
      <c r="B2552" s="626"/>
      <c r="C2552" s="626"/>
      <c r="D2552" s="626" t="str">
        <f ca="1">IFERROR(_xludf.XLOOKUP(E2552,예산코드!D:D,예산코드!A:A),"")</f>
        <v/>
      </c>
      <c r="E2552" s="739"/>
      <c r="F2552" s="747"/>
      <c r="G2552" s="740"/>
      <c r="H2552" s="741"/>
      <c r="I2552" s="741"/>
      <c r="J2552" s="741"/>
      <c r="K2552" s="742"/>
      <c r="L2552" s="743"/>
      <c r="M2552" s="502" t="str">
        <f t="array" aca="1" ref="M2552" ca="1">IFERROR(_xludf.IFS(J2552="원천",K2552*3.3%*-1,J2552="원천/고용",SUM(K2552*3.3%*-1,K2552*75%*0.8%*-1)),"")</f>
        <v/>
      </c>
      <c r="N2552" s="503">
        <f t="shared" ca="1" si="38"/>
        <v>0</v>
      </c>
      <c r="O2552" s="540"/>
      <c r="P2552" s="540"/>
      <c r="Q2552" s="537"/>
      <c r="R2552" s="537"/>
      <c r="S2552" s="537"/>
    </row>
    <row r="2553" spans="2:19" ht="18.75" customHeight="1">
      <c r="B2553" s="626"/>
      <c r="C2553" s="626"/>
      <c r="D2553" s="626" t="str">
        <f ca="1">IFERROR(_xludf.XLOOKUP(E2553,예산코드!D:D,예산코드!A:A),"")</f>
        <v/>
      </c>
      <c r="E2553" s="739"/>
      <c r="F2553" s="747"/>
      <c r="G2553" s="740"/>
      <c r="H2553" s="741"/>
      <c r="I2553" s="741"/>
      <c r="J2553" s="741"/>
      <c r="K2553" s="742"/>
      <c r="L2553" s="743"/>
      <c r="M2553" s="502" t="str">
        <f t="array" aca="1" ref="M2553" ca="1">IFERROR(_xludf.IFS(J2553="원천",K2553*3.3%*-1,J2553="원천/고용",SUM(K2553*3.3%*-1,K2553*75%*0.8%*-1)),"")</f>
        <v/>
      </c>
      <c r="N2553" s="503">
        <f t="shared" ca="1" si="38"/>
        <v>0</v>
      </c>
      <c r="O2553" s="541"/>
      <c r="P2553" s="541"/>
      <c r="Q2553" s="537"/>
      <c r="R2553" s="537"/>
      <c r="S2553" s="537"/>
    </row>
    <row r="2554" spans="2:19" ht="18.75" customHeight="1">
      <c r="B2554" s="626"/>
      <c r="C2554" s="626"/>
      <c r="D2554" s="626" t="str">
        <f ca="1">IFERROR(_xludf.XLOOKUP(E2554,예산코드!D:D,예산코드!A:A),"")</f>
        <v/>
      </c>
      <c r="E2554" s="739"/>
      <c r="F2554" s="747"/>
      <c r="G2554" s="740"/>
      <c r="H2554" s="741"/>
      <c r="I2554" s="741"/>
      <c r="J2554" s="741"/>
      <c r="K2554" s="742"/>
      <c r="L2554" s="743"/>
      <c r="M2554" s="502" t="str">
        <f t="array" aca="1" ref="M2554" ca="1">IFERROR(_xludf.IFS(J2554="원천",K2554*3.3%*-1,J2554="원천/고용",SUM(K2554*3.3%*-1,K2554*75%*0.8%*-1)),"")</f>
        <v/>
      </c>
      <c r="N2554" s="503">
        <f t="shared" ca="1" si="38"/>
        <v>0</v>
      </c>
      <c r="O2554" s="540"/>
      <c r="P2554" s="540"/>
      <c r="Q2554" s="537"/>
      <c r="R2554" s="537"/>
      <c r="S2554" s="537"/>
    </row>
    <row r="2555" spans="2:19" ht="18.75" customHeight="1">
      <c r="B2555" s="626"/>
      <c r="C2555" s="626"/>
      <c r="D2555" s="626" t="str">
        <f ca="1">IFERROR(_xludf.XLOOKUP(E2555,예산코드!D:D,예산코드!A:A),"")</f>
        <v/>
      </c>
      <c r="E2555" s="739"/>
      <c r="F2555" s="747"/>
      <c r="G2555" s="740"/>
      <c r="H2555" s="741"/>
      <c r="I2555" s="741"/>
      <c r="J2555" s="741"/>
      <c r="K2555" s="742"/>
      <c r="L2555" s="743"/>
      <c r="M2555" s="502" t="str">
        <f t="array" aca="1" ref="M2555" ca="1">IFERROR(_xludf.IFS(J2555="원천",K2555*3.3%*-1,J2555="원천/고용",SUM(K2555*3.3%*-1,K2555*75%*0.8%*-1)),"")</f>
        <v/>
      </c>
      <c r="N2555" s="503">
        <f t="shared" ca="1" si="38"/>
        <v>0</v>
      </c>
      <c r="O2555" s="541"/>
      <c r="P2555" s="541"/>
      <c r="Q2555" s="537"/>
      <c r="R2555" s="537"/>
      <c r="S2555" s="537"/>
    </row>
    <row r="2556" spans="2:19" ht="18.75" customHeight="1">
      <c r="B2556" s="626"/>
      <c r="C2556" s="626"/>
      <c r="D2556" s="626" t="str">
        <f ca="1">IFERROR(_xludf.XLOOKUP(E2556,예산코드!D:D,예산코드!A:A),"")</f>
        <v/>
      </c>
      <c r="E2556" s="739"/>
      <c r="F2556" s="747"/>
      <c r="G2556" s="740"/>
      <c r="H2556" s="741"/>
      <c r="I2556" s="741"/>
      <c r="J2556" s="741"/>
      <c r="K2556" s="742"/>
      <c r="L2556" s="743"/>
      <c r="M2556" s="502" t="str">
        <f t="array" aca="1" ref="M2556" ca="1">IFERROR(_xludf.IFS(J2556="원천",K2556*3.3%*-1,J2556="원천/고용",SUM(K2556*3.3%*-1,K2556*75%*0.8%*-1)),"")</f>
        <v/>
      </c>
      <c r="N2556" s="503">
        <f t="shared" ca="1" si="38"/>
        <v>0</v>
      </c>
      <c r="O2556" s="540"/>
      <c r="P2556" s="540"/>
      <c r="Q2556" s="537"/>
      <c r="R2556" s="537"/>
      <c r="S2556" s="537"/>
    </row>
    <row r="2557" spans="2:19" ht="18.75" customHeight="1">
      <c r="B2557" s="626"/>
      <c r="C2557" s="626"/>
      <c r="D2557" s="626" t="str">
        <f ca="1">IFERROR(_xludf.XLOOKUP(E2557,예산코드!D:D,예산코드!A:A),"")</f>
        <v/>
      </c>
      <c r="E2557" s="739"/>
      <c r="F2557" s="747"/>
      <c r="G2557" s="740"/>
      <c r="H2557" s="741"/>
      <c r="I2557" s="741"/>
      <c r="J2557" s="741"/>
      <c r="K2557" s="742"/>
      <c r="L2557" s="743"/>
      <c r="M2557" s="502" t="str">
        <f t="array" aca="1" ref="M2557" ca="1">IFERROR(_xludf.IFS(J2557="원천",K2557*3.3%*-1,J2557="원천/고용",SUM(K2557*3.3%*-1,K2557*75%*0.8%*-1)),"")</f>
        <v/>
      </c>
      <c r="N2557" s="503">
        <f t="shared" ca="1" si="38"/>
        <v>0</v>
      </c>
      <c r="O2557" s="541"/>
      <c r="P2557" s="541"/>
      <c r="Q2557" s="537"/>
      <c r="R2557" s="537"/>
      <c r="S2557" s="537"/>
    </row>
    <row r="2558" spans="2:19" ht="18.75" customHeight="1">
      <c r="B2558" s="626"/>
      <c r="C2558" s="626"/>
      <c r="D2558" s="626" t="str">
        <f ca="1">IFERROR(_xludf.XLOOKUP(E2558,예산코드!D:D,예산코드!A:A),"")</f>
        <v/>
      </c>
      <c r="E2558" s="739"/>
      <c r="F2558" s="747"/>
      <c r="G2558" s="740"/>
      <c r="H2558" s="741"/>
      <c r="I2558" s="741"/>
      <c r="J2558" s="741"/>
      <c r="K2558" s="742"/>
      <c r="L2558" s="743"/>
      <c r="M2558" s="502" t="str">
        <f t="array" aca="1" ref="M2558" ca="1">IFERROR(_xludf.IFS(J2558="원천",K2558*3.3%*-1,J2558="원천/고용",SUM(K2558*3.3%*-1,K2558*75%*0.8%*-1)),"")</f>
        <v/>
      </c>
      <c r="N2558" s="503">
        <f t="shared" ca="1" si="38"/>
        <v>0</v>
      </c>
      <c r="O2558" s="540"/>
      <c r="P2558" s="540"/>
      <c r="Q2558" s="537"/>
      <c r="R2558" s="537"/>
      <c r="S2558" s="537"/>
    </row>
    <row r="2559" spans="2:19" ht="18.75" customHeight="1">
      <c r="B2559" s="626"/>
      <c r="C2559" s="626"/>
      <c r="D2559" s="626" t="str">
        <f ca="1">IFERROR(_xludf.XLOOKUP(E2559,예산코드!D:D,예산코드!A:A),"")</f>
        <v/>
      </c>
      <c r="E2559" s="739"/>
      <c r="F2559" s="747"/>
      <c r="G2559" s="740"/>
      <c r="H2559" s="741"/>
      <c r="I2559" s="741"/>
      <c r="J2559" s="741"/>
      <c r="K2559" s="742"/>
      <c r="L2559" s="743"/>
      <c r="M2559" s="502" t="str">
        <f t="array" aca="1" ref="M2559" ca="1">IFERROR(_xludf.IFS(J2559="원천",K2559*3.3%*-1,J2559="원천/고용",SUM(K2559*3.3%*-1,K2559*75%*0.8%*-1)),"")</f>
        <v/>
      </c>
      <c r="N2559" s="503">
        <f t="shared" ca="1" si="38"/>
        <v>0</v>
      </c>
      <c r="O2559" s="541"/>
      <c r="P2559" s="541"/>
      <c r="Q2559" s="537"/>
      <c r="R2559" s="537"/>
      <c r="S2559" s="537"/>
    </row>
    <row r="2560" spans="2:19" ht="18.75" customHeight="1">
      <c r="B2560" s="626"/>
      <c r="C2560" s="626"/>
      <c r="D2560" s="626" t="str">
        <f ca="1">IFERROR(_xludf.XLOOKUP(E2560,예산코드!D:D,예산코드!A:A),"")</f>
        <v/>
      </c>
      <c r="E2560" s="739"/>
      <c r="F2560" s="747"/>
      <c r="G2560" s="740"/>
      <c r="H2560" s="741"/>
      <c r="I2560" s="741"/>
      <c r="J2560" s="741"/>
      <c r="K2560" s="742"/>
      <c r="L2560" s="743"/>
      <c r="M2560" s="502" t="str">
        <f t="array" aca="1" ref="M2560" ca="1">IFERROR(_xludf.IFS(J2560="원천",K2560*3.3%*-1,J2560="원천/고용",SUM(K2560*3.3%*-1,K2560*75%*0.8%*-1)),"")</f>
        <v/>
      </c>
      <c r="N2560" s="503">
        <f t="shared" ca="1" si="38"/>
        <v>0</v>
      </c>
      <c r="O2560" s="540"/>
      <c r="P2560" s="540"/>
      <c r="Q2560" s="537"/>
      <c r="R2560" s="537"/>
      <c r="S2560" s="537"/>
    </row>
    <row r="2561" spans="2:19" ht="18.75" customHeight="1">
      <c r="B2561" s="626"/>
      <c r="C2561" s="626"/>
      <c r="D2561" s="626" t="str">
        <f ca="1">IFERROR(_xludf.XLOOKUP(E2561,예산코드!D:D,예산코드!A:A),"")</f>
        <v/>
      </c>
      <c r="E2561" s="739"/>
      <c r="F2561" s="747"/>
      <c r="G2561" s="740"/>
      <c r="H2561" s="741"/>
      <c r="I2561" s="741"/>
      <c r="J2561" s="741"/>
      <c r="K2561" s="742"/>
      <c r="L2561" s="743"/>
      <c r="M2561" s="502" t="str">
        <f t="array" aca="1" ref="M2561" ca="1">IFERROR(_xludf.IFS(J2561="원천",K2561*3.3%*-1,J2561="원천/고용",SUM(K2561*3.3%*-1,K2561*75%*0.8%*-1)),"")</f>
        <v/>
      </c>
      <c r="N2561" s="503">
        <f t="shared" ca="1" si="38"/>
        <v>0</v>
      </c>
      <c r="O2561" s="541"/>
      <c r="P2561" s="541"/>
      <c r="Q2561" s="537"/>
      <c r="R2561" s="537"/>
      <c r="S2561" s="537"/>
    </row>
    <row r="2562" spans="2:19" ht="18.75" customHeight="1">
      <c r="B2562" s="626"/>
      <c r="C2562" s="626"/>
      <c r="D2562" s="626" t="str">
        <f ca="1">IFERROR(_xludf.XLOOKUP(E2562,예산코드!D:D,예산코드!A:A),"")</f>
        <v/>
      </c>
      <c r="E2562" s="739"/>
      <c r="F2562" s="747"/>
      <c r="G2562" s="740"/>
      <c r="H2562" s="741"/>
      <c r="I2562" s="741"/>
      <c r="J2562" s="741"/>
      <c r="K2562" s="742"/>
      <c r="L2562" s="743"/>
      <c r="M2562" s="502" t="str">
        <f t="array" aca="1" ref="M2562" ca="1">IFERROR(_xludf.IFS(J2562="원천",K2562*3.3%*-1,J2562="원천/고용",SUM(K2562*3.3%*-1,K2562*75%*0.8%*-1)),"")</f>
        <v/>
      </c>
      <c r="N2562" s="503">
        <f t="shared" ca="1" si="38"/>
        <v>0</v>
      </c>
      <c r="O2562" s="540"/>
      <c r="P2562" s="540"/>
      <c r="Q2562" s="537"/>
      <c r="R2562" s="537"/>
      <c r="S2562" s="537"/>
    </row>
    <row r="2563" spans="2:19" ht="18.75" customHeight="1">
      <c r="B2563" s="626"/>
      <c r="C2563" s="626"/>
      <c r="D2563" s="626" t="str">
        <f ca="1">IFERROR(_xludf.XLOOKUP(E2563,예산코드!D:D,예산코드!A:A),"")</f>
        <v/>
      </c>
      <c r="E2563" s="739"/>
      <c r="F2563" s="747"/>
      <c r="G2563" s="740"/>
      <c r="H2563" s="741"/>
      <c r="I2563" s="741"/>
      <c r="J2563" s="741"/>
      <c r="K2563" s="742"/>
      <c r="L2563" s="743"/>
      <c r="M2563" s="502" t="str">
        <f t="array" aca="1" ref="M2563" ca="1">IFERROR(_xludf.IFS(J2563="원천",K2563*3.3%*-1,J2563="원천/고용",SUM(K2563*3.3%*-1,K2563*75%*0.8%*-1)),"")</f>
        <v/>
      </c>
      <c r="N2563" s="503">
        <f t="shared" ref="N2563:N2817" ca="1" si="39">SUM(K2563:M2563)</f>
        <v>0</v>
      </c>
      <c r="O2563" s="541"/>
      <c r="P2563" s="541"/>
      <c r="Q2563" s="537"/>
      <c r="R2563" s="537"/>
      <c r="S2563" s="537"/>
    </row>
    <row r="2564" spans="2:19" ht="18.75" customHeight="1">
      <c r="B2564" s="626"/>
      <c r="C2564" s="626"/>
      <c r="D2564" s="626" t="str">
        <f ca="1">IFERROR(_xludf.XLOOKUP(E2564,예산코드!D:D,예산코드!A:A),"")</f>
        <v/>
      </c>
      <c r="E2564" s="739"/>
      <c r="F2564" s="747"/>
      <c r="G2564" s="740"/>
      <c r="H2564" s="741"/>
      <c r="I2564" s="741"/>
      <c r="J2564" s="741"/>
      <c r="K2564" s="742"/>
      <c r="L2564" s="743"/>
      <c r="M2564" s="502" t="str">
        <f t="array" aca="1" ref="M2564" ca="1">IFERROR(_xludf.IFS(J2564="원천",K2564*3.3%*-1,J2564="원천/고용",SUM(K2564*3.3%*-1,K2564*75%*0.8%*-1)),"")</f>
        <v/>
      </c>
      <c r="N2564" s="503">
        <f t="shared" ca="1" si="39"/>
        <v>0</v>
      </c>
      <c r="O2564" s="540"/>
      <c r="P2564" s="540"/>
      <c r="Q2564" s="537"/>
      <c r="R2564" s="537"/>
      <c r="S2564" s="537"/>
    </row>
    <row r="2565" spans="2:19" ht="18.75" customHeight="1">
      <c r="B2565" s="626"/>
      <c r="C2565" s="626"/>
      <c r="D2565" s="626" t="str">
        <f ca="1">IFERROR(_xludf.XLOOKUP(E2565,예산코드!D:D,예산코드!A:A),"")</f>
        <v/>
      </c>
      <c r="E2565" s="739"/>
      <c r="F2565" s="747"/>
      <c r="G2565" s="740"/>
      <c r="H2565" s="741"/>
      <c r="I2565" s="741"/>
      <c r="J2565" s="741"/>
      <c r="K2565" s="742"/>
      <c r="L2565" s="743"/>
      <c r="M2565" s="502" t="str">
        <f t="array" aca="1" ref="M2565" ca="1">IFERROR(_xludf.IFS(J2565="원천",K2565*3.3%*-1,J2565="원천/고용",SUM(K2565*3.3%*-1,K2565*75%*0.8%*-1)),"")</f>
        <v/>
      </c>
      <c r="N2565" s="503">
        <f t="shared" ca="1" si="39"/>
        <v>0</v>
      </c>
      <c r="O2565" s="541"/>
      <c r="P2565" s="541"/>
      <c r="Q2565" s="537"/>
      <c r="R2565" s="537"/>
      <c r="S2565" s="537"/>
    </row>
    <row r="2566" spans="2:19" ht="18.75" customHeight="1">
      <c r="B2566" s="626"/>
      <c r="C2566" s="626"/>
      <c r="D2566" s="626" t="str">
        <f ca="1">IFERROR(_xludf.XLOOKUP(E2566,예산코드!D:D,예산코드!A:A),"")</f>
        <v/>
      </c>
      <c r="E2566" s="739"/>
      <c r="F2566" s="747"/>
      <c r="G2566" s="740"/>
      <c r="H2566" s="741"/>
      <c r="I2566" s="741"/>
      <c r="J2566" s="741"/>
      <c r="K2566" s="742"/>
      <c r="L2566" s="743"/>
      <c r="M2566" s="502" t="str">
        <f t="array" aca="1" ref="M2566" ca="1">IFERROR(_xludf.IFS(J2566="원천",K2566*3.3%*-1,J2566="원천/고용",SUM(K2566*3.3%*-1,K2566*75%*0.8%*-1)),"")</f>
        <v/>
      </c>
      <c r="N2566" s="503">
        <f t="shared" ca="1" si="39"/>
        <v>0</v>
      </c>
      <c r="O2566" s="540"/>
      <c r="P2566" s="540"/>
      <c r="Q2566" s="537"/>
      <c r="R2566" s="537"/>
      <c r="S2566" s="537"/>
    </row>
    <row r="2567" spans="2:19" ht="18.75" customHeight="1">
      <c r="B2567" s="626"/>
      <c r="C2567" s="626"/>
      <c r="D2567" s="626" t="str">
        <f ca="1">IFERROR(_xludf.XLOOKUP(E2567,예산코드!D:D,예산코드!A:A),"")</f>
        <v/>
      </c>
      <c r="E2567" s="739"/>
      <c r="F2567" s="747"/>
      <c r="G2567" s="740"/>
      <c r="H2567" s="741"/>
      <c r="I2567" s="741"/>
      <c r="J2567" s="741"/>
      <c r="K2567" s="742"/>
      <c r="L2567" s="743"/>
      <c r="M2567" s="502" t="str">
        <f t="array" aca="1" ref="M2567" ca="1">IFERROR(_xludf.IFS(J2567="원천",K2567*3.3%*-1,J2567="원천/고용",SUM(K2567*3.3%*-1,K2567*75%*0.8%*-1)),"")</f>
        <v/>
      </c>
      <c r="N2567" s="503">
        <f t="shared" ca="1" si="39"/>
        <v>0</v>
      </c>
      <c r="O2567" s="541"/>
      <c r="P2567" s="541"/>
      <c r="Q2567" s="537"/>
      <c r="R2567" s="537"/>
      <c r="S2567" s="537"/>
    </row>
    <row r="2568" spans="2:19" ht="18.75" customHeight="1">
      <c r="B2568" s="626"/>
      <c r="C2568" s="626"/>
      <c r="D2568" s="626" t="str">
        <f ca="1">IFERROR(_xludf.XLOOKUP(E2568,예산코드!D:D,예산코드!A:A),"")</f>
        <v/>
      </c>
      <c r="E2568" s="739"/>
      <c r="F2568" s="747"/>
      <c r="G2568" s="740"/>
      <c r="H2568" s="741"/>
      <c r="I2568" s="741"/>
      <c r="J2568" s="741"/>
      <c r="K2568" s="742"/>
      <c r="L2568" s="743"/>
      <c r="M2568" s="502" t="str">
        <f t="array" aca="1" ref="M2568" ca="1">IFERROR(_xludf.IFS(J2568="원천",K2568*3.3%*-1,J2568="원천/고용",SUM(K2568*3.3%*-1,K2568*75%*0.8%*-1)),"")</f>
        <v/>
      </c>
      <c r="N2568" s="503">
        <f t="shared" ca="1" si="39"/>
        <v>0</v>
      </c>
      <c r="O2568" s="540"/>
      <c r="P2568" s="540"/>
      <c r="Q2568" s="537"/>
      <c r="R2568" s="537"/>
      <c r="S2568" s="537"/>
    </row>
    <row r="2569" spans="2:19" ht="18.75" customHeight="1">
      <c r="B2569" s="626"/>
      <c r="C2569" s="626"/>
      <c r="D2569" s="626" t="str">
        <f ca="1">IFERROR(_xludf.XLOOKUP(E2569,예산코드!D:D,예산코드!A:A),"")</f>
        <v/>
      </c>
      <c r="E2569" s="739"/>
      <c r="F2569" s="747"/>
      <c r="G2569" s="740"/>
      <c r="H2569" s="741"/>
      <c r="I2569" s="741"/>
      <c r="J2569" s="741"/>
      <c r="K2569" s="742"/>
      <c r="L2569" s="743"/>
      <c r="M2569" s="502" t="str">
        <f t="array" aca="1" ref="M2569" ca="1">IFERROR(_xludf.IFS(J2569="원천",K2569*3.3%*-1,J2569="원천/고용",SUM(K2569*3.3%*-1,K2569*75%*0.8%*-1)),"")</f>
        <v/>
      </c>
      <c r="N2569" s="503">
        <f t="shared" ca="1" si="39"/>
        <v>0</v>
      </c>
      <c r="O2569" s="541"/>
      <c r="P2569" s="541"/>
      <c r="Q2569" s="537"/>
      <c r="R2569" s="537"/>
      <c r="S2569" s="537"/>
    </row>
    <row r="2570" spans="2:19" ht="18.75" customHeight="1">
      <c r="B2570" s="626"/>
      <c r="C2570" s="626"/>
      <c r="D2570" s="626" t="str">
        <f ca="1">IFERROR(_xludf.XLOOKUP(E2570,예산코드!D:D,예산코드!A:A),"")</f>
        <v/>
      </c>
      <c r="E2570" s="739"/>
      <c r="F2570" s="747"/>
      <c r="G2570" s="740"/>
      <c r="H2570" s="741"/>
      <c r="I2570" s="741"/>
      <c r="J2570" s="741"/>
      <c r="K2570" s="742"/>
      <c r="L2570" s="743"/>
      <c r="M2570" s="502" t="str">
        <f t="array" aca="1" ref="M2570" ca="1">IFERROR(_xludf.IFS(J2570="원천",K2570*3.3%*-1,J2570="원천/고용",SUM(K2570*3.3%*-1,K2570*75%*0.8%*-1)),"")</f>
        <v/>
      </c>
      <c r="N2570" s="503">
        <f t="shared" ca="1" si="39"/>
        <v>0</v>
      </c>
      <c r="O2570" s="540"/>
      <c r="P2570" s="540"/>
      <c r="Q2570" s="537"/>
      <c r="R2570" s="537"/>
      <c r="S2570" s="537"/>
    </row>
    <row r="2571" spans="2:19" ht="18.75" customHeight="1">
      <c r="B2571" s="626"/>
      <c r="C2571" s="626"/>
      <c r="D2571" s="626" t="str">
        <f ca="1">IFERROR(_xludf.XLOOKUP(E2571,예산코드!D:D,예산코드!A:A),"")</f>
        <v/>
      </c>
      <c r="E2571" s="739"/>
      <c r="F2571" s="747"/>
      <c r="G2571" s="740"/>
      <c r="H2571" s="741"/>
      <c r="I2571" s="741"/>
      <c r="J2571" s="741"/>
      <c r="K2571" s="742"/>
      <c r="L2571" s="743"/>
      <c r="M2571" s="502" t="str">
        <f t="array" aca="1" ref="M2571" ca="1">IFERROR(_xludf.IFS(J2571="원천",K2571*3.3%*-1,J2571="원천/고용",SUM(K2571*3.3%*-1,K2571*75%*0.8%*-1)),"")</f>
        <v/>
      </c>
      <c r="N2571" s="503">
        <f t="shared" ca="1" si="39"/>
        <v>0</v>
      </c>
      <c r="O2571" s="541"/>
      <c r="P2571" s="541"/>
      <c r="Q2571" s="537"/>
      <c r="R2571" s="537"/>
      <c r="S2571" s="537"/>
    </row>
    <row r="2572" spans="2:19" ht="18.75" customHeight="1">
      <c r="B2572" s="626"/>
      <c r="C2572" s="626"/>
      <c r="D2572" s="626" t="str">
        <f ca="1">IFERROR(_xludf.XLOOKUP(E2572,예산코드!D:D,예산코드!A:A),"")</f>
        <v/>
      </c>
      <c r="E2572" s="739"/>
      <c r="F2572" s="747"/>
      <c r="G2572" s="740"/>
      <c r="H2572" s="741"/>
      <c r="I2572" s="741"/>
      <c r="J2572" s="741"/>
      <c r="K2572" s="742"/>
      <c r="L2572" s="743"/>
      <c r="M2572" s="502" t="str">
        <f t="array" aca="1" ref="M2572" ca="1">IFERROR(_xludf.IFS(J2572="원천",K2572*3.3%*-1,J2572="원천/고용",SUM(K2572*3.3%*-1,K2572*75%*0.8%*-1)),"")</f>
        <v/>
      </c>
      <c r="N2572" s="503">
        <f t="shared" ca="1" si="39"/>
        <v>0</v>
      </c>
      <c r="O2572" s="540"/>
      <c r="P2572" s="540"/>
      <c r="Q2572" s="537"/>
      <c r="R2572" s="537"/>
      <c r="S2572" s="537"/>
    </row>
    <row r="2573" spans="2:19" ht="18.75" customHeight="1">
      <c r="B2573" s="626"/>
      <c r="C2573" s="626"/>
      <c r="D2573" s="626" t="str">
        <f ca="1">IFERROR(_xludf.XLOOKUP(E2573,예산코드!D:D,예산코드!A:A),"")</f>
        <v/>
      </c>
      <c r="E2573" s="739"/>
      <c r="F2573" s="747"/>
      <c r="G2573" s="740"/>
      <c r="H2573" s="741"/>
      <c r="I2573" s="741"/>
      <c r="J2573" s="741"/>
      <c r="K2573" s="742"/>
      <c r="L2573" s="743"/>
      <c r="M2573" s="502" t="str">
        <f t="array" aca="1" ref="M2573" ca="1">IFERROR(_xludf.IFS(J2573="원천",K2573*3.3%*-1,J2573="원천/고용",SUM(K2573*3.3%*-1,K2573*75%*0.8%*-1)),"")</f>
        <v/>
      </c>
      <c r="N2573" s="503">
        <f t="shared" ca="1" si="39"/>
        <v>0</v>
      </c>
      <c r="O2573" s="541"/>
      <c r="P2573" s="541"/>
      <c r="Q2573" s="537"/>
      <c r="R2573" s="537"/>
      <c r="S2573" s="537"/>
    </row>
    <row r="2574" spans="2:19" ht="18.75" customHeight="1">
      <c r="B2574" s="626"/>
      <c r="C2574" s="626"/>
      <c r="D2574" s="626" t="str">
        <f ca="1">IFERROR(_xludf.XLOOKUP(E2574,예산코드!D:D,예산코드!A:A),"")</f>
        <v/>
      </c>
      <c r="E2574" s="739"/>
      <c r="F2574" s="747"/>
      <c r="G2574" s="740"/>
      <c r="H2574" s="741"/>
      <c r="I2574" s="741"/>
      <c r="J2574" s="741"/>
      <c r="K2574" s="742"/>
      <c r="L2574" s="743"/>
      <c r="M2574" s="502" t="str">
        <f t="array" aca="1" ref="M2574" ca="1">IFERROR(_xludf.IFS(J2574="원천",K2574*3.3%*-1,J2574="원천/고용",SUM(K2574*3.3%*-1,K2574*75%*0.8%*-1)),"")</f>
        <v/>
      </c>
      <c r="N2574" s="503">
        <f t="shared" ca="1" si="39"/>
        <v>0</v>
      </c>
      <c r="O2574" s="540"/>
      <c r="P2574" s="540"/>
      <c r="Q2574" s="537"/>
      <c r="R2574" s="537"/>
      <c r="S2574" s="537"/>
    </row>
    <row r="2575" spans="2:19" ht="18.75" customHeight="1">
      <c r="B2575" s="626"/>
      <c r="C2575" s="626"/>
      <c r="D2575" s="626" t="str">
        <f ca="1">IFERROR(_xludf.XLOOKUP(E2575,예산코드!D:D,예산코드!A:A),"")</f>
        <v/>
      </c>
      <c r="E2575" s="739"/>
      <c r="F2575" s="747"/>
      <c r="G2575" s="740"/>
      <c r="H2575" s="741"/>
      <c r="I2575" s="741"/>
      <c r="J2575" s="741"/>
      <c r="K2575" s="742"/>
      <c r="L2575" s="743"/>
      <c r="M2575" s="502" t="str">
        <f t="array" aca="1" ref="M2575" ca="1">IFERROR(_xludf.IFS(J2575="원천",K2575*3.3%*-1,J2575="원천/고용",SUM(K2575*3.3%*-1,K2575*75%*0.8%*-1)),"")</f>
        <v/>
      </c>
      <c r="N2575" s="503">
        <f t="shared" ca="1" si="39"/>
        <v>0</v>
      </c>
      <c r="O2575" s="541"/>
      <c r="P2575" s="541"/>
      <c r="Q2575" s="537"/>
      <c r="R2575" s="537"/>
      <c r="S2575" s="537"/>
    </row>
    <row r="2576" spans="2:19" ht="18.75" customHeight="1">
      <c r="B2576" s="626"/>
      <c r="C2576" s="626"/>
      <c r="D2576" s="626" t="str">
        <f ca="1">IFERROR(_xludf.XLOOKUP(E2576,예산코드!D:D,예산코드!A:A),"")</f>
        <v/>
      </c>
      <c r="E2576" s="739"/>
      <c r="F2576" s="747"/>
      <c r="G2576" s="740"/>
      <c r="H2576" s="741"/>
      <c r="I2576" s="741"/>
      <c r="J2576" s="741"/>
      <c r="K2576" s="742"/>
      <c r="L2576" s="743"/>
      <c r="M2576" s="502" t="str">
        <f t="array" aca="1" ref="M2576" ca="1">IFERROR(_xludf.IFS(J2576="원천",K2576*3.3%*-1,J2576="원천/고용",SUM(K2576*3.3%*-1,K2576*75%*0.8%*-1)),"")</f>
        <v/>
      </c>
      <c r="N2576" s="503">
        <f t="shared" ca="1" si="39"/>
        <v>0</v>
      </c>
      <c r="O2576" s="540"/>
      <c r="P2576" s="540"/>
      <c r="Q2576" s="537"/>
      <c r="R2576" s="537"/>
      <c r="S2576" s="537"/>
    </row>
    <row r="2577" spans="2:19" ht="18.75" customHeight="1">
      <c r="B2577" s="626"/>
      <c r="C2577" s="626"/>
      <c r="D2577" s="626" t="str">
        <f ca="1">IFERROR(_xludf.XLOOKUP(E2577,예산코드!D:D,예산코드!A:A),"")</f>
        <v/>
      </c>
      <c r="E2577" s="739"/>
      <c r="F2577" s="747"/>
      <c r="G2577" s="740"/>
      <c r="H2577" s="741"/>
      <c r="I2577" s="741"/>
      <c r="J2577" s="741"/>
      <c r="K2577" s="742"/>
      <c r="L2577" s="743"/>
      <c r="M2577" s="502" t="str">
        <f t="array" aca="1" ref="M2577" ca="1">IFERROR(_xludf.IFS(J2577="원천",K2577*3.3%*-1,J2577="원천/고용",SUM(K2577*3.3%*-1,K2577*75%*0.8%*-1)),"")</f>
        <v/>
      </c>
      <c r="N2577" s="503">
        <f t="shared" ca="1" si="39"/>
        <v>0</v>
      </c>
      <c r="O2577" s="541"/>
      <c r="P2577" s="541"/>
      <c r="Q2577" s="537"/>
      <c r="R2577" s="537"/>
      <c r="S2577" s="537"/>
    </row>
    <row r="2578" spans="2:19" ht="18.75" customHeight="1">
      <c r="B2578" s="626"/>
      <c r="C2578" s="626"/>
      <c r="D2578" s="626" t="str">
        <f ca="1">IFERROR(_xludf.XLOOKUP(E2578,예산코드!D:D,예산코드!A:A),"")</f>
        <v/>
      </c>
      <c r="E2578" s="739"/>
      <c r="F2578" s="747"/>
      <c r="G2578" s="740"/>
      <c r="H2578" s="741"/>
      <c r="I2578" s="741"/>
      <c r="J2578" s="741"/>
      <c r="K2578" s="742"/>
      <c r="L2578" s="743"/>
      <c r="M2578" s="502" t="str">
        <f t="array" aca="1" ref="M2578" ca="1">IFERROR(_xludf.IFS(J2578="원천",K2578*3.3%*-1,J2578="원천/고용",SUM(K2578*3.3%*-1,K2578*75%*0.8%*-1)),"")</f>
        <v/>
      </c>
      <c r="N2578" s="503">
        <f t="shared" ca="1" si="39"/>
        <v>0</v>
      </c>
      <c r="O2578" s="540"/>
      <c r="P2578" s="540"/>
      <c r="Q2578" s="537"/>
      <c r="R2578" s="537"/>
      <c r="S2578" s="537"/>
    </row>
    <row r="2579" spans="2:19" ht="18.75" customHeight="1">
      <c r="B2579" s="626"/>
      <c r="C2579" s="626"/>
      <c r="D2579" s="626" t="str">
        <f ca="1">IFERROR(_xludf.XLOOKUP(E2579,예산코드!D:D,예산코드!A:A),"")</f>
        <v/>
      </c>
      <c r="E2579" s="739"/>
      <c r="F2579" s="747"/>
      <c r="G2579" s="740"/>
      <c r="H2579" s="741"/>
      <c r="I2579" s="741"/>
      <c r="J2579" s="741"/>
      <c r="K2579" s="742"/>
      <c r="L2579" s="743"/>
      <c r="M2579" s="502" t="str">
        <f t="array" aca="1" ref="M2579" ca="1">IFERROR(_xludf.IFS(J2579="원천",K2579*3.3%*-1,J2579="원천/고용",SUM(K2579*3.3%*-1,K2579*75%*0.8%*-1)),"")</f>
        <v/>
      </c>
      <c r="N2579" s="503">
        <f t="shared" ca="1" si="39"/>
        <v>0</v>
      </c>
      <c r="O2579" s="541"/>
      <c r="P2579" s="541"/>
      <c r="Q2579" s="537"/>
      <c r="R2579" s="537"/>
      <c r="S2579" s="537"/>
    </row>
    <row r="2580" spans="2:19" ht="18.75" customHeight="1">
      <c r="B2580" s="626"/>
      <c r="C2580" s="626"/>
      <c r="D2580" s="626" t="str">
        <f ca="1">IFERROR(_xludf.XLOOKUP(E2580,예산코드!D:D,예산코드!A:A),"")</f>
        <v/>
      </c>
      <c r="E2580" s="739"/>
      <c r="F2580" s="747"/>
      <c r="G2580" s="740"/>
      <c r="H2580" s="741"/>
      <c r="I2580" s="741"/>
      <c r="J2580" s="741"/>
      <c r="K2580" s="742"/>
      <c r="L2580" s="743"/>
      <c r="M2580" s="502" t="str">
        <f t="array" aca="1" ref="M2580" ca="1">IFERROR(_xludf.IFS(J2580="원천",K2580*3.3%*-1,J2580="원천/고용",SUM(K2580*3.3%*-1,K2580*75%*0.8%*-1)),"")</f>
        <v/>
      </c>
      <c r="N2580" s="503">
        <f t="shared" ca="1" si="39"/>
        <v>0</v>
      </c>
      <c r="O2580" s="540"/>
      <c r="P2580" s="540"/>
      <c r="Q2580" s="537"/>
      <c r="R2580" s="537"/>
      <c r="S2580" s="537"/>
    </row>
    <row r="2581" spans="2:19" ht="18.75" customHeight="1">
      <c r="B2581" s="626"/>
      <c r="C2581" s="626"/>
      <c r="D2581" s="626" t="str">
        <f ca="1">IFERROR(_xludf.XLOOKUP(E2581,예산코드!D:D,예산코드!A:A),"")</f>
        <v/>
      </c>
      <c r="E2581" s="739"/>
      <c r="F2581" s="747"/>
      <c r="G2581" s="740"/>
      <c r="H2581" s="741"/>
      <c r="I2581" s="741"/>
      <c r="J2581" s="741"/>
      <c r="K2581" s="742"/>
      <c r="L2581" s="743"/>
      <c r="M2581" s="502" t="str">
        <f t="array" aca="1" ref="M2581" ca="1">IFERROR(_xludf.IFS(J2581="원천",K2581*3.3%*-1,J2581="원천/고용",SUM(K2581*3.3%*-1,K2581*75%*0.8%*-1)),"")</f>
        <v/>
      </c>
      <c r="N2581" s="503">
        <f t="shared" ca="1" si="39"/>
        <v>0</v>
      </c>
      <c r="O2581" s="541"/>
      <c r="P2581" s="541"/>
      <c r="Q2581" s="537"/>
      <c r="R2581" s="537"/>
      <c r="S2581" s="537"/>
    </row>
    <row r="2582" spans="2:19" ht="18.75" customHeight="1">
      <c r="B2582" s="626"/>
      <c r="C2582" s="626"/>
      <c r="D2582" s="626" t="str">
        <f ca="1">IFERROR(_xludf.XLOOKUP(E2582,예산코드!D:D,예산코드!A:A),"")</f>
        <v/>
      </c>
      <c r="E2582" s="739"/>
      <c r="F2582" s="747"/>
      <c r="G2582" s="740"/>
      <c r="H2582" s="741"/>
      <c r="I2582" s="741"/>
      <c r="J2582" s="741"/>
      <c r="K2582" s="742"/>
      <c r="L2582" s="743"/>
      <c r="M2582" s="502" t="str">
        <f t="array" aca="1" ref="M2582" ca="1">IFERROR(_xludf.IFS(J2582="원천",K2582*3.3%*-1,J2582="원천/고용",SUM(K2582*3.3%*-1,K2582*75%*0.8%*-1)),"")</f>
        <v/>
      </c>
      <c r="N2582" s="503">
        <f t="shared" ca="1" si="39"/>
        <v>0</v>
      </c>
      <c r="O2582" s="540"/>
      <c r="P2582" s="540"/>
      <c r="Q2582" s="537"/>
      <c r="R2582" s="537"/>
      <c r="S2582" s="537"/>
    </row>
    <row r="2583" spans="2:19" ht="18.75" customHeight="1">
      <c r="B2583" s="626"/>
      <c r="C2583" s="626"/>
      <c r="D2583" s="626" t="str">
        <f ca="1">IFERROR(_xludf.XLOOKUP(E2583,예산코드!D:D,예산코드!A:A),"")</f>
        <v/>
      </c>
      <c r="E2583" s="739"/>
      <c r="F2583" s="747"/>
      <c r="G2583" s="740"/>
      <c r="H2583" s="741"/>
      <c r="I2583" s="741"/>
      <c r="J2583" s="741"/>
      <c r="K2583" s="742"/>
      <c r="L2583" s="743"/>
      <c r="M2583" s="502" t="str">
        <f t="array" aca="1" ref="M2583" ca="1">IFERROR(_xludf.IFS(J2583="원천",K2583*3.3%*-1,J2583="원천/고용",SUM(K2583*3.3%*-1,K2583*75%*0.8%*-1)),"")</f>
        <v/>
      </c>
      <c r="N2583" s="503">
        <f t="shared" ca="1" si="39"/>
        <v>0</v>
      </c>
      <c r="O2583" s="541"/>
      <c r="P2583" s="541"/>
      <c r="Q2583" s="537"/>
      <c r="R2583" s="537"/>
      <c r="S2583" s="537"/>
    </row>
    <row r="2584" spans="2:19" ht="18.75" customHeight="1">
      <c r="B2584" s="626"/>
      <c r="C2584" s="626"/>
      <c r="D2584" s="626" t="str">
        <f ca="1">IFERROR(_xludf.XLOOKUP(E2584,예산코드!D:D,예산코드!A:A),"")</f>
        <v/>
      </c>
      <c r="E2584" s="739"/>
      <c r="F2584" s="747"/>
      <c r="G2584" s="740"/>
      <c r="H2584" s="741"/>
      <c r="I2584" s="741"/>
      <c r="J2584" s="741"/>
      <c r="K2584" s="742"/>
      <c r="L2584" s="743"/>
      <c r="M2584" s="502" t="str">
        <f t="array" aca="1" ref="M2584" ca="1">IFERROR(_xludf.IFS(J2584="원천",K2584*3.3%*-1,J2584="원천/고용",SUM(K2584*3.3%*-1,K2584*75%*0.8%*-1)),"")</f>
        <v/>
      </c>
      <c r="N2584" s="503">
        <f t="shared" ca="1" si="39"/>
        <v>0</v>
      </c>
      <c r="O2584" s="540"/>
      <c r="P2584" s="540"/>
      <c r="Q2584" s="537"/>
      <c r="R2584" s="537"/>
      <c r="S2584" s="537"/>
    </row>
    <row r="2585" spans="2:19" ht="18.75" customHeight="1">
      <c r="B2585" s="626"/>
      <c r="C2585" s="626"/>
      <c r="D2585" s="626" t="str">
        <f ca="1">IFERROR(_xludf.XLOOKUP(E2585,예산코드!D:D,예산코드!A:A),"")</f>
        <v/>
      </c>
      <c r="E2585" s="739"/>
      <c r="F2585" s="747"/>
      <c r="G2585" s="740"/>
      <c r="H2585" s="741"/>
      <c r="I2585" s="741"/>
      <c r="J2585" s="741"/>
      <c r="K2585" s="742"/>
      <c r="L2585" s="743"/>
      <c r="M2585" s="502" t="str">
        <f t="array" aca="1" ref="M2585" ca="1">IFERROR(_xludf.IFS(J2585="원천",K2585*3.3%*-1,J2585="원천/고용",SUM(K2585*3.3%*-1,K2585*75%*0.8%*-1)),"")</f>
        <v/>
      </c>
      <c r="N2585" s="503">
        <f t="shared" ca="1" si="39"/>
        <v>0</v>
      </c>
      <c r="O2585" s="541"/>
      <c r="P2585" s="541"/>
      <c r="Q2585" s="537"/>
      <c r="R2585" s="537"/>
      <c r="S2585" s="537"/>
    </row>
    <row r="2586" spans="2:19" ht="18.75" customHeight="1">
      <c r="B2586" s="626"/>
      <c r="C2586" s="626"/>
      <c r="D2586" s="626" t="str">
        <f ca="1">IFERROR(_xludf.XLOOKUP(E2586,예산코드!D:D,예산코드!A:A),"")</f>
        <v/>
      </c>
      <c r="E2586" s="739"/>
      <c r="F2586" s="747"/>
      <c r="G2586" s="740"/>
      <c r="H2586" s="741"/>
      <c r="I2586" s="741"/>
      <c r="J2586" s="741"/>
      <c r="K2586" s="742"/>
      <c r="L2586" s="743"/>
      <c r="M2586" s="502" t="str">
        <f t="array" aca="1" ref="M2586" ca="1">IFERROR(_xludf.IFS(J2586="원천",K2586*3.3%*-1,J2586="원천/고용",SUM(K2586*3.3%*-1,K2586*75%*0.8%*-1)),"")</f>
        <v/>
      </c>
      <c r="N2586" s="503">
        <f t="shared" ca="1" si="39"/>
        <v>0</v>
      </c>
      <c r="O2586" s="540"/>
      <c r="P2586" s="540"/>
      <c r="Q2586" s="537"/>
      <c r="R2586" s="537"/>
      <c r="S2586" s="537"/>
    </row>
    <row r="2587" spans="2:19" ht="18.75" customHeight="1">
      <c r="B2587" s="626"/>
      <c r="C2587" s="626"/>
      <c r="D2587" s="626" t="str">
        <f ca="1">IFERROR(_xludf.XLOOKUP(E2587,예산코드!D:D,예산코드!A:A),"")</f>
        <v/>
      </c>
      <c r="E2587" s="739"/>
      <c r="F2587" s="747"/>
      <c r="G2587" s="740"/>
      <c r="H2587" s="741"/>
      <c r="I2587" s="741"/>
      <c r="J2587" s="741"/>
      <c r="K2587" s="742"/>
      <c r="L2587" s="743"/>
      <c r="M2587" s="502" t="str">
        <f t="array" aca="1" ref="M2587" ca="1">IFERROR(_xludf.IFS(J2587="원천",K2587*3.3%*-1,J2587="원천/고용",SUM(K2587*3.3%*-1,K2587*75%*0.8%*-1)),"")</f>
        <v/>
      </c>
      <c r="N2587" s="503">
        <f t="shared" ca="1" si="39"/>
        <v>0</v>
      </c>
      <c r="O2587" s="541"/>
      <c r="P2587" s="541"/>
      <c r="Q2587" s="537"/>
      <c r="R2587" s="537"/>
      <c r="S2587" s="537"/>
    </row>
    <row r="2588" spans="2:19" ht="18.75" customHeight="1">
      <c r="B2588" s="626"/>
      <c r="C2588" s="626"/>
      <c r="D2588" s="626" t="str">
        <f ca="1">IFERROR(_xludf.XLOOKUP(E2588,예산코드!D:D,예산코드!A:A),"")</f>
        <v/>
      </c>
      <c r="E2588" s="739"/>
      <c r="F2588" s="747"/>
      <c r="G2588" s="740"/>
      <c r="H2588" s="741"/>
      <c r="I2588" s="741"/>
      <c r="J2588" s="741"/>
      <c r="K2588" s="742"/>
      <c r="L2588" s="743"/>
      <c r="M2588" s="502" t="str">
        <f t="array" aca="1" ref="M2588" ca="1">IFERROR(_xludf.IFS(J2588="원천",K2588*3.3%*-1,J2588="원천/고용",SUM(K2588*3.3%*-1,K2588*75%*0.8%*-1)),"")</f>
        <v/>
      </c>
      <c r="N2588" s="503">
        <f t="shared" ca="1" si="39"/>
        <v>0</v>
      </c>
      <c r="O2588" s="540"/>
      <c r="P2588" s="540"/>
      <c r="Q2588" s="537"/>
      <c r="R2588" s="537"/>
      <c r="S2588" s="537"/>
    </row>
    <row r="2589" spans="2:19" ht="18.75" customHeight="1">
      <c r="B2589" s="626"/>
      <c r="C2589" s="626"/>
      <c r="D2589" s="626" t="str">
        <f ca="1">IFERROR(_xludf.XLOOKUP(E2589,예산코드!D:D,예산코드!A:A),"")</f>
        <v/>
      </c>
      <c r="E2589" s="739"/>
      <c r="F2589" s="747"/>
      <c r="G2589" s="740"/>
      <c r="H2589" s="741"/>
      <c r="I2589" s="741"/>
      <c r="J2589" s="741"/>
      <c r="K2589" s="742"/>
      <c r="L2589" s="743"/>
      <c r="M2589" s="502" t="str">
        <f t="array" aca="1" ref="M2589" ca="1">IFERROR(_xludf.IFS(J2589="원천",K2589*3.3%*-1,J2589="원천/고용",SUM(K2589*3.3%*-1,K2589*75%*0.8%*-1)),"")</f>
        <v/>
      </c>
      <c r="N2589" s="503">
        <f t="shared" ca="1" si="39"/>
        <v>0</v>
      </c>
      <c r="O2589" s="541"/>
      <c r="P2589" s="541"/>
      <c r="Q2589" s="537"/>
      <c r="R2589" s="537"/>
      <c r="S2589" s="537"/>
    </row>
    <row r="2590" spans="2:19" ht="18.75" customHeight="1">
      <c r="B2590" s="626"/>
      <c r="C2590" s="626"/>
      <c r="D2590" s="626" t="str">
        <f ca="1">IFERROR(_xludf.XLOOKUP(E2590,예산코드!D:D,예산코드!A:A),"")</f>
        <v/>
      </c>
      <c r="E2590" s="739"/>
      <c r="F2590" s="747"/>
      <c r="G2590" s="740"/>
      <c r="H2590" s="741"/>
      <c r="I2590" s="741"/>
      <c r="J2590" s="741"/>
      <c r="K2590" s="742"/>
      <c r="L2590" s="743"/>
      <c r="M2590" s="502" t="str">
        <f t="array" aca="1" ref="M2590" ca="1">IFERROR(_xludf.IFS(J2590="원천",K2590*3.3%*-1,J2590="원천/고용",SUM(K2590*3.3%*-1,K2590*75%*0.8%*-1)),"")</f>
        <v/>
      </c>
      <c r="N2590" s="503">
        <f t="shared" ca="1" si="39"/>
        <v>0</v>
      </c>
      <c r="O2590" s="540"/>
      <c r="P2590" s="540"/>
      <c r="Q2590" s="537"/>
      <c r="R2590" s="537"/>
      <c r="S2590" s="537"/>
    </row>
    <row r="2591" spans="2:19" ht="18.75" customHeight="1">
      <c r="B2591" s="626"/>
      <c r="C2591" s="626"/>
      <c r="D2591" s="626" t="str">
        <f ca="1">IFERROR(_xludf.XLOOKUP(E2591,예산코드!D:D,예산코드!A:A),"")</f>
        <v/>
      </c>
      <c r="E2591" s="739"/>
      <c r="F2591" s="747"/>
      <c r="G2591" s="740"/>
      <c r="H2591" s="741"/>
      <c r="I2591" s="741"/>
      <c r="J2591" s="741"/>
      <c r="K2591" s="742"/>
      <c r="L2591" s="743"/>
      <c r="M2591" s="502" t="str">
        <f t="array" aca="1" ref="M2591" ca="1">IFERROR(_xludf.IFS(J2591="원천",K2591*3.3%*-1,J2591="원천/고용",SUM(K2591*3.3%*-1,K2591*75%*0.8%*-1)),"")</f>
        <v/>
      </c>
      <c r="N2591" s="503">
        <f t="shared" ca="1" si="39"/>
        <v>0</v>
      </c>
      <c r="O2591" s="541"/>
      <c r="P2591" s="541"/>
      <c r="Q2591" s="537"/>
      <c r="R2591" s="537"/>
      <c r="S2591" s="537"/>
    </row>
    <row r="2592" spans="2:19" ht="18.75" customHeight="1">
      <c r="B2592" s="626"/>
      <c r="C2592" s="626"/>
      <c r="D2592" s="626" t="str">
        <f ca="1">IFERROR(_xludf.XLOOKUP(E2592,예산코드!D:D,예산코드!A:A),"")</f>
        <v/>
      </c>
      <c r="E2592" s="739"/>
      <c r="F2592" s="747"/>
      <c r="G2592" s="740"/>
      <c r="H2592" s="741"/>
      <c r="I2592" s="741"/>
      <c r="J2592" s="741"/>
      <c r="K2592" s="742"/>
      <c r="L2592" s="743"/>
      <c r="M2592" s="502" t="str">
        <f t="array" aca="1" ref="M2592" ca="1">IFERROR(_xludf.IFS(J2592="원천",K2592*3.3%*-1,J2592="원천/고용",SUM(K2592*3.3%*-1,K2592*75%*0.8%*-1)),"")</f>
        <v/>
      </c>
      <c r="N2592" s="503">
        <f t="shared" ca="1" si="39"/>
        <v>0</v>
      </c>
      <c r="O2592" s="540"/>
      <c r="P2592" s="540"/>
      <c r="Q2592" s="537"/>
      <c r="R2592" s="537"/>
      <c r="S2592" s="537"/>
    </row>
    <row r="2593" spans="2:19" ht="18.75" customHeight="1">
      <c r="B2593" s="626"/>
      <c r="C2593" s="626"/>
      <c r="D2593" s="626" t="str">
        <f ca="1">IFERROR(_xludf.XLOOKUP(E2593,예산코드!D:D,예산코드!A:A),"")</f>
        <v/>
      </c>
      <c r="E2593" s="739"/>
      <c r="F2593" s="747"/>
      <c r="G2593" s="740"/>
      <c r="H2593" s="741"/>
      <c r="I2593" s="741"/>
      <c r="J2593" s="741"/>
      <c r="K2593" s="742"/>
      <c r="L2593" s="743"/>
      <c r="M2593" s="502" t="str">
        <f t="array" aca="1" ref="M2593" ca="1">IFERROR(_xludf.IFS(J2593="원천",K2593*3.3%*-1,J2593="원천/고용",SUM(K2593*3.3%*-1,K2593*75%*0.8%*-1)),"")</f>
        <v/>
      </c>
      <c r="N2593" s="503">
        <f t="shared" ca="1" si="39"/>
        <v>0</v>
      </c>
      <c r="O2593" s="541"/>
      <c r="P2593" s="541"/>
      <c r="Q2593" s="537"/>
      <c r="R2593" s="537"/>
      <c r="S2593" s="537"/>
    </row>
    <row r="2594" spans="2:19" ht="18.75" customHeight="1">
      <c r="B2594" s="626"/>
      <c r="C2594" s="626"/>
      <c r="D2594" s="626" t="str">
        <f ca="1">IFERROR(_xludf.XLOOKUP(E2594,예산코드!D:D,예산코드!A:A),"")</f>
        <v/>
      </c>
      <c r="E2594" s="739"/>
      <c r="F2594" s="747"/>
      <c r="G2594" s="740"/>
      <c r="H2594" s="741"/>
      <c r="I2594" s="741"/>
      <c r="J2594" s="741"/>
      <c r="K2594" s="742"/>
      <c r="L2594" s="743"/>
      <c r="M2594" s="502" t="str">
        <f t="array" aca="1" ref="M2594" ca="1">IFERROR(_xludf.IFS(J2594="원천",K2594*3.3%*-1,J2594="원천/고용",SUM(K2594*3.3%*-1,K2594*75%*0.8%*-1)),"")</f>
        <v/>
      </c>
      <c r="N2594" s="503">
        <f t="shared" ca="1" si="39"/>
        <v>0</v>
      </c>
      <c r="O2594" s="540"/>
      <c r="P2594" s="540"/>
      <c r="Q2594" s="537"/>
      <c r="R2594" s="537"/>
      <c r="S2594" s="537"/>
    </row>
    <row r="2595" spans="2:19" ht="18.75" customHeight="1">
      <c r="B2595" s="626"/>
      <c r="C2595" s="626"/>
      <c r="D2595" s="626" t="str">
        <f ca="1">IFERROR(_xludf.XLOOKUP(E2595,예산코드!D:D,예산코드!A:A),"")</f>
        <v/>
      </c>
      <c r="E2595" s="739"/>
      <c r="F2595" s="747"/>
      <c r="G2595" s="740"/>
      <c r="H2595" s="741"/>
      <c r="I2595" s="741"/>
      <c r="J2595" s="741"/>
      <c r="K2595" s="742"/>
      <c r="L2595" s="743"/>
      <c r="M2595" s="502" t="str">
        <f t="array" aca="1" ref="M2595" ca="1">IFERROR(_xludf.IFS(J2595="원천",K2595*3.3%*-1,J2595="원천/고용",SUM(K2595*3.3%*-1,K2595*75%*0.8%*-1)),"")</f>
        <v/>
      </c>
      <c r="N2595" s="503">
        <f t="shared" ca="1" si="39"/>
        <v>0</v>
      </c>
      <c r="O2595" s="541"/>
      <c r="P2595" s="541"/>
      <c r="Q2595" s="537"/>
      <c r="R2595" s="537"/>
      <c r="S2595" s="537"/>
    </row>
    <row r="2596" spans="2:19" ht="18.75" customHeight="1">
      <c r="B2596" s="626"/>
      <c r="C2596" s="626"/>
      <c r="D2596" s="626" t="str">
        <f ca="1">IFERROR(_xludf.XLOOKUP(E2596,예산코드!D:D,예산코드!A:A),"")</f>
        <v/>
      </c>
      <c r="E2596" s="739"/>
      <c r="F2596" s="747"/>
      <c r="G2596" s="740"/>
      <c r="H2596" s="741"/>
      <c r="I2596" s="741"/>
      <c r="J2596" s="741"/>
      <c r="K2596" s="742"/>
      <c r="L2596" s="743"/>
      <c r="M2596" s="502" t="str">
        <f t="array" aca="1" ref="M2596" ca="1">IFERROR(_xludf.IFS(J2596="원천",K2596*3.3%*-1,J2596="원천/고용",SUM(K2596*3.3%*-1,K2596*75%*0.8%*-1)),"")</f>
        <v/>
      </c>
      <c r="N2596" s="503">
        <f t="shared" ca="1" si="39"/>
        <v>0</v>
      </c>
      <c r="O2596" s="540"/>
      <c r="P2596" s="540"/>
      <c r="Q2596" s="537"/>
      <c r="R2596" s="537"/>
      <c r="S2596" s="537"/>
    </row>
    <row r="2597" spans="2:19" ht="18.75" customHeight="1">
      <c r="B2597" s="626"/>
      <c r="C2597" s="626"/>
      <c r="D2597" s="626" t="str">
        <f ca="1">IFERROR(_xludf.XLOOKUP(E2597,예산코드!D:D,예산코드!A:A),"")</f>
        <v/>
      </c>
      <c r="E2597" s="739"/>
      <c r="F2597" s="747"/>
      <c r="G2597" s="740"/>
      <c r="H2597" s="741"/>
      <c r="I2597" s="741"/>
      <c r="J2597" s="741"/>
      <c r="K2597" s="742"/>
      <c r="L2597" s="743"/>
      <c r="M2597" s="502" t="str">
        <f t="array" aca="1" ref="M2597" ca="1">IFERROR(_xludf.IFS(J2597="원천",K2597*3.3%*-1,J2597="원천/고용",SUM(K2597*3.3%*-1,K2597*75%*0.8%*-1)),"")</f>
        <v/>
      </c>
      <c r="N2597" s="503">
        <f t="shared" ca="1" si="39"/>
        <v>0</v>
      </c>
      <c r="O2597" s="541"/>
      <c r="P2597" s="541"/>
      <c r="Q2597" s="537"/>
      <c r="R2597" s="537"/>
      <c r="S2597" s="537"/>
    </row>
    <row r="2598" spans="2:19" ht="18.75" customHeight="1">
      <c r="B2598" s="626"/>
      <c r="C2598" s="626"/>
      <c r="D2598" s="626" t="str">
        <f ca="1">IFERROR(_xludf.XLOOKUP(E2598,예산코드!D:D,예산코드!A:A),"")</f>
        <v/>
      </c>
      <c r="E2598" s="739"/>
      <c r="F2598" s="747"/>
      <c r="G2598" s="740"/>
      <c r="H2598" s="741"/>
      <c r="I2598" s="741"/>
      <c r="J2598" s="741"/>
      <c r="K2598" s="742"/>
      <c r="L2598" s="743"/>
      <c r="M2598" s="502" t="str">
        <f t="array" aca="1" ref="M2598" ca="1">IFERROR(_xludf.IFS(J2598="원천",K2598*3.3%*-1,J2598="원천/고용",SUM(K2598*3.3%*-1,K2598*75%*0.8%*-1)),"")</f>
        <v/>
      </c>
      <c r="N2598" s="503">
        <f t="shared" ca="1" si="39"/>
        <v>0</v>
      </c>
      <c r="O2598" s="540"/>
      <c r="P2598" s="540"/>
      <c r="Q2598" s="537"/>
      <c r="R2598" s="537"/>
      <c r="S2598" s="537"/>
    </row>
    <row r="2599" spans="2:19" ht="18.75" customHeight="1">
      <c r="B2599" s="626"/>
      <c r="C2599" s="626"/>
      <c r="D2599" s="626" t="str">
        <f ca="1">IFERROR(_xludf.XLOOKUP(E2599,예산코드!D:D,예산코드!A:A),"")</f>
        <v/>
      </c>
      <c r="E2599" s="739"/>
      <c r="F2599" s="747"/>
      <c r="G2599" s="740"/>
      <c r="H2599" s="741"/>
      <c r="I2599" s="741"/>
      <c r="J2599" s="741"/>
      <c r="K2599" s="742"/>
      <c r="L2599" s="743"/>
      <c r="M2599" s="502" t="str">
        <f t="array" aca="1" ref="M2599" ca="1">IFERROR(_xludf.IFS(J2599="원천",K2599*3.3%*-1,J2599="원천/고용",SUM(K2599*3.3%*-1,K2599*75%*0.8%*-1)),"")</f>
        <v/>
      </c>
      <c r="N2599" s="503">
        <f t="shared" ca="1" si="39"/>
        <v>0</v>
      </c>
      <c r="O2599" s="541"/>
      <c r="P2599" s="541"/>
      <c r="Q2599" s="537"/>
      <c r="R2599" s="537"/>
      <c r="S2599" s="537"/>
    </row>
    <row r="2600" spans="2:19" ht="18.75" customHeight="1">
      <c r="B2600" s="540"/>
      <c r="C2600" s="540"/>
      <c r="D2600" s="538" t="str">
        <f ca="1">IFERROR(_xludf.XLOOKUP(E2600,예산코드!D:D,예산코드!A:A),"")</f>
        <v/>
      </c>
      <c r="E2600" s="540"/>
      <c r="F2600" s="542"/>
      <c r="G2600" s="506"/>
      <c r="H2600" s="507"/>
      <c r="I2600" s="540"/>
      <c r="J2600" s="540"/>
      <c r="K2600" s="543"/>
      <c r="L2600" s="543"/>
      <c r="M2600" s="502" t="str">
        <f t="array" aca="1" ref="M2600" ca="1">IFERROR(_xludf.IFS(J2600="원천",K2600*3.3%*-1,J2600="원천/고용",SUM(K2600*3.3%*-1,K2600*75%*0.8%*-1)),"")</f>
        <v/>
      </c>
      <c r="N2600" s="503">
        <f t="shared" ca="1" si="39"/>
        <v>0</v>
      </c>
      <c r="O2600" s="540"/>
      <c r="P2600" s="540"/>
      <c r="Q2600" s="537"/>
      <c r="R2600" s="537"/>
      <c r="S2600" s="537"/>
    </row>
    <row r="2601" spans="2:19" ht="18.75" customHeight="1">
      <c r="B2601" s="541"/>
      <c r="C2601" s="541"/>
      <c r="D2601" s="538" t="str">
        <f ca="1">IFERROR(_xludf.XLOOKUP(E2601,예산코드!D:D,예산코드!A:A),"")</f>
        <v/>
      </c>
      <c r="E2601" s="541"/>
      <c r="F2601" s="544"/>
      <c r="G2601" s="508"/>
      <c r="H2601" s="509"/>
      <c r="I2601" s="541"/>
      <c r="J2601" s="541"/>
      <c r="K2601" s="545"/>
      <c r="L2601" s="545"/>
      <c r="M2601" s="502" t="str">
        <f t="array" aca="1" ref="M2601" ca="1">IFERROR(_xludf.IFS(J2601="원천",K2601*3.3%*-1,J2601="원천/고용",SUM(K2601*3.3%*-1,K2601*75%*0.8%*-1)),"")</f>
        <v/>
      </c>
      <c r="N2601" s="503">
        <f t="shared" ca="1" si="39"/>
        <v>0</v>
      </c>
      <c r="O2601" s="541"/>
      <c r="P2601" s="541"/>
      <c r="Q2601" s="537"/>
      <c r="R2601" s="537"/>
      <c r="S2601" s="537"/>
    </row>
    <row r="2602" spans="2:19" ht="18.75" customHeight="1">
      <c r="B2602" s="540"/>
      <c r="C2602" s="540"/>
      <c r="D2602" s="538" t="str">
        <f ca="1">IFERROR(_xludf.XLOOKUP(E2602,예산코드!D:D,예산코드!A:A),"")</f>
        <v/>
      </c>
      <c r="E2602" s="540"/>
      <c r="F2602" s="542"/>
      <c r="G2602" s="506"/>
      <c r="H2602" s="507"/>
      <c r="I2602" s="540"/>
      <c r="J2602" s="540"/>
      <c r="K2602" s="543"/>
      <c r="L2602" s="543"/>
      <c r="M2602" s="502" t="str">
        <f t="array" aca="1" ref="M2602" ca="1">IFERROR(_xludf.IFS(J2602="원천",K2602*3.3%*-1,J2602="원천/고용",SUM(K2602*3.3%*-1,K2602*75%*0.8%*-1)),"")</f>
        <v/>
      </c>
      <c r="N2602" s="503">
        <f t="shared" ca="1" si="39"/>
        <v>0</v>
      </c>
      <c r="O2602" s="540"/>
      <c r="P2602" s="540"/>
      <c r="Q2602" s="537"/>
      <c r="R2602" s="537"/>
      <c r="S2602" s="537"/>
    </row>
    <row r="2603" spans="2:19" ht="18.75" customHeight="1">
      <c r="B2603" s="541"/>
      <c r="C2603" s="541"/>
      <c r="D2603" s="538" t="str">
        <f ca="1">IFERROR(_xludf.XLOOKUP(E2603,예산코드!D:D,예산코드!A:A),"")</f>
        <v/>
      </c>
      <c r="E2603" s="541"/>
      <c r="F2603" s="544"/>
      <c r="G2603" s="508"/>
      <c r="H2603" s="509"/>
      <c r="I2603" s="541"/>
      <c r="J2603" s="541"/>
      <c r="K2603" s="545"/>
      <c r="L2603" s="545"/>
      <c r="M2603" s="502" t="str">
        <f t="array" aca="1" ref="M2603" ca="1">IFERROR(_xludf.IFS(J2603="원천",K2603*3.3%*-1,J2603="원천/고용",SUM(K2603*3.3%*-1,K2603*75%*0.8%*-1)),"")</f>
        <v/>
      </c>
      <c r="N2603" s="503">
        <f t="shared" ca="1" si="39"/>
        <v>0</v>
      </c>
      <c r="O2603" s="541"/>
      <c r="P2603" s="541"/>
      <c r="Q2603" s="537"/>
      <c r="R2603" s="537"/>
      <c r="S2603" s="537"/>
    </row>
    <row r="2604" spans="2:19" ht="18.75" customHeight="1">
      <c r="B2604" s="540"/>
      <c r="C2604" s="540"/>
      <c r="D2604" s="538" t="str">
        <f ca="1">IFERROR(_xludf.XLOOKUP(E2604,예산코드!D:D,예산코드!A:A),"")</f>
        <v/>
      </c>
      <c r="E2604" s="540"/>
      <c r="F2604" s="542"/>
      <c r="G2604" s="506"/>
      <c r="H2604" s="507"/>
      <c r="I2604" s="540"/>
      <c r="J2604" s="540"/>
      <c r="K2604" s="543"/>
      <c r="L2604" s="543"/>
      <c r="M2604" s="502" t="str">
        <f t="array" aca="1" ref="M2604" ca="1">IFERROR(_xludf.IFS(J2604="원천",K2604*3.3%*-1,J2604="원천/고용",SUM(K2604*3.3%*-1,K2604*75%*0.8%*-1)),"")</f>
        <v/>
      </c>
      <c r="N2604" s="503">
        <f t="shared" ca="1" si="39"/>
        <v>0</v>
      </c>
      <c r="O2604" s="540"/>
      <c r="P2604" s="540"/>
      <c r="Q2604" s="537"/>
      <c r="R2604" s="537"/>
      <c r="S2604" s="537"/>
    </row>
    <row r="2605" spans="2:19" ht="18.75" customHeight="1">
      <c r="B2605" s="541"/>
      <c r="C2605" s="541"/>
      <c r="D2605" s="538" t="str">
        <f ca="1">IFERROR(_xludf.XLOOKUP(E2605,예산코드!D:D,예산코드!A:A),"")</f>
        <v/>
      </c>
      <c r="E2605" s="541"/>
      <c r="F2605" s="544"/>
      <c r="G2605" s="508"/>
      <c r="H2605" s="509"/>
      <c r="I2605" s="541"/>
      <c r="J2605" s="541"/>
      <c r="K2605" s="545"/>
      <c r="L2605" s="545"/>
      <c r="M2605" s="502" t="str">
        <f t="array" aca="1" ref="M2605" ca="1">IFERROR(_xludf.IFS(J2605="원천",K2605*3.3%*-1,J2605="원천/고용",SUM(K2605*3.3%*-1,K2605*75%*0.8%*-1)),"")</f>
        <v/>
      </c>
      <c r="N2605" s="503">
        <f t="shared" ca="1" si="39"/>
        <v>0</v>
      </c>
      <c r="O2605" s="541"/>
      <c r="P2605" s="541"/>
      <c r="Q2605" s="537"/>
      <c r="R2605" s="537"/>
      <c r="S2605" s="537"/>
    </row>
    <row r="2606" spans="2:19" ht="18.75" customHeight="1">
      <c r="B2606" s="540"/>
      <c r="C2606" s="540"/>
      <c r="D2606" s="538" t="str">
        <f ca="1">IFERROR(_xludf.XLOOKUP(E2606,예산코드!D:D,예산코드!A:A),"")</f>
        <v/>
      </c>
      <c r="E2606" s="540"/>
      <c r="F2606" s="542"/>
      <c r="G2606" s="506"/>
      <c r="H2606" s="507"/>
      <c r="I2606" s="540"/>
      <c r="J2606" s="540"/>
      <c r="K2606" s="543"/>
      <c r="L2606" s="543"/>
      <c r="M2606" s="502" t="str">
        <f t="array" aca="1" ref="M2606" ca="1">IFERROR(_xludf.IFS(J2606="원천",K2606*3.3%*-1,J2606="원천/고용",SUM(K2606*3.3%*-1,K2606*75%*0.8%*-1)),"")</f>
        <v/>
      </c>
      <c r="N2606" s="503">
        <f t="shared" ca="1" si="39"/>
        <v>0</v>
      </c>
      <c r="O2606" s="540"/>
      <c r="P2606" s="540"/>
      <c r="Q2606" s="537"/>
      <c r="R2606" s="537"/>
      <c r="S2606" s="537"/>
    </row>
    <row r="2607" spans="2:19" ht="18.75" customHeight="1">
      <c r="B2607" s="541"/>
      <c r="C2607" s="541"/>
      <c r="D2607" s="538" t="str">
        <f ca="1">IFERROR(_xludf.XLOOKUP(E2607,예산코드!D:D,예산코드!A:A),"")</f>
        <v/>
      </c>
      <c r="E2607" s="541"/>
      <c r="F2607" s="544"/>
      <c r="G2607" s="508"/>
      <c r="H2607" s="509"/>
      <c r="I2607" s="541"/>
      <c r="J2607" s="541"/>
      <c r="K2607" s="545"/>
      <c r="L2607" s="545"/>
      <c r="M2607" s="502" t="str">
        <f t="array" aca="1" ref="M2607" ca="1">IFERROR(_xludf.IFS(J2607="원천",K2607*3.3%*-1,J2607="원천/고용",SUM(K2607*3.3%*-1,K2607*75%*0.8%*-1)),"")</f>
        <v/>
      </c>
      <c r="N2607" s="503">
        <f t="shared" ca="1" si="39"/>
        <v>0</v>
      </c>
      <c r="O2607" s="541"/>
      <c r="P2607" s="541"/>
      <c r="Q2607" s="537"/>
      <c r="R2607" s="537"/>
      <c r="S2607" s="537"/>
    </row>
    <row r="2608" spans="2:19" ht="18.75" customHeight="1">
      <c r="B2608" s="540"/>
      <c r="C2608" s="540"/>
      <c r="D2608" s="538" t="str">
        <f ca="1">IFERROR(_xludf.XLOOKUP(E2608,예산코드!D:D,예산코드!A:A),"")</f>
        <v/>
      </c>
      <c r="E2608" s="540"/>
      <c r="F2608" s="542"/>
      <c r="G2608" s="506"/>
      <c r="H2608" s="507"/>
      <c r="I2608" s="540"/>
      <c r="J2608" s="540"/>
      <c r="K2608" s="543"/>
      <c r="L2608" s="543"/>
      <c r="M2608" s="502" t="str">
        <f t="array" aca="1" ref="M2608" ca="1">IFERROR(_xludf.IFS(J2608="원천",K2608*3.3%*-1,J2608="원천/고용",SUM(K2608*3.3%*-1,K2608*75%*0.8%*-1)),"")</f>
        <v/>
      </c>
      <c r="N2608" s="503">
        <f t="shared" ca="1" si="39"/>
        <v>0</v>
      </c>
      <c r="O2608" s="540"/>
      <c r="P2608" s="540"/>
      <c r="Q2608" s="537"/>
      <c r="R2608" s="537"/>
      <c r="S2608" s="537"/>
    </row>
    <row r="2609" spans="2:19" ht="18.75" customHeight="1">
      <c r="B2609" s="541"/>
      <c r="C2609" s="541"/>
      <c r="D2609" s="538" t="str">
        <f ca="1">IFERROR(_xludf.XLOOKUP(E2609,예산코드!D:D,예산코드!A:A),"")</f>
        <v/>
      </c>
      <c r="E2609" s="541"/>
      <c r="F2609" s="544"/>
      <c r="G2609" s="508"/>
      <c r="H2609" s="509"/>
      <c r="I2609" s="541"/>
      <c r="J2609" s="541"/>
      <c r="K2609" s="545"/>
      <c r="L2609" s="545"/>
      <c r="M2609" s="502" t="str">
        <f t="array" aca="1" ref="M2609" ca="1">IFERROR(_xludf.IFS(J2609="원천",K2609*3.3%*-1,J2609="원천/고용",SUM(K2609*3.3%*-1,K2609*75%*0.8%*-1)),"")</f>
        <v/>
      </c>
      <c r="N2609" s="503">
        <f t="shared" ca="1" si="39"/>
        <v>0</v>
      </c>
      <c r="O2609" s="541"/>
      <c r="P2609" s="541"/>
      <c r="Q2609" s="537"/>
      <c r="R2609" s="537"/>
      <c r="S2609" s="537"/>
    </row>
    <row r="2610" spans="2:19" ht="18.75" customHeight="1">
      <c r="B2610" s="540"/>
      <c r="C2610" s="540"/>
      <c r="D2610" s="538" t="str">
        <f ca="1">IFERROR(_xludf.XLOOKUP(E2610,예산코드!D:D,예산코드!A:A),"")</f>
        <v/>
      </c>
      <c r="E2610" s="540"/>
      <c r="F2610" s="542"/>
      <c r="G2610" s="506"/>
      <c r="H2610" s="507"/>
      <c r="I2610" s="540"/>
      <c r="J2610" s="540"/>
      <c r="K2610" s="543"/>
      <c r="L2610" s="543"/>
      <c r="M2610" s="502" t="str">
        <f t="array" aca="1" ref="M2610" ca="1">IFERROR(_xludf.IFS(J2610="원천",K2610*3.3%*-1,J2610="원천/고용",SUM(K2610*3.3%*-1,K2610*75%*0.8%*-1)),"")</f>
        <v/>
      </c>
      <c r="N2610" s="503">
        <f t="shared" ca="1" si="39"/>
        <v>0</v>
      </c>
      <c r="O2610" s="540"/>
      <c r="P2610" s="540"/>
      <c r="Q2610" s="537"/>
      <c r="R2610" s="537"/>
      <c r="S2610" s="537"/>
    </row>
    <row r="2611" spans="2:19" ht="18.75" customHeight="1">
      <c r="B2611" s="541"/>
      <c r="C2611" s="541"/>
      <c r="D2611" s="538" t="str">
        <f ca="1">IFERROR(_xludf.XLOOKUP(E2611,예산코드!D:D,예산코드!A:A),"")</f>
        <v/>
      </c>
      <c r="E2611" s="541"/>
      <c r="F2611" s="544"/>
      <c r="G2611" s="508"/>
      <c r="H2611" s="509"/>
      <c r="I2611" s="541"/>
      <c r="J2611" s="541"/>
      <c r="K2611" s="545"/>
      <c r="L2611" s="545"/>
      <c r="M2611" s="502" t="str">
        <f t="array" aca="1" ref="M2611" ca="1">IFERROR(_xludf.IFS(J2611="원천",K2611*3.3%*-1,J2611="원천/고용",SUM(K2611*3.3%*-1,K2611*75%*0.8%*-1)),"")</f>
        <v/>
      </c>
      <c r="N2611" s="503">
        <f t="shared" ca="1" si="39"/>
        <v>0</v>
      </c>
      <c r="O2611" s="541"/>
      <c r="P2611" s="541"/>
      <c r="Q2611" s="537"/>
      <c r="R2611" s="537"/>
      <c r="S2611" s="537"/>
    </row>
    <row r="2612" spans="2:19" ht="18.75" customHeight="1">
      <c r="B2612" s="540"/>
      <c r="C2612" s="540"/>
      <c r="D2612" s="538" t="str">
        <f ca="1">IFERROR(_xludf.XLOOKUP(E2612,예산코드!D:D,예산코드!A:A),"")</f>
        <v/>
      </c>
      <c r="E2612" s="540"/>
      <c r="F2612" s="542"/>
      <c r="G2612" s="506"/>
      <c r="H2612" s="507"/>
      <c r="I2612" s="540"/>
      <c r="J2612" s="540"/>
      <c r="K2612" s="543"/>
      <c r="L2612" s="543"/>
      <c r="M2612" s="502" t="str">
        <f t="array" aca="1" ref="M2612" ca="1">IFERROR(_xludf.IFS(J2612="원천",K2612*3.3%*-1,J2612="원천/고용",SUM(K2612*3.3%*-1,K2612*75%*0.8%*-1)),"")</f>
        <v/>
      </c>
      <c r="N2612" s="503">
        <f t="shared" ca="1" si="39"/>
        <v>0</v>
      </c>
      <c r="O2612" s="540"/>
      <c r="P2612" s="540"/>
      <c r="Q2612" s="537"/>
      <c r="R2612" s="537"/>
      <c r="S2612" s="537"/>
    </row>
    <row r="2613" spans="2:19" ht="18.75" customHeight="1">
      <c r="B2613" s="541"/>
      <c r="C2613" s="541"/>
      <c r="D2613" s="538" t="str">
        <f ca="1">IFERROR(_xludf.XLOOKUP(E2613,예산코드!D:D,예산코드!A:A),"")</f>
        <v/>
      </c>
      <c r="E2613" s="541"/>
      <c r="F2613" s="544"/>
      <c r="G2613" s="508"/>
      <c r="H2613" s="509"/>
      <c r="I2613" s="541"/>
      <c r="J2613" s="541"/>
      <c r="K2613" s="545"/>
      <c r="L2613" s="545"/>
      <c r="M2613" s="502" t="str">
        <f t="array" aca="1" ref="M2613" ca="1">IFERROR(_xludf.IFS(J2613="원천",K2613*3.3%*-1,J2613="원천/고용",SUM(K2613*3.3%*-1,K2613*75%*0.8%*-1)),"")</f>
        <v/>
      </c>
      <c r="N2613" s="503">
        <f t="shared" ca="1" si="39"/>
        <v>0</v>
      </c>
      <c r="O2613" s="541"/>
      <c r="P2613" s="541"/>
      <c r="Q2613" s="537"/>
      <c r="R2613" s="537"/>
      <c r="S2613" s="537"/>
    </row>
    <row r="2614" spans="2:19" ht="18.75" customHeight="1">
      <c r="B2614" s="540"/>
      <c r="C2614" s="540"/>
      <c r="D2614" s="538" t="str">
        <f ca="1">IFERROR(_xludf.XLOOKUP(E2614,예산코드!D:D,예산코드!A:A),"")</f>
        <v/>
      </c>
      <c r="E2614" s="540"/>
      <c r="F2614" s="542"/>
      <c r="G2614" s="506"/>
      <c r="H2614" s="507"/>
      <c r="I2614" s="540"/>
      <c r="J2614" s="540"/>
      <c r="K2614" s="543"/>
      <c r="L2614" s="543"/>
      <c r="M2614" s="502" t="str">
        <f t="array" aca="1" ref="M2614" ca="1">IFERROR(_xludf.IFS(J2614="원천",K2614*3.3%*-1,J2614="원천/고용",SUM(K2614*3.3%*-1,K2614*75%*0.8%*-1)),"")</f>
        <v/>
      </c>
      <c r="N2614" s="503">
        <f t="shared" ca="1" si="39"/>
        <v>0</v>
      </c>
      <c r="O2614" s="540"/>
      <c r="P2614" s="540"/>
      <c r="Q2614" s="537"/>
      <c r="R2614" s="537"/>
      <c r="S2614" s="537"/>
    </row>
    <row r="2615" spans="2:19" ht="18.75" customHeight="1">
      <c r="B2615" s="541"/>
      <c r="C2615" s="541"/>
      <c r="D2615" s="538" t="str">
        <f ca="1">IFERROR(_xludf.XLOOKUP(E2615,예산코드!D:D,예산코드!A:A),"")</f>
        <v/>
      </c>
      <c r="E2615" s="541"/>
      <c r="F2615" s="544"/>
      <c r="G2615" s="508"/>
      <c r="H2615" s="509"/>
      <c r="I2615" s="541"/>
      <c r="J2615" s="541"/>
      <c r="K2615" s="545"/>
      <c r="L2615" s="545"/>
      <c r="M2615" s="502" t="str">
        <f t="array" aca="1" ref="M2615" ca="1">IFERROR(_xludf.IFS(J2615="원천",K2615*3.3%*-1,J2615="원천/고용",SUM(K2615*3.3%*-1,K2615*75%*0.8%*-1)),"")</f>
        <v/>
      </c>
      <c r="N2615" s="503">
        <f t="shared" ca="1" si="39"/>
        <v>0</v>
      </c>
      <c r="O2615" s="541"/>
      <c r="P2615" s="541"/>
      <c r="Q2615" s="537"/>
      <c r="R2615" s="537"/>
      <c r="S2615" s="537"/>
    </row>
    <row r="2616" spans="2:19" ht="18.75" customHeight="1">
      <c r="B2616" s="540"/>
      <c r="C2616" s="540"/>
      <c r="D2616" s="538" t="str">
        <f ca="1">IFERROR(_xludf.XLOOKUP(E2616,예산코드!D:D,예산코드!A:A),"")</f>
        <v/>
      </c>
      <c r="E2616" s="540"/>
      <c r="F2616" s="542"/>
      <c r="G2616" s="506"/>
      <c r="H2616" s="507"/>
      <c r="I2616" s="540"/>
      <c r="J2616" s="540"/>
      <c r="K2616" s="543"/>
      <c r="L2616" s="543"/>
      <c r="M2616" s="502" t="str">
        <f t="array" aca="1" ref="M2616" ca="1">IFERROR(_xludf.IFS(J2616="원천",K2616*3.3%*-1,J2616="원천/고용",SUM(K2616*3.3%*-1,K2616*75%*0.8%*-1)),"")</f>
        <v/>
      </c>
      <c r="N2616" s="503">
        <f t="shared" ca="1" si="39"/>
        <v>0</v>
      </c>
      <c r="O2616" s="540"/>
      <c r="P2616" s="540"/>
      <c r="Q2616" s="537"/>
      <c r="R2616" s="537"/>
      <c r="S2616" s="537"/>
    </row>
    <row r="2617" spans="2:19" ht="18.75" customHeight="1">
      <c r="B2617" s="541"/>
      <c r="C2617" s="541"/>
      <c r="D2617" s="538" t="str">
        <f ca="1">IFERROR(_xludf.XLOOKUP(E2617,예산코드!D:D,예산코드!A:A),"")</f>
        <v/>
      </c>
      <c r="E2617" s="541"/>
      <c r="F2617" s="544"/>
      <c r="G2617" s="508"/>
      <c r="H2617" s="509"/>
      <c r="I2617" s="541"/>
      <c r="J2617" s="541"/>
      <c r="K2617" s="545"/>
      <c r="L2617" s="545"/>
      <c r="M2617" s="502" t="str">
        <f t="array" aca="1" ref="M2617" ca="1">IFERROR(_xludf.IFS(J2617="원천",K2617*3.3%*-1,J2617="원천/고용",SUM(K2617*3.3%*-1,K2617*75%*0.8%*-1)),"")</f>
        <v/>
      </c>
      <c r="N2617" s="503">
        <f t="shared" ca="1" si="39"/>
        <v>0</v>
      </c>
      <c r="O2617" s="541"/>
      <c r="P2617" s="541"/>
      <c r="Q2617" s="537"/>
      <c r="R2617" s="537"/>
      <c r="S2617" s="537"/>
    </row>
    <row r="2618" spans="2:19" ht="18.75" customHeight="1">
      <c r="B2618" s="540"/>
      <c r="C2618" s="540"/>
      <c r="D2618" s="538" t="str">
        <f ca="1">IFERROR(_xludf.XLOOKUP(E2618,예산코드!D:D,예산코드!A:A),"")</f>
        <v/>
      </c>
      <c r="E2618" s="540"/>
      <c r="F2618" s="542"/>
      <c r="G2618" s="506"/>
      <c r="H2618" s="507"/>
      <c r="I2618" s="540"/>
      <c r="J2618" s="540"/>
      <c r="K2618" s="543"/>
      <c r="L2618" s="543"/>
      <c r="M2618" s="502" t="str">
        <f t="array" aca="1" ref="M2618" ca="1">IFERROR(_xludf.IFS(J2618="원천",K2618*3.3%*-1,J2618="원천/고용",SUM(K2618*3.3%*-1,K2618*75%*0.8%*-1)),"")</f>
        <v/>
      </c>
      <c r="N2618" s="503">
        <f t="shared" ca="1" si="39"/>
        <v>0</v>
      </c>
      <c r="O2618" s="540"/>
      <c r="P2618" s="540"/>
      <c r="Q2618" s="537"/>
      <c r="R2618" s="537"/>
      <c r="S2618" s="537"/>
    </row>
    <row r="2619" spans="2:19" ht="18.75" customHeight="1">
      <c r="B2619" s="541"/>
      <c r="C2619" s="541"/>
      <c r="D2619" s="538" t="str">
        <f ca="1">IFERROR(_xludf.XLOOKUP(E2619,예산코드!D:D,예산코드!A:A),"")</f>
        <v/>
      </c>
      <c r="E2619" s="541"/>
      <c r="F2619" s="544"/>
      <c r="G2619" s="508"/>
      <c r="H2619" s="509"/>
      <c r="I2619" s="541"/>
      <c r="J2619" s="541"/>
      <c r="K2619" s="545"/>
      <c r="L2619" s="545"/>
      <c r="M2619" s="502" t="str">
        <f t="array" aca="1" ref="M2619" ca="1">IFERROR(_xludf.IFS(J2619="원천",K2619*3.3%*-1,J2619="원천/고용",SUM(K2619*3.3%*-1,K2619*75%*0.8%*-1)),"")</f>
        <v/>
      </c>
      <c r="N2619" s="503">
        <f t="shared" ca="1" si="39"/>
        <v>0</v>
      </c>
      <c r="O2619" s="541"/>
      <c r="P2619" s="541"/>
      <c r="Q2619" s="537"/>
      <c r="R2619" s="537"/>
      <c r="S2619" s="537"/>
    </row>
    <row r="2620" spans="2:19" ht="18.75" customHeight="1">
      <c r="B2620" s="540"/>
      <c r="C2620" s="540"/>
      <c r="D2620" s="538" t="str">
        <f ca="1">IFERROR(_xludf.XLOOKUP(E2620,예산코드!D:D,예산코드!A:A),"")</f>
        <v/>
      </c>
      <c r="E2620" s="540"/>
      <c r="F2620" s="542"/>
      <c r="G2620" s="506"/>
      <c r="H2620" s="507"/>
      <c r="I2620" s="540"/>
      <c r="J2620" s="540"/>
      <c r="K2620" s="543"/>
      <c r="L2620" s="543"/>
      <c r="M2620" s="502" t="str">
        <f t="array" aca="1" ref="M2620" ca="1">IFERROR(_xludf.IFS(J2620="원천",K2620*3.3%*-1,J2620="원천/고용",SUM(K2620*3.3%*-1,K2620*75%*0.8%*-1)),"")</f>
        <v/>
      </c>
      <c r="N2620" s="503">
        <f t="shared" ca="1" si="39"/>
        <v>0</v>
      </c>
      <c r="O2620" s="540"/>
      <c r="P2620" s="540"/>
      <c r="Q2620" s="537"/>
      <c r="R2620" s="537"/>
      <c r="S2620" s="537"/>
    </row>
    <row r="2621" spans="2:19" ht="18.75" customHeight="1">
      <c r="B2621" s="541"/>
      <c r="C2621" s="541"/>
      <c r="D2621" s="538" t="str">
        <f ca="1">IFERROR(_xludf.XLOOKUP(E2621,예산코드!D:D,예산코드!A:A),"")</f>
        <v/>
      </c>
      <c r="E2621" s="541"/>
      <c r="F2621" s="544"/>
      <c r="G2621" s="508"/>
      <c r="H2621" s="509"/>
      <c r="I2621" s="541"/>
      <c r="J2621" s="541"/>
      <c r="K2621" s="545"/>
      <c r="L2621" s="545"/>
      <c r="M2621" s="502" t="str">
        <f t="array" aca="1" ref="M2621" ca="1">IFERROR(_xludf.IFS(J2621="원천",K2621*3.3%*-1,J2621="원천/고용",SUM(K2621*3.3%*-1,K2621*75%*0.8%*-1)),"")</f>
        <v/>
      </c>
      <c r="N2621" s="503">
        <f t="shared" ca="1" si="39"/>
        <v>0</v>
      </c>
      <c r="O2621" s="541"/>
      <c r="P2621" s="541"/>
      <c r="Q2621" s="537"/>
      <c r="R2621" s="537"/>
      <c r="S2621" s="537"/>
    </row>
    <row r="2622" spans="2:19" ht="18.75" customHeight="1">
      <c r="B2622" s="540"/>
      <c r="C2622" s="540"/>
      <c r="D2622" s="538" t="str">
        <f ca="1">IFERROR(_xludf.XLOOKUP(E2622,예산코드!D:D,예산코드!A:A),"")</f>
        <v/>
      </c>
      <c r="E2622" s="540"/>
      <c r="F2622" s="542"/>
      <c r="G2622" s="506"/>
      <c r="H2622" s="507"/>
      <c r="I2622" s="540"/>
      <c r="J2622" s="540"/>
      <c r="K2622" s="543"/>
      <c r="L2622" s="543"/>
      <c r="M2622" s="502" t="str">
        <f t="array" aca="1" ref="M2622" ca="1">IFERROR(_xludf.IFS(J2622="원천",K2622*3.3%*-1,J2622="원천/고용",SUM(K2622*3.3%*-1,K2622*75%*0.8%*-1)),"")</f>
        <v/>
      </c>
      <c r="N2622" s="503">
        <f t="shared" ca="1" si="39"/>
        <v>0</v>
      </c>
      <c r="O2622" s="540"/>
      <c r="P2622" s="540"/>
      <c r="Q2622" s="537"/>
      <c r="R2622" s="537"/>
      <c r="S2622" s="537"/>
    </row>
    <row r="2623" spans="2:19" ht="18.75" customHeight="1">
      <c r="B2623" s="541"/>
      <c r="C2623" s="541"/>
      <c r="D2623" s="538" t="str">
        <f ca="1">IFERROR(_xludf.XLOOKUP(E2623,예산코드!D:D,예산코드!A:A),"")</f>
        <v/>
      </c>
      <c r="E2623" s="541"/>
      <c r="F2623" s="544"/>
      <c r="G2623" s="508"/>
      <c r="H2623" s="509"/>
      <c r="I2623" s="541"/>
      <c r="J2623" s="541"/>
      <c r="K2623" s="545"/>
      <c r="L2623" s="545"/>
      <c r="M2623" s="502" t="str">
        <f t="array" aca="1" ref="M2623" ca="1">IFERROR(_xludf.IFS(J2623="원천",K2623*3.3%*-1,J2623="원천/고용",SUM(K2623*3.3%*-1,K2623*75%*0.8%*-1)),"")</f>
        <v/>
      </c>
      <c r="N2623" s="503">
        <f t="shared" ca="1" si="39"/>
        <v>0</v>
      </c>
      <c r="O2623" s="541"/>
      <c r="P2623" s="541"/>
      <c r="Q2623" s="537"/>
      <c r="R2623" s="537"/>
      <c r="S2623" s="537"/>
    </row>
    <row r="2624" spans="2:19" ht="18.75" customHeight="1">
      <c r="B2624" s="540"/>
      <c r="C2624" s="540"/>
      <c r="D2624" s="538" t="str">
        <f ca="1">IFERROR(_xludf.XLOOKUP(E2624,예산코드!D:D,예산코드!A:A),"")</f>
        <v/>
      </c>
      <c r="E2624" s="540"/>
      <c r="F2624" s="542"/>
      <c r="G2624" s="506"/>
      <c r="H2624" s="507"/>
      <c r="I2624" s="540"/>
      <c r="J2624" s="540"/>
      <c r="K2624" s="543"/>
      <c r="L2624" s="543"/>
      <c r="M2624" s="502" t="str">
        <f t="array" aca="1" ref="M2624" ca="1">IFERROR(_xludf.IFS(J2624="원천",K2624*3.3%*-1,J2624="원천/고용",SUM(K2624*3.3%*-1,K2624*75%*0.8%*-1)),"")</f>
        <v/>
      </c>
      <c r="N2624" s="503">
        <f t="shared" ca="1" si="39"/>
        <v>0</v>
      </c>
      <c r="O2624" s="540"/>
      <c r="P2624" s="540"/>
      <c r="Q2624" s="537"/>
      <c r="R2624" s="537"/>
      <c r="S2624" s="537"/>
    </row>
    <row r="2625" spans="2:19" ht="18.75" customHeight="1">
      <c r="B2625" s="541"/>
      <c r="C2625" s="541"/>
      <c r="D2625" s="538" t="str">
        <f ca="1">IFERROR(_xludf.XLOOKUP(E2625,예산코드!D:D,예산코드!A:A),"")</f>
        <v/>
      </c>
      <c r="E2625" s="541"/>
      <c r="F2625" s="544"/>
      <c r="G2625" s="508"/>
      <c r="H2625" s="509"/>
      <c r="I2625" s="541"/>
      <c r="J2625" s="541"/>
      <c r="K2625" s="545"/>
      <c r="L2625" s="545"/>
      <c r="M2625" s="502" t="str">
        <f t="array" aca="1" ref="M2625" ca="1">IFERROR(_xludf.IFS(J2625="원천",K2625*3.3%*-1,J2625="원천/고용",SUM(K2625*3.3%*-1,K2625*75%*0.8%*-1)),"")</f>
        <v/>
      </c>
      <c r="N2625" s="503">
        <f t="shared" ca="1" si="39"/>
        <v>0</v>
      </c>
      <c r="O2625" s="541"/>
      <c r="P2625" s="541"/>
      <c r="Q2625" s="537"/>
      <c r="R2625" s="537"/>
      <c r="S2625" s="537"/>
    </row>
    <row r="2626" spans="2:19" ht="18.75" customHeight="1">
      <c r="B2626" s="540"/>
      <c r="C2626" s="540"/>
      <c r="D2626" s="538" t="str">
        <f ca="1">IFERROR(_xludf.XLOOKUP(E2626,예산코드!D:D,예산코드!A:A),"")</f>
        <v/>
      </c>
      <c r="E2626" s="540"/>
      <c r="F2626" s="542"/>
      <c r="G2626" s="506"/>
      <c r="H2626" s="507"/>
      <c r="I2626" s="540"/>
      <c r="J2626" s="540"/>
      <c r="K2626" s="543"/>
      <c r="L2626" s="543"/>
      <c r="M2626" s="502" t="str">
        <f t="array" aca="1" ref="M2626" ca="1">IFERROR(_xludf.IFS(J2626="원천",K2626*3.3%*-1,J2626="원천/고용",SUM(K2626*3.3%*-1,K2626*75%*0.8%*-1)),"")</f>
        <v/>
      </c>
      <c r="N2626" s="503">
        <f t="shared" ca="1" si="39"/>
        <v>0</v>
      </c>
      <c r="O2626" s="540"/>
      <c r="P2626" s="540"/>
      <c r="Q2626" s="537"/>
      <c r="R2626" s="537"/>
      <c r="S2626" s="537"/>
    </row>
    <row r="2627" spans="2:19" ht="18.75" customHeight="1">
      <c r="B2627" s="541"/>
      <c r="C2627" s="541"/>
      <c r="D2627" s="538" t="str">
        <f ca="1">IFERROR(_xludf.XLOOKUP(E2627,예산코드!D:D,예산코드!A:A),"")</f>
        <v/>
      </c>
      <c r="E2627" s="541"/>
      <c r="F2627" s="544"/>
      <c r="G2627" s="508"/>
      <c r="H2627" s="509"/>
      <c r="I2627" s="541"/>
      <c r="J2627" s="541"/>
      <c r="K2627" s="545"/>
      <c r="L2627" s="545"/>
      <c r="M2627" s="502" t="str">
        <f t="array" aca="1" ref="M2627" ca="1">IFERROR(_xludf.IFS(J2627="원천",K2627*3.3%*-1,J2627="원천/고용",SUM(K2627*3.3%*-1,K2627*75%*0.8%*-1)),"")</f>
        <v/>
      </c>
      <c r="N2627" s="503">
        <f t="shared" ca="1" si="39"/>
        <v>0</v>
      </c>
      <c r="O2627" s="541"/>
      <c r="P2627" s="541"/>
      <c r="Q2627" s="537"/>
      <c r="R2627" s="537"/>
      <c r="S2627" s="537"/>
    </row>
    <row r="2628" spans="2:19" ht="18.75" customHeight="1">
      <c r="B2628" s="540"/>
      <c r="C2628" s="540"/>
      <c r="D2628" s="538" t="str">
        <f ca="1">IFERROR(_xludf.XLOOKUP(E2628,예산코드!D:D,예산코드!A:A),"")</f>
        <v/>
      </c>
      <c r="E2628" s="540"/>
      <c r="F2628" s="542"/>
      <c r="G2628" s="506"/>
      <c r="H2628" s="507"/>
      <c r="I2628" s="540"/>
      <c r="J2628" s="540"/>
      <c r="K2628" s="543"/>
      <c r="L2628" s="543"/>
      <c r="M2628" s="502" t="str">
        <f t="array" aca="1" ref="M2628" ca="1">IFERROR(_xludf.IFS(J2628="원천",K2628*3.3%*-1,J2628="원천/고용",SUM(K2628*3.3%*-1,K2628*75%*0.8%*-1)),"")</f>
        <v/>
      </c>
      <c r="N2628" s="503">
        <f t="shared" ca="1" si="39"/>
        <v>0</v>
      </c>
      <c r="O2628" s="540"/>
      <c r="P2628" s="540"/>
      <c r="Q2628" s="537"/>
      <c r="R2628" s="537"/>
      <c r="S2628" s="537"/>
    </row>
    <row r="2629" spans="2:19" ht="18.75" customHeight="1">
      <c r="B2629" s="541"/>
      <c r="C2629" s="541"/>
      <c r="D2629" s="538" t="str">
        <f ca="1">IFERROR(_xludf.XLOOKUP(E2629,예산코드!D:D,예산코드!A:A),"")</f>
        <v/>
      </c>
      <c r="E2629" s="541"/>
      <c r="F2629" s="544"/>
      <c r="G2629" s="508"/>
      <c r="H2629" s="509"/>
      <c r="I2629" s="541"/>
      <c r="J2629" s="541"/>
      <c r="K2629" s="545"/>
      <c r="L2629" s="545"/>
      <c r="M2629" s="502" t="str">
        <f t="array" aca="1" ref="M2629" ca="1">IFERROR(_xludf.IFS(J2629="원천",K2629*3.3%*-1,J2629="원천/고용",SUM(K2629*3.3%*-1,K2629*75%*0.8%*-1)),"")</f>
        <v/>
      </c>
      <c r="N2629" s="503">
        <f t="shared" ca="1" si="39"/>
        <v>0</v>
      </c>
      <c r="O2629" s="541"/>
      <c r="P2629" s="541"/>
      <c r="Q2629" s="537"/>
      <c r="R2629" s="537"/>
      <c r="S2629" s="537"/>
    </row>
    <row r="2630" spans="2:19" ht="18.75" customHeight="1">
      <c r="B2630" s="540"/>
      <c r="C2630" s="540"/>
      <c r="D2630" s="538" t="str">
        <f ca="1">IFERROR(_xludf.XLOOKUP(E2630,예산코드!D:D,예산코드!A:A),"")</f>
        <v/>
      </c>
      <c r="E2630" s="540"/>
      <c r="F2630" s="542"/>
      <c r="G2630" s="506"/>
      <c r="H2630" s="507"/>
      <c r="I2630" s="540"/>
      <c r="J2630" s="540"/>
      <c r="K2630" s="543"/>
      <c r="L2630" s="543"/>
      <c r="M2630" s="502" t="str">
        <f t="array" aca="1" ref="M2630" ca="1">IFERROR(_xludf.IFS(J2630="원천",K2630*3.3%*-1,J2630="원천/고용",SUM(K2630*3.3%*-1,K2630*75%*0.8%*-1)),"")</f>
        <v/>
      </c>
      <c r="N2630" s="503">
        <f t="shared" ca="1" si="39"/>
        <v>0</v>
      </c>
      <c r="O2630" s="540"/>
      <c r="P2630" s="540"/>
      <c r="Q2630" s="537"/>
      <c r="R2630" s="537"/>
      <c r="S2630" s="537"/>
    </row>
    <row r="2631" spans="2:19" ht="18.75" customHeight="1">
      <c r="B2631" s="541"/>
      <c r="C2631" s="541"/>
      <c r="D2631" s="538" t="str">
        <f ca="1">IFERROR(_xludf.XLOOKUP(E2631,예산코드!D:D,예산코드!A:A),"")</f>
        <v/>
      </c>
      <c r="E2631" s="541"/>
      <c r="F2631" s="544"/>
      <c r="G2631" s="508"/>
      <c r="H2631" s="509"/>
      <c r="I2631" s="541"/>
      <c r="J2631" s="541"/>
      <c r="K2631" s="545"/>
      <c r="L2631" s="545"/>
      <c r="M2631" s="502" t="str">
        <f t="array" aca="1" ref="M2631" ca="1">IFERROR(_xludf.IFS(J2631="원천",K2631*3.3%*-1,J2631="원천/고용",SUM(K2631*3.3%*-1,K2631*75%*0.8%*-1)),"")</f>
        <v/>
      </c>
      <c r="N2631" s="503">
        <f t="shared" ca="1" si="39"/>
        <v>0</v>
      </c>
      <c r="O2631" s="541"/>
      <c r="P2631" s="541"/>
      <c r="Q2631" s="537"/>
      <c r="R2631" s="537"/>
      <c r="S2631" s="537"/>
    </row>
    <row r="2632" spans="2:19" ht="18.75" customHeight="1">
      <c r="B2632" s="540"/>
      <c r="C2632" s="540"/>
      <c r="D2632" s="538" t="str">
        <f ca="1">IFERROR(_xludf.XLOOKUP(E2632,예산코드!D:D,예산코드!A:A),"")</f>
        <v/>
      </c>
      <c r="E2632" s="540"/>
      <c r="F2632" s="542"/>
      <c r="G2632" s="506"/>
      <c r="H2632" s="507"/>
      <c r="I2632" s="540"/>
      <c r="J2632" s="540"/>
      <c r="K2632" s="543"/>
      <c r="L2632" s="543"/>
      <c r="M2632" s="502" t="str">
        <f t="array" aca="1" ref="M2632" ca="1">IFERROR(_xludf.IFS(J2632="원천",K2632*3.3%*-1,J2632="원천/고용",SUM(K2632*3.3%*-1,K2632*75%*0.8%*-1)),"")</f>
        <v/>
      </c>
      <c r="N2632" s="503">
        <f t="shared" ca="1" si="39"/>
        <v>0</v>
      </c>
      <c r="O2632" s="540"/>
      <c r="P2632" s="540"/>
      <c r="Q2632" s="537"/>
      <c r="R2632" s="537"/>
      <c r="S2632" s="537"/>
    </row>
    <row r="2633" spans="2:19" ht="18.75" customHeight="1">
      <c r="B2633" s="541"/>
      <c r="C2633" s="541"/>
      <c r="D2633" s="538" t="str">
        <f ca="1">IFERROR(_xludf.XLOOKUP(E2633,예산코드!D:D,예산코드!A:A),"")</f>
        <v/>
      </c>
      <c r="E2633" s="541"/>
      <c r="F2633" s="544"/>
      <c r="G2633" s="508"/>
      <c r="H2633" s="509"/>
      <c r="I2633" s="541"/>
      <c r="J2633" s="541"/>
      <c r="K2633" s="545"/>
      <c r="L2633" s="545"/>
      <c r="M2633" s="502" t="str">
        <f t="array" aca="1" ref="M2633" ca="1">IFERROR(_xludf.IFS(J2633="원천",K2633*3.3%*-1,J2633="원천/고용",SUM(K2633*3.3%*-1,K2633*75%*0.8%*-1)),"")</f>
        <v/>
      </c>
      <c r="N2633" s="503">
        <f t="shared" ca="1" si="39"/>
        <v>0</v>
      </c>
      <c r="O2633" s="541"/>
      <c r="P2633" s="541"/>
      <c r="Q2633" s="537"/>
      <c r="R2633" s="537"/>
      <c r="S2633" s="537"/>
    </row>
    <row r="2634" spans="2:19" ht="18.75" customHeight="1">
      <c r="B2634" s="540"/>
      <c r="C2634" s="540"/>
      <c r="D2634" s="538" t="str">
        <f ca="1">IFERROR(_xludf.XLOOKUP(E2634,예산코드!D:D,예산코드!A:A),"")</f>
        <v/>
      </c>
      <c r="E2634" s="540"/>
      <c r="F2634" s="542"/>
      <c r="G2634" s="506"/>
      <c r="H2634" s="507"/>
      <c r="I2634" s="540"/>
      <c r="J2634" s="540"/>
      <c r="K2634" s="543"/>
      <c r="L2634" s="543"/>
      <c r="M2634" s="502" t="str">
        <f t="array" aca="1" ref="M2634" ca="1">IFERROR(_xludf.IFS(J2634="원천",K2634*3.3%*-1,J2634="원천/고용",SUM(K2634*3.3%*-1,K2634*75%*0.8%*-1)),"")</f>
        <v/>
      </c>
      <c r="N2634" s="503">
        <f t="shared" ca="1" si="39"/>
        <v>0</v>
      </c>
      <c r="O2634" s="540"/>
      <c r="P2634" s="540"/>
      <c r="Q2634" s="537"/>
      <c r="R2634" s="537"/>
      <c r="S2634" s="537"/>
    </row>
    <row r="2635" spans="2:19" ht="18.75" customHeight="1">
      <c r="B2635" s="541"/>
      <c r="C2635" s="541"/>
      <c r="D2635" s="538" t="str">
        <f ca="1">IFERROR(_xludf.XLOOKUP(E2635,예산코드!D:D,예산코드!A:A),"")</f>
        <v/>
      </c>
      <c r="E2635" s="541"/>
      <c r="F2635" s="544"/>
      <c r="G2635" s="508"/>
      <c r="H2635" s="509"/>
      <c r="I2635" s="541"/>
      <c r="J2635" s="541"/>
      <c r="K2635" s="545"/>
      <c r="L2635" s="545"/>
      <c r="M2635" s="502" t="str">
        <f t="array" aca="1" ref="M2635" ca="1">IFERROR(_xludf.IFS(J2635="원천",K2635*3.3%*-1,J2635="원천/고용",SUM(K2635*3.3%*-1,K2635*75%*0.8%*-1)),"")</f>
        <v/>
      </c>
      <c r="N2635" s="503">
        <f t="shared" ca="1" si="39"/>
        <v>0</v>
      </c>
      <c r="O2635" s="541"/>
      <c r="P2635" s="541"/>
      <c r="Q2635" s="537"/>
      <c r="R2635" s="537"/>
      <c r="S2635" s="537"/>
    </row>
    <row r="2636" spans="2:19" ht="18.75" customHeight="1">
      <c r="B2636" s="540"/>
      <c r="C2636" s="540"/>
      <c r="D2636" s="538" t="str">
        <f ca="1">IFERROR(_xludf.XLOOKUP(E2636,예산코드!D:D,예산코드!A:A),"")</f>
        <v/>
      </c>
      <c r="E2636" s="540"/>
      <c r="F2636" s="542"/>
      <c r="G2636" s="506"/>
      <c r="H2636" s="507"/>
      <c r="I2636" s="540"/>
      <c r="J2636" s="540"/>
      <c r="K2636" s="543"/>
      <c r="L2636" s="543"/>
      <c r="M2636" s="502" t="str">
        <f t="array" aca="1" ref="M2636" ca="1">IFERROR(_xludf.IFS(J2636="원천",K2636*3.3%*-1,J2636="원천/고용",SUM(K2636*3.3%*-1,K2636*75%*0.8%*-1)),"")</f>
        <v/>
      </c>
      <c r="N2636" s="503">
        <f t="shared" ca="1" si="39"/>
        <v>0</v>
      </c>
      <c r="O2636" s="540"/>
      <c r="P2636" s="540"/>
      <c r="Q2636" s="537"/>
      <c r="R2636" s="537"/>
      <c r="S2636" s="537"/>
    </row>
    <row r="2637" spans="2:19" ht="18.75" customHeight="1">
      <c r="B2637" s="541"/>
      <c r="C2637" s="541"/>
      <c r="D2637" s="538" t="str">
        <f ca="1">IFERROR(_xludf.XLOOKUP(E2637,예산코드!D:D,예산코드!A:A),"")</f>
        <v/>
      </c>
      <c r="E2637" s="541"/>
      <c r="F2637" s="544"/>
      <c r="G2637" s="508"/>
      <c r="H2637" s="509"/>
      <c r="I2637" s="541"/>
      <c r="J2637" s="541"/>
      <c r="K2637" s="545"/>
      <c r="L2637" s="545"/>
      <c r="M2637" s="502" t="str">
        <f t="array" aca="1" ref="M2637" ca="1">IFERROR(_xludf.IFS(J2637="원천",K2637*3.3%*-1,J2637="원천/고용",SUM(K2637*3.3%*-1,K2637*75%*0.8%*-1)),"")</f>
        <v/>
      </c>
      <c r="N2637" s="503">
        <f t="shared" ca="1" si="39"/>
        <v>0</v>
      </c>
      <c r="O2637" s="541"/>
      <c r="P2637" s="541"/>
      <c r="Q2637" s="537"/>
      <c r="R2637" s="537"/>
      <c r="S2637" s="537"/>
    </row>
    <row r="2638" spans="2:19" ht="18.75" customHeight="1">
      <c r="B2638" s="540"/>
      <c r="C2638" s="540"/>
      <c r="D2638" s="538" t="str">
        <f ca="1">IFERROR(_xludf.XLOOKUP(E2638,예산코드!D:D,예산코드!A:A),"")</f>
        <v/>
      </c>
      <c r="E2638" s="540"/>
      <c r="F2638" s="542"/>
      <c r="G2638" s="506"/>
      <c r="H2638" s="507"/>
      <c r="I2638" s="540"/>
      <c r="J2638" s="540"/>
      <c r="K2638" s="543"/>
      <c r="L2638" s="543"/>
      <c r="M2638" s="502" t="str">
        <f t="array" aca="1" ref="M2638" ca="1">IFERROR(_xludf.IFS(J2638="원천",K2638*3.3%*-1,J2638="원천/고용",SUM(K2638*3.3%*-1,K2638*75%*0.8%*-1)),"")</f>
        <v/>
      </c>
      <c r="N2638" s="503">
        <f t="shared" ca="1" si="39"/>
        <v>0</v>
      </c>
      <c r="O2638" s="540"/>
      <c r="P2638" s="540"/>
      <c r="Q2638" s="537"/>
      <c r="R2638" s="537"/>
      <c r="S2638" s="537"/>
    </row>
    <row r="2639" spans="2:19" ht="18.75" customHeight="1">
      <c r="B2639" s="541"/>
      <c r="C2639" s="541"/>
      <c r="D2639" s="538" t="str">
        <f ca="1">IFERROR(_xludf.XLOOKUP(E2639,예산코드!D:D,예산코드!A:A),"")</f>
        <v/>
      </c>
      <c r="E2639" s="541"/>
      <c r="F2639" s="544"/>
      <c r="G2639" s="508"/>
      <c r="H2639" s="509"/>
      <c r="I2639" s="541"/>
      <c r="J2639" s="541"/>
      <c r="K2639" s="545"/>
      <c r="L2639" s="545"/>
      <c r="M2639" s="502" t="str">
        <f t="array" aca="1" ref="M2639" ca="1">IFERROR(_xludf.IFS(J2639="원천",K2639*3.3%*-1,J2639="원천/고용",SUM(K2639*3.3%*-1,K2639*75%*0.8%*-1)),"")</f>
        <v/>
      </c>
      <c r="N2639" s="503">
        <f t="shared" ca="1" si="39"/>
        <v>0</v>
      </c>
      <c r="O2639" s="541"/>
      <c r="P2639" s="541"/>
      <c r="Q2639" s="537"/>
      <c r="R2639" s="537"/>
      <c r="S2639" s="537"/>
    </row>
    <row r="2640" spans="2:19" ht="18.75" customHeight="1">
      <c r="B2640" s="540"/>
      <c r="C2640" s="540"/>
      <c r="D2640" s="538" t="str">
        <f ca="1">IFERROR(_xludf.XLOOKUP(E2640,예산코드!D:D,예산코드!A:A),"")</f>
        <v/>
      </c>
      <c r="E2640" s="540"/>
      <c r="F2640" s="542"/>
      <c r="G2640" s="506"/>
      <c r="H2640" s="507"/>
      <c r="I2640" s="540"/>
      <c r="J2640" s="540"/>
      <c r="K2640" s="543"/>
      <c r="L2640" s="543"/>
      <c r="M2640" s="502" t="str">
        <f t="array" aca="1" ref="M2640" ca="1">IFERROR(_xludf.IFS(J2640="원천",K2640*3.3%*-1,J2640="원천/고용",SUM(K2640*3.3%*-1,K2640*75%*0.8%*-1)),"")</f>
        <v/>
      </c>
      <c r="N2640" s="503">
        <f t="shared" ca="1" si="39"/>
        <v>0</v>
      </c>
      <c r="O2640" s="540"/>
      <c r="P2640" s="540"/>
      <c r="Q2640" s="537"/>
      <c r="R2640" s="537"/>
      <c r="S2640" s="537"/>
    </row>
    <row r="2641" spans="2:19" ht="18.75" customHeight="1">
      <c r="B2641" s="541"/>
      <c r="C2641" s="541"/>
      <c r="D2641" s="538" t="str">
        <f ca="1">IFERROR(_xludf.XLOOKUP(E2641,예산코드!D:D,예산코드!A:A),"")</f>
        <v/>
      </c>
      <c r="E2641" s="541"/>
      <c r="F2641" s="544"/>
      <c r="G2641" s="508"/>
      <c r="H2641" s="509"/>
      <c r="I2641" s="541"/>
      <c r="J2641" s="541"/>
      <c r="K2641" s="545"/>
      <c r="L2641" s="545"/>
      <c r="M2641" s="502" t="str">
        <f t="array" aca="1" ref="M2641" ca="1">IFERROR(_xludf.IFS(J2641="원천",K2641*3.3%*-1,J2641="원천/고용",SUM(K2641*3.3%*-1,K2641*75%*0.8%*-1)),"")</f>
        <v/>
      </c>
      <c r="N2641" s="503">
        <f t="shared" ca="1" si="39"/>
        <v>0</v>
      </c>
      <c r="O2641" s="541"/>
      <c r="P2641" s="541"/>
      <c r="Q2641" s="537"/>
      <c r="R2641" s="537"/>
      <c r="S2641" s="537"/>
    </row>
    <row r="2642" spans="2:19" ht="18.75" customHeight="1">
      <c r="B2642" s="540"/>
      <c r="C2642" s="540"/>
      <c r="D2642" s="538" t="str">
        <f ca="1">IFERROR(_xludf.XLOOKUP(E2642,예산코드!D:D,예산코드!A:A),"")</f>
        <v/>
      </c>
      <c r="E2642" s="540"/>
      <c r="F2642" s="542"/>
      <c r="G2642" s="506"/>
      <c r="H2642" s="507"/>
      <c r="I2642" s="540"/>
      <c r="J2642" s="540"/>
      <c r="K2642" s="543"/>
      <c r="L2642" s="543"/>
      <c r="M2642" s="502" t="str">
        <f t="array" aca="1" ref="M2642" ca="1">IFERROR(_xludf.IFS(J2642="원천",K2642*3.3%*-1,J2642="원천/고용",SUM(K2642*3.3%*-1,K2642*75%*0.8%*-1)),"")</f>
        <v/>
      </c>
      <c r="N2642" s="503">
        <f t="shared" ca="1" si="39"/>
        <v>0</v>
      </c>
      <c r="O2642" s="540"/>
      <c r="P2642" s="540"/>
      <c r="Q2642" s="537"/>
      <c r="R2642" s="537"/>
      <c r="S2642" s="537"/>
    </row>
    <row r="2643" spans="2:19" ht="18.75" customHeight="1">
      <c r="B2643" s="541"/>
      <c r="C2643" s="541"/>
      <c r="D2643" s="538" t="str">
        <f ca="1">IFERROR(_xludf.XLOOKUP(E2643,예산코드!D:D,예산코드!A:A),"")</f>
        <v/>
      </c>
      <c r="E2643" s="541"/>
      <c r="F2643" s="544"/>
      <c r="G2643" s="508"/>
      <c r="H2643" s="509"/>
      <c r="I2643" s="541"/>
      <c r="J2643" s="541"/>
      <c r="K2643" s="545"/>
      <c r="L2643" s="545"/>
      <c r="M2643" s="502" t="str">
        <f t="array" aca="1" ref="M2643" ca="1">IFERROR(_xludf.IFS(J2643="원천",K2643*3.3%*-1,J2643="원천/고용",SUM(K2643*3.3%*-1,K2643*75%*0.8%*-1)),"")</f>
        <v/>
      </c>
      <c r="N2643" s="503">
        <f t="shared" ca="1" si="39"/>
        <v>0</v>
      </c>
      <c r="O2643" s="541"/>
      <c r="P2643" s="541"/>
      <c r="Q2643" s="537"/>
      <c r="R2643" s="537"/>
      <c r="S2643" s="537"/>
    </row>
    <row r="2644" spans="2:19" ht="18.75" customHeight="1">
      <c r="B2644" s="540"/>
      <c r="C2644" s="540"/>
      <c r="D2644" s="538" t="str">
        <f ca="1">IFERROR(_xludf.XLOOKUP(E2644,예산코드!D:D,예산코드!A:A),"")</f>
        <v/>
      </c>
      <c r="E2644" s="540"/>
      <c r="F2644" s="542"/>
      <c r="G2644" s="506"/>
      <c r="H2644" s="507"/>
      <c r="I2644" s="540"/>
      <c r="J2644" s="540"/>
      <c r="K2644" s="543"/>
      <c r="L2644" s="543"/>
      <c r="M2644" s="502" t="str">
        <f t="array" aca="1" ref="M2644" ca="1">IFERROR(_xludf.IFS(J2644="원천",K2644*3.3%*-1,J2644="원천/고용",SUM(K2644*3.3%*-1,K2644*75%*0.8%*-1)),"")</f>
        <v/>
      </c>
      <c r="N2644" s="503">
        <f t="shared" ca="1" si="39"/>
        <v>0</v>
      </c>
      <c r="O2644" s="540"/>
      <c r="P2644" s="540"/>
      <c r="Q2644" s="537"/>
      <c r="R2644" s="537"/>
      <c r="S2644" s="537"/>
    </row>
    <row r="2645" spans="2:19" ht="18.75" customHeight="1">
      <c r="B2645" s="541"/>
      <c r="C2645" s="541"/>
      <c r="D2645" s="538" t="str">
        <f ca="1">IFERROR(_xludf.XLOOKUP(E2645,예산코드!D:D,예산코드!A:A),"")</f>
        <v/>
      </c>
      <c r="E2645" s="541"/>
      <c r="F2645" s="544"/>
      <c r="G2645" s="508"/>
      <c r="H2645" s="509"/>
      <c r="I2645" s="541"/>
      <c r="J2645" s="541"/>
      <c r="K2645" s="545"/>
      <c r="L2645" s="545"/>
      <c r="M2645" s="502" t="str">
        <f t="array" aca="1" ref="M2645" ca="1">IFERROR(_xludf.IFS(J2645="원천",K2645*3.3%*-1,J2645="원천/고용",SUM(K2645*3.3%*-1,K2645*75%*0.8%*-1)),"")</f>
        <v/>
      </c>
      <c r="N2645" s="503">
        <f t="shared" ca="1" si="39"/>
        <v>0</v>
      </c>
      <c r="O2645" s="541"/>
      <c r="P2645" s="541"/>
      <c r="Q2645" s="537"/>
      <c r="R2645" s="537"/>
      <c r="S2645" s="537"/>
    </row>
    <row r="2646" spans="2:19" ht="18.75" customHeight="1">
      <c r="B2646" s="540"/>
      <c r="C2646" s="540"/>
      <c r="D2646" s="538" t="str">
        <f ca="1">IFERROR(_xludf.XLOOKUP(E2646,예산코드!D:D,예산코드!A:A),"")</f>
        <v/>
      </c>
      <c r="E2646" s="540"/>
      <c r="F2646" s="542"/>
      <c r="G2646" s="506"/>
      <c r="H2646" s="507"/>
      <c r="I2646" s="540"/>
      <c r="J2646" s="540"/>
      <c r="K2646" s="543"/>
      <c r="L2646" s="543"/>
      <c r="M2646" s="502" t="str">
        <f t="array" aca="1" ref="M2646" ca="1">IFERROR(_xludf.IFS(J2646="원천",K2646*3.3%*-1,J2646="원천/고용",SUM(K2646*3.3%*-1,K2646*75%*0.8%*-1)),"")</f>
        <v/>
      </c>
      <c r="N2646" s="503">
        <f t="shared" ca="1" si="39"/>
        <v>0</v>
      </c>
      <c r="O2646" s="540"/>
      <c r="P2646" s="540"/>
      <c r="Q2646" s="537"/>
      <c r="R2646" s="537"/>
      <c r="S2646" s="537"/>
    </row>
    <row r="2647" spans="2:19" ht="18.75" customHeight="1">
      <c r="B2647" s="541"/>
      <c r="C2647" s="541"/>
      <c r="D2647" s="538" t="str">
        <f ca="1">IFERROR(_xludf.XLOOKUP(E2647,예산코드!D:D,예산코드!A:A),"")</f>
        <v/>
      </c>
      <c r="E2647" s="541"/>
      <c r="F2647" s="544"/>
      <c r="G2647" s="508"/>
      <c r="H2647" s="509"/>
      <c r="I2647" s="541"/>
      <c r="J2647" s="541"/>
      <c r="K2647" s="545"/>
      <c r="L2647" s="545"/>
      <c r="M2647" s="502" t="str">
        <f t="array" aca="1" ref="M2647" ca="1">IFERROR(_xludf.IFS(J2647="원천",K2647*3.3%*-1,J2647="원천/고용",SUM(K2647*3.3%*-1,K2647*75%*0.8%*-1)),"")</f>
        <v/>
      </c>
      <c r="N2647" s="503">
        <f t="shared" ca="1" si="39"/>
        <v>0</v>
      </c>
      <c r="O2647" s="541"/>
      <c r="P2647" s="541"/>
      <c r="Q2647" s="537"/>
      <c r="R2647" s="537"/>
      <c r="S2647" s="537"/>
    </row>
    <row r="2648" spans="2:19" ht="18.75" customHeight="1">
      <c r="B2648" s="540"/>
      <c r="C2648" s="540"/>
      <c r="D2648" s="538" t="str">
        <f ca="1">IFERROR(_xludf.XLOOKUP(E2648,예산코드!D:D,예산코드!A:A),"")</f>
        <v/>
      </c>
      <c r="E2648" s="540"/>
      <c r="F2648" s="542"/>
      <c r="G2648" s="506"/>
      <c r="H2648" s="507"/>
      <c r="I2648" s="540"/>
      <c r="J2648" s="540"/>
      <c r="K2648" s="543"/>
      <c r="L2648" s="543"/>
      <c r="M2648" s="502" t="str">
        <f t="array" aca="1" ref="M2648" ca="1">IFERROR(_xludf.IFS(J2648="원천",K2648*3.3%*-1,J2648="원천/고용",SUM(K2648*3.3%*-1,K2648*75%*0.8%*-1)),"")</f>
        <v/>
      </c>
      <c r="N2648" s="503">
        <f t="shared" ca="1" si="39"/>
        <v>0</v>
      </c>
      <c r="O2648" s="540"/>
      <c r="P2648" s="540"/>
      <c r="Q2648" s="537"/>
      <c r="R2648" s="537"/>
      <c r="S2648" s="537"/>
    </row>
    <row r="2649" spans="2:19" ht="18.75" customHeight="1">
      <c r="B2649" s="541"/>
      <c r="C2649" s="541"/>
      <c r="D2649" s="538" t="str">
        <f ca="1">IFERROR(_xludf.XLOOKUP(E2649,예산코드!D:D,예산코드!A:A),"")</f>
        <v/>
      </c>
      <c r="E2649" s="541"/>
      <c r="F2649" s="544"/>
      <c r="G2649" s="508"/>
      <c r="H2649" s="509"/>
      <c r="I2649" s="541"/>
      <c r="J2649" s="541"/>
      <c r="K2649" s="545"/>
      <c r="L2649" s="545"/>
      <c r="M2649" s="502" t="str">
        <f t="array" aca="1" ref="M2649" ca="1">IFERROR(_xludf.IFS(J2649="원천",K2649*3.3%*-1,J2649="원천/고용",SUM(K2649*3.3%*-1,K2649*75%*0.8%*-1)),"")</f>
        <v/>
      </c>
      <c r="N2649" s="503">
        <f t="shared" ca="1" si="39"/>
        <v>0</v>
      </c>
      <c r="O2649" s="541"/>
      <c r="P2649" s="541"/>
      <c r="Q2649" s="537"/>
      <c r="R2649" s="537"/>
      <c r="S2649" s="537"/>
    </row>
    <row r="2650" spans="2:19" ht="18.75" customHeight="1">
      <c r="B2650" s="540"/>
      <c r="C2650" s="540"/>
      <c r="D2650" s="538" t="str">
        <f ca="1">IFERROR(_xludf.XLOOKUP(E2650,예산코드!D:D,예산코드!A:A),"")</f>
        <v/>
      </c>
      <c r="E2650" s="540"/>
      <c r="F2650" s="542"/>
      <c r="G2650" s="506"/>
      <c r="H2650" s="507"/>
      <c r="I2650" s="540"/>
      <c r="J2650" s="540"/>
      <c r="K2650" s="543"/>
      <c r="L2650" s="543"/>
      <c r="M2650" s="502" t="str">
        <f t="array" aca="1" ref="M2650" ca="1">IFERROR(_xludf.IFS(J2650="원천",K2650*3.3%*-1,J2650="원천/고용",SUM(K2650*3.3%*-1,K2650*75%*0.8%*-1)),"")</f>
        <v/>
      </c>
      <c r="N2650" s="503">
        <f t="shared" ca="1" si="39"/>
        <v>0</v>
      </c>
      <c r="O2650" s="540"/>
      <c r="P2650" s="540"/>
      <c r="Q2650" s="537"/>
      <c r="R2650" s="537"/>
      <c r="S2650" s="537"/>
    </row>
    <row r="2651" spans="2:19" ht="18.75" customHeight="1">
      <c r="B2651" s="541"/>
      <c r="C2651" s="541"/>
      <c r="D2651" s="538" t="str">
        <f ca="1">IFERROR(_xludf.XLOOKUP(E2651,예산코드!D:D,예산코드!A:A),"")</f>
        <v/>
      </c>
      <c r="E2651" s="541"/>
      <c r="F2651" s="544"/>
      <c r="G2651" s="508"/>
      <c r="H2651" s="509"/>
      <c r="I2651" s="541"/>
      <c r="J2651" s="541"/>
      <c r="K2651" s="545"/>
      <c r="L2651" s="545"/>
      <c r="M2651" s="502" t="str">
        <f t="array" aca="1" ref="M2651" ca="1">IFERROR(_xludf.IFS(J2651="원천",K2651*3.3%*-1,J2651="원천/고용",SUM(K2651*3.3%*-1,K2651*75%*0.8%*-1)),"")</f>
        <v/>
      </c>
      <c r="N2651" s="503">
        <f t="shared" ca="1" si="39"/>
        <v>0</v>
      </c>
      <c r="O2651" s="541"/>
      <c r="P2651" s="541"/>
      <c r="Q2651" s="537"/>
      <c r="R2651" s="537"/>
      <c r="S2651" s="537"/>
    </row>
    <row r="2652" spans="2:19" ht="18.75" customHeight="1">
      <c r="B2652" s="540"/>
      <c r="C2652" s="540"/>
      <c r="D2652" s="538" t="str">
        <f ca="1">IFERROR(_xludf.XLOOKUP(E2652,예산코드!D:D,예산코드!A:A),"")</f>
        <v/>
      </c>
      <c r="E2652" s="540"/>
      <c r="F2652" s="542"/>
      <c r="G2652" s="506"/>
      <c r="H2652" s="507"/>
      <c r="I2652" s="540"/>
      <c r="J2652" s="540"/>
      <c r="K2652" s="543"/>
      <c r="L2652" s="543"/>
      <c r="M2652" s="502" t="str">
        <f t="array" aca="1" ref="M2652" ca="1">IFERROR(_xludf.IFS(J2652="원천",K2652*3.3%*-1,J2652="원천/고용",SUM(K2652*3.3%*-1,K2652*75%*0.8%*-1)),"")</f>
        <v/>
      </c>
      <c r="N2652" s="503">
        <f t="shared" ca="1" si="39"/>
        <v>0</v>
      </c>
      <c r="O2652" s="540"/>
      <c r="P2652" s="540"/>
      <c r="Q2652" s="537"/>
      <c r="R2652" s="537"/>
      <c r="S2652" s="537"/>
    </row>
    <row r="2653" spans="2:19" ht="18.75" customHeight="1">
      <c r="B2653" s="541"/>
      <c r="C2653" s="541"/>
      <c r="D2653" s="538" t="str">
        <f ca="1">IFERROR(_xludf.XLOOKUP(E2653,예산코드!D:D,예산코드!A:A),"")</f>
        <v/>
      </c>
      <c r="E2653" s="541"/>
      <c r="F2653" s="544"/>
      <c r="G2653" s="508"/>
      <c r="H2653" s="509"/>
      <c r="I2653" s="541"/>
      <c r="J2653" s="541"/>
      <c r="K2653" s="545"/>
      <c r="L2653" s="545"/>
      <c r="M2653" s="502" t="str">
        <f t="array" aca="1" ref="M2653" ca="1">IFERROR(_xludf.IFS(J2653="원천",K2653*3.3%*-1,J2653="원천/고용",SUM(K2653*3.3%*-1,K2653*75%*0.8%*-1)),"")</f>
        <v/>
      </c>
      <c r="N2653" s="503">
        <f t="shared" ca="1" si="39"/>
        <v>0</v>
      </c>
      <c r="O2653" s="541"/>
      <c r="P2653" s="541"/>
      <c r="Q2653" s="537"/>
      <c r="R2653" s="537"/>
      <c r="S2653" s="537"/>
    </row>
    <row r="2654" spans="2:19" ht="18.75" customHeight="1">
      <c r="B2654" s="540"/>
      <c r="C2654" s="540"/>
      <c r="D2654" s="538" t="str">
        <f ca="1">IFERROR(_xludf.XLOOKUP(E2654,예산코드!D:D,예산코드!A:A),"")</f>
        <v/>
      </c>
      <c r="E2654" s="540"/>
      <c r="F2654" s="542"/>
      <c r="G2654" s="506"/>
      <c r="H2654" s="507"/>
      <c r="I2654" s="540"/>
      <c r="J2654" s="540"/>
      <c r="K2654" s="543"/>
      <c r="L2654" s="543"/>
      <c r="M2654" s="502" t="str">
        <f t="array" aca="1" ref="M2654" ca="1">IFERROR(_xludf.IFS(J2654="원천",K2654*3.3%*-1,J2654="원천/고용",SUM(K2654*3.3%*-1,K2654*75%*0.8%*-1)),"")</f>
        <v/>
      </c>
      <c r="N2654" s="503">
        <f t="shared" ca="1" si="39"/>
        <v>0</v>
      </c>
      <c r="O2654" s="540"/>
      <c r="P2654" s="540"/>
      <c r="Q2654" s="537"/>
      <c r="R2654" s="537"/>
      <c r="S2654" s="537"/>
    </row>
    <row r="2655" spans="2:19" ht="18.75" customHeight="1">
      <c r="B2655" s="541"/>
      <c r="C2655" s="541"/>
      <c r="D2655" s="538" t="str">
        <f ca="1">IFERROR(_xludf.XLOOKUP(E2655,예산코드!D:D,예산코드!A:A),"")</f>
        <v/>
      </c>
      <c r="E2655" s="541"/>
      <c r="F2655" s="544"/>
      <c r="G2655" s="508"/>
      <c r="H2655" s="509"/>
      <c r="I2655" s="541"/>
      <c r="J2655" s="541"/>
      <c r="K2655" s="545"/>
      <c r="L2655" s="545"/>
      <c r="M2655" s="502" t="str">
        <f t="array" aca="1" ref="M2655" ca="1">IFERROR(_xludf.IFS(J2655="원천",K2655*3.3%*-1,J2655="원천/고용",SUM(K2655*3.3%*-1,K2655*75%*0.8%*-1)),"")</f>
        <v/>
      </c>
      <c r="N2655" s="503">
        <f t="shared" ca="1" si="39"/>
        <v>0</v>
      </c>
      <c r="O2655" s="541"/>
      <c r="P2655" s="541"/>
      <c r="Q2655" s="537"/>
      <c r="R2655" s="537"/>
      <c r="S2655" s="537"/>
    </row>
    <row r="2656" spans="2:19" ht="18.75" customHeight="1">
      <c r="B2656" s="540"/>
      <c r="C2656" s="540"/>
      <c r="D2656" s="538" t="str">
        <f ca="1">IFERROR(_xludf.XLOOKUP(E2656,예산코드!D:D,예산코드!A:A),"")</f>
        <v/>
      </c>
      <c r="E2656" s="540"/>
      <c r="F2656" s="542"/>
      <c r="G2656" s="506"/>
      <c r="H2656" s="507"/>
      <c r="I2656" s="540"/>
      <c r="J2656" s="540"/>
      <c r="K2656" s="543"/>
      <c r="L2656" s="543"/>
      <c r="M2656" s="502" t="str">
        <f t="array" aca="1" ref="M2656" ca="1">IFERROR(_xludf.IFS(J2656="원천",K2656*3.3%*-1,J2656="원천/고용",SUM(K2656*3.3%*-1,K2656*75%*0.8%*-1)),"")</f>
        <v/>
      </c>
      <c r="N2656" s="503">
        <f t="shared" ca="1" si="39"/>
        <v>0</v>
      </c>
      <c r="O2656" s="540"/>
      <c r="P2656" s="540"/>
      <c r="Q2656" s="537"/>
      <c r="R2656" s="537"/>
      <c r="S2656" s="537"/>
    </row>
    <row r="2657" spans="2:19" ht="18.75" customHeight="1">
      <c r="B2657" s="541"/>
      <c r="C2657" s="541"/>
      <c r="D2657" s="538" t="str">
        <f ca="1">IFERROR(_xludf.XLOOKUP(E2657,예산코드!D:D,예산코드!A:A),"")</f>
        <v/>
      </c>
      <c r="E2657" s="541"/>
      <c r="F2657" s="544"/>
      <c r="G2657" s="508"/>
      <c r="H2657" s="509"/>
      <c r="I2657" s="541"/>
      <c r="J2657" s="541"/>
      <c r="K2657" s="545"/>
      <c r="L2657" s="545"/>
      <c r="M2657" s="502" t="str">
        <f t="array" aca="1" ref="M2657" ca="1">IFERROR(_xludf.IFS(J2657="원천",K2657*3.3%*-1,J2657="원천/고용",SUM(K2657*3.3%*-1,K2657*75%*0.8%*-1)),"")</f>
        <v/>
      </c>
      <c r="N2657" s="503">
        <f t="shared" ca="1" si="39"/>
        <v>0</v>
      </c>
      <c r="O2657" s="541"/>
      <c r="P2657" s="541"/>
      <c r="Q2657" s="537"/>
      <c r="R2657" s="537"/>
      <c r="S2657" s="537"/>
    </row>
    <row r="2658" spans="2:19" ht="18.75" customHeight="1">
      <c r="B2658" s="540"/>
      <c r="C2658" s="540"/>
      <c r="D2658" s="538" t="str">
        <f ca="1">IFERROR(_xludf.XLOOKUP(E2658,예산코드!D:D,예산코드!A:A),"")</f>
        <v/>
      </c>
      <c r="E2658" s="540"/>
      <c r="F2658" s="542"/>
      <c r="G2658" s="506"/>
      <c r="H2658" s="507"/>
      <c r="I2658" s="540"/>
      <c r="J2658" s="540"/>
      <c r="K2658" s="543"/>
      <c r="L2658" s="543"/>
      <c r="M2658" s="502" t="str">
        <f t="array" aca="1" ref="M2658" ca="1">IFERROR(_xludf.IFS(J2658="원천",K2658*3.3%*-1,J2658="원천/고용",SUM(K2658*3.3%*-1,K2658*75%*0.8%*-1)),"")</f>
        <v/>
      </c>
      <c r="N2658" s="503">
        <f t="shared" ca="1" si="39"/>
        <v>0</v>
      </c>
      <c r="O2658" s="540"/>
      <c r="P2658" s="540"/>
      <c r="Q2658" s="537"/>
      <c r="R2658" s="537"/>
      <c r="S2658" s="537"/>
    </row>
    <row r="2659" spans="2:19" ht="18.75" customHeight="1">
      <c r="B2659" s="541"/>
      <c r="C2659" s="541"/>
      <c r="D2659" s="538" t="str">
        <f ca="1">IFERROR(_xludf.XLOOKUP(E2659,예산코드!D:D,예산코드!A:A),"")</f>
        <v/>
      </c>
      <c r="E2659" s="541"/>
      <c r="F2659" s="544"/>
      <c r="G2659" s="508"/>
      <c r="H2659" s="509"/>
      <c r="I2659" s="541"/>
      <c r="J2659" s="541"/>
      <c r="K2659" s="545"/>
      <c r="L2659" s="545"/>
      <c r="M2659" s="502" t="str">
        <f t="array" aca="1" ref="M2659" ca="1">IFERROR(_xludf.IFS(J2659="원천",K2659*3.3%*-1,J2659="원천/고용",SUM(K2659*3.3%*-1,K2659*75%*0.8%*-1)),"")</f>
        <v/>
      </c>
      <c r="N2659" s="503">
        <f t="shared" ca="1" si="39"/>
        <v>0</v>
      </c>
      <c r="O2659" s="541"/>
      <c r="P2659" s="541"/>
      <c r="Q2659" s="537"/>
      <c r="R2659" s="537"/>
      <c r="S2659" s="537"/>
    </row>
    <row r="2660" spans="2:19" ht="18.75" customHeight="1">
      <c r="B2660" s="540"/>
      <c r="C2660" s="540"/>
      <c r="D2660" s="538" t="str">
        <f ca="1">IFERROR(_xludf.XLOOKUP(E2660,예산코드!D:D,예산코드!A:A),"")</f>
        <v/>
      </c>
      <c r="E2660" s="540"/>
      <c r="F2660" s="542"/>
      <c r="G2660" s="506"/>
      <c r="H2660" s="507"/>
      <c r="I2660" s="540"/>
      <c r="J2660" s="540"/>
      <c r="K2660" s="543"/>
      <c r="L2660" s="543"/>
      <c r="M2660" s="502" t="str">
        <f t="array" aca="1" ref="M2660" ca="1">IFERROR(_xludf.IFS(J2660="원천",K2660*3.3%*-1,J2660="원천/고용",SUM(K2660*3.3%*-1,K2660*75%*0.8%*-1)),"")</f>
        <v/>
      </c>
      <c r="N2660" s="503">
        <f t="shared" ca="1" si="39"/>
        <v>0</v>
      </c>
      <c r="O2660" s="540"/>
      <c r="P2660" s="540"/>
      <c r="Q2660" s="537"/>
      <c r="R2660" s="537"/>
      <c r="S2660" s="537"/>
    </row>
    <row r="2661" spans="2:19" ht="18.75" customHeight="1">
      <c r="B2661" s="541"/>
      <c r="C2661" s="541"/>
      <c r="D2661" s="538" t="str">
        <f ca="1">IFERROR(_xludf.XLOOKUP(E2661,예산코드!D:D,예산코드!A:A),"")</f>
        <v/>
      </c>
      <c r="E2661" s="541"/>
      <c r="F2661" s="544"/>
      <c r="G2661" s="508"/>
      <c r="H2661" s="509"/>
      <c r="I2661" s="541"/>
      <c r="J2661" s="541"/>
      <c r="K2661" s="545"/>
      <c r="L2661" s="545"/>
      <c r="M2661" s="502" t="str">
        <f t="array" aca="1" ref="M2661" ca="1">IFERROR(_xludf.IFS(J2661="원천",K2661*3.3%*-1,J2661="원천/고용",SUM(K2661*3.3%*-1,K2661*75%*0.8%*-1)),"")</f>
        <v/>
      </c>
      <c r="N2661" s="503">
        <f t="shared" ca="1" si="39"/>
        <v>0</v>
      </c>
      <c r="O2661" s="541"/>
      <c r="P2661" s="541"/>
      <c r="Q2661" s="537"/>
      <c r="R2661" s="537"/>
      <c r="S2661" s="537"/>
    </row>
    <row r="2662" spans="2:19" ht="18.75" customHeight="1">
      <c r="B2662" s="540"/>
      <c r="C2662" s="540"/>
      <c r="D2662" s="538" t="str">
        <f ca="1">IFERROR(_xludf.XLOOKUP(E2662,예산코드!D:D,예산코드!A:A),"")</f>
        <v/>
      </c>
      <c r="E2662" s="540"/>
      <c r="F2662" s="542"/>
      <c r="G2662" s="506"/>
      <c r="H2662" s="507"/>
      <c r="I2662" s="540"/>
      <c r="J2662" s="540"/>
      <c r="K2662" s="543"/>
      <c r="L2662" s="543"/>
      <c r="M2662" s="502" t="str">
        <f t="array" aca="1" ref="M2662" ca="1">IFERROR(_xludf.IFS(J2662="원천",K2662*3.3%*-1,J2662="원천/고용",SUM(K2662*3.3%*-1,K2662*75%*0.8%*-1)),"")</f>
        <v/>
      </c>
      <c r="N2662" s="503">
        <f t="shared" ca="1" si="39"/>
        <v>0</v>
      </c>
      <c r="O2662" s="540"/>
      <c r="P2662" s="540"/>
      <c r="Q2662" s="537"/>
      <c r="R2662" s="537"/>
      <c r="S2662" s="537"/>
    </row>
    <row r="2663" spans="2:19" ht="18.75" customHeight="1">
      <c r="B2663" s="541"/>
      <c r="C2663" s="541"/>
      <c r="D2663" s="538" t="str">
        <f ca="1">IFERROR(_xludf.XLOOKUP(E2663,예산코드!D:D,예산코드!A:A),"")</f>
        <v/>
      </c>
      <c r="E2663" s="541"/>
      <c r="F2663" s="544"/>
      <c r="G2663" s="508"/>
      <c r="H2663" s="509"/>
      <c r="I2663" s="541"/>
      <c r="J2663" s="541"/>
      <c r="K2663" s="545"/>
      <c r="L2663" s="545"/>
      <c r="M2663" s="502" t="str">
        <f t="array" aca="1" ref="M2663" ca="1">IFERROR(_xludf.IFS(J2663="원천",K2663*3.3%*-1,J2663="원천/고용",SUM(K2663*3.3%*-1,K2663*75%*0.8%*-1)),"")</f>
        <v/>
      </c>
      <c r="N2663" s="503">
        <f t="shared" ca="1" si="39"/>
        <v>0</v>
      </c>
      <c r="O2663" s="541"/>
      <c r="P2663" s="541"/>
      <c r="Q2663" s="537"/>
      <c r="R2663" s="537"/>
      <c r="S2663" s="537"/>
    </row>
    <row r="2664" spans="2:19" ht="18.75" customHeight="1">
      <c r="B2664" s="540"/>
      <c r="C2664" s="540"/>
      <c r="D2664" s="538" t="str">
        <f ca="1">IFERROR(_xludf.XLOOKUP(E2664,예산코드!D:D,예산코드!A:A),"")</f>
        <v/>
      </c>
      <c r="E2664" s="540"/>
      <c r="F2664" s="542"/>
      <c r="G2664" s="506"/>
      <c r="H2664" s="507"/>
      <c r="I2664" s="540"/>
      <c r="J2664" s="540"/>
      <c r="K2664" s="543"/>
      <c r="L2664" s="543"/>
      <c r="M2664" s="502" t="str">
        <f t="array" aca="1" ref="M2664" ca="1">IFERROR(_xludf.IFS(J2664="원천",K2664*3.3%*-1,J2664="원천/고용",SUM(K2664*3.3%*-1,K2664*75%*0.8%*-1)),"")</f>
        <v/>
      </c>
      <c r="N2664" s="503">
        <f t="shared" ca="1" si="39"/>
        <v>0</v>
      </c>
      <c r="O2664" s="540"/>
      <c r="P2664" s="540"/>
      <c r="Q2664" s="537"/>
      <c r="R2664" s="537"/>
      <c r="S2664" s="537"/>
    </row>
    <row r="2665" spans="2:19" ht="18.75" customHeight="1">
      <c r="B2665" s="541"/>
      <c r="C2665" s="541"/>
      <c r="D2665" s="538" t="str">
        <f ca="1">IFERROR(_xludf.XLOOKUP(E2665,예산코드!D:D,예산코드!A:A),"")</f>
        <v/>
      </c>
      <c r="E2665" s="541"/>
      <c r="F2665" s="544"/>
      <c r="G2665" s="508"/>
      <c r="H2665" s="509"/>
      <c r="I2665" s="541"/>
      <c r="J2665" s="541"/>
      <c r="K2665" s="545"/>
      <c r="L2665" s="545"/>
      <c r="M2665" s="502" t="str">
        <f t="array" aca="1" ref="M2665" ca="1">IFERROR(_xludf.IFS(J2665="원천",K2665*3.3%*-1,J2665="원천/고용",SUM(K2665*3.3%*-1,K2665*75%*0.8%*-1)),"")</f>
        <v/>
      </c>
      <c r="N2665" s="503">
        <f t="shared" ca="1" si="39"/>
        <v>0</v>
      </c>
      <c r="O2665" s="541"/>
      <c r="P2665" s="541"/>
      <c r="Q2665" s="537"/>
      <c r="R2665" s="537"/>
      <c r="S2665" s="537"/>
    </row>
    <row r="2666" spans="2:19" ht="18.75" customHeight="1">
      <c r="B2666" s="540"/>
      <c r="C2666" s="540"/>
      <c r="D2666" s="538" t="str">
        <f ca="1">IFERROR(_xludf.XLOOKUP(E2666,예산코드!D:D,예산코드!A:A),"")</f>
        <v/>
      </c>
      <c r="E2666" s="540"/>
      <c r="F2666" s="542"/>
      <c r="G2666" s="506"/>
      <c r="H2666" s="507"/>
      <c r="I2666" s="540"/>
      <c r="J2666" s="540"/>
      <c r="K2666" s="543"/>
      <c r="L2666" s="543"/>
      <c r="M2666" s="502" t="str">
        <f t="array" aca="1" ref="M2666" ca="1">IFERROR(_xludf.IFS(J2666="원천",K2666*3.3%*-1,J2666="원천/고용",SUM(K2666*3.3%*-1,K2666*75%*0.8%*-1)),"")</f>
        <v/>
      </c>
      <c r="N2666" s="503">
        <f t="shared" ca="1" si="39"/>
        <v>0</v>
      </c>
      <c r="O2666" s="540"/>
      <c r="P2666" s="540"/>
      <c r="Q2666" s="537"/>
      <c r="R2666" s="537"/>
      <c r="S2666" s="537"/>
    </row>
    <row r="2667" spans="2:19" ht="18.75" customHeight="1">
      <c r="B2667" s="541"/>
      <c r="C2667" s="541"/>
      <c r="D2667" s="538" t="str">
        <f ca="1">IFERROR(_xludf.XLOOKUP(E2667,예산코드!D:D,예산코드!A:A),"")</f>
        <v/>
      </c>
      <c r="E2667" s="541"/>
      <c r="F2667" s="544"/>
      <c r="G2667" s="508"/>
      <c r="H2667" s="509"/>
      <c r="I2667" s="541"/>
      <c r="J2667" s="541"/>
      <c r="K2667" s="545"/>
      <c r="L2667" s="545"/>
      <c r="M2667" s="502" t="str">
        <f t="array" aca="1" ref="M2667" ca="1">IFERROR(_xludf.IFS(J2667="원천",K2667*3.3%*-1,J2667="원천/고용",SUM(K2667*3.3%*-1,K2667*75%*0.8%*-1)),"")</f>
        <v/>
      </c>
      <c r="N2667" s="503">
        <f t="shared" ca="1" si="39"/>
        <v>0</v>
      </c>
      <c r="O2667" s="541"/>
      <c r="P2667" s="541"/>
      <c r="Q2667" s="537"/>
      <c r="R2667" s="537"/>
      <c r="S2667" s="537"/>
    </row>
    <row r="2668" spans="2:19" ht="18.75" customHeight="1">
      <c r="B2668" s="540"/>
      <c r="C2668" s="540"/>
      <c r="D2668" s="538" t="str">
        <f ca="1">IFERROR(_xludf.XLOOKUP(E2668,예산코드!D:D,예산코드!A:A),"")</f>
        <v/>
      </c>
      <c r="E2668" s="540"/>
      <c r="F2668" s="542"/>
      <c r="G2668" s="506"/>
      <c r="H2668" s="507"/>
      <c r="I2668" s="540"/>
      <c r="J2668" s="540"/>
      <c r="K2668" s="543"/>
      <c r="L2668" s="543"/>
      <c r="M2668" s="502" t="str">
        <f t="array" aca="1" ref="M2668" ca="1">IFERROR(_xludf.IFS(J2668="원천",K2668*3.3%*-1,J2668="원천/고용",SUM(K2668*3.3%*-1,K2668*75%*0.8%*-1)),"")</f>
        <v/>
      </c>
      <c r="N2668" s="503">
        <f t="shared" ca="1" si="39"/>
        <v>0</v>
      </c>
      <c r="O2668" s="540"/>
      <c r="P2668" s="540"/>
      <c r="Q2668" s="537"/>
      <c r="R2668" s="537"/>
      <c r="S2668" s="537"/>
    </row>
    <row r="2669" spans="2:19" ht="18.75" customHeight="1">
      <c r="B2669" s="541"/>
      <c r="C2669" s="541"/>
      <c r="D2669" s="538" t="str">
        <f ca="1">IFERROR(_xludf.XLOOKUP(E2669,예산코드!D:D,예산코드!A:A),"")</f>
        <v/>
      </c>
      <c r="E2669" s="541"/>
      <c r="F2669" s="544"/>
      <c r="G2669" s="508"/>
      <c r="H2669" s="509"/>
      <c r="I2669" s="541"/>
      <c r="J2669" s="541"/>
      <c r="K2669" s="545"/>
      <c r="L2669" s="545"/>
      <c r="M2669" s="502" t="str">
        <f t="array" aca="1" ref="M2669" ca="1">IFERROR(_xludf.IFS(J2669="원천",K2669*3.3%*-1,J2669="원천/고용",SUM(K2669*3.3%*-1,K2669*75%*0.8%*-1)),"")</f>
        <v/>
      </c>
      <c r="N2669" s="503">
        <f t="shared" ca="1" si="39"/>
        <v>0</v>
      </c>
      <c r="O2669" s="541"/>
      <c r="P2669" s="541"/>
      <c r="Q2669" s="537"/>
      <c r="R2669" s="537"/>
      <c r="S2669" s="537"/>
    </row>
    <row r="2670" spans="2:19" ht="18.75" customHeight="1">
      <c r="B2670" s="540"/>
      <c r="C2670" s="540"/>
      <c r="D2670" s="538" t="str">
        <f ca="1">IFERROR(_xludf.XLOOKUP(E2670,예산코드!D:D,예산코드!A:A),"")</f>
        <v/>
      </c>
      <c r="E2670" s="540"/>
      <c r="F2670" s="542"/>
      <c r="G2670" s="506"/>
      <c r="H2670" s="507"/>
      <c r="I2670" s="540"/>
      <c r="J2670" s="540"/>
      <c r="K2670" s="543"/>
      <c r="L2670" s="543"/>
      <c r="M2670" s="502" t="str">
        <f t="array" aca="1" ref="M2670" ca="1">IFERROR(_xludf.IFS(J2670="원천",K2670*3.3%*-1,J2670="원천/고용",SUM(K2670*3.3%*-1,K2670*75%*0.8%*-1)),"")</f>
        <v/>
      </c>
      <c r="N2670" s="503">
        <f t="shared" ca="1" si="39"/>
        <v>0</v>
      </c>
      <c r="O2670" s="540"/>
      <c r="P2670" s="540"/>
      <c r="Q2670" s="537"/>
      <c r="R2670" s="537"/>
      <c r="S2670" s="537"/>
    </row>
    <row r="2671" spans="2:19" ht="18.75" customHeight="1">
      <c r="B2671" s="541"/>
      <c r="C2671" s="541"/>
      <c r="D2671" s="538" t="str">
        <f ca="1">IFERROR(_xludf.XLOOKUP(E2671,예산코드!D:D,예산코드!A:A),"")</f>
        <v/>
      </c>
      <c r="E2671" s="541"/>
      <c r="F2671" s="544"/>
      <c r="G2671" s="508"/>
      <c r="H2671" s="509"/>
      <c r="I2671" s="541"/>
      <c r="J2671" s="541"/>
      <c r="K2671" s="545"/>
      <c r="L2671" s="545"/>
      <c r="M2671" s="502" t="str">
        <f t="array" aca="1" ref="M2671" ca="1">IFERROR(_xludf.IFS(J2671="원천",K2671*3.3%*-1,J2671="원천/고용",SUM(K2671*3.3%*-1,K2671*75%*0.8%*-1)),"")</f>
        <v/>
      </c>
      <c r="N2671" s="503">
        <f t="shared" ca="1" si="39"/>
        <v>0</v>
      </c>
      <c r="O2671" s="541"/>
      <c r="P2671" s="541"/>
      <c r="Q2671" s="537"/>
      <c r="R2671" s="537"/>
      <c r="S2671" s="537"/>
    </row>
    <row r="2672" spans="2:19" ht="18.75" customHeight="1">
      <c r="B2672" s="540"/>
      <c r="C2672" s="540"/>
      <c r="D2672" s="538" t="str">
        <f ca="1">IFERROR(_xludf.XLOOKUP(E2672,예산코드!D:D,예산코드!A:A),"")</f>
        <v/>
      </c>
      <c r="E2672" s="540"/>
      <c r="F2672" s="542"/>
      <c r="G2672" s="506"/>
      <c r="H2672" s="507"/>
      <c r="I2672" s="540"/>
      <c r="J2672" s="540"/>
      <c r="K2672" s="543"/>
      <c r="L2672" s="543"/>
      <c r="M2672" s="502" t="str">
        <f t="array" aca="1" ref="M2672" ca="1">IFERROR(_xludf.IFS(J2672="원천",K2672*3.3%*-1,J2672="원천/고용",SUM(K2672*3.3%*-1,K2672*75%*0.8%*-1)),"")</f>
        <v/>
      </c>
      <c r="N2672" s="503">
        <f t="shared" ca="1" si="39"/>
        <v>0</v>
      </c>
      <c r="O2672" s="540"/>
      <c r="P2672" s="540"/>
      <c r="Q2672" s="537"/>
      <c r="R2672" s="537"/>
      <c r="S2672" s="537"/>
    </row>
    <row r="2673" spans="2:19" ht="18.75" customHeight="1">
      <c r="B2673" s="541"/>
      <c r="C2673" s="541"/>
      <c r="D2673" s="538" t="str">
        <f ca="1">IFERROR(_xludf.XLOOKUP(E2673,예산코드!D:D,예산코드!A:A),"")</f>
        <v/>
      </c>
      <c r="E2673" s="541"/>
      <c r="F2673" s="544"/>
      <c r="G2673" s="508"/>
      <c r="H2673" s="509"/>
      <c r="I2673" s="541"/>
      <c r="J2673" s="541"/>
      <c r="K2673" s="545"/>
      <c r="L2673" s="545"/>
      <c r="M2673" s="502" t="str">
        <f t="array" aca="1" ref="M2673" ca="1">IFERROR(_xludf.IFS(J2673="원천",K2673*3.3%*-1,J2673="원천/고용",SUM(K2673*3.3%*-1,K2673*75%*0.8%*-1)),"")</f>
        <v/>
      </c>
      <c r="N2673" s="503">
        <f t="shared" ca="1" si="39"/>
        <v>0</v>
      </c>
      <c r="O2673" s="541"/>
      <c r="P2673" s="541"/>
      <c r="Q2673" s="537"/>
      <c r="R2673" s="537"/>
      <c r="S2673" s="537"/>
    </row>
    <row r="2674" spans="2:19" ht="18.75" customHeight="1">
      <c r="B2674" s="540"/>
      <c r="C2674" s="540"/>
      <c r="D2674" s="538" t="str">
        <f ca="1">IFERROR(_xludf.XLOOKUP(E2674,예산코드!D:D,예산코드!A:A),"")</f>
        <v/>
      </c>
      <c r="E2674" s="540"/>
      <c r="F2674" s="542"/>
      <c r="G2674" s="506"/>
      <c r="H2674" s="507"/>
      <c r="I2674" s="540"/>
      <c r="J2674" s="540"/>
      <c r="K2674" s="543"/>
      <c r="L2674" s="543"/>
      <c r="M2674" s="502" t="str">
        <f t="array" aca="1" ref="M2674" ca="1">IFERROR(_xludf.IFS(J2674="원천",K2674*3.3%*-1,J2674="원천/고용",SUM(K2674*3.3%*-1,K2674*75%*0.8%*-1)),"")</f>
        <v/>
      </c>
      <c r="N2674" s="503">
        <f t="shared" ca="1" si="39"/>
        <v>0</v>
      </c>
      <c r="O2674" s="540"/>
      <c r="P2674" s="540"/>
      <c r="Q2674" s="537"/>
      <c r="R2674" s="537"/>
      <c r="S2674" s="537"/>
    </row>
    <row r="2675" spans="2:19" ht="18.75" customHeight="1">
      <c r="B2675" s="541"/>
      <c r="C2675" s="541"/>
      <c r="D2675" s="538" t="str">
        <f ca="1">IFERROR(_xludf.XLOOKUP(E2675,예산코드!D:D,예산코드!A:A),"")</f>
        <v/>
      </c>
      <c r="E2675" s="541"/>
      <c r="F2675" s="544"/>
      <c r="G2675" s="508"/>
      <c r="H2675" s="509"/>
      <c r="I2675" s="541"/>
      <c r="J2675" s="541"/>
      <c r="K2675" s="545"/>
      <c r="L2675" s="545"/>
      <c r="M2675" s="502" t="str">
        <f t="array" aca="1" ref="M2675" ca="1">IFERROR(_xludf.IFS(J2675="원천",K2675*3.3%*-1,J2675="원천/고용",SUM(K2675*3.3%*-1,K2675*75%*0.8%*-1)),"")</f>
        <v/>
      </c>
      <c r="N2675" s="503">
        <f t="shared" ca="1" si="39"/>
        <v>0</v>
      </c>
      <c r="O2675" s="541"/>
      <c r="P2675" s="541"/>
      <c r="Q2675" s="537"/>
      <c r="R2675" s="537"/>
      <c r="S2675" s="537"/>
    </row>
    <row r="2676" spans="2:19" ht="18.75" customHeight="1">
      <c r="B2676" s="540"/>
      <c r="C2676" s="540"/>
      <c r="D2676" s="538" t="str">
        <f ca="1">IFERROR(_xludf.XLOOKUP(E2676,예산코드!D:D,예산코드!A:A),"")</f>
        <v/>
      </c>
      <c r="E2676" s="540"/>
      <c r="F2676" s="542"/>
      <c r="G2676" s="506"/>
      <c r="H2676" s="507"/>
      <c r="I2676" s="540"/>
      <c r="J2676" s="540"/>
      <c r="K2676" s="543"/>
      <c r="L2676" s="543"/>
      <c r="M2676" s="502" t="str">
        <f t="array" aca="1" ref="M2676" ca="1">IFERROR(_xludf.IFS(J2676="원천",K2676*3.3%*-1,J2676="원천/고용",SUM(K2676*3.3%*-1,K2676*75%*0.8%*-1)),"")</f>
        <v/>
      </c>
      <c r="N2676" s="503">
        <f t="shared" ca="1" si="39"/>
        <v>0</v>
      </c>
      <c r="O2676" s="540"/>
      <c r="P2676" s="540"/>
      <c r="Q2676" s="537"/>
      <c r="R2676" s="537"/>
      <c r="S2676" s="537"/>
    </row>
    <row r="2677" spans="2:19" ht="18.75" customHeight="1">
      <c r="B2677" s="541"/>
      <c r="C2677" s="541"/>
      <c r="D2677" s="538" t="str">
        <f ca="1">IFERROR(_xludf.XLOOKUP(E2677,예산코드!D:D,예산코드!A:A),"")</f>
        <v/>
      </c>
      <c r="E2677" s="541"/>
      <c r="F2677" s="544"/>
      <c r="G2677" s="508"/>
      <c r="H2677" s="509"/>
      <c r="I2677" s="541"/>
      <c r="J2677" s="541"/>
      <c r="K2677" s="545"/>
      <c r="L2677" s="545"/>
      <c r="M2677" s="502" t="str">
        <f t="array" aca="1" ref="M2677" ca="1">IFERROR(_xludf.IFS(J2677="원천",K2677*3.3%*-1,J2677="원천/고용",SUM(K2677*3.3%*-1,K2677*75%*0.8%*-1)),"")</f>
        <v/>
      </c>
      <c r="N2677" s="503">
        <f t="shared" ca="1" si="39"/>
        <v>0</v>
      </c>
      <c r="O2677" s="541"/>
      <c r="P2677" s="541"/>
      <c r="Q2677" s="537"/>
      <c r="R2677" s="537"/>
      <c r="S2677" s="537"/>
    </row>
    <row r="2678" spans="2:19" ht="18.75" customHeight="1">
      <c r="B2678" s="540"/>
      <c r="C2678" s="540"/>
      <c r="D2678" s="538" t="str">
        <f ca="1">IFERROR(_xludf.XLOOKUP(E2678,예산코드!D:D,예산코드!A:A),"")</f>
        <v/>
      </c>
      <c r="E2678" s="540"/>
      <c r="F2678" s="542"/>
      <c r="G2678" s="506"/>
      <c r="H2678" s="507"/>
      <c r="I2678" s="540"/>
      <c r="J2678" s="540"/>
      <c r="K2678" s="543"/>
      <c r="L2678" s="543"/>
      <c r="M2678" s="502" t="str">
        <f t="array" aca="1" ref="M2678" ca="1">IFERROR(_xludf.IFS(J2678="원천",K2678*3.3%*-1,J2678="원천/고용",SUM(K2678*3.3%*-1,K2678*75%*0.8%*-1)),"")</f>
        <v/>
      </c>
      <c r="N2678" s="503">
        <f t="shared" ca="1" si="39"/>
        <v>0</v>
      </c>
      <c r="O2678" s="540"/>
      <c r="P2678" s="540"/>
      <c r="Q2678" s="537"/>
      <c r="R2678" s="537"/>
      <c r="S2678" s="537"/>
    </row>
    <row r="2679" spans="2:19" ht="18.75" customHeight="1">
      <c r="B2679" s="541"/>
      <c r="C2679" s="541"/>
      <c r="D2679" s="538" t="str">
        <f ca="1">IFERROR(_xludf.XLOOKUP(E2679,예산코드!D:D,예산코드!A:A),"")</f>
        <v/>
      </c>
      <c r="E2679" s="541"/>
      <c r="F2679" s="544"/>
      <c r="G2679" s="508"/>
      <c r="H2679" s="509"/>
      <c r="I2679" s="541"/>
      <c r="J2679" s="541"/>
      <c r="K2679" s="545"/>
      <c r="L2679" s="545"/>
      <c r="M2679" s="502" t="str">
        <f t="array" aca="1" ref="M2679" ca="1">IFERROR(_xludf.IFS(J2679="원천",K2679*3.3%*-1,J2679="원천/고용",SUM(K2679*3.3%*-1,K2679*75%*0.8%*-1)),"")</f>
        <v/>
      </c>
      <c r="N2679" s="503">
        <f t="shared" ca="1" si="39"/>
        <v>0</v>
      </c>
      <c r="O2679" s="541"/>
      <c r="P2679" s="541"/>
      <c r="Q2679" s="537"/>
      <c r="R2679" s="537"/>
      <c r="S2679" s="537"/>
    </row>
    <row r="2680" spans="2:19" ht="18.75" customHeight="1">
      <c r="B2680" s="540"/>
      <c r="C2680" s="540"/>
      <c r="D2680" s="538" t="str">
        <f ca="1">IFERROR(_xludf.XLOOKUP(E2680,예산코드!D:D,예산코드!A:A),"")</f>
        <v/>
      </c>
      <c r="E2680" s="540"/>
      <c r="F2680" s="542"/>
      <c r="G2680" s="506"/>
      <c r="H2680" s="507"/>
      <c r="I2680" s="540"/>
      <c r="J2680" s="540"/>
      <c r="K2680" s="543"/>
      <c r="L2680" s="543"/>
      <c r="M2680" s="502" t="str">
        <f t="array" aca="1" ref="M2680" ca="1">IFERROR(_xludf.IFS(J2680="원천",K2680*3.3%*-1,J2680="원천/고용",SUM(K2680*3.3%*-1,K2680*75%*0.8%*-1)),"")</f>
        <v/>
      </c>
      <c r="N2680" s="503">
        <f t="shared" ca="1" si="39"/>
        <v>0</v>
      </c>
      <c r="O2680" s="540"/>
      <c r="P2680" s="540"/>
      <c r="Q2680" s="537"/>
      <c r="R2680" s="537"/>
      <c r="S2680" s="537"/>
    </row>
    <row r="2681" spans="2:19" ht="18.75" customHeight="1">
      <c r="B2681" s="541"/>
      <c r="C2681" s="541"/>
      <c r="D2681" s="538" t="str">
        <f ca="1">IFERROR(_xludf.XLOOKUP(E2681,예산코드!D:D,예산코드!A:A),"")</f>
        <v/>
      </c>
      <c r="E2681" s="541"/>
      <c r="F2681" s="544"/>
      <c r="G2681" s="508"/>
      <c r="H2681" s="509"/>
      <c r="I2681" s="541"/>
      <c r="J2681" s="541"/>
      <c r="K2681" s="545"/>
      <c r="L2681" s="545"/>
      <c r="M2681" s="502" t="str">
        <f t="array" aca="1" ref="M2681" ca="1">IFERROR(_xludf.IFS(J2681="원천",K2681*3.3%*-1,J2681="원천/고용",SUM(K2681*3.3%*-1,K2681*75%*0.8%*-1)),"")</f>
        <v/>
      </c>
      <c r="N2681" s="503">
        <f t="shared" ca="1" si="39"/>
        <v>0</v>
      </c>
      <c r="O2681" s="541"/>
      <c r="P2681" s="541"/>
      <c r="Q2681" s="537"/>
      <c r="R2681" s="537"/>
      <c r="S2681" s="537"/>
    </row>
    <row r="2682" spans="2:19" ht="18.75" customHeight="1">
      <c r="B2682" s="540"/>
      <c r="C2682" s="540"/>
      <c r="D2682" s="538" t="str">
        <f ca="1">IFERROR(_xludf.XLOOKUP(E2682,예산코드!D:D,예산코드!A:A),"")</f>
        <v/>
      </c>
      <c r="E2682" s="540"/>
      <c r="F2682" s="542"/>
      <c r="G2682" s="506"/>
      <c r="H2682" s="507"/>
      <c r="I2682" s="540"/>
      <c r="J2682" s="540"/>
      <c r="K2682" s="543"/>
      <c r="L2682" s="543"/>
      <c r="M2682" s="502" t="str">
        <f t="array" aca="1" ref="M2682" ca="1">IFERROR(_xludf.IFS(J2682="원천",K2682*3.3%*-1,J2682="원천/고용",SUM(K2682*3.3%*-1,K2682*75%*0.8%*-1)),"")</f>
        <v/>
      </c>
      <c r="N2682" s="503">
        <f t="shared" ca="1" si="39"/>
        <v>0</v>
      </c>
      <c r="O2682" s="540"/>
      <c r="P2682" s="540"/>
      <c r="Q2682" s="537"/>
      <c r="R2682" s="537"/>
      <c r="S2682" s="537"/>
    </row>
    <row r="2683" spans="2:19" ht="18.75" customHeight="1">
      <c r="B2683" s="541"/>
      <c r="C2683" s="541"/>
      <c r="D2683" s="538" t="str">
        <f ca="1">IFERROR(_xludf.XLOOKUP(E2683,예산코드!D:D,예산코드!A:A),"")</f>
        <v/>
      </c>
      <c r="E2683" s="541"/>
      <c r="F2683" s="544"/>
      <c r="G2683" s="508"/>
      <c r="H2683" s="509"/>
      <c r="I2683" s="541"/>
      <c r="J2683" s="541"/>
      <c r="K2683" s="545"/>
      <c r="L2683" s="545"/>
      <c r="M2683" s="502" t="str">
        <f t="array" aca="1" ref="M2683" ca="1">IFERROR(_xludf.IFS(J2683="원천",K2683*3.3%*-1,J2683="원천/고용",SUM(K2683*3.3%*-1,K2683*75%*0.8%*-1)),"")</f>
        <v/>
      </c>
      <c r="N2683" s="503">
        <f t="shared" ca="1" si="39"/>
        <v>0</v>
      </c>
      <c r="O2683" s="541"/>
      <c r="P2683" s="541"/>
      <c r="Q2683" s="537"/>
      <c r="R2683" s="537"/>
      <c r="S2683" s="537"/>
    </row>
    <row r="2684" spans="2:19" ht="18.75" customHeight="1">
      <c r="B2684" s="540"/>
      <c r="C2684" s="540"/>
      <c r="D2684" s="538" t="str">
        <f ca="1">IFERROR(_xludf.XLOOKUP(E2684,예산코드!D:D,예산코드!A:A),"")</f>
        <v/>
      </c>
      <c r="E2684" s="540"/>
      <c r="F2684" s="542"/>
      <c r="G2684" s="506"/>
      <c r="H2684" s="507"/>
      <c r="I2684" s="540"/>
      <c r="J2684" s="540"/>
      <c r="K2684" s="543"/>
      <c r="L2684" s="543"/>
      <c r="M2684" s="502" t="str">
        <f t="array" aca="1" ref="M2684" ca="1">IFERROR(_xludf.IFS(J2684="원천",K2684*3.3%*-1,J2684="원천/고용",SUM(K2684*3.3%*-1,K2684*75%*0.8%*-1)),"")</f>
        <v/>
      </c>
      <c r="N2684" s="503">
        <f t="shared" ca="1" si="39"/>
        <v>0</v>
      </c>
      <c r="O2684" s="540"/>
      <c r="P2684" s="540"/>
      <c r="Q2684" s="537"/>
      <c r="R2684" s="537"/>
      <c r="S2684" s="537"/>
    </row>
    <row r="2685" spans="2:19" ht="18.75" customHeight="1">
      <c r="B2685" s="541"/>
      <c r="C2685" s="541"/>
      <c r="D2685" s="538" t="str">
        <f ca="1">IFERROR(_xludf.XLOOKUP(E2685,예산코드!D:D,예산코드!A:A),"")</f>
        <v/>
      </c>
      <c r="E2685" s="541"/>
      <c r="F2685" s="544"/>
      <c r="G2685" s="508"/>
      <c r="H2685" s="509"/>
      <c r="I2685" s="541"/>
      <c r="J2685" s="541"/>
      <c r="K2685" s="545"/>
      <c r="L2685" s="545"/>
      <c r="M2685" s="502" t="str">
        <f t="array" aca="1" ref="M2685" ca="1">IFERROR(_xludf.IFS(J2685="원천",K2685*3.3%*-1,J2685="원천/고용",SUM(K2685*3.3%*-1,K2685*75%*0.8%*-1)),"")</f>
        <v/>
      </c>
      <c r="N2685" s="503">
        <f t="shared" ca="1" si="39"/>
        <v>0</v>
      </c>
      <c r="O2685" s="541"/>
      <c r="P2685" s="541"/>
      <c r="Q2685" s="537"/>
      <c r="R2685" s="537"/>
      <c r="S2685" s="537"/>
    </row>
    <row r="2686" spans="2:19" ht="18.75" customHeight="1">
      <c r="B2686" s="540"/>
      <c r="C2686" s="540"/>
      <c r="D2686" s="538" t="str">
        <f ca="1">IFERROR(_xludf.XLOOKUP(E2686,예산코드!D:D,예산코드!A:A),"")</f>
        <v/>
      </c>
      <c r="E2686" s="540"/>
      <c r="F2686" s="542"/>
      <c r="G2686" s="506"/>
      <c r="H2686" s="507"/>
      <c r="I2686" s="540"/>
      <c r="J2686" s="540"/>
      <c r="K2686" s="543"/>
      <c r="L2686" s="543"/>
      <c r="M2686" s="502" t="str">
        <f t="array" aca="1" ref="M2686" ca="1">IFERROR(_xludf.IFS(J2686="원천",K2686*3.3%*-1,J2686="원천/고용",SUM(K2686*3.3%*-1,K2686*75%*0.8%*-1)),"")</f>
        <v/>
      </c>
      <c r="N2686" s="503">
        <f t="shared" ca="1" si="39"/>
        <v>0</v>
      </c>
      <c r="O2686" s="540"/>
      <c r="P2686" s="540"/>
      <c r="Q2686" s="537"/>
      <c r="R2686" s="537"/>
      <c r="S2686" s="537"/>
    </row>
    <row r="2687" spans="2:19" ht="18.75" customHeight="1">
      <c r="B2687" s="541"/>
      <c r="C2687" s="541"/>
      <c r="D2687" s="538" t="str">
        <f ca="1">IFERROR(_xludf.XLOOKUP(E2687,예산코드!D:D,예산코드!A:A),"")</f>
        <v/>
      </c>
      <c r="E2687" s="541"/>
      <c r="F2687" s="544"/>
      <c r="G2687" s="508"/>
      <c r="H2687" s="509"/>
      <c r="I2687" s="541"/>
      <c r="J2687" s="541"/>
      <c r="K2687" s="545"/>
      <c r="L2687" s="545"/>
      <c r="M2687" s="502" t="str">
        <f t="array" aca="1" ref="M2687" ca="1">IFERROR(_xludf.IFS(J2687="원천",K2687*3.3%*-1,J2687="원천/고용",SUM(K2687*3.3%*-1,K2687*75%*0.8%*-1)),"")</f>
        <v/>
      </c>
      <c r="N2687" s="503">
        <f t="shared" ca="1" si="39"/>
        <v>0</v>
      </c>
      <c r="O2687" s="541"/>
      <c r="P2687" s="541"/>
      <c r="Q2687" s="537"/>
      <c r="R2687" s="537"/>
      <c r="S2687" s="537"/>
    </row>
    <row r="2688" spans="2:19" ht="18.75" customHeight="1">
      <c r="B2688" s="540"/>
      <c r="C2688" s="540"/>
      <c r="D2688" s="538" t="str">
        <f ca="1">IFERROR(_xludf.XLOOKUP(E2688,예산코드!D:D,예산코드!A:A),"")</f>
        <v/>
      </c>
      <c r="E2688" s="540"/>
      <c r="F2688" s="542"/>
      <c r="G2688" s="506"/>
      <c r="H2688" s="507"/>
      <c r="I2688" s="540"/>
      <c r="J2688" s="540"/>
      <c r="K2688" s="543"/>
      <c r="L2688" s="543"/>
      <c r="M2688" s="502" t="str">
        <f t="array" aca="1" ref="M2688" ca="1">IFERROR(_xludf.IFS(J2688="원천",K2688*3.3%*-1,J2688="원천/고용",SUM(K2688*3.3%*-1,K2688*75%*0.8%*-1)),"")</f>
        <v/>
      </c>
      <c r="N2688" s="503">
        <f t="shared" ca="1" si="39"/>
        <v>0</v>
      </c>
      <c r="O2688" s="540"/>
      <c r="P2688" s="540"/>
      <c r="Q2688" s="537"/>
      <c r="R2688" s="537"/>
      <c r="S2688" s="537"/>
    </row>
    <row r="2689" spans="2:19" ht="18.75" customHeight="1">
      <c r="B2689" s="541"/>
      <c r="C2689" s="541"/>
      <c r="D2689" s="538" t="str">
        <f ca="1">IFERROR(_xludf.XLOOKUP(E2689,예산코드!D:D,예산코드!A:A),"")</f>
        <v/>
      </c>
      <c r="E2689" s="541"/>
      <c r="F2689" s="544"/>
      <c r="G2689" s="508"/>
      <c r="H2689" s="509"/>
      <c r="I2689" s="541"/>
      <c r="J2689" s="541"/>
      <c r="K2689" s="545"/>
      <c r="L2689" s="545"/>
      <c r="M2689" s="502" t="str">
        <f t="array" aca="1" ref="M2689" ca="1">IFERROR(_xludf.IFS(J2689="원천",K2689*3.3%*-1,J2689="원천/고용",SUM(K2689*3.3%*-1,K2689*75%*0.8%*-1)),"")</f>
        <v/>
      </c>
      <c r="N2689" s="503">
        <f t="shared" ca="1" si="39"/>
        <v>0</v>
      </c>
      <c r="O2689" s="541"/>
      <c r="P2689" s="541"/>
      <c r="Q2689" s="537"/>
      <c r="R2689" s="537"/>
      <c r="S2689" s="537"/>
    </row>
    <row r="2690" spans="2:19" ht="18.75" customHeight="1">
      <c r="B2690" s="540"/>
      <c r="C2690" s="540"/>
      <c r="D2690" s="538" t="str">
        <f ca="1">IFERROR(_xludf.XLOOKUP(E2690,예산코드!D:D,예산코드!A:A),"")</f>
        <v/>
      </c>
      <c r="E2690" s="540"/>
      <c r="F2690" s="542"/>
      <c r="G2690" s="506"/>
      <c r="H2690" s="507"/>
      <c r="I2690" s="540"/>
      <c r="J2690" s="540"/>
      <c r="K2690" s="543"/>
      <c r="L2690" s="543"/>
      <c r="M2690" s="502" t="str">
        <f t="array" aca="1" ref="M2690" ca="1">IFERROR(_xludf.IFS(J2690="원천",K2690*3.3%*-1,J2690="원천/고용",SUM(K2690*3.3%*-1,K2690*75%*0.8%*-1)),"")</f>
        <v/>
      </c>
      <c r="N2690" s="503">
        <f t="shared" ca="1" si="39"/>
        <v>0</v>
      </c>
      <c r="O2690" s="540"/>
      <c r="P2690" s="540"/>
      <c r="Q2690" s="537"/>
      <c r="R2690" s="537"/>
      <c r="S2690" s="537"/>
    </row>
    <row r="2691" spans="2:19" ht="18.75" customHeight="1">
      <c r="B2691" s="541"/>
      <c r="C2691" s="541"/>
      <c r="D2691" s="538" t="str">
        <f ca="1">IFERROR(_xludf.XLOOKUP(E2691,예산코드!D:D,예산코드!A:A),"")</f>
        <v/>
      </c>
      <c r="E2691" s="541"/>
      <c r="F2691" s="544"/>
      <c r="G2691" s="508"/>
      <c r="H2691" s="509"/>
      <c r="I2691" s="541"/>
      <c r="J2691" s="541"/>
      <c r="K2691" s="545"/>
      <c r="L2691" s="545"/>
      <c r="M2691" s="502" t="str">
        <f t="array" aca="1" ref="M2691" ca="1">IFERROR(_xludf.IFS(J2691="원천",K2691*3.3%*-1,J2691="원천/고용",SUM(K2691*3.3%*-1,K2691*75%*0.8%*-1)),"")</f>
        <v/>
      </c>
      <c r="N2691" s="503">
        <f t="shared" ca="1" si="39"/>
        <v>0</v>
      </c>
      <c r="O2691" s="541"/>
      <c r="P2691" s="541"/>
      <c r="Q2691" s="537"/>
      <c r="R2691" s="537"/>
      <c r="S2691" s="537"/>
    </row>
    <row r="2692" spans="2:19" ht="18.75" customHeight="1">
      <c r="B2692" s="540"/>
      <c r="C2692" s="540"/>
      <c r="D2692" s="538" t="str">
        <f ca="1">IFERROR(_xludf.XLOOKUP(E2692,예산코드!D:D,예산코드!A:A),"")</f>
        <v/>
      </c>
      <c r="E2692" s="540"/>
      <c r="F2692" s="542"/>
      <c r="G2692" s="506"/>
      <c r="H2692" s="507"/>
      <c r="I2692" s="540"/>
      <c r="J2692" s="540"/>
      <c r="K2692" s="543"/>
      <c r="L2692" s="543"/>
      <c r="M2692" s="502" t="str">
        <f t="array" aca="1" ref="M2692" ca="1">IFERROR(_xludf.IFS(J2692="원천",K2692*3.3%*-1,J2692="원천/고용",SUM(K2692*3.3%*-1,K2692*75%*0.8%*-1)),"")</f>
        <v/>
      </c>
      <c r="N2692" s="503">
        <f t="shared" ca="1" si="39"/>
        <v>0</v>
      </c>
      <c r="O2692" s="540"/>
      <c r="P2692" s="540"/>
      <c r="Q2692" s="537"/>
      <c r="R2692" s="537"/>
      <c r="S2692" s="537"/>
    </row>
    <row r="2693" spans="2:19" ht="18.75" customHeight="1">
      <c r="B2693" s="541"/>
      <c r="C2693" s="541"/>
      <c r="D2693" s="538" t="str">
        <f ca="1">IFERROR(_xludf.XLOOKUP(E2693,예산코드!D:D,예산코드!A:A),"")</f>
        <v/>
      </c>
      <c r="E2693" s="541"/>
      <c r="F2693" s="544"/>
      <c r="G2693" s="508"/>
      <c r="H2693" s="509"/>
      <c r="I2693" s="541"/>
      <c r="J2693" s="541"/>
      <c r="K2693" s="545"/>
      <c r="L2693" s="545"/>
      <c r="M2693" s="502" t="str">
        <f t="array" aca="1" ref="M2693" ca="1">IFERROR(_xludf.IFS(J2693="원천",K2693*3.3%*-1,J2693="원천/고용",SUM(K2693*3.3%*-1,K2693*75%*0.8%*-1)),"")</f>
        <v/>
      </c>
      <c r="N2693" s="503">
        <f t="shared" ca="1" si="39"/>
        <v>0</v>
      </c>
      <c r="O2693" s="541"/>
      <c r="P2693" s="541"/>
      <c r="Q2693" s="537"/>
      <c r="R2693" s="537"/>
      <c r="S2693" s="537"/>
    </row>
    <row r="2694" spans="2:19" ht="18.75" customHeight="1">
      <c r="B2694" s="540"/>
      <c r="C2694" s="540"/>
      <c r="D2694" s="538" t="str">
        <f ca="1">IFERROR(_xludf.XLOOKUP(E2694,예산코드!D:D,예산코드!A:A),"")</f>
        <v/>
      </c>
      <c r="E2694" s="540"/>
      <c r="F2694" s="542"/>
      <c r="G2694" s="506"/>
      <c r="H2694" s="507"/>
      <c r="I2694" s="540"/>
      <c r="J2694" s="540"/>
      <c r="K2694" s="543"/>
      <c r="L2694" s="543"/>
      <c r="M2694" s="502" t="str">
        <f t="array" aca="1" ref="M2694" ca="1">IFERROR(_xludf.IFS(J2694="원천",K2694*3.3%*-1,J2694="원천/고용",SUM(K2694*3.3%*-1,K2694*75%*0.8%*-1)),"")</f>
        <v/>
      </c>
      <c r="N2694" s="503">
        <f t="shared" ca="1" si="39"/>
        <v>0</v>
      </c>
      <c r="O2694" s="540"/>
      <c r="P2694" s="540"/>
      <c r="Q2694" s="537"/>
      <c r="R2694" s="537"/>
      <c r="S2694" s="537"/>
    </row>
    <row r="2695" spans="2:19" ht="18.75" customHeight="1">
      <c r="B2695" s="541"/>
      <c r="C2695" s="541"/>
      <c r="D2695" s="538" t="str">
        <f ca="1">IFERROR(_xludf.XLOOKUP(E2695,예산코드!D:D,예산코드!A:A),"")</f>
        <v/>
      </c>
      <c r="E2695" s="541"/>
      <c r="F2695" s="544"/>
      <c r="G2695" s="508"/>
      <c r="H2695" s="509"/>
      <c r="I2695" s="541"/>
      <c r="J2695" s="541"/>
      <c r="K2695" s="545"/>
      <c r="L2695" s="545"/>
      <c r="M2695" s="502" t="str">
        <f t="array" aca="1" ref="M2695" ca="1">IFERROR(_xludf.IFS(J2695="원천",K2695*3.3%*-1,J2695="원천/고용",SUM(K2695*3.3%*-1,K2695*75%*0.8%*-1)),"")</f>
        <v/>
      </c>
      <c r="N2695" s="503">
        <f t="shared" ca="1" si="39"/>
        <v>0</v>
      </c>
      <c r="O2695" s="541"/>
      <c r="P2695" s="541"/>
      <c r="Q2695" s="537"/>
      <c r="R2695" s="537"/>
      <c r="S2695" s="537"/>
    </row>
    <row r="2696" spans="2:19" ht="18.75" customHeight="1">
      <c r="B2696" s="540"/>
      <c r="C2696" s="540"/>
      <c r="D2696" s="538" t="str">
        <f ca="1">IFERROR(_xludf.XLOOKUP(E2696,예산코드!D:D,예산코드!A:A),"")</f>
        <v/>
      </c>
      <c r="E2696" s="540"/>
      <c r="F2696" s="542"/>
      <c r="G2696" s="506"/>
      <c r="H2696" s="507"/>
      <c r="I2696" s="540"/>
      <c r="J2696" s="540"/>
      <c r="K2696" s="543"/>
      <c r="L2696" s="543"/>
      <c r="M2696" s="502" t="str">
        <f t="array" aca="1" ref="M2696" ca="1">IFERROR(_xludf.IFS(J2696="원천",K2696*3.3%*-1,J2696="원천/고용",SUM(K2696*3.3%*-1,K2696*75%*0.8%*-1)),"")</f>
        <v/>
      </c>
      <c r="N2696" s="503">
        <f t="shared" ca="1" si="39"/>
        <v>0</v>
      </c>
      <c r="O2696" s="540"/>
      <c r="P2696" s="540"/>
      <c r="Q2696" s="537"/>
      <c r="R2696" s="537"/>
      <c r="S2696" s="537"/>
    </row>
    <row r="2697" spans="2:19" ht="18.75" customHeight="1">
      <c r="B2697" s="541"/>
      <c r="C2697" s="541"/>
      <c r="D2697" s="538" t="str">
        <f ca="1">IFERROR(_xludf.XLOOKUP(E2697,예산코드!D:D,예산코드!A:A),"")</f>
        <v/>
      </c>
      <c r="E2697" s="541"/>
      <c r="F2697" s="544"/>
      <c r="G2697" s="508"/>
      <c r="H2697" s="509"/>
      <c r="I2697" s="541"/>
      <c r="J2697" s="541"/>
      <c r="K2697" s="545"/>
      <c r="L2697" s="545"/>
      <c r="M2697" s="502" t="str">
        <f t="array" aca="1" ref="M2697" ca="1">IFERROR(_xludf.IFS(J2697="원천",K2697*3.3%*-1,J2697="원천/고용",SUM(K2697*3.3%*-1,K2697*75%*0.8%*-1)),"")</f>
        <v/>
      </c>
      <c r="N2697" s="503">
        <f t="shared" ca="1" si="39"/>
        <v>0</v>
      </c>
      <c r="O2697" s="541"/>
      <c r="P2697" s="541"/>
      <c r="Q2697" s="537"/>
      <c r="R2697" s="537"/>
      <c r="S2697" s="537"/>
    </row>
    <row r="2698" spans="2:19" ht="18.75" customHeight="1">
      <c r="B2698" s="540"/>
      <c r="C2698" s="540"/>
      <c r="D2698" s="538" t="str">
        <f ca="1">IFERROR(_xludf.XLOOKUP(E2698,예산코드!D:D,예산코드!A:A),"")</f>
        <v/>
      </c>
      <c r="E2698" s="540"/>
      <c r="F2698" s="542"/>
      <c r="G2698" s="506"/>
      <c r="H2698" s="507"/>
      <c r="I2698" s="540"/>
      <c r="J2698" s="540"/>
      <c r="K2698" s="543"/>
      <c r="L2698" s="543"/>
      <c r="M2698" s="502" t="str">
        <f t="array" aca="1" ref="M2698" ca="1">IFERROR(_xludf.IFS(J2698="원천",K2698*3.3%*-1,J2698="원천/고용",SUM(K2698*3.3%*-1,K2698*75%*0.8%*-1)),"")</f>
        <v/>
      </c>
      <c r="N2698" s="503">
        <f t="shared" ca="1" si="39"/>
        <v>0</v>
      </c>
      <c r="O2698" s="540"/>
      <c r="P2698" s="540"/>
      <c r="Q2698" s="537"/>
      <c r="R2698" s="537"/>
      <c r="S2698" s="537"/>
    </row>
    <row r="2699" spans="2:19" ht="18.75" customHeight="1">
      <c r="B2699" s="541"/>
      <c r="C2699" s="541"/>
      <c r="D2699" s="538" t="str">
        <f ca="1">IFERROR(_xludf.XLOOKUP(E2699,예산코드!D:D,예산코드!A:A),"")</f>
        <v/>
      </c>
      <c r="E2699" s="541"/>
      <c r="F2699" s="544"/>
      <c r="G2699" s="508"/>
      <c r="H2699" s="509"/>
      <c r="I2699" s="541"/>
      <c r="J2699" s="541"/>
      <c r="K2699" s="545"/>
      <c r="L2699" s="545"/>
      <c r="M2699" s="502" t="str">
        <f t="array" aca="1" ref="M2699" ca="1">IFERROR(_xludf.IFS(J2699="원천",K2699*3.3%*-1,J2699="원천/고용",SUM(K2699*3.3%*-1,K2699*75%*0.8%*-1)),"")</f>
        <v/>
      </c>
      <c r="N2699" s="503">
        <f t="shared" ca="1" si="39"/>
        <v>0</v>
      </c>
      <c r="O2699" s="541"/>
      <c r="P2699" s="541"/>
      <c r="Q2699" s="537"/>
      <c r="R2699" s="537"/>
      <c r="S2699" s="537"/>
    </row>
    <row r="2700" spans="2:19" ht="18.75" customHeight="1">
      <c r="B2700" s="540"/>
      <c r="C2700" s="540"/>
      <c r="D2700" s="538" t="str">
        <f ca="1">IFERROR(_xludf.XLOOKUP(E2700,예산코드!D:D,예산코드!A:A),"")</f>
        <v/>
      </c>
      <c r="E2700" s="540"/>
      <c r="F2700" s="542"/>
      <c r="G2700" s="506"/>
      <c r="H2700" s="507"/>
      <c r="I2700" s="540"/>
      <c r="J2700" s="540"/>
      <c r="K2700" s="543"/>
      <c r="L2700" s="543"/>
      <c r="M2700" s="502" t="str">
        <f t="array" aca="1" ref="M2700" ca="1">IFERROR(_xludf.IFS(J2700="원천",K2700*3.3%*-1,J2700="원천/고용",SUM(K2700*3.3%*-1,K2700*75%*0.8%*-1)),"")</f>
        <v/>
      </c>
      <c r="N2700" s="503">
        <f t="shared" ca="1" si="39"/>
        <v>0</v>
      </c>
      <c r="O2700" s="540"/>
      <c r="P2700" s="540"/>
      <c r="Q2700" s="537"/>
      <c r="R2700" s="537"/>
      <c r="S2700" s="537"/>
    </row>
    <row r="2701" spans="2:19" ht="18.75" customHeight="1">
      <c r="B2701" s="541"/>
      <c r="C2701" s="541"/>
      <c r="D2701" s="538" t="str">
        <f ca="1">IFERROR(_xludf.XLOOKUP(E2701,예산코드!D:D,예산코드!A:A),"")</f>
        <v/>
      </c>
      <c r="E2701" s="541"/>
      <c r="F2701" s="544"/>
      <c r="G2701" s="508"/>
      <c r="H2701" s="509"/>
      <c r="I2701" s="541"/>
      <c r="J2701" s="541"/>
      <c r="K2701" s="545"/>
      <c r="L2701" s="545"/>
      <c r="M2701" s="502" t="str">
        <f t="array" aca="1" ref="M2701" ca="1">IFERROR(_xludf.IFS(J2701="원천",K2701*3.3%*-1,J2701="원천/고용",SUM(K2701*3.3%*-1,K2701*75%*0.8%*-1)),"")</f>
        <v/>
      </c>
      <c r="N2701" s="503">
        <f t="shared" ca="1" si="39"/>
        <v>0</v>
      </c>
      <c r="O2701" s="541"/>
      <c r="P2701" s="541"/>
      <c r="Q2701" s="537"/>
      <c r="R2701" s="537"/>
      <c r="S2701" s="537"/>
    </row>
    <row r="2702" spans="2:19" ht="18.75" customHeight="1">
      <c r="B2702" s="540"/>
      <c r="C2702" s="540"/>
      <c r="D2702" s="538" t="str">
        <f ca="1">IFERROR(_xludf.XLOOKUP(E2702,예산코드!D:D,예산코드!A:A),"")</f>
        <v/>
      </c>
      <c r="E2702" s="540"/>
      <c r="F2702" s="542"/>
      <c r="G2702" s="506"/>
      <c r="H2702" s="507"/>
      <c r="I2702" s="540"/>
      <c r="J2702" s="540"/>
      <c r="K2702" s="543"/>
      <c r="L2702" s="543"/>
      <c r="M2702" s="502" t="str">
        <f t="array" aca="1" ref="M2702" ca="1">IFERROR(_xludf.IFS(J2702="원천",K2702*3.3%*-1,J2702="원천/고용",SUM(K2702*3.3%*-1,K2702*75%*0.8%*-1)),"")</f>
        <v/>
      </c>
      <c r="N2702" s="503">
        <f t="shared" ca="1" si="39"/>
        <v>0</v>
      </c>
      <c r="O2702" s="540"/>
      <c r="P2702" s="540"/>
      <c r="Q2702" s="537"/>
      <c r="R2702" s="537"/>
      <c r="S2702" s="537"/>
    </row>
    <row r="2703" spans="2:19" ht="18.75" customHeight="1">
      <c r="B2703" s="541"/>
      <c r="C2703" s="541"/>
      <c r="D2703" s="538" t="str">
        <f ca="1">IFERROR(_xludf.XLOOKUP(E2703,예산코드!D:D,예산코드!A:A),"")</f>
        <v/>
      </c>
      <c r="E2703" s="541"/>
      <c r="F2703" s="544"/>
      <c r="G2703" s="508"/>
      <c r="H2703" s="509"/>
      <c r="I2703" s="541"/>
      <c r="J2703" s="541"/>
      <c r="K2703" s="545"/>
      <c r="L2703" s="545"/>
      <c r="M2703" s="502" t="str">
        <f t="array" aca="1" ref="M2703" ca="1">IFERROR(_xludf.IFS(J2703="원천",K2703*3.3%*-1,J2703="원천/고용",SUM(K2703*3.3%*-1,K2703*75%*0.8%*-1)),"")</f>
        <v/>
      </c>
      <c r="N2703" s="503">
        <f t="shared" ca="1" si="39"/>
        <v>0</v>
      </c>
      <c r="O2703" s="541"/>
      <c r="P2703" s="541"/>
      <c r="Q2703" s="537"/>
      <c r="R2703" s="537"/>
      <c r="S2703" s="537"/>
    </row>
    <row r="2704" spans="2:19" ht="18.75" customHeight="1">
      <c r="B2704" s="540"/>
      <c r="C2704" s="540"/>
      <c r="D2704" s="538" t="str">
        <f ca="1">IFERROR(_xludf.XLOOKUP(E2704,예산코드!D:D,예산코드!A:A),"")</f>
        <v/>
      </c>
      <c r="E2704" s="540"/>
      <c r="F2704" s="542"/>
      <c r="G2704" s="506"/>
      <c r="H2704" s="507"/>
      <c r="I2704" s="540"/>
      <c r="J2704" s="540"/>
      <c r="K2704" s="543"/>
      <c r="L2704" s="543"/>
      <c r="M2704" s="502" t="str">
        <f t="array" aca="1" ref="M2704" ca="1">IFERROR(_xludf.IFS(J2704="원천",K2704*3.3%*-1,J2704="원천/고용",SUM(K2704*3.3%*-1,K2704*75%*0.8%*-1)),"")</f>
        <v/>
      </c>
      <c r="N2704" s="503">
        <f t="shared" ca="1" si="39"/>
        <v>0</v>
      </c>
      <c r="O2704" s="540"/>
      <c r="P2704" s="540"/>
      <c r="Q2704" s="537"/>
      <c r="R2704" s="537"/>
      <c r="S2704" s="537"/>
    </row>
    <row r="2705" spans="2:19" ht="18.75" customHeight="1">
      <c r="B2705" s="541"/>
      <c r="C2705" s="541"/>
      <c r="D2705" s="538" t="str">
        <f ca="1">IFERROR(_xludf.XLOOKUP(E2705,예산코드!D:D,예산코드!A:A),"")</f>
        <v/>
      </c>
      <c r="E2705" s="541"/>
      <c r="F2705" s="544"/>
      <c r="G2705" s="508"/>
      <c r="H2705" s="509"/>
      <c r="I2705" s="541"/>
      <c r="J2705" s="541"/>
      <c r="K2705" s="545"/>
      <c r="L2705" s="545"/>
      <c r="M2705" s="502" t="str">
        <f t="array" aca="1" ref="M2705" ca="1">IFERROR(_xludf.IFS(J2705="원천",K2705*3.3%*-1,J2705="원천/고용",SUM(K2705*3.3%*-1,K2705*75%*0.8%*-1)),"")</f>
        <v/>
      </c>
      <c r="N2705" s="503">
        <f t="shared" ca="1" si="39"/>
        <v>0</v>
      </c>
      <c r="O2705" s="541"/>
      <c r="P2705" s="541"/>
      <c r="Q2705" s="537"/>
      <c r="R2705" s="537"/>
      <c r="S2705" s="537"/>
    </row>
    <row r="2706" spans="2:19" ht="18.75" customHeight="1">
      <c r="B2706" s="540"/>
      <c r="C2706" s="540"/>
      <c r="D2706" s="538" t="str">
        <f ca="1">IFERROR(_xludf.XLOOKUP(E2706,예산코드!D:D,예산코드!A:A),"")</f>
        <v/>
      </c>
      <c r="E2706" s="540"/>
      <c r="F2706" s="542"/>
      <c r="G2706" s="506"/>
      <c r="H2706" s="507"/>
      <c r="I2706" s="540"/>
      <c r="J2706" s="540"/>
      <c r="K2706" s="543"/>
      <c r="L2706" s="543"/>
      <c r="M2706" s="502" t="str">
        <f t="array" aca="1" ref="M2706" ca="1">IFERROR(_xludf.IFS(J2706="원천",K2706*3.3%*-1,J2706="원천/고용",SUM(K2706*3.3%*-1,K2706*75%*0.8%*-1)),"")</f>
        <v/>
      </c>
      <c r="N2706" s="503">
        <f t="shared" ca="1" si="39"/>
        <v>0</v>
      </c>
      <c r="O2706" s="540"/>
      <c r="P2706" s="540"/>
      <c r="Q2706" s="537"/>
      <c r="R2706" s="537"/>
      <c r="S2706" s="537"/>
    </row>
    <row r="2707" spans="2:19" ht="18.75" customHeight="1">
      <c r="B2707" s="541"/>
      <c r="C2707" s="541"/>
      <c r="D2707" s="538" t="str">
        <f ca="1">IFERROR(_xludf.XLOOKUP(E2707,예산코드!D:D,예산코드!A:A),"")</f>
        <v/>
      </c>
      <c r="E2707" s="541"/>
      <c r="F2707" s="544"/>
      <c r="G2707" s="508"/>
      <c r="H2707" s="509"/>
      <c r="I2707" s="541"/>
      <c r="J2707" s="541"/>
      <c r="K2707" s="545"/>
      <c r="L2707" s="545"/>
      <c r="M2707" s="502" t="str">
        <f t="array" aca="1" ref="M2707" ca="1">IFERROR(_xludf.IFS(J2707="원천",K2707*3.3%*-1,J2707="원천/고용",SUM(K2707*3.3%*-1,K2707*75%*0.8%*-1)),"")</f>
        <v/>
      </c>
      <c r="N2707" s="503">
        <f t="shared" ca="1" si="39"/>
        <v>0</v>
      </c>
      <c r="O2707" s="541"/>
      <c r="P2707" s="541"/>
      <c r="Q2707" s="537"/>
      <c r="R2707" s="537"/>
      <c r="S2707" s="537"/>
    </row>
    <row r="2708" spans="2:19" ht="18.75" customHeight="1">
      <c r="B2708" s="540"/>
      <c r="C2708" s="540"/>
      <c r="D2708" s="538" t="str">
        <f ca="1">IFERROR(_xludf.XLOOKUP(E2708,예산코드!D:D,예산코드!A:A),"")</f>
        <v/>
      </c>
      <c r="E2708" s="540"/>
      <c r="F2708" s="542"/>
      <c r="G2708" s="506"/>
      <c r="H2708" s="507"/>
      <c r="I2708" s="540"/>
      <c r="J2708" s="540"/>
      <c r="K2708" s="543"/>
      <c r="L2708" s="543"/>
      <c r="M2708" s="502" t="str">
        <f t="array" aca="1" ref="M2708" ca="1">IFERROR(_xludf.IFS(J2708="원천",K2708*3.3%*-1,J2708="원천/고용",SUM(K2708*3.3%*-1,K2708*75%*0.8%*-1)),"")</f>
        <v/>
      </c>
      <c r="N2708" s="503">
        <f t="shared" ca="1" si="39"/>
        <v>0</v>
      </c>
      <c r="O2708" s="540"/>
      <c r="P2708" s="540"/>
      <c r="Q2708" s="537"/>
      <c r="R2708" s="537"/>
      <c r="S2708" s="537"/>
    </row>
    <row r="2709" spans="2:19" ht="18.75" customHeight="1">
      <c r="B2709" s="541"/>
      <c r="C2709" s="541"/>
      <c r="D2709" s="538" t="str">
        <f ca="1">IFERROR(_xludf.XLOOKUP(E2709,예산코드!D:D,예산코드!A:A),"")</f>
        <v/>
      </c>
      <c r="E2709" s="541"/>
      <c r="F2709" s="544"/>
      <c r="G2709" s="508"/>
      <c r="H2709" s="509"/>
      <c r="I2709" s="541"/>
      <c r="J2709" s="541"/>
      <c r="K2709" s="545"/>
      <c r="L2709" s="545"/>
      <c r="M2709" s="502" t="str">
        <f t="array" aca="1" ref="M2709" ca="1">IFERROR(_xludf.IFS(J2709="원천",K2709*3.3%*-1,J2709="원천/고용",SUM(K2709*3.3%*-1,K2709*75%*0.8%*-1)),"")</f>
        <v/>
      </c>
      <c r="N2709" s="503">
        <f t="shared" ca="1" si="39"/>
        <v>0</v>
      </c>
      <c r="O2709" s="541"/>
      <c r="P2709" s="541"/>
      <c r="Q2709" s="537"/>
      <c r="R2709" s="537"/>
      <c r="S2709" s="537"/>
    </row>
    <row r="2710" spans="2:19" ht="18.75" customHeight="1">
      <c r="B2710" s="540"/>
      <c r="C2710" s="540"/>
      <c r="D2710" s="538" t="str">
        <f ca="1">IFERROR(_xludf.XLOOKUP(E2710,예산코드!D:D,예산코드!A:A),"")</f>
        <v/>
      </c>
      <c r="E2710" s="540"/>
      <c r="F2710" s="542"/>
      <c r="G2710" s="506"/>
      <c r="H2710" s="507"/>
      <c r="I2710" s="540"/>
      <c r="J2710" s="540"/>
      <c r="K2710" s="543"/>
      <c r="L2710" s="543"/>
      <c r="M2710" s="502" t="str">
        <f t="array" aca="1" ref="M2710" ca="1">IFERROR(_xludf.IFS(J2710="원천",K2710*3.3%*-1,J2710="원천/고용",SUM(K2710*3.3%*-1,K2710*75%*0.8%*-1)),"")</f>
        <v/>
      </c>
      <c r="N2710" s="503">
        <f t="shared" ca="1" si="39"/>
        <v>0</v>
      </c>
      <c r="O2710" s="540"/>
      <c r="P2710" s="540"/>
      <c r="Q2710" s="537"/>
      <c r="R2710" s="537"/>
      <c r="S2710" s="537"/>
    </row>
    <row r="2711" spans="2:19" ht="18.75" customHeight="1">
      <c r="B2711" s="541"/>
      <c r="C2711" s="541"/>
      <c r="D2711" s="538" t="str">
        <f ca="1">IFERROR(_xludf.XLOOKUP(E2711,예산코드!D:D,예산코드!A:A),"")</f>
        <v/>
      </c>
      <c r="E2711" s="541"/>
      <c r="F2711" s="544"/>
      <c r="G2711" s="508"/>
      <c r="H2711" s="509"/>
      <c r="I2711" s="541"/>
      <c r="J2711" s="541"/>
      <c r="K2711" s="545"/>
      <c r="L2711" s="545"/>
      <c r="M2711" s="502" t="str">
        <f t="array" aca="1" ref="M2711" ca="1">IFERROR(_xludf.IFS(J2711="원천",K2711*3.3%*-1,J2711="원천/고용",SUM(K2711*3.3%*-1,K2711*75%*0.8%*-1)),"")</f>
        <v/>
      </c>
      <c r="N2711" s="503">
        <f t="shared" ca="1" si="39"/>
        <v>0</v>
      </c>
      <c r="O2711" s="541"/>
      <c r="P2711" s="541"/>
      <c r="Q2711" s="537"/>
      <c r="R2711" s="537"/>
      <c r="S2711" s="537"/>
    </row>
    <row r="2712" spans="2:19" ht="18.75" customHeight="1">
      <c r="B2712" s="540"/>
      <c r="C2712" s="540"/>
      <c r="D2712" s="538" t="str">
        <f ca="1">IFERROR(_xludf.XLOOKUP(E2712,예산코드!D:D,예산코드!A:A),"")</f>
        <v/>
      </c>
      <c r="E2712" s="540"/>
      <c r="F2712" s="542"/>
      <c r="G2712" s="506"/>
      <c r="H2712" s="507"/>
      <c r="I2712" s="540"/>
      <c r="J2712" s="540"/>
      <c r="K2712" s="543"/>
      <c r="L2712" s="543"/>
      <c r="M2712" s="502" t="str">
        <f t="array" aca="1" ref="M2712" ca="1">IFERROR(_xludf.IFS(J2712="원천",K2712*3.3%*-1,J2712="원천/고용",SUM(K2712*3.3%*-1,K2712*75%*0.8%*-1)),"")</f>
        <v/>
      </c>
      <c r="N2712" s="503">
        <f t="shared" ca="1" si="39"/>
        <v>0</v>
      </c>
      <c r="O2712" s="540"/>
      <c r="P2712" s="540"/>
      <c r="Q2712" s="537"/>
      <c r="R2712" s="537"/>
      <c r="S2712" s="537"/>
    </row>
    <row r="2713" spans="2:19" ht="18.75" customHeight="1">
      <c r="B2713" s="541"/>
      <c r="C2713" s="541"/>
      <c r="D2713" s="538" t="str">
        <f ca="1">IFERROR(_xludf.XLOOKUP(E2713,예산코드!D:D,예산코드!A:A),"")</f>
        <v/>
      </c>
      <c r="E2713" s="541"/>
      <c r="F2713" s="544"/>
      <c r="G2713" s="508"/>
      <c r="H2713" s="509"/>
      <c r="I2713" s="541"/>
      <c r="J2713" s="541"/>
      <c r="K2713" s="545"/>
      <c r="L2713" s="545"/>
      <c r="M2713" s="502" t="str">
        <f t="array" aca="1" ref="M2713" ca="1">IFERROR(_xludf.IFS(J2713="원천",K2713*3.3%*-1,J2713="원천/고용",SUM(K2713*3.3%*-1,K2713*75%*0.8%*-1)),"")</f>
        <v/>
      </c>
      <c r="N2713" s="503">
        <f t="shared" ca="1" si="39"/>
        <v>0</v>
      </c>
      <c r="O2713" s="541"/>
      <c r="P2713" s="541"/>
      <c r="Q2713" s="537"/>
      <c r="R2713" s="537"/>
      <c r="S2713" s="537"/>
    </row>
    <row r="2714" spans="2:19" ht="18.75" customHeight="1">
      <c r="B2714" s="540"/>
      <c r="C2714" s="540"/>
      <c r="D2714" s="538" t="str">
        <f ca="1">IFERROR(_xludf.XLOOKUP(E2714,예산코드!D:D,예산코드!A:A),"")</f>
        <v/>
      </c>
      <c r="E2714" s="540"/>
      <c r="F2714" s="542"/>
      <c r="G2714" s="506"/>
      <c r="H2714" s="507"/>
      <c r="I2714" s="540"/>
      <c r="J2714" s="540"/>
      <c r="K2714" s="543"/>
      <c r="L2714" s="543"/>
      <c r="M2714" s="502" t="str">
        <f t="array" aca="1" ref="M2714" ca="1">IFERROR(_xludf.IFS(J2714="원천",K2714*3.3%*-1,J2714="원천/고용",SUM(K2714*3.3%*-1,K2714*75%*0.8%*-1)),"")</f>
        <v/>
      </c>
      <c r="N2714" s="503">
        <f t="shared" ca="1" si="39"/>
        <v>0</v>
      </c>
      <c r="O2714" s="540"/>
      <c r="P2714" s="540"/>
      <c r="Q2714" s="537"/>
      <c r="R2714" s="537"/>
      <c r="S2714" s="537"/>
    </row>
    <row r="2715" spans="2:19" ht="18.75" customHeight="1">
      <c r="B2715" s="541"/>
      <c r="C2715" s="541"/>
      <c r="D2715" s="538" t="str">
        <f ca="1">IFERROR(_xludf.XLOOKUP(E2715,예산코드!D:D,예산코드!A:A),"")</f>
        <v/>
      </c>
      <c r="E2715" s="541"/>
      <c r="F2715" s="544"/>
      <c r="G2715" s="508"/>
      <c r="H2715" s="509"/>
      <c r="I2715" s="541"/>
      <c r="J2715" s="541"/>
      <c r="K2715" s="545"/>
      <c r="L2715" s="545"/>
      <c r="M2715" s="502" t="str">
        <f t="array" aca="1" ref="M2715" ca="1">IFERROR(_xludf.IFS(J2715="원천",K2715*3.3%*-1,J2715="원천/고용",SUM(K2715*3.3%*-1,K2715*75%*0.8%*-1)),"")</f>
        <v/>
      </c>
      <c r="N2715" s="503">
        <f t="shared" ca="1" si="39"/>
        <v>0</v>
      </c>
      <c r="O2715" s="541"/>
      <c r="P2715" s="541"/>
      <c r="Q2715" s="537"/>
      <c r="R2715" s="537"/>
      <c r="S2715" s="537"/>
    </row>
    <row r="2716" spans="2:19" ht="18.75" customHeight="1">
      <c r="B2716" s="540"/>
      <c r="C2716" s="540"/>
      <c r="D2716" s="538" t="str">
        <f ca="1">IFERROR(_xludf.XLOOKUP(E2716,예산코드!D:D,예산코드!A:A),"")</f>
        <v/>
      </c>
      <c r="E2716" s="540"/>
      <c r="F2716" s="542"/>
      <c r="G2716" s="506"/>
      <c r="H2716" s="507"/>
      <c r="I2716" s="540"/>
      <c r="J2716" s="540"/>
      <c r="K2716" s="543"/>
      <c r="L2716" s="543"/>
      <c r="M2716" s="502" t="str">
        <f t="array" aca="1" ref="M2716" ca="1">IFERROR(_xludf.IFS(J2716="원천",K2716*3.3%*-1,J2716="원천/고용",SUM(K2716*3.3%*-1,K2716*75%*0.8%*-1)),"")</f>
        <v/>
      </c>
      <c r="N2716" s="503">
        <f t="shared" ca="1" si="39"/>
        <v>0</v>
      </c>
      <c r="O2716" s="540"/>
      <c r="P2716" s="540"/>
      <c r="Q2716" s="537"/>
      <c r="R2716" s="537"/>
      <c r="S2716" s="537"/>
    </row>
    <row r="2717" spans="2:19" ht="18.75" customHeight="1">
      <c r="B2717" s="541"/>
      <c r="C2717" s="541"/>
      <c r="D2717" s="538" t="str">
        <f ca="1">IFERROR(_xludf.XLOOKUP(E2717,예산코드!D:D,예산코드!A:A),"")</f>
        <v/>
      </c>
      <c r="E2717" s="541"/>
      <c r="F2717" s="544"/>
      <c r="G2717" s="508"/>
      <c r="H2717" s="509"/>
      <c r="I2717" s="541"/>
      <c r="J2717" s="541"/>
      <c r="K2717" s="545"/>
      <c r="L2717" s="545"/>
      <c r="M2717" s="502" t="str">
        <f t="array" aca="1" ref="M2717" ca="1">IFERROR(_xludf.IFS(J2717="원천",K2717*3.3%*-1,J2717="원천/고용",SUM(K2717*3.3%*-1,K2717*75%*0.8%*-1)),"")</f>
        <v/>
      </c>
      <c r="N2717" s="503">
        <f t="shared" ca="1" si="39"/>
        <v>0</v>
      </c>
      <c r="O2717" s="541"/>
      <c r="P2717" s="541"/>
      <c r="Q2717" s="537"/>
      <c r="R2717" s="537"/>
      <c r="S2717" s="537"/>
    </row>
    <row r="2718" spans="2:19" ht="18.75" customHeight="1">
      <c r="B2718" s="540"/>
      <c r="C2718" s="540"/>
      <c r="D2718" s="538" t="str">
        <f ca="1">IFERROR(_xludf.XLOOKUP(E2718,예산코드!D:D,예산코드!A:A),"")</f>
        <v/>
      </c>
      <c r="E2718" s="540"/>
      <c r="F2718" s="542"/>
      <c r="G2718" s="506"/>
      <c r="H2718" s="507"/>
      <c r="I2718" s="540"/>
      <c r="J2718" s="540"/>
      <c r="K2718" s="543"/>
      <c r="L2718" s="543"/>
      <c r="M2718" s="502" t="str">
        <f t="array" aca="1" ref="M2718" ca="1">IFERROR(_xludf.IFS(J2718="원천",K2718*3.3%*-1,J2718="원천/고용",SUM(K2718*3.3%*-1,K2718*75%*0.8%*-1)),"")</f>
        <v/>
      </c>
      <c r="N2718" s="503">
        <f t="shared" ca="1" si="39"/>
        <v>0</v>
      </c>
      <c r="O2718" s="540"/>
      <c r="P2718" s="540"/>
      <c r="Q2718" s="537"/>
      <c r="R2718" s="537"/>
      <c r="S2718" s="537"/>
    </row>
    <row r="2719" spans="2:19" ht="18.75" customHeight="1">
      <c r="B2719" s="541"/>
      <c r="C2719" s="541"/>
      <c r="D2719" s="538" t="str">
        <f ca="1">IFERROR(_xludf.XLOOKUP(E2719,예산코드!D:D,예산코드!A:A),"")</f>
        <v/>
      </c>
      <c r="E2719" s="541"/>
      <c r="F2719" s="544"/>
      <c r="G2719" s="508"/>
      <c r="H2719" s="509"/>
      <c r="I2719" s="541"/>
      <c r="J2719" s="541"/>
      <c r="K2719" s="545"/>
      <c r="L2719" s="545"/>
      <c r="M2719" s="502" t="str">
        <f t="array" aca="1" ref="M2719" ca="1">IFERROR(_xludf.IFS(J2719="원천",K2719*3.3%*-1,J2719="원천/고용",SUM(K2719*3.3%*-1,K2719*75%*0.8%*-1)),"")</f>
        <v/>
      </c>
      <c r="N2719" s="503">
        <f t="shared" ca="1" si="39"/>
        <v>0</v>
      </c>
      <c r="O2719" s="541"/>
      <c r="P2719" s="541"/>
      <c r="Q2719" s="537"/>
      <c r="R2719" s="537"/>
      <c r="S2719" s="537"/>
    </row>
    <row r="2720" spans="2:19" ht="18.75" customHeight="1">
      <c r="B2720" s="540"/>
      <c r="C2720" s="540"/>
      <c r="D2720" s="538" t="str">
        <f ca="1">IFERROR(_xludf.XLOOKUP(E2720,예산코드!D:D,예산코드!A:A),"")</f>
        <v/>
      </c>
      <c r="E2720" s="540"/>
      <c r="F2720" s="542"/>
      <c r="G2720" s="506"/>
      <c r="H2720" s="507"/>
      <c r="I2720" s="540"/>
      <c r="J2720" s="540"/>
      <c r="K2720" s="543"/>
      <c r="L2720" s="543"/>
      <c r="M2720" s="502" t="str">
        <f t="array" aca="1" ref="M2720" ca="1">IFERROR(_xludf.IFS(J2720="원천",K2720*3.3%*-1,J2720="원천/고용",SUM(K2720*3.3%*-1,K2720*75%*0.8%*-1)),"")</f>
        <v/>
      </c>
      <c r="N2720" s="503">
        <f t="shared" ca="1" si="39"/>
        <v>0</v>
      </c>
      <c r="O2720" s="540"/>
      <c r="P2720" s="540"/>
      <c r="Q2720" s="537"/>
      <c r="R2720" s="537"/>
      <c r="S2720" s="537"/>
    </row>
    <row r="2721" spans="2:19" ht="18.75" customHeight="1">
      <c r="B2721" s="541"/>
      <c r="C2721" s="541"/>
      <c r="D2721" s="538" t="str">
        <f ca="1">IFERROR(_xludf.XLOOKUP(E2721,예산코드!D:D,예산코드!A:A),"")</f>
        <v/>
      </c>
      <c r="E2721" s="541"/>
      <c r="F2721" s="544"/>
      <c r="G2721" s="508"/>
      <c r="H2721" s="509"/>
      <c r="I2721" s="541"/>
      <c r="J2721" s="541"/>
      <c r="K2721" s="545"/>
      <c r="L2721" s="545"/>
      <c r="M2721" s="502" t="str">
        <f t="array" aca="1" ref="M2721" ca="1">IFERROR(_xludf.IFS(J2721="원천",K2721*3.3%*-1,J2721="원천/고용",SUM(K2721*3.3%*-1,K2721*75%*0.8%*-1)),"")</f>
        <v/>
      </c>
      <c r="N2721" s="503">
        <f t="shared" ca="1" si="39"/>
        <v>0</v>
      </c>
      <c r="O2721" s="541"/>
      <c r="P2721" s="541"/>
      <c r="Q2721" s="537"/>
      <c r="R2721" s="537"/>
      <c r="S2721" s="537"/>
    </row>
    <row r="2722" spans="2:19" ht="18.75" customHeight="1">
      <c r="B2722" s="540"/>
      <c r="C2722" s="540"/>
      <c r="D2722" s="538" t="str">
        <f ca="1">IFERROR(_xludf.XLOOKUP(E2722,예산코드!D:D,예산코드!A:A),"")</f>
        <v/>
      </c>
      <c r="E2722" s="540"/>
      <c r="F2722" s="542"/>
      <c r="G2722" s="506"/>
      <c r="H2722" s="507"/>
      <c r="I2722" s="540"/>
      <c r="J2722" s="540"/>
      <c r="K2722" s="543"/>
      <c r="L2722" s="543"/>
      <c r="M2722" s="502" t="str">
        <f t="array" aca="1" ref="M2722" ca="1">IFERROR(_xludf.IFS(J2722="원천",K2722*3.3%*-1,J2722="원천/고용",SUM(K2722*3.3%*-1,K2722*75%*0.8%*-1)),"")</f>
        <v/>
      </c>
      <c r="N2722" s="503">
        <f t="shared" ca="1" si="39"/>
        <v>0</v>
      </c>
      <c r="O2722" s="540"/>
      <c r="P2722" s="540"/>
      <c r="Q2722" s="537"/>
      <c r="R2722" s="537"/>
      <c r="S2722" s="537"/>
    </row>
    <row r="2723" spans="2:19" ht="18.75" customHeight="1">
      <c r="B2723" s="541"/>
      <c r="C2723" s="541"/>
      <c r="D2723" s="538" t="str">
        <f ca="1">IFERROR(_xludf.XLOOKUP(E2723,예산코드!D:D,예산코드!A:A),"")</f>
        <v/>
      </c>
      <c r="E2723" s="541"/>
      <c r="F2723" s="544"/>
      <c r="G2723" s="508"/>
      <c r="H2723" s="509"/>
      <c r="I2723" s="541"/>
      <c r="J2723" s="541"/>
      <c r="K2723" s="545"/>
      <c r="L2723" s="545"/>
      <c r="M2723" s="502" t="str">
        <f t="array" aca="1" ref="M2723" ca="1">IFERROR(_xludf.IFS(J2723="원천",K2723*3.3%*-1,J2723="원천/고용",SUM(K2723*3.3%*-1,K2723*75%*0.8%*-1)),"")</f>
        <v/>
      </c>
      <c r="N2723" s="503">
        <f t="shared" ca="1" si="39"/>
        <v>0</v>
      </c>
      <c r="O2723" s="541"/>
      <c r="P2723" s="541"/>
      <c r="Q2723" s="537"/>
      <c r="R2723" s="537"/>
      <c r="S2723" s="537"/>
    </row>
    <row r="2724" spans="2:19" ht="18.75" customHeight="1">
      <c r="B2724" s="540"/>
      <c r="C2724" s="540"/>
      <c r="D2724" s="538" t="str">
        <f ca="1">IFERROR(_xludf.XLOOKUP(E2724,예산코드!D:D,예산코드!A:A),"")</f>
        <v/>
      </c>
      <c r="E2724" s="540"/>
      <c r="F2724" s="542"/>
      <c r="G2724" s="506"/>
      <c r="H2724" s="507"/>
      <c r="I2724" s="540"/>
      <c r="J2724" s="540"/>
      <c r="K2724" s="543"/>
      <c r="L2724" s="543"/>
      <c r="M2724" s="502" t="str">
        <f t="array" aca="1" ref="M2724" ca="1">IFERROR(_xludf.IFS(J2724="원천",K2724*3.3%*-1,J2724="원천/고용",SUM(K2724*3.3%*-1,K2724*75%*0.8%*-1)),"")</f>
        <v/>
      </c>
      <c r="N2724" s="503">
        <f t="shared" ca="1" si="39"/>
        <v>0</v>
      </c>
      <c r="O2724" s="540"/>
      <c r="P2724" s="540"/>
      <c r="Q2724" s="537"/>
      <c r="R2724" s="537"/>
      <c r="S2724" s="537"/>
    </row>
    <row r="2725" spans="2:19" ht="18.75" customHeight="1">
      <c r="B2725" s="541"/>
      <c r="C2725" s="541"/>
      <c r="D2725" s="538" t="str">
        <f ca="1">IFERROR(_xludf.XLOOKUP(E2725,예산코드!D:D,예산코드!A:A),"")</f>
        <v/>
      </c>
      <c r="E2725" s="541"/>
      <c r="F2725" s="544"/>
      <c r="G2725" s="508"/>
      <c r="H2725" s="509"/>
      <c r="I2725" s="541"/>
      <c r="J2725" s="541"/>
      <c r="K2725" s="545"/>
      <c r="L2725" s="545"/>
      <c r="M2725" s="502" t="str">
        <f t="array" aca="1" ref="M2725" ca="1">IFERROR(_xludf.IFS(J2725="원천",K2725*3.3%*-1,J2725="원천/고용",SUM(K2725*3.3%*-1,K2725*75%*0.8%*-1)),"")</f>
        <v/>
      </c>
      <c r="N2725" s="503">
        <f t="shared" ca="1" si="39"/>
        <v>0</v>
      </c>
      <c r="O2725" s="541"/>
      <c r="P2725" s="541"/>
      <c r="Q2725" s="537"/>
      <c r="R2725" s="537"/>
      <c r="S2725" s="537"/>
    </row>
    <row r="2726" spans="2:19" ht="18.75" customHeight="1">
      <c r="B2726" s="540"/>
      <c r="C2726" s="540"/>
      <c r="D2726" s="538" t="str">
        <f ca="1">IFERROR(_xludf.XLOOKUP(E2726,예산코드!D:D,예산코드!A:A),"")</f>
        <v/>
      </c>
      <c r="E2726" s="540"/>
      <c r="F2726" s="542"/>
      <c r="G2726" s="506"/>
      <c r="H2726" s="507"/>
      <c r="I2726" s="540"/>
      <c r="J2726" s="540"/>
      <c r="K2726" s="543"/>
      <c r="L2726" s="543"/>
      <c r="M2726" s="502" t="str">
        <f t="array" aca="1" ref="M2726" ca="1">IFERROR(_xludf.IFS(J2726="원천",K2726*3.3%*-1,J2726="원천/고용",SUM(K2726*3.3%*-1,K2726*75%*0.8%*-1)),"")</f>
        <v/>
      </c>
      <c r="N2726" s="503">
        <f t="shared" ca="1" si="39"/>
        <v>0</v>
      </c>
      <c r="O2726" s="540"/>
      <c r="P2726" s="540"/>
      <c r="Q2726" s="537"/>
      <c r="R2726" s="537"/>
      <c r="S2726" s="537"/>
    </row>
    <row r="2727" spans="2:19" ht="18.75" customHeight="1">
      <c r="B2727" s="541"/>
      <c r="C2727" s="541"/>
      <c r="D2727" s="538" t="str">
        <f ca="1">IFERROR(_xludf.XLOOKUP(E2727,예산코드!D:D,예산코드!A:A),"")</f>
        <v/>
      </c>
      <c r="E2727" s="541"/>
      <c r="F2727" s="544"/>
      <c r="G2727" s="508"/>
      <c r="H2727" s="509"/>
      <c r="I2727" s="541"/>
      <c r="J2727" s="541"/>
      <c r="K2727" s="545"/>
      <c r="L2727" s="545"/>
      <c r="M2727" s="502" t="str">
        <f t="array" aca="1" ref="M2727" ca="1">IFERROR(_xludf.IFS(J2727="원천",K2727*3.3%*-1,J2727="원천/고용",SUM(K2727*3.3%*-1,K2727*75%*0.8%*-1)),"")</f>
        <v/>
      </c>
      <c r="N2727" s="503">
        <f t="shared" ca="1" si="39"/>
        <v>0</v>
      </c>
      <c r="O2727" s="541"/>
      <c r="P2727" s="541"/>
      <c r="Q2727" s="537"/>
      <c r="R2727" s="537"/>
      <c r="S2727" s="537"/>
    </row>
    <row r="2728" spans="2:19" ht="18.75" customHeight="1">
      <c r="B2728" s="540"/>
      <c r="C2728" s="540"/>
      <c r="D2728" s="538" t="str">
        <f ca="1">IFERROR(_xludf.XLOOKUP(E2728,예산코드!D:D,예산코드!A:A),"")</f>
        <v/>
      </c>
      <c r="E2728" s="540"/>
      <c r="F2728" s="542"/>
      <c r="G2728" s="506"/>
      <c r="H2728" s="507"/>
      <c r="I2728" s="540"/>
      <c r="J2728" s="540"/>
      <c r="K2728" s="543"/>
      <c r="L2728" s="543"/>
      <c r="M2728" s="502" t="str">
        <f t="array" aca="1" ref="M2728" ca="1">IFERROR(_xludf.IFS(J2728="원천",K2728*3.3%*-1,J2728="원천/고용",SUM(K2728*3.3%*-1,K2728*75%*0.8%*-1)),"")</f>
        <v/>
      </c>
      <c r="N2728" s="503">
        <f t="shared" ca="1" si="39"/>
        <v>0</v>
      </c>
      <c r="O2728" s="540"/>
      <c r="P2728" s="540"/>
      <c r="Q2728" s="537"/>
      <c r="R2728" s="537"/>
      <c r="S2728" s="537"/>
    </row>
    <row r="2729" spans="2:19" ht="18.75" customHeight="1">
      <c r="B2729" s="541"/>
      <c r="C2729" s="541"/>
      <c r="D2729" s="538" t="str">
        <f ca="1">IFERROR(_xludf.XLOOKUP(E2729,예산코드!D:D,예산코드!A:A),"")</f>
        <v/>
      </c>
      <c r="E2729" s="541"/>
      <c r="F2729" s="544"/>
      <c r="G2729" s="508"/>
      <c r="H2729" s="509"/>
      <c r="I2729" s="541"/>
      <c r="J2729" s="541"/>
      <c r="K2729" s="545"/>
      <c r="L2729" s="545"/>
      <c r="M2729" s="502" t="str">
        <f t="array" aca="1" ref="M2729" ca="1">IFERROR(_xludf.IFS(J2729="원천",K2729*3.3%*-1,J2729="원천/고용",SUM(K2729*3.3%*-1,K2729*75%*0.8%*-1)),"")</f>
        <v/>
      </c>
      <c r="N2729" s="503">
        <f t="shared" ca="1" si="39"/>
        <v>0</v>
      </c>
      <c r="O2729" s="541"/>
      <c r="P2729" s="541"/>
      <c r="Q2729" s="537"/>
      <c r="R2729" s="537"/>
      <c r="S2729" s="537"/>
    </row>
    <row r="2730" spans="2:19" ht="18.75" customHeight="1">
      <c r="B2730" s="540"/>
      <c r="C2730" s="540"/>
      <c r="D2730" s="538" t="str">
        <f ca="1">IFERROR(_xludf.XLOOKUP(E2730,예산코드!D:D,예산코드!A:A),"")</f>
        <v/>
      </c>
      <c r="E2730" s="540"/>
      <c r="F2730" s="542"/>
      <c r="G2730" s="506"/>
      <c r="H2730" s="507"/>
      <c r="I2730" s="540"/>
      <c r="J2730" s="540"/>
      <c r="K2730" s="543"/>
      <c r="L2730" s="543"/>
      <c r="M2730" s="502" t="str">
        <f t="array" aca="1" ref="M2730" ca="1">IFERROR(_xludf.IFS(J2730="원천",K2730*3.3%*-1,J2730="원천/고용",SUM(K2730*3.3%*-1,K2730*75%*0.8%*-1)),"")</f>
        <v/>
      </c>
      <c r="N2730" s="503">
        <f t="shared" ca="1" si="39"/>
        <v>0</v>
      </c>
      <c r="O2730" s="540"/>
      <c r="P2730" s="540"/>
      <c r="Q2730" s="537"/>
      <c r="R2730" s="537"/>
      <c r="S2730" s="537"/>
    </row>
    <row r="2731" spans="2:19" ht="18.75" customHeight="1">
      <c r="B2731" s="541"/>
      <c r="C2731" s="541"/>
      <c r="D2731" s="538" t="str">
        <f ca="1">IFERROR(_xludf.XLOOKUP(E2731,예산코드!D:D,예산코드!A:A),"")</f>
        <v/>
      </c>
      <c r="E2731" s="541"/>
      <c r="F2731" s="544"/>
      <c r="G2731" s="508"/>
      <c r="H2731" s="509"/>
      <c r="I2731" s="541"/>
      <c r="J2731" s="541"/>
      <c r="K2731" s="545"/>
      <c r="L2731" s="545"/>
      <c r="M2731" s="502" t="str">
        <f t="array" aca="1" ref="M2731" ca="1">IFERROR(_xludf.IFS(J2731="원천",K2731*3.3%*-1,J2731="원천/고용",SUM(K2731*3.3%*-1,K2731*75%*0.8%*-1)),"")</f>
        <v/>
      </c>
      <c r="N2731" s="503">
        <f t="shared" ca="1" si="39"/>
        <v>0</v>
      </c>
      <c r="O2731" s="541"/>
      <c r="P2731" s="541"/>
      <c r="Q2731" s="537"/>
      <c r="R2731" s="537"/>
      <c r="S2731" s="537"/>
    </row>
    <row r="2732" spans="2:19" ht="18.75" customHeight="1">
      <c r="B2732" s="540"/>
      <c r="C2732" s="540"/>
      <c r="D2732" s="538" t="str">
        <f ca="1">IFERROR(_xludf.XLOOKUP(E2732,예산코드!D:D,예산코드!A:A),"")</f>
        <v/>
      </c>
      <c r="E2732" s="540"/>
      <c r="F2732" s="542"/>
      <c r="G2732" s="506"/>
      <c r="H2732" s="507"/>
      <c r="I2732" s="540"/>
      <c r="J2732" s="540"/>
      <c r="K2732" s="543"/>
      <c r="L2732" s="543"/>
      <c r="M2732" s="502" t="str">
        <f t="array" aca="1" ref="M2732" ca="1">IFERROR(_xludf.IFS(J2732="원천",K2732*3.3%*-1,J2732="원천/고용",SUM(K2732*3.3%*-1,K2732*75%*0.8%*-1)),"")</f>
        <v/>
      </c>
      <c r="N2732" s="503">
        <f t="shared" ca="1" si="39"/>
        <v>0</v>
      </c>
      <c r="O2732" s="540"/>
      <c r="P2732" s="540"/>
      <c r="Q2732" s="537"/>
      <c r="R2732" s="537"/>
      <c r="S2732" s="537"/>
    </row>
    <row r="2733" spans="2:19" ht="18.75" customHeight="1">
      <c r="B2733" s="541"/>
      <c r="C2733" s="541"/>
      <c r="D2733" s="538" t="str">
        <f ca="1">IFERROR(_xludf.XLOOKUP(E2733,예산코드!D:D,예산코드!A:A),"")</f>
        <v/>
      </c>
      <c r="E2733" s="541"/>
      <c r="F2733" s="544"/>
      <c r="G2733" s="508"/>
      <c r="H2733" s="509"/>
      <c r="I2733" s="541"/>
      <c r="J2733" s="541"/>
      <c r="K2733" s="545"/>
      <c r="L2733" s="545"/>
      <c r="M2733" s="502" t="str">
        <f t="array" aca="1" ref="M2733" ca="1">IFERROR(_xludf.IFS(J2733="원천",K2733*3.3%*-1,J2733="원천/고용",SUM(K2733*3.3%*-1,K2733*75%*0.8%*-1)),"")</f>
        <v/>
      </c>
      <c r="N2733" s="503">
        <f t="shared" ca="1" si="39"/>
        <v>0</v>
      </c>
      <c r="O2733" s="541"/>
      <c r="P2733" s="541"/>
      <c r="Q2733" s="537"/>
      <c r="R2733" s="537"/>
      <c r="S2733" s="537"/>
    </row>
    <row r="2734" spans="2:19" ht="18.75" customHeight="1">
      <c r="B2734" s="540"/>
      <c r="C2734" s="540"/>
      <c r="D2734" s="538" t="str">
        <f ca="1">IFERROR(_xludf.XLOOKUP(E2734,예산코드!D:D,예산코드!A:A),"")</f>
        <v/>
      </c>
      <c r="E2734" s="540"/>
      <c r="F2734" s="542"/>
      <c r="G2734" s="506"/>
      <c r="H2734" s="507"/>
      <c r="I2734" s="540"/>
      <c r="J2734" s="540"/>
      <c r="K2734" s="543"/>
      <c r="L2734" s="543"/>
      <c r="M2734" s="502" t="str">
        <f t="array" aca="1" ref="M2734" ca="1">IFERROR(_xludf.IFS(J2734="원천",K2734*3.3%*-1,J2734="원천/고용",SUM(K2734*3.3%*-1,K2734*75%*0.8%*-1)),"")</f>
        <v/>
      </c>
      <c r="N2734" s="503">
        <f t="shared" ca="1" si="39"/>
        <v>0</v>
      </c>
      <c r="O2734" s="540"/>
      <c r="P2734" s="540"/>
      <c r="Q2734" s="537"/>
      <c r="R2734" s="537"/>
      <c r="S2734" s="537"/>
    </row>
    <row r="2735" spans="2:19" ht="18.75" customHeight="1">
      <c r="B2735" s="541"/>
      <c r="C2735" s="541"/>
      <c r="D2735" s="538" t="str">
        <f ca="1">IFERROR(_xludf.XLOOKUP(E2735,예산코드!D:D,예산코드!A:A),"")</f>
        <v/>
      </c>
      <c r="E2735" s="541"/>
      <c r="F2735" s="544"/>
      <c r="G2735" s="508"/>
      <c r="H2735" s="509"/>
      <c r="I2735" s="541"/>
      <c r="J2735" s="541"/>
      <c r="K2735" s="545"/>
      <c r="L2735" s="545"/>
      <c r="M2735" s="502" t="str">
        <f t="array" aca="1" ref="M2735" ca="1">IFERROR(_xludf.IFS(J2735="원천",K2735*3.3%*-1,J2735="원천/고용",SUM(K2735*3.3%*-1,K2735*75%*0.8%*-1)),"")</f>
        <v/>
      </c>
      <c r="N2735" s="503">
        <f t="shared" ca="1" si="39"/>
        <v>0</v>
      </c>
      <c r="O2735" s="541"/>
      <c r="P2735" s="541"/>
      <c r="Q2735" s="537"/>
      <c r="R2735" s="537"/>
      <c r="S2735" s="537"/>
    </row>
    <row r="2736" spans="2:19" ht="18.75" customHeight="1">
      <c r="B2736" s="540"/>
      <c r="C2736" s="540"/>
      <c r="D2736" s="538" t="str">
        <f ca="1">IFERROR(_xludf.XLOOKUP(E2736,예산코드!D:D,예산코드!A:A),"")</f>
        <v/>
      </c>
      <c r="E2736" s="540"/>
      <c r="F2736" s="542"/>
      <c r="G2736" s="506"/>
      <c r="H2736" s="507"/>
      <c r="I2736" s="540"/>
      <c r="J2736" s="540"/>
      <c r="K2736" s="543"/>
      <c r="L2736" s="543"/>
      <c r="M2736" s="502" t="str">
        <f t="array" aca="1" ref="M2736" ca="1">IFERROR(_xludf.IFS(J2736="원천",K2736*3.3%*-1,J2736="원천/고용",SUM(K2736*3.3%*-1,K2736*75%*0.8%*-1)),"")</f>
        <v/>
      </c>
      <c r="N2736" s="503">
        <f t="shared" ca="1" si="39"/>
        <v>0</v>
      </c>
      <c r="O2736" s="540"/>
      <c r="P2736" s="540"/>
      <c r="Q2736" s="537"/>
      <c r="R2736" s="537"/>
      <c r="S2736" s="537"/>
    </row>
    <row r="2737" spans="2:19" ht="18.75" customHeight="1">
      <c r="B2737" s="541"/>
      <c r="C2737" s="541"/>
      <c r="D2737" s="538" t="str">
        <f ca="1">IFERROR(_xludf.XLOOKUP(E2737,예산코드!D:D,예산코드!A:A),"")</f>
        <v/>
      </c>
      <c r="E2737" s="541"/>
      <c r="F2737" s="544"/>
      <c r="G2737" s="508"/>
      <c r="H2737" s="509"/>
      <c r="I2737" s="541"/>
      <c r="J2737" s="541"/>
      <c r="K2737" s="545"/>
      <c r="L2737" s="545"/>
      <c r="M2737" s="502" t="str">
        <f t="array" aca="1" ref="M2737" ca="1">IFERROR(_xludf.IFS(J2737="원천",K2737*3.3%*-1,J2737="원천/고용",SUM(K2737*3.3%*-1,K2737*75%*0.8%*-1)),"")</f>
        <v/>
      </c>
      <c r="N2737" s="503">
        <f t="shared" ca="1" si="39"/>
        <v>0</v>
      </c>
      <c r="O2737" s="541"/>
      <c r="P2737" s="541"/>
      <c r="Q2737" s="537"/>
      <c r="R2737" s="537"/>
      <c r="S2737" s="537"/>
    </row>
    <row r="2738" spans="2:19" ht="18.75" customHeight="1">
      <c r="B2738" s="540"/>
      <c r="C2738" s="540"/>
      <c r="D2738" s="538" t="str">
        <f ca="1">IFERROR(_xludf.XLOOKUP(E2738,예산코드!D:D,예산코드!A:A),"")</f>
        <v/>
      </c>
      <c r="E2738" s="540"/>
      <c r="F2738" s="542"/>
      <c r="G2738" s="506"/>
      <c r="H2738" s="507"/>
      <c r="I2738" s="540"/>
      <c r="J2738" s="540"/>
      <c r="K2738" s="543"/>
      <c r="L2738" s="543"/>
      <c r="M2738" s="502" t="str">
        <f t="array" aca="1" ref="M2738" ca="1">IFERROR(_xludf.IFS(J2738="원천",K2738*3.3%*-1,J2738="원천/고용",SUM(K2738*3.3%*-1,K2738*75%*0.8%*-1)),"")</f>
        <v/>
      </c>
      <c r="N2738" s="503">
        <f t="shared" ca="1" si="39"/>
        <v>0</v>
      </c>
      <c r="O2738" s="540"/>
      <c r="P2738" s="540"/>
      <c r="Q2738" s="537"/>
      <c r="R2738" s="537"/>
      <c r="S2738" s="537"/>
    </row>
    <row r="2739" spans="2:19" ht="18.75" customHeight="1">
      <c r="B2739" s="541"/>
      <c r="C2739" s="541"/>
      <c r="D2739" s="538" t="str">
        <f ca="1">IFERROR(_xludf.XLOOKUP(E2739,예산코드!D:D,예산코드!A:A),"")</f>
        <v/>
      </c>
      <c r="E2739" s="541"/>
      <c r="F2739" s="544"/>
      <c r="G2739" s="508"/>
      <c r="H2739" s="509"/>
      <c r="I2739" s="541"/>
      <c r="J2739" s="541"/>
      <c r="K2739" s="545"/>
      <c r="L2739" s="545"/>
      <c r="M2739" s="502" t="str">
        <f t="array" aca="1" ref="M2739" ca="1">IFERROR(_xludf.IFS(J2739="원천",K2739*3.3%*-1,J2739="원천/고용",SUM(K2739*3.3%*-1,K2739*75%*0.8%*-1)),"")</f>
        <v/>
      </c>
      <c r="N2739" s="503">
        <f t="shared" ca="1" si="39"/>
        <v>0</v>
      </c>
      <c r="O2739" s="541"/>
      <c r="P2739" s="541"/>
      <c r="Q2739" s="537"/>
      <c r="R2739" s="537"/>
      <c r="S2739" s="537"/>
    </row>
    <row r="2740" spans="2:19" ht="18.75" customHeight="1">
      <c r="B2740" s="540"/>
      <c r="C2740" s="540"/>
      <c r="D2740" s="538" t="str">
        <f ca="1">IFERROR(_xludf.XLOOKUP(E2740,예산코드!D:D,예산코드!A:A),"")</f>
        <v/>
      </c>
      <c r="E2740" s="540"/>
      <c r="F2740" s="542"/>
      <c r="G2740" s="506"/>
      <c r="H2740" s="507"/>
      <c r="I2740" s="540"/>
      <c r="J2740" s="540"/>
      <c r="K2740" s="543"/>
      <c r="L2740" s="543"/>
      <c r="M2740" s="502" t="str">
        <f t="array" aca="1" ref="M2740" ca="1">IFERROR(_xludf.IFS(J2740="원천",K2740*3.3%*-1,J2740="원천/고용",SUM(K2740*3.3%*-1,K2740*75%*0.8%*-1)),"")</f>
        <v/>
      </c>
      <c r="N2740" s="503">
        <f t="shared" ca="1" si="39"/>
        <v>0</v>
      </c>
      <c r="O2740" s="540"/>
      <c r="P2740" s="540"/>
      <c r="Q2740" s="537"/>
      <c r="R2740" s="537"/>
      <c r="S2740" s="537"/>
    </row>
    <row r="2741" spans="2:19" ht="18.75" customHeight="1">
      <c r="B2741" s="541"/>
      <c r="C2741" s="541"/>
      <c r="D2741" s="538" t="str">
        <f ca="1">IFERROR(_xludf.XLOOKUP(E2741,예산코드!D:D,예산코드!A:A),"")</f>
        <v/>
      </c>
      <c r="E2741" s="541"/>
      <c r="F2741" s="544"/>
      <c r="G2741" s="508"/>
      <c r="H2741" s="509"/>
      <c r="I2741" s="541"/>
      <c r="J2741" s="541"/>
      <c r="K2741" s="545"/>
      <c r="L2741" s="545"/>
      <c r="M2741" s="502" t="str">
        <f t="array" aca="1" ref="M2741" ca="1">IFERROR(_xludf.IFS(J2741="원천",K2741*3.3%*-1,J2741="원천/고용",SUM(K2741*3.3%*-1,K2741*75%*0.8%*-1)),"")</f>
        <v/>
      </c>
      <c r="N2741" s="503">
        <f t="shared" ca="1" si="39"/>
        <v>0</v>
      </c>
      <c r="O2741" s="541"/>
      <c r="P2741" s="541"/>
      <c r="Q2741" s="537"/>
      <c r="R2741" s="537"/>
      <c r="S2741" s="537"/>
    </row>
    <row r="2742" spans="2:19" ht="18.75" customHeight="1">
      <c r="B2742" s="540"/>
      <c r="C2742" s="540"/>
      <c r="D2742" s="538" t="str">
        <f ca="1">IFERROR(_xludf.XLOOKUP(E2742,예산코드!D:D,예산코드!A:A),"")</f>
        <v/>
      </c>
      <c r="E2742" s="540"/>
      <c r="F2742" s="542"/>
      <c r="G2742" s="506"/>
      <c r="H2742" s="507"/>
      <c r="I2742" s="540"/>
      <c r="J2742" s="540"/>
      <c r="K2742" s="543"/>
      <c r="L2742" s="543"/>
      <c r="M2742" s="502" t="str">
        <f t="array" aca="1" ref="M2742" ca="1">IFERROR(_xludf.IFS(J2742="원천",K2742*3.3%*-1,J2742="원천/고용",SUM(K2742*3.3%*-1,K2742*75%*0.8%*-1)),"")</f>
        <v/>
      </c>
      <c r="N2742" s="503">
        <f t="shared" ca="1" si="39"/>
        <v>0</v>
      </c>
      <c r="O2742" s="540"/>
      <c r="P2742" s="540"/>
      <c r="Q2742" s="537"/>
      <c r="R2742" s="537"/>
      <c r="S2742" s="537"/>
    </row>
    <row r="2743" spans="2:19" ht="18.75" customHeight="1">
      <c r="B2743" s="541"/>
      <c r="C2743" s="541"/>
      <c r="D2743" s="538" t="str">
        <f ca="1">IFERROR(_xludf.XLOOKUP(E2743,예산코드!D:D,예산코드!A:A),"")</f>
        <v/>
      </c>
      <c r="E2743" s="541"/>
      <c r="F2743" s="544"/>
      <c r="G2743" s="508"/>
      <c r="H2743" s="509"/>
      <c r="I2743" s="541"/>
      <c r="J2743" s="541"/>
      <c r="K2743" s="545"/>
      <c r="L2743" s="545"/>
      <c r="M2743" s="502" t="str">
        <f t="array" aca="1" ref="M2743" ca="1">IFERROR(_xludf.IFS(J2743="원천",K2743*3.3%*-1,J2743="원천/고용",SUM(K2743*3.3%*-1,K2743*75%*0.8%*-1)),"")</f>
        <v/>
      </c>
      <c r="N2743" s="503">
        <f t="shared" ca="1" si="39"/>
        <v>0</v>
      </c>
      <c r="O2743" s="541"/>
      <c r="P2743" s="541"/>
      <c r="Q2743" s="537"/>
      <c r="R2743" s="537"/>
      <c r="S2743" s="537"/>
    </row>
    <row r="2744" spans="2:19" ht="18.75" customHeight="1">
      <c r="B2744" s="540"/>
      <c r="C2744" s="540"/>
      <c r="D2744" s="538" t="str">
        <f ca="1">IFERROR(_xludf.XLOOKUP(E2744,예산코드!D:D,예산코드!A:A),"")</f>
        <v/>
      </c>
      <c r="E2744" s="540"/>
      <c r="F2744" s="542"/>
      <c r="G2744" s="506"/>
      <c r="H2744" s="507"/>
      <c r="I2744" s="540"/>
      <c r="J2744" s="540"/>
      <c r="K2744" s="543"/>
      <c r="L2744" s="543"/>
      <c r="M2744" s="502" t="str">
        <f t="array" aca="1" ref="M2744" ca="1">IFERROR(_xludf.IFS(J2744="원천",K2744*3.3%*-1,J2744="원천/고용",SUM(K2744*3.3%*-1,K2744*75%*0.8%*-1)),"")</f>
        <v/>
      </c>
      <c r="N2744" s="503">
        <f t="shared" ca="1" si="39"/>
        <v>0</v>
      </c>
      <c r="O2744" s="540"/>
      <c r="P2744" s="540"/>
      <c r="Q2744" s="537"/>
      <c r="R2744" s="537"/>
      <c r="S2744" s="537"/>
    </row>
    <row r="2745" spans="2:19" ht="18.75" customHeight="1">
      <c r="B2745" s="541"/>
      <c r="C2745" s="541"/>
      <c r="D2745" s="538" t="str">
        <f ca="1">IFERROR(_xludf.XLOOKUP(E2745,예산코드!D:D,예산코드!A:A),"")</f>
        <v/>
      </c>
      <c r="E2745" s="541"/>
      <c r="F2745" s="544"/>
      <c r="G2745" s="508"/>
      <c r="H2745" s="509"/>
      <c r="I2745" s="541"/>
      <c r="J2745" s="541"/>
      <c r="K2745" s="545"/>
      <c r="L2745" s="545"/>
      <c r="M2745" s="502" t="str">
        <f t="array" aca="1" ref="M2745" ca="1">IFERROR(_xludf.IFS(J2745="원천",K2745*3.3%*-1,J2745="원천/고용",SUM(K2745*3.3%*-1,K2745*75%*0.8%*-1)),"")</f>
        <v/>
      </c>
      <c r="N2745" s="503">
        <f t="shared" ca="1" si="39"/>
        <v>0</v>
      </c>
      <c r="O2745" s="541"/>
      <c r="P2745" s="541"/>
      <c r="Q2745" s="537"/>
      <c r="R2745" s="537"/>
      <c r="S2745" s="537"/>
    </row>
    <row r="2746" spans="2:19" ht="18.75" customHeight="1">
      <c r="B2746" s="540"/>
      <c r="C2746" s="540"/>
      <c r="D2746" s="538" t="str">
        <f ca="1">IFERROR(_xludf.XLOOKUP(E2746,예산코드!D:D,예산코드!A:A),"")</f>
        <v/>
      </c>
      <c r="E2746" s="540"/>
      <c r="F2746" s="542"/>
      <c r="G2746" s="506"/>
      <c r="H2746" s="507"/>
      <c r="I2746" s="540"/>
      <c r="J2746" s="540"/>
      <c r="K2746" s="543"/>
      <c r="L2746" s="543"/>
      <c r="M2746" s="502" t="str">
        <f t="array" aca="1" ref="M2746" ca="1">IFERROR(_xludf.IFS(J2746="원천",K2746*3.3%*-1,J2746="원천/고용",SUM(K2746*3.3%*-1,K2746*75%*0.8%*-1)),"")</f>
        <v/>
      </c>
      <c r="N2746" s="503">
        <f t="shared" ca="1" si="39"/>
        <v>0</v>
      </c>
      <c r="O2746" s="540"/>
      <c r="P2746" s="540"/>
      <c r="Q2746" s="537"/>
      <c r="R2746" s="537"/>
      <c r="S2746" s="537"/>
    </row>
    <row r="2747" spans="2:19" ht="18.75" customHeight="1">
      <c r="B2747" s="541"/>
      <c r="C2747" s="541"/>
      <c r="D2747" s="538" t="str">
        <f ca="1">IFERROR(_xludf.XLOOKUP(E2747,예산코드!D:D,예산코드!A:A),"")</f>
        <v/>
      </c>
      <c r="E2747" s="541"/>
      <c r="F2747" s="544"/>
      <c r="G2747" s="508"/>
      <c r="H2747" s="509"/>
      <c r="I2747" s="541"/>
      <c r="J2747" s="541"/>
      <c r="K2747" s="545"/>
      <c r="L2747" s="545"/>
      <c r="M2747" s="502" t="str">
        <f t="array" aca="1" ref="M2747" ca="1">IFERROR(_xludf.IFS(J2747="원천",K2747*3.3%*-1,J2747="원천/고용",SUM(K2747*3.3%*-1,K2747*75%*0.8%*-1)),"")</f>
        <v/>
      </c>
      <c r="N2747" s="503">
        <f t="shared" ca="1" si="39"/>
        <v>0</v>
      </c>
      <c r="O2747" s="541"/>
      <c r="P2747" s="541"/>
      <c r="Q2747" s="537"/>
      <c r="R2747" s="537"/>
      <c r="S2747" s="537"/>
    </row>
    <row r="2748" spans="2:19" ht="18.75" customHeight="1">
      <c r="B2748" s="540"/>
      <c r="C2748" s="540"/>
      <c r="D2748" s="538" t="str">
        <f ca="1">IFERROR(_xludf.XLOOKUP(E2748,예산코드!D:D,예산코드!A:A),"")</f>
        <v/>
      </c>
      <c r="E2748" s="540"/>
      <c r="F2748" s="542"/>
      <c r="G2748" s="506"/>
      <c r="H2748" s="507"/>
      <c r="I2748" s="540"/>
      <c r="J2748" s="540"/>
      <c r="K2748" s="543"/>
      <c r="L2748" s="543"/>
      <c r="M2748" s="502" t="str">
        <f t="array" aca="1" ref="M2748" ca="1">IFERROR(_xludf.IFS(J2748="원천",K2748*3.3%*-1,J2748="원천/고용",SUM(K2748*3.3%*-1,K2748*75%*0.8%*-1)),"")</f>
        <v/>
      </c>
      <c r="N2748" s="503">
        <f t="shared" ca="1" si="39"/>
        <v>0</v>
      </c>
      <c r="O2748" s="540"/>
      <c r="P2748" s="540"/>
      <c r="Q2748" s="537"/>
      <c r="R2748" s="537"/>
      <c r="S2748" s="537"/>
    </row>
    <row r="2749" spans="2:19" ht="18.75" customHeight="1">
      <c r="B2749" s="541"/>
      <c r="C2749" s="541"/>
      <c r="D2749" s="538" t="str">
        <f ca="1">IFERROR(_xludf.XLOOKUP(E2749,예산코드!D:D,예산코드!A:A),"")</f>
        <v/>
      </c>
      <c r="E2749" s="541"/>
      <c r="F2749" s="544"/>
      <c r="G2749" s="508"/>
      <c r="H2749" s="509"/>
      <c r="I2749" s="541"/>
      <c r="J2749" s="541"/>
      <c r="K2749" s="545"/>
      <c r="L2749" s="545"/>
      <c r="M2749" s="502" t="str">
        <f t="array" aca="1" ref="M2749" ca="1">IFERROR(_xludf.IFS(J2749="원천",K2749*3.3%*-1,J2749="원천/고용",SUM(K2749*3.3%*-1,K2749*75%*0.8%*-1)),"")</f>
        <v/>
      </c>
      <c r="N2749" s="503">
        <f t="shared" ca="1" si="39"/>
        <v>0</v>
      </c>
      <c r="O2749" s="541"/>
      <c r="P2749" s="541"/>
      <c r="Q2749" s="537"/>
      <c r="R2749" s="537"/>
      <c r="S2749" s="537"/>
    </row>
    <row r="2750" spans="2:19" ht="18.75" customHeight="1">
      <c r="B2750" s="540"/>
      <c r="C2750" s="540"/>
      <c r="D2750" s="538" t="str">
        <f ca="1">IFERROR(_xludf.XLOOKUP(E2750,예산코드!D:D,예산코드!A:A),"")</f>
        <v/>
      </c>
      <c r="E2750" s="540"/>
      <c r="F2750" s="542"/>
      <c r="G2750" s="506"/>
      <c r="H2750" s="507"/>
      <c r="I2750" s="540"/>
      <c r="J2750" s="540"/>
      <c r="K2750" s="543"/>
      <c r="L2750" s="543"/>
      <c r="M2750" s="502" t="str">
        <f t="array" aca="1" ref="M2750" ca="1">IFERROR(_xludf.IFS(J2750="원천",K2750*3.3%*-1,J2750="원천/고용",SUM(K2750*3.3%*-1,K2750*75%*0.8%*-1)),"")</f>
        <v/>
      </c>
      <c r="N2750" s="503">
        <f t="shared" ca="1" si="39"/>
        <v>0</v>
      </c>
      <c r="O2750" s="540"/>
      <c r="P2750" s="540"/>
      <c r="Q2750" s="537"/>
      <c r="R2750" s="537"/>
      <c r="S2750" s="537"/>
    </row>
    <row r="2751" spans="2:19" ht="18.75" customHeight="1">
      <c r="B2751" s="541"/>
      <c r="C2751" s="541"/>
      <c r="D2751" s="538" t="str">
        <f ca="1">IFERROR(_xludf.XLOOKUP(E2751,예산코드!D:D,예산코드!A:A),"")</f>
        <v/>
      </c>
      <c r="E2751" s="541"/>
      <c r="F2751" s="544"/>
      <c r="G2751" s="508"/>
      <c r="H2751" s="509"/>
      <c r="I2751" s="541"/>
      <c r="J2751" s="541"/>
      <c r="K2751" s="545"/>
      <c r="L2751" s="545"/>
      <c r="M2751" s="502" t="str">
        <f t="array" aca="1" ref="M2751" ca="1">IFERROR(_xludf.IFS(J2751="원천",K2751*3.3%*-1,J2751="원천/고용",SUM(K2751*3.3%*-1,K2751*75%*0.8%*-1)),"")</f>
        <v/>
      </c>
      <c r="N2751" s="503">
        <f t="shared" ca="1" si="39"/>
        <v>0</v>
      </c>
      <c r="O2751" s="541"/>
      <c r="P2751" s="541"/>
      <c r="Q2751" s="537"/>
      <c r="R2751" s="537"/>
      <c r="S2751" s="537"/>
    </row>
    <row r="2752" spans="2:19" ht="18.75" customHeight="1">
      <c r="B2752" s="540"/>
      <c r="C2752" s="540"/>
      <c r="D2752" s="538" t="str">
        <f ca="1">IFERROR(_xludf.XLOOKUP(E2752,예산코드!D:D,예산코드!A:A),"")</f>
        <v/>
      </c>
      <c r="E2752" s="540"/>
      <c r="F2752" s="542"/>
      <c r="G2752" s="506"/>
      <c r="H2752" s="507"/>
      <c r="I2752" s="540"/>
      <c r="J2752" s="540"/>
      <c r="K2752" s="543"/>
      <c r="L2752" s="543"/>
      <c r="M2752" s="502" t="str">
        <f t="array" aca="1" ref="M2752" ca="1">IFERROR(_xludf.IFS(J2752="원천",K2752*3.3%*-1,J2752="원천/고용",SUM(K2752*3.3%*-1,K2752*75%*0.8%*-1)),"")</f>
        <v/>
      </c>
      <c r="N2752" s="503">
        <f t="shared" ca="1" si="39"/>
        <v>0</v>
      </c>
      <c r="O2752" s="540"/>
      <c r="P2752" s="540"/>
      <c r="Q2752" s="537"/>
      <c r="R2752" s="537"/>
      <c r="S2752" s="537"/>
    </row>
    <row r="2753" spans="2:19" ht="18.75" customHeight="1">
      <c r="B2753" s="541"/>
      <c r="C2753" s="541"/>
      <c r="D2753" s="538" t="str">
        <f ca="1">IFERROR(_xludf.XLOOKUP(E2753,예산코드!D:D,예산코드!A:A),"")</f>
        <v/>
      </c>
      <c r="E2753" s="541"/>
      <c r="F2753" s="544"/>
      <c r="G2753" s="508"/>
      <c r="H2753" s="509"/>
      <c r="I2753" s="541"/>
      <c r="J2753" s="541"/>
      <c r="K2753" s="545"/>
      <c r="L2753" s="545"/>
      <c r="M2753" s="502" t="str">
        <f t="array" aca="1" ref="M2753" ca="1">IFERROR(_xludf.IFS(J2753="원천",K2753*3.3%*-1,J2753="원천/고용",SUM(K2753*3.3%*-1,K2753*75%*0.8%*-1)),"")</f>
        <v/>
      </c>
      <c r="N2753" s="503">
        <f t="shared" ca="1" si="39"/>
        <v>0</v>
      </c>
      <c r="O2753" s="541"/>
      <c r="P2753" s="541"/>
      <c r="Q2753" s="537"/>
      <c r="R2753" s="537"/>
      <c r="S2753" s="537"/>
    </row>
    <row r="2754" spans="2:19" ht="18.75" customHeight="1">
      <c r="B2754" s="540"/>
      <c r="C2754" s="540"/>
      <c r="D2754" s="538" t="str">
        <f ca="1">IFERROR(_xludf.XLOOKUP(E2754,예산코드!D:D,예산코드!A:A),"")</f>
        <v/>
      </c>
      <c r="E2754" s="540"/>
      <c r="F2754" s="542"/>
      <c r="G2754" s="506"/>
      <c r="H2754" s="507"/>
      <c r="I2754" s="540"/>
      <c r="J2754" s="540"/>
      <c r="K2754" s="543"/>
      <c r="L2754" s="543"/>
      <c r="M2754" s="502" t="str">
        <f t="array" aca="1" ref="M2754" ca="1">IFERROR(_xludf.IFS(J2754="원천",K2754*3.3%*-1,J2754="원천/고용",SUM(K2754*3.3%*-1,K2754*75%*0.8%*-1)),"")</f>
        <v/>
      </c>
      <c r="N2754" s="503">
        <f t="shared" ca="1" si="39"/>
        <v>0</v>
      </c>
      <c r="O2754" s="540"/>
      <c r="P2754" s="540"/>
      <c r="Q2754" s="537"/>
      <c r="R2754" s="537"/>
      <c r="S2754" s="537"/>
    </row>
    <row r="2755" spans="2:19" ht="18.75" customHeight="1">
      <c r="B2755" s="541"/>
      <c r="C2755" s="541"/>
      <c r="D2755" s="538" t="str">
        <f ca="1">IFERROR(_xludf.XLOOKUP(E2755,예산코드!D:D,예산코드!A:A),"")</f>
        <v/>
      </c>
      <c r="E2755" s="541"/>
      <c r="F2755" s="544"/>
      <c r="G2755" s="508"/>
      <c r="H2755" s="509"/>
      <c r="I2755" s="541"/>
      <c r="J2755" s="541"/>
      <c r="K2755" s="545"/>
      <c r="L2755" s="545"/>
      <c r="M2755" s="502" t="str">
        <f t="array" aca="1" ref="M2755" ca="1">IFERROR(_xludf.IFS(J2755="원천",K2755*3.3%*-1,J2755="원천/고용",SUM(K2755*3.3%*-1,K2755*75%*0.8%*-1)),"")</f>
        <v/>
      </c>
      <c r="N2755" s="503">
        <f t="shared" ca="1" si="39"/>
        <v>0</v>
      </c>
      <c r="O2755" s="541"/>
      <c r="P2755" s="541"/>
      <c r="Q2755" s="537"/>
      <c r="R2755" s="537"/>
      <c r="S2755" s="537"/>
    </row>
    <row r="2756" spans="2:19" ht="18.75" customHeight="1">
      <c r="B2756" s="540"/>
      <c r="C2756" s="540"/>
      <c r="D2756" s="538" t="str">
        <f ca="1">IFERROR(_xludf.XLOOKUP(E2756,예산코드!D:D,예산코드!A:A),"")</f>
        <v/>
      </c>
      <c r="E2756" s="540"/>
      <c r="F2756" s="542"/>
      <c r="G2756" s="506"/>
      <c r="H2756" s="507"/>
      <c r="I2756" s="540"/>
      <c r="J2756" s="540"/>
      <c r="K2756" s="543"/>
      <c r="L2756" s="543"/>
      <c r="M2756" s="502" t="str">
        <f t="array" aca="1" ref="M2756" ca="1">IFERROR(_xludf.IFS(J2756="원천",K2756*3.3%*-1,J2756="원천/고용",SUM(K2756*3.3%*-1,K2756*75%*0.8%*-1)),"")</f>
        <v/>
      </c>
      <c r="N2756" s="503">
        <f t="shared" ca="1" si="39"/>
        <v>0</v>
      </c>
      <c r="O2756" s="540"/>
      <c r="P2756" s="540"/>
      <c r="Q2756" s="537"/>
      <c r="R2756" s="537"/>
      <c r="S2756" s="537"/>
    </row>
    <row r="2757" spans="2:19" ht="18.75" customHeight="1">
      <c r="B2757" s="541"/>
      <c r="C2757" s="541"/>
      <c r="D2757" s="538" t="str">
        <f ca="1">IFERROR(_xludf.XLOOKUP(E2757,예산코드!D:D,예산코드!A:A),"")</f>
        <v/>
      </c>
      <c r="E2757" s="541"/>
      <c r="F2757" s="544"/>
      <c r="G2757" s="508"/>
      <c r="H2757" s="509"/>
      <c r="I2757" s="541"/>
      <c r="J2757" s="541"/>
      <c r="K2757" s="545"/>
      <c r="L2757" s="545"/>
      <c r="M2757" s="502" t="str">
        <f t="array" aca="1" ref="M2757" ca="1">IFERROR(_xludf.IFS(J2757="원천",K2757*3.3%*-1,J2757="원천/고용",SUM(K2757*3.3%*-1,K2757*75%*0.8%*-1)),"")</f>
        <v/>
      </c>
      <c r="N2757" s="503">
        <f t="shared" ca="1" si="39"/>
        <v>0</v>
      </c>
      <c r="O2757" s="541"/>
      <c r="P2757" s="541"/>
      <c r="Q2757" s="537"/>
      <c r="R2757" s="537"/>
      <c r="S2757" s="537"/>
    </row>
    <row r="2758" spans="2:19" ht="18.75" customHeight="1">
      <c r="B2758" s="540"/>
      <c r="C2758" s="540"/>
      <c r="D2758" s="538" t="str">
        <f ca="1">IFERROR(_xludf.XLOOKUP(E2758,예산코드!D:D,예산코드!A:A),"")</f>
        <v/>
      </c>
      <c r="E2758" s="540"/>
      <c r="F2758" s="542"/>
      <c r="G2758" s="506"/>
      <c r="H2758" s="507"/>
      <c r="I2758" s="540"/>
      <c r="J2758" s="540"/>
      <c r="K2758" s="543"/>
      <c r="L2758" s="543"/>
      <c r="M2758" s="502" t="str">
        <f t="array" aca="1" ref="M2758" ca="1">IFERROR(_xludf.IFS(J2758="원천",K2758*3.3%*-1,J2758="원천/고용",SUM(K2758*3.3%*-1,K2758*75%*0.8%*-1)),"")</f>
        <v/>
      </c>
      <c r="N2758" s="503">
        <f t="shared" ca="1" si="39"/>
        <v>0</v>
      </c>
      <c r="O2758" s="540"/>
      <c r="P2758" s="540"/>
      <c r="Q2758" s="537"/>
      <c r="R2758" s="537"/>
      <c r="S2758" s="537"/>
    </row>
    <row r="2759" spans="2:19" ht="18.75" customHeight="1">
      <c r="B2759" s="541"/>
      <c r="C2759" s="541"/>
      <c r="D2759" s="538" t="str">
        <f ca="1">IFERROR(_xludf.XLOOKUP(E2759,예산코드!D:D,예산코드!A:A),"")</f>
        <v/>
      </c>
      <c r="E2759" s="541"/>
      <c r="F2759" s="544"/>
      <c r="G2759" s="508"/>
      <c r="H2759" s="509"/>
      <c r="I2759" s="541"/>
      <c r="J2759" s="541"/>
      <c r="K2759" s="545"/>
      <c r="L2759" s="545"/>
      <c r="M2759" s="502" t="str">
        <f t="array" aca="1" ref="M2759" ca="1">IFERROR(_xludf.IFS(J2759="원천",K2759*3.3%*-1,J2759="원천/고용",SUM(K2759*3.3%*-1,K2759*75%*0.8%*-1)),"")</f>
        <v/>
      </c>
      <c r="N2759" s="503">
        <f t="shared" ca="1" si="39"/>
        <v>0</v>
      </c>
      <c r="O2759" s="541"/>
      <c r="P2759" s="541"/>
      <c r="Q2759" s="537"/>
      <c r="R2759" s="537"/>
      <c r="S2759" s="537"/>
    </row>
    <row r="2760" spans="2:19" ht="18.75" customHeight="1">
      <c r="B2760" s="540"/>
      <c r="C2760" s="540"/>
      <c r="D2760" s="538" t="str">
        <f ca="1">IFERROR(_xludf.XLOOKUP(E2760,예산코드!D:D,예산코드!A:A),"")</f>
        <v/>
      </c>
      <c r="E2760" s="540"/>
      <c r="F2760" s="542"/>
      <c r="G2760" s="506"/>
      <c r="H2760" s="507"/>
      <c r="I2760" s="540"/>
      <c r="J2760" s="540"/>
      <c r="K2760" s="543"/>
      <c r="L2760" s="543"/>
      <c r="M2760" s="502" t="str">
        <f t="array" aca="1" ref="M2760" ca="1">IFERROR(_xludf.IFS(J2760="원천",K2760*3.3%*-1,J2760="원천/고용",SUM(K2760*3.3%*-1,K2760*75%*0.8%*-1)),"")</f>
        <v/>
      </c>
      <c r="N2760" s="503">
        <f t="shared" ca="1" si="39"/>
        <v>0</v>
      </c>
      <c r="O2760" s="540"/>
      <c r="P2760" s="540"/>
      <c r="Q2760" s="537"/>
      <c r="R2760" s="537"/>
      <c r="S2760" s="537"/>
    </row>
    <row r="2761" spans="2:19" ht="18.75" customHeight="1">
      <c r="B2761" s="541"/>
      <c r="C2761" s="541"/>
      <c r="D2761" s="538" t="str">
        <f ca="1">IFERROR(_xludf.XLOOKUP(E2761,예산코드!D:D,예산코드!A:A),"")</f>
        <v/>
      </c>
      <c r="E2761" s="541"/>
      <c r="F2761" s="544"/>
      <c r="G2761" s="508"/>
      <c r="H2761" s="509"/>
      <c r="I2761" s="541"/>
      <c r="J2761" s="541"/>
      <c r="K2761" s="545"/>
      <c r="L2761" s="545"/>
      <c r="M2761" s="502" t="str">
        <f t="array" aca="1" ref="M2761" ca="1">IFERROR(_xludf.IFS(J2761="원천",K2761*3.3%*-1,J2761="원천/고용",SUM(K2761*3.3%*-1,K2761*75%*0.8%*-1)),"")</f>
        <v/>
      </c>
      <c r="N2761" s="503">
        <f t="shared" ca="1" si="39"/>
        <v>0</v>
      </c>
      <c r="O2761" s="541"/>
      <c r="P2761" s="541"/>
      <c r="Q2761" s="537"/>
      <c r="R2761" s="537"/>
      <c r="S2761" s="537"/>
    </row>
    <row r="2762" spans="2:19" ht="18.75" customHeight="1">
      <c r="B2762" s="540"/>
      <c r="C2762" s="540"/>
      <c r="D2762" s="538" t="str">
        <f ca="1">IFERROR(_xludf.XLOOKUP(E2762,예산코드!D:D,예산코드!A:A),"")</f>
        <v/>
      </c>
      <c r="E2762" s="540"/>
      <c r="F2762" s="542"/>
      <c r="G2762" s="506"/>
      <c r="H2762" s="507"/>
      <c r="I2762" s="540"/>
      <c r="J2762" s="540"/>
      <c r="K2762" s="543"/>
      <c r="L2762" s="543"/>
      <c r="M2762" s="502" t="str">
        <f t="array" aca="1" ref="M2762" ca="1">IFERROR(_xludf.IFS(J2762="원천",K2762*3.3%*-1,J2762="원천/고용",SUM(K2762*3.3%*-1,K2762*75%*0.8%*-1)),"")</f>
        <v/>
      </c>
      <c r="N2762" s="503">
        <f t="shared" ca="1" si="39"/>
        <v>0</v>
      </c>
      <c r="O2762" s="540"/>
      <c r="P2762" s="540"/>
      <c r="Q2762" s="537"/>
      <c r="R2762" s="537"/>
      <c r="S2762" s="537"/>
    </row>
    <row r="2763" spans="2:19" ht="18.75" customHeight="1">
      <c r="B2763" s="541"/>
      <c r="C2763" s="541"/>
      <c r="D2763" s="538" t="str">
        <f ca="1">IFERROR(_xludf.XLOOKUP(E2763,예산코드!D:D,예산코드!A:A),"")</f>
        <v/>
      </c>
      <c r="E2763" s="541"/>
      <c r="F2763" s="544"/>
      <c r="G2763" s="508"/>
      <c r="H2763" s="509"/>
      <c r="I2763" s="541"/>
      <c r="J2763" s="541"/>
      <c r="K2763" s="545"/>
      <c r="L2763" s="545"/>
      <c r="M2763" s="502" t="str">
        <f t="array" aca="1" ref="M2763" ca="1">IFERROR(_xludf.IFS(J2763="원천",K2763*3.3%*-1,J2763="원천/고용",SUM(K2763*3.3%*-1,K2763*75%*0.8%*-1)),"")</f>
        <v/>
      </c>
      <c r="N2763" s="503">
        <f t="shared" ca="1" si="39"/>
        <v>0</v>
      </c>
      <c r="O2763" s="541"/>
      <c r="P2763" s="541"/>
      <c r="Q2763" s="537"/>
      <c r="R2763" s="537"/>
      <c r="S2763" s="537"/>
    </row>
    <row r="2764" spans="2:19" ht="18.75" customHeight="1">
      <c r="B2764" s="540"/>
      <c r="C2764" s="540"/>
      <c r="D2764" s="538" t="str">
        <f ca="1">IFERROR(_xludf.XLOOKUP(E2764,예산코드!D:D,예산코드!A:A),"")</f>
        <v/>
      </c>
      <c r="E2764" s="540"/>
      <c r="F2764" s="542"/>
      <c r="G2764" s="506"/>
      <c r="H2764" s="507"/>
      <c r="I2764" s="540"/>
      <c r="J2764" s="540"/>
      <c r="K2764" s="543"/>
      <c r="L2764" s="543"/>
      <c r="M2764" s="502" t="str">
        <f t="array" aca="1" ref="M2764" ca="1">IFERROR(_xludf.IFS(J2764="원천",K2764*3.3%*-1,J2764="원천/고용",SUM(K2764*3.3%*-1,K2764*75%*0.8%*-1)),"")</f>
        <v/>
      </c>
      <c r="N2764" s="503">
        <f t="shared" ca="1" si="39"/>
        <v>0</v>
      </c>
      <c r="O2764" s="540"/>
      <c r="P2764" s="540"/>
      <c r="Q2764" s="537"/>
      <c r="R2764" s="537"/>
      <c r="S2764" s="537"/>
    </row>
    <row r="2765" spans="2:19" ht="18.75" customHeight="1">
      <c r="B2765" s="541"/>
      <c r="C2765" s="541"/>
      <c r="D2765" s="538" t="str">
        <f ca="1">IFERROR(_xludf.XLOOKUP(E2765,예산코드!D:D,예산코드!A:A),"")</f>
        <v/>
      </c>
      <c r="E2765" s="541"/>
      <c r="F2765" s="544"/>
      <c r="G2765" s="508"/>
      <c r="H2765" s="509"/>
      <c r="I2765" s="541"/>
      <c r="J2765" s="541"/>
      <c r="K2765" s="545"/>
      <c r="L2765" s="545"/>
      <c r="M2765" s="502" t="str">
        <f t="array" aca="1" ref="M2765" ca="1">IFERROR(_xludf.IFS(J2765="원천",K2765*3.3%*-1,J2765="원천/고용",SUM(K2765*3.3%*-1,K2765*75%*0.8%*-1)),"")</f>
        <v/>
      </c>
      <c r="N2765" s="503">
        <f t="shared" ca="1" si="39"/>
        <v>0</v>
      </c>
      <c r="O2765" s="541"/>
      <c r="P2765" s="541"/>
      <c r="Q2765" s="537"/>
      <c r="R2765" s="537"/>
      <c r="S2765" s="537"/>
    </row>
    <row r="2766" spans="2:19" ht="18.75" customHeight="1">
      <c r="B2766" s="540"/>
      <c r="C2766" s="540"/>
      <c r="D2766" s="538" t="str">
        <f ca="1">IFERROR(_xludf.XLOOKUP(E2766,예산코드!D:D,예산코드!A:A),"")</f>
        <v/>
      </c>
      <c r="E2766" s="540"/>
      <c r="F2766" s="542"/>
      <c r="G2766" s="506"/>
      <c r="H2766" s="507"/>
      <c r="I2766" s="540"/>
      <c r="J2766" s="540"/>
      <c r="K2766" s="543"/>
      <c r="L2766" s="543"/>
      <c r="M2766" s="502" t="str">
        <f t="array" aca="1" ref="M2766" ca="1">IFERROR(_xludf.IFS(J2766="원천",K2766*3.3%*-1,J2766="원천/고용",SUM(K2766*3.3%*-1,K2766*75%*0.8%*-1)),"")</f>
        <v/>
      </c>
      <c r="N2766" s="503">
        <f t="shared" ca="1" si="39"/>
        <v>0</v>
      </c>
      <c r="O2766" s="540"/>
      <c r="P2766" s="540"/>
      <c r="Q2766" s="537"/>
      <c r="R2766" s="537"/>
      <c r="S2766" s="537"/>
    </row>
    <row r="2767" spans="2:19" ht="18.75" customHeight="1">
      <c r="B2767" s="541"/>
      <c r="C2767" s="541"/>
      <c r="D2767" s="538" t="str">
        <f ca="1">IFERROR(_xludf.XLOOKUP(E2767,예산코드!D:D,예산코드!A:A),"")</f>
        <v/>
      </c>
      <c r="E2767" s="541"/>
      <c r="F2767" s="544"/>
      <c r="G2767" s="508"/>
      <c r="H2767" s="509"/>
      <c r="I2767" s="541"/>
      <c r="J2767" s="541"/>
      <c r="K2767" s="545"/>
      <c r="L2767" s="545"/>
      <c r="M2767" s="502" t="str">
        <f t="array" aca="1" ref="M2767" ca="1">IFERROR(_xludf.IFS(J2767="원천",K2767*3.3%*-1,J2767="원천/고용",SUM(K2767*3.3%*-1,K2767*75%*0.8%*-1)),"")</f>
        <v/>
      </c>
      <c r="N2767" s="503">
        <f t="shared" ca="1" si="39"/>
        <v>0</v>
      </c>
      <c r="O2767" s="541"/>
      <c r="P2767" s="541"/>
      <c r="Q2767" s="537"/>
      <c r="R2767" s="537"/>
      <c r="S2767" s="537"/>
    </row>
    <row r="2768" spans="2:19" ht="18.75" customHeight="1">
      <c r="B2768" s="540"/>
      <c r="C2768" s="540"/>
      <c r="D2768" s="538" t="str">
        <f ca="1">IFERROR(_xludf.XLOOKUP(E2768,예산코드!D:D,예산코드!A:A),"")</f>
        <v/>
      </c>
      <c r="E2768" s="540"/>
      <c r="F2768" s="542"/>
      <c r="G2768" s="506"/>
      <c r="H2768" s="507"/>
      <c r="I2768" s="540"/>
      <c r="J2768" s="540"/>
      <c r="K2768" s="543"/>
      <c r="L2768" s="543"/>
      <c r="M2768" s="502" t="str">
        <f t="array" aca="1" ref="M2768" ca="1">IFERROR(_xludf.IFS(J2768="원천",K2768*3.3%*-1,J2768="원천/고용",SUM(K2768*3.3%*-1,K2768*75%*0.8%*-1)),"")</f>
        <v/>
      </c>
      <c r="N2768" s="503">
        <f t="shared" ca="1" si="39"/>
        <v>0</v>
      </c>
      <c r="O2768" s="540"/>
      <c r="P2768" s="540"/>
      <c r="Q2768" s="537"/>
      <c r="R2768" s="537"/>
      <c r="S2768" s="537"/>
    </row>
    <row r="2769" spans="2:19" ht="18.75" customHeight="1">
      <c r="B2769" s="541"/>
      <c r="C2769" s="541"/>
      <c r="D2769" s="538" t="str">
        <f ca="1">IFERROR(_xludf.XLOOKUP(E2769,예산코드!D:D,예산코드!A:A),"")</f>
        <v/>
      </c>
      <c r="E2769" s="541"/>
      <c r="F2769" s="544"/>
      <c r="G2769" s="508"/>
      <c r="H2769" s="509"/>
      <c r="I2769" s="541"/>
      <c r="J2769" s="541"/>
      <c r="K2769" s="545"/>
      <c r="L2769" s="545"/>
      <c r="M2769" s="502" t="str">
        <f t="array" aca="1" ref="M2769" ca="1">IFERROR(_xludf.IFS(J2769="원천",K2769*3.3%*-1,J2769="원천/고용",SUM(K2769*3.3%*-1,K2769*75%*0.8%*-1)),"")</f>
        <v/>
      </c>
      <c r="N2769" s="503">
        <f t="shared" ca="1" si="39"/>
        <v>0</v>
      </c>
      <c r="O2769" s="541"/>
      <c r="P2769" s="541"/>
      <c r="Q2769" s="537"/>
      <c r="R2769" s="537"/>
      <c r="S2769" s="537"/>
    </row>
    <row r="2770" spans="2:19" ht="18.75" customHeight="1">
      <c r="B2770" s="540"/>
      <c r="C2770" s="540"/>
      <c r="D2770" s="538" t="str">
        <f ca="1">IFERROR(_xludf.XLOOKUP(E2770,예산코드!D:D,예산코드!A:A),"")</f>
        <v/>
      </c>
      <c r="E2770" s="540"/>
      <c r="F2770" s="542"/>
      <c r="G2770" s="506"/>
      <c r="H2770" s="507"/>
      <c r="I2770" s="540"/>
      <c r="J2770" s="540"/>
      <c r="K2770" s="543"/>
      <c r="L2770" s="543"/>
      <c r="M2770" s="502" t="str">
        <f t="array" aca="1" ref="M2770" ca="1">IFERROR(_xludf.IFS(J2770="원천",K2770*3.3%*-1,J2770="원천/고용",SUM(K2770*3.3%*-1,K2770*75%*0.8%*-1)),"")</f>
        <v/>
      </c>
      <c r="N2770" s="503">
        <f t="shared" ca="1" si="39"/>
        <v>0</v>
      </c>
      <c r="O2770" s="540"/>
      <c r="P2770" s="540"/>
      <c r="Q2770" s="537"/>
      <c r="R2770" s="537"/>
      <c r="S2770" s="537"/>
    </row>
    <row r="2771" spans="2:19" ht="18.75" customHeight="1">
      <c r="B2771" s="541"/>
      <c r="C2771" s="541"/>
      <c r="D2771" s="538" t="str">
        <f ca="1">IFERROR(_xludf.XLOOKUP(E2771,예산코드!D:D,예산코드!A:A),"")</f>
        <v/>
      </c>
      <c r="E2771" s="541"/>
      <c r="F2771" s="544"/>
      <c r="G2771" s="508"/>
      <c r="H2771" s="509"/>
      <c r="I2771" s="541"/>
      <c r="J2771" s="541"/>
      <c r="K2771" s="545"/>
      <c r="L2771" s="545"/>
      <c r="M2771" s="502" t="str">
        <f t="array" aca="1" ref="M2771" ca="1">IFERROR(_xludf.IFS(J2771="원천",K2771*3.3%*-1,J2771="원천/고용",SUM(K2771*3.3%*-1,K2771*75%*0.8%*-1)),"")</f>
        <v/>
      </c>
      <c r="N2771" s="503">
        <f t="shared" ca="1" si="39"/>
        <v>0</v>
      </c>
      <c r="O2771" s="541"/>
      <c r="P2771" s="541"/>
      <c r="Q2771" s="537"/>
      <c r="R2771" s="537"/>
      <c r="S2771" s="537"/>
    </row>
    <row r="2772" spans="2:19" ht="18.75" customHeight="1">
      <c r="B2772" s="540"/>
      <c r="C2772" s="540"/>
      <c r="D2772" s="538" t="str">
        <f ca="1">IFERROR(_xludf.XLOOKUP(E2772,예산코드!D:D,예산코드!A:A),"")</f>
        <v/>
      </c>
      <c r="E2772" s="540"/>
      <c r="F2772" s="542"/>
      <c r="G2772" s="506"/>
      <c r="H2772" s="507"/>
      <c r="I2772" s="540"/>
      <c r="J2772" s="540"/>
      <c r="K2772" s="543"/>
      <c r="L2772" s="543"/>
      <c r="M2772" s="502" t="str">
        <f t="array" aca="1" ref="M2772" ca="1">IFERROR(_xludf.IFS(J2772="원천",K2772*3.3%*-1,J2772="원천/고용",SUM(K2772*3.3%*-1,K2772*75%*0.8%*-1)),"")</f>
        <v/>
      </c>
      <c r="N2772" s="503">
        <f t="shared" ca="1" si="39"/>
        <v>0</v>
      </c>
      <c r="O2772" s="540"/>
      <c r="P2772" s="540"/>
      <c r="Q2772" s="537"/>
      <c r="R2772" s="537"/>
      <c r="S2772" s="537"/>
    </row>
    <row r="2773" spans="2:19" ht="18.75" customHeight="1">
      <c r="B2773" s="541"/>
      <c r="C2773" s="541"/>
      <c r="D2773" s="538" t="str">
        <f ca="1">IFERROR(_xludf.XLOOKUP(E2773,예산코드!D:D,예산코드!A:A),"")</f>
        <v/>
      </c>
      <c r="E2773" s="541"/>
      <c r="F2773" s="544"/>
      <c r="G2773" s="508"/>
      <c r="H2773" s="509"/>
      <c r="I2773" s="541"/>
      <c r="J2773" s="541"/>
      <c r="K2773" s="545"/>
      <c r="L2773" s="545"/>
      <c r="M2773" s="502" t="str">
        <f t="array" aca="1" ref="M2773" ca="1">IFERROR(_xludf.IFS(J2773="원천",K2773*3.3%*-1,J2773="원천/고용",SUM(K2773*3.3%*-1,K2773*75%*0.8%*-1)),"")</f>
        <v/>
      </c>
      <c r="N2773" s="503">
        <f t="shared" ca="1" si="39"/>
        <v>0</v>
      </c>
      <c r="O2773" s="541"/>
      <c r="P2773" s="541"/>
      <c r="Q2773" s="537"/>
      <c r="R2773" s="537"/>
      <c r="S2773" s="537"/>
    </row>
    <row r="2774" spans="2:19" ht="18.75" customHeight="1">
      <c r="B2774" s="540"/>
      <c r="C2774" s="540"/>
      <c r="D2774" s="538" t="str">
        <f ca="1">IFERROR(_xludf.XLOOKUP(E2774,예산코드!D:D,예산코드!A:A),"")</f>
        <v/>
      </c>
      <c r="E2774" s="540"/>
      <c r="F2774" s="542"/>
      <c r="G2774" s="506"/>
      <c r="H2774" s="507"/>
      <c r="I2774" s="540"/>
      <c r="J2774" s="540"/>
      <c r="K2774" s="543"/>
      <c r="L2774" s="543"/>
      <c r="M2774" s="502" t="str">
        <f t="array" aca="1" ref="M2774" ca="1">IFERROR(_xludf.IFS(J2774="원천",K2774*3.3%*-1,J2774="원천/고용",SUM(K2774*3.3%*-1,K2774*75%*0.8%*-1)),"")</f>
        <v/>
      </c>
      <c r="N2774" s="503">
        <f t="shared" ca="1" si="39"/>
        <v>0</v>
      </c>
      <c r="O2774" s="540"/>
      <c r="P2774" s="540"/>
      <c r="Q2774" s="537"/>
      <c r="R2774" s="537"/>
      <c r="S2774" s="537"/>
    </row>
    <row r="2775" spans="2:19" ht="18.75" customHeight="1">
      <c r="B2775" s="541"/>
      <c r="C2775" s="541"/>
      <c r="D2775" s="538" t="str">
        <f ca="1">IFERROR(_xludf.XLOOKUP(E2775,예산코드!D:D,예산코드!A:A),"")</f>
        <v/>
      </c>
      <c r="E2775" s="541"/>
      <c r="F2775" s="544"/>
      <c r="G2775" s="508"/>
      <c r="H2775" s="509"/>
      <c r="I2775" s="541"/>
      <c r="J2775" s="541"/>
      <c r="K2775" s="545"/>
      <c r="L2775" s="545"/>
      <c r="M2775" s="502" t="str">
        <f t="array" aca="1" ref="M2775" ca="1">IFERROR(_xludf.IFS(J2775="원천",K2775*3.3%*-1,J2775="원천/고용",SUM(K2775*3.3%*-1,K2775*75%*0.8%*-1)),"")</f>
        <v/>
      </c>
      <c r="N2775" s="503">
        <f t="shared" ca="1" si="39"/>
        <v>0</v>
      </c>
      <c r="O2775" s="541"/>
      <c r="P2775" s="541"/>
      <c r="Q2775" s="537"/>
      <c r="R2775" s="537"/>
      <c r="S2775" s="537"/>
    </row>
    <row r="2776" spans="2:19" ht="18.75" customHeight="1">
      <c r="B2776" s="540"/>
      <c r="C2776" s="540"/>
      <c r="D2776" s="538" t="str">
        <f ca="1">IFERROR(_xludf.XLOOKUP(E2776,예산코드!D:D,예산코드!A:A),"")</f>
        <v/>
      </c>
      <c r="E2776" s="540"/>
      <c r="F2776" s="542"/>
      <c r="G2776" s="506"/>
      <c r="H2776" s="507"/>
      <c r="I2776" s="540"/>
      <c r="J2776" s="540"/>
      <c r="K2776" s="543"/>
      <c r="L2776" s="543"/>
      <c r="M2776" s="502" t="str">
        <f t="array" aca="1" ref="M2776" ca="1">IFERROR(_xludf.IFS(J2776="원천",K2776*3.3%*-1,J2776="원천/고용",SUM(K2776*3.3%*-1,K2776*75%*0.8%*-1)),"")</f>
        <v/>
      </c>
      <c r="N2776" s="503">
        <f t="shared" ca="1" si="39"/>
        <v>0</v>
      </c>
      <c r="O2776" s="540"/>
      <c r="P2776" s="540"/>
      <c r="Q2776" s="537"/>
      <c r="R2776" s="537"/>
      <c r="S2776" s="537"/>
    </row>
    <row r="2777" spans="2:19" ht="18.75" customHeight="1">
      <c r="B2777" s="541"/>
      <c r="C2777" s="541"/>
      <c r="D2777" s="538" t="str">
        <f ca="1">IFERROR(_xludf.XLOOKUP(E2777,예산코드!D:D,예산코드!A:A),"")</f>
        <v/>
      </c>
      <c r="E2777" s="541"/>
      <c r="F2777" s="544"/>
      <c r="G2777" s="508"/>
      <c r="H2777" s="509"/>
      <c r="I2777" s="541"/>
      <c r="J2777" s="541"/>
      <c r="K2777" s="545"/>
      <c r="L2777" s="545"/>
      <c r="M2777" s="502" t="str">
        <f t="array" aca="1" ref="M2777" ca="1">IFERROR(_xludf.IFS(J2777="원천",K2777*3.3%*-1,J2777="원천/고용",SUM(K2777*3.3%*-1,K2777*75%*0.8%*-1)),"")</f>
        <v/>
      </c>
      <c r="N2777" s="503">
        <f t="shared" ca="1" si="39"/>
        <v>0</v>
      </c>
      <c r="O2777" s="541"/>
      <c r="P2777" s="541"/>
      <c r="Q2777" s="537"/>
      <c r="R2777" s="537"/>
      <c r="S2777" s="537"/>
    </row>
    <row r="2778" spans="2:19" ht="18.75" customHeight="1">
      <c r="B2778" s="540"/>
      <c r="C2778" s="540"/>
      <c r="D2778" s="538" t="str">
        <f ca="1">IFERROR(_xludf.XLOOKUP(E2778,예산코드!D:D,예산코드!A:A),"")</f>
        <v/>
      </c>
      <c r="E2778" s="540"/>
      <c r="F2778" s="542"/>
      <c r="G2778" s="506"/>
      <c r="H2778" s="507"/>
      <c r="I2778" s="540"/>
      <c r="J2778" s="540"/>
      <c r="K2778" s="543"/>
      <c r="L2778" s="543"/>
      <c r="M2778" s="502" t="str">
        <f t="array" aca="1" ref="M2778" ca="1">IFERROR(_xludf.IFS(J2778="원천",K2778*3.3%*-1,J2778="원천/고용",SUM(K2778*3.3%*-1,K2778*75%*0.8%*-1)),"")</f>
        <v/>
      </c>
      <c r="N2778" s="503">
        <f t="shared" ca="1" si="39"/>
        <v>0</v>
      </c>
      <c r="O2778" s="540"/>
      <c r="P2778" s="540"/>
      <c r="Q2778" s="537"/>
      <c r="R2778" s="537"/>
      <c r="S2778" s="537"/>
    </row>
    <row r="2779" spans="2:19" ht="18.75" customHeight="1">
      <c r="B2779" s="541"/>
      <c r="C2779" s="541"/>
      <c r="D2779" s="538" t="str">
        <f ca="1">IFERROR(_xludf.XLOOKUP(E2779,예산코드!D:D,예산코드!A:A),"")</f>
        <v/>
      </c>
      <c r="E2779" s="541"/>
      <c r="F2779" s="544"/>
      <c r="G2779" s="508"/>
      <c r="H2779" s="509"/>
      <c r="I2779" s="541"/>
      <c r="J2779" s="541"/>
      <c r="K2779" s="545"/>
      <c r="L2779" s="545"/>
      <c r="M2779" s="502" t="str">
        <f t="array" aca="1" ref="M2779" ca="1">IFERROR(_xludf.IFS(J2779="원천",K2779*3.3%*-1,J2779="원천/고용",SUM(K2779*3.3%*-1,K2779*75%*0.8%*-1)),"")</f>
        <v/>
      </c>
      <c r="N2779" s="503">
        <f t="shared" ca="1" si="39"/>
        <v>0</v>
      </c>
      <c r="O2779" s="541"/>
      <c r="P2779" s="541"/>
      <c r="Q2779" s="537"/>
      <c r="R2779" s="537"/>
      <c r="S2779" s="537"/>
    </row>
    <row r="2780" spans="2:19" ht="18.75" customHeight="1">
      <c r="B2780" s="540"/>
      <c r="C2780" s="540"/>
      <c r="D2780" s="538" t="str">
        <f ca="1">IFERROR(_xludf.XLOOKUP(E2780,예산코드!D:D,예산코드!A:A),"")</f>
        <v/>
      </c>
      <c r="E2780" s="540"/>
      <c r="F2780" s="542"/>
      <c r="G2780" s="506"/>
      <c r="H2780" s="507"/>
      <c r="I2780" s="540"/>
      <c r="J2780" s="540"/>
      <c r="K2780" s="543"/>
      <c r="L2780" s="543"/>
      <c r="M2780" s="502" t="str">
        <f t="array" aca="1" ref="M2780" ca="1">IFERROR(_xludf.IFS(J2780="원천",K2780*3.3%*-1,J2780="원천/고용",SUM(K2780*3.3%*-1,K2780*75%*0.8%*-1)),"")</f>
        <v/>
      </c>
      <c r="N2780" s="503">
        <f t="shared" ca="1" si="39"/>
        <v>0</v>
      </c>
      <c r="O2780" s="540"/>
      <c r="P2780" s="540"/>
      <c r="Q2780" s="537"/>
      <c r="R2780" s="537"/>
      <c r="S2780" s="537"/>
    </row>
    <row r="2781" spans="2:19" ht="18.75" customHeight="1">
      <c r="B2781" s="541"/>
      <c r="C2781" s="541"/>
      <c r="D2781" s="538" t="str">
        <f ca="1">IFERROR(_xludf.XLOOKUP(E2781,예산코드!D:D,예산코드!A:A),"")</f>
        <v/>
      </c>
      <c r="E2781" s="541"/>
      <c r="F2781" s="544"/>
      <c r="G2781" s="508"/>
      <c r="H2781" s="509"/>
      <c r="I2781" s="541"/>
      <c r="J2781" s="541"/>
      <c r="K2781" s="545"/>
      <c r="L2781" s="545"/>
      <c r="M2781" s="502" t="str">
        <f t="array" aca="1" ref="M2781" ca="1">IFERROR(_xludf.IFS(J2781="원천",K2781*3.3%*-1,J2781="원천/고용",SUM(K2781*3.3%*-1,K2781*75%*0.8%*-1)),"")</f>
        <v/>
      </c>
      <c r="N2781" s="503">
        <f t="shared" ca="1" si="39"/>
        <v>0</v>
      </c>
      <c r="O2781" s="541"/>
      <c r="P2781" s="541"/>
      <c r="Q2781" s="537"/>
      <c r="R2781" s="537"/>
      <c r="S2781" s="537"/>
    </row>
    <row r="2782" spans="2:19" ht="18.75" customHeight="1">
      <c r="B2782" s="540"/>
      <c r="C2782" s="540"/>
      <c r="D2782" s="538" t="str">
        <f ca="1">IFERROR(_xludf.XLOOKUP(E2782,예산코드!D:D,예산코드!A:A),"")</f>
        <v/>
      </c>
      <c r="E2782" s="540"/>
      <c r="F2782" s="542"/>
      <c r="G2782" s="506"/>
      <c r="H2782" s="507"/>
      <c r="I2782" s="540"/>
      <c r="J2782" s="540"/>
      <c r="K2782" s="543"/>
      <c r="L2782" s="543"/>
      <c r="M2782" s="502" t="str">
        <f t="array" aca="1" ref="M2782" ca="1">IFERROR(_xludf.IFS(J2782="원천",K2782*3.3%*-1,J2782="원천/고용",SUM(K2782*3.3%*-1,K2782*75%*0.8%*-1)),"")</f>
        <v/>
      </c>
      <c r="N2782" s="503">
        <f t="shared" ca="1" si="39"/>
        <v>0</v>
      </c>
      <c r="O2782" s="540"/>
      <c r="P2782" s="540"/>
      <c r="Q2782" s="537"/>
      <c r="R2782" s="537"/>
      <c r="S2782" s="537"/>
    </row>
    <row r="2783" spans="2:19" ht="18.75" customHeight="1">
      <c r="B2783" s="541"/>
      <c r="C2783" s="541"/>
      <c r="D2783" s="538" t="str">
        <f ca="1">IFERROR(_xludf.XLOOKUP(E2783,예산코드!D:D,예산코드!A:A),"")</f>
        <v/>
      </c>
      <c r="E2783" s="541"/>
      <c r="F2783" s="544"/>
      <c r="G2783" s="508"/>
      <c r="H2783" s="509"/>
      <c r="I2783" s="541"/>
      <c r="J2783" s="541"/>
      <c r="K2783" s="545"/>
      <c r="L2783" s="545"/>
      <c r="M2783" s="502" t="str">
        <f t="array" aca="1" ref="M2783" ca="1">IFERROR(_xludf.IFS(J2783="원천",K2783*3.3%*-1,J2783="원천/고용",SUM(K2783*3.3%*-1,K2783*75%*0.8%*-1)),"")</f>
        <v/>
      </c>
      <c r="N2783" s="503">
        <f t="shared" ca="1" si="39"/>
        <v>0</v>
      </c>
      <c r="O2783" s="541"/>
      <c r="P2783" s="541"/>
      <c r="Q2783" s="537"/>
      <c r="R2783" s="537"/>
      <c r="S2783" s="537"/>
    </row>
    <row r="2784" spans="2:19" ht="18.75" customHeight="1">
      <c r="B2784" s="540"/>
      <c r="C2784" s="540"/>
      <c r="D2784" s="538" t="str">
        <f ca="1">IFERROR(_xludf.XLOOKUP(E2784,예산코드!D:D,예산코드!A:A),"")</f>
        <v/>
      </c>
      <c r="E2784" s="540"/>
      <c r="F2784" s="542"/>
      <c r="G2784" s="506"/>
      <c r="H2784" s="507"/>
      <c r="I2784" s="540"/>
      <c r="J2784" s="540"/>
      <c r="K2784" s="543"/>
      <c r="L2784" s="543"/>
      <c r="M2784" s="502" t="str">
        <f t="array" aca="1" ref="M2784" ca="1">IFERROR(_xludf.IFS(J2784="원천",K2784*3.3%*-1,J2784="원천/고용",SUM(K2784*3.3%*-1,K2784*75%*0.8%*-1)),"")</f>
        <v/>
      </c>
      <c r="N2784" s="503">
        <f t="shared" ca="1" si="39"/>
        <v>0</v>
      </c>
      <c r="O2784" s="540"/>
      <c r="P2784" s="540"/>
      <c r="Q2784" s="537"/>
      <c r="R2784" s="537"/>
      <c r="S2784" s="537"/>
    </row>
    <row r="2785" spans="2:19" ht="18.75" customHeight="1">
      <c r="B2785" s="541"/>
      <c r="C2785" s="541"/>
      <c r="D2785" s="538" t="str">
        <f ca="1">IFERROR(_xludf.XLOOKUP(E2785,예산코드!D:D,예산코드!A:A),"")</f>
        <v/>
      </c>
      <c r="E2785" s="541"/>
      <c r="F2785" s="544"/>
      <c r="G2785" s="508"/>
      <c r="H2785" s="509"/>
      <c r="I2785" s="541"/>
      <c r="J2785" s="541"/>
      <c r="K2785" s="545"/>
      <c r="L2785" s="545"/>
      <c r="M2785" s="502" t="str">
        <f t="array" aca="1" ref="M2785" ca="1">IFERROR(_xludf.IFS(J2785="원천",K2785*3.3%*-1,J2785="원천/고용",SUM(K2785*3.3%*-1,K2785*75%*0.8%*-1)),"")</f>
        <v/>
      </c>
      <c r="N2785" s="503">
        <f t="shared" ca="1" si="39"/>
        <v>0</v>
      </c>
      <c r="O2785" s="541"/>
      <c r="P2785" s="541"/>
      <c r="Q2785" s="537"/>
      <c r="R2785" s="537"/>
      <c r="S2785" s="537"/>
    </row>
    <row r="2786" spans="2:19" ht="18.75" customHeight="1">
      <c r="B2786" s="540"/>
      <c r="C2786" s="540"/>
      <c r="D2786" s="538" t="str">
        <f ca="1">IFERROR(_xludf.XLOOKUP(E2786,예산코드!D:D,예산코드!A:A),"")</f>
        <v/>
      </c>
      <c r="E2786" s="540"/>
      <c r="F2786" s="542"/>
      <c r="G2786" s="506"/>
      <c r="H2786" s="507"/>
      <c r="I2786" s="540"/>
      <c r="J2786" s="540"/>
      <c r="K2786" s="543"/>
      <c r="L2786" s="543"/>
      <c r="M2786" s="502" t="str">
        <f t="array" aca="1" ref="M2786" ca="1">IFERROR(_xludf.IFS(J2786="원천",K2786*3.3%*-1,J2786="원천/고용",SUM(K2786*3.3%*-1,K2786*75%*0.8%*-1)),"")</f>
        <v/>
      </c>
      <c r="N2786" s="503">
        <f t="shared" ca="1" si="39"/>
        <v>0</v>
      </c>
      <c r="O2786" s="540"/>
      <c r="P2786" s="540"/>
      <c r="Q2786" s="537"/>
      <c r="R2786" s="537"/>
      <c r="S2786" s="537"/>
    </row>
    <row r="2787" spans="2:19" ht="18.75" customHeight="1">
      <c r="B2787" s="541"/>
      <c r="C2787" s="541"/>
      <c r="D2787" s="538" t="str">
        <f ca="1">IFERROR(_xludf.XLOOKUP(E2787,예산코드!D:D,예산코드!A:A),"")</f>
        <v/>
      </c>
      <c r="E2787" s="541"/>
      <c r="F2787" s="544"/>
      <c r="G2787" s="508"/>
      <c r="H2787" s="509"/>
      <c r="I2787" s="541"/>
      <c r="J2787" s="541"/>
      <c r="K2787" s="545"/>
      <c r="L2787" s="545"/>
      <c r="M2787" s="502" t="str">
        <f t="array" aca="1" ref="M2787" ca="1">IFERROR(_xludf.IFS(J2787="원천",K2787*3.3%*-1,J2787="원천/고용",SUM(K2787*3.3%*-1,K2787*75%*0.8%*-1)),"")</f>
        <v/>
      </c>
      <c r="N2787" s="503">
        <f t="shared" ca="1" si="39"/>
        <v>0</v>
      </c>
      <c r="O2787" s="541"/>
      <c r="P2787" s="541"/>
      <c r="Q2787" s="537"/>
      <c r="R2787" s="537"/>
      <c r="S2787" s="537"/>
    </row>
    <row r="2788" spans="2:19" ht="18.75" customHeight="1">
      <c r="B2788" s="540"/>
      <c r="C2788" s="540"/>
      <c r="D2788" s="538" t="str">
        <f ca="1">IFERROR(_xludf.XLOOKUP(E2788,예산코드!D:D,예산코드!A:A),"")</f>
        <v/>
      </c>
      <c r="E2788" s="540"/>
      <c r="F2788" s="542"/>
      <c r="G2788" s="506"/>
      <c r="H2788" s="507"/>
      <c r="I2788" s="540"/>
      <c r="J2788" s="540"/>
      <c r="K2788" s="543"/>
      <c r="L2788" s="543"/>
      <c r="M2788" s="502" t="str">
        <f t="array" aca="1" ref="M2788" ca="1">IFERROR(_xludf.IFS(J2788="원천",K2788*3.3%*-1,J2788="원천/고용",SUM(K2788*3.3%*-1,K2788*75%*0.8%*-1)),"")</f>
        <v/>
      </c>
      <c r="N2788" s="503">
        <f t="shared" ca="1" si="39"/>
        <v>0</v>
      </c>
      <c r="O2788" s="540"/>
      <c r="P2788" s="540"/>
      <c r="Q2788" s="537"/>
      <c r="R2788" s="537"/>
      <c r="S2788" s="537"/>
    </row>
    <row r="2789" spans="2:19" ht="18.75" customHeight="1">
      <c r="B2789" s="541"/>
      <c r="C2789" s="541"/>
      <c r="D2789" s="538" t="str">
        <f ca="1">IFERROR(_xludf.XLOOKUP(E2789,예산코드!D:D,예산코드!A:A),"")</f>
        <v/>
      </c>
      <c r="E2789" s="541"/>
      <c r="F2789" s="544"/>
      <c r="G2789" s="508"/>
      <c r="H2789" s="509"/>
      <c r="I2789" s="541"/>
      <c r="J2789" s="541"/>
      <c r="K2789" s="545"/>
      <c r="L2789" s="545"/>
      <c r="M2789" s="502" t="str">
        <f t="array" aca="1" ref="M2789" ca="1">IFERROR(_xludf.IFS(J2789="원천",K2789*3.3%*-1,J2789="원천/고용",SUM(K2789*3.3%*-1,K2789*75%*0.8%*-1)),"")</f>
        <v/>
      </c>
      <c r="N2789" s="503">
        <f t="shared" ca="1" si="39"/>
        <v>0</v>
      </c>
      <c r="O2789" s="541"/>
      <c r="P2789" s="541"/>
      <c r="Q2789" s="537"/>
      <c r="R2789" s="537"/>
      <c r="S2789" s="537"/>
    </row>
    <row r="2790" spans="2:19" ht="18.75" customHeight="1">
      <c r="B2790" s="540"/>
      <c r="C2790" s="540"/>
      <c r="D2790" s="538" t="str">
        <f ca="1">IFERROR(_xludf.XLOOKUP(E2790,예산코드!D:D,예산코드!A:A),"")</f>
        <v/>
      </c>
      <c r="E2790" s="540"/>
      <c r="F2790" s="542"/>
      <c r="G2790" s="506"/>
      <c r="H2790" s="507"/>
      <c r="I2790" s="540"/>
      <c r="J2790" s="540"/>
      <c r="K2790" s="543"/>
      <c r="L2790" s="543"/>
      <c r="M2790" s="502" t="str">
        <f t="array" aca="1" ref="M2790" ca="1">IFERROR(_xludf.IFS(J2790="원천",K2790*3.3%*-1,J2790="원천/고용",SUM(K2790*3.3%*-1,K2790*75%*0.8%*-1)),"")</f>
        <v/>
      </c>
      <c r="N2790" s="503">
        <f t="shared" ca="1" si="39"/>
        <v>0</v>
      </c>
      <c r="O2790" s="540"/>
      <c r="P2790" s="540"/>
      <c r="Q2790" s="537"/>
      <c r="R2790" s="537"/>
      <c r="S2790" s="537"/>
    </row>
    <row r="2791" spans="2:19" ht="18.75" customHeight="1">
      <c r="B2791" s="541"/>
      <c r="C2791" s="541"/>
      <c r="D2791" s="538" t="str">
        <f ca="1">IFERROR(_xludf.XLOOKUP(E2791,예산코드!D:D,예산코드!A:A),"")</f>
        <v/>
      </c>
      <c r="E2791" s="541"/>
      <c r="F2791" s="544"/>
      <c r="G2791" s="508"/>
      <c r="H2791" s="509"/>
      <c r="I2791" s="541"/>
      <c r="J2791" s="541"/>
      <c r="K2791" s="545"/>
      <c r="L2791" s="545"/>
      <c r="M2791" s="502" t="str">
        <f t="array" aca="1" ref="M2791" ca="1">IFERROR(_xludf.IFS(J2791="원천",K2791*3.3%*-1,J2791="원천/고용",SUM(K2791*3.3%*-1,K2791*75%*0.8%*-1)),"")</f>
        <v/>
      </c>
      <c r="N2791" s="503">
        <f t="shared" ca="1" si="39"/>
        <v>0</v>
      </c>
      <c r="O2791" s="541"/>
      <c r="P2791" s="541"/>
      <c r="Q2791" s="537"/>
      <c r="R2791" s="537"/>
      <c r="S2791" s="537"/>
    </row>
    <row r="2792" spans="2:19" ht="18.75" customHeight="1">
      <c r="B2792" s="540"/>
      <c r="C2792" s="540"/>
      <c r="D2792" s="538" t="str">
        <f ca="1">IFERROR(_xludf.XLOOKUP(E2792,예산코드!D:D,예산코드!A:A),"")</f>
        <v/>
      </c>
      <c r="E2792" s="540"/>
      <c r="F2792" s="542"/>
      <c r="G2792" s="506"/>
      <c r="H2792" s="507"/>
      <c r="I2792" s="540"/>
      <c r="J2792" s="540"/>
      <c r="K2792" s="543"/>
      <c r="L2792" s="543"/>
      <c r="M2792" s="502" t="str">
        <f t="array" aca="1" ref="M2792" ca="1">IFERROR(_xludf.IFS(J2792="원천",K2792*3.3%*-1,J2792="원천/고용",SUM(K2792*3.3%*-1,K2792*75%*0.8%*-1)),"")</f>
        <v/>
      </c>
      <c r="N2792" s="503">
        <f t="shared" ca="1" si="39"/>
        <v>0</v>
      </c>
      <c r="O2792" s="540"/>
      <c r="P2792" s="540"/>
      <c r="Q2792" s="537"/>
      <c r="R2792" s="537"/>
      <c r="S2792" s="537"/>
    </row>
    <row r="2793" spans="2:19" ht="18.75" customHeight="1">
      <c r="B2793" s="541"/>
      <c r="C2793" s="541"/>
      <c r="D2793" s="538" t="str">
        <f ca="1">IFERROR(_xludf.XLOOKUP(E2793,예산코드!D:D,예산코드!A:A),"")</f>
        <v/>
      </c>
      <c r="E2793" s="541"/>
      <c r="F2793" s="544"/>
      <c r="G2793" s="508"/>
      <c r="H2793" s="509"/>
      <c r="I2793" s="541"/>
      <c r="J2793" s="541"/>
      <c r="K2793" s="545"/>
      <c r="L2793" s="545"/>
      <c r="M2793" s="502" t="str">
        <f t="array" aca="1" ref="M2793" ca="1">IFERROR(_xludf.IFS(J2793="원천",K2793*3.3%*-1,J2793="원천/고용",SUM(K2793*3.3%*-1,K2793*75%*0.8%*-1)),"")</f>
        <v/>
      </c>
      <c r="N2793" s="503">
        <f t="shared" ca="1" si="39"/>
        <v>0</v>
      </c>
      <c r="O2793" s="541"/>
      <c r="P2793" s="541"/>
      <c r="Q2793" s="537"/>
      <c r="R2793" s="537"/>
      <c r="S2793" s="537"/>
    </row>
    <row r="2794" spans="2:19" ht="18.75" customHeight="1">
      <c r="B2794" s="540"/>
      <c r="C2794" s="540"/>
      <c r="D2794" s="538" t="str">
        <f ca="1">IFERROR(_xludf.XLOOKUP(E2794,예산코드!D:D,예산코드!A:A),"")</f>
        <v/>
      </c>
      <c r="E2794" s="540"/>
      <c r="F2794" s="542"/>
      <c r="G2794" s="506"/>
      <c r="H2794" s="507"/>
      <c r="I2794" s="540"/>
      <c r="J2794" s="540"/>
      <c r="K2794" s="543"/>
      <c r="L2794" s="543"/>
      <c r="M2794" s="502" t="str">
        <f t="array" aca="1" ref="M2794" ca="1">IFERROR(_xludf.IFS(J2794="원천",K2794*3.3%*-1,J2794="원천/고용",SUM(K2794*3.3%*-1,K2794*75%*0.8%*-1)),"")</f>
        <v/>
      </c>
      <c r="N2794" s="503">
        <f t="shared" ca="1" si="39"/>
        <v>0</v>
      </c>
      <c r="O2794" s="540"/>
      <c r="P2794" s="540"/>
      <c r="Q2794" s="537"/>
      <c r="R2794" s="537"/>
      <c r="S2794" s="537"/>
    </row>
    <row r="2795" spans="2:19" ht="18.75" customHeight="1">
      <c r="B2795" s="541"/>
      <c r="C2795" s="541"/>
      <c r="D2795" s="538" t="str">
        <f ca="1">IFERROR(_xludf.XLOOKUP(E2795,예산코드!D:D,예산코드!A:A),"")</f>
        <v/>
      </c>
      <c r="E2795" s="541"/>
      <c r="F2795" s="544"/>
      <c r="G2795" s="508"/>
      <c r="H2795" s="509"/>
      <c r="I2795" s="541"/>
      <c r="J2795" s="541"/>
      <c r="K2795" s="545"/>
      <c r="L2795" s="545"/>
      <c r="M2795" s="502" t="str">
        <f t="array" aca="1" ref="M2795" ca="1">IFERROR(_xludf.IFS(J2795="원천",K2795*3.3%*-1,J2795="원천/고용",SUM(K2795*3.3%*-1,K2795*75%*0.8%*-1)),"")</f>
        <v/>
      </c>
      <c r="N2795" s="503">
        <f t="shared" ca="1" si="39"/>
        <v>0</v>
      </c>
      <c r="O2795" s="541"/>
      <c r="P2795" s="541"/>
      <c r="Q2795" s="537"/>
      <c r="R2795" s="537"/>
      <c r="S2795" s="537"/>
    </row>
    <row r="2796" spans="2:19" ht="18.75" customHeight="1">
      <c r="B2796" s="540"/>
      <c r="C2796" s="540"/>
      <c r="D2796" s="538" t="str">
        <f ca="1">IFERROR(_xludf.XLOOKUP(E2796,예산코드!D:D,예산코드!A:A),"")</f>
        <v/>
      </c>
      <c r="E2796" s="540"/>
      <c r="F2796" s="542"/>
      <c r="G2796" s="506"/>
      <c r="H2796" s="507"/>
      <c r="I2796" s="540"/>
      <c r="J2796" s="540"/>
      <c r="K2796" s="543"/>
      <c r="L2796" s="543"/>
      <c r="M2796" s="502" t="str">
        <f t="array" aca="1" ref="M2796" ca="1">IFERROR(_xludf.IFS(J2796="원천",K2796*3.3%*-1,J2796="원천/고용",SUM(K2796*3.3%*-1,K2796*75%*0.8%*-1)),"")</f>
        <v/>
      </c>
      <c r="N2796" s="503">
        <f t="shared" ca="1" si="39"/>
        <v>0</v>
      </c>
      <c r="O2796" s="540"/>
      <c r="P2796" s="540"/>
      <c r="Q2796" s="537"/>
      <c r="R2796" s="537"/>
      <c r="S2796" s="537"/>
    </row>
    <row r="2797" spans="2:19" ht="18.75" customHeight="1">
      <c r="B2797" s="541"/>
      <c r="C2797" s="541"/>
      <c r="D2797" s="538" t="str">
        <f ca="1">IFERROR(_xludf.XLOOKUP(E2797,예산코드!D:D,예산코드!A:A),"")</f>
        <v/>
      </c>
      <c r="E2797" s="541"/>
      <c r="F2797" s="544"/>
      <c r="G2797" s="508"/>
      <c r="H2797" s="509"/>
      <c r="I2797" s="541"/>
      <c r="J2797" s="541"/>
      <c r="K2797" s="545"/>
      <c r="L2797" s="545"/>
      <c r="M2797" s="502" t="str">
        <f t="array" aca="1" ref="M2797" ca="1">IFERROR(_xludf.IFS(J2797="원천",K2797*3.3%*-1,J2797="원천/고용",SUM(K2797*3.3%*-1,K2797*75%*0.8%*-1)),"")</f>
        <v/>
      </c>
      <c r="N2797" s="503">
        <f t="shared" ca="1" si="39"/>
        <v>0</v>
      </c>
      <c r="O2797" s="541"/>
      <c r="P2797" s="541"/>
      <c r="Q2797" s="537"/>
      <c r="R2797" s="537"/>
      <c r="S2797" s="537"/>
    </row>
    <row r="2798" spans="2:19" ht="18.75" customHeight="1">
      <c r="B2798" s="540"/>
      <c r="C2798" s="540"/>
      <c r="D2798" s="538" t="str">
        <f ca="1">IFERROR(_xludf.XLOOKUP(E2798,예산코드!D:D,예산코드!A:A),"")</f>
        <v/>
      </c>
      <c r="E2798" s="540"/>
      <c r="F2798" s="542"/>
      <c r="G2798" s="506"/>
      <c r="H2798" s="507"/>
      <c r="I2798" s="540"/>
      <c r="J2798" s="540"/>
      <c r="K2798" s="543"/>
      <c r="L2798" s="543"/>
      <c r="M2798" s="502" t="str">
        <f t="array" aca="1" ref="M2798" ca="1">IFERROR(_xludf.IFS(J2798="원천",K2798*3.3%*-1,J2798="원천/고용",SUM(K2798*3.3%*-1,K2798*75%*0.8%*-1)),"")</f>
        <v/>
      </c>
      <c r="N2798" s="503">
        <f t="shared" ca="1" si="39"/>
        <v>0</v>
      </c>
      <c r="O2798" s="540"/>
      <c r="P2798" s="540"/>
      <c r="Q2798" s="537"/>
      <c r="R2798" s="537"/>
      <c r="S2798" s="537"/>
    </row>
    <row r="2799" spans="2:19" ht="18.75" customHeight="1">
      <c r="B2799" s="541"/>
      <c r="C2799" s="541"/>
      <c r="D2799" s="538" t="str">
        <f ca="1">IFERROR(_xludf.XLOOKUP(E2799,예산코드!D:D,예산코드!A:A),"")</f>
        <v/>
      </c>
      <c r="E2799" s="541"/>
      <c r="F2799" s="544"/>
      <c r="G2799" s="508"/>
      <c r="H2799" s="509"/>
      <c r="I2799" s="541"/>
      <c r="J2799" s="541"/>
      <c r="K2799" s="545"/>
      <c r="L2799" s="545"/>
      <c r="M2799" s="502" t="str">
        <f t="array" aca="1" ref="M2799" ca="1">IFERROR(_xludf.IFS(J2799="원천",K2799*3.3%*-1,J2799="원천/고용",SUM(K2799*3.3%*-1,K2799*75%*0.8%*-1)),"")</f>
        <v/>
      </c>
      <c r="N2799" s="503">
        <f t="shared" ca="1" si="39"/>
        <v>0</v>
      </c>
      <c r="O2799" s="541"/>
      <c r="P2799" s="541"/>
      <c r="Q2799" s="537"/>
      <c r="R2799" s="537"/>
      <c r="S2799" s="537"/>
    </row>
    <row r="2800" spans="2:19" ht="18.75" customHeight="1">
      <c r="B2800" s="540"/>
      <c r="C2800" s="540"/>
      <c r="D2800" s="538" t="str">
        <f ca="1">IFERROR(_xludf.XLOOKUP(E2800,예산코드!D:D,예산코드!A:A),"")</f>
        <v/>
      </c>
      <c r="E2800" s="540"/>
      <c r="F2800" s="542"/>
      <c r="G2800" s="506"/>
      <c r="H2800" s="507"/>
      <c r="I2800" s="540"/>
      <c r="J2800" s="540"/>
      <c r="K2800" s="543"/>
      <c r="L2800" s="543"/>
      <c r="M2800" s="502" t="str">
        <f t="array" aca="1" ref="M2800" ca="1">IFERROR(_xludf.IFS(J2800="원천",K2800*3.3%*-1,J2800="원천/고용",SUM(K2800*3.3%*-1,K2800*75%*0.8%*-1)),"")</f>
        <v/>
      </c>
      <c r="N2800" s="503">
        <f t="shared" ca="1" si="39"/>
        <v>0</v>
      </c>
      <c r="O2800" s="540"/>
      <c r="P2800" s="540"/>
      <c r="Q2800" s="537"/>
      <c r="R2800" s="537"/>
      <c r="S2800" s="537"/>
    </row>
    <row r="2801" spans="2:19" ht="18.75" customHeight="1">
      <c r="B2801" s="541"/>
      <c r="C2801" s="541"/>
      <c r="D2801" s="538" t="str">
        <f ca="1">IFERROR(_xludf.XLOOKUP(E2801,예산코드!D:D,예산코드!A:A),"")</f>
        <v/>
      </c>
      <c r="E2801" s="541"/>
      <c r="F2801" s="544"/>
      <c r="G2801" s="508"/>
      <c r="H2801" s="509"/>
      <c r="I2801" s="541"/>
      <c r="J2801" s="541"/>
      <c r="K2801" s="545"/>
      <c r="L2801" s="545"/>
      <c r="M2801" s="502" t="str">
        <f t="array" aca="1" ref="M2801" ca="1">IFERROR(_xludf.IFS(J2801="원천",K2801*3.3%*-1,J2801="원천/고용",SUM(K2801*3.3%*-1,K2801*75%*0.8%*-1)),"")</f>
        <v/>
      </c>
      <c r="N2801" s="503">
        <f t="shared" ca="1" si="39"/>
        <v>0</v>
      </c>
      <c r="O2801" s="541"/>
      <c r="P2801" s="541"/>
      <c r="Q2801" s="537"/>
      <c r="R2801" s="537"/>
      <c r="S2801" s="537"/>
    </row>
    <row r="2802" spans="2:19" ht="18.75" customHeight="1">
      <c r="B2802" s="540"/>
      <c r="C2802" s="540"/>
      <c r="D2802" s="538" t="str">
        <f ca="1">IFERROR(_xludf.XLOOKUP(E2802,예산코드!D:D,예산코드!A:A),"")</f>
        <v/>
      </c>
      <c r="E2802" s="540"/>
      <c r="F2802" s="542"/>
      <c r="G2802" s="506"/>
      <c r="H2802" s="507"/>
      <c r="I2802" s="540"/>
      <c r="J2802" s="540"/>
      <c r="K2802" s="543"/>
      <c r="L2802" s="543"/>
      <c r="M2802" s="502" t="str">
        <f t="array" aca="1" ref="M2802" ca="1">IFERROR(_xludf.IFS(J2802="원천",K2802*3.3%*-1,J2802="원천/고용",SUM(K2802*3.3%*-1,K2802*75%*0.8%*-1)),"")</f>
        <v/>
      </c>
      <c r="N2802" s="503">
        <f t="shared" ca="1" si="39"/>
        <v>0</v>
      </c>
      <c r="O2802" s="540"/>
      <c r="P2802" s="540"/>
      <c r="Q2802" s="537"/>
      <c r="R2802" s="537"/>
      <c r="S2802" s="537"/>
    </row>
    <row r="2803" spans="2:19" ht="18.75" customHeight="1">
      <c r="B2803" s="541"/>
      <c r="C2803" s="541"/>
      <c r="D2803" s="538" t="str">
        <f ca="1">IFERROR(_xludf.XLOOKUP(E2803,예산코드!D:D,예산코드!A:A),"")</f>
        <v/>
      </c>
      <c r="E2803" s="541"/>
      <c r="F2803" s="544"/>
      <c r="G2803" s="508"/>
      <c r="H2803" s="509"/>
      <c r="I2803" s="541"/>
      <c r="J2803" s="541"/>
      <c r="K2803" s="545"/>
      <c r="L2803" s="545"/>
      <c r="M2803" s="502" t="str">
        <f t="array" aca="1" ref="M2803" ca="1">IFERROR(_xludf.IFS(J2803="원천",K2803*3.3%*-1,J2803="원천/고용",SUM(K2803*3.3%*-1,K2803*75%*0.8%*-1)),"")</f>
        <v/>
      </c>
      <c r="N2803" s="503">
        <f t="shared" ca="1" si="39"/>
        <v>0</v>
      </c>
      <c r="O2803" s="541"/>
      <c r="P2803" s="541"/>
      <c r="Q2803" s="537"/>
      <c r="R2803" s="537"/>
      <c r="S2803" s="537"/>
    </row>
    <row r="2804" spans="2:19" ht="18.75" customHeight="1">
      <c r="B2804" s="540"/>
      <c r="C2804" s="540"/>
      <c r="D2804" s="538" t="str">
        <f ca="1">IFERROR(_xludf.XLOOKUP(E2804,예산코드!D:D,예산코드!A:A),"")</f>
        <v/>
      </c>
      <c r="E2804" s="540"/>
      <c r="F2804" s="542"/>
      <c r="G2804" s="506"/>
      <c r="H2804" s="507"/>
      <c r="I2804" s="540"/>
      <c r="J2804" s="540"/>
      <c r="K2804" s="543"/>
      <c r="L2804" s="543"/>
      <c r="M2804" s="502" t="str">
        <f t="array" aca="1" ref="M2804" ca="1">IFERROR(_xludf.IFS(J2804="원천",K2804*3.3%*-1,J2804="원천/고용",SUM(K2804*3.3%*-1,K2804*75%*0.8%*-1)),"")</f>
        <v/>
      </c>
      <c r="N2804" s="503">
        <f t="shared" ca="1" si="39"/>
        <v>0</v>
      </c>
      <c r="O2804" s="540"/>
      <c r="P2804" s="540"/>
      <c r="Q2804" s="537"/>
      <c r="R2804" s="537"/>
      <c r="S2804" s="537"/>
    </row>
    <row r="2805" spans="2:19" ht="18.75" customHeight="1">
      <c r="B2805" s="541"/>
      <c r="C2805" s="541"/>
      <c r="D2805" s="538" t="str">
        <f ca="1">IFERROR(_xludf.XLOOKUP(E2805,예산코드!D:D,예산코드!A:A),"")</f>
        <v/>
      </c>
      <c r="E2805" s="541"/>
      <c r="F2805" s="544"/>
      <c r="G2805" s="508"/>
      <c r="H2805" s="509"/>
      <c r="I2805" s="541"/>
      <c r="J2805" s="541"/>
      <c r="K2805" s="545"/>
      <c r="L2805" s="545"/>
      <c r="M2805" s="502" t="str">
        <f t="array" aca="1" ref="M2805" ca="1">IFERROR(_xludf.IFS(J2805="원천",K2805*3.3%*-1,J2805="원천/고용",SUM(K2805*3.3%*-1,K2805*75%*0.8%*-1)),"")</f>
        <v/>
      </c>
      <c r="N2805" s="503">
        <f t="shared" ca="1" si="39"/>
        <v>0</v>
      </c>
      <c r="O2805" s="541"/>
      <c r="P2805" s="541"/>
      <c r="Q2805" s="537"/>
      <c r="R2805" s="537"/>
      <c r="S2805" s="537"/>
    </row>
    <row r="2806" spans="2:19" ht="18.75" customHeight="1">
      <c r="B2806" s="540"/>
      <c r="C2806" s="540"/>
      <c r="D2806" s="538" t="str">
        <f ca="1">IFERROR(_xludf.XLOOKUP(E2806,예산코드!D:D,예산코드!A:A),"")</f>
        <v/>
      </c>
      <c r="E2806" s="540"/>
      <c r="F2806" s="542"/>
      <c r="G2806" s="506"/>
      <c r="H2806" s="507"/>
      <c r="I2806" s="540"/>
      <c r="J2806" s="540"/>
      <c r="K2806" s="543"/>
      <c r="L2806" s="543"/>
      <c r="M2806" s="502" t="str">
        <f t="array" aca="1" ref="M2806" ca="1">IFERROR(_xludf.IFS(J2806="원천",K2806*3.3%*-1,J2806="원천/고용",SUM(K2806*3.3%*-1,K2806*75%*0.8%*-1)),"")</f>
        <v/>
      </c>
      <c r="N2806" s="503">
        <f t="shared" ca="1" si="39"/>
        <v>0</v>
      </c>
      <c r="O2806" s="540"/>
      <c r="P2806" s="540"/>
      <c r="Q2806" s="537"/>
      <c r="R2806" s="537"/>
      <c r="S2806" s="537"/>
    </row>
    <row r="2807" spans="2:19" ht="18.75" customHeight="1">
      <c r="B2807" s="541"/>
      <c r="C2807" s="541"/>
      <c r="D2807" s="538" t="str">
        <f ca="1">IFERROR(_xludf.XLOOKUP(E2807,예산코드!D:D,예산코드!A:A),"")</f>
        <v/>
      </c>
      <c r="E2807" s="541"/>
      <c r="F2807" s="544"/>
      <c r="G2807" s="508"/>
      <c r="H2807" s="509"/>
      <c r="I2807" s="541"/>
      <c r="J2807" s="541"/>
      <c r="K2807" s="545"/>
      <c r="L2807" s="545"/>
      <c r="M2807" s="502" t="str">
        <f t="array" aca="1" ref="M2807" ca="1">IFERROR(_xludf.IFS(J2807="원천",K2807*3.3%*-1,J2807="원천/고용",SUM(K2807*3.3%*-1,K2807*75%*0.8%*-1)),"")</f>
        <v/>
      </c>
      <c r="N2807" s="503">
        <f t="shared" ca="1" si="39"/>
        <v>0</v>
      </c>
      <c r="O2807" s="541"/>
      <c r="P2807" s="541"/>
      <c r="Q2807" s="537"/>
      <c r="R2807" s="537"/>
      <c r="S2807" s="537"/>
    </row>
    <row r="2808" spans="2:19" ht="18.75" customHeight="1">
      <c r="B2808" s="540"/>
      <c r="C2808" s="540"/>
      <c r="D2808" s="538" t="str">
        <f ca="1">IFERROR(_xludf.XLOOKUP(E2808,예산코드!D:D,예산코드!A:A),"")</f>
        <v/>
      </c>
      <c r="E2808" s="540"/>
      <c r="F2808" s="542"/>
      <c r="G2808" s="506"/>
      <c r="H2808" s="507"/>
      <c r="I2808" s="540"/>
      <c r="J2808" s="540"/>
      <c r="K2808" s="543"/>
      <c r="L2808" s="543"/>
      <c r="M2808" s="502" t="str">
        <f t="array" aca="1" ref="M2808" ca="1">IFERROR(_xludf.IFS(J2808="원천",K2808*3.3%*-1,J2808="원천/고용",SUM(K2808*3.3%*-1,K2808*75%*0.8%*-1)),"")</f>
        <v/>
      </c>
      <c r="N2808" s="503">
        <f t="shared" ca="1" si="39"/>
        <v>0</v>
      </c>
      <c r="O2808" s="540"/>
      <c r="P2808" s="540"/>
      <c r="Q2808" s="537"/>
      <c r="R2808" s="537"/>
      <c r="S2808" s="537"/>
    </row>
    <row r="2809" spans="2:19" ht="18.75" customHeight="1">
      <c r="B2809" s="541"/>
      <c r="C2809" s="541"/>
      <c r="D2809" s="538" t="str">
        <f ca="1">IFERROR(_xludf.XLOOKUP(E2809,예산코드!D:D,예산코드!A:A),"")</f>
        <v/>
      </c>
      <c r="E2809" s="541"/>
      <c r="F2809" s="544"/>
      <c r="G2809" s="508"/>
      <c r="H2809" s="509"/>
      <c r="I2809" s="541"/>
      <c r="J2809" s="541"/>
      <c r="K2809" s="545"/>
      <c r="L2809" s="545"/>
      <c r="M2809" s="502" t="str">
        <f t="array" aca="1" ref="M2809" ca="1">IFERROR(_xludf.IFS(J2809="원천",K2809*3.3%*-1,J2809="원천/고용",SUM(K2809*3.3%*-1,K2809*75%*0.8%*-1)),"")</f>
        <v/>
      </c>
      <c r="N2809" s="503">
        <f t="shared" ca="1" si="39"/>
        <v>0</v>
      </c>
      <c r="O2809" s="541"/>
      <c r="P2809" s="541"/>
      <c r="Q2809" s="537"/>
      <c r="R2809" s="537"/>
      <c r="S2809" s="537"/>
    </row>
    <row r="2810" spans="2:19" ht="18.75" customHeight="1">
      <c r="B2810" s="540"/>
      <c r="C2810" s="540"/>
      <c r="D2810" s="538" t="str">
        <f ca="1">IFERROR(_xludf.XLOOKUP(E2810,예산코드!D:D,예산코드!A:A),"")</f>
        <v/>
      </c>
      <c r="E2810" s="540"/>
      <c r="F2810" s="542"/>
      <c r="G2810" s="506"/>
      <c r="H2810" s="507"/>
      <c r="I2810" s="540"/>
      <c r="J2810" s="540"/>
      <c r="K2810" s="543"/>
      <c r="L2810" s="543"/>
      <c r="M2810" s="502" t="str">
        <f t="array" aca="1" ref="M2810" ca="1">IFERROR(_xludf.IFS(J2810="원천",K2810*3.3%*-1,J2810="원천/고용",SUM(K2810*3.3%*-1,K2810*75%*0.8%*-1)),"")</f>
        <v/>
      </c>
      <c r="N2810" s="503">
        <f t="shared" ca="1" si="39"/>
        <v>0</v>
      </c>
      <c r="O2810" s="540"/>
      <c r="P2810" s="540"/>
      <c r="Q2810" s="537"/>
      <c r="R2810" s="537"/>
      <c r="S2810" s="537"/>
    </row>
    <row r="2811" spans="2:19" ht="18.75" customHeight="1">
      <c r="B2811" s="541"/>
      <c r="C2811" s="541"/>
      <c r="D2811" s="538" t="str">
        <f ca="1">IFERROR(_xludf.XLOOKUP(E2811,예산코드!D:D,예산코드!A:A),"")</f>
        <v/>
      </c>
      <c r="E2811" s="541"/>
      <c r="F2811" s="544"/>
      <c r="G2811" s="508"/>
      <c r="H2811" s="509"/>
      <c r="I2811" s="541"/>
      <c r="J2811" s="541"/>
      <c r="K2811" s="545"/>
      <c r="L2811" s="545"/>
      <c r="M2811" s="502" t="str">
        <f t="array" aca="1" ref="M2811" ca="1">IFERROR(_xludf.IFS(J2811="원천",K2811*3.3%*-1,J2811="원천/고용",SUM(K2811*3.3%*-1,K2811*75%*0.8%*-1)),"")</f>
        <v/>
      </c>
      <c r="N2811" s="503">
        <f t="shared" ca="1" si="39"/>
        <v>0</v>
      </c>
      <c r="O2811" s="541"/>
      <c r="P2811" s="541"/>
      <c r="Q2811" s="537"/>
      <c r="R2811" s="537"/>
      <c r="S2811" s="537"/>
    </row>
    <row r="2812" spans="2:19" ht="18.75" customHeight="1">
      <c r="B2812" s="540"/>
      <c r="C2812" s="540"/>
      <c r="D2812" s="538" t="str">
        <f ca="1">IFERROR(_xludf.XLOOKUP(E2812,예산코드!D:D,예산코드!A:A),"")</f>
        <v/>
      </c>
      <c r="E2812" s="540"/>
      <c r="F2812" s="542"/>
      <c r="G2812" s="506"/>
      <c r="H2812" s="507"/>
      <c r="I2812" s="540"/>
      <c r="J2812" s="540"/>
      <c r="K2812" s="543"/>
      <c r="L2812" s="543"/>
      <c r="M2812" s="502" t="str">
        <f t="array" aca="1" ref="M2812" ca="1">IFERROR(_xludf.IFS(J2812="원천",K2812*3.3%*-1,J2812="원천/고용",SUM(K2812*3.3%*-1,K2812*75%*0.8%*-1)),"")</f>
        <v/>
      </c>
      <c r="N2812" s="503">
        <f t="shared" ca="1" si="39"/>
        <v>0</v>
      </c>
      <c r="O2812" s="540"/>
      <c r="P2812" s="540"/>
      <c r="Q2812" s="537"/>
      <c r="R2812" s="537"/>
      <c r="S2812" s="537"/>
    </row>
    <row r="2813" spans="2:19" ht="18.75" customHeight="1">
      <c r="B2813" s="541"/>
      <c r="C2813" s="541"/>
      <c r="D2813" s="538" t="str">
        <f ca="1">IFERROR(_xludf.XLOOKUP(E2813,예산코드!D:D,예산코드!A:A),"")</f>
        <v/>
      </c>
      <c r="E2813" s="541"/>
      <c r="F2813" s="544"/>
      <c r="G2813" s="508"/>
      <c r="H2813" s="509"/>
      <c r="I2813" s="541"/>
      <c r="J2813" s="541"/>
      <c r="K2813" s="545"/>
      <c r="L2813" s="545"/>
      <c r="M2813" s="502" t="str">
        <f t="array" aca="1" ref="M2813" ca="1">IFERROR(_xludf.IFS(J2813="원천",K2813*3.3%*-1,J2813="원천/고용",SUM(K2813*3.3%*-1,K2813*75%*0.8%*-1)),"")</f>
        <v/>
      </c>
      <c r="N2813" s="503">
        <f t="shared" ca="1" si="39"/>
        <v>0</v>
      </c>
      <c r="O2813" s="541"/>
      <c r="P2813" s="541"/>
      <c r="Q2813" s="537"/>
      <c r="R2813" s="537"/>
      <c r="S2813" s="537"/>
    </row>
    <row r="2814" spans="2:19" ht="18.75" customHeight="1">
      <c r="B2814" s="540"/>
      <c r="C2814" s="540"/>
      <c r="D2814" s="538" t="str">
        <f ca="1">IFERROR(_xludf.XLOOKUP(E2814,예산코드!D:D,예산코드!A:A),"")</f>
        <v/>
      </c>
      <c r="E2814" s="540"/>
      <c r="F2814" s="542"/>
      <c r="G2814" s="506"/>
      <c r="H2814" s="507"/>
      <c r="I2814" s="540"/>
      <c r="J2814" s="540"/>
      <c r="K2814" s="543"/>
      <c r="L2814" s="543"/>
      <c r="M2814" s="502" t="str">
        <f t="array" aca="1" ref="M2814" ca="1">IFERROR(_xludf.IFS(J2814="원천",K2814*3.3%*-1,J2814="원천/고용",SUM(K2814*3.3%*-1,K2814*75%*0.8%*-1)),"")</f>
        <v/>
      </c>
      <c r="N2814" s="503">
        <f t="shared" ca="1" si="39"/>
        <v>0</v>
      </c>
      <c r="O2814" s="540"/>
      <c r="P2814" s="540"/>
      <c r="Q2814" s="537"/>
      <c r="R2814" s="537"/>
      <c r="S2814" s="537"/>
    </row>
    <row r="2815" spans="2:19" ht="18.75" customHeight="1">
      <c r="B2815" s="541"/>
      <c r="C2815" s="541"/>
      <c r="D2815" s="538" t="str">
        <f ca="1">IFERROR(_xludf.XLOOKUP(E2815,예산코드!D:D,예산코드!A:A),"")</f>
        <v/>
      </c>
      <c r="E2815" s="541"/>
      <c r="F2815" s="544"/>
      <c r="G2815" s="508"/>
      <c r="H2815" s="509"/>
      <c r="I2815" s="541"/>
      <c r="J2815" s="541"/>
      <c r="K2815" s="545"/>
      <c r="L2815" s="545"/>
      <c r="M2815" s="502" t="str">
        <f t="array" aca="1" ref="M2815" ca="1">IFERROR(_xludf.IFS(J2815="원천",K2815*3.3%*-1,J2815="원천/고용",SUM(K2815*3.3%*-1,K2815*75%*0.8%*-1)),"")</f>
        <v/>
      </c>
      <c r="N2815" s="503">
        <f t="shared" ca="1" si="39"/>
        <v>0</v>
      </c>
      <c r="O2815" s="541"/>
      <c r="P2815" s="541"/>
      <c r="Q2815" s="537"/>
      <c r="R2815" s="537"/>
      <c r="S2815" s="537"/>
    </row>
    <row r="2816" spans="2:19" ht="18.75" customHeight="1">
      <c r="B2816" s="540"/>
      <c r="C2816" s="540"/>
      <c r="D2816" s="538" t="str">
        <f ca="1">IFERROR(_xludf.XLOOKUP(E2816,예산코드!D:D,예산코드!A:A),"")</f>
        <v/>
      </c>
      <c r="E2816" s="540"/>
      <c r="F2816" s="542"/>
      <c r="G2816" s="506"/>
      <c r="H2816" s="507"/>
      <c r="I2816" s="540"/>
      <c r="J2816" s="540"/>
      <c r="K2816" s="543"/>
      <c r="L2816" s="543"/>
      <c r="M2816" s="502" t="str">
        <f t="array" aca="1" ref="M2816" ca="1">IFERROR(_xludf.IFS(J2816="원천",K2816*3.3%*-1,J2816="원천/고용",SUM(K2816*3.3%*-1,K2816*75%*0.8%*-1)),"")</f>
        <v/>
      </c>
      <c r="N2816" s="503">
        <f t="shared" ca="1" si="39"/>
        <v>0</v>
      </c>
      <c r="O2816" s="540"/>
      <c r="P2816" s="540"/>
      <c r="Q2816" s="537"/>
      <c r="R2816" s="537"/>
      <c r="S2816" s="537"/>
    </row>
    <row r="2817" spans="2:19" ht="18.75" customHeight="1">
      <c r="B2817" s="541"/>
      <c r="C2817" s="541"/>
      <c r="D2817" s="538" t="str">
        <f ca="1">IFERROR(_xludf.XLOOKUP(E2817,예산코드!D:D,예산코드!A:A),"")</f>
        <v/>
      </c>
      <c r="E2817" s="541"/>
      <c r="F2817" s="544"/>
      <c r="G2817" s="508"/>
      <c r="H2817" s="509"/>
      <c r="I2817" s="541"/>
      <c r="J2817" s="541"/>
      <c r="K2817" s="545"/>
      <c r="L2817" s="545"/>
      <c r="M2817" s="502" t="str">
        <f t="array" aca="1" ref="M2817" ca="1">IFERROR(_xludf.IFS(J2817="원천",K2817*3.3%*-1,J2817="원천/고용",SUM(K2817*3.3%*-1,K2817*75%*0.8%*-1)),"")</f>
        <v/>
      </c>
      <c r="N2817" s="503">
        <f t="shared" ca="1" si="39"/>
        <v>0</v>
      </c>
      <c r="O2817" s="541"/>
      <c r="P2817" s="541"/>
      <c r="Q2817" s="537"/>
      <c r="R2817" s="537"/>
      <c r="S2817" s="537"/>
    </row>
    <row r="2818" spans="2:19" ht="18.75" customHeight="1">
      <c r="B2818" s="540"/>
      <c r="C2818" s="540"/>
      <c r="D2818" s="538" t="str">
        <f ca="1">IFERROR(_xludf.XLOOKUP(E2818,예산코드!D:D,예산코드!A:A),"")</f>
        <v/>
      </c>
      <c r="E2818" s="540"/>
      <c r="F2818" s="542"/>
      <c r="G2818" s="506"/>
      <c r="H2818" s="507"/>
      <c r="I2818" s="540"/>
      <c r="J2818" s="540"/>
      <c r="K2818" s="543"/>
      <c r="L2818" s="543"/>
      <c r="M2818" s="502" t="str">
        <f t="array" aca="1" ref="M2818" ca="1">IFERROR(_xludf.IFS(J2818="원천",K2818*3.3%*-1,J2818="원천/고용",SUM(K2818*3.3%*-1,K2818*75%*0.8%*-1)),"")</f>
        <v/>
      </c>
      <c r="N2818" s="503">
        <f t="shared" ref="N2818:N2938" ca="1" si="40">SUM(K2818:M2818)</f>
        <v>0</v>
      </c>
      <c r="O2818" s="540"/>
      <c r="P2818" s="540"/>
      <c r="Q2818" s="537"/>
      <c r="R2818" s="537"/>
      <c r="S2818" s="537"/>
    </row>
    <row r="2819" spans="2:19" ht="18.75" customHeight="1">
      <c r="B2819" s="541"/>
      <c r="C2819" s="541"/>
      <c r="D2819" s="538" t="str">
        <f ca="1">IFERROR(_xludf.XLOOKUP(E2819,예산코드!D:D,예산코드!A:A),"")</f>
        <v/>
      </c>
      <c r="E2819" s="541"/>
      <c r="F2819" s="544"/>
      <c r="G2819" s="508"/>
      <c r="H2819" s="509"/>
      <c r="I2819" s="541"/>
      <c r="J2819" s="541"/>
      <c r="K2819" s="545"/>
      <c r="L2819" s="545"/>
      <c r="M2819" s="502" t="str">
        <f t="array" aca="1" ref="M2819" ca="1">IFERROR(_xludf.IFS(J2819="원천",K2819*3.3%*-1,J2819="원천/고용",SUM(K2819*3.3%*-1,K2819*75%*0.8%*-1)),"")</f>
        <v/>
      </c>
      <c r="N2819" s="503">
        <f t="shared" ca="1" si="40"/>
        <v>0</v>
      </c>
      <c r="O2819" s="541"/>
      <c r="P2819" s="541"/>
      <c r="Q2819" s="537"/>
      <c r="R2819" s="537"/>
      <c r="S2819" s="537"/>
    </row>
    <row r="2820" spans="2:19" ht="18.75" customHeight="1">
      <c r="B2820" s="540"/>
      <c r="C2820" s="540"/>
      <c r="D2820" s="538" t="str">
        <f ca="1">IFERROR(_xludf.XLOOKUP(E2820,예산코드!D:D,예산코드!A:A),"")</f>
        <v/>
      </c>
      <c r="E2820" s="540"/>
      <c r="F2820" s="542"/>
      <c r="G2820" s="506"/>
      <c r="H2820" s="507"/>
      <c r="I2820" s="540"/>
      <c r="J2820" s="540"/>
      <c r="K2820" s="543"/>
      <c r="L2820" s="543"/>
      <c r="M2820" s="502" t="str">
        <f t="array" aca="1" ref="M2820" ca="1">IFERROR(_xludf.IFS(J2820="원천",K2820*3.3%*-1,J2820="원천/고용",SUM(K2820*3.3%*-1,K2820*75%*0.8%*-1)),"")</f>
        <v/>
      </c>
      <c r="N2820" s="503">
        <f t="shared" ca="1" si="40"/>
        <v>0</v>
      </c>
      <c r="O2820" s="540"/>
      <c r="P2820" s="540"/>
      <c r="Q2820" s="537"/>
      <c r="R2820" s="537"/>
      <c r="S2820" s="537"/>
    </row>
    <row r="2821" spans="2:19" ht="18.75" customHeight="1">
      <c r="B2821" s="541"/>
      <c r="C2821" s="541"/>
      <c r="D2821" s="538" t="str">
        <f ca="1">IFERROR(_xludf.XLOOKUP(E2821,예산코드!D:D,예산코드!A:A),"")</f>
        <v/>
      </c>
      <c r="E2821" s="541"/>
      <c r="F2821" s="544"/>
      <c r="G2821" s="508"/>
      <c r="H2821" s="509"/>
      <c r="I2821" s="541"/>
      <c r="J2821" s="541"/>
      <c r="K2821" s="545"/>
      <c r="L2821" s="545"/>
      <c r="M2821" s="502" t="str">
        <f t="array" aca="1" ref="M2821" ca="1">IFERROR(_xludf.IFS(J2821="원천",K2821*3.3%*-1,J2821="원천/고용",SUM(K2821*3.3%*-1,K2821*75%*0.8%*-1)),"")</f>
        <v/>
      </c>
      <c r="N2821" s="503">
        <f t="shared" ca="1" si="40"/>
        <v>0</v>
      </c>
      <c r="O2821" s="541"/>
      <c r="P2821" s="541"/>
      <c r="Q2821" s="537"/>
      <c r="R2821" s="537"/>
      <c r="S2821" s="537"/>
    </row>
    <row r="2822" spans="2:19" ht="18.75" customHeight="1">
      <c r="B2822" s="540"/>
      <c r="C2822" s="540"/>
      <c r="D2822" s="538" t="str">
        <f ca="1">IFERROR(_xludf.XLOOKUP(E2822,예산코드!D:D,예산코드!A:A),"")</f>
        <v/>
      </c>
      <c r="E2822" s="540"/>
      <c r="F2822" s="542"/>
      <c r="G2822" s="506"/>
      <c r="H2822" s="507"/>
      <c r="I2822" s="540"/>
      <c r="J2822" s="540"/>
      <c r="K2822" s="543"/>
      <c r="L2822" s="543"/>
      <c r="M2822" s="502" t="str">
        <f t="array" aca="1" ref="M2822" ca="1">IFERROR(_xludf.IFS(J2822="원천",K2822*3.3%*-1,J2822="원천/고용",SUM(K2822*3.3%*-1,K2822*75%*0.8%*-1)),"")</f>
        <v/>
      </c>
      <c r="N2822" s="503">
        <f t="shared" ca="1" si="40"/>
        <v>0</v>
      </c>
      <c r="O2822" s="540"/>
      <c r="P2822" s="540"/>
      <c r="Q2822" s="537"/>
      <c r="R2822" s="537"/>
      <c r="S2822" s="537"/>
    </row>
    <row r="2823" spans="2:19" ht="18.75" customHeight="1">
      <c r="B2823" s="541"/>
      <c r="C2823" s="541"/>
      <c r="D2823" s="538" t="str">
        <f ca="1">IFERROR(_xludf.XLOOKUP(E2823,예산코드!D:D,예산코드!A:A),"")</f>
        <v/>
      </c>
      <c r="E2823" s="541"/>
      <c r="F2823" s="544"/>
      <c r="G2823" s="508"/>
      <c r="H2823" s="509"/>
      <c r="I2823" s="541"/>
      <c r="J2823" s="541"/>
      <c r="K2823" s="545"/>
      <c r="L2823" s="545"/>
      <c r="M2823" s="502" t="str">
        <f t="array" aca="1" ref="M2823" ca="1">IFERROR(_xludf.IFS(J2823="원천",K2823*3.3%*-1,J2823="원천/고용",SUM(K2823*3.3%*-1,K2823*75%*0.8%*-1)),"")</f>
        <v/>
      </c>
      <c r="N2823" s="503">
        <f t="shared" ca="1" si="40"/>
        <v>0</v>
      </c>
      <c r="O2823" s="541"/>
      <c r="P2823" s="541"/>
      <c r="Q2823" s="537"/>
      <c r="R2823" s="537"/>
      <c r="S2823" s="537"/>
    </row>
    <row r="2824" spans="2:19" ht="18.75" customHeight="1">
      <c r="B2824" s="540"/>
      <c r="C2824" s="540"/>
      <c r="D2824" s="538" t="str">
        <f ca="1">IFERROR(_xludf.XLOOKUP(E2824,예산코드!D:D,예산코드!A:A),"")</f>
        <v/>
      </c>
      <c r="E2824" s="540"/>
      <c r="F2824" s="542"/>
      <c r="G2824" s="506"/>
      <c r="H2824" s="507"/>
      <c r="I2824" s="540"/>
      <c r="J2824" s="540"/>
      <c r="K2824" s="543"/>
      <c r="L2824" s="543"/>
      <c r="M2824" s="502" t="str">
        <f t="array" aca="1" ref="M2824" ca="1">IFERROR(_xludf.IFS(J2824="원천",K2824*3.3%*-1,J2824="원천/고용",SUM(K2824*3.3%*-1,K2824*75%*0.8%*-1)),"")</f>
        <v/>
      </c>
      <c r="N2824" s="503">
        <f t="shared" ca="1" si="40"/>
        <v>0</v>
      </c>
      <c r="O2824" s="540"/>
      <c r="P2824" s="540"/>
      <c r="Q2824" s="537"/>
      <c r="R2824" s="537"/>
      <c r="S2824" s="537"/>
    </row>
    <row r="2825" spans="2:19" ht="18.75" customHeight="1">
      <c r="B2825" s="541"/>
      <c r="C2825" s="541"/>
      <c r="D2825" s="538" t="str">
        <f ca="1">IFERROR(_xludf.XLOOKUP(E2825,예산코드!D:D,예산코드!A:A),"")</f>
        <v/>
      </c>
      <c r="E2825" s="541"/>
      <c r="F2825" s="544"/>
      <c r="G2825" s="508"/>
      <c r="H2825" s="509"/>
      <c r="I2825" s="541"/>
      <c r="J2825" s="541"/>
      <c r="K2825" s="545"/>
      <c r="L2825" s="545"/>
      <c r="M2825" s="502" t="str">
        <f t="array" aca="1" ref="M2825" ca="1">IFERROR(_xludf.IFS(J2825="원천",K2825*3.3%*-1,J2825="원천/고용",SUM(K2825*3.3%*-1,K2825*75%*0.8%*-1)),"")</f>
        <v/>
      </c>
      <c r="N2825" s="503">
        <f t="shared" ca="1" si="40"/>
        <v>0</v>
      </c>
      <c r="O2825" s="541"/>
      <c r="P2825" s="541"/>
      <c r="Q2825" s="537"/>
      <c r="R2825" s="537"/>
      <c r="S2825" s="537"/>
    </row>
    <row r="2826" spans="2:19" ht="18.75" customHeight="1">
      <c r="B2826" s="540"/>
      <c r="C2826" s="540"/>
      <c r="D2826" s="538" t="str">
        <f ca="1">IFERROR(_xludf.XLOOKUP(E2826,예산코드!D:D,예산코드!A:A),"")</f>
        <v/>
      </c>
      <c r="E2826" s="540"/>
      <c r="F2826" s="542"/>
      <c r="G2826" s="506"/>
      <c r="H2826" s="507"/>
      <c r="I2826" s="540"/>
      <c r="J2826" s="540"/>
      <c r="K2826" s="543"/>
      <c r="L2826" s="543"/>
      <c r="M2826" s="502" t="str">
        <f t="array" aca="1" ref="M2826" ca="1">IFERROR(_xludf.IFS(J2826="원천",K2826*3.3%*-1,J2826="원천/고용",SUM(K2826*3.3%*-1,K2826*75%*0.8%*-1)),"")</f>
        <v/>
      </c>
      <c r="N2826" s="503">
        <f t="shared" ca="1" si="40"/>
        <v>0</v>
      </c>
      <c r="O2826" s="540"/>
      <c r="P2826" s="540"/>
      <c r="Q2826" s="537"/>
      <c r="R2826" s="537"/>
      <c r="S2826" s="537"/>
    </row>
    <row r="2827" spans="2:19" ht="18.75" customHeight="1">
      <c r="B2827" s="541"/>
      <c r="C2827" s="541"/>
      <c r="D2827" s="538" t="str">
        <f ca="1">IFERROR(_xludf.XLOOKUP(E2827,예산코드!D:D,예산코드!A:A),"")</f>
        <v/>
      </c>
      <c r="E2827" s="541"/>
      <c r="F2827" s="544"/>
      <c r="G2827" s="508"/>
      <c r="H2827" s="509"/>
      <c r="I2827" s="541"/>
      <c r="J2827" s="541"/>
      <c r="K2827" s="545"/>
      <c r="L2827" s="545"/>
      <c r="M2827" s="502" t="str">
        <f t="array" aca="1" ref="M2827" ca="1">IFERROR(_xludf.IFS(J2827="원천",K2827*3.3%*-1,J2827="원천/고용",SUM(K2827*3.3%*-1,K2827*75%*0.8%*-1)),"")</f>
        <v/>
      </c>
      <c r="N2827" s="503">
        <f t="shared" ca="1" si="40"/>
        <v>0</v>
      </c>
      <c r="O2827" s="541"/>
      <c r="P2827" s="541"/>
      <c r="Q2827" s="537"/>
      <c r="R2827" s="537"/>
      <c r="S2827" s="537"/>
    </row>
    <row r="2828" spans="2:19" ht="18.75" customHeight="1">
      <c r="B2828" s="540"/>
      <c r="C2828" s="540"/>
      <c r="D2828" s="538" t="str">
        <f ca="1">IFERROR(_xludf.XLOOKUP(E2828,예산코드!D:D,예산코드!A:A),"")</f>
        <v/>
      </c>
      <c r="E2828" s="540"/>
      <c r="F2828" s="542"/>
      <c r="G2828" s="506"/>
      <c r="H2828" s="507"/>
      <c r="I2828" s="540"/>
      <c r="J2828" s="540"/>
      <c r="K2828" s="543"/>
      <c r="L2828" s="543"/>
      <c r="M2828" s="502" t="str">
        <f t="array" aca="1" ref="M2828" ca="1">IFERROR(_xludf.IFS(J2828="원천",K2828*3.3%*-1,J2828="원천/고용",SUM(K2828*3.3%*-1,K2828*75%*0.8%*-1)),"")</f>
        <v/>
      </c>
      <c r="N2828" s="503">
        <f t="shared" ca="1" si="40"/>
        <v>0</v>
      </c>
      <c r="O2828" s="540"/>
      <c r="P2828" s="540"/>
      <c r="Q2828" s="537"/>
      <c r="R2828" s="537"/>
      <c r="S2828" s="537"/>
    </row>
    <row r="2829" spans="2:19" ht="18.75" customHeight="1">
      <c r="B2829" s="541"/>
      <c r="C2829" s="541"/>
      <c r="D2829" s="538" t="str">
        <f ca="1">IFERROR(_xludf.XLOOKUP(E2829,예산코드!D:D,예산코드!A:A),"")</f>
        <v/>
      </c>
      <c r="E2829" s="541"/>
      <c r="F2829" s="544"/>
      <c r="G2829" s="508"/>
      <c r="H2829" s="509"/>
      <c r="I2829" s="541"/>
      <c r="J2829" s="541"/>
      <c r="K2829" s="545"/>
      <c r="L2829" s="545"/>
      <c r="M2829" s="502" t="str">
        <f t="array" aca="1" ref="M2829" ca="1">IFERROR(_xludf.IFS(J2829="원천",K2829*3.3%*-1,J2829="원천/고용",SUM(K2829*3.3%*-1,K2829*75%*0.8%*-1)),"")</f>
        <v/>
      </c>
      <c r="N2829" s="503">
        <f t="shared" ca="1" si="40"/>
        <v>0</v>
      </c>
      <c r="O2829" s="541"/>
      <c r="P2829" s="541"/>
      <c r="Q2829" s="537"/>
      <c r="R2829" s="537"/>
      <c r="S2829" s="537"/>
    </row>
    <row r="2830" spans="2:19" ht="18.75" customHeight="1">
      <c r="B2830" s="540"/>
      <c r="C2830" s="540"/>
      <c r="D2830" s="538" t="str">
        <f ca="1">IFERROR(_xludf.XLOOKUP(E2830,예산코드!D:D,예산코드!A:A),"")</f>
        <v/>
      </c>
      <c r="E2830" s="540"/>
      <c r="F2830" s="542"/>
      <c r="G2830" s="506"/>
      <c r="H2830" s="507"/>
      <c r="I2830" s="540"/>
      <c r="J2830" s="540"/>
      <c r="K2830" s="543"/>
      <c r="L2830" s="543"/>
      <c r="M2830" s="502" t="str">
        <f t="array" aca="1" ref="M2830" ca="1">IFERROR(_xludf.IFS(J2830="원천",K2830*3.3%*-1,J2830="원천/고용",SUM(K2830*3.3%*-1,K2830*75%*0.8%*-1)),"")</f>
        <v/>
      </c>
      <c r="N2830" s="503">
        <f t="shared" ca="1" si="40"/>
        <v>0</v>
      </c>
      <c r="O2830" s="540"/>
      <c r="P2830" s="540"/>
      <c r="Q2830" s="537"/>
      <c r="R2830" s="537"/>
      <c r="S2830" s="537"/>
    </row>
    <row r="2831" spans="2:19" ht="18.75" customHeight="1">
      <c r="B2831" s="541"/>
      <c r="C2831" s="541"/>
      <c r="D2831" s="538" t="str">
        <f ca="1">IFERROR(_xludf.XLOOKUP(E2831,예산코드!D:D,예산코드!A:A),"")</f>
        <v/>
      </c>
      <c r="E2831" s="541"/>
      <c r="F2831" s="544"/>
      <c r="G2831" s="508"/>
      <c r="H2831" s="509"/>
      <c r="I2831" s="541"/>
      <c r="J2831" s="541"/>
      <c r="K2831" s="545"/>
      <c r="L2831" s="545"/>
      <c r="M2831" s="502" t="str">
        <f t="array" aca="1" ref="M2831" ca="1">IFERROR(_xludf.IFS(J2831="원천",K2831*3.3%*-1,J2831="원천/고용",SUM(K2831*3.3%*-1,K2831*75%*0.8%*-1)),"")</f>
        <v/>
      </c>
      <c r="N2831" s="503">
        <f t="shared" ca="1" si="40"/>
        <v>0</v>
      </c>
      <c r="O2831" s="541"/>
      <c r="P2831" s="541"/>
      <c r="Q2831" s="537"/>
      <c r="R2831" s="537"/>
      <c r="S2831" s="537"/>
    </row>
    <row r="2832" spans="2:19" ht="18.75" customHeight="1">
      <c r="B2832" s="540"/>
      <c r="C2832" s="540"/>
      <c r="D2832" s="538" t="str">
        <f ca="1">IFERROR(_xludf.XLOOKUP(E2832,예산코드!D:D,예산코드!A:A),"")</f>
        <v/>
      </c>
      <c r="E2832" s="540"/>
      <c r="F2832" s="542"/>
      <c r="G2832" s="506"/>
      <c r="H2832" s="507"/>
      <c r="I2832" s="540"/>
      <c r="J2832" s="540"/>
      <c r="K2832" s="543"/>
      <c r="L2832" s="543"/>
      <c r="M2832" s="502" t="str">
        <f t="array" aca="1" ref="M2832" ca="1">IFERROR(_xludf.IFS(J2832="원천",K2832*3.3%*-1,J2832="원천/고용",SUM(K2832*3.3%*-1,K2832*75%*0.8%*-1)),"")</f>
        <v/>
      </c>
      <c r="N2832" s="503">
        <f t="shared" ca="1" si="40"/>
        <v>0</v>
      </c>
      <c r="O2832" s="540"/>
      <c r="P2832" s="540"/>
      <c r="Q2832" s="537"/>
      <c r="R2832" s="537"/>
      <c r="S2832" s="537"/>
    </row>
    <row r="2833" spans="2:19" ht="18.75" customHeight="1">
      <c r="B2833" s="541"/>
      <c r="C2833" s="541"/>
      <c r="D2833" s="538" t="str">
        <f ca="1">IFERROR(_xludf.XLOOKUP(E2833,예산코드!D:D,예산코드!A:A),"")</f>
        <v/>
      </c>
      <c r="E2833" s="541"/>
      <c r="F2833" s="544"/>
      <c r="G2833" s="508"/>
      <c r="H2833" s="509"/>
      <c r="I2833" s="541"/>
      <c r="J2833" s="541"/>
      <c r="K2833" s="545"/>
      <c r="L2833" s="545"/>
      <c r="M2833" s="502" t="str">
        <f t="array" aca="1" ref="M2833" ca="1">IFERROR(_xludf.IFS(J2833="원천",K2833*3.3%*-1,J2833="원천/고용",SUM(K2833*3.3%*-1,K2833*75%*0.8%*-1)),"")</f>
        <v/>
      </c>
      <c r="N2833" s="503">
        <f t="shared" ca="1" si="40"/>
        <v>0</v>
      </c>
      <c r="O2833" s="541"/>
      <c r="P2833" s="541"/>
      <c r="Q2833" s="537"/>
      <c r="R2833" s="537"/>
      <c r="S2833" s="537"/>
    </row>
    <row r="2834" spans="2:19" ht="18.75" customHeight="1">
      <c r="B2834" s="540"/>
      <c r="C2834" s="540"/>
      <c r="D2834" s="538" t="str">
        <f ca="1">IFERROR(_xludf.XLOOKUP(E2834,예산코드!D:D,예산코드!A:A),"")</f>
        <v/>
      </c>
      <c r="E2834" s="540"/>
      <c r="F2834" s="542"/>
      <c r="G2834" s="506"/>
      <c r="H2834" s="507"/>
      <c r="I2834" s="540"/>
      <c r="J2834" s="540"/>
      <c r="K2834" s="543"/>
      <c r="L2834" s="543"/>
      <c r="M2834" s="502" t="str">
        <f t="array" aca="1" ref="M2834" ca="1">IFERROR(_xludf.IFS(J2834="원천",K2834*3.3%*-1,J2834="원천/고용",SUM(K2834*3.3%*-1,K2834*75%*0.8%*-1)),"")</f>
        <v/>
      </c>
      <c r="N2834" s="503">
        <f t="shared" ca="1" si="40"/>
        <v>0</v>
      </c>
      <c r="O2834" s="540"/>
      <c r="P2834" s="540"/>
      <c r="Q2834" s="537"/>
      <c r="R2834" s="537"/>
      <c r="S2834" s="537"/>
    </row>
    <row r="2835" spans="2:19" ht="18.75" customHeight="1">
      <c r="B2835" s="541"/>
      <c r="C2835" s="541"/>
      <c r="D2835" s="538" t="str">
        <f ca="1">IFERROR(_xludf.XLOOKUP(E2835,예산코드!D:D,예산코드!A:A),"")</f>
        <v/>
      </c>
      <c r="E2835" s="541"/>
      <c r="F2835" s="544"/>
      <c r="G2835" s="508"/>
      <c r="H2835" s="509"/>
      <c r="I2835" s="541"/>
      <c r="J2835" s="541"/>
      <c r="K2835" s="545"/>
      <c r="L2835" s="545"/>
      <c r="M2835" s="502" t="str">
        <f t="array" aca="1" ref="M2835" ca="1">IFERROR(_xludf.IFS(J2835="원천",K2835*3.3%*-1,J2835="원천/고용",SUM(K2835*3.3%*-1,K2835*75%*0.8%*-1)),"")</f>
        <v/>
      </c>
      <c r="N2835" s="503">
        <f t="shared" ca="1" si="40"/>
        <v>0</v>
      </c>
      <c r="O2835" s="541"/>
      <c r="P2835" s="541"/>
      <c r="Q2835" s="537"/>
      <c r="R2835" s="537"/>
      <c r="S2835" s="537"/>
    </row>
    <row r="2836" spans="2:19" ht="18.75" customHeight="1">
      <c r="B2836" s="540"/>
      <c r="C2836" s="540"/>
      <c r="D2836" s="538" t="str">
        <f ca="1">IFERROR(_xludf.XLOOKUP(E2836,예산코드!D:D,예산코드!A:A),"")</f>
        <v/>
      </c>
      <c r="E2836" s="540"/>
      <c r="F2836" s="542"/>
      <c r="G2836" s="506"/>
      <c r="H2836" s="507"/>
      <c r="I2836" s="540"/>
      <c r="J2836" s="540"/>
      <c r="K2836" s="543"/>
      <c r="L2836" s="543"/>
      <c r="M2836" s="502" t="str">
        <f t="array" aca="1" ref="M2836" ca="1">IFERROR(_xludf.IFS(J2836="원천",K2836*3.3%*-1,J2836="원천/고용",SUM(K2836*3.3%*-1,K2836*75%*0.8%*-1)),"")</f>
        <v/>
      </c>
      <c r="N2836" s="503">
        <f t="shared" ca="1" si="40"/>
        <v>0</v>
      </c>
      <c r="O2836" s="540"/>
      <c r="P2836" s="540"/>
      <c r="Q2836" s="537"/>
      <c r="R2836" s="537"/>
      <c r="S2836" s="537"/>
    </row>
    <row r="2837" spans="2:19" ht="18.75" customHeight="1">
      <c r="B2837" s="541"/>
      <c r="C2837" s="541"/>
      <c r="D2837" s="538" t="str">
        <f ca="1">IFERROR(_xludf.XLOOKUP(E2837,예산코드!D:D,예산코드!A:A),"")</f>
        <v/>
      </c>
      <c r="E2837" s="541"/>
      <c r="F2837" s="544"/>
      <c r="G2837" s="508"/>
      <c r="H2837" s="509"/>
      <c r="I2837" s="541"/>
      <c r="J2837" s="541"/>
      <c r="K2837" s="545"/>
      <c r="L2837" s="545"/>
      <c r="M2837" s="502" t="str">
        <f t="array" aca="1" ref="M2837" ca="1">IFERROR(_xludf.IFS(J2837="원천",K2837*3.3%*-1,J2837="원천/고용",SUM(K2837*3.3%*-1,K2837*75%*0.8%*-1)),"")</f>
        <v/>
      </c>
      <c r="N2837" s="503">
        <f t="shared" ca="1" si="40"/>
        <v>0</v>
      </c>
      <c r="O2837" s="541"/>
      <c r="P2837" s="541"/>
      <c r="Q2837" s="537"/>
      <c r="R2837" s="537"/>
      <c r="S2837" s="537"/>
    </row>
    <row r="2838" spans="2:19" ht="18.75" customHeight="1">
      <c r="B2838" s="540"/>
      <c r="C2838" s="540"/>
      <c r="D2838" s="538" t="str">
        <f ca="1">IFERROR(_xludf.XLOOKUP(E2838,예산코드!D:D,예산코드!A:A),"")</f>
        <v/>
      </c>
      <c r="E2838" s="540"/>
      <c r="F2838" s="542"/>
      <c r="G2838" s="506"/>
      <c r="H2838" s="507"/>
      <c r="I2838" s="540"/>
      <c r="J2838" s="540"/>
      <c r="K2838" s="543"/>
      <c r="L2838" s="543"/>
      <c r="M2838" s="502" t="str">
        <f t="array" aca="1" ref="M2838" ca="1">IFERROR(_xludf.IFS(J2838="원천",K2838*3.3%*-1,J2838="원천/고용",SUM(K2838*3.3%*-1,K2838*75%*0.8%*-1)),"")</f>
        <v/>
      </c>
      <c r="N2838" s="503">
        <f t="shared" ca="1" si="40"/>
        <v>0</v>
      </c>
      <c r="O2838" s="540"/>
      <c r="P2838" s="540"/>
      <c r="Q2838" s="537"/>
      <c r="R2838" s="537"/>
      <c r="S2838" s="537"/>
    </row>
    <row r="2839" spans="2:19" ht="18.75" customHeight="1">
      <c r="B2839" s="541"/>
      <c r="C2839" s="541"/>
      <c r="D2839" s="538" t="str">
        <f ca="1">IFERROR(_xludf.XLOOKUP(E2839,예산코드!D:D,예산코드!A:A),"")</f>
        <v/>
      </c>
      <c r="E2839" s="541"/>
      <c r="F2839" s="544"/>
      <c r="G2839" s="508"/>
      <c r="H2839" s="509"/>
      <c r="I2839" s="541"/>
      <c r="J2839" s="541"/>
      <c r="K2839" s="545"/>
      <c r="L2839" s="545"/>
      <c r="M2839" s="502" t="str">
        <f t="array" aca="1" ref="M2839" ca="1">IFERROR(_xludf.IFS(J2839="원천",K2839*3.3%*-1,J2839="원천/고용",SUM(K2839*3.3%*-1,K2839*75%*0.8%*-1)),"")</f>
        <v/>
      </c>
      <c r="N2839" s="503">
        <f t="shared" ca="1" si="40"/>
        <v>0</v>
      </c>
      <c r="O2839" s="541"/>
      <c r="P2839" s="541"/>
      <c r="Q2839" s="537"/>
      <c r="R2839" s="537"/>
      <c r="S2839" s="537"/>
    </row>
    <row r="2840" spans="2:19" ht="18.75" customHeight="1">
      <c r="B2840" s="540"/>
      <c r="C2840" s="540"/>
      <c r="D2840" s="538" t="str">
        <f ca="1">IFERROR(_xludf.XLOOKUP(E2840,예산코드!D:D,예산코드!A:A),"")</f>
        <v/>
      </c>
      <c r="E2840" s="540"/>
      <c r="F2840" s="542"/>
      <c r="G2840" s="506"/>
      <c r="H2840" s="507"/>
      <c r="I2840" s="540"/>
      <c r="J2840" s="540"/>
      <c r="K2840" s="543"/>
      <c r="L2840" s="543"/>
      <c r="M2840" s="502" t="str">
        <f t="array" aca="1" ref="M2840" ca="1">IFERROR(_xludf.IFS(J2840="원천",K2840*3.3%*-1,J2840="원천/고용",SUM(K2840*3.3%*-1,K2840*75%*0.8%*-1)),"")</f>
        <v/>
      </c>
      <c r="N2840" s="503">
        <f t="shared" ca="1" si="40"/>
        <v>0</v>
      </c>
      <c r="O2840" s="540"/>
      <c r="P2840" s="540"/>
      <c r="Q2840" s="537"/>
      <c r="R2840" s="537"/>
      <c r="S2840" s="537"/>
    </row>
    <row r="2841" spans="2:19" ht="18.75" customHeight="1">
      <c r="B2841" s="541"/>
      <c r="C2841" s="541"/>
      <c r="D2841" s="538" t="str">
        <f ca="1">IFERROR(_xludf.XLOOKUP(E2841,예산코드!D:D,예산코드!A:A),"")</f>
        <v/>
      </c>
      <c r="E2841" s="541"/>
      <c r="F2841" s="544"/>
      <c r="G2841" s="508"/>
      <c r="H2841" s="509"/>
      <c r="I2841" s="541"/>
      <c r="J2841" s="541"/>
      <c r="K2841" s="545"/>
      <c r="L2841" s="545"/>
      <c r="M2841" s="502" t="str">
        <f t="array" aca="1" ref="M2841" ca="1">IFERROR(_xludf.IFS(J2841="원천",K2841*3.3%*-1,J2841="원천/고용",SUM(K2841*3.3%*-1,K2841*75%*0.8%*-1)),"")</f>
        <v/>
      </c>
      <c r="N2841" s="503">
        <f t="shared" ca="1" si="40"/>
        <v>0</v>
      </c>
      <c r="O2841" s="541"/>
      <c r="P2841" s="541"/>
      <c r="Q2841" s="537"/>
      <c r="R2841" s="537"/>
      <c r="S2841" s="537"/>
    </row>
    <row r="2842" spans="2:19" ht="18.75" customHeight="1">
      <c r="B2842" s="540"/>
      <c r="C2842" s="540"/>
      <c r="D2842" s="538" t="str">
        <f ca="1">IFERROR(_xludf.XLOOKUP(E2842,예산코드!D:D,예산코드!A:A),"")</f>
        <v/>
      </c>
      <c r="E2842" s="540"/>
      <c r="F2842" s="542"/>
      <c r="G2842" s="506"/>
      <c r="H2842" s="507"/>
      <c r="I2842" s="540"/>
      <c r="J2842" s="540"/>
      <c r="K2842" s="543"/>
      <c r="L2842" s="543"/>
      <c r="M2842" s="502" t="str">
        <f t="array" aca="1" ref="M2842" ca="1">IFERROR(_xludf.IFS(J2842="원천",K2842*3.3%*-1,J2842="원천/고용",SUM(K2842*3.3%*-1,K2842*75%*0.8%*-1)),"")</f>
        <v/>
      </c>
      <c r="N2842" s="503">
        <f t="shared" ca="1" si="40"/>
        <v>0</v>
      </c>
      <c r="O2842" s="540"/>
      <c r="P2842" s="540"/>
      <c r="Q2842" s="537"/>
      <c r="R2842" s="537"/>
      <c r="S2842" s="537"/>
    </row>
    <row r="2843" spans="2:19" ht="18.75" customHeight="1">
      <c r="B2843" s="541"/>
      <c r="C2843" s="541"/>
      <c r="D2843" s="538" t="str">
        <f ca="1">IFERROR(_xludf.XLOOKUP(E2843,예산코드!D:D,예산코드!A:A),"")</f>
        <v/>
      </c>
      <c r="E2843" s="541"/>
      <c r="F2843" s="544"/>
      <c r="G2843" s="508"/>
      <c r="H2843" s="509"/>
      <c r="I2843" s="541"/>
      <c r="J2843" s="541"/>
      <c r="K2843" s="545"/>
      <c r="L2843" s="545"/>
      <c r="M2843" s="502" t="str">
        <f t="array" aca="1" ref="M2843" ca="1">IFERROR(_xludf.IFS(J2843="원천",K2843*3.3%*-1,J2843="원천/고용",SUM(K2843*3.3%*-1,K2843*75%*0.8%*-1)),"")</f>
        <v/>
      </c>
      <c r="N2843" s="503">
        <f t="shared" ca="1" si="40"/>
        <v>0</v>
      </c>
      <c r="O2843" s="541"/>
      <c r="P2843" s="541"/>
      <c r="Q2843" s="537"/>
      <c r="R2843" s="537"/>
      <c r="S2843" s="537"/>
    </row>
    <row r="2844" spans="2:19" ht="18.75" customHeight="1">
      <c r="B2844" s="540"/>
      <c r="C2844" s="540"/>
      <c r="D2844" s="538" t="str">
        <f ca="1">IFERROR(_xludf.XLOOKUP(E2844,예산코드!D:D,예산코드!A:A),"")</f>
        <v/>
      </c>
      <c r="E2844" s="540"/>
      <c r="F2844" s="542"/>
      <c r="G2844" s="506"/>
      <c r="H2844" s="507"/>
      <c r="I2844" s="540"/>
      <c r="J2844" s="540"/>
      <c r="K2844" s="543"/>
      <c r="L2844" s="543"/>
      <c r="M2844" s="502" t="str">
        <f t="array" aca="1" ref="M2844" ca="1">IFERROR(_xludf.IFS(J2844="원천",K2844*3.3%*-1,J2844="원천/고용",SUM(K2844*3.3%*-1,K2844*75%*0.8%*-1)),"")</f>
        <v/>
      </c>
      <c r="N2844" s="503">
        <f t="shared" ca="1" si="40"/>
        <v>0</v>
      </c>
      <c r="O2844" s="540"/>
      <c r="P2844" s="540"/>
      <c r="Q2844" s="537"/>
      <c r="R2844" s="537"/>
      <c r="S2844" s="537"/>
    </row>
    <row r="2845" spans="2:19" ht="18.75" customHeight="1">
      <c r="B2845" s="541"/>
      <c r="C2845" s="541"/>
      <c r="D2845" s="538" t="str">
        <f ca="1">IFERROR(_xludf.XLOOKUP(E2845,예산코드!D:D,예산코드!A:A),"")</f>
        <v/>
      </c>
      <c r="E2845" s="541"/>
      <c r="F2845" s="544"/>
      <c r="G2845" s="508"/>
      <c r="H2845" s="509"/>
      <c r="I2845" s="541"/>
      <c r="J2845" s="541"/>
      <c r="K2845" s="545"/>
      <c r="L2845" s="545"/>
      <c r="M2845" s="502" t="str">
        <f t="array" aca="1" ref="M2845" ca="1">IFERROR(_xludf.IFS(J2845="원천",K2845*3.3%*-1,J2845="원천/고용",SUM(K2845*3.3%*-1,K2845*75%*0.8%*-1)),"")</f>
        <v/>
      </c>
      <c r="N2845" s="503">
        <f t="shared" ca="1" si="40"/>
        <v>0</v>
      </c>
      <c r="O2845" s="541"/>
      <c r="P2845" s="541"/>
      <c r="Q2845" s="537"/>
      <c r="R2845" s="537"/>
      <c r="S2845" s="537"/>
    </row>
    <row r="2846" spans="2:19" ht="18.75" customHeight="1">
      <c r="B2846" s="540"/>
      <c r="C2846" s="540"/>
      <c r="D2846" s="538" t="str">
        <f ca="1">IFERROR(_xludf.XLOOKUP(E2846,예산코드!D:D,예산코드!A:A),"")</f>
        <v/>
      </c>
      <c r="E2846" s="540"/>
      <c r="F2846" s="542"/>
      <c r="G2846" s="506"/>
      <c r="H2846" s="507"/>
      <c r="I2846" s="540"/>
      <c r="J2846" s="540"/>
      <c r="K2846" s="543"/>
      <c r="L2846" s="543"/>
      <c r="M2846" s="502" t="str">
        <f t="array" aca="1" ref="M2846" ca="1">IFERROR(_xludf.IFS(J2846="원천",K2846*3.3%*-1,J2846="원천/고용",SUM(K2846*3.3%*-1,K2846*75%*0.8%*-1)),"")</f>
        <v/>
      </c>
      <c r="N2846" s="503">
        <f t="shared" ca="1" si="40"/>
        <v>0</v>
      </c>
      <c r="O2846" s="540"/>
      <c r="P2846" s="540"/>
      <c r="Q2846" s="537"/>
      <c r="R2846" s="537"/>
      <c r="S2846" s="537"/>
    </row>
    <row r="2847" spans="2:19" ht="18.75" customHeight="1">
      <c r="B2847" s="541"/>
      <c r="C2847" s="541"/>
      <c r="D2847" s="538" t="str">
        <f ca="1">IFERROR(_xludf.XLOOKUP(E2847,예산코드!D:D,예산코드!A:A),"")</f>
        <v/>
      </c>
      <c r="E2847" s="541"/>
      <c r="F2847" s="544"/>
      <c r="G2847" s="508"/>
      <c r="H2847" s="509"/>
      <c r="I2847" s="541"/>
      <c r="J2847" s="541"/>
      <c r="K2847" s="545"/>
      <c r="L2847" s="545"/>
      <c r="M2847" s="502" t="str">
        <f t="array" aca="1" ref="M2847" ca="1">IFERROR(_xludf.IFS(J2847="원천",K2847*3.3%*-1,J2847="원천/고용",SUM(K2847*3.3%*-1,K2847*75%*0.8%*-1)),"")</f>
        <v/>
      </c>
      <c r="N2847" s="503">
        <f t="shared" ca="1" si="40"/>
        <v>0</v>
      </c>
      <c r="O2847" s="541"/>
      <c r="P2847" s="541"/>
      <c r="Q2847" s="537"/>
      <c r="R2847" s="537"/>
      <c r="S2847" s="537"/>
    </row>
    <row r="2848" spans="2:19" ht="18.75" customHeight="1">
      <c r="B2848" s="540"/>
      <c r="C2848" s="540"/>
      <c r="D2848" s="538" t="str">
        <f ca="1">IFERROR(_xludf.XLOOKUP(E2848,예산코드!D:D,예산코드!A:A),"")</f>
        <v/>
      </c>
      <c r="E2848" s="540"/>
      <c r="F2848" s="542"/>
      <c r="G2848" s="506"/>
      <c r="H2848" s="507"/>
      <c r="I2848" s="540"/>
      <c r="J2848" s="540"/>
      <c r="K2848" s="543"/>
      <c r="L2848" s="543"/>
      <c r="M2848" s="502" t="str">
        <f t="array" aca="1" ref="M2848" ca="1">IFERROR(_xludf.IFS(J2848="원천",K2848*3.3%*-1,J2848="원천/고용",SUM(K2848*3.3%*-1,K2848*75%*0.8%*-1)),"")</f>
        <v/>
      </c>
      <c r="N2848" s="503">
        <f t="shared" ca="1" si="40"/>
        <v>0</v>
      </c>
      <c r="O2848" s="540"/>
      <c r="P2848" s="540"/>
      <c r="Q2848" s="537"/>
      <c r="R2848" s="537"/>
      <c r="S2848" s="537"/>
    </row>
    <row r="2849" spans="2:19" ht="18.75" customHeight="1">
      <c r="B2849" s="541"/>
      <c r="C2849" s="541"/>
      <c r="D2849" s="538" t="str">
        <f ca="1">IFERROR(_xludf.XLOOKUP(E2849,예산코드!D:D,예산코드!A:A),"")</f>
        <v/>
      </c>
      <c r="E2849" s="541"/>
      <c r="F2849" s="544"/>
      <c r="G2849" s="508"/>
      <c r="H2849" s="509"/>
      <c r="I2849" s="541"/>
      <c r="J2849" s="541"/>
      <c r="K2849" s="545"/>
      <c r="L2849" s="545"/>
      <c r="M2849" s="502" t="str">
        <f t="array" aca="1" ref="M2849" ca="1">IFERROR(_xludf.IFS(J2849="원천",K2849*3.3%*-1,J2849="원천/고용",SUM(K2849*3.3%*-1,K2849*75%*0.8%*-1)),"")</f>
        <v/>
      </c>
      <c r="N2849" s="503">
        <f t="shared" ca="1" si="40"/>
        <v>0</v>
      </c>
      <c r="O2849" s="541"/>
      <c r="P2849" s="541"/>
      <c r="Q2849" s="537"/>
      <c r="R2849" s="537"/>
      <c r="S2849" s="537"/>
    </row>
    <row r="2850" spans="2:19" ht="18.75" customHeight="1">
      <c r="B2850" s="540"/>
      <c r="C2850" s="540"/>
      <c r="D2850" s="538" t="str">
        <f ca="1">IFERROR(_xludf.XLOOKUP(E2850,예산코드!D:D,예산코드!A:A),"")</f>
        <v/>
      </c>
      <c r="E2850" s="540"/>
      <c r="F2850" s="542"/>
      <c r="G2850" s="506"/>
      <c r="H2850" s="507"/>
      <c r="I2850" s="540"/>
      <c r="J2850" s="540"/>
      <c r="K2850" s="543"/>
      <c r="L2850" s="543"/>
      <c r="M2850" s="502" t="str">
        <f t="array" aca="1" ref="M2850" ca="1">IFERROR(_xludf.IFS(J2850="원천",K2850*3.3%*-1,J2850="원천/고용",SUM(K2850*3.3%*-1,K2850*75%*0.8%*-1)),"")</f>
        <v/>
      </c>
      <c r="N2850" s="503">
        <f t="shared" ca="1" si="40"/>
        <v>0</v>
      </c>
      <c r="O2850" s="540"/>
      <c r="P2850" s="540"/>
      <c r="Q2850" s="537"/>
      <c r="R2850" s="537"/>
      <c r="S2850" s="537"/>
    </row>
    <row r="2851" spans="2:19" ht="18.75" customHeight="1">
      <c r="B2851" s="541"/>
      <c r="C2851" s="541"/>
      <c r="D2851" s="538" t="str">
        <f ca="1">IFERROR(_xludf.XLOOKUP(E2851,예산코드!D:D,예산코드!A:A),"")</f>
        <v/>
      </c>
      <c r="E2851" s="541"/>
      <c r="F2851" s="544"/>
      <c r="G2851" s="508"/>
      <c r="H2851" s="509"/>
      <c r="I2851" s="541"/>
      <c r="J2851" s="541"/>
      <c r="K2851" s="545"/>
      <c r="L2851" s="545"/>
      <c r="M2851" s="502" t="str">
        <f t="array" aca="1" ref="M2851" ca="1">IFERROR(_xludf.IFS(J2851="원천",K2851*3.3%*-1,J2851="원천/고용",SUM(K2851*3.3%*-1,K2851*75%*0.8%*-1)),"")</f>
        <v/>
      </c>
      <c r="N2851" s="503">
        <f t="shared" ca="1" si="40"/>
        <v>0</v>
      </c>
      <c r="O2851" s="541"/>
      <c r="P2851" s="541"/>
      <c r="Q2851" s="537"/>
      <c r="R2851" s="537"/>
      <c r="S2851" s="537"/>
    </row>
    <row r="2852" spans="2:19" ht="18.75" customHeight="1">
      <c r="B2852" s="540"/>
      <c r="C2852" s="540"/>
      <c r="D2852" s="538" t="str">
        <f ca="1">IFERROR(_xludf.XLOOKUP(E2852,예산코드!D:D,예산코드!A:A),"")</f>
        <v/>
      </c>
      <c r="E2852" s="540"/>
      <c r="F2852" s="542"/>
      <c r="G2852" s="506"/>
      <c r="H2852" s="507"/>
      <c r="I2852" s="540"/>
      <c r="J2852" s="540"/>
      <c r="K2852" s="543"/>
      <c r="L2852" s="543"/>
      <c r="M2852" s="502" t="str">
        <f t="array" aca="1" ref="M2852" ca="1">IFERROR(_xludf.IFS(J2852="원천",K2852*3.3%*-1,J2852="원천/고용",SUM(K2852*3.3%*-1,K2852*75%*0.8%*-1)),"")</f>
        <v/>
      </c>
      <c r="N2852" s="503">
        <f t="shared" ca="1" si="40"/>
        <v>0</v>
      </c>
      <c r="O2852" s="540"/>
      <c r="P2852" s="540"/>
      <c r="Q2852" s="537"/>
      <c r="R2852" s="537"/>
      <c r="S2852" s="537"/>
    </row>
    <row r="2853" spans="2:19" ht="18.75" customHeight="1">
      <c r="B2853" s="541"/>
      <c r="C2853" s="541"/>
      <c r="D2853" s="538" t="str">
        <f ca="1">IFERROR(_xludf.XLOOKUP(E2853,예산코드!D:D,예산코드!A:A),"")</f>
        <v/>
      </c>
      <c r="E2853" s="541"/>
      <c r="F2853" s="544"/>
      <c r="G2853" s="508"/>
      <c r="H2853" s="509"/>
      <c r="I2853" s="541"/>
      <c r="J2853" s="541"/>
      <c r="K2853" s="545"/>
      <c r="L2853" s="545"/>
      <c r="M2853" s="502" t="str">
        <f t="array" aca="1" ref="M2853" ca="1">IFERROR(_xludf.IFS(J2853="원천",K2853*3.3%*-1,J2853="원천/고용",SUM(K2853*3.3%*-1,K2853*75%*0.8%*-1)),"")</f>
        <v/>
      </c>
      <c r="N2853" s="503">
        <f t="shared" ca="1" si="40"/>
        <v>0</v>
      </c>
      <c r="O2853" s="541"/>
      <c r="P2853" s="541"/>
      <c r="Q2853" s="537"/>
      <c r="R2853" s="537"/>
      <c r="S2853" s="537"/>
    </row>
    <row r="2854" spans="2:19" ht="18.75" customHeight="1">
      <c r="B2854" s="540"/>
      <c r="C2854" s="540"/>
      <c r="D2854" s="538" t="str">
        <f ca="1">IFERROR(_xludf.XLOOKUP(E2854,예산코드!D:D,예산코드!A:A),"")</f>
        <v/>
      </c>
      <c r="E2854" s="540"/>
      <c r="F2854" s="542"/>
      <c r="G2854" s="506"/>
      <c r="H2854" s="507"/>
      <c r="I2854" s="540"/>
      <c r="J2854" s="540"/>
      <c r="K2854" s="543"/>
      <c r="L2854" s="543"/>
      <c r="M2854" s="502" t="str">
        <f t="array" aca="1" ref="M2854" ca="1">IFERROR(_xludf.IFS(J2854="원천",K2854*3.3%*-1,J2854="원천/고용",SUM(K2854*3.3%*-1,K2854*75%*0.8%*-1)),"")</f>
        <v/>
      </c>
      <c r="N2854" s="503">
        <f t="shared" ca="1" si="40"/>
        <v>0</v>
      </c>
      <c r="O2854" s="540"/>
      <c r="P2854" s="540"/>
      <c r="Q2854" s="537"/>
      <c r="R2854" s="537"/>
      <c r="S2854" s="537"/>
    </row>
    <row r="2855" spans="2:19" ht="18.75" customHeight="1">
      <c r="B2855" s="541"/>
      <c r="C2855" s="541"/>
      <c r="D2855" s="538" t="str">
        <f ca="1">IFERROR(_xludf.XLOOKUP(E2855,예산코드!D:D,예산코드!A:A),"")</f>
        <v/>
      </c>
      <c r="E2855" s="541"/>
      <c r="F2855" s="544"/>
      <c r="G2855" s="508"/>
      <c r="H2855" s="509"/>
      <c r="I2855" s="541"/>
      <c r="J2855" s="541"/>
      <c r="K2855" s="545"/>
      <c r="L2855" s="545"/>
      <c r="M2855" s="502" t="str">
        <f t="array" aca="1" ref="M2855" ca="1">IFERROR(_xludf.IFS(J2855="원천",K2855*3.3%*-1,J2855="원천/고용",SUM(K2855*3.3%*-1,K2855*75%*0.8%*-1)),"")</f>
        <v/>
      </c>
      <c r="N2855" s="503">
        <f t="shared" ca="1" si="40"/>
        <v>0</v>
      </c>
      <c r="O2855" s="541"/>
      <c r="P2855" s="541"/>
      <c r="Q2855" s="537"/>
      <c r="R2855" s="537"/>
      <c r="S2855" s="537"/>
    </row>
    <row r="2856" spans="2:19" ht="18.75" customHeight="1">
      <c r="B2856" s="540"/>
      <c r="C2856" s="540"/>
      <c r="D2856" s="538" t="str">
        <f ca="1">IFERROR(_xludf.XLOOKUP(E2856,예산코드!D:D,예산코드!A:A),"")</f>
        <v/>
      </c>
      <c r="E2856" s="540"/>
      <c r="F2856" s="542"/>
      <c r="G2856" s="506"/>
      <c r="H2856" s="507"/>
      <c r="I2856" s="540"/>
      <c r="J2856" s="540"/>
      <c r="K2856" s="543"/>
      <c r="L2856" s="543"/>
      <c r="M2856" s="502" t="str">
        <f t="array" aca="1" ref="M2856" ca="1">IFERROR(_xludf.IFS(J2856="원천",K2856*3.3%*-1,J2856="원천/고용",SUM(K2856*3.3%*-1,K2856*75%*0.8%*-1)),"")</f>
        <v/>
      </c>
      <c r="N2856" s="503">
        <f t="shared" ca="1" si="40"/>
        <v>0</v>
      </c>
      <c r="O2856" s="540"/>
      <c r="P2856" s="540"/>
      <c r="Q2856" s="537"/>
      <c r="R2856" s="537"/>
      <c r="S2856" s="537"/>
    </row>
    <row r="2857" spans="2:19" ht="18.75" customHeight="1">
      <c r="B2857" s="541"/>
      <c r="C2857" s="541"/>
      <c r="D2857" s="538" t="str">
        <f ca="1">IFERROR(_xludf.XLOOKUP(E2857,예산코드!D:D,예산코드!A:A),"")</f>
        <v/>
      </c>
      <c r="E2857" s="541"/>
      <c r="F2857" s="544"/>
      <c r="G2857" s="508"/>
      <c r="H2857" s="509"/>
      <c r="I2857" s="541"/>
      <c r="J2857" s="541"/>
      <c r="K2857" s="545"/>
      <c r="L2857" s="545"/>
      <c r="M2857" s="502" t="str">
        <f t="array" aca="1" ref="M2857" ca="1">IFERROR(_xludf.IFS(J2857="원천",K2857*3.3%*-1,J2857="원천/고용",SUM(K2857*3.3%*-1,K2857*75%*0.8%*-1)),"")</f>
        <v/>
      </c>
      <c r="N2857" s="503">
        <f t="shared" ca="1" si="40"/>
        <v>0</v>
      </c>
      <c r="O2857" s="541"/>
      <c r="P2857" s="541"/>
      <c r="Q2857" s="537"/>
      <c r="R2857" s="537"/>
      <c r="S2857" s="537"/>
    </row>
    <row r="2858" spans="2:19" ht="18.75" customHeight="1">
      <c r="B2858" s="540"/>
      <c r="C2858" s="540"/>
      <c r="D2858" s="538" t="str">
        <f ca="1">IFERROR(_xludf.XLOOKUP(E2858,예산코드!D:D,예산코드!A:A),"")</f>
        <v/>
      </c>
      <c r="E2858" s="540"/>
      <c r="F2858" s="542"/>
      <c r="G2858" s="506"/>
      <c r="H2858" s="507"/>
      <c r="I2858" s="540"/>
      <c r="J2858" s="540"/>
      <c r="K2858" s="543"/>
      <c r="L2858" s="543"/>
      <c r="M2858" s="502" t="str">
        <f t="array" aca="1" ref="M2858" ca="1">IFERROR(_xludf.IFS(J2858="원천",K2858*3.3%*-1,J2858="원천/고용",SUM(K2858*3.3%*-1,K2858*75%*0.8%*-1)),"")</f>
        <v/>
      </c>
      <c r="N2858" s="503">
        <f t="shared" ca="1" si="40"/>
        <v>0</v>
      </c>
      <c r="O2858" s="540"/>
      <c r="P2858" s="540"/>
      <c r="Q2858" s="537"/>
      <c r="R2858" s="537"/>
      <c r="S2858" s="537"/>
    </row>
    <row r="2859" spans="2:19" ht="18.75" customHeight="1">
      <c r="B2859" s="541"/>
      <c r="C2859" s="541"/>
      <c r="D2859" s="538" t="str">
        <f ca="1">IFERROR(_xludf.XLOOKUP(E2859,예산코드!D:D,예산코드!A:A),"")</f>
        <v/>
      </c>
      <c r="E2859" s="541"/>
      <c r="F2859" s="544"/>
      <c r="G2859" s="508"/>
      <c r="H2859" s="509"/>
      <c r="I2859" s="541"/>
      <c r="J2859" s="541"/>
      <c r="K2859" s="545"/>
      <c r="L2859" s="545"/>
      <c r="M2859" s="502" t="str">
        <f t="array" aca="1" ref="M2859" ca="1">IFERROR(_xludf.IFS(J2859="원천",K2859*3.3%*-1,J2859="원천/고용",SUM(K2859*3.3%*-1,K2859*75%*0.8%*-1)),"")</f>
        <v/>
      </c>
      <c r="N2859" s="503">
        <f t="shared" ca="1" si="40"/>
        <v>0</v>
      </c>
      <c r="O2859" s="541"/>
      <c r="P2859" s="541"/>
      <c r="Q2859" s="537"/>
      <c r="R2859" s="537"/>
      <c r="S2859" s="537"/>
    </row>
    <row r="2860" spans="2:19" ht="18.75" customHeight="1">
      <c r="B2860" s="540"/>
      <c r="C2860" s="540"/>
      <c r="D2860" s="538" t="str">
        <f ca="1">IFERROR(_xludf.XLOOKUP(E2860,예산코드!D:D,예산코드!A:A),"")</f>
        <v/>
      </c>
      <c r="E2860" s="540"/>
      <c r="F2860" s="542"/>
      <c r="G2860" s="506"/>
      <c r="H2860" s="507"/>
      <c r="I2860" s="540"/>
      <c r="J2860" s="540"/>
      <c r="K2860" s="543"/>
      <c r="L2860" s="543"/>
      <c r="M2860" s="502" t="str">
        <f t="array" aca="1" ref="M2860" ca="1">IFERROR(_xludf.IFS(J2860="원천",K2860*3.3%*-1,J2860="원천/고용",SUM(K2860*3.3%*-1,K2860*75%*0.8%*-1)),"")</f>
        <v/>
      </c>
      <c r="N2860" s="503">
        <f t="shared" ca="1" si="40"/>
        <v>0</v>
      </c>
      <c r="O2860" s="540"/>
      <c r="P2860" s="540"/>
      <c r="Q2860" s="537"/>
      <c r="R2860" s="537"/>
      <c r="S2860" s="537"/>
    </row>
    <row r="2861" spans="2:19" ht="18.75" customHeight="1">
      <c r="B2861" s="541"/>
      <c r="C2861" s="541"/>
      <c r="D2861" s="538" t="str">
        <f ca="1">IFERROR(_xludf.XLOOKUP(E2861,예산코드!D:D,예산코드!A:A),"")</f>
        <v/>
      </c>
      <c r="E2861" s="541"/>
      <c r="F2861" s="544"/>
      <c r="G2861" s="508"/>
      <c r="H2861" s="509"/>
      <c r="I2861" s="541"/>
      <c r="J2861" s="541"/>
      <c r="K2861" s="545"/>
      <c r="L2861" s="545"/>
      <c r="M2861" s="502" t="str">
        <f t="array" aca="1" ref="M2861" ca="1">IFERROR(_xludf.IFS(J2861="원천",K2861*3.3%*-1,J2861="원천/고용",SUM(K2861*3.3%*-1,K2861*75%*0.8%*-1)),"")</f>
        <v/>
      </c>
      <c r="N2861" s="503">
        <f t="shared" ca="1" si="40"/>
        <v>0</v>
      </c>
      <c r="O2861" s="541"/>
      <c r="P2861" s="541"/>
      <c r="Q2861" s="537"/>
      <c r="R2861" s="537"/>
      <c r="S2861" s="537"/>
    </row>
    <row r="2862" spans="2:19" ht="18.75" customHeight="1">
      <c r="B2862" s="540"/>
      <c r="C2862" s="540"/>
      <c r="D2862" s="538" t="str">
        <f ca="1">IFERROR(_xludf.XLOOKUP(E2862,예산코드!D:D,예산코드!A:A),"")</f>
        <v/>
      </c>
      <c r="E2862" s="540"/>
      <c r="F2862" s="542"/>
      <c r="G2862" s="506"/>
      <c r="H2862" s="507"/>
      <c r="I2862" s="540"/>
      <c r="J2862" s="540"/>
      <c r="K2862" s="543"/>
      <c r="L2862" s="543"/>
      <c r="M2862" s="502" t="str">
        <f t="array" aca="1" ref="M2862" ca="1">IFERROR(_xludf.IFS(J2862="원천",K2862*3.3%*-1,J2862="원천/고용",SUM(K2862*3.3%*-1,K2862*75%*0.8%*-1)),"")</f>
        <v/>
      </c>
      <c r="N2862" s="503">
        <f t="shared" ca="1" si="40"/>
        <v>0</v>
      </c>
      <c r="O2862" s="540"/>
      <c r="P2862" s="540"/>
      <c r="Q2862" s="537"/>
      <c r="R2862" s="537"/>
      <c r="S2862" s="537"/>
    </row>
    <row r="2863" spans="2:19" ht="18.75" customHeight="1">
      <c r="B2863" s="541"/>
      <c r="C2863" s="541"/>
      <c r="D2863" s="538" t="str">
        <f ca="1">IFERROR(_xludf.XLOOKUP(E2863,예산코드!D:D,예산코드!A:A),"")</f>
        <v/>
      </c>
      <c r="E2863" s="541"/>
      <c r="F2863" s="544"/>
      <c r="G2863" s="508"/>
      <c r="H2863" s="509"/>
      <c r="I2863" s="541"/>
      <c r="J2863" s="541"/>
      <c r="K2863" s="545"/>
      <c r="L2863" s="545"/>
      <c r="M2863" s="502" t="str">
        <f t="array" aca="1" ref="M2863" ca="1">IFERROR(_xludf.IFS(J2863="원천",K2863*3.3%*-1,J2863="원천/고용",SUM(K2863*3.3%*-1,K2863*75%*0.8%*-1)),"")</f>
        <v/>
      </c>
      <c r="N2863" s="503">
        <f t="shared" ca="1" si="40"/>
        <v>0</v>
      </c>
      <c r="O2863" s="541"/>
      <c r="P2863" s="541"/>
      <c r="Q2863" s="537"/>
      <c r="R2863" s="537"/>
      <c r="S2863" s="537"/>
    </row>
    <row r="2864" spans="2:19" ht="18.75" customHeight="1">
      <c r="B2864" s="540"/>
      <c r="C2864" s="540"/>
      <c r="D2864" s="538" t="str">
        <f ca="1">IFERROR(_xludf.XLOOKUP(E2864,예산코드!D:D,예산코드!A:A),"")</f>
        <v/>
      </c>
      <c r="E2864" s="540"/>
      <c r="F2864" s="542"/>
      <c r="G2864" s="506"/>
      <c r="H2864" s="507"/>
      <c r="I2864" s="540"/>
      <c r="J2864" s="540"/>
      <c r="K2864" s="543"/>
      <c r="L2864" s="543"/>
      <c r="M2864" s="502" t="str">
        <f t="array" aca="1" ref="M2864" ca="1">IFERROR(_xludf.IFS(J2864="원천",K2864*3.3%*-1,J2864="원천/고용",SUM(K2864*3.3%*-1,K2864*75%*0.8%*-1)),"")</f>
        <v/>
      </c>
      <c r="N2864" s="503">
        <f t="shared" ca="1" si="40"/>
        <v>0</v>
      </c>
      <c r="O2864" s="540"/>
      <c r="P2864" s="540"/>
      <c r="Q2864" s="537"/>
      <c r="R2864" s="537"/>
      <c r="S2864" s="537"/>
    </row>
    <row r="2865" spans="2:19" ht="18.75" customHeight="1">
      <c r="B2865" s="541"/>
      <c r="C2865" s="541"/>
      <c r="D2865" s="538" t="str">
        <f ca="1">IFERROR(_xludf.XLOOKUP(E2865,예산코드!D:D,예산코드!A:A),"")</f>
        <v/>
      </c>
      <c r="E2865" s="541"/>
      <c r="F2865" s="544"/>
      <c r="G2865" s="508"/>
      <c r="H2865" s="509"/>
      <c r="I2865" s="541"/>
      <c r="J2865" s="541"/>
      <c r="K2865" s="545"/>
      <c r="L2865" s="545"/>
      <c r="M2865" s="502" t="str">
        <f t="array" aca="1" ref="M2865" ca="1">IFERROR(_xludf.IFS(J2865="원천",K2865*3.3%*-1,J2865="원천/고용",SUM(K2865*3.3%*-1,K2865*75%*0.8%*-1)),"")</f>
        <v/>
      </c>
      <c r="N2865" s="503">
        <f t="shared" ca="1" si="40"/>
        <v>0</v>
      </c>
      <c r="O2865" s="541"/>
      <c r="P2865" s="541"/>
      <c r="Q2865" s="537"/>
      <c r="R2865" s="537"/>
      <c r="S2865" s="537"/>
    </row>
    <row r="2866" spans="2:19" ht="18.75" customHeight="1">
      <c r="B2866" s="540"/>
      <c r="C2866" s="540"/>
      <c r="D2866" s="538" t="str">
        <f ca="1">IFERROR(_xludf.XLOOKUP(E2866,예산코드!D:D,예산코드!A:A),"")</f>
        <v/>
      </c>
      <c r="E2866" s="540"/>
      <c r="F2866" s="542"/>
      <c r="G2866" s="506"/>
      <c r="H2866" s="507"/>
      <c r="I2866" s="540"/>
      <c r="J2866" s="540"/>
      <c r="K2866" s="543"/>
      <c r="L2866" s="543"/>
      <c r="M2866" s="502" t="str">
        <f t="array" aca="1" ref="M2866" ca="1">IFERROR(_xludf.IFS(J2866="원천",K2866*3.3%*-1,J2866="원천/고용",SUM(K2866*3.3%*-1,K2866*75%*0.8%*-1)),"")</f>
        <v/>
      </c>
      <c r="N2866" s="503">
        <f t="shared" ca="1" si="40"/>
        <v>0</v>
      </c>
      <c r="O2866" s="540"/>
      <c r="P2866" s="540"/>
      <c r="Q2866" s="537"/>
      <c r="R2866" s="537"/>
      <c r="S2866" s="537"/>
    </row>
    <row r="2867" spans="2:19" ht="18.75" customHeight="1">
      <c r="B2867" s="541"/>
      <c r="C2867" s="541"/>
      <c r="D2867" s="538" t="str">
        <f ca="1">IFERROR(_xludf.XLOOKUP(E2867,예산코드!D:D,예산코드!A:A),"")</f>
        <v/>
      </c>
      <c r="E2867" s="541"/>
      <c r="F2867" s="544"/>
      <c r="G2867" s="508"/>
      <c r="H2867" s="509"/>
      <c r="I2867" s="541"/>
      <c r="J2867" s="541"/>
      <c r="K2867" s="545"/>
      <c r="L2867" s="545"/>
      <c r="M2867" s="502" t="str">
        <f t="array" aca="1" ref="M2867" ca="1">IFERROR(_xludf.IFS(J2867="원천",K2867*3.3%*-1,J2867="원천/고용",SUM(K2867*3.3%*-1,K2867*75%*0.8%*-1)),"")</f>
        <v/>
      </c>
      <c r="N2867" s="503">
        <f t="shared" ca="1" si="40"/>
        <v>0</v>
      </c>
      <c r="O2867" s="541"/>
      <c r="P2867" s="541"/>
      <c r="Q2867" s="537"/>
      <c r="R2867" s="537"/>
      <c r="S2867" s="537"/>
    </row>
    <row r="2868" spans="2:19" ht="18.75" customHeight="1">
      <c r="B2868" s="540"/>
      <c r="C2868" s="540"/>
      <c r="D2868" s="538" t="str">
        <f ca="1">IFERROR(_xludf.XLOOKUP(E2868,예산코드!D:D,예산코드!A:A),"")</f>
        <v/>
      </c>
      <c r="E2868" s="540"/>
      <c r="F2868" s="542"/>
      <c r="G2868" s="506"/>
      <c r="H2868" s="507"/>
      <c r="I2868" s="540"/>
      <c r="J2868" s="540"/>
      <c r="K2868" s="543"/>
      <c r="L2868" s="543"/>
      <c r="M2868" s="502" t="str">
        <f t="array" aca="1" ref="M2868" ca="1">IFERROR(_xludf.IFS(J2868="원천",K2868*3.3%*-1,J2868="원천/고용",SUM(K2868*3.3%*-1,K2868*75%*0.8%*-1)),"")</f>
        <v/>
      </c>
      <c r="N2868" s="503">
        <f t="shared" ca="1" si="40"/>
        <v>0</v>
      </c>
      <c r="O2868" s="540"/>
      <c r="P2868" s="540"/>
      <c r="Q2868" s="537"/>
      <c r="R2868" s="537"/>
      <c r="S2868" s="537"/>
    </row>
    <row r="2869" spans="2:19" ht="18.75" customHeight="1">
      <c r="B2869" s="541"/>
      <c r="C2869" s="541"/>
      <c r="D2869" s="538" t="str">
        <f ca="1">IFERROR(_xludf.XLOOKUP(E2869,예산코드!D:D,예산코드!A:A),"")</f>
        <v/>
      </c>
      <c r="E2869" s="541"/>
      <c r="F2869" s="544"/>
      <c r="G2869" s="508"/>
      <c r="H2869" s="509"/>
      <c r="I2869" s="541"/>
      <c r="J2869" s="541"/>
      <c r="K2869" s="545"/>
      <c r="L2869" s="545"/>
      <c r="M2869" s="502" t="str">
        <f t="array" aca="1" ref="M2869" ca="1">IFERROR(_xludf.IFS(J2869="원천",K2869*3.3%*-1,J2869="원천/고용",SUM(K2869*3.3%*-1,K2869*75%*0.8%*-1)),"")</f>
        <v/>
      </c>
      <c r="N2869" s="503">
        <f t="shared" ca="1" si="40"/>
        <v>0</v>
      </c>
      <c r="O2869" s="541"/>
      <c r="P2869" s="541"/>
      <c r="Q2869" s="537"/>
      <c r="R2869" s="537"/>
      <c r="S2869" s="537"/>
    </row>
    <row r="2870" spans="2:19" ht="18.75" customHeight="1">
      <c r="B2870" s="540"/>
      <c r="C2870" s="540"/>
      <c r="D2870" s="538" t="str">
        <f ca="1">IFERROR(_xludf.XLOOKUP(E2870,예산코드!D:D,예산코드!A:A),"")</f>
        <v/>
      </c>
      <c r="E2870" s="540"/>
      <c r="F2870" s="542"/>
      <c r="G2870" s="506"/>
      <c r="H2870" s="507"/>
      <c r="I2870" s="540"/>
      <c r="J2870" s="540"/>
      <c r="K2870" s="543"/>
      <c r="L2870" s="543"/>
      <c r="M2870" s="502" t="str">
        <f t="array" aca="1" ref="M2870" ca="1">IFERROR(_xludf.IFS(J2870="원천",K2870*3.3%*-1,J2870="원천/고용",SUM(K2870*3.3%*-1,K2870*75%*0.8%*-1)),"")</f>
        <v/>
      </c>
      <c r="N2870" s="503">
        <f t="shared" ca="1" si="40"/>
        <v>0</v>
      </c>
      <c r="O2870" s="540"/>
      <c r="P2870" s="540"/>
      <c r="Q2870" s="537"/>
      <c r="R2870" s="537"/>
      <c r="S2870" s="537"/>
    </row>
    <row r="2871" spans="2:19" ht="18.75" customHeight="1">
      <c r="B2871" s="541"/>
      <c r="C2871" s="541"/>
      <c r="D2871" s="538" t="str">
        <f ca="1">IFERROR(_xludf.XLOOKUP(E2871,예산코드!D:D,예산코드!A:A),"")</f>
        <v/>
      </c>
      <c r="E2871" s="541"/>
      <c r="F2871" s="544"/>
      <c r="G2871" s="508"/>
      <c r="H2871" s="509"/>
      <c r="I2871" s="541"/>
      <c r="J2871" s="541"/>
      <c r="K2871" s="545"/>
      <c r="L2871" s="545"/>
      <c r="M2871" s="502" t="str">
        <f t="array" aca="1" ref="M2871" ca="1">IFERROR(_xludf.IFS(J2871="원천",K2871*3.3%*-1,J2871="원천/고용",SUM(K2871*3.3%*-1,K2871*75%*0.8%*-1)),"")</f>
        <v/>
      </c>
      <c r="N2871" s="503">
        <f t="shared" ca="1" si="40"/>
        <v>0</v>
      </c>
      <c r="O2871" s="541"/>
      <c r="P2871" s="541"/>
      <c r="Q2871" s="537"/>
      <c r="R2871" s="537"/>
      <c r="S2871" s="537"/>
    </row>
    <row r="2872" spans="2:19" ht="18.75" customHeight="1">
      <c r="B2872" s="540"/>
      <c r="C2872" s="540"/>
      <c r="D2872" s="538" t="str">
        <f ca="1">IFERROR(_xludf.XLOOKUP(E2872,예산코드!D:D,예산코드!A:A),"")</f>
        <v/>
      </c>
      <c r="E2872" s="540"/>
      <c r="F2872" s="542"/>
      <c r="G2872" s="506"/>
      <c r="H2872" s="507"/>
      <c r="I2872" s="540"/>
      <c r="J2872" s="540"/>
      <c r="K2872" s="543"/>
      <c r="L2872" s="543"/>
      <c r="M2872" s="502" t="str">
        <f t="array" aca="1" ref="M2872" ca="1">IFERROR(_xludf.IFS(J2872="원천",K2872*3.3%*-1,J2872="원천/고용",SUM(K2872*3.3%*-1,K2872*75%*0.8%*-1)),"")</f>
        <v/>
      </c>
      <c r="N2872" s="503">
        <f t="shared" ca="1" si="40"/>
        <v>0</v>
      </c>
      <c r="O2872" s="540"/>
      <c r="P2872" s="540"/>
      <c r="Q2872" s="537"/>
      <c r="R2872" s="537"/>
      <c r="S2872" s="537"/>
    </row>
    <row r="2873" spans="2:19" ht="18.75" customHeight="1">
      <c r="B2873" s="541"/>
      <c r="C2873" s="541"/>
      <c r="D2873" s="538" t="str">
        <f ca="1">IFERROR(_xludf.XLOOKUP(E2873,예산코드!D:D,예산코드!A:A),"")</f>
        <v/>
      </c>
      <c r="E2873" s="541"/>
      <c r="F2873" s="544"/>
      <c r="G2873" s="508"/>
      <c r="H2873" s="509"/>
      <c r="I2873" s="541"/>
      <c r="J2873" s="541"/>
      <c r="K2873" s="545"/>
      <c r="L2873" s="545"/>
      <c r="M2873" s="502" t="str">
        <f t="array" aca="1" ref="M2873" ca="1">IFERROR(_xludf.IFS(J2873="원천",K2873*3.3%*-1,J2873="원천/고용",SUM(K2873*3.3%*-1,K2873*75%*0.8%*-1)),"")</f>
        <v/>
      </c>
      <c r="N2873" s="503">
        <f t="shared" ca="1" si="40"/>
        <v>0</v>
      </c>
      <c r="O2873" s="541"/>
      <c r="P2873" s="541"/>
      <c r="Q2873" s="537"/>
      <c r="R2873" s="537"/>
      <c r="S2873" s="537"/>
    </row>
    <row r="2874" spans="2:19" ht="18.75" customHeight="1">
      <c r="B2874" s="540"/>
      <c r="C2874" s="540"/>
      <c r="D2874" s="538" t="str">
        <f ca="1">IFERROR(_xludf.XLOOKUP(E2874,예산코드!D:D,예산코드!A:A),"")</f>
        <v/>
      </c>
      <c r="E2874" s="540"/>
      <c r="F2874" s="542"/>
      <c r="G2874" s="506"/>
      <c r="H2874" s="507"/>
      <c r="I2874" s="540"/>
      <c r="J2874" s="540"/>
      <c r="K2874" s="543"/>
      <c r="L2874" s="543"/>
      <c r="M2874" s="502" t="str">
        <f t="array" aca="1" ref="M2874" ca="1">IFERROR(_xludf.IFS(J2874="원천",K2874*3.3%*-1,J2874="원천/고용",SUM(K2874*3.3%*-1,K2874*75%*0.8%*-1)),"")</f>
        <v/>
      </c>
      <c r="N2874" s="503">
        <f t="shared" ca="1" si="40"/>
        <v>0</v>
      </c>
      <c r="O2874" s="540"/>
      <c r="P2874" s="540"/>
      <c r="Q2874" s="537"/>
      <c r="R2874" s="537"/>
      <c r="S2874" s="537"/>
    </row>
    <row r="2875" spans="2:19" ht="18.75" customHeight="1">
      <c r="B2875" s="541"/>
      <c r="C2875" s="541"/>
      <c r="D2875" s="538" t="str">
        <f ca="1">IFERROR(_xludf.XLOOKUP(E2875,예산코드!D:D,예산코드!A:A),"")</f>
        <v/>
      </c>
      <c r="E2875" s="541"/>
      <c r="F2875" s="544"/>
      <c r="G2875" s="508"/>
      <c r="H2875" s="509"/>
      <c r="I2875" s="541"/>
      <c r="J2875" s="541"/>
      <c r="K2875" s="545"/>
      <c r="L2875" s="545"/>
      <c r="M2875" s="502" t="str">
        <f t="array" aca="1" ref="M2875" ca="1">IFERROR(_xludf.IFS(J2875="원천",K2875*3.3%*-1,J2875="원천/고용",SUM(K2875*3.3%*-1,K2875*75%*0.8%*-1)),"")</f>
        <v/>
      </c>
      <c r="N2875" s="503">
        <f t="shared" ca="1" si="40"/>
        <v>0</v>
      </c>
      <c r="O2875" s="541"/>
      <c r="P2875" s="541"/>
      <c r="Q2875" s="537"/>
      <c r="R2875" s="537"/>
      <c r="S2875" s="537"/>
    </row>
    <row r="2876" spans="2:19" ht="18.75" customHeight="1">
      <c r="B2876" s="540"/>
      <c r="C2876" s="540"/>
      <c r="D2876" s="538" t="str">
        <f ca="1">IFERROR(_xludf.XLOOKUP(E2876,예산코드!D:D,예산코드!A:A),"")</f>
        <v/>
      </c>
      <c r="E2876" s="540"/>
      <c r="F2876" s="542"/>
      <c r="G2876" s="506"/>
      <c r="H2876" s="507"/>
      <c r="I2876" s="540"/>
      <c r="J2876" s="540"/>
      <c r="K2876" s="543"/>
      <c r="L2876" s="543"/>
      <c r="M2876" s="502" t="str">
        <f t="array" aca="1" ref="M2876" ca="1">IFERROR(_xludf.IFS(J2876="원천",K2876*3.3%*-1,J2876="원천/고용",SUM(K2876*3.3%*-1,K2876*75%*0.8%*-1)),"")</f>
        <v/>
      </c>
      <c r="N2876" s="503">
        <f t="shared" ca="1" si="40"/>
        <v>0</v>
      </c>
      <c r="O2876" s="540"/>
      <c r="P2876" s="540"/>
      <c r="Q2876" s="537"/>
      <c r="R2876" s="537"/>
      <c r="S2876" s="537"/>
    </row>
    <row r="2877" spans="2:19" ht="18.75" customHeight="1">
      <c r="B2877" s="541"/>
      <c r="C2877" s="541"/>
      <c r="D2877" s="538" t="str">
        <f ca="1">IFERROR(_xludf.XLOOKUP(E2877,예산코드!D:D,예산코드!A:A),"")</f>
        <v/>
      </c>
      <c r="E2877" s="541"/>
      <c r="F2877" s="544"/>
      <c r="G2877" s="508"/>
      <c r="H2877" s="509"/>
      <c r="I2877" s="541"/>
      <c r="J2877" s="541"/>
      <c r="K2877" s="545"/>
      <c r="L2877" s="545"/>
      <c r="M2877" s="502" t="str">
        <f t="array" aca="1" ref="M2877" ca="1">IFERROR(_xludf.IFS(J2877="원천",K2877*3.3%*-1,J2877="원천/고용",SUM(K2877*3.3%*-1,K2877*75%*0.8%*-1)),"")</f>
        <v/>
      </c>
      <c r="N2877" s="503">
        <f t="shared" ca="1" si="40"/>
        <v>0</v>
      </c>
      <c r="O2877" s="541"/>
      <c r="P2877" s="541"/>
      <c r="Q2877" s="537"/>
      <c r="R2877" s="537"/>
      <c r="S2877" s="537"/>
    </row>
    <row r="2878" spans="2:19" ht="18.75" customHeight="1">
      <c r="B2878" s="540"/>
      <c r="C2878" s="540"/>
      <c r="D2878" s="538" t="str">
        <f ca="1">IFERROR(_xludf.XLOOKUP(E2878,예산코드!D:D,예산코드!A:A),"")</f>
        <v/>
      </c>
      <c r="E2878" s="540"/>
      <c r="F2878" s="542"/>
      <c r="G2878" s="506"/>
      <c r="H2878" s="507"/>
      <c r="I2878" s="540"/>
      <c r="J2878" s="540"/>
      <c r="K2878" s="543"/>
      <c r="L2878" s="543"/>
      <c r="M2878" s="502" t="str">
        <f t="array" aca="1" ref="M2878" ca="1">IFERROR(_xludf.IFS(J2878="원천",K2878*3.3%*-1,J2878="원천/고용",SUM(K2878*3.3%*-1,K2878*75%*0.8%*-1)),"")</f>
        <v/>
      </c>
      <c r="N2878" s="503">
        <f t="shared" ca="1" si="40"/>
        <v>0</v>
      </c>
      <c r="O2878" s="540"/>
      <c r="P2878" s="540"/>
      <c r="Q2878" s="537"/>
      <c r="R2878" s="537"/>
      <c r="S2878" s="537"/>
    </row>
    <row r="2879" spans="2:19" ht="18.75" customHeight="1">
      <c r="B2879" s="541"/>
      <c r="C2879" s="541"/>
      <c r="D2879" s="538" t="str">
        <f ca="1">IFERROR(_xludf.XLOOKUP(E2879,예산코드!D:D,예산코드!A:A),"")</f>
        <v/>
      </c>
      <c r="E2879" s="541"/>
      <c r="F2879" s="544"/>
      <c r="G2879" s="508"/>
      <c r="H2879" s="509"/>
      <c r="I2879" s="541"/>
      <c r="J2879" s="541"/>
      <c r="K2879" s="545"/>
      <c r="L2879" s="545"/>
      <c r="M2879" s="502" t="str">
        <f t="array" aca="1" ref="M2879" ca="1">IFERROR(_xludf.IFS(J2879="원천",K2879*3.3%*-1,J2879="원천/고용",SUM(K2879*3.3%*-1,K2879*75%*0.8%*-1)),"")</f>
        <v/>
      </c>
      <c r="N2879" s="503">
        <f t="shared" ca="1" si="40"/>
        <v>0</v>
      </c>
      <c r="O2879" s="541"/>
      <c r="P2879" s="541"/>
      <c r="Q2879" s="537"/>
      <c r="R2879" s="537"/>
      <c r="S2879" s="537"/>
    </row>
    <row r="2880" spans="2:19" ht="18.75" customHeight="1">
      <c r="B2880" s="540"/>
      <c r="C2880" s="540"/>
      <c r="D2880" s="538" t="str">
        <f ca="1">IFERROR(_xludf.XLOOKUP(E2880,예산코드!D:D,예산코드!A:A),"")</f>
        <v/>
      </c>
      <c r="E2880" s="540"/>
      <c r="F2880" s="542"/>
      <c r="G2880" s="506"/>
      <c r="H2880" s="507"/>
      <c r="I2880" s="540"/>
      <c r="J2880" s="540"/>
      <c r="K2880" s="543"/>
      <c r="L2880" s="543"/>
      <c r="M2880" s="502" t="str">
        <f t="array" aca="1" ref="M2880" ca="1">IFERROR(_xludf.IFS(J2880="원천",K2880*3.3%*-1,J2880="원천/고용",SUM(K2880*3.3%*-1,K2880*75%*0.8%*-1)),"")</f>
        <v/>
      </c>
      <c r="N2880" s="503">
        <f t="shared" ca="1" si="40"/>
        <v>0</v>
      </c>
      <c r="O2880" s="540"/>
      <c r="P2880" s="540"/>
      <c r="Q2880" s="537"/>
      <c r="R2880" s="537"/>
      <c r="S2880" s="537"/>
    </row>
    <row r="2881" spans="2:19" ht="18.75" customHeight="1">
      <c r="B2881" s="541"/>
      <c r="C2881" s="541"/>
      <c r="D2881" s="538" t="str">
        <f ca="1">IFERROR(_xludf.XLOOKUP(E2881,예산코드!D:D,예산코드!A:A),"")</f>
        <v/>
      </c>
      <c r="E2881" s="541"/>
      <c r="F2881" s="544"/>
      <c r="G2881" s="508"/>
      <c r="H2881" s="509"/>
      <c r="I2881" s="541"/>
      <c r="J2881" s="541"/>
      <c r="K2881" s="545"/>
      <c r="L2881" s="545"/>
      <c r="M2881" s="502" t="str">
        <f t="array" aca="1" ref="M2881" ca="1">IFERROR(_xludf.IFS(J2881="원천",K2881*3.3%*-1,J2881="원천/고용",SUM(K2881*3.3%*-1,K2881*75%*0.8%*-1)),"")</f>
        <v/>
      </c>
      <c r="N2881" s="503">
        <f t="shared" ca="1" si="40"/>
        <v>0</v>
      </c>
      <c r="O2881" s="541"/>
      <c r="P2881" s="541"/>
      <c r="Q2881" s="537"/>
      <c r="R2881" s="537"/>
      <c r="S2881" s="537"/>
    </row>
    <row r="2882" spans="2:19" ht="18.75" customHeight="1">
      <c r="B2882" s="540"/>
      <c r="C2882" s="540"/>
      <c r="D2882" s="538" t="str">
        <f ca="1">IFERROR(_xludf.XLOOKUP(E2882,예산코드!D:D,예산코드!A:A),"")</f>
        <v/>
      </c>
      <c r="E2882" s="540"/>
      <c r="F2882" s="542"/>
      <c r="G2882" s="506"/>
      <c r="H2882" s="507"/>
      <c r="I2882" s="540"/>
      <c r="J2882" s="540"/>
      <c r="K2882" s="543"/>
      <c r="L2882" s="543"/>
      <c r="M2882" s="502" t="str">
        <f t="array" aca="1" ref="M2882" ca="1">IFERROR(_xludf.IFS(J2882="원천",K2882*3.3%*-1,J2882="원천/고용",SUM(K2882*3.3%*-1,K2882*75%*0.8%*-1)),"")</f>
        <v/>
      </c>
      <c r="N2882" s="503">
        <f t="shared" ca="1" si="40"/>
        <v>0</v>
      </c>
      <c r="O2882" s="540"/>
      <c r="P2882" s="540"/>
      <c r="Q2882" s="537"/>
      <c r="R2882" s="537"/>
      <c r="S2882" s="537"/>
    </row>
    <row r="2883" spans="2:19" ht="18.75" customHeight="1">
      <c r="B2883" s="541"/>
      <c r="C2883" s="541"/>
      <c r="D2883" s="538" t="str">
        <f ca="1">IFERROR(_xludf.XLOOKUP(E2883,예산코드!D:D,예산코드!A:A),"")</f>
        <v/>
      </c>
      <c r="E2883" s="541"/>
      <c r="F2883" s="544"/>
      <c r="G2883" s="508"/>
      <c r="H2883" s="509"/>
      <c r="I2883" s="541"/>
      <c r="J2883" s="541"/>
      <c r="K2883" s="545"/>
      <c r="L2883" s="545"/>
      <c r="M2883" s="502" t="str">
        <f t="array" aca="1" ref="M2883" ca="1">IFERROR(_xludf.IFS(J2883="원천",K2883*3.3%*-1,J2883="원천/고용",SUM(K2883*3.3%*-1,K2883*75%*0.8%*-1)),"")</f>
        <v/>
      </c>
      <c r="N2883" s="503">
        <f t="shared" ca="1" si="40"/>
        <v>0</v>
      </c>
      <c r="O2883" s="541"/>
      <c r="P2883" s="541"/>
      <c r="Q2883" s="537"/>
      <c r="R2883" s="537"/>
      <c r="S2883" s="537"/>
    </row>
    <row r="2884" spans="2:19" ht="18.75" customHeight="1">
      <c r="B2884" s="540"/>
      <c r="C2884" s="540"/>
      <c r="D2884" s="538" t="str">
        <f ca="1">IFERROR(_xludf.XLOOKUP(E2884,예산코드!D:D,예산코드!A:A),"")</f>
        <v/>
      </c>
      <c r="E2884" s="540"/>
      <c r="F2884" s="542"/>
      <c r="G2884" s="506"/>
      <c r="H2884" s="507"/>
      <c r="I2884" s="540"/>
      <c r="J2884" s="540"/>
      <c r="K2884" s="543"/>
      <c r="L2884" s="543"/>
      <c r="M2884" s="502" t="str">
        <f t="array" aca="1" ref="M2884" ca="1">IFERROR(_xludf.IFS(J2884="원천",K2884*3.3%*-1,J2884="원천/고용",SUM(K2884*3.3%*-1,K2884*75%*0.8%*-1)),"")</f>
        <v/>
      </c>
      <c r="N2884" s="503">
        <f t="shared" ca="1" si="40"/>
        <v>0</v>
      </c>
      <c r="O2884" s="540"/>
      <c r="P2884" s="540"/>
      <c r="Q2884" s="537"/>
      <c r="R2884" s="537"/>
      <c r="S2884" s="537"/>
    </row>
    <row r="2885" spans="2:19" ht="18.75" customHeight="1">
      <c r="B2885" s="541"/>
      <c r="C2885" s="541"/>
      <c r="D2885" s="538" t="str">
        <f ca="1">IFERROR(_xludf.XLOOKUP(E2885,예산코드!D:D,예산코드!A:A),"")</f>
        <v/>
      </c>
      <c r="E2885" s="541"/>
      <c r="F2885" s="544"/>
      <c r="G2885" s="508"/>
      <c r="H2885" s="509"/>
      <c r="I2885" s="541"/>
      <c r="J2885" s="541"/>
      <c r="K2885" s="545"/>
      <c r="L2885" s="545"/>
      <c r="M2885" s="502" t="str">
        <f t="array" aca="1" ref="M2885" ca="1">IFERROR(_xludf.IFS(J2885="원천",K2885*3.3%*-1,J2885="원천/고용",SUM(K2885*3.3%*-1,K2885*75%*0.8%*-1)),"")</f>
        <v/>
      </c>
      <c r="N2885" s="503">
        <f t="shared" ca="1" si="40"/>
        <v>0</v>
      </c>
      <c r="O2885" s="541"/>
      <c r="P2885" s="541"/>
      <c r="Q2885" s="537"/>
      <c r="R2885" s="537"/>
      <c r="S2885" s="537"/>
    </row>
    <row r="2886" spans="2:19" ht="18.75" customHeight="1">
      <c r="B2886" s="540"/>
      <c r="C2886" s="540"/>
      <c r="D2886" s="538" t="str">
        <f ca="1">IFERROR(_xludf.XLOOKUP(E2886,예산코드!D:D,예산코드!A:A),"")</f>
        <v/>
      </c>
      <c r="E2886" s="540"/>
      <c r="F2886" s="542"/>
      <c r="G2886" s="506"/>
      <c r="H2886" s="507"/>
      <c r="I2886" s="540"/>
      <c r="J2886" s="540"/>
      <c r="K2886" s="543"/>
      <c r="L2886" s="543"/>
      <c r="M2886" s="502" t="str">
        <f t="array" aca="1" ref="M2886" ca="1">IFERROR(_xludf.IFS(J2886="원천",K2886*3.3%*-1,J2886="원천/고용",SUM(K2886*3.3%*-1,K2886*75%*0.8%*-1)),"")</f>
        <v/>
      </c>
      <c r="N2886" s="503">
        <f t="shared" ca="1" si="40"/>
        <v>0</v>
      </c>
      <c r="O2886" s="540"/>
      <c r="P2886" s="540"/>
      <c r="Q2886" s="537"/>
      <c r="R2886" s="537"/>
      <c r="S2886" s="537"/>
    </row>
    <row r="2887" spans="2:19" ht="18.75" customHeight="1">
      <c r="B2887" s="541"/>
      <c r="C2887" s="541"/>
      <c r="D2887" s="538" t="str">
        <f ca="1">IFERROR(_xludf.XLOOKUP(E2887,예산코드!D:D,예산코드!A:A),"")</f>
        <v/>
      </c>
      <c r="E2887" s="541"/>
      <c r="F2887" s="544"/>
      <c r="G2887" s="508"/>
      <c r="H2887" s="509"/>
      <c r="I2887" s="541"/>
      <c r="J2887" s="541"/>
      <c r="K2887" s="545"/>
      <c r="L2887" s="545"/>
      <c r="M2887" s="502" t="str">
        <f t="array" aca="1" ref="M2887" ca="1">IFERROR(_xludf.IFS(J2887="원천",K2887*3.3%*-1,J2887="원천/고용",SUM(K2887*3.3%*-1,K2887*75%*0.8%*-1)),"")</f>
        <v/>
      </c>
      <c r="N2887" s="503">
        <f t="shared" ca="1" si="40"/>
        <v>0</v>
      </c>
      <c r="O2887" s="541"/>
      <c r="P2887" s="541"/>
      <c r="Q2887" s="537"/>
      <c r="R2887" s="537"/>
      <c r="S2887" s="537"/>
    </row>
    <row r="2888" spans="2:19" ht="18.75" customHeight="1">
      <c r="B2888" s="540"/>
      <c r="C2888" s="540"/>
      <c r="D2888" s="538" t="str">
        <f ca="1">IFERROR(_xludf.XLOOKUP(E2888,예산코드!D:D,예산코드!A:A),"")</f>
        <v/>
      </c>
      <c r="E2888" s="540"/>
      <c r="F2888" s="542"/>
      <c r="G2888" s="506"/>
      <c r="H2888" s="507"/>
      <c r="I2888" s="540"/>
      <c r="J2888" s="540"/>
      <c r="K2888" s="543"/>
      <c r="L2888" s="543"/>
      <c r="M2888" s="502" t="str">
        <f t="array" aca="1" ref="M2888" ca="1">IFERROR(_xludf.IFS(J2888="원천",K2888*3.3%*-1,J2888="원천/고용",SUM(K2888*3.3%*-1,K2888*75%*0.8%*-1)),"")</f>
        <v/>
      </c>
      <c r="N2888" s="503">
        <f t="shared" ca="1" si="40"/>
        <v>0</v>
      </c>
      <c r="O2888" s="540"/>
      <c r="P2888" s="540"/>
      <c r="Q2888" s="537"/>
      <c r="R2888" s="537"/>
      <c r="S2888" s="537"/>
    </row>
    <row r="2889" spans="2:19" ht="18.75" customHeight="1">
      <c r="B2889" s="541"/>
      <c r="C2889" s="541"/>
      <c r="D2889" s="538" t="str">
        <f ca="1">IFERROR(_xludf.XLOOKUP(E2889,예산코드!D:D,예산코드!A:A),"")</f>
        <v/>
      </c>
      <c r="E2889" s="541"/>
      <c r="F2889" s="544"/>
      <c r="G2889" s="508"/>
      <c r="H2889" s="509"/>
      <c r="I2889" s="541"/>
      <c r="J2889" s="541"/>
      <c r="K2889" s="545"/>
      <c r="L2889" s="545"/>
      <c r="M2889" s="502" t="str">
        <f t="array" aca="1" ref="M2889" ca="1">IFERROR(_xludf.IFS(J2889="원천",K2889*3.3%*-1,J2889="원천/고용",SUM(K2889*3.3%*-1,K2889*75%*0.8%*-1)),"")</f>
        <v/>
      </c>
      <c r="N2889" s="503">
        <f t="shared" ca="1" si="40"/>
        <v>0</v>
      </c>
      <c r="O2889" s="541"/>
      <c r="P2889" s="541"/>
      <c r="Q2889" s="537"/>
      <c r="R2889" s="537"/>
      <c r="S2889" s="537"/>
    </row>
    <row r="2890" spans="2:19" ht="18.75" customHeight="1">
      <c r="B2890" s="540"/>
      <c r="C2890" s="540"/>
      <c r="D2890" s="538" t="str">
        <f ca="1">IFERROR(_xludf.XLOOKUP(E2890,예산코드!D:D,예산코드!A:A),"")</f>
        <v/>
      </c>
      <c r="E2890" s="540"/>
      <c r="F2890" s="542"/>
      <c r="G2890" s="506"/>
      <c r="H2890" s="507"/>
      <c r="I2890" s="540"/>
      <c r="J2890" s="540"/>
      <c r="K2890" s="543"/>
      <c r="L2890" s="543"/>
      <c r="M2890" s="502" t="str">
        <f t="array" aca="1" ref="M2890" ca="1">IFERROR(_xludf.IFS(J2890="원천",K2890*3.3%*-1,J2890="원천/고용",SUM(K2890*3.3%*-1,K2890*75%*0.8%*-1)),"")</f>
        <v/>
      </c>
      <c r="N2890" s="503">
        <f t="shared" ca="1" si="40"/>
        <v>0</v>
      </c>
      <c r="O2890" s="540"/>
      <c r="P2890" s="540"/>
      <c r="Q2890" s="537"/>
      <c r="R2890" s="537"/>
      <c r="S2890" s="537"/>
    </row>
    <row r="2891" spans="2:19" ht="18.75" customHeight="1">
      <c r="B2891" s="541"/>
      <c r="C2891" s="541"/>
      <c r="D2891" s="538" t="str">
        <f ca="1">IFERROR(_xludf.XLOOKUP(E2891,예산코드!D:D,예산코드!A:A),"")</f>
        <v/>
      </c>
      <c r="E2891" s="541"/>
      <c r="F2891" s="544"/>
      <c r="G2891" s="508"/>
      <c r="H2891" s="509"/>
      <c r="I2891" s="541"/>
      <c r="J2891" s="541"/>
      <c r="K2891" s="545"/>
      <c r="L2891" s="545"/>
      <c r="M2891" s="502" t="str">
        <f t="array" aca="1" ref="M2891" ca="1">IFERROR(_xludf.IFS(J2891="원천",K2891*3.3%*-1,J2891="원천/고용",SUM(K2891*3.3%*-1,K2891*75%*0.8%*-1)),"")</f>
        <v/>
      </c>
      <c r="N2891" s="503">
        <f t="shared" ca="1" si="40"/>
        <v>0</v>
      </c>
      <c r="O2891" s="541"/>
      <c r="P2891" s="541"/>
      <c r="Q2891" s="537"/>
      <c r="R2891" s="537"/>
      <c r="S2891" s="537"/>
    </row>
    <row r="2892" spans="2:19" ht="18.75" customHeight="1">
      <c r="B2892" s="540"/>
      <c r="C2892" s="540"/>
      <c r="D2892" s="538" t="str">
        <f ca="1">IFERROR(_xludf.XLOOKUP(E2892,예산코드!D:D,예산코드!A:A),"")</f>
        <v/>
      </c>
      <c r="E2892" s="540"/>
      <c r="F2892" s="542"/>
      <c r="G2892" s="506"/>
      <c r="H2892" s="507"/>
      <c r="I2892" s="540"/>
      <c r="J2892" s="540"/>
      <c r="K2892" s="543"/>
      <c r="L2892" s="543"/>
      <c r="M2892" s="502" t="str">
        <f t="array" aca="1" ref="M2892" ca="1">IFERROR(_xludf.IFS(J2892="원천",K2892*3.3%*-1,J2892="원천/고용",SUM(K2892*3.3%*-1,K2892*75%*0.8%*-1)),"")</f>
        <v/>
      </c>
      <c r="N2892" s="503">
        <f t="shared" ca="1" si="40"/>
        <v>0</v>
      </c>
      <c r="O2892" s="540"/>
      <c r="P2892" s="540"/>
      <c r="Q2892" s="537"/>
      <c r="R2892" s="537"/>
      <c r="S2892" s="537"/>
    </row>
    <row r="2893" spans="2:19" ht="18.75" customHeight="1">
      <c r="B2893" s="541"/>
      <c r="C2893" s="541"/>
      <c r="D2893" s="538" t="str">
        <f ca="1">IFERROR(_xludf.XLOOKUP(E2893,예산코드!D:D,예산코드!A:A),"")</f>
        <v/>
      </c>
      <c r="E2893" s="541"/>
      <c r="F2893" s="544"/>
      <c r="G2893" s="508"/>
      <c r="H2893" s="509"/>
      <c r="I2893" s="541"/>
      <c r="J2893" s="541"/>
      <c r="K2893" s="545"/>
      <c r="L2893" s="545"/>
      <c r="M2893" s="502" t="str">
        <f t="array" aca="1" ref="M2893" ca="1">IFERROR(_xludf.IFS(J2893="원천",K2893*3.3%*-1,J2893="원천/고용",SUM(K2893*3.3%*-1,K2893*75%*0.8%*-1)),"")</f>
        <v/>
      </c>
      <c r="N2893" s="503">
        <f t="shared" ca="1" si="40"/>
        <v>0</v>
      </c>
      <c r="O2893" s="541"/>
      <c r="P2893" s="541"/>
      <c r="Q2893" s="537"/>
      <c r="R2893" s="537"/>
      <c r="S2893" s="537"/>
    </row>
    <row r="2894" spans="2:19" ht="18.75" customHeight="1">
      <c r="B2894" s="540"/>
      <c r="C2894" s="540"/>
      <c r="D2894" s="538" t="str">
        <f ca="1">IFERROR(_xludf.XLOOKUP(E2894,예산코드!D:D,예산코드!A:A),"")</f>
        <v/>
      </c>
      <c r="E2894" s="540"/>
      <c r="F2894" s="542"/>
      <c r="G2894" s="506"/>
      <c r="H2894" s="507"/>
      <c r="I2894" s="540"/>
      <c r="J2894" s="540"/>
      <c r="K2894" s="543"/>
      <c r="L2894" s="543"/>
      <c r="M2894" s="502" t="str">
        <f t="array" aca="1" ref="M2894" ca="1">IFERROR(_xludf.IFS(J2894="원천",K2894*3.3%*-1,J2894="원천/고용",SUM(K2894*3.3%*-1,K2894*75%*0.8%*-1)),"")</f>
        <v/>
      </c>
      <c r="N2894" s="503">
        <f t="shared" ca="1" si="40"/>
        <v>0</v>
      </c>
      <c r="O2894" s="540"/>
      <c r="P2894" s="540"/>
      <c r="Q2894" s="537"/>
      <c r="R2894" s="537"/>
      <c r="S2894" s="537"/>
    </row>
    <row r="2895" spans="2:19" ht="18.75" customHeight="1">
      <c r="B2895" s="541"/>
      <c r="C2895" s="541"/>
      <c r="D2895" s="538" t="str">
        <f ca="1">IFERROR(_xludf.XLOOKUP(E2895,예산코드!D:D,예산코드!A:A),"")</f>
        <v/>
      </c>
      <c r="E2895" s="541"/>
      <c r="F2895" s="544"/>
      <c r="G2895" s="508"/>
      <c r="H2895" s="509"/>
      <c r="I2895" s="541"/>
      <c r="J2895" s="541"/>
      <c r="K2895" s="545"/>
      <c r="L2895" s="545"/>
      <c r="M2895" s="502" t="str">
        <f t="array" aca="1" ref="M2895" ca="1">IFERROR(_xludf.IFS(J2895="원천",K2895*3.3%*-1,J2895="원천/고용",SUM(K2895*3.3%*-1,K2895*75%*0.8%*-1)),"")</f>
        <v/>
      </c>
      <c r="N2895" s="503">
        <f t="shared" ca="1" si="40"/>
        <v>0</v>
      </c>
      <c r="O2895" s="541"/>
      <c r="P2895" s="541"/>
      <c r="Q2895" s="537"/>
      <c r="R2895" s="537"/>
      <c r="S2895" s="537"/>
    </row>
    <row r="2896" spans="2:19" ht="18.75" customHeight="1">
      <c r="B2896" s="540"/>
      <c r="C2896" s="540"/>
      <c r="D2896" s="538" t="str">
        <f ca="1">IFERROR(_xludf.XLOOKUP(E2896,예산코드!D:D,예산코드!A:A),"")</f>
        <v/>
      </c>
      <c r="E2896" s="540"/>
      <c r="F2896" s="542"/>
      <c r="G2896" s="506"/>
      <c r="H2896" s="507"/>
      <c r="I2896" s="540"/>
      <c r="J2896" s="540"/>
      <c r="K2896" s="543"/>
      <c r="L2896" s="543"/>
      <c r="M2896" s="502" t="str">
        <f t="array" aca="1" ref="M2896" ca="1">IFERROR(_xludf.IFS(J2896="원천",K2896*3.3%*-1,J2896="원천/고용",SUM(K2896*3.3%*-1,K2896*75%*0.8%*-1)),"")</f>
        <v/>
      </c>
      <c r="N2896" s="503">
        <f t="shared" ca="1" si="40"/>
        <v>0</v>
      </c>
      <c r="O2896" s="540"/>
      <c r="P2896" s="540"/>
      <c r="Q2896" s="537"/>
      <c r="R2896" s="537"/>
      <c r="S2896" s="537"/>
    </row>
    <row r="2897" spans="2:19" ht="18.75" customHeight="1">
      <c r="B2897" s="541"/>
      <c r="C2897" s="541"/>
      <c r="D2897" s="538" t="str">
        <f ca="1">IFERROR(_xludf.XLOOKUP(E2897,예산코드!D:D,예산코드!A:A),"")</f>
        <v/>
      </c>
      <c r="E2897" s="541"/>
      <c r="F2897" s="544"/>
      <c r="G2897" s="508"/>
      <c r="H2897" s="509"/>
      <c r="I2897" s="541"/>
      <c r="J2897" s="541"/>
      <c r="K2897" s="545"/>
      <c r="L2897" s="545"/>
      <c r="M2897" s="502" t="str">
        <f t="array" aca="1" ref="M2897" ca="1">IFERROR(_xludf.IFS(J2897="원천",K2897*3.3%*-1,J2897="원천/고용",SUM(K2897*3.3%*-1,K2897*75%*0.8%*-1)),"")</f>
        <v/>
      </c>
      <c r="N2897" s="503">
        <f t="shared" ca="1" si="40"/>
        <v>0</v>
      </c>
      <c r="O2897" s="541"/>
      <c r="P2897" s="541"/>
      <c r="Q2897" s="537"/>
      <c r="R2897" s="537"/>
      <c r="S2897" s="537"/>
    </row>
    <row r="2898" spans="2:19" ht="18.75" customHeight="1">
      <c r="B2898" s="540"/>
      <c r="C2898" s="540"/>
      <c r="D2898" s="538" t="str">
        <f ca="1">IFERROR(_xludf.XLOOKUP(E2898,예산코드!D:D,예산코드!A:A),"")</f>
        <v/>
      </c>
      <c r="E2898" s="540"/>
      <c r="F2898" s="542"/>
      <c r="G2898" s="506"/>
      <c r="H2898" s="507"/>
      <c r="I2898" s="540"/>
      <c r="J2898" s="540"/>
      <c r="K2898" s="543"/>
      <c r="L2898" s="543"/>
      <c r="M2898" s="502" t="str">
        <f t="array" aca="1" ref="M2898" ca="1">IFERROR(_xludf.IFS(J2898="원천",K2898*3.3%*-1,J2898="원천/고용",SUM(K2898*3.3%*-1,K2898*75%*0.8%*-1)),"")</f>
        <v/>
      </c>
      <c r="N2898" s="503">
        <f t="shared" ca="1" si="40"/>
        <v>0</v>
      </c>
      <c r="O2898" s="540"/>
      <c r="P2898" s="540"/>
      <c r="Q2898" s="537"/>
      <c r="R2898" s="537"/>
      <c r="S2898" s="537"/>
    </row>
    <row r="2899" spans="2:19" ht="18.75" customHeight="1">
      <c r="B2899" s="541"/>
      <c r="C2899" s="541"/>
      <c r="D2899" s="538" t="str">
        <f ca="1">IFERROR(_xludf.XLOOKUP(E2899,예산코드!D:D,예산코드!A:A),"")</f>
        <v/>
      </c>
      <c r="E2899" s="541"/>
      <c r="F2899" s="544"/>
      <c r="G2899" s="508"/>
      <c r="H2899" s="509"/>
      <c r="I2899" s="541"/>
      <c r="J2899" s="541"/>
      <c r="K2899" s="545"/>
      <c r="L2899" s="545"/>
      <c r="M2899" s="502" t="str">
        <f t="array" aca="1" ref="M2899" ca="1">IFERROR(_xludf.IFS(J2899="원천",K2899*3.3%*-1,J2899="원천/고용",SUM(K2899*3.3%*-1,K2899*75%*0.8%*-1)),"")</f>
        <v/>
      </c>
      <c r="N2899" s="503">
        <f t="shared" ca="1" si="40"/>
        <v>0</v>
      </c>
      <c r="O2899" s="541"/>
      <c r="P2899" s="541"/>
      <c r="Q2899" s="537"/>
      <c r="R2899" s="537"/>
      <c r="S2899" s="537"/>
    </row>
    <row r="2900" spans="2:19" ht="18.75" customHeight="1">
      <c r="B2900" s="540"/>
      <c r="C2900" s="540"/>
      <c r="D2900" s="538" t="str">
        <f ca="1">IFERROR(_xludf.XLOOKUP(E2900,예산코드!D:D,예산코드!A:A),"")</f>
        <v/>
      </c>
      <c r="E2900" s="540"/>
      <c r="F2900" s="542"/>
      <c r="G2900" s="506"/>
      <c r="H2900" s="507"/>
      <c r="I2900" s="540"/>
      <c r="J2900" s="540"/>
      <c r="K2900" s="543"/>
      <c r="L2900" s="543"/>
      <c r="M2900" s="502" t="str">
        <f t="array" aca="1" ref="M2900" ca="1">IFERROR(_xludf.IFS(J2900="원천",K2900*3.3%*-1,J2900="원천/고용",SUM(K2900*3.3%*-1,K2900*75%*0.8%*-1)),"")</f>
        <v/>
      </c>
      <c r="N2900" s="503">
        <f t="shared" ca="1" si="40"/>
        <v>0</v>
      </c>
      <c r="O2900" s="540"/>
      <c r="P2900" s="540"/>
      <c r="Q2900" s="537"/>
      <c r="R2900" s="537"/>
      <c r="S2900" s="537"/>
    </row>
    <row r="2901" spans="2:19" ht="18.75" customHeight="1">
      <c r="B2901" s="541"/>
      <c r="C2901" s="541"/>
      <c r="D2901" s="538" t="str">
        <f ca="1">IFERROR(_xludf.XLOOKUP(E2901,예산코드!D:D,예산코드!A:A),"")</f>
        <v/>
      </c>
      <c r="E2901" s="541"/>
      <c r="F2901" s="544"/>
      <c r="G2901" s="508"/>
      <c r="H2901" s="509"/>
      <c r="I2901" s="541"/>
      <c r="J2901" s="541"/>
      <c r="K2901" s="545"/>
      <c r="L2901" s="545"/>
      <c r="M2901" s="502" t="str">
        <f t="array" aca="1" ref="M2901" ca="1">IFERROR(_xludf.IFS(J2901="원천",K2901*3.3%*-1,J2901="원천/고용",SUM(K2901*3.3%*-1,K2901*75%*0.8%*-1)),"")</f>
        <v/>
      </c>
      <c r="N2901" s="503">
        <f t="shared" ca="1" si="40"/>
        <v>0</v>
      </c>
      <c r="O2901" s="541"/>
      <c r="P2901" s="541"/>
      <c r="Q2901" s="537"/>
      <c r="R2901" s="537"/>
      <c r="S2901" s="537"/>
    </row>
    <row r="2902" spans="2:19" ht="18.75" customHeight="1">
      <c r="B2902" s="540"/>
      <c r="C2902" s="540"/>
      <c r="D2902" s="538" t="str">
        <f ca="1">IFERROR(_xludf.XLOOKUP(E2902,예산코드!D:D,예산코드!A:A),"")</f>
        <v/>
      </c>
      <c r="E2902" s="540"/>
      <c r="F2902" s="542"/>
      <c r="G2902" s="506"/>
      <c r="H2902" s="507"/>
      <c r="I2902" s="540"/>
      <c r="J2902" s="540"/>
      <c r="K2902" s="543"/>
      <c r="L2902" s="543"/>
      <c r="M2902" s="502" t="str">
        <f t="array" aca="1" ref="M2902" ca="1">IFERROR(_xludf.IFS(J2902="원천",K2902*3.3%*-1,J2902="원천/고용",SUM(K2902*3.3%*-1,K2902*75%*0.8%*-1)),"")</f>
        <v/>
      </c>
      <c r="N2902" s="503">
        <f t="shared" ca="1" si="40"/>
        <v>0</v>
      </c>
      <c r="O2902" s="540"/>
      <c r="P2902" s="540"/>
      <c r="Q2902" s="537"/>
      <c r="R2902" s="537"/>
      <c r="S2902" s="537"/>
    </row>
    <row r="2903" spans="2:19" ht="18.75" customHeight="1">
      <c r="B2903" s="541"/>
      <c r="C2903" s="541"/>
      <c r="D2903" s="538" t="str">
        <f ca="1">IFERROR(_xludf.XLOOKUP(E2903,예산코드!D:D,예산코드!A:A),"")</f>
        <v/>
      </c>
      <c r="E2903" s="541"/>
      <c r="F2903" s="544"/>
      <c r="G2903" s="508"/>
      <c r="H2903" s="509"/>
      <c r="I2903" s="541"/>
      <c r="J2903" s="541"/>
      <c r="K2903" s="545"/>
      <c r="L2903" s="545"/>
      <c r="M2903" s="502" t="str">
        <f t="array" aca="1" ref="M2903" ca="1">IFERROR(_xludf.IFS(J2903="원천",K2903*3.3%*-1,J2903="원천/고용",SUM(K2903*3.3%*-1,K2903*75%*0.8%*-1)),"")</f>
        <v/>
      </c>
      <c r="N2903" s="503">
        <f t="shared" ca="1" si="40"/>
        <v>0</v>
      </c>
      <c r="O2903" s="541"/>
      <c r="P2903" s="541"/>
      <c r="Q2903" s="537"/>
      <c r="R2903" s="537"/>
      <c r="S2903" s="537"/>
    </row>
    <row r="2904" spans="2:19" ht="18.75" customHeight="1">
      <c r="B2904" s="540"/>
      <c r="C2904" s="540"/>
      <c r="D2904" s="538" t="str">
        <f ca="1">IFERROR(_xludf.XLOOKUP(E2904,예산코드!D:D,예산코드!A:A),"")</f>
        <v/>
      </c>
      <c r="E2904" s="540"/>
      <c r="F2904" s="542"/>
      <c r="G2904" s="506"/>
      <c r="H2904" s="507"/>
      <c r="I2904" s="540"/>
      <c r="J2904" s="540"/>
      <c r="K2904" s="543"/>
      <c r="L2904" s="543"/>
      <c r="M2904" s="502" t="str">
        <f t="array" aca="1" ref="M2904" ca="1">IFERROR(_xludf.IFS(J2904="원천",K2904*3.3%*-1,J2904="원천/고용",SUM(K2904*3.3%*-1,K2904*75%*0.8%*-1)),"")</f>
        <v/>
      </c>
      <c r="N2904" s="503">
        <f t="shared" ca="1" si="40"/>
        <v>0</v>
      </c>
      <c r="O2904" s="540"/>
      <c r="P2904" s="540"/>
      <c r="Q2904" s="537"/>
      <c r="R2904" s="537"/>
      <c r="S2904" s="537"/>
    </row>
    <row r="2905" spans="2:19" ht="18.75" customHeight="1">
      <c r="B2905" s="541"/>
      <c r="C2905" s="541"/>
      <c r="D2905" s="538" t="str">
        <f ca="1">IFERROR(_xludf.XLOOKUP(E2905,예산코드!D:D,예산코드!A:A),"")</f>
        <v/>
      </c>
      <c r="E2905" s="541"/>
      <c r="F2905" s="544"/>
      <c r="G2905" s="508"/>
      <c r="H2905" s="509"/>
      <c r="I2905" s="541"/>
      <c r="J2905" s="541"/>
      <c r="K2905" s="545"/>
      <c r="L2905" s="545"/>
      <c r="M2905" s="502" t="str">
        <f t="array" aca="1" ref="M2905" ca="1">IFERROR(_xludf.IFS(J2905="원천",K2905*3.3%*-1,J2905="원천/고용",SUM(K2905*3.3%*-1,K2905*75%*0.8%*-1)),"")</f>
        <v/>
      </c>
      <c r="N2905" s="503">
        <f t="shared" ca="1" si="40"/>
        <v>0</v>
      </c>
      <c r="O2905" s="541"/>
      <c r="P2905" s="541"/>
      <c r="Q2905" s="537"/>
      <c r="R2905" s="537"/>
      <c r="S2905" s="537"/>
    </row>
    <row r="2906" spans="2:19" ht="18.75" customHeight="1">
      <c r="B2906" s="540"/>
      <c r="C2906" s="540"/>
      <c r="D2906" s="538" t="str">
        <f ca="1">IFERROR(_xludf.XLOOKUP(E2906,예산코드!D:D,예산코드!A:A),"")</f>
        <v/>
      </c>
      <c r="E2906" s="540"/>
      <c r="F2906" s="542"/>
      <c r="G2906" s="506"/>
      <c r="H2906" s="507"/>
      <c r="I2906" s="540"/>
      <c r="J2906" s="540"/>
      <c r="K2906" s="543"/>
      <c r="L2906" s="543"/>
      <c r="M2906" s="502" t="str">
        <f t="array" aca="1" ref="M2906" ca="1">IFERROR(_xludf.IFS(J2906="원천",K2906*3.3%*-1,J2906="원천/고용",SUM(K2906*3.3%*-1,K2906*75%*0.8%*-1)),"")</f>
        <v/>
      </c>
      <c r="N2906" s="503">
        <f t="shared" ca="1" si="40"/>
        <v>0</v>
      </c>
      <c r="O2906" s="540"/>
      <c r="P2906" s="540"/>
      <c r="Q2906" s="537"/>
      <c r="R2906" s="537"/>
      <c r="S2906" s="537"/>
    </row>
    <row r="2907" spans="2:19" ht="18.75" customHeight="1">
      <c r="B2907" s="541"/>
      <c r="C2907" s="541"/>
      <c r="D2907" s="538" t="str">
        <f ca="1">IFERROR(_xludf.XLOOKUP(E2907,예산코드!D:D,예산코드!A:A),"")</f>
        <v/>
      </c>
      <c r="E2907" s="541"/>
      <c r="F2907" s="544"/>
      <c r="G2907" s="508"/>
      <c r="H2907" s="509"/>
      <c r="I2907" s="541"/>
      <c r="J2907" s="541"/>
      <c r="K2907" s="545"/>
      <c r="L2907" s="545"/>
      <c r="M2907" s="502" t="str">
        <f t="array" aca="1" ref="M2907" ca="1">IFERROR(_xludf.IFS(J2907="원천",K2907*3.3%*-1,J2907="원천/고용",SUM(K2907*3.3%*-1,K2907*75%*0.8%*-1)),"")</f>
        <v/>
      </c>
      <c r="N2907" s="503">
        <f t="shared" ca="1" si="40"/>
        <v>0</v>
      </c>
      <c r="O2907" s="541"/>
      <c r="P2907" s="541"/>
      <c r="Q2907" s="537"/>
      <c r="R2907" s="537"/>
      <c r="S2907" s="537"/>
    </row>
    <row r="2908" spans="2:19" ht="18.75" customHeight="1">
      <c r="B2908" s="540"/>
      <c r="C2908" s="540"/>
      <c r="D2908" s="538" t="str">
        <f ca="1">IFERROR(_xludf.XLOOKUP(E2908,예산코드!D:D,예산코드!A:A),"")</f>
        <v/>
      </c>
      <c r="E2908" s="540"/>
      <c r="F2908" s="542"/>
      <c r="G2908" s="506"/>
      <c r="H2908" s="507"/>
      <c r="I2908" s="540"/>
      <c r="J2908" s="540"/>
      <c r="K2908" s="543"/>
      <c r="L2908" s="543"/>
      <c r="M2908" s="502" t="str">
        <f t="array" aca="1" ref="M2908" ca="1">IFERROR(_xludf.IFS(J2908="원천",K2908*3.3%*-1,J2908="원천/고용",SUM(K2908*3.3%*-1,K2908*75%*0.8%*-1)),"")</f>
        <v/>
      </c>
      <c r="N2908" s="503">
        <f t="shared" ca="1" si="40"/>
        <v>0</v>
      </c>
      <c r="O2908" s="540"/>
      <c r="P2908" s="540"/>
      <c r="Q2908" s="537"/>
      <c r="R2908" s="537"/>
      <c r="S2908" s="537"/>
    </row>
    <row r="2909" spans="2:19" ht="18.75" customHeight="1">
      <c r="B2909" s="541"/>
      <c r="C2909" s="541"/>
      <c r="D2909" s="538" t="str">
        <f ca="1">IFERROR(_xludf.XLOOKUP(E2909,예산코드!D:D,예산코드!A:A),"")</f>
        <v/>
      </c>
      <c r="E2909" s="541"/>
      <c r="F2909" s="544"/>
      <c r="G2909" s="508"/>
      <c r="H2909" s="509"/>
      <c r="I2909" s="541"/>
      <c r="J2909" s="541"/>
      <c r="K2909" s="545"/>
      <c r="L2909" s="545"/>
      <c r="M2909" s="502" t="str">
        <f t="array" aca="1" ref="M2909" ca="1">IFERROR(_xludf.IFS(J2909="원천",K2909*3.3%*-1,J2909="원천/고용",SUM(K2909*3.3%*-1,K2909*75%*0.8%*-1)),"")</f>
        <v/>
      </c>
      <c r="N2909" s="503">
        <f t="shared" ca="1" si="40"/>
        <v>0</v>
      </c>
      <c r="O2909" s="541"/>
      <c r="P2909" s="541"/>
      <c r="Q2909" s="537"/>
      <c r="R2909" s="537"/>
      <c r="S2909" s="537"/>
    </row>
    <row r="2910" spans="2:19" ht="18.75" customHeight="1">
      <c r="B2910" s="540"/>
      <c r="C2910" s="540"/>
      <c r="D2910" s="538" t="str">
        <f ca="1">IFERROR(_xludf.XLOOKUP(E2910,예산코드!D:D,예산코드!A:A),"")</f>
        <v/>
      </c>
      <c r="E2910" s="540"/>
      <c r="F2910" s="542"/>
      <c r="G2910" s="506"/>
      <c r="H2910" s="507"/>
      <c r="I2910" s="540"/>
      <c r="J2910" s="540"/>
      <c r="K2910" s="543"/>
      <c r="L2910" s="543"/>
      <c r="M2910" s="502" t="str">
        <f t="array" aca="1" ref="M2910" ca="1">IFERROR(_xludf.IFS(J2910="원천",K2910*3.3%*-1,J2910="원천/고용",SUM(K2910*3.3%*-1,K2910*75%*0.8%*-1)),"")</f>
        <v/>
      </c>
      <c r="N2910" s="503">
        <f t="shared" ca="1" si="40"/>
        <v>0</v>
      </c>
      <c r="O2910" s="540"/>
      <c r="P2910" s="540"/>
      <c r="Q2910" s="537"/>
      <c r="R2910" s="537"/>
      <c r="S2910" s="537"/>
    </row>
    <row r="2911" spans="2:19" ht="18.75" customHeight="1">
      <c r="B2911" s="541"/>
      <c r="C2911" s="541"/>
      <c r="D2911" s="538" t="str">
        <f ca="1">IFERROR(_xludf.XLOOKUP(E2911,예산코드!D:D,예산코드!A:A),"")</f>
        <v/>
      </c>
      <c r="E2911" s="541"/>
      <c r="F2911" s="544"/>
      <c r="G2911" s="508"/>
      <c r="H2911" s="509"/>
      <c r="I2911" s="541"/>
      <c r="J2911" s="541"/>
      <c r="K2911" s="545"/>
      <c r="L2911" s="545"/>
      <c r="M2911" s="502" t="str">
        <f t="array" aca="1" ref="M2911" ca="1">IFERROR(_xludf.IFS(J2911="원천",K2911*3.3%*-1,J2911="원천/고용",SUM(K2911*3.3%*-1,K2911*75%*0.8%*-1)),"")</f>
        <v/>
      </c>
      <c r="N2911" s="503">
        <f t="shared" ca="1" si="40"/>
        <v>0</v>
      </c>
      <c r="O2911" s="541"/>
      <c r="P2911" s="541"/>
      <c r="Q2911" s="537"/>
      <c r="R2911" s="537"/>
      <c r="S2911" s="537"/>
    </row>
    <row r="2912" spans="2:19" ht="18.75" customHeight="1">
      <c r="B2912" s="540"/>
      <c r="C2912" s="540"/>
      <c r="D2912" s="538" t="str">
        <f ca="1">IFERROR(_xludf.XLOOKUP(E2912,예산코드!D:D,예산코드!A:A),"")</f>
        <v/>
      </c>
      <c r="E2912" s="540"/>
      <c r="F2912" s="542"/>
      <c r="G2912" s="506"/>
      <c r="H2912" s="507"/>
      <c r="I2912" s="540"/>
      <c r="J2912" s="540"/>
      <c r="K2912" s="543"/>
      <c r="L2912" s="543"/>
      <c r="M2912" s="502" t="str">
        <f t="array" aca="1" ref="M2912" ca="1">IFERROR(_xludf.IFS(J2912="원천",K2912*3.3%*-1,J2912="원천/고용",SUM(K2912*3.3%*-1,K2912*75%*0.8%*-1)),"")</f>
        <v/>
      </c>
      <c r="N2912" s="503">
        <f t="shared" ca="1" si="40"/>
        <v>0</v>
      </c>
      <c r="O2912" s="540"/>
      <c r="P2912" s="540"/>
      <c r="Q2912" s="537"/>
      <c r="R2912" s="537"/>
      <c r="S2912" s="537"/>
    </row>
    <row r="2913" spans="2:19" ht="18.75" customHeight="1">
      <c r="B2913" s="541"/>
      <c r="C2913" s="541"/>
      <c r="D2913" s="538" t="str">
        <f ca="1">IFERROR(_xludf.XLOOKUP(E2913,예산코드!D:D,예산코드!A:A),"")</f>
        <v/>
      </c>
      <c r="E2913" s="541"/>
      <c r="F2913" s="544"/>
      <c r="G2913" s="508"/>
      <c r="H2913" s="509"/>
      <c r="I2913" s="541"/>
      <c r="J2913" s="541"/>
      <c r="K2913" s="545"/>
      <c r="L2913" s="545"/>
      <c r="M2913" s="502" t="str">
        <f t="array" aca="1" ref="M2913" ca="1">IFERROR(_xludf.IFS(J2913="원천",K2913*3.3%*-1,J2913="원천/고용",SUM(K2913*3.3%*-1,K2913*75%*0.8%*-1)),"")</f>
        <v/>
      </c>
      <c r="N2913" s="503">
        <f t="shared" ca="1" si="40"/>
        <v>0</v>
      </c>
      <c r="O2913" s="541"/>
      <c r="P2913" s="541"/>
      <c r="Q2913" s="537"/>
      <c r="R2913" s="537"/>
      <c r="S2913" s="537"/>
    </row>
    <row r="2914" spans="2:19" ht="18.75" customHeight="1">
      <c r="B2914" s="540"/>
      <c r="C2914" s="540"/>
      <c r="D2914" s="538" t="str">
        <f ca="1">IFERROR(_xludf.XLOOKUP(E2914,예산코드!D:D,예산코드!A:A),"")</f>
        <v/>
      </c>
      <c r="E2914" s="540"/>
      <c r="F2914" s="542"/>
      <c r="G2914" s="506"/>
      <c r="H2914" s="507"/>
      <c r="I2914" s="540"/>
      <c r="J2914" s="540"/>
      <c r="K2914" s="543"/>
      <c r="L2914" s="543"/>
      <c r="M2914" s="502" t="str">
        <f t="array" aca="1" ref="M2914" ca="1">IFERROR(_xludf.IFS(J2914="원천",K2914*3.3%*-1,J2914="원천/고용",SUM(K2914*3.3%*-1,K2914*75%*0.8%*-1)),"")</f>
        <v/>
      </c>
      <c r="N2914" s="503">
        <f t="shared" ca="1" si="40"/>
        <v>0</v>
      </c>
      <c r="O2914" s="540"/>
      <c r="P2914" s="540"/>
      <c r="Q2914" s="537"/>
      <c r="R2914" s="537"/>
      <c r="S2914" s="537"/>
    </row>
    <row r="2915" spans="2:19" ht="18.75" customHeight="1">
      <c r="B2915" s="541"/>
      <c r="C2915" s="541"/>
      <c r="D2915" s="538" t="str">
        <f ca="1">IFERROR(_xludf.XLOOKUP(E2915,예산코드!D:D,예산코드!A:A),"")</f>
        <v/>
      </c>
      <c r="E2915" s="541"/>
      <c r="F2915" s="544"/>
      <c r="G2915" s="508"/>
      <c r="H2915" s="509"/>
      <c r="I2915" s="541"/>
      <c r="J2915" s="541"/>
      <c r="K2915" s="545"/>
      <c r="L2915" s="545"/>
      <c r="M2915" s="502" t="str">
        <f t="array" aca="1" ref="M2915" ca="1">IFERROR(_xludf.IFS(J2915="원천",K2915*3.3%*-1,J2915="원천/고용",SUM(K2915*3.3%*-1,K2915*75%*0.8%*-1)),"")</f>
        <v/>
      </c>
      <c r="N2915" s="503">
        <f t="shared" ca="1" si="40"/>
        <v>0</v>
      </c>
      <c r="O2915" s="541"/>
      <c r="P2915" s="541"/>
      <c r="Q2915" s="537"/>
      <c r="R2915" s="537"/>
      <c r="S2915" s="537"/>
    </row>
    <row r="2916" spans="2:19" ht="18.75" customHeight="1">
      <c r="B2916" s="540"/>
      <c r="C2916" s="540"/>
      <c r="D2916" s="538" t="str">
        <f ca="1">IFERROR(_xludf.XLOOKUP(E2916,예산코드!D:D,예산코드!A:A),"")</f>
        <v/>
      </c>
      <c r="E2916" s="540"/>
      <c r="F2916" s="542"/>
      <c r="G2916" s="506"/>
      <c r="H2916" s="507"/>
      <c r="I2916" s="540"/>
      <c r="J2916" s="540"/>
      <c r="K2916" s="543"/>
      <c r="L2916" s="543"/>
      <c r="M2916" s="502" t="str">
        <f t="array" aca="1" ref="M2916" ca="1">IFERROR(_xludf.IFS(J2916="원천",K2916*3.3%*-1,J2916="원천/고용",SUM(K2916*3.3%*-1,K2916*75%*0.8%*-1)),"")</f>
        <v/>
      </c>
      <c r="N2916" s="503">
        <f t="shared" ca="1" si="40"/>
        <v>0</v>
      </c>
      <c r="O2916" s="540"/>
      <c r="P2916" s="540"/>
      <c r="Q2916" s="537"/>
      <c r="R2916" s="537"/>
      <c r="S2916" s="537"/>
    </row>
    <row r="2917" spans="2:19" ht="18.75" customHeight="1">
      <c r="B2917" s="541"/>
      <c r="C2917" s="541"/>
      <c r="D2917" s="538" t="str">
        <f ca="1">IFERROR(_xludf.XLOOKUP(E2917,예산코드!D:D,예산코드!A:A),"")</f>
        <v/>
      </c>
      <c r="E2917" s="541"/>
      <c r="F2917" s="544"/>
      <c r="G2917" s="508"/>
      <c r="H2917" s="509"/>
      <c r="I2917" s="541"/>
      <c r="J2917" s="541"/>
      <c r="K2917" s="545"/>
      <c r="L2917" s="545"/>
      <c r="M2917" s="502" t="str">
        <f t="array" aca="1" ref="M2917" ca="1">IFERROR(_xludf.IFS(J2917="원천",K2917*3.3%*-1,J2917="원천/고용",SUM(K2917*3.3%*-1,K2917*75%*0.8%*-1)),"")</f>
        <v/>
      </c>
      <c r="N2917" s="503">
        <f t="shared" ca="1" si="40"/>
        <v>0</v>
      </c>
      <c r="O2917" s="541"/>
      <c r="P2917" s="541"/>
      <c r="Q2917" s="537"/>
      <c r="R2917" s="537"/>
      <c r="S2917" s="537"/>
    </row>
    <row r="2918" spans="2:19" ht="18.75" customHeight="1">
      <c r="B2918" s="540"/>
      <c r="C2918" s="540"/>
      <c r="D2918" s="538" t="str">
        <f ca="1">IFERROR(_xludf.XLOOKUP(E2918,예산코드!D:D,예산코드!A:A),"")</f>
        <v/>
      </c>
      <c r="E2918" s="540"/>
      <c r="F2918" s="542"/>
      <c r="G2918" s="506"/>
      <c r="H2918" s="507"/>
      <c r="I2918" s="540"/>
      <c r="J2918" s="540"/>
      <c r="K2918" s="543"/>
      <c r="L2918" s="543"/>
      <c r="M2918" s="502" t="str">
        <f t="array" aca="1" ref="M2918" ca="1">IFERROR(_xludf.IFS(J2918="원천",K2918*3.3%*-1,J2918="원천/고용",SUM(K2918*3.3%*-1,K2918*75%*0.8%*-1)),"")</f>
        <v/>
      </c>
      <c r="N2918" s="503">
        <f t="shared" ca="1" si="40"/>
        <v>0</v>
      </c>
      <c r="O2918" s="540"/>
      <c r="P2918" s="540"/>
      <c r="Q2918" s="537"/>
      <c r="R2918" s="537"/>
      <c r="S2918" s="537"/>
    </row>
    <row r="2919" spans="2:19" ht="18.75" customHeight="1">
      <c r="B2919" s="541"/>
      <c r="C2919" s="541"/>
      <c r="D2919" s="538" t="str">
        <f ca="1">IFERROR(_xludf.XLOOKUP(E2919,예산코드!D:D,예산코드!A:A),"")</f>
        <v/>
      </c>
      <c r="E2919" s="541"/>
      <c r="F2919" s="544"/>
      <c r="G2919" s="508"/>
      <c r="H2919" s="509"/>
      <c r="I2919" s="541"/>
      <c r="J2919" s="541"/>
      <c r="K2919" s="545"/>
      <c r="L2919" s="545"/>
      <c r="M2919" s="502" t="str">
        <f t="array" aca="1" ref="M2919" ca="1">IFERROR(_xludf.IFS(J2919="원천",K2919*3.3%*-1,J2919="원천/고용",SUM(K2919*3.3%*-1,K2919*75%*0.8%*-1)),"")</f>
        <v/>
      </c>
      <c r="N2919" s="503">
        <f t="shared" ca="1" si="40"/>
        <v>0</v>
      </c>
      <c r="O2919" s="541"/>
      <c r="P2919" s="541"/>
      <c r="Q2919" s="537"/>
      <c r="R2919" s="537"/>
      <c r="S2919" s="537"/>
    </row>
    <row r="2920" spans="2:19" ht="18.75" customHeight="1">
      <c r="B2920" s="540"/>
      <c r="C2920" s="540"/>
      <c r="D2920" s="538" t="str">
        <f ca="1">IFERROR(_xludf.XLOOKUP(E2920,예산코드!D:D,예산코드!A:A),"")</f>
        <v/>
      </c>
      <c r="E2920" s="540"/>
      <c r="F2920" s="542"/>
      <c r="G2920" s="506"/>
      <c r="H2920" s="507"/>
      <c r="I2920" s="540"/>
      <c r="J2920" s="540"/>
      <c r="K2920" s="543"/>
      <c r="L2920" s="543"/>
      <c r="M2920" s="502" t="str">
        <f t="array" aca="1" ref="M2920" ca="1">IFERROR(_xludf.IFS(J2920="원천",K2920*3.3%*-1,J2920="원천/고용",SUM(K2920*3.3%*-1,K2920*75%*0.8%*-1)),"")</f>
        <v/>
      </c>
      <c r="N2920" s="503">
        <f t="shared" ca="1" si="40"/>
        <v>0</v>
      </c>
      <c r="O2920" s="540"/>
      <c r="P2920" s="540"/>
      <c r="Q2920" s="537"/>
      <c r="R2920" s="537"/>
      <c r="S2920" s="537"/>
    </row>
    <row r="2921" spans="2:19" ht="18.75" customHeight="1">
      <c r="B2921" s="541"/>
      <c r="C2921" s="541"/>
      <c r="D2921" s="538" t="str">
        <f ca="1">IFERROR(_xludf.XLOOKUP(E2921,예산코드!D:D,예산코드!A:A),"")</f>
        <v/>
      </c>
      <c r="E2921" s="541"/>
      <c r="F2921" s="544"/>
      <c r="G2921" s="508"/>
      <c r="H2921" s="509"/>
      <c r="I2921" s="541"/>
      <c r="J2921" s="541"/>
      <c r="K2921" s="545"/>
      <c r="L2921" s="545"/>
      <c r="M2921" s="502" t="str">
        <f t="array" aca="1" ref="M2921" ca="1">IFERROR(_xludf.IFS(J2921="원천",K2921*3.3%*-1,J2921="원천/고용",SUM(K2921*3.3%*-1,K2921*75%*0.8%*-1)),"")</f>
        <v/>
      </c>
      <c r="N2921" s="503">
        <f t="shared" ca="1" si="40"/>
        <v>0</v>
      </c>
      <c r="O2921" s="541"/>
      <c r="P2921" s="541"/>
      <c r="Q2921" s="537"/>
      <c r="R2921" s="537"/>
      <c r="S2921" s="537"/>
    </row>
    <row r="2922" spans="2:19" ht="18.75" customHeight="1">
      <c r="B2922" s="540"/>
      <c r="C2922" s="540"/>
      <c r="D2922" s="538" t="str">
        <f ca="1">IFERROR(_xludf.XLOOKUP(E2922,예산코드!D:D,예산코드!A:A),"")</f>
        <v/>
      </c>
      <c r="E2922" s="540"/>
      <c r="F2922" s="542"/>
      <c r="G2922" s="506"/>
      <c r="H2922" s="507"/>
      <c r="I2922" s="540"/>
      <c r="J2922" s="540"/>
      <c r="K2922" s="543"/>
      <c r="L2922" s="543"/>
      <c r="M2922" s="502" t="str">
        <f t="array" aca="1" ref="M2922" ca="1">IFERROR(_xludf.IFS(J2922="원천",K2922*3.3%*-1,J2922="원천/고용",SUM(K2922*3.3%*-1,K2922*75%*0.8%*-1)),"")</f>
        <v/>
      </c>
      <c r="N2922" s="503">
        <f t="shared" ca="1" si="40"/>
        <v>0</v>
      </c>
      <c r="O2922" s="540"/>
      <c r="P2922" s="540"/>
      <c r="Q2922" s="537"/>
      <c r="R2922" s="537"/>
      <c r="S2922" s="537"/>
    </row>
    <row r="2923" spans="2:19" ht="18.75" customHeight="1">
      <c r="B2923" s="541"/>
      <c r="C2923" s="541"/>
      <c r="D2923" s="538" t="str">
        <f ca="1">IFERROR(_xludf.XLOOKUP(E2923,예산코드!D:D,예산코드!A:A),"")</f>
        <v/>
      </c>
      <c r="E2923" s="541"/>
      <c r="F2923" s="544"/>
      <c r="G2923" s="508"/>
      <c r="H2923" s="509"/>
      <c r="I2923" s="541"/>
      <c r="J2923" s="541"/>
      <c r="K2923" s="545"/>
      <c r="L2923" s="545"/>
      <c r="M2923" s="502" t="str">
        <f t="array" aca="1" ref="M2923" ca="1">IFERROR(_xludf.IFS(J2923="원천",K2923*3.3%*-1,J2923="원천/고용",SUM(K2923*3.3%*-1,K2923*75%*0.8%*-1)),"")</f>
        <v/>
      </c>
      <c r="N2923" s="503">
        <f t="shared" ca="1" si="40"/>
        <v>0</v>
      </c>
      <c r="O2923" s="541"/>
      <c r="P2923" s="541"/>
      <c r="Q2923" s="537"/>
      <c r="R2923" s="537"/>
      <c r="S2923" s="537"/>
    </row>
    <row r="2924" spans="2:19" ht="18.75" customHeight="1">
      <c r="B2924" s="540"/>
      <c r="C2924" s="540"/>
      <c r="D2924" s="538" t="str">
        <f ca="1">IFERROR(_xludf.XLOOKUP(E2924,예산코드!D:D,예산코드!A:A),"")</f>
        <v/>
      </c>
      <c r="E2924" s="540"/>
      <c r="F2924" s="542"/>
      <c r="G2924" s="506"/>
      <c r="H2924" s="507"/>
      <c r="I2924" s="540"/>
      <c r="J2924" s="540"/>
      <c r="K2924" s="543"/>
      <c r="L2924" s="543"/>
      <c r="M2924" s="502" t="str">
        <f t="array" aca="1" ref="M2924" ca="1">IFERROR(_xludf.IFS(J2924="원천",K2924*3.3%*-1,J2924="원천/고용",SUM(K2924*3.3%*-1,K2924*75%*0.8%*-1)),"")</f>
        <v/>
      </c>
      <c r="N2924" s="503">
        <f t="shared" ca="1" si="40"/>
        <v>0</v>
      </c>
      <c r="O2924" s="540"/>
      <c r="P2924" s="540"/>
      <c r="Q2924" s="537"/>
      <c r="R2924" s="537"/>
      <c r="S2924" s="537"/>
    </row>
    <row r="2925" spans="2:19" ht="18.75" customHeight="1">
      <c r="B2925" s="541"/>
      <c r="C2925" s="541"/>
      <c r="D2925" s="538" t="str">
        <f ca="1">IFERROR(_xludf.XLOOKUP(E2925,예산코드!D:D,예산코드!A:A),"")</f>
        <v/>
      </c>
      <c r="E2925" s="541"/>
      <c r="F2925" s="544"/>
      <c r="G2925" s="508"/>
      <c r="H2925" s="509"/>
      <c r="I2925" s="541"/>
      <c r="J2925" s="541"/>
      <c r="K2925" s="545"/>
      <c r="L2925" s="545"/>
      <c r="M2925" s="502" t="str">
        <f t="array" aca="1" ref="M2925" ca="1">IFERROR(_xludf.IFS(J2925="원천",K2925*3.3%*-1,J2925="원천/고용",SUM(K2925*3.3%*-1,K2925*75%*0.8%*-1)),"")</f>
        <v/>
      </c>
      <c r="N2925" s="503">
        <f t="shared" ca="1" si="40"/>
        <v>0</v>
      </c>
      <c r="O2925" s="541"/>
      <c r="P2925" s="541"/>
      <c r="Q2925" s="537"/>
      <c r="R2925" s="537"/>
      <c r="S2925" s="537"/>
    </row>
    <row r="2926" spans="2:19" ht="18.75" customHeight="1">
      <c r="B2926" s="540"/>
      <c r="C2926" s="540"/>
      <c r="D2926" s="538" t="str">
        <f ca="1">IFERROR(_xludf.XLOOKUP(E2926,예산코드!D:D,예산코드!A:A),"")</f>
        <v/>
      </c>
      <c r="E2926" s="540"/>
      <c r="F2926" s="542"/>
      <c r="G2926" s="506"/>
      <c r="H2926" s="507"/>
      <c r="I2926" s="540"/>
      <c r="J2926" s="540"/>
      <c r="K2926" s="543"/>
      <c r="L2926" s="543"/>
      <c r="M2926" s="502" t="str">
        <f t="array" aca="1" ref="M2926" ca="1">IFERROR(_xludf.IFS(J2926="원천",K2926*3.3%*-1,J2926="원천/고용",SUM(K2926*3.3%*-1,K2926*75%*0.8%*-1)),"")</f>
        <v/>
      </c>
      <c r="N2926" s="503">
        <f t="shared" ca="1" si="40"/>
        <v>0</v>
      </c>
      <c r="O2926" s="540"/>
      <c r="P2926" s="540"/>
      <c r="Q2926" s="537"/>
      <c r="R2926" s="537"/>
      <c r="S2926" s="537"/>
    </row>
    <row r="2927" spans="2:19" ht="18.75" customHeight="1">
      <c r="B2927" s="541"/>
      <c r="C2927" s="541"/>
      <c r="D2927" s="538" t="str">
        <f ca="1">IFERROR(_xludf.XLOOKUP(E2927,예산코드!D:D,예산코드!A:A),"")</f>
        <v/>
      </c>
      <c r="E2927" s="541"/>
      <c r="F2927" s="544"/>
      <c r="G2927" s="508"/>
      <c r="H2927" s="509"/>
      <c r="I2927" s="541"/>
      <c r="J2927" s="541"/>
      <c r="K2927" s="545"/>
      <c r="L2927" s="545"/>
      <c r="M2927" s="502" t="str">
        <f t="array" aca="1" ref="M2927" ca="1">IFERROR(_xludf.IFS(J2927="원천",K2927*3.3%*-1,J2927="원천/고용",SUM(K2927*3.3%*-1,K2927*75%*0.8%*-1)),"")</f>
        <v/>
      </c>
      <c r="N2927" s="503">
        <f t="shared" ca="1" si="40"/>
        <v>0</v>
      </c>
      <c r="O2927" s="541"/>
      <c r="P2927" s="541"/>
      <c r="Q2927" s="537"/>
      <c r="R2927" s="537"/>
      <c r="S2927" s="537"/>
    </row>
    <row r="2928" spans="2:19" ht="18.75" customHeight="1">
      <c r="B2928" s="540"/>
      <c r="C2928" s="540"/>
      <c r="D2928" s="538" t="str">
        <f ca="1">IFERROR(_xludf.XLOOKUP(E2928,예산코드!D:D,예산코드!A:A),"")</f>
        <v/>
      </c>
      <c r="E2928" s="540"/>
      <c r="F2928" s="542"/>
      <c r="G2928" s="506"/>
      <c r="H2928" s="507"/>
      <c r="I2928" s="540"/>
      <c r="J2928" s="540"/>
      <c r="K2928" s="543"/>
      <c r="L2928" s="543"/>
      <c r="M2928" s="502" t="str">
        <f t="array" aca="1" ref="M2928" ca="1">IFERROR(_xludf.IFS(J2928="원천",K2928*3.3%*-1,J2928="원천/고용",SUM(K2928*3.3%*-1,K2928*75%*0.8%*-1)),"")</f>
        <v/>
      </c>
      <c r="N2928" s="503">
        <f t="shared" ca="1" si="40"/>
        <v>0</v>
      </c>
      <c r="O2928" s="540"/>
      <c r="P2928" s="540"/>
      <c r="Q2928" s="537"/>
      <c r="R2928" s="537"/>
      <c r="S2928" s="537"/>
    </row>
    <row r="2929" spans="2:19" ht="18.75" customHeight="1">
      <c r="B2929" s="541"/>
      <c r="C2929" s="541"/>
      <c r="D2929" s="538" t="str">
        <f ca="1">IFERROR(_xludf.XLOOKUP(E2929,예산코드!D:D,예산코드!A:A),"")</f>
        <v/>
      </c>
      <c r="E2929" s="541"/>
      <c r="F2929" s="544"/>
      <c r="G2929" s="508"/>
      <c r="H2929" s="509"/>
      <c r="I2929" s="541"/>
      <c r="J2929" s="541"/>
      <c r="K2929" s="545"/>
      <c r="L2929" s="545"/>
      <c r="M2929" s="502" t="str">
        <f t="array" aca="1" ref="M2929" ca="1">IFERROR(_xludf.IFS(J2929="원천",K2929*3.3%*-1,J2929="원천/고용",SUM(K2929*3.3%*-1,K2929*75%*0.8%*-1)),"")</f>
        <v/>
      </c>
      <c r="N2929" s="503">
        <f t="shared" ca="1" si="40"/>
        <v>0</v>
      </c>
      <c r="O2929" s="541"/>
      <c r="P2929" s="541"/>
      <c r="Q2929" s="537"/>
      <c r="R2929" s="537"/>
      <c r="S2929" s="537"/>
    </row>
    <row r="2930" spans="2:19" ht="18.75" customHeight="1">
      <c r="B2930" s="540"/>
      <c r="C2930" s="540"/>
      <c r="D2930" s="538" t="str">
        <f ca="1">IFERROR(_xludf.XLOOKUP(E2930,예산코드!D:D,예산코드!A:A),"")</f>
        <v/>
      </c>
      <c r="E2930" s="540"/>
      <c r="F2930" s="542"/>
      <c r="G2930" s="506"/>
      <c r="H2930" s="507"/>
      <c r="I2930" s="540"/>
      <c r="J2930" s="540"/>
      <c r="K2930" s="543"/>
      <c r="L2930" s="543"/>
      <c r="M2930" s="502" t="str">
        <f t="array" aca="1" ref="M2930" ca="1">IFERROR(_xludf.IFS(J2930="원천",K2930*3.3%*-1,J2930="원천/고용",SUM(K2930*3.3%*-1,K2930*75%*0.8%*-1)),"")</f>
        <v/>
      </c>
      <c r="N2930" s="503">
        <f t="shared" ca="1" si="40"/>
        <v>0</v>
      </c>
      <c r="O2930" s="540"/>
      <c r="P2930" s="540"/>
      <c r="Q2930" s="537"/>
      <c r="R2930" s="537"/>
      <c r="S2930" s="537"/>
    </row>
    <row r="2931" spans="2:19" ht="18.75" customHeight="1">
      <c r="B2931" s="541"/>
      <c r="C2931" s="541"/>
      <c r="D2931" s="538" t="str">
        <f ca="1">IFERROR(_xludf.XLOOKUP(E2931,예산코드!D:D,예산코드!A:A),"")</f>
        <v/>
      </c>
      <c r="E2931" s="541"/>
      <c r="F2931" s="544"/>
      <c r="G2931" s="508"/>
      <c r="H2931" s="509"/>
      <c r="I2931" s="541"/>
      <c r="J2931" s="541"/>
      <c r="K2931" s="545"/>
      <c r="L2931" s="545"/>
      <c r="M2931" s="502" t="str">
        <f t="array" aca="1" ref="M2931" ca="1">IFERROR(_xludf.IFS(J2931="원천",K2931*3.3%*-1,J2931="원천/고용",SUM(K2931*3.3%*-1,K2931*75%*0.8%*-1)),"")</f>
        <v/>
      </c>
      <c r="N2931" s="503">
        <f t="shared" ca="1" si="40"/>
        <v>0</v>
      </c>
      <c r="O2931" s="541"/>
      <c r="P2931" s="541"/>
      <c r="Q2931" s="537"/>
      <c r="R2931" s="537"/>
      <c r="S2931" s="537"/>
    </row>
    <row r="2932" spans="2:19" ht="18.75" customHeight="1">
      <c r="B2932" s="540"/>
      <c r="C2932" s="540"/>
      <c r="D2932" s="538" t="str">
        <f ca="1">IFERROR(_xludf.XLOOKUP(E2932,예산코드!D:D,예산코드!A:A),"")</f>
        <v/>
      </c>
      <c r="E2932" s="540"/>
      <c r="F2932" s="542"/>
      <c r="G2932" s="506"/>
      <c r="H2932" s="507"/>
      <c r="I2932" s="540"/>
      <c r="J2932" s="540"/>
      <c r="K2932" s="543"/>
      <c r="L2932" s="543"/>
      <c r="M2932" s="502" t="str">
        <f t="array" aca="1" ref="M2932" ca="1">IFERROR(_xludf.IFS(J2932="원천",K2932*3.3%*-1,J2932="원천/고용",SUM(K2932*3.3%*-1,K2932*75%*0.8%*-1)),"")</f>
        <v/>
      </c>
      <c r="N2932" s="503">
        <f t="shared" ca="1" si="40"/>
        <v>0</v>
      </c>
      <c r="O2932" s="540"/>
      <c r="P2932" s="540"/>
      <c r="Q2932" s="537"/>
      <c r="R2932" s="537"/>
      <c r="S2932" s="537"/>
    </row>
    <row r="2933" spans="2:19" ht="18.75" customHeight="1">
      <c r="B2933" s="541"/>
      <c r="C2933" s="541"/>
      <c r="D2933" s="538" t="str">
        <f ca="1">IFERROR(_xludf.XLOOKUP(E2933,예산코드!D:D,예산코드!A:A),"")</f>
        <v/>
      </c>
      <c r="E2933" s="541"/>
      <c r="F2933" s="544"/>
      <c r="G2933" s="508"/>
      <c r="H2933" s="509"/>
      <c r="I2933" s="541"/>
      <c r="J2933" s="541"/>
      <c r="K2933" s="545"/>
      <c r="L2933" s="545"/>
      <c r="M2933" s="502" t="str">
        <f t="array" aca="1" ref="M2933" ca="1">IFERROR(_xludf.IFS(J2933="원천",K2933*3.3%*-1,J2933="원천/고용",SUM(K2933*3.3%*-1,K2933*75%*0.8%*-1)),"")</f>
        <v/>
      </c>
      <c r="N2933" s="503">
        <f t="shared" ca="1" si="40"/>
        <v>0</v>
      </c>
      <c r="O2933" s="541"/>
      <c r="P2933" s="541"/>
      <c r="Q2933" s="537"/>
      <c r="R2933" s="537"/>
      <c r="S2933" s="537"/>
    </row>
    <row r="2934" spans="2:19" ht="18.75" customHeight="1">
      <c r="B2934" s="540"/>
      <c r="C2934" s="540"/>
      <c r="D2934" s="538" t="str">
        <f ca="1">IFERROR(_xludf.XLOOKUP(E2934,예산코드!D:D,예산코드!A:A),"")</f>
        <v/>
      </c>
      <c r="E2934" s="540"/>
      <c r="F2934" s="542"/>
      <c r="G2934" s="506"/>
      <c r="H2934" s="507"/>
      <c r="I2934" s="540"/>
      <c r="J2934" s="540"/>
      <c r="K2934" s="543"/>
      <c r="L2934" s="543"/>
      <c r="M2934" s="502" t="str">
        <f t="array" aca="1" ref="M2934" ca="1">IFERROR(_xludf.IFS(J2934="원천",K2934*3.3%*-1,J2934="원천/고용",SUM(K2934*3.3%*-1,K2934*75%*0.8%*-1)),"")</f>
        <v/>
      </c>
      <c r="N2934" s="503">
        <f t="shared" ca="1" si="40"/>
        <v>0</v>
      </c>
      <c r="O2934" s="540"/>
      <c r="P2934" s="540"/>
      <c r="Q2934" s="537"/>
      <c r="R2934" s="537"/>
      <c r="S2934" s="537"/>
    </row>
    <row r="2935" spans="2:19" ht="18.75" customHeight="1">
      <c r="B2935" s="541"/>
      <c r="C2935" s="541"/>
      <c r="D2935" s="538" t="str">
        <f ca="1">IFERROR(_xludf.XLOOKUP(E2935,예산코드!D:D,예산코드!A:A),"")</f>
        <v/>
      </c>
      <c r="E2935" s="541"/>
      <c r="F2935" s="544"/>
      <c r="G2935" s="508"/>
      <c r="H2935" s="509"/>
      <c r="I2935" s="541"/>
      <c r="J2935" s="541"/>
      <c r="K2935" s="545"/>
      <c r="L2935" s="545"/>
      <c r="M2935" s="502" t="str">
        <f t="array" aca="1" ref="M2935" ca="1">IFERROR(_xludf.IFS(J2935="원천",K2935*3.3%*-1,J2935="원천/고용",SUM(K2935*3.3%*-1,K2935*75%*0.8%*-1)),"")</f>
        <v/>
      </c>
      <c r="N2935" s="503">
        <f t="shared" ca="1" si="40"/>
        <v>0</v>
      </c>
      <c r="O2935" s="541"/>
      <c r="P2935" s="541"/>
      <c r="Q2935" s="537"/>
      <c r="R2935" s="537"/>
      <c r="S2935" s="537"/>
    </row>
    <row r="2936" spans="2:19" ht="18.75" customHeight="1">
      <c r="B2936" s="540"/>
      <c r="C2936" s="540"/>
      <c r="D2936" s="538" t="str">
        <f ca="1">IFERROR(_xludf.XLOOKUP(E2936,예산코드!D:D,예산코드!A:A),"")</f>
        <v/>
      </c>
      <c r="E2936" s="540"/>
      <c r="F2936" s="542"/>
      <c r="G2936" s="506"/>
      <c r="H2936" s="507"/>
      <c r="I2936" s="540"/>
      <c r="J2936" s="540"/>
      <c r="K2936" s="543"/>
      <c r="L2936" s="543"/>
      <c r="M2936" s="502" t="str">
        <f t="array" aca="1" ref="M2936" ca="1">IFERROR(_xludf.IFS(J2936="원천",K2936*3.3%*-1,J2936="원천/고용",SUM(K2936*3.3%*-1,K2936*75%*0.8%*-1)),"")</f>
        <v/>
      </c>
      <c r="N2936" s="503">
        <f t="shared" ca="1" si="40"/>
        <v>0</v>
      </c>
      <c r="O2936" s="540"/>
      <c r="P2936" s="540"/>
      <c r="Q2936" s="537"/>
      <c r="R2936" s="537"/>
      <c r="S2936" s="537"/>
    </row>
    <row r="2937" spans="2:19" ht="18.75" customHeight="1">
      <c r="B2937" s="541"/>
      <c r="C2937" s="541"/>
      <c r="D2937" s="538" t="str">
        <f ca="1">IFERROR(_xludf.XLOOKUP(E2937,예산코드!D:D,예산코드!A:A),"")</f>
        <v/>
      </c>
      <c r="E2937" s="541"/>
      <c r="F2937" s="544"/>
      <c r="G2937" s="508"/>
      <c r="H2937" s="509"/>
      <c r="I2937" s="541"/>
      <c r="J2937" s="541"/>
      <c r="K2937" s="545"/>
      <c r="L2937" s="545"/>
      <c r="M2937" s="502" t="str">
        <f t="array" aca="1" ref="M2937" ca="1">IFERROR(_xludf.IFS(J2937="원천",K2937*3.3%*-1,J2937="원천/고용",SUM(K2937*3.3%*-1,K2937*75%*0.8%*-1)),"")</f>
        <v/>
      </c>
      <c r="N2937" s="503">
        <f t="shared" ca="1" si="40"/>
        <v>0</v>
      </c>
      <c r="O2937" s="541"/>
      <c r="P2937" s="541"/>
      <c r="Q2937" s="537"/>
      <c r="R2937" s="537"/>
      <c r="S2937" s="537"/>
    </row>
    <row r="2938" spans="2:19" ht="18.75" customHeight="1">
      <c r="B2938" s="540"/>
      <c r="C2938" s="540"/>
      <c r="D2938" s="538" t="str">
        <f ca="1">IFERROR(_xludf.XLOOKUP(E2938,예산코드!D:D,예산코드!A:A),"")</f>
        <v/>
      </c>
      <c r="E2938" s="540"/>
      <c r="F2938" s="542"/>
      <c r="G2938" s="506"/>
      <c r="H2938" s="507"/>
      <c r="I2938" s="540"/>
      <c r="J2938" s="540"/>
      <c r="K2938" s="543"/>
      <c r="L2938" s="543"/>
      <c r="M2938" s="502" t="str">
        <f t="array" aca="1" ref="M2938" ca="1">IFERROR(_xludf.IFS(J2938="원천",K2938*3.3%*-1,J2938="원천/고용",SUM(K2938*3.3%*-1,K2938*75%*0.8%*-1)),"")</f>
        <v/>
      </c>
      <c r="N2938" s="503">
        <f t="shared" ca="1" si="40"/>
        <v>0</v>
      </c>
      <c r="O2938" s="540"/>
      <c r="P2938" s="540"/>
      <c r="Q2938" s="537"/>
      <c r="R2938" s="537"/>
      <c r="S2938" s="537"/>
    </row>
    <row r="2939" spans="2:19" ht="18.75" customHeight="1">
      <c r="B2939" s="541"/>
      <c r="C2939" s="541"/>
      <c r="D2939" s="538" t="str">
        <f ca="1">IFERROR(_xludf.XLOOKUP(E2939,예산코드!D:D,예산코드!A:A),"")</f>
        <v/>
      </c>
      <c r="E2939" s="541"/>
      <c r="F2939" s="544"/>
      <c r="G2939" s="508"/>
      <c r="H2939" s="509"/>
      <c r="I2939" s="541"/>
      <c r="J2939" s="541"/>
      <c r="K2939" s="545"/>
      <c r="L2939" s="545"/>
      <c r="M2939" s="545" t="str">
        <f t="array" aca="1" ref="M2939" ca="1">IFERROR(_xludf.IFS(지출내역_LMT!$J2939="원천",지출내역_LMT!$K2939*3.3%*-1,지출내역_LMT!$J2939="원천/고용",SUM(지출내역_LMT!$K2939*3.3%*-1,지출내역_LMT!$K2939*75%*0.8%*-1)),"")</f>
        <v/>
      </c>
      <c r="N2939" s="545"/>
      <c r="O2939" s="541"/>
      <c r="P2939" s="541"/>
      <c r="Q2939" s="537"/>
      <c r="R2939" s="537"/>
      <c r="S2939" s="537"/>
    </row>
    <row r="2940" spans="2:19" ht="18.75" customHeight="1">
      <c r="B2940" s="540"/>
      <c r="C2940" s="540"/>
      <c r="D2940" s="538" t="str">
        <f ca="1">IFERROR(_xludf.XLOOKUP(E2940,예산코드!D:D,예산코드!A:A),"")</f>
        <v/>
      </c>
      <c r="E2940" s="540"/>
      <c r="F2940" s="542"/>
      <c r="G2940" s="506"/>
      <c r="H2940" s="507"/>
      <c r="I2940" s="540"/>
      <c r="J2940" s="540"/>
      <c r="K2940" s="543"/>
      <c r="L2940" s="543"/>
      <c r="M2940" s="543" t="str">
        <f t="array" aca="1" ref="M2940" ca="1">IFERROR(_xludf.IFS(지출내역_LMT!$J2940="원천",지출내역_LMT!$K2940*3.3%*-1,지출내역_LMT!$J2940="원천/고용",SUM(지출내역_LMT!$K2940*3.3%*-1,지출내역_LMT!$K2940*75%*0.8%*-1)),"")</f>
        <v/>
      </c>
      <c r="N2940" s="543"/>
      <c r="O2940" s="540"/>
      <c r="P2940" s="540"/>
      <c r="Q2940" s="537"/>
      <c r="R2940" s="537"/>
      <c r="S2940" s="537"/>
    </row>
    <row r="2941" spans="2:19" ht="18.75" customHeight="1">
      <c r="B2941" s="541"/>
      <c r="C2941" s="541"/>
      <c r="D2941" s="538" t="str">
        <f ca="1">IFERROR(_xludf.XLOOKUP(E2941,예산코드!D:D,예산코드!A:A),"")</f>
        <v/>
      </c>
      <c r="E2941" s="541"/>
      <c r="F2941" s="544"/>
      <c r="G2941" s="508"/>
      <c r="H2941" s="509"/>
      <c r="I2941" s="541"/>
      <c r="J2941" s="541"/>
      <c r="K2941" s="545"/>
      <c r="L2941" s="545"/>
      <c r="M2941" s="545" t="str">
        <f t="array" aca="1" ref="M2941" ca="1">IFERROR(_xludf.IFS(지출내역_LMT!$J2941="원천",지출내역_LMT!$K2941*3.3%*-1,지출내역_LMT!$J2941="원천/고용",SUM(지출내역_LMT!$K2941*3.3%*-1,지출내역_LMT!$K2941*75%*0.8%*-1)),"")</f>
        <v/>
      </c>
      <c r="N2941" s="545"/>
      <c r="O2941" s="541"/>
      <c r="P2941" s="541"/>
      <c r="Q2941" s="537"/>
      <c r="R2941" s="537"/>
      <c r="S2941" s="537"/>
    </row>
    <row r="2942" spans="2:19" ht="18.75" customHeight="1">
      <c r="B2942" s="540"/>
      <c r="C2942" s="540"/>
      <c r="D2942" s="538" t="str">
        <f ca="1">IFERROR(_xludf.XLOOKUP(E2942,예산코드!D:D,예산코드!A:A),"")</f>
        <v/>
      </c>
      <c r="E2942" s="540"/>
      <c r="F2942" s="542"/>
      <c r="G2942" s="506"/>
      <c r="H2942" s="507"/>
      <c r="I2942" s="540"/>
      <c r="J2942" s="540"/>
      <c r="K2942" s="543"/>
      <c r="L2942" s="543"/>
      <c r="M2942" s="543" t="str">
        <f t="array" aca="1" ref="M2942" ca="1">IFERROR(_xludf.IFS(지출내역_LMT!$J2942="원천",지출내역_LMT!$K2942*3.3%*-1,지출내역_LMT!$J2942="원천/고용",SUM(지출내역_LMT!$K2942*3.3%*-1,지출내역_LMT!$K2942*75%*0.8%*-1)),"")</f>
        <v/>
      </c>
      <c r="N2942" s="543"/>
      <c r="O2942" s="540"/>
      <c r="P2942" s="540"/>
      <c r="Q2942" s="537"/>
      <c r="R2942" s="537"/>
      <c r="S2942" s="537"/>
    </row>
    <row r="2943" spans="2:19" ht="18.75" customHeight="1">
      <c r="B2943" s="541"/>
      <c r="C2943" s="541"/>
      <c r="D2943" s="538" t="str">
        <f ca="1">IFERROR(_xludf.XLOOKUP(E2943,예산코드!D:D,예산코드!A:A),"")</f>
        <v/>
      </c>
      <c r="E2943" s="541"/>
      <c r="F2943" s="544"/>
      <c r="G2943" s="508"/>
      <c r="H2943" s="509"/>
      <c r="I2943" s="541"/>
      <c r="J2943" s="541"/>
      <c r="K2943" s="545"/>
      <c r="L2943" s="545"/>
      <c r="M2943" s="545" t="str">
        <f t="array" aca="1" ref="M2943" ca="1">IFERROR(_xludf.IFS(지출내역_LMT!$J2943="원천",지출내역_LMT!$K2943*3.3%*-1,지출내역_LMT!$J2943="원천/고용",SUM(지출내역_LMT!$K2943*3.3%*-1,지출내역_LMT!$K2943*75%*0.8%*-1)),"")</f>
        <v/>
      </c>
      <c r="N2943" s="545"/>
      <c r="O2943" s="541"/>
      <c r="P2943" s="541"/>
      <c r="Q2943" s="537"/>
      <c r="R2943" s="537"/>
      <c r="S2943" s="537"/>
    </row>
    <row r="2944" spans="2:19" ht="18.75" customHeight="1">
      <c r="B2944" s="540"/>
      <c r="C2944" s="540"/>
      <c r="D2944" s="538" t="str">
        <f ca="1">IFERROR(_xludf.XLOOKUP(E2944,예산코드!D:D,예산코드!A:A),"")</f>
        <v/>
      </c>
      <c r="E2944" s="540"/>
      <c r="F2944" s="542"/>
      <c r="G2944" s="506"/>
      <c r="H2944" s="507"/>
      <c r="I2944" s="540"/>
      <c r="J2944" s="540"/>
      <c r="K2944" s="543"/>
      <c r="L2944" s="543"/>
      <c r="M2944" s="543" t="str">
        <f t="array" aca="1" ref="M2944" ca="1">IFERROR(_xludf.IFS(지출내역_LMT!$J2944="원천",지출내역_LMT!$K2944*3.3%*-1,지출내역_LMT!$J2944="원천/고용",SUM(지출내역_LMT!$K2944*3.3%*-1,지출내역_LMT!$K2944*75%*0.8%*-1)),"")</f>
        <v/>
      </c>
      <c r="N2944" s="543"/>
      <c r="O2944" s="540"/>
      <c r="P2944" s="540"/>
      <c r="Q2944" s="537"/>
      <c r="R2944" s="537"/>
      <c r="S2944" s="537"/>
    </row>
    <row r="2945" spans="2:19" ht="18.75" customHeight="1">
      <c r="B2945" s="541"/>
      <c r="C2945" s="541"/>
      <c r="D2945" s="538" t="str">
        <f ca="1">IFERROR(_xludf.XLOOKUP(E2945,예산코드!D:D,예산코드!A:A),"")</f>
        <v/>
      </c>
      <c r="E2945" s="541"/>
      <c r="F2945" s="544"/>
      <c r="G2945" s="508"/>
      <c r="H2945" s="509"/>
      <c r="I2945" s="541"/>
      <c r="J2945" s="541"/>
      <c r="K2945" s="545"/>
      <c r="L2945" s="545"/>
      <c r="M2945" s="545" t="str">
        <f t="array" aca="1" ref="M2945" ca="1">IFERROR(_xludf.IFS(지출내역_LMT!$J2945="원천",지출내역_LMT!$K2945*3.3%*-1,지출내역_LMT!$J2945="원천/고용",SUM(지출내역_LMT!$K2945*3.3%*-1,지출내역_LMT!$K2945*75%*0.8%*-1)),"")</f>
        <v/>
      </c>
      <c r="N2945" s="545"/>
      <c r="O2945" s="541"/>
      <c r="P2945" s="541"/>
      <c r="Q2945" s="537"/>
      <c r="R2945" s="537"/>
      <c r="S2945" s="537"/>
    </row>
    <row r="2946" spans="2:19" ht="18.75" customHeight="1">
      <c r="B2946" s="540"/>
      <c r="C2946" s="540"/>
      <c r="D2946" s="538" t="str">
        <f ca="1">IFERROR(_xludf.XLOOKUP(E2946,예산코드!D:D,예산코드!A:A),"")</f>
        <v/>
      </c>
      <c r="E2946" s="540"/>
      <c r="F2946" s="542"/>
      <c r="G2946" s="506"/>
      <c r="H2946" s="507"/>
      <c r="I2946" s="540"/>
      <c r="J2946" s="540"/>
      <c r="K2946" s="543"/>
      <c r="L2946" s="543"/>
      <c r="M2946" s="543" t="str">
        <f t="array" aca="1" ref="M2946" ca="1">IFERROR(_xludf.IFS(지출내역_LMT!$J2946="원천",지출내역_LMT!$K2946*3.3%*-1,지출내역_LMT!$J2946="원천/고용",SUM(지출내역_LMT!$K2946*3.3%*-1,지출내역_LMT!$K2946*75%*0.8%*-1)),"")</f>
        <v/>
      </c>
      <c r="N2946" s="543"/>
      <c r="O2946" s="540"/>
      <c r="P2946" s="540"/>
      <c r="Q2946" s="537"/>
      <c r="R2946" s="537"/>
      <c r="S2946" s="537"/>
    </row>
    <row r="2947" spans="2:19" ht="18.75" customHeight="1">
      <c r="B2947" s="541"/>
      <c r="C2947" s="541"/>
      <c r="D2947" s="538" t="str">
        <f ca="1">IFERROR(_xludf.XLOOKUP(E2947,예산코드!D:D,예산코드!A:A),"")</f>
        <v/>
      </c>
      <c r="E2947" s="541"/>
      <c r="F2947" s="544"/>
      <c r="G2947" s="508"/>
      <c r="H2947" s="509"/>
      <c r="I2947" s="541"/>
      <c r="J2947" s="541"/>
      <c r="K2947" s="545"/>
      <c r="L2947" s="545"/>
      <c r="M2947" s="545" t="str">
        <f t="array" aca="1" ref="M2947" ca="1">IFERROR(_xludf.IFS(지출내역_LMT!$J2947="원천",지출내역_LMT!$K2947*3.3%*-1,지출내역_LMT!$J2947="원천/고용",SUM(지출내역_LMT!$K2947*3.3%*-1,지출내역_LMT!$K2947*75%*0.8%*-1)),"")</f>
        <v/>
      </c>
      <c r="N2947" s="545"/>
      <c r="O2947" s="541"/>
      <c r="P2947" s="541"/>
      <c r="Q2947" s="537"/>
      <c r="R2947" s="537"/>
      <c r="S2947" s="537"/>
    </row>
    <row r="2948" spans="2:19" ht="18.75" customHeight="1">
      <c r="B2948" s="540"/>
      <c r="C2948" s="540"/>
      <c r="D2948" s="538" t="str">
        <f ca="1">IFERROR(_xludf.XLOOKUP(E2948,예산코드!D:D,예산코드!A:A),"")</f>
        <v/>
      </c>
      <c r="E2948" s="540"/>
      <c r="F2948" s="542"/>
      <c r="G2948" s="506"/>
      <c r="H2948" s="507"/>
      <c r="I2948" s="540"/>
      <c r="J2948" s="540"/>
      <c r="K2948" s="543"/>
      <c r="L2948" s="543"/>
      <c r="M2948" s="543" t="str">
        <f t="array" aca="1" ref="M2948" ca="1">IFERROR(_xludf.IFS(지출내역_LMT!$J2948="원천",지출내역_LMT!$K2948*3.3%*-1,지출내역_LMT!$J2948="원천/고용",SUM(지출내역_LMT!$K2948*3.3%*-1,지출내역_LMT!$K2948*75%*0.8%*-1)),"")</f>
        <v/>
      </c>
      <c r="N2948" s="543"/>
      <c r="O2948" s="540"/>
      <c r="P2948" s="540"/>
      <c r="Q2948" s="537"/>
      <c r="R2948" s="537"/>
      <c r="S2948" s="537"/>
    </row>
    <row r="2949" spans="2:19" ht="18.75" customHeight="1">
      <c r="B2949" s="541"/>
      <c r="C2949" s="541"/>
      <c r="D2949" s="538" t="str">
        <f ca="1">IFERROR(_xludf.XLOOKUP(E2949,예산코드!D:D,예산코드!A:A),"")</f>
        <v/>
      </c>
      <c r="E2949" s="541"/>
      <c r="F2949" s="544"/>
      <c r="G2949" s="508"/>
      <c r="H2949" s="509"/>
      <c r="I2949" s="541"/>
      <c r="J2949" s="541"/>
      <c r="K2949" s="545"/>
      <c r="L2949" s="545"/>
      <c r="M2949" s="545" t="str">
        <f t="array" aca="1" ref="M2949" ca="1">IFERROR(_xludf.IFS(지출내역_LMT!$J2949="원천",지출내역_LMT!$K2949*3.3%*-1,지출내역_LMT!$J2949="원천/고용",SUM(지출내역_LMT!$K2949*3.3%*-1,지출내역_LMT!$K2949*75%*0.8%*-1)),"")</f>
        <v/>
      </c>
      <c r="N2949" s="545"/>
      <c r="O2949" s="541"/>
      <c r="P2949" s="541"/>
      <c r="Q2949" s="537"/>
      <c r="R2949" s="537"/>
      <c r="S2949" s="537"/>
    </row>
    <row r="2950" spans="2:19" ht="18.75" customHeight="1">
      <c r="B2950" s="540"/>
      <c r="C2950" s="540"/>
      <c r="D2950" s="538" t="str">
        <f ca="1">IFERROR(_xludf.XLOOKUP(E2950,예산코드!D:D,예산코드!A:A),"")</f>
        <v/>
      </c>
      <c r="E2950" s="540"/>
      <c r="F2950" s="542"/>
      <c r="G2950" s="506"/>
      <c r="H2950" s="507"/>
      <c r="I2950" s="540"/>
      <c r="J2950" s="540"/>
      <c r="K2950" s="543"/>
      <c r="L2950" s="543"/>
      <c r="M2950" s="543" t="str">
        <f t="array" aca="1" ref="M2950" ca="1">IFERROR(_xludf.IFS(지출내역_LMT!$J2950="원천",지출내역_LMT!$K2950*3.3%*-1,지출내역_LMT!$J2950="원천/고용",SUM(지출내역_LMT!$K2950*3.3%*-1,지출내역_LMT!$K2950*75%*0.8%*-1)),"")</f>
        <v/>
      </c>
      <c r="N2950" s="543"/>
      <c r="O2950" s="540"/>
      <c r="P2950" s="540"/>
      <c r="Q2950" s="537"/>
      <c r="R2950" s="537"/>
      <c r="S2950" s="537"/>
    </row>
    <row r="2951" spans="2:19" ht="18.75" customHeight="1">
      <c r="B2951" s="541"/>
      <c r="C2951" s="541"/>
      <c r="D2951" s="538" t="str">
        <f ca="1">IFERROR(_xludf.XLOOKUP(E2951,예산코드!D:D,예산코드!A:A),"")</f>
        <v/>
      </c>
      <c r="E2951" s="541"/>
      <c r="F2951" s="544"/>
      <c r="G2951" s="508"/>
      <c r="H2951" s="509"/>
      <c r="I2951" s="541"/>
      <c r="J2951" s="541"/>
      <c r="K2951" s="545"/>
      <c r="L2951" s="545"/>
      <c r="M2951" s="545" t="str">
        <f t="array" aca="1" ref="M2951" ca="1">IFERROR(_xludf.IFS(지출내역_LMT!$J2951="원천",지출내역_LMT!$K2951*3.3%*-1,지출내역_LMT!$J2951="원천/고용",SUM(지출내역_LMT!$K2951*3.3%*-1,지출내역_LMT!$K2951*75%*0.8%*-1)),"")</f>
        <v/>
      </c>
      <c r="N2951" s="545"/>
      <c r="O2951" s="541"/>
      <c r="P2951" s="541"/>
      <c r="Q2951" s="537"/>
      <c r="R2951" s="537"/>
      <c r="S2951" s="537"/>
    </row>
    <row r="2952" spans="2:19" ht="18.75" customHeight="1">
      <c r="B2952" s="540"/>
      <c r="C2952" s="540"/>
      <c r="D2952" s="538" t="str">
        <f ca="1">IFERROR(_xludf.XLOOKUP(E2952,예산코드!D:D,예산코드!A:A),"")</f>
        <v/>
      </c>
      <c r="E2952" s="540"/>
      <c r="F2952" s="542"/>
      <c r="G2952" s="506"/>
      <c r="H2952" s="507"/>
      <c r="I2952" s="540"/>
      <c r="J2952" s="540"/>
      <c r="K2952" s="543"/>
      <c r="L2952" s="543"/>
      <c r="M2952" s="543" t="str">
        <f t="array" aca="1" ref="M2952" ca="1">IFERROR(_xludf.IFS(지출내역_LMT!$J2952="원천",지출내역_LMT!$K2952*3.3%*-1,지출내역_LMT!$J2952="원천/고용",SUM(지출내역_LMT!$K2952*3.3%*-1,지출내역_LMT!$K2952*75%*0.8%*-1)),"")</f>
        <v/>
      </c>
      <c r="N2952" s="543"/>
      <c r="O2952" s="540"/>
      <c r="P2952" s="540"/>
      <c r="Q2952" s="537"/>
      <c r="R2952" s="537"/>
      <c r="S2952" s="537"/>
    </row>
    <row r="2953" spans="2:19" ht="18.75" customHeight="1">
      <c r="B2953" s="541"/>
      <c r="C2953" s="541"/>
      <c r="D2953" s="538" t="str">
        <f ca="1">IFERROR(_xludf.XLOOKUP(E2953,예산코드!D:D,예산코드!A:A),"")</f>
        <v/>
      </c>
      <c r="E2953" s="541"/>
      <c r="F2953" s="544"/>
      <c r="G2953" s="508"/>
      <c r="H2953" s="509"/>
      <c r="I2953" s="541"/>
      <c r="J2953" s="541"/>
      <c r="K2953" s="545"/>
      <c r="L2953" s="545"/>
      <c r="M2953" s="545" t="str">
        <f t="array" aca="1" ref="M2953" ca="1">IFERROR(_xludf.IFS(지출내역_LMT!$J2953="원천",지출내역_LMT!$K2953*3.3%*-1,지출내역_LMT!$J2953="원천/고용",SUM(지출내역_LMT!$K2953*3.3%*-1,지출내역_LMT!$K2953*75%*0.8%*-1)),"")</f>
        <v/>
      </c>
      <c r="N2953" s="545"/>
      <c r="O2953" s="541"/>
      <c r="P2953" s="541"/>
      <c r="Q2953" s="537"/>
      <c r="R2953" s="537"/>
      <c r="S2953" s="537"/>
    </row>
    <row r="2954" spans="2:19" ht="18.75" customHeight="1">
      <c r="B2954" s="540"/>
      <c r="C2954" s="540"/>
      <c r="D2954" s="538" t="str">
        <f ca="1">IFERROR(_xludf.XLOOKUP(E2954,예산코드!D:D,예산코드!A:A),"")</f>
        <v/>
      </c>
      <c r="E2954" s="540"/>
      <c r="F2954" s="542"/>
      <c r="G2954" s="506"/>
      <c r="H2954" s="507"/>
      <c r="I2954" s="540"/>
      <c r="J2954" s="540"/>
      <c r="K2954" s="543"/>
      <c r="L2954" s="543"/>
      <c r="M2954" s="543" t="str">
        <f t="array" aca="1" ref="M2954" ca="1">IFERROR(_xludf.IFS(지출내역_LMT!$J2954="원천",지출내역_LMT!$K2954*3.3%*-1,지출내역_LMT!$J2954="원천/고용",SUM(지출내역_LMT!$K2954*3.3%*-1,지출내역_LMT!$K2954*75%*0.8%*-1)),"")</f>
        <v/>
      </c>
      <c r="N2954" s="543"/>
      <c r="O2954" s="540"/>
      <c r="P2954" s="540"/>
      <c r="Q2954" s="537"/>
      <c r="R2954" s="537"/>
      <c r="S2954" s="537"/>
    </row>
    <row r="2955" spans="2:19" ht="18.75" customHeight="1">
      <c r="B2955" s="541"/>
      <c r="C2955" s="541"/>
      <c r="D2955" s="538" t="str">
        <f ca="1">IFERROR(_xludf.XLOOKUP(E2955,예산코드!D:D,예산코드!A:A),"")</f>
        <v/>
      </c>
      <c r="E2955" s="541"/>
      <c r="F2955" s="544"/>
      <c r="G2955" s="508"/>
      <c r="H2955" s="509"/>
      <c r="I2955" s="541"/>
      <c r="J2955" s="541"/>
      <c r="K2955" s="545"/>
      <c r="L2955" s="545"/>
      <c r="M2955" s="545" t="str">
        <f t="array" aca="1" ref="M2955" ca="1">IFERROR(_xludf.IFS(지출내역_LMT!$J2955="원천",지출내역_LMT!$K2955*3.3%*-1,지출내역_LMT!$J2955="원천/고용",SUM(지출내역_LMT!$K2955*3.3%*-1,지출내역_LMT!$K2955*75%*0.8%*-1)),"")</f>
        <v/>
      </c>
      <c r="N2955" s="545"/>
      <c r="O2955" s="541"/>
      <c r="P2955" s="541"/>
      <c r="Q2955" s="537"/>
      <c r="R2955" s="537"/>
      <c r="S2955" s="537"/>
    </row>
    <row r="2956" spans="2:19" ht="18.75" customHeight="1">
      <c r="B2956" s="540"/>
      <c r="C2956" s="540"/>
      <c r="D2956" s="538" t="str">
        <f ca="1">IFERROR(_xludf.XLOOKUP(E2956,예산코드!D:D,예산코드!A:A),"")</f>
        <v/>
      </c>
      <c r="E2956" s="540"/>
      <c r="F2956" s="542"/>
      <c r="G2956" s="506"/>
      <c r="H2956" s="507"/>
      <c r="I2956" s="540"/>
      <c r="J2956" s="540"/>
      <c r="K2956" s="543"/>
      <c r="L2956" s="543"/>
      <c r="M2956" s="543" t="str">
        <f t="array" aca="1" ref="M2956" ca="1">IFERROR(_xludf.IFS(지출내역_LMT!$J2956="원천",지출내역_LMT!$K2956*3.3%*-1,지출내역_LMT!$J2956="원천/고용",SUM(지출내역_LMT!$K2956*3.3%*-1,지출내역_LMT!$K2956*75%*0.8%*-1)),"")</f>
        <v/>
      </c>
      <c r="N2956" s="543"/>
      <c r="O2956" s="540"/>
      <c r="P2956" s="540"/>
      <c r="Q2956" s="537"/>
      <c r="R2956" s="537"/>
      <c r="S2956" s="537"/>
    </row>
    <row r="2957" spans="2:19" ht="18.75" customHeight="1">
      <c r="B2957" s="541"/>
      <c r="C2957" s="541"/>
      <c r="D2957" s="538" t="str">
        <f ca="1">IFERROR(_xludf.XLOOKUP(E2957,예산코드!D:D,예산코드!A:A),"")</f>
        <v/>
      </c>
      <c r="E2957" s="541"/>
      <c r="F2957" s="544"/>
      <c r="G2957" s="508"/>
      <c r="H2957" s="509"/>
      <c r="I2957" s="541"/>
      <c r="J2957" s="541"/>
      <c r="K2957" s="545"/>
      <c r="L2957" s="545"/>
      <c r="M2957" s="545" t="str">
        <f t="array" aca="1" ref="M2957" ca="1">IFERROR(_xludf.IFS(지출내역_LMT!$J2957="원천",지출내역_LMT!$K2957*3.3%*-1,지출내역_LMT!$J2957="원천/고용",SUM(지출내역_LMT!$K2957*3.3%*-1,지출내역_LMT!$K2957*75%*0.8%*-1)),"")</f>
        <v/>
      </c>
      <c r="N2957" s="545"/>
      <c r="O2957" s="541"/>
      <c r="P2957" s="541"/>
      <c r="Q2957" s="537"/>
      <c r="R2957" s="537"/>
      <c r="S2957" s="537"/>
    </row>
    <row r="2958" spans="2:19" ht="18.75" customHeight="1">
      <c r="B2958" s="540"/>
      <c r="C2958" s="540"/>
      <c r="D2958" s="538" t="str">
        <f ca="1">IFERROR(_xludf.XLOOKUP(E2958,예산코드!D:D,예산코드!A:A),"")</f>
        <v/>
      </c>
      <c r="E2958" s="540"/>
      <c r="F2958" s="542"/>
      <c r="G2958" s="506"/>
      <c r="H2958" s="507"/>
      <c r="I2958" s="540"/>
      <c r="J2958" s="540"/>
      <c r="K2958" s="543"/>
      <c r="L2958" s="543"/>
      <c r="M2958" s="543" t="str">
        <f t="array" aca="1" ref="M2958" ca="1">IFERROR(_xludf.IFS(지출내역_LMT!$J2958="원천",지출내역_LMT!$K2958*3.3%*-1,지출내역_LMT!$J2958="원천/고용",SUM(지출내역_LMT!$K2958*3.3%*-1,지출내역_LMT!$K2958*75%*0.8%*-1)),"")</f>
        <v/>
      </c>
      <c r="N2958" s="543"/>
      <c r="O2958" s="540"/>
      <c r="P2958" s="540"/>
      <c r="Q2958" s="537"/>
      <c r="R2958" s="537"/>
      <c r="S2958" s="537"/>
    </row>
    <row r="2959" spans="2:19" ht="18.75" customHeight="1">
      <c r="B2959" s="541"/>
      <c r="C2959" s="541"/>
      <c r="D2959" s="538" t="str">
        <f ca="1">IFERROR(_xludf.XLOOKUP(E2959,예산코드!D:D,예산코드!A:A),"")</f>
        <v/>
      </c>
      <c r="E2959" s="541"/>
      <c r="F2959" s="544"/>
      <c r="G2959" s="508"/>
      <c r="H2959" s="509"/>
      <c r="I2959" s="541"/>
      <c r="J2959" s="541"/>
      <c r="K2959" s="545"/>
      <c r="L2959" s="545"/>
      <c r="M2959" s="545" t="str">
        <f t="array" aca="1" ref="M2959" ca="1">IFERROR(_xludf.IFS(지출내역_LMT!$J2959="원천",지출내역_LMT!$K2959*3.3%*-1,지출내역_LMT!$J2959="원천/고용",SUM(지출내역_LMT!$K2959*3.3%*-1,지출내역_LMT!$K2959*75%*0.8%*-1)),"")</f>
        <v/>
      </c>
      <c r="N2959" s="545"/>
      <c r="O2959" s="541"/>
      <c r="P2959" s="541"/>
      <c r="Q2959" s="537"/>
      <c r="R2959" s="537"/>
      <c r="S2959" s="537"/>
    </row>
    <row r="2960" spans="2:19" ht="18.75" customHeight="1">
      <c r="B2960" s="540"/>
      <c r="C2960" s="540"/>
      <c r="D2960" s="538" t="str">
        <f ca="1">IFERROR(_xludf.XLOOKUP(E2960,예산코드!D:D,예산코드!A:A),"")</f>
        <v/>
      </c>
      <c r="E2960" s="540"/>
      <c r="F2960" s="542"/>
      <c r="G2960" s="506"/>
      <c r="H2960" s="507"/>
      <c r="I2960" s="540"/>
      <c r="J2960" s="540"/>
      <c r="K2960" s="543"/>
      <c r="L2960" s="543"/>
      <c r="M2960" s="543" t="str">
        <f t="array" aca="1" ref="M2960" ca="1">IFERROR(_xludf.IFS(지출내역_LMT!$J2960="원천",지출내역_LMT!$K2960*3.3%*-1,지출내역_LMT!$J2960="원천/고용",SUM(지출내역_LMT!$K2960*3.3%*-1,지출내역_LMT!$K2960*75%*0.8%*-1)),"")</f>
        <v/>
      </c>
      <c r="N2960" s="543"/>
      <c r="O2960" s="540"/>
      <c r="P2960" s="540"/>
      <c r="Q2960" s="537"/>
      <c r="R2960" s="537"/>
      <c r="S2960" s="537"/>
    </row>
    <row r="2961" spans="2:19" ht="18.75" customHeight="1">
      <c r="B2961" s="541"/>
      <c r="C2961" s="541"/>
      <c r="D2961" s="538" t="str">
        <f ca="1">IFERROR(_xludf.XLOOKUP(E2961,예산코드!D:D,예산코드!A:A),"")</f>
        <v/>
      </c>
      <c r="E2961" s="541"/>
      <c r="F2961" s="544"/>
      <c r="G2961" s="508"/>
      <c r="H2961" s="509"/>
      <c r="I2961" s="541"/>
      <c r="J2961" s="541"/>
      <c r="K2961" s="545"/>
      <c r="L2961" s="545"/>
      <c r="M2961" s="545" t="str">
        <f t="array" aca="1" ref="M2961" ca="1">IFERROR(_xludf.IFS(지출내역_LMT!$J2961="원천",지출내역_LMT!$K2961*3.3%*-1,지출내역_LMT!$J2961="원천/고용",SUM(지출내역_LMT!$K2961*3.3%*-1,지출내역_LMT!$K2961*75%*0.8%*-1)),"")</f>
        <v/>
      </c>
      <c r="N2961" s="545"/>
      <c r="O2961" s="541"/>
      <c r="P2961" s="541"/>
      <c r="Q2961" s="537"/>
      <c r="R2961" s="537"/>
      <c r="S2961" s="537"/>
    </row>
    <row r="2962" spans="2:19" ht="18.75" customHeight="1">
      <c r="B2962" s="540"/>
      <c r="C2962" s="540"/>
      <c r="D2962" s="538" t="str">
        <f ca="1">IFERROR(_xludf.XLOOKUP(E2962,예산코드!D:D,예산코드!A:A),"")</f>
        <v/>
      </c>
      <c r="E2962" s="540"/>
      <c r="F2962" s="542"/>
      <c r="G2962" s="506"/>
      <c r="H2962" s="507"/>
      <c r="I2962" s="540"/>
      <c r="J2962" s="540"/>
      <c r="K2962" s="543"/>
      <c r="L2962" s="543"/>
      <c r="M2962" s="543" t="str">
        <f t="array" aca="1" ref="M2962" ca="1">IFERROR(_xludf.IFS(지출내역_LMT!$J2962="원천",지출내역_LMT!$K2962*3.3%*-1,지출내역_LMT!$J2962="원천/고용",SUM(지출내역_LMT!$K2962*3.3%*-1,지출내역_LMT!$K2962*75%*0.8%*-1)),"")</f>
        <v/>
      </c>
      <c r="N2962" s="543"/>
      <c r="O2962" s="540"/>
      <c r="P2962" s="540"/>
      <c r="Q2962" s="537"/>
      <c r="R2962" s="537"/>
      <c r="S2962" s="537"/>
    </row>
    <row r="2963" spans="2:19" ht="18.75" customHeight="1">
      <c r="B2963" s="541"/>
      <c r="C2963" s="541"/>
      <c r="D2963" s="538" t="str">
        <f ca="1">IFERROR(_xludf.XLOOKUP(E2963,예산코드!D:D,예산코드!A:A),"")</f>
        <v/>
      </c>
      <c r="E2963" s="541"/>
      <c r="F2963" s="544"/>
      <c r="G2963" s="508"/>
      <c r="H2963" s="509"/>
      <c r="I2963" s="541"/>
      <c r="J2963" s="541"/>
      <c r="K2963" s="545"/>
      <c r="L2963" s="545"/>
      <c r="M2963" s="545" t="str">
        <f t="array" aca="1" ref="M2963" ca="1">IFERROR(_xludf.IFS(지출내역_LMT!$J2963="원천",지출내역_LMT!$K2963*3.3%*-1,지출내역_LMT!$J2963="원천/고용",SUM(지출내역_LMT!$K2963*3.3%*-1,지출내역_LMT!$K2963*75%*0.8%*-1)),"")</f>
        <v/>
      </c>
      <c r="N2963" s="545"/>
      <c r="O2963" s="541"/>
      <c r="P2963" s="541"/>
      <c r="Q2963" s="537"/>
      <c r="R2963" s="537"/>
      <c r="S2963" s="537"/>
    </row>
    <row r="2964" spans="2:19" ht="18.75" customHeight="1">
      <c r="B2964" s="540"/>
      <c r="C2964" s="540"/>
      <c r="D2964" s="538" t="str">
        <f ca="1">IFERROR(_xludf.XLOOKUP(E2964,예산코드!D:D,예산코드!A:A),"")</f>
        <v/>
      </c>
      <c r="E2964" s="540"/>
      <c r="F2964" s="542"/>
      <c r="G2964" s="506"/>
      <c r="H2964" s="507"/>
      <c r="I2964" s="540"/>
      <c r="J2964" s="540"/>
      <c r="K2964" s="543"/>
      <c r="L2964" s="543"/>
      <c r="M2964" s="543" t="str">
        <f t="array" aca="1" ref="M2964" ca="1">IFERROR(_xludf.IFS(지출내역_LMT!$J2964="원천",지출내역_LMT!$K2964*3.3%*-1,지출내역_LMT!$J2964="원천/고용",SUM(지출내역_LMT!$K2964*3.3%*-1,지출내역_LMT!$K2964*75%*0.8%*-1)),"")</f>
        <v/>
      </c>
      <c r="N2964" s="543"/>
      <c r="O2964" s="540"/>
      <c r="P2964" s="540"/>
      <c r="Q2964" s="537"/>
      <c r="R2964" s="537"/>
      <c r="S2964" s="537"/>
    </row>
    <row r="2965" spans="2:19" ht="18.75" customHeight="1">
      <c r="B2965" s="541"/>
      <c r="C2965" s="541"/>
      <c r="D2965" s="538" t="str">
        <f ca="1">IFERROR(_xludf.XLOOKUP(E2965,예산코드!D:D,예산코드!A:A),"")</f>
        <v/>
      </c>
      <c r="E2965" s="541"/>
      <c r="F2965" s="544"/>
      <c r="G2965" s="508"/>
      <c r="H2965" s="509"/>
      <c r="I2965" s="541"/>
      <c r="J2965" s="541"/>
      <c r="K2965" s="545"/>
      <c r="L2965" s="545"/>
      <c r="M2965" s="545" t="str">
        <f t="array" aca="1" ref="M2965" ca="1">IFERROR(_xludf.IFS(지출내역_LMT!$J2965="원천",지출내역_LMT!$K2965*3.3%*-1,지출내역_LMT!$J2965="원천/고용",SUM(지출내역_LMT!$K2965*3.3%*-1,지출내역_LMT!$K2965*75%*0.8%*-1)),"")</f>
        <v/>
      </c>
      <c r="N2965" s="545"/>
      <c r="O2965" s="541"/>
      <c r="P2965" s="541"/>
      <c r="Q2965" s="537"/>
      <c r="R2965" s="537"/>
      <c r="S2965" s="537"/>
    </row>
    <row r="2966" spans="2:19" ht="18.75" customHeight="1">
      <c r="B2966" s="540"/>
      <c r="C2966" s="540"/>
      <c r="D2966" s="538" t="str">
        <f ca="1">IFERROR(_xludf.XLOOKUP(E2966,예산코드!D:D,예산코드!A:A),"")</f>
        <v/>
      </c>
      <c r="E2966" s="540"/>
      <c r="F2966" s="542"/>
      <c r="G2966" s="506"/>
      <c r="H2966" s="507"/>
      <c r="I2966" s="540"/>
      <c r="J2966" s="540"/>
      <c r="K2966" s="543"/>
      <c r="L2966" s="543"/>
      <c r="M2966" s="543" t="str">
        <f t="array" aca="1" ref="M2966" ca="1">IFERROR(_xludf.IFS(지출내역_LMT!$J2966="원천",지출내역_LMT!$K2966*3.3%*-1,지출내역_LMT!$J2966="원천/고용",SUM(지출내역_LMT!$K2966*3.3%*-1,지출내역_LMT!$K2966*75%*0.8%*-1)),"")</f>
        <v/>
      </c>
      <c r="N2966" s="543"/>
      <c r="O2966" s="540"/>
      <c r="P2966" s="540"/>
      <c r="Q2966" s="537"/>
      <c r="R2966" s="537"/>
      <c r="S2966" s="537"/>
    </row>
    <row r="2967" spans="2:19" ht="18.75" customHeight="1">
      <c r="B2967" s="541"/>
      <c r="C2967" s="541"/>
      <c r="D2967" s="538" t="str">
        <f ca="1">IFERROR(_xludf.XLOOKUP(E2967,예산코드!D:D,예산코드!A:A),"")</f>
        <v/>
      </c>
      <c r="E2967" s="541"/>
      <c r="F2967" s="544"/>
      <c r="G2967" s="508"/>
      <c r="H2967" s="509"/>
      <c r="I2967" s="541"/>
      <c r="J2967" s="541"/>
      <c r="K2967" s="545"/>
      <c r="L2967" s="545"/>
      <c r="M2967" s="545" t="str">
        <f t="array" aca="1" ref="M2967" ca="1">IFERROR(_xludf.IFS(지출내역_LMT!$J2967="원천",지출내역_LMT!$K2967*3.3%*-1,지출내역_LMT!$J2967="원천/고용",SUM(지출내역_LMT!$K2967*3.3%*-1,지출내역_LMT!$K2967*75%*0.8%*-1)),"")</f>
        <v/>
      </c>
      <c r="N2967" s="545"/>
      <c r="O2967" s="541"/>
      <c r="P2967" s="541"/>
      <c r="Q2967" s="537"/>
      <c r="R2967" s="537"/>
      <c r="S2967" s="537"/>
    </row>
    <row r="2968" spans="2:19" ht="18.75" customHeight="1">
      <c r="B2968" s="540"/>
      <c r="C2968" s="540"/>
      <c r="D2968" s="538" t="str">
        <f ca="1">IFERROR(_xludf.XLOOKUP(E2968,예산코드!D:D,예산코드!A:A),"")</f>
        <v/>
      </c>
      <c r="E2968" s="540"/>
      <c r="F2968" s="542"/>
      <c r="G2968" s="506"/>
      <c r="H2968" s="507"/>
      <c r="I2968" s="540"/>
      <c r="J2968" s="540"/>
      <c r="K2968" s="543"/>
      <c r="L2968" s="543"/>
      <c r="M2968" s="543" t="str">
        <f t="array" aca="1" ref="M2968" ca="1">IFERROR(_xludf.IFS(지출내역_LMT!$J2968="원천",지출내역_LMT!$K2968*3.3%*-1,지출내역_LMT!$J2968="원천/고용",SUM(지출내역_LMT!$K2968*3.3%*-1,지출내역_LMT!$K2968*75%*0.8%*-1)),"")</f>
        <v/>
      </c>
      <c r="N2968" s="543"/>
      <c r="O2968" s="540"/>
      <c r="P2968" s="540"/>
      <c r="Q2968" s="537"/>
      <c r="R2968" s="537"/>
      <c r="S2968" s="537"/>
    </row>
    <row r="2969" spans="2:19" ht="18.75" customHeight="1">
      <c r="B2969" s="541"/>
      <c r="C2969" s="541"/>
      <c r="D2969" s="538" t="str">
        <f ca="1">IFERROR(_xludf.XLOOKUP(E2969,예산코드!D:D,예산코드!A:A),"")</f>
        <v/>
      </c>
      <c r="E2969" s="541"/>
      <c r="F2969" s="544"/>
      <c r="G2969" s="508"/>
      <c r="H2969" s="509"/>
      <c r="I2969" s="541"/>
      <c r="J2969" s="541"/>
      <c r="K2969" s="545"/>
      <c r="L2969" s="545"/>
      <c r="M2969" s="545" t="str">
        <f t="array" aca="1" ref="M2969" ca="1">IFERROR(_xludf.IFS(지출내역_LMT!$J2969="원천",지출내역_LMT!$K2969*3.3%*-1,지출내역_LMT!$J2969="원천/고용",SUM(지출내역_LMT!$K2969*3.3%*-1,지출내역_LMT!$K2969*75%*0.8%*-1)),"")</f>
        <v/>
      </c>
      <c r="N2969" s="545"/>
      <c r="O2969" s="541"/>
      <c r="P2969" s="541"/>
      <c r="Q2969" s="537"/>
      <c r="R2969" s="537"/>
      <c r="S2969" s="537"/>
    </row>
    <row r="2970" spans="2:19" ht="18.75" customHeight="1">
      <c r="B2970" s="540"/>
      <c r="C2970" s="540"/>
      <c r="D2970" s="538" t="str">
        <f ca="1">IFERROR(_xludf.XLOOKUP(E2970,예산코드!D:D,예산코드!A:A),"")</f>
        <v/>
      </c>
      <c r="E2970" s="540"/>
      <c r="F2970" s="542"/>
      <c r="G2970" s="506"/>
      <c r="H2970" s="507"/>
      <c r="I2970" s="540"/>
      <c r="J2970" s="540"/>
      <c r="K2970" s="543"/>
      <c r="L2970" s="543"/>
      <c r="M2970" s="543" t="str">
        <f t="array" aca="1" ref="M2970" ca="1">IFERROR(_xludf.IFS(지출내역_LMT!$J2970="원천",지출내역_LMT!$K2970*3.3%*-1,지출내역_LMT!$J2970="원천/고용",SUM(지출내역_LMT!$K2970*3.3%*-1,지출내역_LMT!$K2970*75%*0.8%*-1)),"")</f>
        <v/>
      </c>
      <c r="N2970" s="543"/>
      <c r="O2970" s="540"/>
      <c r="P2970" s="540"/>
      <c r="Q2970" s="537"/>
      <c r="R2970" s="537"/>
      <c r="S2970" s="537"/>
    </row>
    <row r="2971" spans="2:19" ht="18.75" customHeight="1">
      <c r="B2971" s="541"/>
      <c r="C2971" s="541"/>
      <c r="D2971" s="538" t="str">
        <f ca="1">IFERROR(_xludf.XLOOKUP(E2971,예산코드!D:D,예산코드!A:A),"")</f>
        <v/>
      </c>
      <c r="E2971" s="541"/>
      <c r="F2971" s="544"/>
      <c r="G2971" s="508"/>
      <c r="H2971" s="509"/>
      <c r="I2971" s="541"/>
      <c r="J2971" s="541"/>
      <c r="K2971" s="545"/>
      <c r="L2971" s="545"/>
      <c r="M2971" s="545" t="str">
        <f t="array" aca="1" ref="M2971" ca="1">IFERROR(_xludf.IFS(지출내역_LMT!$J2971="원천",지출내역_LMT!$K2971*3.3%*-1,지출내역_LMT!$J2971="원천/고용",SUM(지출내역_LMT!$K2971*3.3%*-1,지출내역_LMT!$K2971*75%*0.8%*-1)),"")</f>
        <v/>
      </c>
      <c r="N2971" s="545"/>
      <c r="O2971" s="541"/>
      <c r="P2971" s="541"/>
      <c r="Q2971" s="537"/>
      <c r="R2971" s="537"/>
      <c r="S2971" s="537"/>
    </row>
    <row r="2972" spans="2:19" ht="18.75" customHeight="1">
      <c r="B2972" s="540"/>
      <c r="C2972" s="540"/>
      <c r="D2972" s="538" t="str">
        <f ca="1">IFERROR(_xludf.XLOOKUP(E2972,예산코드!D:D,예산코드!A:A),"")</f>
        <v/>
      </c>
      <c r="E2972" s="540"/>
      <c r="F2972" s="542"/>
      <c r="G2972" s="506"/>
      <c r="H2972" s="507"/>
      <c r="I2972" s="540"/>
      <c r="J2972" s="540"/>
      <c r="K2972" s="543"/>
      <c r="L2972" s="543"/>
      <c r="M2972" s="543" t="str">
        <f t="array" aca="1" ref="M2972" ca="1">IFERROR(_xludf.IFS(지출내역_LMT!$J2972="원천",지출내역_LMT!$K2972*3.3%*-1,지출내역_LMT!$J2972="원천/고용",SUM(지출내역_LMT!$K2972*3.3%*-1,지출내역_LMT!$K2972*75%*0.8%*-1)),"")</f>
        <v/>
      </c>
      <c r="N2972" s="543"/>
      <c r="O2972" s="540"/>
      <c r="P2972" s="540"/>
      <c r="Q2972" s="537"/>
      <c r="R2972" s="537"/>
      <c r="S2972" s="537"/>
    </row>
    <row r="2973" spans="2:19" ht="18.75" customHeight="1">
      <c r="B2973" s="541"/>
      <c r="C2973" s="541"/>
      <c r="D2973" s="538" t="str">
        <f ca="1">IFERROR(_xludf.XLOOKUP(E2973,예산코드!D:D,예산코드!A:A),"")</f>
        <v/>
      </c>
      <c r="E2973" s="541"/>
      <c r="F2973" s="544"/>
      <c r="G2973" s="508"/>
      <c r="H2973" s="509"/>
      <c r="I2973" s="541"/>
      <c r="J2973" s="541"/>
      <c r="K2973" s="545"/>
      <c r="L2973" s="545"/>
      <c r="M2973" s="545" t="str">
        <f t="array" aca="1" ref="M2973" ca="1">IFERROR(_xludf.IFS(지출내역_LMT!$J2973="원천",지출내역_LMT!$K2973*3.3%*-1,지출내역_LMT!$J2973="원천/고용",SUM(지출내역_LMT!$K2973*3.3%*-1,지출내역_LMT!$K2973*75%*0.8%*-1)),"")</f>
        <v/>
      </c>
      <c r="N2973" s="545"/>
      <c r="O2973" s="541"/>
      <c r="P2973" s="541"/>
      <c r="Q2973" s="537"/>
      <c r="R2973" s="537"/>
      <c r="S2973" s="537"/>
    </row>
    <row r="2974" spans="2:19" ht="18.75" customHeight="1">
      <c r="B2974" s="540"/>
      <c r="C2974" s="540"/>
      <c r="D2974" s="538" t="str">
        <f ca="1">IFERROR(_xludf.XLOOKUP(E2974,예산코드!D:D,예산코드!A:A),"")</f>
        <v/>
      </c>
      <c r="E2974" s="540"/>
      <c r="F2974" s="542"/>
      <c r="G2974" s="506"/>
      <c r="H2974" s="507"/>
      <c r="I2974" s="540"/>
      <c r="J2974" s="540"/>
      <c r="K2974" s="543"/>
      <c r="L2974" s="543"/>
      <c r="M2974" s="543" t="str">
        <f t="array" aca="1" ref="M2974" ca="1">IFERROR(_xludf.IFS(지출내역_LMT!$J2974="원천",지출내역_LMT!$K2974*3.3%*-1,지출내역_LMT!$J2974="원천/고용",SUM(지출내역_LMT!$K2974*3.3%*-1,지출내역_LMT!$K2974*75%*0.8%*-1)),"")</f>
        <v/>
      </c>
      <c r="N2974" s="543"/>
      <c r="O2974" s="540"/>
      <c r="P2974" s="540"/>
      <c r="Q2974" s="537"/>
      <c r="R2974" s="537"/>
      <c r="S2974" s="537"/>
    </row>
    <row r="2975" spans="2:19" ht="18.75" customHeight="1">
      <c r="B2975" s="541"/>
      <c r="C2975" s="541"/>
      <c r="D2975" s="538" t="str">
        <f ca="1">IFERROR(_xludf.XLOOKUP(E2975,예산코드!D:D,예산코드!A:A),"")</f>
        <v/>
      </c>
      <c r="E2975" s="541"/>
      <c r="F2975" s="544"/>
      <c r="G2975" s="508"/>
      <c r="H2975" s="509"/>
      <c r="I2975" s="541"/>
      <c r="J2975" s="541"/>
      <c r="K2975" s="545"/>
      <c r="L2975" s="545"/>
      <c r="M2975" s="545" t="str">
        <f t="array" aca="1" ref="M2975" ca="1">IFERROR(_xludf.IFS(지출내역_LMT!$J2975="원천",지출내역_LMT!$K2975*3.3%*-1,지출내역_LMT!$J2975="원천/고용",SUM(지출내역_LMT!$K2975*3.3%*-1,지출내역_LMT!$K2975*75%*0.8%*-1)),"")</f>
        <v/>
      </c>
      <c r="N2975" s="545"/>
      <c r="O2975" s="541"/>
      <c r="P2975" s="541"/>
      <c r="Q2975" s="537"/>
      <c r="R2975" s="537"/>
      <c r="S2975" s="537"/>
    </row>
    <row r="2976" spans="2:19" ht="18.75" customHeight="1">
      <c r="B2976" s="540"/>
      <c r="C2976" s="540"/>
      <c r="D2976" s="538" t="str">
        <f ca="1">IFERROR(_xludf.XLOOKUP(E2976,예산코드!D:D,예산코드!A:A),"")</f>
        <v/>
      </c>
      <c r="E2976" s="540"/>
      <c r="F2976" s="542"/>
      <c r="G2976" s="506"/>
      <c r="H2976" s="507"/>
      <c r="I2976" s="540"/>
      <c r="J2976" s="540"/>
      <c r="K2976" s="543"/>
      <c r="L2976" s="543"/>
      <c r="M2976" s="543" t="str">
        <f t="array" aca="1" ref="M2976" ca="1">IFERROR(_xludf.IFS(지출내역_LMT!$J2976="원천",지출내역_LMT!$K2976*3.3%*-1,지출내역_LMT!$J2976="원천/고용",SUM(지출내역_LMT!$K2976*3.3%*-1,지출내역_LMT!$K2976*75%*0.8%*-1)),"")</f>
        <v/>
      </c>
      <c r="N2976" s="543"/>
      <c r="O2976" s="540"/>
      <c r="P2976" s="540"/>
      <c r="Q2976" s="537"/>
      <c r="R2976" s="537"/>
      <c r="S2976" s="537"/>
    </row>
    <row r="2977" spans="2:19" ht="18.75" customHeight="1">
      <c r="B2977" s="541"/>
      <c r="C2977" s="541"/>
      <c r="D2977" s="538" t="str">
        <f ca="1">IFERROR(_xludf.XLOOKUP(E2977,예산코드!D:D,예산코드!A:A),"")</f>
        <v/>
      </c>
      <c r="E2977" s="541"/>
      <c r="F2977" s="544"/>
      <c r="G2977" s="508"/>
      <c r="H2977" s="509"/>
      <c r="I2977" s="541"/>
      <c r="J2977" s="541"/>
      <c r="K2977" s="545"/>
      <c r="L2977" s="545"/>
      <c r="M2977" s="545" t="str">
        <f t="array" aca="1" ref="M2977" ca="1">IFERROR(_xludf.IFS(지출내역_LMT!$J2977="원천",지출내역_LMT!$K2977*3.3%*-1,지출내역_LMT!$J2977="원천/고용",SUM(지출내역_LMT!$K2977*3.3%*-1,지출내역_LMT!$K2977*75%*0.8%*-1)),"")</f>
        <v/>
      </c>
      <c r="N2977" s="545"/>
      <c r="O2977" s="541"/>
      <c r="P2977" s="541"/>
      <c r="Q2977" s="537"/>
      <c r="R2977" s="537"/>
      <c r="S2977" s="537"/>
    </row>
    <row r="2978" spans="2:19" ht="18.75" customHeight="1">
      <c r="B2978" s="540"/>
      <c r="C2978" s="540"/>
      <c r="D2978" s="538" t="str">
        <f ca="1">IFERROR(_xludf.XLOOKUP(E2978,예산코드!D:D,예산코드!A:A),"")</f>
        <v/>
      </c>
      <c r="E2978" s="540"/>
      <c r="F2978" s="542"/>
      <c r="G2978" s="506"/>
      <c r="H2978" s="507"/>
      <c r="I2978" s="540"/>
      <c r="J2978" s="540"/>
      <c r="K2978" s="543"/>
      <c r="L2978" s="543"/>
      <c r="M2978" s="543" t="str">
        <f t="array" aca="1" ref="M2978" ca="1">IFERROR(_xludf.IFS(지출내역_LMT!$J2978="원천",지출내역_LMT!$K2978*3.3%*-1,지출내역_LMT!$J2978="원천/고용",SUM(지출내역_LMT!$K2978*3.3%*-1,지출내역_LMT!$K2978*75%*0.8%*-1)),"")</f>
        <v/>
      </c>
      <c r="N2978" s="543"/>
      <c r="O2978" s="540"/>
      <c r="P2978" s="540"/>
      <c r="Q2978" s="537"/>
      <c r="R2978" s="537"/>
      <c r="S2978" s="537"/>
    </row>
    <row r="2979" spans="2:19" ht="18.75" customHeight="1">
      <c r="B2979" s="541"/>
      <c r="C2979" s="541"/>
      <c r="D2979" s="538" t="str">
        <f ca="1">IFERROR(_xludf.XLOOKUP(E2979,예산코드!D:D,예산코드!A:A),"")</f>
        <v/>
      </c>
      <c r="E2979" s="541"/>
      <c r="F2979" s="544"/>
      <c r="G2979" s="508"/>
      <c r="H2979" s="509"/>
      <c r="I2979" s="541"/>
      <c r="J2979" s="541"/>
      <c r="K2979" s="545"/>
      <c r="L2979" s="545"/>
      <c r="M2979" s="545" t="str">
        <f t="array" aca="1" ref="M2979" ca="1">IFERROR(_xludf.IFS(지출내역_LMT!$J2979="원천",지출내역_LMT!$K2979*3.3%*-1,지출내역_LMT!$J2979="원천/고용",SUM(지출내역_LMT!$K2979*3.3%*-1,지출내역_LMT!$K2979*75%*0.8%*-1)),"")</f>
        <v/>
      </c>
      <c r="N2979" s="545"/>
      <c r="O2979" s="541"/>
      <c r="P2979" s="541"/>
      <c r="Q2979" s="537"/>
      <c r="R2979" s="537"/>
      <c r="S2979" s="537"/>
    </row>
    <row r="2980" spans="2:19" ht="18.75" customHeight="1">
      <c r="B2980" s="540"/>
      <c r="C2980" s="540"/>
      <c r="D2980" s="538" t="str">
        <f ca="1">IFERROR(_xludf.XLOOKUP(E2980,예산코드!D:D,예산코드!A:A),"")</f>
        <v/>
      </c>
      <c r="E2980" s="540"/>
      <c r="F2980" s="542"/>
      <c r="G2980" s="506"/>
      <c r="H2980" s="507"/>
      <c r="I2980" s="540"/>
      <c r="J2980" s="540"/>
      <c r="K2980" s="543"/>
      <c r="L2980" s="543"/>
      <c r="M2980" s="543" t="str">
        <f t="array" aca="1" ref="M2980" ca="1">IFERROR(_xludf.IFS(지출내역_LMT!$J2980="원천",지출내역_LMT!$K2980*3.3%*-1,지출내역_LMT!$J2980="원천/고용",SUM(지출내역_LMT!$K2980*3.3%*-1,지출내역_LMT!$K2980*75%*0.8%*-1)),"")</f>
        <v/>
      </c>
      <c r="N2980" s="543"/>
      <c r="O2980" s="540"/>
      <c r="P2980" s="540"/>
      <c r="Q2980" s="537"/>
      <c r="R2980" s="537"/>
      <c r="S2980" s="537"/>
    </row>
    <row r="2981" spans="2:19" ht="18.75" customHeight="1">
      <c r="B2981" s="541"/>
      <c r="C2981" s="541"/>
      <c r="D2981" s="538" t="str">
        <f ca="1">IFERROR(_xludf.XLOOKUP(E2981,예산코드!D:D,예산코드!A:A),"")</f>
        <v/>
      </c>
      <c r="E2981" s="541"/>
      <c r="F2981" s="544"/>
      <c r="G2981" s="508"/>
      <c r="H2981" s="509"/>
      <c r="I2981" s="541"/>
      <c r="J2981" s="541"/>
      <c r="K2981" s="545"/>
      <c r="L2981" s="545"/>
      <c r="M2981" s="545" t="str">
        <f t="array" aca="1" ref="M2981" ca="1">IFERROR(_xludf.IFS(지출내역_LMT!$J2981="원천",지출내역_LMT!$K2981*3.3%*-1,지출내역_LMT!$J2981="원천/고용",SUM(지출내역_LMT!$K2981*3.3%*-1,지출내역_LMT!$K2981*75%*0.8%*-1)),"")</f>
        <v/>
      </c>
      <c r="N2981" s="545"/>
      <c r="O2981" s="541"/>
      <c r="P2981" s="541"/>
      <c r="Q2981" s="537"/>
      <c r="R2981" s="537"/>
      <c r="S2981" s="537"/>
    </row>
    <row r="2982" spans="2:19" ht="18.75" customHeight="1">
      <c r="B2982" s="540"/>
      <c r="C2982" s="540"/>
      <c r="D2982" s="538" t="str">
        <f ca="1">IFERROR(_xludf.XLOOKUP(E2982,예산코드!D:D,예산코드!A:A),"")</f>
        <v/>
      </c>
      <c r="E2982" s="540"/>
      <c r="F2982" s="542"/>
      <c r="G2982" s="506"/>
      <c r="H2982" s="507"/>
      <c r="I2982" s="540"/>
      <c r="J2982" s="540"/>
      <c r="K2982" s="543"/>
      <c r="L2982" s="543"/>
      <c r="M2982" s="543" t="str">
        <f t="array" aca="1" ref="M2982" ca="1">IFERROR(_xludf.IFS(지출내역_LMT!$J2982="원천",지출내역_LMT!$K2982*3.3%*-1,지출내역_LMT!$J2982="원천/고용",SUM(지출내역_LMT!$K2982*3.3%*-1,지출내역_LMT!$K2982*75%*0.8%*-1)),"")</f>
        <v/>
      </c>
      <c r="N2982" s="543"/>
      <c r="O2982" s="540"/>
      <c r="P2982" s="540"/>
      <c r="Q2982" s="537"/>
      <c r="R2982" s="537"/>
      <c r="S2982" s="537"/>
    </row>
    <row r="2983" spans="2:19" ht="18.75" customHeight="1">
      <c r="B2983" s="541"/>
      <c r="C2983" s="541"/>
      <c r="D2983" s="538" t="str">
        <f ca="1">IFERROR(_xludf.XLOOKUP(E2983,예산코드!D:D,예산코드!A:A),"")</f>
        <v/>
      </c>
      <c r="E2983" s="541"/>
      <c r="F2983" s="544"/>
      <c r="G2983" s="508"/>
      <c r="H2983" s="509"/>
      <c r="I2983" s="541"/>
      <c r="J2983" s="541"/>
      <c r="K2983" s="545"/>
      <c r="L2983" s="545"/>
      <c r="M2983" s="545" t="str">
        <f t="array" aca="1" ref="M2983" ca="1">IFERROR(_xludf.IFS(지출내역_LMT!$J2983="원천",지출내역_LMT!$K2983*3.3%*-1,지출내역_LMT!$J2983="원천/고용",SUM(지출내역_LMT!$K2983*3.3%*-1,지출내역_LMT!$K2983*75%*0.8%*-1)),"")</f>
        <v/>
      </c>
      <c r="N2983" s="545"/>
      <c r="O2983" s="541"/>
      <c r="P2983" s="541"/>
      <c r="Q2983" s="537"/>
      <c r="R2983" s="537"/>
      <c r="S2983" s="537"/>
    </row>
    <row r="2984" spans="2:19" ht="18.75" customHeight="1">
      <c r="B2984" s="540"/>
      <c r="C2984" s="540"/>
      <c r="D2984" s="538" t="str">
        <f ca="1">IFERROR(_xludf.XLOOKUP(E2984,예산코드!D:D,예산코드!A:A),"")</f>
        <v/>
      </c>
      <c r="E2984" s="540"/>
      <c r="F2984" s="542"/>
      <c r="G2984" s="506"/>
      <c r="H2984" s="507"/>
      <c r="I2984" s="540"/>
      <c r="J2984" s="540"/>
      <c r="K2984" s="543"/>
      <c r="L2984" s="543"/>
      <c r="M2984" s="543" t="str">
        <f t="array" aca="1" ref="M2984" ca="1">IFERROR(_xludf.IFS(지출내역_LMT!$J2984="원천",지출내역_LMT!$K2984*3.3%*-1,지출내역_LMT!$J2984="원천/고용",SUM(지출내역_LMT!$K2984*3.3%*-1,지출내역_LMT!$K2984*75%*0.8%*-1)),"")</f>
        <v/>
      </c>
      <c r="N2984" s="543"/>
      <c r="O2984" s="540"/>
      <c r="P2984" s="540"/>
      <c r="Q2984" s="537"/>
      <c r="R2984" s="537"/>
      <c r="S2984" s="537"/>
    </row>
    <row r="2985" spans="2:19" ht="18.75" customHeight="1">
      <c r="B2985" s="541"/>
      <c r="C2985" s="541"/>
      <c r="D2985" s="538" t="str">
        <f ca="1">IFERROR(_xludf.XLOOKUP(E2985,예산코드!D:D,예산코드!A:A),"")</f>
        <v/>
      </c>
      <c r="E2985" s="541"/>
      <c r="F2985" s="544"/>
      <c r="G2985" s="508"/>
      <c r="H2985" s="509"/>
      <c r="I2985" s="541"/>
      <c r="J2985" s="541"/>
      <c r="K2985" s="545"/>
      <c r="L2985" s="545"/>
      <c r="M2985" s="545" t="str">
        <f t="array" aca="1" ref="M2985" ca="1">IFERROR(_xludf.IFS(지출내역_LMT!$J2985="원천",지출내역_LMT!$K2985*3.3%*-1,지출내역_LMT!$J2985="원천/고용",SUM(지출내역_LMT!$K2985*3.3%*-1,지출내역_LMT!$K2985*75%*0.8%*-1)),"")</f>
        <v/>
      </c>
      <c r="N2985" s="545"/>
      <c r="O2985" s="541"/>
      <c r="P2985" s="541"/>
      <c r="Q2985" s="537"/>
      <c r="R2985" s="537"/>
      <c r="S2985" s="537"/>
    </row>
    <row r="2986" spans="2:19" ht="18.75" customHeight="1">
      <c r="B2986" s="540"/>
      <c r="C2986" s="540"/>
      <c r="D2986" s="538" t="str">
        <f ca="1">IFERROR(_xludf.XLOOKUP(E2986,예산코드!D:D,예산코드!A:A),"")</f>
        <v/>
      </c>
      <c r="E2986" s="540"/>
      <c r="F2986" s="542"/>
      <c r="G2986" s="506"/>
      <c r="H2986" s="507"/>
      <c r="I2986" s="540"/>
      <c r="J2986" s="540"/>
      <c r="K2986" s="543"/>
      <c r="L2986" s="543"/>
      <c r="M2986" s="543" t="str">
        <f t="array" aca="1" ref="M2986" ca="1">IFERROR(_xludf.IFS(지출내역_LMT!$J2986="원천",지출내역_LMT!$K2986*3.3%*-1,지출내역_LMT!$J2986="원천/고용",SUM(지출내역_LMT!$K2986*3.3%*-1,지출내역_LMT!$K2986*75%*0.8%*-1)),"")</f>
        <v/>
      </c>
      <c r="N2986" s="543"/>
      <c r="O2986" s="540"/>
      <c r="P2986" s="540"/>
      <c r="Q2986" s="537"/>
      <c r="R2986" s="537"/>
      <c r="S2986" s="537"/>
    </row>
    <row r="2987" spans="2:19" ht="18.75" customHeight="1">
      <c r="B2987" s="541"/>
      <c r="C2987" s="541"/>
      <c r="D2987" s="538" t="str">
        <f ca="1">IFERROR(_xludf.XLOOKUP(E2987,예산코드!D:D,예산코드!A:A),"")</f>
        <v/>
      </c>
      <c r="E2987" s="541"/>
      <c r="F2987" s="544"/>
      <c r="G2987" s="508"/>
      <c r="H2987" s="509"/>
      <c r="I2987" s="541"/>
      <c r="J2987" s="541"/>
      <c r="K2987" s="545"/>
      <c r="L2987" s="545"/>
      <c r="M2987" s="545" t="str">
        <f t="array" aca="1" ref="M2987" ca="1">IFERROR(_xludf.IFS(지출내역_LMT!$J2987="원천",지출내역_LMT!$K2987*3.3%*-1,지출내역_LMT!$J2987="원천/고용",SUM(지출내역_LMT!$K2987*3.3%*-1,지출내역_LMT!$K2987*75%*0.8%*-1)),"")</f>
        <v/>
      </c>
      <c r="N2987" s="545"/>
      <c r="O2987" s="541"/>
      <c r="P2987" s="541"/>
      <c r="Q2987" s="537"/>
      <c r="R2987" s="537"/>
      <c r="S2987" s="537"/>
    </row>
    <row r="2988" spans="2:19" ht="18.75" customHeight="1">
      <c r="B2988" s="540"/>
      <c r="C2988" s="540"/>
      <c r="D2988" s="538" t="str">
        <f ca="1">IFERROR(_xludf.XLOOKUP(E2988,예산코드!D:D,예산코드!A:A),"")</f>
        <v/>
      </c>
      <c r="E2988" s="540"/>
      <c r="F2988" s="542"/>
      <c r="G2988" s="506"/>
      <c r="H2988" s="507"/>
      <c r="I2988" s="540"/>
      <c r="J2988" s="540"/>
      <c r="K2988" s="543"/>
      <c r="L2988" s="543"/>
      <c r="M2988" s="543" t="str">
        <f t="array" aca="1" ref="M2988" ca="1">IFERROR(_xludf.IFS(지출내역_LMT!$J2988="원천",지출내역_LMT!$K2988*3.3%*-1,지출내역_LMT!$J2988="원천/고용",SUM(지출내역_LMT!$K2988*3.3%*-1,지출내역_LMT!$K2988*75%*0.8%*-1)),"")</f>
        <v/>
      </c>
      <c r="N2988" s="543"/>
      <c r="O2988" s="540"/>
      <c r="P2988" s="540"/>
      <c r="Q2988" s="537"/>
      <c r="R2988" s="537"/>
      <c r="S2988" s="537"/>
    </row>
    <row r="2989" spans="2:19" ht="18.75" customHeight="1">
      <c r="B2989" s="541"/>
      <c r="C2989" s="541"/>
      <c r="D2989" s="538" t="str">
        <f ca="1">IFERROR(_xludf.XLOOKUP(E2989,예산코드!D:D,예산코드!A:A),"")</f>
        <v/>
      </c>
      <c r="E2989" s="541"/>
      <c r="F2989" s="544"/>
      <c r="G2989" s="508"/>
      <c r="H2989" s="509"/>
      <c r="I2989" s="541"/>
      <c r="J2989" s="541"/>
      <c r="K2989" s="545"/>
      <c r="L2989" s="545"/>
      <c r="M2989" s="545" t="str">
        <f t="array" aca="1" ref="M2989" ca="1">IFERROR(_xludf.IFS(지출내역_LMT!$J2989="원천",지출내역_LMT!$K2989*3.3%*-1,지출내역_LMT!$J2989="원천/고용",SUM(지출내역_LMT!$K2989*3.3%*-1,지출내역_LMT!$K2989*75%*0.8%*-1)),"")</f>
        <v/>
      </c>
      <c r="N2989" s="545"/>
      <c r="O2989" s="541"/>
      <c r="P2989" s="541"/>
      <c r="Q2989" s="537"/>
      <c r="R2989" s="537"/>
      <c r="S2989" s="537"/>
    </row>
    <row r="2990" spans="2:19" ht="18.75" customHeight="1">
      <c r="B2990" s="540"/>
      <c r="C2990" s="540"/>
      <c r="D2990" s="538" t="str">
        <f ca="1">IFERROR(_xludf.XLOOKUP(E2990,예산코드!D:D,예산코드!A:A),"")</f>
        <v/>
      </c>
      <c r="E2990" s="540"/>
      <c r="F2990" s="542"/>
      <c r="G2990" s="506"/>
      <c r="H2990" s="507"/>
      <c r="I2990" s="540"/>
      <c r="J2990" s="540"/>
      <c r="K2990" s="543"/>
      <c r="L2990" s="543"/>
      <c r="M2990" s="543" t="str">
        <f t="array" aca="1" ref="M2990" ca="1">IFERROR(_xludf.IFS(지출내역_LMT!$J2990="원천",지출내역_LMT!$K2990*3.3%*-1,지출내역_LMT!$J2990="원천/고용",SUM(지출내역_LMT!$K2990*3.3%*-1,지출내역_LMT!$K2990*75%*0.8%*-1)),"")</f>
        <v/>
      </c>
      <c r="N2990" s="543"/>
      <c r="O2990" s="540"/>
      <c r="P2990" s="540"/>
      <c r="Q2990" s="537"/>
      <c r="R2990" s="537"/>
      <c r="S2990" s="537"/>
    </row>
    <row r="2991" spans="2:19" ht="18.75" customHeight="1">
      <c r="B2991" s="541"/>
      <c r="C2991" s="541"/>
      <c r="D2991" s="538" t="str">
        <f ca="1">IFERROR(_xludf.XLOOKUP(E2991,예산코드!D:D,예산코드!A:A),"")</f>
        <v/>
      </c>
      <c r="E2991" s="541"/>
      <c r="F2991" s="544"/>
      <c r="G2991" s="508"/>
      <c r="H2991" s="509"/>
      <c r="I2991" s="541"/>
      <c r="J2991" s="541"/>
      <c r="K2991" s="545"/>
      <c r="L2991" s="545"/>
      <c r="M2991" s="545" t="str">
        <f t="array" aca="1" ref="M2991" ca="1">IFERROR(_xludf.IFS(지출내역_LMT!$J2991="원천",지출내역_LMT!$K2991*3.3%*-1,지출내역_LMT!$J2991="원천/고용",SUM(지출내역_LMT!$K2991*3.3%*-1,지출내역_LMT!$K2991*75%*0.8%*-1)),"")</f>
        <v/>
      </c>
      <c r="N2991" s="545"/>
      <c r="O2991" s="541"/>
      <c r="P2991" s="541"/>
      <c r="Q2991" s="537"/>
      <c r="R2991" s="537"/>
      <c r="S2991" s="537"/>
    </row>
    <row r="2992" spans="2:19" ht="18.75" customHeight="1">
      <c r="B2992" s="540"/>
      <c r="C2992" s="540"/>
      <c r="D2992" s="538" t="str">
        <f ca="1">IFERROR(_xludf.XLOOKUP(E2992,예산코드!D:D,예산코드!A:A),"")</f>
        <v/>
      </c>
      <c r="E2992" s="540"/>
      <c r="F2992" s="542"/>
      <c r="G2992" s="506"/>
      <c r="H2992" s="507"/>
      <c r="I2992" s="540"/>
      <c r="J2992" s="540"/>
      <c r="K2992" s="543"/>
      <c r="L2992" s="543"/>
      <c r="M2992" s="543" t="str">
        <f t="array" aca="1" ref="M2992" ca="1">IFERROR(_xludf.IFS(지출내역_LMT!$J2992="원천",지출내역_LMT!$K2992*3.3%*-1,지출내역_LMT!$J2992="원천/고용",SUM(지출내역_LMT!$K2992*3.3%*-1,지출내역_LMT!$K2992*75%*0.8%*-1)),"")</f>
        <v/>
      </c>
      <c r="N2992" s="543"/>
      <c r="O2992" s="540"/>
      <c r="P2992" s="540"/>
      <c r="Q2992" s="537"/>
      <c r="R2992" s="537"/>
      <c r="S2992" s="537"/>
    </row>
    <row r="2993" spans="2:19" ht="18.75" customHeight="1">
      <c r="B2993" s="541"/>
      <c r="C2993" s="541"/>
      <c r="D2993" s="538" t="str">
        <f ca="1">IFERROR(_xludf.XLOOKUP(E2993,예산코드!D:D,예산코드!A:A),"")</f>
        <v/>
      </c>
      <c r="E2993" s="541"/>
      <c r="F2993" s="544"/>
      <c r="G2993" s="508"/>
      <c r="H2993" s="509"/>
      <c r="I2993" s="541"/>
      <c r="J2993" s="541"/>
      <c r="K2993" s="545"/>
      <c r="L2993" s="545"/>
      <c r="M2993" s="545" t="str">
        <f t="array" aca="1" ref="M2993" ca="1">IFERROR(_xludf.IFS(지출내역_LMT!$J2993="원천",지출내역_LMT!$K2993*3.3%*-1,지출내역_LMT!$J2993="원천/고용",SUM(지출내역_LMT!$K2993*3.3%*-1,지출내역_LMT!$K2993*75%*0.8%*-1)),"")</f>
        <v/>
      </c>
      <c r="N2993" s="545"/>
      <c r="O2993" s="541"/>
      <c r="P2993" s="541"/>
      <c r="Q2993" s="537"/>
      <c r="R2993" s="537"/>
      <c r="S2993" s="537"/>
    </row>
    <row r="2994" spans="2:19" ht="18.75" customHeight="1">
      <c r="B2994" s="540"/>
      <c r="C2994" s="540"/>
      <c r="D2994" s="538" t="str">
        <f ca="1">IFERROR(_xludf.XLOOKUP(E2994,예산코드!D:D,예산코드!A:A),"")</f>
        <v/>
      </c>
      <c r="E2994" s="540"/>
      <c r="F2994" s="542"/>
      <c r="G2994" s="506"/>
      <c r="H2994" s="507"/>
      <c r="I2994" s="540"/>
      <c r="J2994" s="540"/>
      <c r="K2994" s="543"/>
      <c r="L2994" s="543"/>
      <c r="M2994" s="543" t="str">
        <f t="array" aca="1" ref="M2994" ca="1">IFERROR(_xludf.IFS(지출내역_LMT!$J2994="원천",지출내역_LMT!$K2994*3.3%*-1,지출내역_LMT!$J2994="원천/고용",SUM(지출내역_LMT!$K2994*3.3%*-1,지출내역_LMT!$K2994*75%*0.8%*-1)),"")</f>
        <v/>
      </c>
      <c r="N2994" s="543"/>
      <c r="O2994" s="540"/>
      <c r="P2994" s="540"/>
      <c r="Q2994" s="537"/>
      <c r="R2994" s="537"/>
      <c r="S2994" s="537"/>
    </row>
    <row r="2995" spans="2:19" ht="18.75" customHeight="1">
      <c r="B2995" s="541"/>
      <c r="C2995" s="541"/>
      <c r="D2995" s="538" t="str">
        <f ca="1">IFERROR(_xludf.XLOOKUP(E2995,예산코드!D:D,예산코드!A:A),"")</f>
        <v/>
      </c>
      <c r="E2995" s="541"/>
      <c r="F2995" s="544"/>
      <c r="G2995" s="508"/>
      <c r="H2995" s="509"/>
      <c r="I2995" s="541"/>
      <c r="J2995" s="541"/>
      <c r="K2995" s="545"/>
      <c r="L2995" s="545"/>
      <c r="M2995" s="545" t="str">
        <f t="array" aca="1" ref="M2995" ca="1">IFERROR(_xludf.IFS(지출내역_LMT!$J2995="원천",지출내역_LMT!$K2995*3.3%*-1,지출내역_LMT!$J2995="원천/고용",SUM(지출내역_LMT!$K2995*3.3%*-1,지출내역_LMT!$K2995*75%*0.8%*-1)),"")</f>
        <v/>
      </c>
      <c r="N2995" s="545"/>
      <c r="O2995" s="541"/>
      <c r="P2995" s="541"/>
      <c r="Q2995" s="537"/>
      <c r="R2995" s="537"/>
      <c r="S2995" s="537"/>
    </row>
    <row r="2996" spans="2:19" ht="18.75" customHeight="1">
      <c r="B2996" s="540"/>
      <c r="C2996" s="540"/>
      <c r="D2996" s="538" t="str">
        <f ca="1">IFERROR(_xludf.XLOOKUP(E2996,예산코드!D:D,예산코드!A:A),"")</f>
        <v/>
      </c>
      <c r="E2996" s="540"/>
      <c r="F2996" s="542"/>
      <c r="G2996" s="506"/>
      <c r="H2996" s="507"/>
      <c r="I2996" s="540"/>
      <c r="J2996" s="540"/>
      <c r="K2996" s="543"/>
      <c r="L2996" s="543"/>
      <c r="M2996" s="543" t="str">
        <f t="array" aca="1" ref="M2996" ca="1">IFERROR(_xludf.IFS(지출내역_LMT!$J2996="원천",지출내역_LMT!$K2996*3.3%*-1,지출내역_LMT!$J2996="원천/고용",SUM(지출내역_LMT!$K2996*3.3%*-1,지출내역_LMT!$K2996*75%*0.8%*-1)),"")</f>
        <v/>
      </c>
      <c r="N2996" s="543"/>
      <c r="O2996" s="540"/>
      <c r="P2996" s="540"/>
      <c r="Q2996" s="537"/>
      <c r="R2996" s="537"/>
      <c r="S2996" s="537"/>
    </row>
    <row r="2997" spans="2:19" ht="18.75" customHeight="1">
      <c r="B2997" s="541"/>
      <c r="C2997" s="541"/>
      <c r="D2997" s="538" t="str">
        <f ca="1">IFERROR(_xludf.XLOOKUP(E2997,예산코드!D:D,예산코드!A:A),"")</f>
        <v/>
      </c>
      <c r="E2997" s="541"/>
      <c r="F2997" s="544"/>
      <c r="G2997" s="508"/>
      <c r="H2997" s="509"/>
      <c r="I2997" s="541"/>
      <c r="J2997" s="541"/>
      <c r="K2997" s="545"/>
      <c r="L2997" s="545"/>
      <c r="M2997" s="545" t="str">
        <f t="array" aca="1" ref="M2997" ca="1">IFERROR(_xludf.IFS(지출내역_LMT!$J2997="원천",지출내역_LMT!$K2997*3.3%*-1,지출내역_LMT!$J2997="원천/고용",SUM(지출내역_LMT!$K2997*3.3%*-1,지출내역_LMT!$K2997*75%*0.8%*-1)),"")</f>
        <v/>
      </c>
      <c r="N2997" s="545"/>
      <c r="O2997" s="541"/>
      <c r="P2997" s="541"/>
      <c r="Q2997" s="537"/>
      <c r="R2997" s="537"/>
      <c r="S2997" s="537"/>
    </row>
    <row r="2998" spans="2:19" ht="18.75" customHeight="1">
      <c r="B2998" s="540"/>
      <c r="C2998" s="540"/>
      <c r="D2998" s="538" t="str">
        <f ca="1">IFERROR(_xludf.XLOOKUP(E2998,예산코드!D:D,예산코드!A:A),"")</f>
        <v/>
      </c>
      <c r="E2998" s="540"/>
      <c r="F2998" s="542"/>
      <c r="G2998" s="506"/>
      <c r="H2998" s="507"/>
      <c r="I2998" s="540"/>
      <c r="J2998" s="540"/>
      <c r="K2998" s="543"/>
      <c r="L2998" s="543"/>
      <c r="M2998" s="543" t="str">
        <f t="array" aca="1" ref="M2998" ca="1">IFERROR(_xludf.IFS(지출내역_LMT!$J2998="원천",지출내역_LMT!$K2998*3.3%*-1,지출내역_LMT!$J2998="원천/고용",SUM(지출내역_LMT!$K2998*3.3%*-1,지출내역_LMT!$K2998*75%*0.8%*-1)),"")</f>
        <v/>
      </c>
      <c r="N2998" s="543"/>
      <c r="O2998" s="540"/>
      <c r="P2998" s="540"/>
      <c r="Q2998" s="537"/>
      <c r="R2998" s="537"/>
      <c r="S2998" s="537"/>
    </row>
    <row r="2999" spans="2:19" ht="18.75" customHeight="1">
      <c r="B2999" s="541"/>
      <c r="C2999" s="541"/>
      <c r="D2999" s="538" t="str">
        <f ca="1">IFERROR(_xludf.XLOOKUP(E2999,예산코드!D:D,예산코드!A:A),"")</f>
        <v/>
      </c>
      <c r="E2999" s="541"/>
      <c r="F2999" s="544"/>
      <c r="G2999" s="508"/>
      <c r="H2999" s="509"/>
      <c r="I2999" s="541"/>
      <c r="J2999" s="541"/>
      <c r="K2999" s="545"/>
      <c r="L2999" s="545"/>
      <c r="M2999" s="545" t="str">
        <f t="array" aca="1" ref="M2999" ca="1">IFERROR(_xludf.IFS(지출내역_LMT!$J2999="원천",지출내역_LMT!$K2999*3.3%*-1,지출내역_LMT!$J2999="원천/고용",SUM(지출내역_LMT!$K2999*3.3%*-1,지출내역_LMT!$K2999*75%*0.8%*-1)),"")</f>
        <v/>
      </c>
      <c r="N2999" s="545"/>
      <c r="O2999" s="541"/>
      <c r="P2999" s="541"/>
      <c r="Q2999" s="537"/>
      <c r="R2999" s="537"/>
      <c r="S2999" s="537"/>
    </row>
    <row r="3000" spans="2:19" ht="18.75" customHeight="1">
      <c r="B3000" s="540"/>
      <c r="C3000" s="540"/>
      <c r="D3000" s="538" t="str">
        <f ca="1">IFERROR(_xludf.XLOOKUP(E3000,예산코드!D:D,예산코드!A:A),"")</f>
        <v/>
      </c>
      <c r="E3000" s="540"/>
      <c r="F3000" s="542"/>
      <c r="G3000" s="506"/>
      <c r="H3000" s="507"/>
      <c r="I3000" s="540"/>
      <c r="J3000" s="540"/>
      <c r="K3000" s="543"/>
      <c r="L3000" s="543"/>
      <c r="M3000" s="543" t="str">
        <f t="array" aca="1" ref="M3000" ca="1">IFERROR(_xludf.IFS(지출내역_LMT!$J3000="원천",지출내역_LMT!$K3000*3.3%*-1,지출내역_LMT!$J3000="원천/고용",SUM(지출내역_LMT!$K3000*3.3%*-1,지출내역_LMT!$K3000*75%*0.8%*-1)),"")</f>
        <v/>
      </c>
      <c r="N3000" s="543"/>
      <c r="O3000" s="540"/>
      <c r="P3000" s="540"/>
      <c r="Q3000" s="537"/>
      <c r="R3000" s="537"/>
      <c r="S3000" s="537"/>
    </row>
    <row r="3001" spans="2:19" ht="18.75" customHeight="1">
      <c r="B3001" s="541"/>
      <c r="C3001" s="541"/>
      <c r="D3001" s="538" t="str">
        <f ca="1">IFERROR(_xludf.XLOOKUP(E3001,예산코드!D:D,예산코드!A:A),"")</f>
        <v/>
      </c>
      <c r="E3001" s="541"/>
      <c r="F3001" s="544"/>
      <c r="G3001" s="508"/>
      <c r="H3001" s="509"/>
      <c r="I3001" s="541"/>
      <c r="J3001" s="541"/>
      <c r="K3001" s="545"/>
      <c r="L3001" s="545"/>
      <c r="M3001" s="545" t="str">
        <f t="array" aca="1" ref="M3001" ca="1">IFERROR(_xludf.IFS(지출내역_LMT!$J3001="원천",지출내역_LMT!$K3001*3.3%*-1,지출내역_LMT!$J3001="원천/고용",SUM(지출내역_LMT!$K3001*3.3%*-1,지출내역_LMT!$K3001*75%*0.8%*-1)),"")</f>
        <v/>
      </c>
      <c r="N3001" s="545"/>
      <c r="O3001" s="541"/>
      <c r="P3001" s="541"/>
      <c r="Q3001" s="537"/>
      <c r="R3001" s="537"/>
      <c r="S3001" s="537"/>
    </row>
    <row r="3002" spans="2:19" ht="18.75" customHeight="1">
      <c r="B3002" s="540"/>
      <c r="C3002" s="540"/>
      <c r="D3002" s="538" t="str">
        <f ca="1">IFERROR(_xludf.XLOOKUP(E3002,예산코드!D:D,예산코드!A:A),"")</f>
        <v/>
      </c>
      <c r="E3002" s="540"/>
      <c r="F3002" s="542"/>
      <c r="G3002" s="506"/>
      <c r="H3002" s="507"/>
      <c r="I3002" s="540"/>
      <c r="J3002" s="540"/>
      <c r="K3002" s="543"/>
      <c r="L3002" s="543"/>
      <c r="M3002" s="543" t="str">
        <f t="array" aca="1" ref="M3002" ca="1">IFERROR(_xludf.IFS(지출내역_LMT!$J3002="원천",지출내역_LMT!$K3002*3.3%*-1,지출내역_LMT!$J3002="원천/고용",SUM(지출내역_LMT!$K3002*3.3%*-1,지출내역_LMT!$K3002*75%*0.8%*-1)),"")</f>
        <v/>
      </c>
      <c r="N3002" s="543"/>
      <c r="O3002" s="540"/>
      <c r="P3002" s="540"/>
      <c r="Q3002" s="537"/>
      <c r="R3002" s="537"/>
      <c r="S3002" s="537"/>
    </row>
    <row r="3003" spans="2:19" ht="18.75" customHeight="1">
      <c r="B3003" s="541"/>
      <c r="C3003" s="541"/>
      <c r="D3003" s="538" t="str">
        <f ca="1">IFERROR(_xludf.XLOOKUP(E3003,예산코드!D:D,예산코드!A:A),"")</f>
        <v/>
      </c>
      <c r="E3003" s="541"/>
      <c r="F3003" s="544"/>
      <c r="G3003" s="508"/>
      <c r="H3003" s="509"/>
      <c r="I3003" s="541"/>
      <c r="J3003" s="541"/>
      <c r="K3003" s="545"/>
      <c r="L3003" s="545"/>
      <c r="M3003" s="545" t="str">
        <f t="array" aca="1" ref="M3003" ca="1">IFERROR(_xludf.IFS(지출내역_LMT!$J3003="원천",지출내역_LMT!$K3003*3.3%*-1,지출내역_LMT!$J3003="원천/고용",SUM(지출내역_LMT!$K3003*3.3%*-1,지출내역_LMT!$K3003*75%*0.8%*-1)),"")</f>
        <v/>
      </c>
      <c r="N3003" s="545"/>
      <c r="O3003" s="541"/>
      <c r="P3003" s="541"/>
      <c r="Q3003" s="537"/>
      <c r="R3003" s="537"/>
      <c r="S3003" s="537"/>
    </row>
    <row r="3004" spans="2:19" ht="18.75" customHeight="1">
      <c r="B3004" s="540"/>
      <c r="C3004" s="540"/>
      <c r="D3004" s="538" t="str">
        <f ca="1">IFERROR(_xludf.XLOOKUP(E3004,예산코드!D:D,예산코드!A:A),"")</f>
        <v/>
      </c>
      <c r="E3004" s="540"/>
      <c r="F3004" s="542"/>
      <c r="G3004" s="506"/>
      <c r="H3004" s="507"/>
      <c r="I3004" s="540"/>
      <c r="J3004" s="540"/>
      <c r="K3004" s="543"/>
      <c r="L3004" s="543"/>
      <c r="M3004" s="543" t="str">
        <f t="array" aca="1" ref="M3004" ca="1">IFERROR(_xludf.IFS(지출내역_LMT!$J3004="원천",지출내역_LMT!$K3004*3.3%*-1,지출내역_LMT!$J3004="원천/고용",SUM(지출내역_LMT!$K3004*3.3%*-1,지출내역_LMT!$K3004*75%*0.8%*-1)),"")</f>
        <v/>
      </c>
      <c r="N3004" s="543"/>
      <c r="O3004" s="540"/>
      <c r="P3004" s="540"/>
      <c r="Q3004" s="537"/>
      <c r="R3004" s="537"/>
      <c r="S3004" s="537"/>
    </row>
    <row r="3005" spans="2:19" ht="18.75" customHeight="1">
      <c r="B3005" s="541"/>
      <c r="C3005" s="541"/>
      <c r="D3005" s="538" t="str">
        <f ca="1">IFERROR(_xludf.XLOOKUP(E3005,예산코드!D:D,예산코드!A:A),"")</f>
        <v/>
      </c>
      <c r="E3005" s="541"/>
      <c r="F3005" s="544"/>
      <c r="G3005" s="508"/>
      <c r="H3005" s="509"/>
      <c r="I3005" s="541"/>
      <c r="J3005" s="541"/>
      <c r="K3005" s="545"/>
      <c r="L3005" s="545"/>
      <c r="M3005" s="545" t="str">
        <f t="array" aca="1" ref="M3005" ca="1">IFERROR(_xludf.IFS(지출내역_LMT!$J3005="원천",지출내역_LMT!$K3005*3.3%*-1,지출내역_LMT!$J3005="원천/고용",SUM(지출내역_LMT!$K3005*3.3%*-1,지출내역_LMT!$K3005*75%*0.8%*-1)),"")</f>
        <v/>
      </c>
      <c r="N3005" s="545"/>
      <c r="O3005" s="541"/>
      <c r="P3005" s="541"/>
      <c r="Q3005" s="537"/>
      <c r="R3005" s="537"/>
      <c r="S3005" s="537"/>
    </row>
    <row r="3006" spans="2:19" ht="18.75" customHeight="1">
      <c r="B3006" s="540"/>
      <c r="C3006" s="540"/>
      <c r="D3006" s="538" t="str">
        <f ca="1">IFERROR(_xludf.XLOOKUP(E3006,예산코드!D:D,예산코드!A:A),"")</f>
        <v/>
      </c>
      <c r="E3006" s="540"/>
      <c r="F3006" s="542"/>
      <c r="G3006" s="506"/>
      <c r="H3006" s="507"/>
      <c r="I3006" s="540"/>
      <c r="J3006" s="540"/>
      <c r="K3006" s="543"/>
      <c r="L3006" s="543"/>
      <c r="M3006" s="543" t="str">
        <f t="array" aca="1" ref="M3006" ca="1">IFERROR(_xludf.IFS(지출내역_LMT!$J3006="원천",지출내역_LMT!$K3006*3.3%*-1,지출내역_LMT!$J3006="원천/고용",SUM(지출내역_LMT!$K3006*3.3%*-1,지출내역_LMT!$K3006*75%*0.8%*-1)),"")</f>
        <v/>
      </c>
      <c r="N3006" s="543"/>
      <c r="O3006" s="540"/>
      <c r="P3006" s="540"/>
      <c r="Q3006" s="537"/>
      <c r="R3006" s="537"/>
      <c r="S3006" s="537"/>
    </row>
    <row r="3007" spans="2:19" ht="18.75" customHeight="1">
      <c r="B3007" s="541"/>
      <c r="C3007" s="541"/>
      <c r="D3007" s="538" t="str">
        <f ca="1">IFERROR(_xludf.XLOOKUP(E3007,예산코드!D:D,예산코드!A:A),"")</f>
        <v/>
      </c>
      <c r="E3007" s="541"/>
      <c r="F3007" s="544"/>
      <c r="G3007" s="508"/>
      <c r="H3007" s="509"/>
      <c r="I3007" s="541"/>
      <c r="J3007" s="541"/>
      <c r="K3007" s="545"/>
      <c r="L3007" s="545"/>
      <c r="M3007" s="545" t="str">
        <f t="array" aca="1" ref="M3007" ca="1">IFERROR(_xludf.IFS(지출내역_LMT!$J3007="원천",지출내역_LMT!$K3007*3.3%*-1,지출내역_LMT!$J3007="원천/고용",SUM(지출내역_LMT!$K3007*3.3%*-1,지출내역_LMT!$K3007*75%*0.8%*-1)),"")</f>
        <v/>
      </c>
      <c r="N3007" s="545"/>
      <c r="O3007" s="541"/>
      <c r="P3007" s="541"/>
      <c r="Q3007" s="537"/>
      <c r="R3007" s="537"/>
      <c r="S3007" s="537"/>
    </row>
    <row r="3008" spans="2:19" ht="18.75" customHeight="1">
      <c r="B3008" s="540"/>
      <c r="C3008" s="540"/>
      <c r="D3008" s="538" t="str">
        <f ca="1">IFERROR(_xludf.XLOOKUP(E3008,예산코드!D:D,예산코드!A:A),"")</f>
        <v/>
      </c>
      <c r="E3008" s="540"/>
      <c r="F3008" s="542"/>
      <c r="G3008" s="506"/>
      <c r="H3008" s="507"/>
      <c r="I3008" s="540"/>
      <c r="J3008" s="540"/>
      <c r="K3008" s="543"/>
      <c r="L3008" s="543"/>
      <c r="M3008" s="543" t="str">
        <f t="array" aca="1" ref="M3008" ca="1">IFERROR(_xludf.IFS(지출내역_LMT!$J3008="원천",지출내역_LMT!$K3008*3.3%*-1,지출내역_LMT!$J3008="원천/고용",SUM(지출내역_LMT!$K3008*3.3%*-1,지출내역_LMT!$K3008*75%*0.8%*-1)),"")</f>
        <v/>
      </c>
      <c r="N3008" s="543"/>
      <c r="O3008" s="540"/>
      <c r="P3008" s="540"/>
      <c r="Q3008" s="537"/>
      <c r="R3008" s="537"/>
      <c r="S3008" s="537"/>
    </row>
    <row r="3009" spans="2:19" ht="18.75" customHeight="1">
      <c r="B3009" s="541"/>
      <c r="C3009" s="541"/>
      <c r="D3009" s="538" t="str">
        <f ca="1">IFERROR(_xludf.XLOOKUP(E3009,예산코드!D:D,예산코드!A:A),"")</f>
        <v/>
      </c>
      <c r="E3009" s="541"/>
      <c r="F3009" s="544"/>
      <c r="G3009" s="508"/>
      <c r="H3009" s="509"/>
      <c r="I3009" s="541"/>
      <c r="J3009" s="541"/>
      <c r="K3009" s="545"/>
      <c r="L3009" s="545"/>
      <c r="M3009" s="545" t="str">
        <f t="array" aca="1" ref="M3009" ca="1">IFERROR(_xludf.IFS(지출내역_LMT!$J3009="원천",지출내역_LMT!$K3009*3.3%*-1,지출내역_LMT!$J3009="원천/고용",SUM(지출내역_LMT!$K3009*3.3%*-1,지출내역_LMT!$K3009*75%*0.8%*-1)),"")</f>
        <v/>
      </c>
      <c r="N3009" s="545"/>
      <c r="O3009" s="541"/>
      <c r="P3009" s="541"/>
      <c r="Q3009" s="537"/>
      <c r="R3009" s="537"/>
      <c r="S3009" s="537"/>
    </row>
    <row r="3010" spans="2:19" ht="18.75" customHeight="1">
      <c r="B3010" s="540"/>
      <c r="C3010" s="540"/>
      <c r="D3010" s="538" t="str">
        <f ca="1">IFERROR(_xludf.XLOOKUP(E3010,예산코드!D:D,예산코드!A:A),"")</f>
        <v/>
      </c>
      <c r="E3010" s="540"/>
      <c r="F3010" s="542"/>
      <c r="G3010" s="506"/>
      <c r="H3010" s="507"/>
      <c r="I3010" s="540"/>
      <c r="J3010" s="540"/>
      <c r="K3010" s="543"/>
      <c r="L3010" s="543"/>
      <c r="M3010" s="543" t="str">
        <f t="array" aca="1" ref="M3010" ca="1">IFERROR(_xludf.IFS(지출내역_LMT!$J3010="원천",지출내역_LMT!$K3010*3.3%*-1,지출내역_LMT!$J3010="원천/고용",SUM(지출내역_LMT!$K3010*3.3%*-1,지출내역_LMT!$K3010*75%*0.8%*-1)),"")</f>
        <v/>
      </c>
      <c r="N3010" s="543"/>
      <c r="O3010" s="540"/>
      <c r="P3010" s="540"/>
      <c r="Q3010" s="537"/>
      <c r="R3010" s="537"/>
      <c r="S3010" s="537"/>
    </row>
    <row r="3011" spans="2:19" ht="18.75" customHeight="1">
      <c r="B3011" s="541"/>
      <c r="C3011" s="541"/>
      <c r="D3011" s="538" t="str">
        <f ca="1">IFERROR(_xludf.XLOOKUP(E3011,예산코드!D:D,예산코드!A:A),"")</f>
        <v/>
      </c>
      <c r="E3011" s="541"/>
      <c r="F3011" s="544"/>
      <c r="G3011" s="508"/>
      <c r="H3011" s="509"/>
      <c r="I3011" s="541"/>
      <c r="J3011" s="541"/>
      <c r="K3011" s="545"/>
      <c r="L3011" s="545"/>
      <c r="M3011" s="545" t="str">
        <f t="array" aca="1" ref="M3011" ca="1">IFERROR(_xludf.IFS(지출내역_LMT!$J3011="원천",지출내역_LMT!$K3011*3.3%*-1,지출내역_LMT!$J3011="원천/고용",SUM(지출내역_LMT!$K3011*3.3%*-1,지출내역_LMT!$K3011*75%*0.8%*-1)),"")</f>
        <v/>
      </c>
      <c r="N3011" s="545"/>
      <c r="O3011" s="541"/>
      <c r="P3011" s="541"/>
      <c r="Q3011" s="537"/>
      <c r="R3011" s="537"/>
      <c r="S3011" s="537"/>
    </row>
    <row r="3012" spans="2:19" ht="18.75" customHeight="1">
      <c r="B3012" s="540"/>
      <c r="C3012" s="540"/>
      <c r="D3012" s="538" t="str">
        <f ca="1">IFERROR(_xludf.XLOOKUP(E3012,예산코드!D:D,예산코드!A:A),"")</f>
        <v/>
      </c>
      <c r="E3012" s="540"/>
      <c r="F3012" s="542"/>
      <c r="G3012" s="506"/>
      <c r="H3012" s="507"/>
      <c r="I3012" s="540"/>
      <c r="J3012" s="540"/>
      <c r="K3012" s="543"/>
      <c r="L3012" s="543"/>
      <c r="M3012" s="543" t="str">
        <f t="array" aca="1" ref="M3012" ca="1">IFERROR(_xludf.IFS(지출내역_LMT!$J3012="원천",지출내역_LMT!$K3012*3.3%*-1,지출내역_LMT!$J3012="원천/고용",SUM(지출내역_LMT!$K3012*3.3%*-1,지출내역_LMT!$K3012*75%*0.8%*-1)),"")</f>
        <v/>
      </c>
      <c r="N3012" s="543"/>
      <c r="O3012" s="540"/>
      <c r="P3012" s="540"/>
      <c r="Q3012" s="537"/>
      <c r="R3012" s="537"/>
      <c r="S3012" s="537"/>
    </row>
    <row r="3013" spans="2:19" ht="18.75" customHeight="1">
      <c r="B3013" s="541"/>
      <c r="C3013" s="541"/>
      <c r="D3013" s="538" t="str">
        <f ca="1">IFERROR(_xludf.XLOOKUP(E3013,예산코드!D:D,예산코드!A:A),"")</f>
        <v/>
      </c>
      <c r="E3013" s="541"/>
      <c r="F3013" s="544"/>
      <c r="G3013" s="508"/>
      <c r="H3013" s="509"/>
      <c r="I3013" s="541"/>
      <c r="J3013" s="541"/>
      <c r="K3013" s="545"/>
      <c r="L3013" s="545"/>
      <c r="M3013" s="545" t="str">
        <f t="array" aca="1" ref="M3013" ca="1">IFERROR(_xludf.IFS(지출내역_LMT!$J3013="원천",지출내역_LMT!$K3013*3.3%*-1,지출내역_LMT!$J3013="원천/고용",SUM(지출내역_LMT!$K3013*3.3%*-1,지출내역_LMT!$K3013*75%*0.8%*-1)),"")</f>
        <v/>
      </c>
      <c r="N3013" s="545"/>
      <c r="O3013" s="541"/>
      <c r="P3013" s="541"/>
      <c r="Q3013" s="537"/>
      <c r="R3013" s="537"/>
      <c r="S3013" s="537"/>
    </row>
    <row r="3014" spans="2:19" ht="18.75" customHeight="1">
      <c r="B3014" s="540"/>
      <c r="C3014" s="540"/>
      <c r="D3014" s="538" t="str">
        <f ca="1">IFERROR(_xludf.XLOOKUP(E3014,예산코드!D:D,예산코드!A:A),"")</f>
        <v/>
      </c>
      <c r="E3014" s="540"/>
      <c r="F3014" s="542"/>
      <c r="G3014" s="506"/>
      <c r="H3014" s="507"/>
      <c r="I3014" s="540"/>
      <c r="J3014" s="540"/>
      <c r="K3014" s="543"/>
      <c r="L3014" s="543"/>
      <c r="M3014" s="543" t="str">
        <f t="array" aca="1" ref="M3014" ca="1">IFERROR(_xludf.IFS(지출내역_LMT!$J3014="원천",지출내역_LMT!$K3014*3.3%*-1,지출내역_LMT!$J3014="원천/고용",SUM(지출내역_LMT!$K3014*3.3%*-1,지출내역_LMT!$K3014*75%*0.8%*-1)),"")</f>
        <v/>
      </c>
      <c r="N3014" s="543"/>
      <c r="O3014" s="540"/>
      <c r="P3014" s="540"/>
      <c r="Q3014" s="537"/>
      <c r="R3014" s="537"/>
      <c r="S3014" s="537"/>
    </row>
    <row r="3015" spans="2:19" ht="18.75" customHeight="1">
      <c r="B3015" s="541"/>
      <c r="C3015" s="541"/>
      <c r="D3015" s="538" t="str">
        <f ca="1">IFERROR(_xludf.XLOOKUP(E3015,예산코드!D:D,예산코드!A:A),"")</f>
        <v/>
      </c>
      <c r="E3015" s="541"/>
      <c r="F3015" s="544"/>
      <c r="G3015" s="508"/>
      <c r="H3015" s="509"/>
      <c r="I3015" s="541"/>
      <c r="J3015" s="541"/>
      <c r="K3015" s="545"/>
      <c r="L3015" s="545"/>
      <c r="M3015" s="545" t="str">
        <f t="array" aca="1" ref="M3015" ca="1">IFERROR(_xludf.IFS(지출내역_LMT!$J3015="원천",지출내역_LMT!$K3015*3.3%*-1,지출내역_LMT!$J3015="원천/고용",SUM(지출내역_LMT!$K3015*3.3%*-1,지출내역_LMT!$K3015*75%*0.8%*-1)),"")</f>
        <v/>
      </c>
      <c r="N3015" s="545"/>
      <c r="O3015" s="541"/>
      <c r="P3015" s="541"/>
      <c r="Q3015" s="537"/>
      <c r="R3015" s="537"/>
      <c r="S3015" s="537"/>
    </row>
    <row r="3016" spans="2:19" ht="18.75" customHeight="1">
      <c r="B3016" s="540"/>
      <c r="C3016" s="540"/>
      <c r="D3016" s="538" t="str">
        <f ca="1">IFERROR(_xludf.XLOOKUP(E3016,예산코드!D:D,예산코드!A:A),"")</f>
        <v/>
      </c>
      <c r="E3016" s="540"/>
      <c r="F3016" s="542"/>
      <c r="G3016" s="506"/>
      <c r="H3016" s="507"/>
      <c r="I3016" s="540"/>
      <c r="J3016" s="540"/>
      <c r="K3016" s="543"/>
      <c r="L3016" s="543"/>
      <c r="M3016" s="543" t="str">
        <f t="array" aca="1" ref="M3016" ca="1">IFERROR(_xludf.IFS(지출내역_LMT!$J3016="원천",지출내역_LMT!$K3016*3.3%*-1,지출내역_LMT!$J3016="원천/고용",SUM(지출내역_LMT!$K3016*3.3%*-1,지출내역_LMT!$K3016*75%*0.8%*-1)),"")</f>
        <v/>
      </c>
      <c r="N3016" s="543"/>
      <c r="O3016" s="540"/>
      <c r="P3016" s="540"/>
      <c r="Q3016" s="537"/>
      <c r="R3016" s="537"/>
      <c r="S3016" s="537"/>
    </row>
    <row r="3017" spans="2:19" ht="18.75" customHeight="1">
      <c r="B3017" s="541"/>
      <c r="C3017" s="541"/>
      <c r="D3017" s="538" t="str">
        <f ca="1">IFERROR(_xludf.XLOOKUP(E3017,예산코드!D:D,예산코드!A:A),"")</f>
        <v/>
      </c>
      <c r="E3017" s="541"/>
      <c r="F3017" s="544"/>
      <c r="G3017" s="508"/>
      <c r="H3017" s="509"/>
      <c r="I3017" s="541"/>
      <c r="J3017" s="541"/>
      <c r="K3017" s="545"/>
      <c r="L3017" s="545"/>
      <c r="M3017" s="545" t="str">
        <f t="array" aca="1" ref="M3017" ca="1">IFERROR(_xludf.IFS(지출내역_LMT!$J3017="원천",지출내역_LMT!$K3017*3.3%*-1,지출내역_LMT!$J3017="원천/고용",SUM(지출내역_LMT!$K3017*3.3%*-1,지출내역_LMT!$K3017*75%*0.8%*-1)),"")</f>
        <v/>
      </c>
      <c r="N3017" s="545"/>
      <c r="O3017" s="541"/>
      <c r="P3017" s="541"/>
      <c r="Q3017" s="537"/>
      <c r="R3017" s="537"/>
      <c r="S3017" s="537"/>
    </row>
    <row r="3018" spans="2:19" ht="18.75" customHeight="1">
      <c r="B3018" s="540"/>
      <c r="C3018" s="540"/>
      <c r="D3018" s="538" t="str">
        <f ca="1">IFERROR(_xludf.XLOOKUP(E3018,예산코드!D:D,예산코드!A:A),"")</f>
        <v/>
      </c>
      <c r="E3018" s="540"/>
      <c r="F3018" s="542"/>
      <c r="G3018" s="506"/>
      <c r="H3018" s="507"/>
      <c r="I3018" s="540"/>
      <c r="J3018" s="540"/>
      <c r="K3018" s="543"/>
      <c r="L3018" s="543"/>
      <c r="M3018" s="543" t="str">
        <f t="array" aca="1" ref="M3018" ca="1">IFERROR(_xludf.IFS(지출내역_LMT!$J3018="원천",지출내역_LMT!$K3018*3.3%*-1,지출내역_LMT!$J3018="원천/고용",SUM(지출내역_LMT!$K3018*3.3%*-1,지출내역_LMT!$K3018*75%*0.8%*-1)),"")</f>
        <v/>
      </c>
      <c r="N3018" s="543"/>
      <c r="O3018" s="540"/>
      <c r="P3018" s="540"/>
      <c r="Q3018" s="537"/>
      <c r="R3018" s="537"/>
      <c r="S3018" s="537"/>
    </row>
    <row r="3019" spans="2:19" ht="18.75" customHeight="1">
      <c r="B3019" s="541"/>
      <c r="C3019" s="541"/>
      <c r="D3019" s="538" t="str">
        <f ca="1">IFERROR(_xludf.XLOOKUP(E3019,예산코드!D:D,예산코드!A:A),"")</f>
        <v/>
      </c>
      <c r="E3019" s="541"/>
      <c r="F3019" s="544"/>
      <c r="G3019" s="508"/>
      <c r="H3019" s="509"/>
      <c r="I3019" s="541"/>
      <c r="J3019" s="541"/>
      <c r="K3019" s="545"/>
      <c r="L3019" s="545"/>
      <c r="M3019" s="545" t="str">
        <f t="array" aca="1" ref="M3019" ca="1">IFERROR(_xludf.IFS(지출내역_LMT!$J3019="원천",지출내역_LMT!$K3019*3.3%*-1,지출내역_LMT!$J3019="원천/고용",SUM(지출내역_LMT!$K3019*3.3%*-1,지출내역_LMT!$K3019*75%*0.8%*-1)),"")</f>
        <v/>
      </c>
      <c r="N3019" s="545"/>
      <c r="O3019" s="541"/>
      <c r="P3019" s="541"/>
      <c r="Q3019" s="537"/>
      <c r="R3019" s="537"/>
      <c r="S3019" s="537"/>
    </row>
    <row r="3020" spans="2:19" ht="18.75" customHeight="1">
      <c r="B3020" s="540"/>
      <c r="C3020" s="540"/>
      <c r="D3020" s="538" t="str">
        <f ca="1">IFERROR(_xludf.XLOOKUP(E3020,예산코드!D:D,예산코드!A:A),"")</f>
        <v/>
      </c>
      <c r="E3020" s="540"/>
      <c r="F3020" s="542"/>
      <c r="G3020" s="506"/>
      <c r="H3020" s="507"/>
      <c r="I3020" s="540"/>
      <c r="J3020" s="540"/>
      <c r="K3020" s="543"/>
      <c r="L3020" s="543"/>
      <c r="M3020" s="543" t="str">
        <f t="array" aca="1" ref="M3020" ca="1">IFERROR(_xludf.IFS(지출내역_LMT!$J3020="원천",지출내역_LMT!$K3020*3.3%*-1,지출내역_LMT!$J3020="원천/고용",SUM(지출내역_LMT!$K3020*3.3%*-1,지출내역_LMT!$K3020*75%*0.8%*-1)),"")</f>
        <v/>
      </c>
      <c r="N3020" s="543"/>
      <c r="O3020" s="540"/>
      <c r="P3020" s="540"/>
      <c r="Q3020" s="537"/>
      <c r="R3020" s="537"/>
      <c r="S3020" s="537"/>
    </row>
    <row r="3021" spans="2:19" ht="18.75" customHeight="1">
      <c r="B3021" s="541"/>
      <c r="C3021" s="541"/>
      <c r="D3021" s="538" t="str">
        <f ca="1">IFERROR(_xludf.XLOOKUP(E3021,예산코드!D:D,예산코드!A:A),"")</f>
        <v/>
      </c>
      <c r="E3021" s="541"/>
      <c r="F3021" s="544"/>
      <c r="G3021" s="508"/>
      <c r="H3021" s="509"/>
      <c r="I3021" s="541"/>
      <c r="J3021" s="541"/>
      <c r="K3021" s="545"/>
      <c r="L3021" s="545"/>
      <c r="M3021" s="545" t="str">
        <f t="array" aca="1" ref="M3021" ca="1">IFERROR(_xludf.IFS(지출내역_LMT!$J3021="원천",지출내역_LMT!$K3021*3.3%*-1,지출내역_LMT!$J3021="원천/고용",SUM(지출내역_LMT!$K3021*3.3%*-1,지출내역_LMT!$K3021*75%*0.8%*-1)),"")</f>
        <v/>
      </c>
      <c r="N3021" s="545"/>
      <c r="O3021" s="541"/>
      <c r="P3021" s="541"/>
      <c r="Q3021" s="537"/>
      <c r="R3021" s="537"/>
      <c r="S3021" s="537"/>
    </row>
    <row r="3022" spans="2:19" ht="18.75" customHeight="1">
      <c r="B3022" s="540"/>
      <c r="C3022" s="540"/>
      <c r="D3022" s="538" t="str">
        <f ca="1">IFERROR(_xludf.XLOOKUP(E3022,예산코드!D:D,예산코드!A:A),"")</f>
        <v/>
      </c>
      <c r="E3022" s="540"/>
      <c r="F3022" s="542"/>
      <c r="G3022" s="506"/>
      <c r="H3022" s="507"/>
      <c r="I3022" s="540"/>
      <c r="J3022" s="540"/>
      <c r="K3022" s="543"/>
      <c r="L3022" s="543"/>
      <c r="M3022" s="543" t="str">
        <f t="array" aca="1" ref="M3022" ca="1">IFERROR(_xludf.IFS(지출내역_LMT!$J3022="원천",지출내역_LMT!$K3022*3.3%*-1,지출내역_LMT!$J3022="원천/고용",SUM(지출내역_LMT!$K3022*3.3%*-1,지출내역_LMT!$K3022*75%*0.8%*-1)),"")</f>
        <v/>
      </c>
      <c r="N3022" s="543"/>
      <c r="O3022" s="540"/>
      <c r="P3022" s="540"/>
      <c r="Q3022" s="537"/>
      <c r="R3022" s="537"/>
      <c r="S3022" s="537"/>
    </row>
    <row r="3023" spans="2:19" ht="18.75" customHeight="1">
      <c r="B3023" s="541"/>
      <c r="C3023" s="541"/>
      <c r="D3023" s="538" t="str">
        <f ca="1">IFERROR(_xludf.XLOOKUP(E3023,예산코드!D:D,예산코드!A:A),"")</f>
        <v/>
      </c>
      <c r="E3023" s="541"/>
      <c r="F3023" s="544"/>
      <c r="G3023" s="508"/>
      <c r="H3023" s="509"/>
      <c r="I3023" s="541"/>
      <c r="J3023" s="541"/>
      <c r="K3023" s="545"/>
      <c r="L3023" s="545"/>
      <c r="M3023" s="545" t="str">
        <f t="array" aca="1" ref="M3023" ca="1">IFERROR(_xludf.IFS(지출내역_LMT!$J3023="원천",지출내역_LMT!$K3023*3.3%*-1,지출내역_LMT!$J3023="원천/고용",SUM(지출내역_LMT!$K3023*3.3%*-1,지출내역_LMT!$K3023*75%*0.8%*-1)),"")</f>
        <v/>
      </c>
      <c r="N3023" s="545"/>
      <c r="O3023" s="541"/>
      <c r="P3023" s="541"/>
      <c r="Q3023" s="537"/>
      <c r="R3023" s="537"/>
      <c r="S3023" s="537"/>
    </row>
    <row r="3024" spans="2:19" ht="18.75" customHeight="1">
      <c r="B3024" s="540"/>
      <c r="C3024" s="540"/>
      <c r="D3024" s="538" t="str">
        <f ca="1">IFERROR(_xludf.XLOOKUP(E3024,예산코드!D:D,예산코드!A:A),"")</f>
        <v/>
      </c>
      <c r="E3024" s="540"/>
      <c r="F3024" s="542"/>
      <c r="G3024" s="506"/>
      <c r="H3024" s="507"/>
      <c r="I3024" s="540"/>
      <c r="J3024" s="540"/>
      <c r="K3024" s="543"/>
      <c r="L3024" s="543"/>
      <c r="M3024" s="543" t="str">
        <f t="array" aca="1" ref="M3024" ca="1">IFERROR(_xludf.IFS(지출내역_LMT!$J3024="원천",지출내역_LMT!$K3024*3.3%*-1,지출내역_LMT!$J3024="원천/고용",SUM(지출내역_LMT!$K3024*3.3%*-1,지출내역_LMT!$K3024*75%*0.8%*-1)),"")</f>
        <v/>
      </c>
      <c r="N3024" s="543"/>
      <c r="O3024" s="540"/>
      <c r="P3024" s="540"/>
      <c r="Q3024" s="537"/>
      <c r="R3024" s="537"/>
      <c r="S3024" s="537"/>
    </row>
    <row r="3025" spans="2:19" ht="18.75" customHeight="1">
      <c r="B3025" s="541"/>
      <c r="C3025" s="541"/>
      <c r="D3025" s="538" t="str">
        <f ca="1">IFERROR(_xludf.XLOOKUP(E3025,예산코드!D:D,예산코드!A:A),"")</f>
        <v/>
      </c>
      <c r="E3025" s="541"/>
      <c r="F3025" s="544"/>
      <c r="G3025" s="508"/>
      <c r="H3025" s="509"/>
      <c r="I3025" s="541"/>
      <c r="J3025" s="541"/>
      <c r="K3025" s="545"/>
      <c r="L3025" s="545"/>
      <c r="M3025" s="545" t="str">
        <f t="array" aca="1" ref="M3025" ca="1">IFERROR(_xludf.IFS(지출내역_LMT!$J3025="원천",지출내역_LMT!$K3025*3.3%*-1,지출내역_LMT!$J3025="원천/고용",SUM(지출내역_LMT!$K3025*3.3%*-1,지출내역_LMT!$K3025*75%*0.8%*-1)),"")</f>
        <v/>
      </c>
      <c r="N3025" s="545"/>
      <c r="O3025" s="541"/>
      <c r="P3025" s="541"/>
      <c r="Q3025" s="537"/>
      <c r="R3025" s="537"/>
      <c r="S3025" s="537"/>
    </row>
    <row r="3026" spans="2:19" ht="18.75" customHeight="1">
      <c r="B3026" s="540"/>
      <c r="C3026" s="540"/>
      <c r="D3026" s="538" t="str">
        <f ca="1">IFERROR(_xludf.XLOOKUP(E3026,예산코드!D:D,예산코드!A:A),"")</f>
        <v/>
      </c>
      <c r="E3026" s="540"/>
      <c r="F3026" s="542"/>
      <c r="G3026" s="506"/>
      <c r="H3026" s="507"/>
      <c r="I3026" s="540"/>
      <c r="J3026" s="540"/>
      <c r="K3026" s="543"/>
      <c r="L3026" s="543"/>
      <c r="M3026" s="543" t="str">
        <f t="array" aca="1" ref="M3026" ca="1">IFERROR(_xludf.IFS(지출내역_LMT!$J3026="원천",지출내역_LMT!$K3026*3.3%*-1,지출내역_LMT!$J3026="원천/고용",SUM(지출내역_LMT!$K3026*3.3%*-1,지출내역_LMT!$K3026*75%*0.8%*-1)),"")</f>
        <v/>
      </c>
      <c r="N3026" s="543"/>
      <c r="O3026" s="540"/>
      <c r="P3026" s="540"/>
      <c r="Q3026" s="537"/>
      <c r="R3026" s="537"/>
      <c r="S3026" s="537"/>
    </row>
    <row r="3027" spans="2:19" ht="18.75" customHeight="1">
      <c r="B3027" s="541"/>
      <c r="C3027" s="541"/>
      <c r="D3027" s="538" t="str">
        <f ca="1">IFERROR(_xludf.XLOOKUP(E3027,예산코드!D:D,예산코드!A:A),"")</f>
        <v/>
      </c>
      <c r="E3027" s="541"/>
      <c r="F3027" s="544"/>
      <c r="G3027" s="508"/>
      <c r="H3027" s="509"/>
      <c r="I3027" s="541"/>
      <c r="J3027" s="541"/>
      <c r="K3027" s="545"/>
      <c r="L3027" s="545"/>
      <c r="M3027" s="545" t="str">
        <f t="array" aca="1" ref="M3027" ca="1">IFERROR(_xludf.IFS(지출내역_LMT!$J3027="원천",지출내역_LMT!$K3027*3.3%*-1,지출내역_LMT!$J3027="원천/고용",SUM(지출내역_LMT!$K3027*3.3%*-1,지출내역_LMT!$K3027*75%*0.8%*-1)),"")</f>
        <v/>
      </c>
      <c r="N3027" s="545"/>
      <c r="O3027" s="541"/>
      <c r="P3027" s="541"/>
      <c r="Q3027" s="537"/>
      <c r="R3027" s="537"/>
      <c r="S3027" s="537"/>
    </row>
    <row r="3028" spans="2:19" ht="18.75" customHeight="1">
      <c r="B3028" s="540"/>
      <c r="C3028" s="540"/>
      <c r="D3028" s="538" t="str">
        <f ca="1">IFERROR(_xludf.XLOOKUP(E3028,예산코드!D:D,예산코드!A:A),"")</f>
        <v/>
      </c>
      <c r="E3028" s="540"/>
      <c r="F3028" s="542"/>
      <c r="G3028" s="506"/>
      <c r="H3028" s="507"/>
      <c r="I3028" s="540"/>
      <c r="J3028" s="540"/>
      <c r="K3028" s="543"/>
      <c r="L3028" s="543"/>
      <c r="M3028" s="543" t="str">
        <f t="array" aca="1" ref="M3028" ca="1">IFERROR(_xludf.IFS(지출내역_LMT!$J3028="원천",지출내역_LMT!$K3028*3.3%*-1,지출내역_LMT!$J3028="원천/고용",SUM(지출내역_LMT!$K3028*3.3%*-1,지출내역_LMT!$K3028*75%*0.8%*-1)),"")</f>
        <v/>
      </c>
      <c r="N3028" s="543"/>
      <c r="O3028" s="540"/>
      <c r="P3028" s="540"/>
      <c r="Q3028" s="537"/>
      <c r="R3028" s="537"/>
      <c r="S3028" s="537"/>
    </row>
    <row r="3029" spans="2:19" ht="18.75" customHeight="1">
      <c r="B3029" s="541"/>
      <c r="C3029" s="541"/>
      <c r="D3029" s="538" t="str">
        <f ca="1">IFERROR(_xludf.XLOOKUP(E3029,예산코드!D:D,예산코드!A:A),"")</f>
        <v/>
      </c>
      <c r="E3029" s="541"/>
      <c r="F3029" s="544"/>
      <c r="G3029" s="508"/>
      <c r="H3029" s="509"/>
      <c r="I3029" s="541"/>
      <c r="J3029" s="541"/>
      <c r="K3029" s="545"/>
      <c r="L3029" s="545"/>
      <c r="M3029" s="545" t="str">
        <f t="array" aca="1" ref="M3029" ca="1">IFERROR(_xludf.IFS(지출내역_LMT!$J3029="원천",지출내역_LMT!$K3029*3.3%*-1,지출내역_LMT!$J3029="원천/고용",SUM(지출내역_LMT!$K3029*3.3%*-1,지출내역_LMT!$K3029*75%*0.8%*-1)),"")</f>
        <v/>
      </c>
      <c r="N3029" s="545"/>
      <c r="O3029" s="541"/>
      <c r="P3029" s="541"/>
      <c r="Q3029" s="537"/>
      <c r="R3029" s="537"/>
      <c r="S3029" s="537"/>
    </row>
    <row r="3030" spans="2:19" ht="18.75" customHeight="1">
      <c r="B3030" s="540"/>
      <c r="C3030" s="540"/>
      <c r="D3030" s="538" t="str">
        <f ca="1">IFERROR(_xludf.XLOOKUP(E3030,예산코드!D:D,예산코드!A:A),"")</f>
        <v/>
      </c>
      <c r="E3030" s="540"/>
      <c r="F3030" s="542"/>
      <c r="G3030" s="506"/>
      <c r="H3030" s="507"/>
      <c r="I3030" s="540"/>
      <c r="J3030" s="540"/>
      <c r="K3030" s="543"/>
      <c r="L3030" s="543"/>
      <c r="M3030" s="543" t="str">
        <f t="array" aca="1" ref="M3030" ca="1">IFERROR(_xludf.IFS(지출내역_LMT!$J3030="원천",지출내역_LMT!$K3030*3.3%*-1,지출내역_LMT!$J3030="원천/고용",SUM(지출내역_LMT!$K3030*3.3%*-1,지출내역_LMT!$K3030*75%*0.8%*-1)),"")</f>
        <v/>
      </c>
      <c r="N3030" s="543"/>
      <c r="O3030" s="540"/>
      <c r="P3030" s="540"/>
      <c r="Q3030" s="537"/>
      <c r="R3030" s="537"/>
      <c r="S3030" s="537"/>
    </row>
    <row r="3031" spans="2:19" ht="18.75" customHeight="1">
      <c r="B3031" s="541"/>
      <c r="C3031" s="541"/>
      <c r="D3031" s="538" t="str">
        <f ca="1">IFERROR(_xludf.XLOOKUP(E3031,예산코드!D:D,예산코드!A:A),"")</f>
        <v/>
      </c>
      <c r="E3031" s="541"/>
      <c r="F3031" s="544"/>
      <c r="G3031" s="508"/>
      <c r="H3031" s="509"/>
      <c r="I3031" s="541"/>
      <c r="J3031" s="541"/>
      <c r="K3031" s="545"/>
      <c r="L3031" s="545"/>
      <c r="M3031" s="545" t="str">
        <f t="array" aca="1" ref="M3031" ca="1">IFERROR(_xludf.IFS(지출내역_LMT!$J3031="원천",지출내역_LMT!$K3031*3.3%*-1,지출내역_LMT!$J3031="원천/고용",SUM(지출내역_LMT!$K3031*3.3%*-1,지출내역_LMT!$K3031*75%*0.8%*-1)),"")</f>
        <v/>
      </c>
      <c r="N3031" s="545"/>
      <c r="O3031" s="541"/>
      <c r="P3031" s="541"/>
      <c r="Q3031" s="537"/>
      <c r="R3031" s="537"/>
      <c r="S3031" s="537"/>
    </row>
    <row r="3032" spans="2:19" ht="18.75" customHeight="1">
      <c r="B3032" s="540"/>
      <c r="C3032" s="540"/>
      <c r="D3032" s="538" t="str">
        <f ca="1">IFERROR(_xludf.XLOOKUP(E3032,예산코드!D:D,예산코드!A:A),"")</f>
        <v/>
      </c>
      <c r="E3032" s="540"/>
      <c r="F3032" s="542"/>
      <c r="G3032" s="506"/>
      <c r="H3032" s="507"/>
      <c r="I3032" s="540"/>
      <c r="J3032" s="540"/>
      <c r="K3032" s="543"/>
      <c r="L3032" s="543"/>
      <c r="M3032" s="543" t="str">
        <f t="array" aca="1" ref="M3032" ca="1">IFERROR(_xludf.IFS(지출내역_LMT!$J3032="원천",지출내역_LMT!$K3032*3.3%*-1,지출내역_LMT!$J3032="원천/고용",SUM(지출내역_LMT!$K3032*3.3%*-1,지출내역_LMT!$K3032*75%*0.8%*-1)),"")</f>
        <v/>
      </c>
      <c r="N3032" s="543"/>
      <c r="O3032" s="540"/>
      <c r="P3032" s="540"/>
      <c r="Q3032" s="537"/>
      <c r="R3032" s="537"/>
      <c r="S3032" s="537"/>
    </row>
    <row r="3033" spans="2:19" ht="18.75" customHeight="1">
      <c r="B3033" s="541"/>
      <c r="C3033" s="541"/>
      <c r="D3033" s="538" t="str">
        <f ca="1">IFERROR(_xludf.XLOOKUP(E3033,예산코드!D:D,예산코드!A:A),"")</f>
        <v/>
      </c>
      <c r="E3033" s="541"/>
      <c r="F3033" s="544"/>
      <c r="G3033" s="508"/>
      <c r="H3033" s="509"/>
      <c r="I3033" s="541"/>
      <c r="J3033" s="541"/>
      <c r="K3033" s="545"/>
      <c r="L3033" s="545"/>
      <c r="M3033" s="545" t="str">
        <f t="array" aca="1" ref="M3033" ca="1">IFERROR(_xludf.IFS(지출내역_LMT!$J3033="원천",지출내역_LMT!$K3033*3.3%*-1,지출내역_LMT!$J3033="원천/고용",SUM(지출내역_LMT!$K3033*3.3%*-1,지출내역_LMT!$K3033*75%*0.8%*-1)),"")</f>
        <v/>
      </c>
      <c r="N3033" s="545"/>
      <c r="O3033" s="541"/>
      <c r="P3033" s="541"/>
      <c r="Q3033" s="537"/>
      <c r="R3033" s="537"/>
      <c r="S3033" s="537"/>
    </row>
    <row r="3034" spans="2:19" ht="18.75" customHeight="1">
      <c r="B3034" s="540"/>
      <c r="C3034" s="540"/>
      <c r="D3034" s="538" t="str">
        <f ca="1">IFERROR(_xludf.XLOOKUP(E3034,예산코드!D:D,예산코드!A:A),"")</f>
        <v/>
      </c>
      <c r="E3034" s="540"/>
      <c r="F3034" s="542"/>
      <c r="G3034" s="506"/>
      <c r="H3034" s="507"/>
      <c r="I3034" s="540"/>
      <c r="J3034" s="540"/>
      <c r="K3034" s="543"/>
      <c r="L3034" s="543"/>
      <c r="M3034" s="543" t="str">
        <f t="array" aca="1" ref="M3034" ca="1">IFERROR(_xludf.IFS(지출내역_LMT!$J3034="원천",지출내역_LMT!$K3034*3.3%*-1,지출내역_LMT!$J3034="원천/고용",SUM(지출내역_LMT!$K3034*3.3%*-1,지출내역_LMT!$K3034*75%*0.8%*-1)),"")</f>
        <v/>
      </c>
      <c r="N3034" s="543"/>
      <c r="O3034" s="540"/>
      <c r="P3034" s="540"/>
      <c r="Q3034" s="537"/>
      <c r="R3034" s="537"/>
      <c r="S3034" s="537"/>
    </row>
    <row r="3035" spans="2:19" ht="18.75" customHeight="1">
      <c r="B3035" s="541"/>
      <c r="C3035" s="541"/>
      <c r="D3035" s="538" t="str">
        <f ca="1">IFERROR(_xludf.XLOOKUP(E3035,예산코드!D:D,예산코드!A:A),"")</f>
        <v/>
      </c>
      <c r="E3035" s="541"/>
      <c r="F3035" s="544"/>
      <c r="G3035" s="508"/>
      <c r="H3035" s="509"/>
      <c r="I3035" s="541"/>
      <c r="J3035" s="541"/>
      <c r="K3035" s="545"/>
      <c r="L3035" s="545"/>
      <c r="M3035" s="545" t="str">
        <f t="array" aca="1" ref="M3035" ca="1">IFERROR(_xludf.IFS(지출내역_LMT!$J3035="원천",지출내역_LMT!$K3035*3.3%*-1,지출내역_LMT!$J3035="원천/고용",SUM(지출내역_LMT!$K3035*3.3%*-1,지출내역_LMT!$K3035*75%*0.8%*-1)),"")</f>
        <v/>
      </c>
      <c r="N3035" s="545"/>
      <c r="O3035" s="541"/>
      <c r="P3035" s="541"/>
      <c r="Q3035" s="537"/>
      <c r="R3035" s="537"/>
      <c r="S3035" s="537"/>
    </row>
    <row r="3036" spans="2:19" ht="18.75" customHeight="1">
      <c r="B3036" s="540"/>
      <c r="C3036" s="540"/>
      <c r="D3036" s="538" t="str">
        <f ca="1">IFERROR(_xludf.XLOOKUP(E3036,예산코드!D:D,예산코드!A:A),"")</f>
        <v/>
      </c>
      <c r="E3036" s="540"/>
      <c r="F3036" s="542"/>
      <c r="G3036" s="506"/>
      <c r="H3036" s="507"/>
      <c r="I3036" s="540"/>
      <c r="J3036" s="540"/>
      <c r="K3036" s="543"/>
      <c r="L3036" s="543"/>
      <c r="M3036" s="543" t="str">
        <f t="array" aca="1" ref="M3036" ca="1">IFERROR(_xludf.IFS(지출내역_LMT!$J3036="원천",지출내역_LMT!$K3036*3.3%*-1,지출내역_LMT!$J3036="원천/고용",SUM(지출내역_LMT!$K3036*3.3%*-1,지출내역_LMT!$K3036*75%*0.8%*-1)),"")</f>
        <v/>
      </c>
      <c r="N3036" s="543"/>
      <c r="O3036" s="540"/>
      <c r="P3036" s="540"/>
      <c r="Q3036" s="537"/>
      <c r="R3036" s="537"/>
      <c r="S3036" s="537"/>
    </row>
    <row r="3037" spans="2:19" ht="18.75" customHeight="1">
      <c r="B3037" s="541"/>
      <c r="C3037" s="541"/>
      <c r="D3037" s="538" t="str">
        <f ca="1">IFERROR(_xludf.XLOOKUP(E3037,예산코드!D:D,예산코드!A:A),"")</f>
        <v/>
      </c>
      <c r="E3037" s="541"/>
      <c r="F3037" s="544"/>
      <c r="G3037" s="508"/>
      <c r="H3037" s="509"/>
      <c r="I3037" s="541"/>
      <c r="J3037" s="541"/>
      <c r="K3037" s="545"/>
      <c r="L3037" s="545"/>
      <c r="M3037" s="545" t="str">
        <f t="array" aca="1" ref="M3037" ca="1">IFERROR(_xludf.IFS(지출내역_LMT!$J3037="원천",지출내역_LMT!$K3037*3.3%*-1,지출내역_LMT!$J3037="원천/고용",SUM(지출내역_LMT!$K3037*3.3%*-1,지출내역_LMT!$K3037*75%*0.8%*-1)),"")</f>
        <v/>
      </c>
      <c r="N3037" s="545"/>
      <c r="O3037" s="541"/>
      <c r="P3037" s="541"/>
      <c r="Q3037" s="537"/>
      <c r="R3037" s="537"/>
      <c r="S3037" s="537"/>
    </row>
    <row r="3038" spans="2:19" ht="18.75" customHeight="1">
      <c r="B3038" s="540"/>
      <c r="C3038" s="540"/>
      <c r="D3038" s="538" t="str">
        <f ca="1">IFERROR(_xludf.XLOOKUP(E3038,예산코드!D:D,예산코드!A:A),"")</f>
        <v/>
      </c>
      <c r="E3038" s="540"/>
      <c r="F3038" s="542"/>
      <c r="G3038" s="506"/>
      <c r="H3038" s="507"/>
      <c r="I3038" s="540"/>
      <c r="J3038" s="540"/>
      <c r="K3038" s="543"/>
      <c r="L3038" s="543"/>
      <c r="M3038" s="543" t="str">
        <f t="array" aca="1" ref="M3038" ca="1">IFERROR(_xludf.IFS(지출내역_LMT!$J3038="원천",지출내역_LMT!$K3038*3.3%*-1,지출내역_LMT!$J3038="원천/고용",SUM(지출내역_LMT!$K3038*3.3%*-1,지출내역_LMT!$K3038*75%*0.8%*-1)),"")</f>
        <v/>
      </c>
      <c r="N3038" s="543"/>
      <c r="O3038" s="540"/>
      <c r="P3038" s="540"/>
      <c r="Q3038" s="537"/>
      <c r="R3038" s="537"/>
      <c r="S3038" s="537"/>
    </row>
    <row r="3039" spans="2:19" ht="18.75" customHeight="1">
      <c r="B3039" s="541"/>
      <c r="C3039" s="541"/>
      <c r="D3039" s="538" t="str">
        <f ca="1">IFERROR(_xludf.XLOOKUP(E3039,예산코드!D:D,예산코드!A:A),"")</f>
        <v/>
      </c>
      <c r="E3039" s="541"/>
      <c r="F3039" s="544"/>
      <c r="G3039" s="508"/>
      <c r="H3039" s="509"/>
      <c r="I3039" s="541"/>
      <c r="J3039" s="541"/>
      <c r="K3039" s="545"/>
      <c r="L3039" s="545"/>
      <c r="M3039" s="545" t="str">
        <f t="array" aca="1" ref="M3039" ca="1">IFERROR(_xludf.IFS(지출내역_LMT!$J3039="원천",지출내역_LMT!$K3039*3.3%*-1,지출내역_LMT!$J3039="원천/고용",SUM(지출내역_LMT!$K3039*3.3%*-1,지출내역_LMT!$K3039*75%*0.8%*-1)),"")</f>
        <v/>
      </c>
      <c r="N3039" s="545"/>
      <c r="O3039" s="541"/>
      <c r="P3039" s="541"/>
      <c r="Q3039" s="537"/>
      <c r="R3039" s="537"/>
      <c r="S3039" s="537"/>
    </row>
    <row r="3040" spans="2:19" ht="18.75" customHeight="1">
      <c r="B3040" s="540"/>
      <c r="C3040" s="540"/>
      <c r="D3040" s="538" t="str">
        <f ca="1">IFERROR(_xludf.XLOOKUP(E3040,예산코드!D:D,예산코드!A:A),"")</f>
        <v/>
      </c>
      <c r="E3040" s="540"/>
      <c r="F3040" s="542"/>
      <c r="G3040" s="506"/>
      <c r="H3040" s="507"/>
      <c r="I3040" s="540"/>
      <c r="J3040" s="540"/>
      <c r="K3040" s="543"/>
      <c r="L3040" s="543"/>
      <c r="M3040" s="543" t="str">
        <f t="array" aca="1" ref="M3040" ca="1">IFERROR(_xludf.IFS(지출내역_LMT!$J3040="원천",지출내역_LMT!$K3040*3.3%*-1,지출내역_LMT!$J3040="원천/고용",SUM(지출내역_LMT!$K3040*3.3%*-1,지출내역_LMT!$K3040*75%*0.8%*-1)),"")</f>
        <v/>
      </c>
      <c r="N3040" s="543"/>
      <c r="O3040" s="540"/>
      <c r="P3040" s="540"/>
      <c r="Q3040" s="537"/>
      <c r="R3040" s="537"/>
      <c r="S3040" s="537"/>
    </row>
    <row r="3041" spans="2:19" ht="18.75" customHeight="1">
      <c r="B3041" s="541"/>
      <c r="C3041" s="541"/>
      <c r="D3041" s="538" t="str">
        <f ca="1">IFERROR(_xludf.XLOOKUP(E3041,예산코드!D:D,예산코드!A:A),"")</f>
        <v/>
      </c>
      <c r="E3041" s="541"/>
      <c r="F3041" s="544"/>
      <c r="G3041" s="508"/>
      <c r="H3041" s="509"/>
      <c r="I3041" s="541"/>
      <c r="J3041" s="541"/>
      <c r="K3041" s="545"/>
      <c r="L3041" s="545"/>
      <c r="M3041" s="545" t="str">
        <f t="array" aca="1" ref="M3041" ca="1">IFERROR(_xludf.IFS(지출내역_LMT!$J3041="원천",지출내역_LMT!$K3041*3.3%*-1,지출내역_LMT!$J3041="원천/고용",SUM(지출내역_LMT!$K3041*3.3%*-1,지출내역_LMT!$K3041*75%*0.8%*-1)),"")</f>
        <v/>
      </c>
      <c r="N3041" s="545"/>
      <c r="O3041" s="541"/>
      <c r="P3041" s="541"/>
      <c r="Q3041" s="537"/>
      <c r="R3041" s="537"/>
      <c r="S3041" s="537"/>
    </row>
    <row r="3042" spans="2:19" ht="18.75" customHeight="1">
      <c r="B3042" s="540"/>
      <c r="C3042" s="540"/>
      <c r="D3042" s="538" t="str">
        <f ca="1">IFERROR(_xludf.XLOOKUP(E3042,예산코드!D:D,예산코드!A:A),"")</f>
        <v/>
      </c>
      <c r="E3042" s="540"/>
      <c r="F3042" s="542"/>
      <c r="G3042" s="506"/>
      <c r="H3042" s="507"/>
      <c r="I3042" s="540"/>
      <c r="J3042" s="540"/>
      <c r="K3042" s="543"/>
      <c r="L3042" s="543"/>
      <c r="M3042" s="543" t="str">
        <f t="array" aca="1" ref="M3042" ca="1">IFERROR(_xludf.IFS(지출내역_LMT!$J3042="원천",지출내역_LMT!$K3042*3.3%*-1,지출내역_LMT!$J3042="원천/고용",SUM(지출내역_LMT!$K3042*3.3%*-1,지출내역_LMT!$K3042*75%*0.8%*-1)),"")</f>
        <v/>
      </c>
      <c r="N3042" s="543"/>
      <c r="O3042" s="540"/>
      <c r="P3042" s="540"/>
      <c r="Q3042" s="537"/>
      <c r="R3042" s="537"/>
      <c r="S3042" s="537"/>
    </row>
    <row r="3043" spans="2:19" ht="18.75" customHeight="1">
      <c r="B3043" s="541"/>
      <c r="C3043" s="541"/>
      <c r="D3043" s="538" t="str">
        <f ca="1">IFERROR(_xludf.XLOOKUP(E3043,예산코드!D:D,예산코드!A:A),"")</f>
        <v/>
      </c>
      <c r="E3043" s="541"/>
      <c r="F3043" s="544"/>
      <c r="G3043" s="508"/>
      <c r="H3043" s="509"/>
      <c r="I3043" s="541"/>
      <c r="J3043" s="541"/>
      <c r="K3043" s="545"/>
      <c r="L3043" s="545"/>
      <c r="M3043" s="545" t="str">
        <f t="array" aca="1" ref="M3043" ca="1">IFERROR(_xludf.IFS(지출내역_LMT!$J3043="원천",지출내역_LMT!$K3043*3.3%*-1,지출내역_LMT!$J3043="원천/고용",SUM(지출내역_LMT!$K3043*3.3%*-1,지출내역_LMT!$K3043*75%*0.8%*-1)),"")</f>
        <v/>
      </c>
      <c r="N3043" s="545"/>
      <c r="O3043" s="541"/>
      <c r="P3043" s="541"/>
      <c r="Q3043" s="537"/>
      <c r="R3043" s="537"/>
      <c r="S3043" s="537"/>
    </row>
    <row r="3044" spans="2:19" ht="18.75" customHeight="1">
      <c r="B3044" s="540"/>
      <c r="C3044" s="540"/>
      <c r="D3044" s="538" t="str">
        <f ca="1">IFERROR(_xludf.XLOOKUP(E3044,예산코드!D:D,예산코드!A:A),"")</f>
        <v/>
      </c>
      <c r="E3044" s="540"/>
      <c r="F3044" s="542"/>
      <c r="G3044" s="506"/>
      <c r="H3044" s="507"/>
      <c r="I3044" s="540"/>
      <c r="J3044" s="540"/>
      <c r="K3044" s="543"/>
      <c r="L3044" s="543"/>
      <c r="M3044" s="543" t="str">
        <f t="array" aca="1" ref="M3044" ca="1">IFERROR(_xludf.IFS(지출내역_LMT!$J3044="원천",지출내역_LMT!$K3044*3.3%*-1,지출내역_LMT!$J3044="원천/고용",SUM(지출내역_LMT!$K3044*3.3%*-1,지출내역_LMT!$K3044*75%*0.8%*-1)),"")</f>
        <v/>
      </c>
      <c r="N3044" s="543"/>
      <c r="O3044" s="540"/>
      <c r="P3044" s="540"/>
      <c r="Q3044" s="537"/>
      <c r="R3044" s="537"/>
      <c r="S3044" s="537"/>
    </row>
    <row r="3045" spans="2:19" ht="18.75" customHeight="1">
      <c r="B3045" s="541"/>
      <c r="C3045" s="541"/>
      <c r="D3045" s="538" t="str">
        <f ca="1">IFERROR(_xludf.XLOOKUP(E3045,예산코드!D:D,예산코드!A:A),"")</f>
        <v/>
      </c>
      <c r="E3045" s="541"/>
      <c r="F3045" s="544"/>
      <c r="G3045" s="508"/>
      <c r="H3045" s="509"/>
      <c r="I3045" s="541"/>
      <c r="J3045" s="541"/>
      <c r="K3045" s="545"/>
      <c r="L3045" s="545"/>
      <c r="M3045" s="545" t="str">
        <f t="array" aca="1" ref="M3045" ca="1">IFERROR(_xludf.IFS(지출내역_LMT!$J3045="원천",지출내역_LMT!$K3045*3.3%*-1,지출내역_LMT!$J3045="원천/고용",SUM(지출내역_LMT!$K3045*3.3%*-1,지출내역_LMT!$K3045*75%*0.8%*-1)),"")</f>
        <v/>
      </c>
      <c r="N3045" s="545"/>
      <c r="O3045" s="541"/>
      <c r="P3045" s="541"/>
      <c r="Q3045" s="537"/>
      <c r="R3045" s="537"/>
      <c r="S3045" s="537"/>
    </row>
    <row r="3046" spans="2:19" ht="18.75" customHeight="1">
      <c r="B3046" s="540"/>
      <c r="C3046" s="540"/>
      <c r="D3046" s="538" t="str">
        <f ca="1">IFERROR(_xludf.XLOOKUP(E3046,예산코드!D:D,예산코드!A:A),"")</f>
        <v/>
      </c>
      <c r="E3046" s="540"/>
      <c r="F3046" s="542"/>
      <c r="G3046" s="506"/>
      <c r="H3046" s="507"/>
      <c r="I3046" s="540"/>
      <c r="J3046" s="540"/>
      <c r="K3046" s="543"/>
      <c r="L3046" s="543"/>
      <c r="M3046" s="543" t="str">
        <f t="array" aca="1" ref="M3046" ca="1">IFERROR(_xludf.IFS(지출내역_LMT!$J3046="원천",지출내역_LMT!$K3046*3.3%*-1,지출내역_LMT!$J3046="원천/고용",SUM(지출내역_LMT!$K3046*3.3%*-1,지출내역_LMT!$K3046*75%*0.8%*-1)),"")</f>
        <v/>
      </c>
      <c r="N3046" s="543"/>
      <c r="O3046" s="540"/>
      <c r="P3046" s="540"/>
      <c r="Q3046" s="537"/>
      <c r="R3046" s="537"/>
      <c r="S3046" s="537"/>
    </row>
    <row r="3047" spans="2:19" ht="18.75" customHeight="1">
      <c r="B3047" s="541"/>
      <c r="C3047" s="541"/>
      <c r="D3047" s="538" t="str">
        <f ca="1">IFERROR(_xludf.XLOOKUP(E3047,예산코드!D:D,예산코드!A:A),"")</f>
        <v/>
      </c>
      <c r="E3047" s="541"/>
      <c r="F3047" s="544"/>
      <c r="G3047" s="508"/>
      <c r="H3047" s="509"/>
      <c r="I3047" s="541"/>
      <c r="J3047" s="541"/>
      <c r="K3047" s="545"/>
      <c r="L3047" s="545"/>
      <c r="M3047" s="545" t="str">
        <f t="array" aca="1" ref="M3047" ca="1">IFERROR(_xludf.IFS(지출내역_LMT!$J3047="원천",지출내역_LMT!$K3047*3.3%*-1,지출내역_LMT!$J3047="원천/고용",SUM(지출내역_LMT!$K3047*3.3%*-1,지출내역_LMT!$K3047*75%*0.8%*-1)),"")</f>
        <v/>
      </c>
      <c r="N3047" s="545"/>
      <c r="O3047" s="541"/>
      <c r="P3047" s="541"/>
      <c r="Q3047" s="537"/>
      <c r="R3047" s="537"/>
      <c r="S3047" s="537"/>
    </row>
    <row r="3048" spans="2:19" ht="18.75" customHeight="1">
      <c r="B3048" s="540"/>
      <c r="C3048" s="540"/>
      <c r="D3048" s="538" t="str">
        <f ca="1">IFERROR(_xludf.XLOOKUP(E3048,예산코드!D:D,예산코드!A:A),"")</f>
        <v/>
      </c>
      <c r="E3048" s="540"/>
      <c r="F3048" s="542"/>
      <c r="G3048" s="506"/>
      <c r="H3048" s="507"/>
      <c r="I3048" s="540"/>
      <c r="J3048" s="540"/>
      <c r="K3048" s="543"/>
      <c r="L3048" s="543"/>
      <c r="M3048" s="543" t="str">
        <f t="array" aca="1" ref="M3048" ca="1">IFERROR(_xludf.IFS(지출내역_LMT!$J3048="원천",지출내역_LMT!$K3048*3.3%*-1,지출내역_LMT!$J3048="원천/고용",SUM(지출내역_LMT!$K3048*3.3%*-1,지출내역_LMT!$K3048*75%*0.8%*-1)),"")</f>
        <v/>
      </c>
      <c r="N3048" s="543"/>
      <c r="O3048" s="540"/>
      <c r="P3048" s="540"/>
      <c r="Q3048" s="537"/>
      <c r="R3048" s="537"/>
      <c r="S3048" s="537"/>
    </row>
    <row r="3049" spans="2:19" ht="18.75" customHeight="1">
      <c r="B3049" s="541"/>
      <c r="C3049" s="541"/>
      <c r="D3049" s="538" t="str">
        <f ca="1">IFERROR(_xludf.XLOOKUP(E3049,예산코드!D:D,예산코드!A:A),"")</f>
        <v/>
      </c>
      <c r="E3049" s="541"/>
      <c r="F3049" s="544"/>
      <c r="G3049" s="508"/>
      <c r="H3049" s="509"/>
      <c r="I3049" s="541"/>
      <c r="J3049" s="541"/>
      <c r="K3049" s="545"/>
      <c r="L3049" s="545"/>
      <c r="M3049" s="545" t="str">
        <f t="array" aca="1" ref="M3049" ca="1">IFERROR(_xludf.IFS(지출내역_LMT!$J3049="원천",지출내역_LMT!$K3049*3.3%*-1,지출내역_LMT!$J3049="원천/고용",SUM(지출내역_LMT!$K3049*3.3%*-1,지출내역_LMT!$K3049*75%*0.8%*-1)),"")</f>
        <v/>
      </c>
      <c r="N3049" s="545"/>
      <c r="O3049" s="541"/>
      <c r="P3049" s="541"/>
      <c r="Q3049" s="537"/>
      <c r="R3049" s="537"/>
      <c r="S3049" s="537"/>
    </row>
    <row r="3050" spans="2:19" ht="18.75" customHeight="1">
      <c r="B3050" s="540"/>
      <c r="C3050" s="540"/>
      <c r="D3050" s="538" t="str">
        <f ca="1">IFERROR(_xludf.XLOOKUP(E3050,예산코드!D:D,예산코드!A:A),"")</f>
        <v/>
      </c>
      <c r="E3050" s="540"/>
      <c r="F3050" s="542"/>
      <c r="G3050" s="506"/>
      <c r="H3050" s="507"/>
      <c r="I3050" s="540"/>
      <c r="J3050" s="540"/>
      <c r="K3050" s="543"/>
      <c r="L3050" s="543"/>
      <c r="M3050" s="543" t="str">
        <f t="array" aca="1" ref="M3050" ca="1">IFERROR(_xludf.IFS(지출내역_LMT!$J3050="원천",지출내역_LMT!$K3050*3.3%*-1,지출내역_LMT!$J3050="원천/고용",SUM(지출내역_LMT!$K3050*3.3%*-1,지출내역_LMT!$K3050*75%*0.8%*-1)),"")</f>
        <v/>
      </c>
      <c r="N3050" s="543"/>
      <c r="O3050" s="540"/>
      <c r="P3050" s="540"/>
      <c r="Q3050" s="537"/>
      <c r="R3050" s="537"/>
      <c r="S3050" s="537"/>
    </row>
    <row r="3051" spans="2:19" ht="18.75" customHeight="1">
      <c r="B3051" s="541"/>
      <c r="C3051" s="541"/>
      <c r="D3051" s="538" t="str">
        <f ca="1">IFERROR(_xludf.XLOOKUP(E3051,예산코드!D:D,예산코드!A:A),"")</f>
        <v/>
      </c>
      <c r="E3051" s="541"/>
      <c r="F3051" s="544"/>
      <c r="G3051" s="508"/>
      <c r="H3051" s="509"/>
      <c r="I3051" s="541"/>
      <c r="J3051" s="541"/>
      <c r="K3051" s="545"/>
      <c r="L3051" s="545"/>
      <c r="M3051" s="545" t="str">
        <f t="array" aca="1" ref="M3051" ca="1">IFERROR(_xludf.IFS(지출내역_LMT!$J3051="원천",지출내역_LMT!$K3051*3.3%*-1,지출내역_LMT!$J3051="원천/고용",SUM(지출내역_LMT!$K3051*3.3%*-1,지출내역_LMT!$K3051*75%*0.8%*-1)),"")</f>
        <v/>
      </c>
      <c r="N3051" s="545"/>
      <c r="O3051" s="541"/>
      <c r="P3051" s="541"/>
      <c r="Q3051" s="537"/>
      <c r="R3051" s="537"/>
      <c r="S3051" s="537"/>
    </row>
    <row r="3052" spans="2:19" ht="18.75" customHeight="1">
      <c r="B3052" s="540"/>
      <c r="C3052" s="540"/>
      <c r="D3052" s="538" t="str">
        <f ca="1">IFERROR(_xludf.XLOOKUP(E3052,예산코드!D:D,예산코드!A:A),"")</f>
        <v/>
      </c>
      <c r="E3052" s="540"/>
      <c r="F3052" s="542"/>
      <c r="G3052" s="506"/>
      <c r="H3052" s="507"/>
      <c r="I3052" s="540"/>
      <c r="J3052" s="540"/>
      <c r="K3052" s="543"/>
      <c r="L3052" s="543"/>
      <c r="M3052" s="543" t="str">
        <f t="array" aca="1" ref="M3052" ca="1">IFERROR(_xludf.IFS(지출내역_LMT!$J3052="원천",지출내역_LMT!$K3052*3.3%*-1,지출내역_LMT!$J3052="원천/고용",SUM(지출내역_LMT!$K3052*3.3%*-1,지출내역_LMT!$K3052*75%*0.8%*-1)),"")</f>
        <v/>
      </c>
      <c r="N3052" s="543"/>
      <c r="O3052" s="540"/>
      <c r="P3052" s="540"/>
      <c r="Q3052" s="537"/>
      <c r="R3052" s="537"/>
      <c r="S3052" s="537"/>
    </row>
    <row r="3053" spans="2:19" ht="18.75" customHeight="1">
      <c r="B3053" s="541"/>
      <c r="C3053" s="541"/>
      <c r="D3053" s="538" t="str">
        <f ca="1">IFERROR(_xludf.XLOOKUP(E3053,예산코드!D:D,예산코드!A:A),"")</f>
        <v/>
      </c>
      <c r="E3053" s="541"/>
      <c r="F3053" s="544"/>
      <c r="G3053" s="508"/>
      <c r="H3053" s="509"/>
      <c r="I3053" s="541"/>
      <c r="J3053" s="541"/>
      <c r="K3053" s="545"/>
      <c r="L3053" s="545"/>
      <c r="M3053" s="545" t="str">
        <f t="array" aca="1" ref="M3053" ca="1">IFERROR(_xludf.IFS(지출내역_LMT!$J3053="원천",지출내역_LMT!$K3053*3.3%*-1,지출내역_LMT!$J3053="원천/고용",SUM(지출내역_LMT!$K3053*3.3%*-1,지출내역_LMT!$K3053*75%*0.8%*-1)),"")</f>
        <v/>
      </c>
      <c r="N3053" s="545"/>
      <c r="O3053" s="541"/>
      <c r="P3053" s="541"/>
      <c r="Q3053" s="537"/>
      <c r="R3053" s="537"/>
      <c r="S3053" s="537"/>
    </row>
    <row r="3054" spans="2:19" ht="18.75" customHeight="1">
      <c r="B3054" s="540"/>
      <c r="C3054" s="540"/>
      <c r="D3054" s="538" t="str">
        <f ca="1">IFERROR(_xludf.XLOOKUP(E3054,예산코드!D:D,예산코드!A:A),"")</f>
        <v/>
      </c>
      <c r="E3054" s="540"/>
      <c r="F3054" s="542"/>
      <c r="G3054" s="506"/>
      <c r="H3054" s="507"/>
      <c r="I3054" s="540"/>
      <c r="J3054" s="540"/>
      <c r="K3054" s="543"/>
      <c r="L3054" s="543"/>
      <c r="M3054" s="543" t="str">
        <f t="array" aca="1" ref="M3054" ca="1">IFERROR(_xludf.IFS(지출내역_LMT!$J3054="원천",지출내역_LMT!$K3054*3.3%*-1,지출내역_LMT!$J3054="원천/고용",SUM(지출내역_LMT!$K3054*3.3%*-1,지출내역_LMT!$K3054*75%*0.8%*-1)),"")</f>
        <v/>
      </c>
      <c r="N3054" s="543"/>
      <c r="O3054" s="540"/>
      <c r="P3054" s="540"/>
      <c r="Q3054" s="537"/>
      <c r="R3054" s="537"/>
      <c r="S3054" s="537"/>
    </row>
    <row r="3055" spans="2:19" ht="18.75" customHeight="1">
      <c r="B3055" s="541"/>
      <c r="C3055" s="541"/>
      <c r="D3055" s="538" t="str">
        <f ca="1">IFERROR(_xludf.XLOOKUP(E3055,예산코드!D:D,예산코드!A:A),"")</f>
        <v/>
      </c>
      <c r="E3055" s="541"/>
      <c r="F3055" s="544"/>
      <c r="G3055" s="508"/>
      <c r="H3055" s="509"/>
      <c r="I3055" s="541"/>
      <c r="J3055" s="541"/>
      <c r="K3055" s="545"/>
      <c r="L3055" s="545"/>
      <c r="M3055" s="545" t="str">
        <f t="array" aca="1" ref="M3055" ca="1">IFERROR(_xludf.IFS(지출내역_LMT!$J3055="원천",지출내역_LMT!$K3055*3.3%*-1,지출내역_LMT!$J3055="원천/고용",SUM(지출내역_LMT!$K3055*3.3%*-1,지출내역_LMT!$K3055*75%*0.8%*-1)),"")</f>
        <v/>
      </c>
      <c r="N3055" s="545"/>
      <c r="O3055" s="541"/>
      <c r="P3055" s="541"/>
      <c r="Q3055" s="537"/>
      <c r="R3055" s="537"/>
      <c r="S3055" s="537"/>
    </row>
    <row r="3056" spans="2:19" ht="18.75" customHeight="1">
      <c r="B3056" s="540"/>
      <c r="C3056" s="540"/>
      <c r="D3056" s="538" t="str">
        <f ca="1">IFERROR(_xludf.XLOOKUP(E3056,예산코드!D:D,예산코드!A:A),"")</f>
        <v/>
      </c>
      <c r="E3056" s="540"/>
      <c r="F3056" s="542"/>
      <c r="G3056" s="506"/>
      <c r="H3056" s="507"/>
      <c r="I3056" s="540"/>
      <c r="J3056" s="540"/>
      <c r="K3056" s="543"/>
      <c r="L3056" s="543"/>
      <c r="M3056" s="543" t="str">
        <f t="array" aca="1" ref="M3056" ca="1">IFERROR(_xludf.IFS(지출내역_LMT!$J3056="원천",지출내역_LMT!$K3056*3.3%*-1,지출내역_LMT!$J3056="원천/고용",SUM(지출내역_LMT!$K3056*3.3%*-1,지출내역_LMT!$K3056*75%*0.8%*-1)),"")</f>
        <v/>
      </c>
      <c r="N3056" s="543"/>
      <c r="O3056" s="540"/>
      <c r="P3056" s="540"/>
      <c r="Q3056" s="537"/>
      <c r="R3056" s="537"/>
      <c r="S3056" s="537"/>
    </row>
    <row r="3057" spans="2:19" ht="18.75" customHeight="1">
      <c r="B3057" s="541"/>
      <c r="C3057" s="541"/>
      <c r="D3057" s="538" t="str">
        <f ca="1">IFERROR(_xludf.XLOOKUP(E3057,예산코드!D:D,예산코드!A:A),"")</f>
        <v/>
      </c>
      <c r="E3057" s="541"/>
      <c r="F3057" s="544"/>
      <c r="G3057" s="508"/>
      <c r="H3057" s="509"/>
      <c r="I3057" s="541"/>
      <c r="J3057" s="541"/>
      <c r="K3057" s="545"/>
      <c r="L3057" s="545"/>
      <c r="M3057" s="545" t="str">
        <f t="array" aca="1" ref="M3057" ca="1">IFERROR(_xludf.IFS(지출내역_LMT!$J3057="원천",지출내역_LMT!$K3057*3.3%*-1,지출내역_LMT!$J3057="원천/고용",SUM(지출내역_LMT!$K3057*3.3%*-1,지출내역_LMT!$K3057*75%*0.8%*-1)),"")</f>
        <v/>
      </c>
      <c r="N3057" s="545"/>
      <c r="O3057" s="541"/>
      <c r="P3057" s="541"/>
      <c r="Q3057" s="537"/>
      <c r="R3057" s="537"/>
      <c r="S3057" s="537"/>
    </row>
    <row r="3058" spans="2:19" ht="18.75" customHeight="1">
      <c r="B3058" s="540"/>
      <c r="C3058" s="540"/>
      <c r="D3058" s="538" t="str">
        <f ca="1">IFERROR(_xludf.XLOOKUP(E3058,예산코드!D:D,예산코드!A:A),"")</f>
        <v/>
      </c>
      <c r="E3058" s="540"/>
      <c r="F3058" s="542"/>
      <c r="G3058" s="506"/>
      <c r="H3058" s="507"/>
      <c r="I3058" s="540"/>
      <c r="J3058" s="540"/>
      <c r="K3058" s="543"/>
      <c r="L3058" s="543"/>
      <c r="M3058" s="543" t="str">
        <f t="array" aca="1" ref="M3058" ca="1">IFERROR(_xludf.IFS(지출내역_LMT!$J3058="원천",지출내역_LMT!$K3058*3.3%*-1,지출내역_LMT!$J3058="원천/고용",SUM(지출내역_LMT!$K3058*3.3%*-1,지출내역_LMT!$K3058*75%*0.8%*-1)),"")</f>
        <v/>
      </c>
      <c r="N3058" s="543"/>
      <c r="O3058" s="540"/>
      <c r="P3058" s="540"/>
      <c r="Q3058" s="537"/>
      <c r="R3058" s="537"/>
      <c r="S3058" s="537"/>
    </row>
    <row r="3059" spans="2:19" ht="18.75" customHeight="1">
      <c r="B3059" s="541"/>
      <c r="C3059" s="541"/>
      <c r="D3059" s="538" t="str">
        <f ca="1">IFERROR(_xludf.XLOOKUP(E3059,예산코드!D:D,예산코드!A:A),"")</f>
        <v/>
      </c>
      <c r="E3059" s="541"/>
      <c r="F3059" s="544"/>
      <c r="G3059" s="508"/>
      <c r="H3059" s="509"/>
      <c r="I3059" s="541"/>
      <c r="J3059" s="541"/>
      <c r="K3059" s="545"/>
      <c r="L3059" s="545"/>
      <c r="M3059" s="545" t="str">
        <f t="array" aca="1" ref="M3059" ca="1">IFERROR(_xludf.IFS(지출내역_LMT!$J3059="원천",지출내역_LMT!$K3059*3.3%*-1,지출내역_LMT!$J3059="원천/고용",SUM(지출내역_LMT!$K3059*3.3%*-1,지출내역_LMT!$K3059*75%*0.8%*-1)),"")</f>
        <v/>
      </c>
      <c r="N3059" s="545"/>
      <c r="O3059" s="541"/>
      <c r="P3059" s="541"/>
      <c r="Q3059" s="537"/>
      <c r="R3059" s="537"/>
      <c r="S3059" s="537"/>
    </row>
    <row r="3060" spans="2:19" ht="18.75" customHeight="1">
      <c r="B3060" s="540"/>
      <c r="C3060" s="540"/>
      <c r="D3060" s="538" t="str">
        <f ca="1">IFERROR(_xludf.XLOOKUP(E3060,예산코드!D:D,예산코드!A:A),"")</f>
        <v/>
      </c>
      <c r="E3060" s="540"/>
      <c r="F3060" s="542"/>
      <c r="G3060" s="506"/>
      <c r="H3060" s="507"/>
      <c r="I3060" s="540"/>
      <c r="J3060" s="540"/>
      <c r="K3060" s="543"/>
      <c r="L3060" s="543"/>
      <c r="M3060" s="543" t="str">
        <f t="array" aca="1" ref="M3060" ca="1">IFERROR(_xludf.IFS(지출내역_LMT!$J3060="원천",지출내역_LMT!$K3060*3.3%*-1,지출내역_LMT!$J3060="원천/고용",SUM(지출내역_LMT!$K3060*3.3%*-1,지출내역_LMT!$K3060*75%*0.8%*-1)),"")</f>
        <v/>
      </c>
      <c r="N3060" s="543"/>
      <c r="O3060" s="540"/>
      <c r="P3060" s="540"/>
      <c r="Q3060" s="537"/>
      <c r="R3060" s="537"/>
      <c r="S3060" s="537"/>
    </row>
    <row r="3061" spans="2:19" ht="18.75" customHeight="1">
      <c r="B3061" s="541"/>
      <c r="C3061" s="541"/>
      <c r="D3061" s="538" t="str">
        <f ca="1">IFERROR(_xludf.XLOOKUP(E3061,예산코드!D:D,예산코드!A:A),"")</f>
        <v/>
      </c>
      <c r="E3061" s="541"/>
      <c r="F3061" s="544"/>
      <c r="G3061" s="508"/>
      <c r="H3061" s="509"/>
      <c r="I3061" s="541"/>
      <c r="J3061" s="541"/>
      <c r="K3061" s="545"/>
      <c r="L3061" s="545"/>
      <c r="M3061" s="545" t="str">
        <f t="array" aca="1" ref="M3061" ca="1">IFERROR(_xludf.IFS(지출내역_LMT!$J3061="원천",지출내역_LMT!$K3061*3.3%*-1,지출내역_LMT!$J3061="원천/고용",SUM(지출내역_LMT!$K3061*3.3%*-1,지출내역_LMT!$K3061*75%*0.8%*-1)),"")</f>
        <v/>
      </c>
      <c r="N3061" s="545"/>
      <c r="O3061" s="541"/>
      <c r="P3061" s="541"/>
      <c r="Q3061" s="537"/>
      <c r="R3061" s="537"/>
      <c r="S3061" s="537"/>
    </row>
    <row r="3062" spans="2:19" ht="18.75" customHeight="1">
      <c r="B3062" s="540"/>
      <c r="C3062" s="540"/>
      <c r="D3062" s="538" t="str">
        <f ca="1">IFERROR(_xludf.XLOOKUP(E3062,예산코드!D:D,예산코드!A:A),"")</f>
        <v/>
      </c>
      <c r="E3062" s="540"/>
      <c r="F3062" s="542"/>
      <c r="G3062" s="506"/>
      <c r="H3062" s="507"/>
      <c r="I3062" s="540"/>
      <c r="J3062" s="540"/>
      <c r="K3062" s="543"/>
      <c r="L3062" s="543"/>
      <c r="M3062" s="543" t="str">
        <f t="array" aca="1" ref="M3062" ca="1">IFERROR(_xludf.IFS(지출내역_LMT!$J3062="원천",지출내역_LMT!$K3062*3.3%*-1,지출내역_LMT!$J3062="원천/고용",SUM(지출내역_LMT!$K3062*3.3%*-1,지출내역_LMT!$K3062*75%*0.8%*-1)),"")</f>
        <v/>
      </c>
      <c r="N3062" s="543"/>
      <c r="O3062" s="540"/>
      <c r="P3062" s="540"/>
      <c r="Q3062" s="537"/>
      <c r="R3062" s="537"/>
      <c r="S3062" s="537"/>
    </row>
    <row r="3063" spans="2:19" ht="18.75" customHeight="1">
      <c r="B3063" s="541"/>
      <c r="C3063" s="541"/>
      <c r="D3063" s="538" t="str">
        <f ca="1">IFERROR(_xludf.XLOOKUP(E3063,예산코드!D:D,예산코드!A:A),"")</f>
        <v/>
      </c>
      <c r="E3063" s="541"/>
      <c r="F3063" s="544"/>
      <c r="G3063" s="508"/>
      <c r="H3063" s="509"/>
      <c r="I3063" s="541"/>
      <c r="J3063" s="541"/>
      <c r="K3063" s="545"/>
      <c r="L3063" s="545"/>
      <c r="M3063" s="545" t="str">
        <f t="array" aca="1" ref="M3063" ca="1">IFERROR(_xludf.IFS(지출내역_LMT!$J3063="원천",지출내역_LMT!$K3063*3.3%*-1,지출내역_LMT!$J3063="원천/고용",SUM(지출내역_LMT!$K3063*3.3%*-1,지출내역_LMT!$K3063*75%*0.8%*-1)),"")</f>
        <v/>
      </c>
      <c r="N3063" s="545"/>
      <c r="O3063" s="541"/>
      <c r="P3063" s="541"/>
      <c r="Q3063" s="537"/>
      <c r="R3063" s="537"/>
      <c r="S3063" s="537"/>
    </row>
    <row r="3064" spans="2:19" ht="18.75" customHeight="1">
      <c r="B3064" s="540"/>
      <c r="C3064" s="540"/>
      <c r="D3064" s="538" t="str">
        <f ca="1">IFERROR(_xludf.XLOOKUP(E3064,예산코드!D:D,예산코드!A:A),"")</f>
        <v/>
      </c>
      <c r="E3064" s="540"/>
      <c r="F3064" s="542"/>
      <c r="G3064" s="506"/>
      <c r="H3064" s="507"/>
      <c r="I3064" s="540"/>
      <c r="J3064" s="540"/>
      <c r="K3064" s="543"/>
      <c r="L3064" s="543"/>
      <c r="M3064" s="543" t="str">
        <f t="array" aca="1" ref="M3064" ca="1">IFERROR(_xludf.IFS(지출내역_LMT!$J3064="원천",지출내역_LMT!$K3064*3.3%*-1,지출내역_LMT!$J3064="원천/고용",SUM(지출내역_LMT!$K3064*3.3%*-1,지출내역_LMT!$K3064*75%*0.8%*-1)),"")</f>
        <v/>
      </c>
      <c r="N3064" s="543"/>
      <c r="O3064" s="540"/>
      <c r="P3064" s="540"/>
      <c r="Q3064" s="537"/>
      <c r="R3064" s="537"/>
      <c r="S3064" s="537"/>
    </row>
    <row r="3065" spans="2:19" ht="18.75" customHeight="1">
      <c r="B3065" s="541"/>
      <c r="C3065" s="541"/>
      <c r="D3065" s="538" t="str">
        <f ca="1">IFERROR(_xludf.XLOOKUP(E3065,예산코드!D:D,예산코드!A:A),"")</f>
        <v/>
      </c>
      <c r="E3065" s="541"/>
      <c r="F3065" s="544"/>
      <c r="G3065" s="508"/>
      <c r="H3065" s="509"/>
      <c r="I3065" s="541"/>
      <c r="J3065" s="541"/>
      <c r="K3065" s="545"/>
      <c r="L3065" s="545"/>
      <c r="M3065" s="545" t="str">
        <f t="array" aca="1" ref="M3065" ca="1">IFERROR(_xludf.IFS(지출내역_LMT!$J3065="원천",지출내역_LMT!$K3065*3.3%*-1,지출내역_LMT!$J3065="원천/고용",SUM(지출내역_LMT!$K3065*3.3%*-1,지출내역_LMT!$K3065*75%*0.8%*-1)),"")</f>
        <v/>
      </c>
      <c r="N3065" s="545"/>
      <c r="O3065" s="541"/>
      <c r="P3065" s="541"/>
      <c r="Q3065" s="537"/>
      <c r="R3065" s="537"/>
      <c r="S3065" s="537"/>
    </row>
    <row r="3066" spans="2:19" ht="18.75" customHeight="1">
      <c r="B3066" s="540"/>
      <c r="C3066" s="540"/>
      <c r="D3066" s="538" t="str">
        <f ca="1">IFERROR(_xludf.XLOOKUP(E3066,예산코드!D:D,예산코드!A:A),"")</f>
        <v/>
      </c>
      <c r="E3066" s="540"/>
      <c r="F3066" s="542"/>
      <c r="G3066" s="506"/>
      <c r="H3066" s="507"/>
      <c r="I3066" s="540"/>
      <c r="J3066" s="540"/>
      <c r="K3066" s="543"/>
      <c r="L3066" s="543"/>
      <c r="M3066" s="543" t="str">
        <f t="array" aca="1" ref="M3066" ca="1">IFERROR(_xludf.IFS(지출내역_LMT!$J3066="원천",지출내역_LMT!$K3066*3.3%*-1,지출내역_LMT!$J3066="원천/고용",SUM(지출내역_LMT!$K3066*3.3%*-1,지출내역_LMT!$K3066*75%*0.8%*-1)),"")</f>
        <v/>
      </c>
      <c r="N3066" s="543"/>
      <c r="O3066" s="540"/>
      <c r="P3066" s="540"/>
      <c r="Q3066" s="537"/>
      <c r="R3066" s="537"/>
      <c r="S3066" s="537"/>
    </row>
    <row r="3067" spans="2:19" ht="18.75" customHeight="1">
      <c r="B3067" s="541"/>
      <c r="C3067" s="541"/>
      <c r="D3067" s="538" t="str">
        <f ca="1">IFERROR(_xludf.XLOOKUP(E3067,예산코드!D:D,예산코드!A:A),"")</f>
        <v/>
      </c>
      <c r="E3067" s="541"/>
      <c r="F3067" s="544"/>
      <c r="G3067" s="508"/>
      <c r="H3067" s="509"/>
      <c r="I3067" s="541"/>
      <c r="J3067" s="541"/>
      <c r="K3067" s="545"/>
      <c r="L3067" s="545"/>
      <c r="M3067" s="545" t="str">
        <f t="array" aca="1" ref="M3067" ca="1">IFERROR(_xludf.IFS(지출내역_LMT!$J3067="원천",지출내역_LMT!$K3067*3.3%*-1,지출내역_LMT!$J3067="원천/고용",SUM(지출내역_LMT!$K3067*3.3%*-1,지출내역_LMT!$K3067*75%*0.8%*-1)),"")</f>
        <v/>
      </c>
      <c r="N3067" s="545"/>
      <c r="O3067" s="541"/>
      <c r="P3067" s="541"/>
      <c r="Q3067" s="537"/>
      <c r="R3067" s="537"/>
      <c r="S3067" s="537"/>
    </row>
    <row r="3068" spans="2:19" ht="18.75" customHeight="1">
      <c r="B3068" s="540"/>
      <c r="C3068" s="540"/>
      <c r="D3068" s="538" t="str">
        <f ca="1">IFERROR(_xludf.XLOOKUP(E3068,예산코드!D:D,예산코드!A:A),"")</f>
        <v/>
      </c>
      <c r="E3068" s="540"/>
      <c r="F3068" s="542"/>
      <c r="G3068" s="506"/>
      <c r="H3068" s="507"/>
      <c r="I3068" s="540"/>
      <c r="J3068" s="540"/>
      <c r="K3068" s="543"/>
      <c r="L3068" s="543"/>
      <c r="M3068" s="543" t="str">
        <f t="array" aca="1" ref="M3068" ca="1">IFERROR(_xludf.IFS(지출내역_LMT!$J3068="원천",지출내역_LMT!$K3068*3.3%*-1,지출내역_LMT!$J3068="원천/고용",SUM(지출내역_LMT!$K3068*3.3%*-1,지출내역_LMT!$K3068*75%*0.8%*-1)),"")</f>
        <v/>
      </c>
      <c r="N3068" s="543"/>
      <c r="O3068" s="540"/>
      <c r="P3068" s="540"/>
      <c r="Q3068" s="537"/>
      <c r="R3068" s="537"/>
      <c r="S3068" s="537"/>
    </row>
    <row r="3069" spans="2:19" ht="18.75" customHeight="1">
      <c r="B3069" s="541"/>
      <c r="C3069" s="541"/>
      <c r="D3069" s="538" t="str">
        <f ca="1">IFERROR(_xludf.XLOOKUP(E3069,예산코드!D:D,예산코드!A:A),"")</f>
        <v/>
      </c>
      <c r="E3069" s="541"/>
      <c r="F3069" s="544"/>
      <c r="G3069" s="508"/>
      <c r="H3069" s="509"/>
      <c r="I3069" s="541"/>
      <c r="J3069" s="541"/>
      <c r="K3069" s="545"/>
      <c r="L3069" s="545"/>
      <c r="M3069" s="545" t="str">
        <f t="array" aca="1" ref="M3069" ca="1">IFERROR(_xludf.IFS(지출내역_LMT!$J3069="원천",지출내역_LMT!$K3069*3.3%*-1,지출내역_LMT!$J3069="원천/고용",SUM(지출내역_LMT!$K3069*3.3%*-1,지출내역_LMT!$K3069*75%*0.8%*-1)),"")</f>
        <v/>
      </c>
      <c r="N3069" s="545"/>
      <c r="O3069" s="541"/>
      <c r="P3069" s="541"/>
      <c r="Q3069" s="537"/>
      <c r="R3069" s="537"/>
      <c r="S3069" s="537"/>
    </row>
    <row r="3070" spans="2:19" ht="18.75" customHeight="1">
      <c r="B3070" s="540"/>
      <c r="C3070" s="540"/>
      <c r="D3070" s="538" t="str">
        <f ca="1">IFERROR(_xludf.XLOOKUP(E3070,예산코드!D:D,예산코드!A:A),"")</f>
        <v/>
      </c>
      <c r="E3070" s="540"/>
      <c r="F3070" s="542"/>
      <c r="G3070" s="506"/>
      <c r="H3070" s="507"/>
      <c r="I3070" s="540"/>
      <c r="J3070" s="540"/>
      <c r="K3070" s="543"/>
      <c r="L3070" s="543"/>
      <c r="M3070" s="543" t="str">
        <f t="array" aca="1" ref="M3070" ca="1">IFERROR(_xludf.IFS(지출내역_LMT!$J3070="원천",지출내역_LMT!$K3070*3.3%*-1,지출내역_LMT!$J3070="원천/고용",SUM(지출내역_LMT!$K3070*3.3%*-1,지출내역_LMT!$K3070*75%*0.8%*-1)),"")</f>
        <v/>
      </c>
      <c r="N3070" s="543"/>
      <c r="O3070" s="540"/>
      <c r="P3070" s="540"/>
      <c r="Q3070" s="537"/>
      <c r="R3070" s="537"/>
      <c r="S3070" s="537"/>
    </row>
    <row r="3071" spans="2:19" ht="18.75" customHeight="1">
      <c r="B3071" s="541"/>
      <c r="C3071" s="541"/>
      <c r="D3071" s="538" t="str">
        <f ca="1">IFERROR(_xludf.XLOOKUP(E3071,예산코드!D:D,예산코드!A:A),"")</f>
        <v/>
      </c>
      <c r="E3071" s="541"/>
      <c r="F3071" s="544"/>
      <c r="G3071" s="508"/>
      <c r="H3071" s="509"/>
      <c r="I3071" s="541"/>
      <c r="J3071" s="541"/>
      <c r="K3071" s="545"/>
      <c r="L3071" s="545"/>
      <c r="M3071" s="545" t="str">
        <f t="array" aca="1" ref="M3071" ca="1">IFERROR(_xludf.IFS(지출내역_LMT!$J3071="원천",지출내역_LMT!$K3071*3.3%*-1,지출내역_LMT!$J3071="원천/고용",SUM(지출내역_LMT!$K3071*3.3%*-1,지출내역_LMT!$K3071*75%*0.8%*-1)),"")</f>
        <v/>
      </c>
      <c r="N3071" s="545"/>
      <c r="O3071" s="541"/>
      <c r="P3071" s="541"/>
      <c r="Q3071" s="537"/>
      <c r="R3071" s="537"/>
      <c r="S3071" s="537"/>
    </row>
    <row r="3072" spans="2:19" ht="18.75" customHeight="1">
      <c r="B3072" s="540"/>
      <c r="C3072" s="540"/>
      <c r="D3072" s="538" t="str">
        <f ca="1">IFERROR(_xludf.XLOOKUP(E3072,예산코드!D:D,예산코드!A:A),"")</f>
        <v/>
      </c>
      <c r="E3072" s="540"/>
      <c r="F3072" s="542"/>
      <c r="G3072" s="506"/>
      <c r="H3072" s="507"/>
      <c r="I3072" s="540"/>
      <c r="J3072" s="540"/>
      <c r="K3072" s="543"/>
      <c r="L3072" s="543"/>
      <c r="M3072" s="543" t="str">
        <f t="array" aca="1" ref="M3072" ca="1">IFERROR(_xludf.IFS(지출내역_LMT!$J3072="원천",지출내역_LMT!$K3072*3.3%*-1,지출내역_LMT!$J3072="원천/고용",SUM(지출내역_LMT!$K3072*3.3%*-1,지출내역_LMT!$K3072*75%*0.8%*-1)),"")</f>
        <v/>
      </c>
      <c r="N3072" s="543"/>
      <c r="O3072" s="540"/>
      <c r="P3072" s="540"/>
      <c r="Q3072" s="537"/>
      <c r="R3072" s="537"/>
      <c r="S3072" s="537"/>
    </row>
    <row r="3073" spans="2:19" ht="18.75" customHeight="1">
      <c r="B3073" s="541"/>
      <c r="C3073" s="541"/>
      <c r="D3073" s="538" t="str">
        <f ca="1">IFERROR(_xludf.XLOOKUP(E3073,예산코드!D:D,예산코드!A:A),"")</f>
        <v/>
      </c>
      <c r="E3073" s="541"/>
      <c r="F3073" s="544"/>
      <c r="G3073" s="508"/>
      <c r="H3073" s="509"/>
      <c r="I3073" s="541"/>
      <c r="J3073" s="541"/>
      <c r="K3073" s="545"/>
      <c r="L3073" s="545"/>
      <c r="M3073" s="545" t="str">
        <f t="array" aca="1" ref="M3073" ca="1">IFERROR(_xludf.IFS(지출내역_LMT!$J3073="원천",지출내역_LMT!$K3073*3.3%*-1,지출내역_LMT!$J3073="원천/고용",SUM(지출내역_LMT!$K3073*3.3%*-1,지출내역_LMT!$K3073*75%*0.8%*-1)),"")</f>
        <v/>
      </c>
      <c r="N3073" s="545"/>
      <c r="O3073" s="541"/>
      <c r="P3073" s="541"/>
      <c r="Q3073" s="537"/>
      <c r="R3073" s="537"/>
      <c r="S3073" s="537"/>
    </row>
    <row r="3074" spans="2:19" ht="18.75" customHeight="1">
      <c r="B3074" s="540"/>
      <c r="C3074" s="540"/>
      <c r="D3074" s="538" t="str">
        <f ca="1">IFERROR(_xludf.XLOOKUP(E3074,예산코드!D:D,예산코드!A:A),"")</f>
        <v/>
      </c>
      <c r="E3074" s="540"/>
      <c r="F3074" s="542"/>
      <c r="G3074" s="506"/>
      <c r="H3074" s="507"/>
      <c r="I3074" s="540"/>
      <c r="J3074" s="540"/>
      <c r="K3074" s="543"/>
      <c r="L3074" s="543"/>
      <c r="M3074" s="543" t="str">
        <f t="array" aca="1" ref="M3074" ca="1">IFERROR(_xludf.IFS(지출내역_LMT!$J3074="원천",지출내역_LMT!$K3074*3.3%*-1,지출내역_LMT!$J3074="원천/고용",SUM(지출내역_LMT!$K3074*3.3%*-1,지출내역_LMT!$K3074*75%*0.8%*-1)),"")</f>
        <v/>
      </c>
      <c r="N3074" s="543"/>
      <c r="O3074" s="540"/>
      <c r="P3074" s="540"/>
      <c r="Q3074" s="537"/>
      <c r="R3074" s="537"/>
      <c r="S3074" s="537"/>
    </row>
    <row r="3075" spans="2:19" ht="18.75" customHeight="1">
      <c r="B3075" s="541"/>
      <c r="C3075" s="541"/>
      <c r="D3075" s="538" t="str">
        <f ca="1">IFERROR(_xludf.XLOOKUP(E3075,예산코드!D:D,예산코드!A:A),"")</f>
        <v/>
      </c>
      <c r="E3075" s="541"/>
      <c r="F3075" s="544"/>
      <c r="G3075" s="508"/>
      <c r="H3075" s="509"/>
      <c r="I3075" s="541"/>
      <c r="J3075" s="541"/>
      <c r="K3075" s="545"/>
      <c r="L3075" s="545"/>
      <c r="M3075" s="545" t="str">
        <f t="array" aca="1" ref="M3075" ca="1">IFERROR(_xludf.IFS(지출내역_LMT!$J3075="원천",지출내역_LMT!$K3075*3.3%*-1,지출내역_LMT!$J3075="원천/고용",SUM(지출내역_LMT!$K3075*3.3%*-1,지출내역_LMT!$K3075*75%*0.8%*-1)),"")</f>
        <v/>
      </c>
      <c r="N3075" s="545"/>
      <c r="O3075" s="541"/>
      <c r="P3075" s="541"/>
      <c r="Q3075" s="537"/>
      <c r="R3075" s="537"/>
      <c r="S3075" s="537"/>
    </row>
    <row r="3076" spans="2:19" ht="18.75" customHeight="1">
      <c r="B3076" s="540"/>
      <c r="C3076" s="540"/>
      <c r="D3076" s="538" t="str">
        <f ca="1">IFERROR(_xludf.XLOOKUP(E3076,예산코드!D:D,예산코드!A:A),"")</f>
        <v/>
      </c>
      <c r="E3076" s="540"/>
      <c r="F3076" s="542"/>
      <c r="G3076" s="506"/>
      <c r="H3076" s="507"/>
      <c r="I3076" s="540"/>
      <c r="J3076" s="540"/>
      <c r="K3076" s="543"/>
      <c r="L3076" s="543"/>
      <c r="M3076" s="543" t="str">
        <f t="array" aca="1" ref="M3076" ca="1">IFERROR(_xludf.IFS(지출내역_LMT!$J3076="원천",지출내역_LMT!$K3076*3.3%*-1,지출내역_LMT!$J3076="원천/고용",SUM(지출내역_LMT!$K3076*3.3%*-1,지출내역_LMT!$K3076*75%*0.8%*-1)),"")</f>
        <v/>
      </c>
      <c r="N3076" s="543"/>
      <c r="O3076" s="540"/>
      <c r="P3076" s="540"/>
      <c r="Q3076" s="537"/>
      <c r="R3076" s="537"/>
      <c r="S3076" s="537"/>
    </row>
    <row r="3077" spans="2:19" ht="18.75" customHeight="1">
      <c r="B3077" s="541"/>
      <c r="C3077" s="541"/>
      <c r="D3077" s="538" t="str">
        <f ca="1">IFERROR(_xludf.XLOOKUP(E3077,예산코드!D:D,예산코드!A:A),"")</f>
        <v/>
      </c>
      <c r="E3077" s="541"/>
      <c r="F3077" s="544"/>
      <c r="G3077" s="508"/>
      <c r="H3077" s="509"/>
      <c r="I3077" s="541"/>
      <c r="J3077" s="541"/>
      <c r="K3077" s="545"/>
      <c r="L3077" s="545"/>
      <c r="M3077" s="545" t="str">
        <f t="array" aca="1" ref="M3077" ca="1">IFERROR(_xludf.IFS(지출내역_LMT!$J3077="원천",지출내역_LMT!$K3077*3.3%*-1,지출내역_LMT!$J3077="원천/고용",SUM(지출내역_LMT!$K3077*3.3%*-1,지출내역_LMT!$K3077*75%*0.8%*-1)),"")</f>
        <v/>
      </c>
      <c r="N3077" s="545"/>
      <c r="O3077" s="541"/>
      <c r="P3077" s="541"/>
      <c r="Q3077" s="537"/>
      <c r="R3077" s="537"/>
      <c r="S3077" s="537"/>
    </row>
    <row r="3078" spans="2:19" ht="18.75" customHeight="1">
      <c r="B3078" s="540"/>
      <c r="C3078" s="540"/>
      <c r="D3078" s="538" t="str">
        <f ca="1">IFERROR(_xludf.XLOOKUP(E3078,예산코드!D:D,예산코드!A:A),"")</f>
        <v/>
      </c>
      <c r="E3078" s="540"/>
      <c r="F3078" s="542"/>
      <c r="G3078" s="506"/>
      <c r="H3078" s="507"/>
      <c r="I3078" s="540"/>
      <c r="J3078" s="540"/>
      <c r="K3078" s="543"/>
      <c r="L3078" s="543"/>
      <c r="M3078" s="543" t="str">
        <f t="array" aca="1" ref="M3078" ca="1">IFERROR(_xludf.IFS(지출내역_LMT!$J3078="원천",지출내역_LMT!$K3078*3.3%*-1,지출내역_LMT!$J3078="원천/고용",SUM(지출내역_LMT!$K3078*3.3%*-1,지출내역_LMT!$K3078*75%*0.8%*-1)),"")</f>
        <v/>
      </c>
      <c r="N3078" s="543"/>
      <c r="O3078" s="540"/>
      <c r="P3078" s="540"/>
      <c r="Q3078" s="537"/>
      <c r="R3078" s="537"/>
      <c r="S3078" s="537"/>
    </row>
    <row r="3079" spans="2:19" ht="18.75" customHeight="1">
      <c r="B3079" s="541"/>
      <c r="C3079" s="541"/>
      <c r="D3079" s="538" t="str">
        <f ca="1">IFERROR(_xludf.XLOOKUP(E3079,예산코드!D:D,예산코드!A:A),"")</f>
        <v/>
      </c>
      <c r="E3079" s="541"/>
      <c r="F3079" s="544"/>
      <c r="G3079" s="508"/>
      <c r="H3079" s="509"/>
      <c r="I3079" s="541"/>
      <c r="J3079" s="541"/>
      <c r="K3079" s="545"/>
      <c r="L3079" s="545"/>
      <c r="M3079" s="545" t="str">
        <f t="array" aca="1" ref="M3079" ca="1">IFERROR(_xludf.IFS(지출내역_LMT!$J3079="원천",지출내역_LMT!$K3079*3.3%*-1,지출내역_LMT!$J3079="원천/고용",SUM(지출내역_LMT!$K3079*3.3%*-1,지출내역_LMT!$K3079*75%*0.8%*-1)),"")</f>
        <v/>
      </c>
      <c r="N3079" s="545"/>
      <c r="O3079" s="541"/>
      <c r="P3079" s="541"/>
      <c r="Q3079" s="537"/>
      <c r="R3079" s="537"/>
      <c r="S3079" s="537"/>
    </row>
    <row r="3080" spans="2:19" ht="18.75" customHeight="1">
      <c r="B3080" s="540"/>
      <c r="C3080" s="540"/>
      <c r="D3080" s="538" t="str">
        <f ca="1">IFERROR(_xludf.XLOOKUP(E3080,예산코드!D:D,예산코드!A:A),"")</f>
        <v/>
      </c>
      <c r="E3080" s="540"/>
      <c r="F3080" s="542"/>
      <c r="G3080" s="506"/>
      <c r="H3080" s="507"/>
      <c r="I3080" s="540"/>
      <c r="J3080" s="540"/>
      <c r="K3080" s="543"/>
      <c r="L3080" s="543"/>
      <c r="M3080" s="543" t="str">
        <f t="array" aca="1" ref="M3080" ca="1">IFERROR(_xludf.IFS(지출내역_LMT!$J3080="원천",지출내역_LMT!$K3080*3.3%*-1,지출내역_LMT!$J3080="원천/고용",SUM(지출내역_LMT!$K3080*3.3%*-1,지출내역_LMT!$K3080*75%*0.8%*-1)),"")</f>
        <v/>
      </c>
      <c r="N3080" s="543"/>
      <c r="O3080" s="540"/>
      <c r="P3080" s="540"/>
      <c r="Q3080" s="537"/>
      <c r="R3080" s="537"/>
      <c r="S3080" s="537"/>
    </row>
    <row r="3081" spans="2:19" ht="18.75" customHeight="1">
      <c r="B3081" s="541"/>
      <c r="C3081" s="541"/>
      <c r="D3081" s="538" t="str">
        <f ca="1">IFERROR(_xludf.XLOOKUP(E3081,예산코드!D:D,예산코드!A:A),"")</f>
        <v/>
      </c>
      <c r="E3081" s="541"/>
      <c r="F3081" s="544"/>
      <c r="G3081" s="508"/>
      <c r="H3081" s="509"/>
      <c r="I3081" s="541"/>
      <c r="J3081" s="541"/>
      <c r="K3081" s="545"/>
      <c r="L3081" s="545"/>
      <c r="M3081" s="545" t="str">
        <f t="array" aca="1" ref="M3081" ca="1">IFERROR(_xludf.IFS(지출내역_LMT!$J3081="원천",지출내역_LMT!$K3081*3.3%*-1,지출내역_LMT!$J3081="원천/고용",SUM(지출내역_LMT!$K3081*3.3%*-1,지출내역_LMT!$K3081*75%*0.8%*-1)),"")</f>
        <v/>
      </c>
      <c r="N3081" s="545"/>
      <c r="O3081" s="541"/>
      <c r="P3081" s="541"/>
      <c r="Q3081" s="537"/>
      <c r="R3081" s="537"/>
      <c r="S3081" s="537"/>
    </row>
    <row r="3082" spans="2:19" ht="18.75" customHeight="1">
      <c r="B3082" s="540"/>
      <c r="C3082" s="540"/>
      <c r="D3082" s="538" t="str">
        <f ca="1">IFERROR(_xludf.XLOOKUP(E3082,예산코드!D:D,예산코드!A:A),"")</f>
        <v/>
      </c>
      <c r="E3082" s="540"/>
      <c r="F3082" s="542"/>
      <c r="G3082" s="506"/>
      <c r="H3082" s="507"/>
      <c r="I3082" s="540"/>
      <c r="J3082" s="540"/>
      <c r="K3082" s="543"/>
      <c r="L3082" s="543"/>
      <c r="M3082" s="543" t="str">
        <f t="array" aca="1" ref="M3082" ca="1">IFERROR(_xludf.IFS(지출내역_LMT!$J3082="원천",지출내역_LMT!$K3082*3.3%*-1,지출내역_LMT!$J3082="원천/고용",SUM(지출내역_LMT!$K3082*3.3%*-1,지출내역_LMT!$K3082*75%*0.8%*-1)),"")</f>
        <v/>
      </c>
      <c r="N3082" s="543"/>
      <c r="O3082" s="540"/>
      <c r="P3082" s="540"/>
      <c r="Q3082" s="537"/>
      <c r="R3082" s="537"/>
      <c r="S3082" s="537"/>
    </row>
    <row r="3083" spans="2:19" ht="18.75" customHeight="1">
      <c r="B3083" s="541"/>
      <c r="C3083" s="541"/>
      <c r="D3083" s="538" t="str">
        <f ca="1">IFERROR(_xludf.XLOOKUP(E3083,예산코드!D:D,예산코드!A:A),"")</f>
        <v/>
      </c>
      <c r="E3083" s="541"/>
      <c r="F3083" s="544"/>
      <c r="G3083" s="508"/>
      <c r="H3083" s="509"/>
      <c r="I3083" s="541"/>
      <c r="J3083" s="541"/>
      <c r="K3083" s="545"/>
      <c r="L3083" s="545"/>
      <c r="M3083" s="545" t="str">
        <f t="array" aca="1" ref="M3083" ca="1">IFERROR(_xludf.IFS(지출내역_LMT!$J3083="원천",지출내역_LMT!$K3083*3.3%*-1,지출내역_LMT!$J3083="원천/고용",SUM(지출내역_LMT!$K3083*3.3%*-1,지출내역_LMT!$K3083*75%*0.8%*-1)),"")</f>
        <v/>
      </c>
      <c r="N3083" s="545"/>
      <c r="O3083" s="541"/>
      <c r="P3083" s="541"/>
      <c r="Q3083" s="537"/>
      <c r="R3083" s="537"/>
      <c r="S3083" s="537"/>
    </row>
    <row r="3084" spans="2:19" ht="18.75" customHeight="1">
      <c r="B3084" s="540"/>
      <c r="C3084" s="540"/>
      <c r="D3084" s="538" t="str">
        <f ca="1">IFERROR(_xludf.XLOOKUP(E3084,예산코드!D:D,예산코드!A:A),"")</f>
        <v/>
      </c>
      <c r="E3084" s="540"/>
      <c r="F3084" s="542"/>
      <c r="G3084" s="506"/>
      <c r="H3084" s="507"/>
      <c r="I3084" s="540"/>
      <c r="J3084" s="540"/>
      <c r="K3084" s="543"/>
      <c r="L3084" s="543"/>
      <c r="M3084" s="543" t="str">
        <f t="array" aca="1" ref="M3084" ca="1">IFERROR(_xludf.IFS(지출내역_LMT!$J3084="원천",지출내역_LMT!$K3084*3.3%*-1,지출내역_LMT!$J3084="원천/고용",SUM(지출내역_LMT!$K3084*3.3%*-1,지출내역_LMT!$K3084*75%*0.8%*-1)),"")</f>
        <v/>
      </c>
      <c r="N3084" s="543"/>
      <c r="O3084" s="540"/>
      <c r="P3084" s="540"/>
      <c r="Q3084" s="537"/>
      <c r="R3084" s="537"/>
      <c r="S3084" s="537"/>
    </row>
    <row r="3085" spans="2:19" ht="18.75" customHeight="1">
      <c r="B3085" s="541"/>
      <c r="C3085" s="541"/>
      <c r="D3085" s="538" t="str">
        <f ca="1">IFERROR(_xludf.XLOOKUP(E3085,예산코드!D:D,예산코드!A:A),"")</f>
        <v/>
      </c>
      <c r="E3085" s="541"/>
      <c r="F3085" s="544"/>
      <c r="G3085" s="508"/>
      <c r="H3085" s="509"/>
      <c r="I3085" s="541"/>
      <c r="J3085" s="541"/>
      <c r="K3085" s="545"/>
      <c r="L3085" s="545"/>
      <c r="M3085" s="545" t="str">
        <f t="array" aca="1" ref="M3085" ca="1">IFERROR(_xludf.IFS(지출내역_LMT!$J3085="원천",지출내역_LMT!$K3085*3.3%*-1,지출내역_LMT!$J3085="원천/고용",SUM(지출내역_LMT!$K3085*3.3%*-1,지출내역_LMT!$K3085*75%*0.8%*-1)),"")</f>
        <v/>
      </c>
      <c r="N3085" s="545"/>
      <c r="O3085" s="541"/>
      <c r="P3085" s="541"/>
      <c r="Q3085" s="537"/>
      <c r="R3085" s="537"/>
      <c r="S3085" s="537"/>
    </row>
    <row r="3086" spans="2:19" ht="18.75" customHeight="1">
      <c r="B3086" s="540"/>
      <c r="C3086" s="540"/>
      <c r="D3086" s="538" t="str">
        <f ca="1">IFERROR(_xludf.XLOOKUP(E3086,예산코드!D:D,예산코드!A:A),"")</f>
        <v/>
      </c>
      <c r="E3086" s="540"/>
      <c r="F3086" s="542"/>
      <c r="G3086" s="506"/>
      <c r="H3086" s="507"/>
      <c r="I3086" s="540"/>
      <c r="J3086" s="540"/>
      <c r="K3086" s="543"/>
      <c r="L3086" s="543"/>
      <c r="M3086" s="543" t="str">
        <f t="array" aca="1" ref="M3086" ca="1">IFERROR(_xludf.IFS(지출내역_LMT!$J3086="원천",지출내역_LMT!$K3086*3.3%*-1,지출내역_LMT!$J3086="원천/고용",SUM(지출내역_LMT!$K3086*3.3%*-1,지출내역_LMT!$K3086*75%*0.8%*-1)),"")</f>
        <v/>
      </c>
      <c r="N3086" s="543"/>
      <c r="O3086" s="540"/>
      <c r="P3086" s="540"/>
      <c r="Q3086" s="537"/>
      <c r="R3086" s="537"/>
      <c r="S3086" s="537"/>
    </row>
    <row r="3087" spans="2:19" ht="18.75" customHeight="1">
      <c r="B3087" s="541"/>
      <c r="C3087" s="541"/>
      <c r="D3087" s="538" t="str">
        <f ca="1">IFERROR(_xludf.XLOOKUP(E3087,예산코드!D:D,예산코드!A:A),"")</f>
        <v/>
      </c>
      <c r="E3087" s="541"/>
      <c r="F3087" s="544"/>
      <c r="G3087" s="508"/>
      <c r="H3087" s="509"/>
      <c r="I3087" s="541"/>
      <c r="J3087" s="541"/>
      <c r="K3087" s="545"/>
      <c r="L3087" s="545"/>
      <c r="M3087" s="545" t="str">
        <f t="array" aca="1" ref="M3087" ca="1">IFERROR(_xludf.IFS(지출내역_LMT!$J3087="원천",지출내역_LMT!$K3087*3.3%*-1,지출내역_LMT!$J3087="원천/고용",SUM(지출내역_LMT!$K3087*3.3%*-1,지출내역_LMT!$K3087*75%*0.8%*-1)),"")</f>
        <v/>
      </c>
      <c r="N3087" s="545"/>
      <c r="O3087" s="541"/>
      <c r="P3087" s="541"/>
      <c r="Q3087" s="537"/>
      <c r="R3087" s="537"/>
      <c r="S3087" s="537"/>
    </row>
    <row r="3088" spans="2:19" ht="18.75" customHeight="1">
      <c r="B3088" s="540"/>
      <c r="C3088" s="540"/>
      <c r="D3088" s="538" t="str">
        <f ca="1">IFERROR(_xludf.XLOOKUP(E3088,예산코드!D:D,예산코드!A:A),"")</f>
        <v/>
      </c>
      <c r="E3088" s="540"/>
      <c r="F3088" s="542"/>
      <c r="G3088" s="506"/>
      <c r="H3088" s="507"/>
      <c r="I3088" s="540"/>
      <c r="J3088" s="540"/>
      <c r="K3088" s="543"/>
      <c r="L3088" s="543"/>
      <c r="M3088" s="543" t="str">
        <f t="array" aca="1" ref="M3088" ca="1">IFERROR(_xludf.IFS(지출내역_LMT!$J3088="원천",지출내역_LMT!$K3088*3.3%*-1,지출내역_LMT!$J3088="원천/고용",SUM(지출내역_LMT!$K3088*3.3%*-1,지출내역_LMT!$K3088*75%*0.8%*-1)),"")</f>
        <v/>
      </c>
      <c r="N3088" s="543"/>
      <c r="O3088" s="540"/>
      <c r="P3088" s="540"/>
      <c r="Q3088" s="537"/>
      <c r="R3088" s="537"/>
      <c r="S3088" s="537"/>
    </row>
    <row r="3089" spans="2:19" ht="18.75" customHeight="1">
      <c r="B3089" s="541"/>
      <c r="C3089" s="541"/>
      <c r="D3089" s="538" t="str">
        <f ca="1">IFERROR(_xludf.XLOOKUP(E3089,예산코드!D:D,예산코드!A:A),"")</f>
        <v/>
      </c>
      <c r="E3089" s="541"/>
      <c r="F3089" s="544"/>
      <c r="G3089" s="508"/>
      <c r="H3089" s="509"/>
      <c r="I3089" s="541"/>
      <c r="J3089" s="541"/>
      <c r="K3089" s="545"/>
      <c r="L3089" s="545"/>
      <c r="M3089" s="545" t="str">
        <f t="array" aca="1" ref="M3089" ca="1">IFERROR(_xludf.IFS(지출내역_LMT!$J3089="원천",지출내역_LMT!$K3089*3.3%*-1,지출내역_LMT!$J3089="원천/고용",SUM(지출내역_LMT!$K3089*3.3%*-1,지출내역_LMT!$K3089*75%*0.8%*-1)),"")</f>
        <v/>
      </c>
      <c r="N3089" s="545"/>
      <c r="O3089" s="541"/>
      <c r="P3089" s="541"/>
      <c r="Q3089" s="537"/>
      <c r="R3089" s="537"/>
      <c r="S3089" s="537"/>
    </row>
    <row r="3090" spans="2:19" ht="18.75" customHeight="1">
      <c r="B3090" s="540"/>
      <c r="C3090" s="540"/>
      <c r="D3090" s="538" t="str">
        <f ca="1">IFERROR(_xludf.XLOOKUP(E3090,예산코드!D:D,예산코드!A:A),"")</f>
        <v/>
      </c>
      <c r="E3090" s="540"/>
      <c r="F3090" s="542"/>
      <c r="G3090" s="506"/>
      <c r="H3090" s="507"/>
      <c r="I3090" s="540"/>
      <c r="J3090" s="540"/>
      <c r="K3090" s="543"/>
      <c r="L3090" s="543"/>
      <c r="M3090" s="543" t="str">
        <f t="array" aca="1" ref="M3090" ca="1">IFERROR(_xludf.IFS(지출내역_LMT!$J3090="원천",지출내역_LMT!$K3090*3.3%*-1,지출내역_LMT!$J3090="원천/고용",SUM(지출내역_LMT!$K3090*3.3%*-1,지출내역_LMT!$K3090*75%*0.8%*-1)),"")</f>
        <v/>
      </c>
      <c r="N3090" s="543"/>
      <c r="O3090" s="540"/>
      <c r="P3090" s="540"/>
      <c r="Q3090" s="537"/>
      <c r="R3090" s="537"/>
      <c r="S3090" s="537"/>
    </row>
    <row r="3091" spans="2:19" ht="18.75" customHeight="1">
      <c r="B3091" s="541"/>
      <c r="C3091" s="541"/>
      <c r="D3091" s="538" t="str">
        <f ca="1">IFERROR(_xludf.XLOOKUP(E3091,예산코드!D:D,예산코드!A:A),"")</f>
        <v/>
      </c>
      <c r="E3091" s="541"/>
      <c r="F3091" s="544"/>
      <c r="G3091" s="508"/>
      <c r="H3091" s="509"/>
      <c r="I3091" s="541"/>
      <c r="J3091" s="541"/>
      <c r="K3091" s="545"/>
      <c r="L3091" s="545"/>
      <c r="M3091" s="545" t="str">
        <f t="array" aca="1" ref="M3091" ca="1">IFERROR(_xludf.IFS(지출내역_LMT!$J3091="원천",지출내역_LMT!$K3091*3.3%*-1,지출내역_LMT!$J3091="원천/고용",SUM(지출내역_LMT!$K3091*3.3%*-1,지출내역_LMT!$K3091*75%*0.8%*-1)),"")</f>
        <v/>
      </c>
      <c r="N3091" s="545"/>
      <c r="O3091" s="541"/>
      <c r="P3091" s="541"/>
      <c r="Q3091" s="537"/>
      <c r="R3091" s="537"/>
      <c r="S3091" s="537"/>
    </row>
    <row r="3092" spans="2:19" ht="18.75" customHeight="1">
      <c r="B3092" s="540"/>
      <c r="C3092" s="540"/>
      <c r="D3092" s="538" t="str">
        <f ca="1">IFERROR(_xludf.XLOOKUP(E3092,예산코드!D:D,예산코드!A:A),"")</f>
        <v/>
      </c>
      <c r="E3092" s="540"/>
      <c r="F3092" s="542"/>
      <c r="G3092" s="506"/>
      <c r="H3092" s="507"/>
      <c r="I3092" s="540"/>
      <c r="J3092" s="540"/>
      <c r="K3092" s="543"/>
      <c r="L3092" s="543"/>
      <c r="M3092" s="543" t="str">
        <f t="array" aca="1" ref="M3092" ca="1">IFERROR(_xludf.IFS(지출내역_LMT!$J3092="원천",지출내역_LMT!$K3092*3.3%*-1,지출내역_LMT!$J3092="원천/고용",SUM(지출내역_LMT!$K3092*3.3%*-1,지출내역_LMT!$K3092*75%*0.8%*-1)),"")</f>
        <v/>
      </c>
      <c r="N3092" s="543"/>
      <c r="O3092" s="540"/>
      <c r="P3092" s="540"/>
      <c r="Q3092" s="537"/>
      <c r="R3092" s="537"/>
      <c r="S3092" s="537"/>
    </row>
    <row r="3093" spans="2:19" ht="18.75" customHeight="1">
      <c r="B3093" s="541"/>
      <c r="C3093" s="541"/>
      <c r="D3093" s="538" t="str">
        <f ca="1">IFERROR(_xludf.XLOOKUP(E3093,예산코드!D:D,예산코드!A:A),"")</f>
        <v/>
      </c>
      <c r="E3093" s="541"/>
      <c r="F3093" s="544"/>
      <c r="G3093" s="508"/>
      <c r="H3093" s="509"/>
      <c r="I3093" s="541"/>
      <c r="J3093" s="541"/>
      <c r="K3093" s="545"/>
      <c r="L3093" s="545"/>
      <c r="M3093" s="545" t="str">
        <f t="array" aca="1" ref="M3093" ca="1">IFERROR(_xludf.IFS(지출내역_LMT!$J3093="원천",지출내역_LMT!$K3093*3.3%*-1,지출내역_LMT!$J3093="원천/고용",SUM(지출내역_LMT!$K3093*3.3%*-1,지출내역_LMT!$K3093*75%*0.8%*-1)),"")</f>
        <v/>
      </c>
      <c r="N3093" s="545"/>
      <c r="O3093" s="541"/>
      <c r="P3093" s="541"/>
      <c r="Q3093" s="537"/>
      <c r="R3093" s="537"/>
      <c r="S3093" s="537"/>
    </row>
    <row r="3094" spans="2:19" ht="18.75" customHeight="1">
      <c r="B3094" s="540"/>
      <c r="C3094" s="540"/>
      <c r="D3094" s="538" t="str">
        <f ca="1">IFERROR(_xludf.XLOOKUP(E3094,예산코드!D:D,예산코드!A:A),"")</f>
        <v/>
      </c>
      <c r="E3094" s="540"/>
      <c r="F3094" s="542"/>
      <c r="G3094" s="506"/>
      <c r="H3094" s="507"/>
      <c r="I3094" s="540"/>
      <c r="J3094" s="540"/>
      <c r="K3094" s="543"/>
      <c r="L3094" s="543"/>
      <c r="M3094" s="543" t="str">
        <f t="array" aca="1" ref="M3094" ca="1">IFERROR(_xludf.IFS(지출내역_LMT!$J3094="원천",지출내역_LMT!$K3094*3.3%*-1,지출내역_LMT!$J3094="원천/고용",SUM(지출내역_LMT!$K3094*3.3%*-1,지출내역_LMT!$K3094*75%*0.8%*-1)),"")</f>
        <v/>
      </c>
      <c r="N3094" s="543"/>
      <c r="O3094" s="540"/>
      <c r="P3094" s="540"/>
      <c r="Q3094" s="537"/>
      <c r="R3094" s="537"/>
      <c r="S3094" s="537"/>
    </row>
    <row r="3095" spans="2:19" ht="18.75" customHeight="1">
      <c r="B3095" s="541"/>
      <c r="C3095" s="541"/>
      <c r="D3095" s="538" t="str">
        <f ca="1">IFERROR(_xludf.XLOOKUP(E3095,예산코드!D:D,예산코드!A:A),"")</f>
        <v/>
      </c>
      <c r="E3095" s="541"/>
      <c r="F3095" s="544"/>
      <c r="G3095" s="508"/>
      <c r="H3095" s="509"/>
      <c r="I3095" s="541"/>
      <c r="J3095" s="541"/>
      <c r="K3095" s="545"/>
      <c r="L3095" s="545"/>
      <c r="M3095" s="545" t="str">
        <f t="array" aca="1" ref="M3095" ca="1">IFERROR(_xludf.IFS(지출내역_LMT!$J3095="원천",지출내역_LMT!$K3095*3.3%*-1,지출내역_LMT!$J3095="원천/고용",SUM(지출내역_LMT!$K3095*3.3%*-1,지출내역_LMT!$K3095*75%*0.8%*-1)),"")</f>
        <v/>
      </c>
      <c r="N3095" s="545"/>
      <c r="O3095" s="541"/>
      <c r="P3095" s="541"/>
      <c r="Q3095" s="537"/>
      <c r="R3095" s="537"/>
      <c r="S3095" s="537"/>
    </row>
    <row r="3096" spans="2:19" ht="18.75" customHeight="1">
      <c r="B3096" s="540"/>
      <c r="C3096" s="540"/>
      <c r="D3096" s="538" t="str">
        <f ca="1">IFERROR(_xludf.XLOOKUP(E3096,예산코드!D:D,예산코드!A:A),"")</f>
        <v/>
      </c>
      <c r="E3096" s="540"/>
      <c r="F3096" s="542"/>
      <c r="G3096" s="506"/>
      <c r="H3096" s="507"/>
      <c r="I3096" s="540"/>
      <c r="J3096" s="540"/>
      <c r="K3096" s="543"/>
      <c r="L3096" s="543"/>
      <c r="M3096" s="543" t="str">
        <f t="array" aca="1" ref="M3096" ca="1">IFERROR(_xludf.IFS(지출내역_LMT!$J3096="원천",지출내역_LMT!$K3096*3.3%*-1,지출내역_LMT!$J3096="원천/고용",SUM(지출내역_LMT!$K3096*3.3%*-1,지출내역_LMT!$K3096*75%*0.8%*-1)),"")</f>
        <v/>
      </c>
      <c r="N3096" s="543"/>
      <c r="O3096" s="540"/>
      <c r="P3096" s="540"/>
      <c r="Q3096" s="537"/>
      <c r="R3096" s="537"/>
      <c r="S3096" s="537"/>
    </row>
    <row r="3097" spans="2:19" ht="18.75" customHeight="1">
      <c r="B3097" s="541"/>
      <c r="C3097" s="541"/>
      <c r="D3097" s="538" t="str">
        <f ca="1">IFERROR(_xludf.XLOOKUP(E3097,예산코드!D:D,예산코드!A:A),"")</f>
        <v/>
      </c>
      <c r="E3097" s="541"/>
      <c r="F3097" s="544"/>
      <c r="G3097" s="508"/>
      <c r="H3097" s="509"/>
      <c r="I3097" s="541"/>
      <c r="J3097" s="541"/>
      <c r="K3097" s="545"/>
      <c r="L3097" s="545"/>
      <c r="M3097" s="545" t="str">
        <f t="array" aca="1" ref="M3097" ca="1">IFERROR(_xludf.IFS(지출내역_LMT!$J3097="원천",지출내역_LMT!$K3097*3.3%*-1,지출내역_LMT!$J3097="원천/고용",SUM(지출내역_LMT!$K3097*3.3%*-1,지출내역_LMT!$K3097*75%*0.8%*-1)),"")</f>
        <v/>
      </c>
      <c r="N3097" s="545"/>
      <c r="O3097" s="541"/>
      <c r="P3097" s="541"/>
      <c r="Q3097" s="537"/>
      <c r="R3097" s="537"/>
      <c r="S3097" s="537"/>
    </row>
    <row r="3098" spans="2:19" ht="18.75" customHeight="1">
      <c r="B3098" s="540"/>
      <c r="C3098" s="540"/>
      <c r="D3098" s="538" t="str">
        <f ca="1">IFERROR(_xludf.XLOOKUP(E3098,예산코드!D:D,예산코드!A:A),"")</f>
        <v/>
      </c>
      <c r="E3098" s="540"/>
      <c r="F3098" s="542"/>
      <c r="G3098" s="506"/>
      <c r="H3098" s="507"/>
      <c r="I3098" s="540"/>
      <c r="J3098" s="540"/>
      <c r="K3098" s="543"/>
      <c r="L3098" s="543"/>
      <c r="M3098" s="543" t="str">
        <f t="array" aca="1" ref="M3098" ca="1">IFERROR(_xludf.IFS(지출내역_LMT!$J3098="원천",지출내역_LMT!$K3098*3.3%*-1,지출내역_LMT!$J3098="원천/고용",SUM(지출내역_LMT!$K3098*3.3%*-1,지출내역_LMT!$K3098*75%*0.8%*-1)),"")</f>
        <v/>
      </c>
      <c r="N3098" s="543"/>
      <c r="O3098" s="540"/>
      <c r="P3098" s="540"/>
      <c r="Q3098" s="537"/>
      <c r="R3098" s="537"/>
      <c r="S3098" s="537"/>
    </row>
    <row r="3099" spans="2:19" ht="18.75" customHeight="1">
      <c r="B3099" s="541"/>
      <c r="C3099" s="541"/>
      <c r="D3099" s="538" t="str">
        <f ca="1">IFERROR(_xludf.XLOOKUP(E3099,예산코드!D:D,예산코드!A:A),"")</f>
        <v/>
      </c>
      <c r="E3099" s="541"/>
      <c r="F3099" s="544"/>
      <c r="G3099" s="508"/>
      <c r="H3099" s="509"/>
      <c r="I3099" s="541"/>
      <c r="J3099" s="541"/>
      <c r="K3099" s="545"/>
      <c r="L3099" s="545"/>
      <c r="M3099" s="545" t="str">
        <f t="array" aca="1" ref="M3099" ca="1">IFERROR(_xludf.IFS(지출내역_LMT!$J3099="원천",지출내역_LMT!$K3099*3.3%*-1,지출내역_LMT!$J3099="원천/고용",SUM(지출내역_LMT!$K3099*3.3%*-1,지출내역_LMT!$K3099*75%*0.8%*-1)),"")</f>
        <v/>
      </c>
      <c r="N3099" s="545"/>
      <c r="O3099" s="541"/>
      <c r="P3099" s="541"/>
      <c r="Q3099" s="537"/>
      <c r="R3099" s="537"/>
      <c r="S3099" s="537"/>
    </row>
    <row r="3100" spans="2:19" ht="18.75" customHeight="1">
      <c r="B3100" s="540"/>
      <c r="C3100" s="540"/>
      <c r="D3100" s="538" t="str">
        <f ca="1">IFERROR(_xludf.XLOOKUP(E3100,예산코드!D:D,예산코드!A:A),"")</f>
        <v/>
      </c>
      <c r="E3100" s="540"/>
      <c r="F3100" s="542"/>
      <c r="G3100" s="506"/>
      <c r="H3100" s="507"/>
      <c r="I3100" s="540"/>
      <c r="J3100" s="540"/>
      <c r="K3100" s="543"/>
      <c r="L3100" s="543"/>
      <c r="M3100" s="543" t="str">
        <f t="array" aca="1" ref="M3100" ca="1">IFERROR(_xludf.IFS(지출내역_LMT!$J3100="원천",지출내역_LMT!$K3100*3.3%*-1,지출내역_LMT!$J3100="원천/고용",SUM(지출내역_LMT!$K3100*3.3%*-1,지출내역_LMT!$K3100*75%*0.8%*-1)),"")</f>
        <v/>
      </c>
      <c r="N3100" s="543"/>
      <c r="O3100" s="540"/>
      <c r="P3100" s="540"/>
      <c r="Q3100" s="537"/>
      <c r="R3100" s="537"/>
      <c r="S3100" s="537"/>
    </row>
    <row r="3101" spans="2:19" ht="18.75" customHeight="1">
      <c r="B3101" s="541"/>
      <c r="C3101" s="541"/>
      <c r="D3101" s="538" t="str">
        <f ca="1">IFERROR(_xludf.XLOOKUP(E3101,예산코드!D:D,예산코드!A:A),"")</f>
        <v/>
      </c>
      <c r="E3101" s="541"/>
      <c r="F3101" s="544"/>
      <c r="G3101" s="508"/>
      <c r="H3101" s="509"/>
      <c r="I3101" s="541"/>
      <c r="J3101" s="541"/>
      <c r="K3101" s="545"/>
      <c r="L3101" s="545"/>
      <c r="M3101" s="545" t="str">
        <f t="array" aca="1" ref="M3101" ca="1">IFERROR(_xludf.IFS(지출내역_LMT!$J3101="원천",지출내역_LMT!$K3101*3.3%*-1,지출내역_LMT!$J3101="원천/고용",SUM(지출내역_LMT!$K3101*3.3%*-1,지출내역_LMT!$K3101*75%*0.8%*-1)),"")</f>
        <v/>
      </c>
      <c r="N3101" s="545"/>
      <c r="O3101" s="541"/>
      <c r="P3101" s="541"/>
      <c r="Q3101" s="537"/>
      <c r="R3101" s="537"/>
      <c r="S3101" s="537"/>
    </row>
    <row r="3102" spans="2:19" ht="18.75" customHeight="1">
      <c r="B3102" s="540"/>
      <c r="C3102" s="540"/>
      <c r="D3102" s="538" t="str">
        <f ca="1">IFERROR(_xludf.XLOOKUP(E3102,예산코드!D:D,예산코드!A:A),"")</f>
        <v/>
      </c>
      <c r="E3102" s="540"/>
      <c r="F3102" s="542"/>
      <c r="G3102" s="506"/>
      <c r="H3102" s="507"/>
      <c r="I3102" s="540"/>
      <c r="J3102" s="540"/>
      <c r="K3102" s="543"/>
      <c r="L3102" s="543"/>
      <c r="M3102" s="543" t="str">
        <f t="array" aca="1" ref="M3102" ca="1">IFERROR(_xludf.IFS(지출내역_LMT!$J3102="원천",지출내역_LMT!$K3102*3.3%*-1,지출내역_LMT!$J3102="원천/고용",SUM(지출내역_LMT!$K3102*3.3%*-1,지출내역_LMT!$K3102*75%*0.8%*-1)),"")</f>
        <v/>
      </c>
      <c r="N3102" s="543"/>
      <c r="O3102" s="540"/>
      <c r="P3102" s="540"/>
      <c r="Q3102" s="537"/>
      <c r="R3102" s="537"/>
      <c r="S3102" s="537"/>
    </row>
    <row r="3103" spans="2:19" ht="18.75" customHeight="1">
      <c r="B3103" s="541"/>
      <c r="C3103" s="541"/>
      <c r="D3103" s="538" t="str">
        <f ca="1">IFERROR(_xludf.XLOOKUP(E3103,예산코드!D:D,예산코드!A:A),"")</f>
        <v/>
      </c>
      <c r="E3103" s="541"/>
      <c r="F3103" s="544"/>
      <c r="G3103" s="508"/>
      <c r="H3103" s="509"/>
      <c r="I3103" s="541"/>
      <c r="J3103" s="541"/>
      <c r="K3103" s="545"/>
      <c r="L3103" s="545"/>
      <c r="M3103" s="545" t="str">
        <f t="array" aca="1" ref="M3103" ca="1">IFERROR(_xludf.IFS(지출내역_LMT!$J3103="원천",지출내역_LMT!$K3103*3.3%*-1,지출내역_LMT!$J3103="원천/고용",SUM(지출내역_LMT!$K3103*3.3%*-1,지출내역_LMT!$K3103*75%*0.8%*-1)),"")</f>
        <v/>
      </c>
      <c r="N3103" s="545"/>
      <c r="O3103" s="541"/>
      <c r="P3103" s="541"/>
      <c r="Q3103" s="537"/>
      <c r="R3103" s="537"/>
      <c r="S3103" s="537"/>
    </row>
    <row r="3104" spans="2:19" ht="18.75" customHeight="1">
      <c r="B3104" s="540"/>
      <c r="C3104" s="540"/>
      <c r="D3104" s="538" t="str">
        <f ca="1">IFERROR(_xludf.XLOOKUP(E3104,예산코드!D:D,예산코드!A:A),"")</f>
        <v/>
      </c>
      <c r="E3104" s="540"/>
      <c r="F3104" s="542"/>
      <c r="G3104" s="506"/>
      <c r="H3104" s="507"/>
      <c r="I3104" s="540"/>
      <c r="J3104" s="540"/>
      <c r="K3104" s="543"/>
      <c r="L3104" s="543"/>
      <c r="M3104" s="543" t="str">
        <f t="array" aca="1" ref="M3104" ca="1">IFERROR(_xludf.IFS(지출내역_LMT!$J3104="원천",지출내역_LMT!$K3104*3.3%*-1,지출내역_LMT!$J3104="원천/고용",SUM(지출내역_LMT!$K3104*3.3%*-1,지출내역_LMT!$K3104*75%*0.8%*-1)),"")</f>
        <v/>
      </c>
      <c r="N3104" s="543"/>
      <c r="O3104" s="540"/>
      <c r="P3104" s="540"/>
      <c r="Q3104" s="537"/>
      <c r="R3104" s="537"/>
      <c r="S3104" s="537"/>
    </row>
    <row r="3105" spans="2:19" ht="18.75" customHeight="1">
      <c r="B3105" s="541"/>
      <c r="C3105" s="541"/>
      <c r="D3105" s="538" t="str">
        <f ca="1">IFERROR(_xludf.XLOOKUP(E3105,예산코드!D:D,예산코드!A:A),"")</f>
        <v/>
      </c>
      <c r="E3105" s="541"/>
      <c r="F3105" s="544"/>
      <c r="G3105" s="508"/>
      <c r="H3105" s="509"/>
      <c r="I3105" s="541"/>
      <c r="J3105" s="541"/>
      <c r="K3105" s="545"/>
      <c r="L3105" s="545"/>
      <c r="M3105" s="545" t="str">
        <f t="array" aca="1" ref="M3105" ca="1">IFERROR(_xludf.IFS(지출내역_LMT!$J3105="원천",지출내역_LMT!$K3105*3.3%*-1,지출내역_LMT!$J3105="원천/고용",SUM(지출내역_LMT!$K3105*3.3%*-1,지출내역_LMT!$K3105*75%*0.8%*-1)),"")</f>
        <v/>
      </c>
      <c r="N3105" s="545"/>
      <c r="O3105" s="541"/>
      <c r="P3105" s="541"/>
      <c r="Q3105" s="537"/>
      <c r="R3105" s="537"/>
      <c r="S3105" s="537"/>
    </row>
    <row r="3106" spans="2:19" ht="18.75" customHeight="1">
      <c r="B3106" s="540"/>
      <c r="C3106" s="540"/>
      <c r="D3106" s="538" t="str">
        <f ca="1">IFERROR(_xludf.XLOOKUP(E3106,예산코드!D:D,예산코드!A:A),"")</f>
        <v/>
      </c>
      <c r="E3106" s="540"/>
      <c r="F3106" s="542"/>
      <c r="G3106" s="506"/>
      <c r="H3106" s="507"/>
      <c r="I3106" s="540"/>
      <c r="J3106" s="540"/>
      <c r="K3106" s="543"/>
      <c r="L3106" s="543"/>
      <c r="M3106" s="543" t="str">
        <f t="array" aca="1" ref="M3106" ca="1">IFERROR(_xludf.IFS(지출내역_LMT!$J3106="원천",지출내역_LMT!$K3106*3.3%*-1,지출내역_LMT!$J3106="원천/고용",SUM(지출내역_LMT!$K3106*3.3%*-1,지출내역_LMT!$K3106*75%*0.8%*-1)),"")</f>
        <v/>
      </c>
      <c r="N3106" s="543"/>
      <c r="O3106" s="540"/>
      <c r="P3106" s="540"/>
      <c r="Q3106" s="537"/>
      <c r="R3106" s="537"/>
      <c r="S3106" s="537"/>
    </row>
    <row r="3107" spans="2:19" ht="18.75" customHeight="1">
      <c r="B3107" s="541"/>
      <c r="C3107" s="541"/>
      <c r="D3107" s="538" t="str">
        <f ca="1">IFERROR(_xludf.XLOOKUP(E3107,예산코드!D:D,예산코드!A:A),"")</f>
        <v/>
      </c>
      <c r="E3107" s="541"/>
      <c r="F3107" s="544"/>
      <c r="G3107" s="508"/>
      <c r="H3107" s="509"/>
      <c r="I3107" s="541"/>
      <c r="J3107" s="541"/>
      <c r="K3107" s="545"/>
      <c r="L3107" s="545"/>
      <c r="M3107" s="545" t="str">
        <f t="array" aca="1" ref="M3107" ca="1">IFERROR(_xludf.IFS(지출내역_LMT!$J3107="원천",지출내역_LMT!$K3107*3.3%*-1,지출내역_LMT!$J3107="원천/고용",SUM(지출내역_LMT!$K3107*3.3%*-1,지출내역_LMT!$K3107*75%*0.8%*-1)),"")</f>
        <v/>
      </c>
      <c r="N3107" s="545"/>
      <c r="O3107" s="541"/>
      <c r="P3107" s="541"/>
      <c r="Q3107" s="537"/>
      <c r="R3107" s="537"/>
      <c r="S3107" s="537"/>
    </row>
    <row r="3108" spans="2:19" ht="18.75" customHeight="1">
      <c r="B3108" s="540"/>
      <c r="C3108" s="540"/>
      <c r="D3108" s="538" t="str">
        <f ca="1">IFERROR(_xludf.XLOOKUP(E3108,예산코드!D:D,예산코드!A:A),"")</f>
        <v/>
      </c>
      <c r="E3108" s="540"/>
      <c r="F3108" s="542"/>
      <c r="G3108" s="506"/>
      <c r="H3108" s="507"/>
      <c r="I3108" s="540"/>
      <c r="J3108" s="540"/>
      <c r="K3108" s="543"/>
      <c r="L3108" s="543"/>
      <c r="M3108" s="543" t="str">
        <f t="array" aca="1" ref="M3108" ca="1">IFERROR(_xludf.IFS(지출내역_LMT!$J3108="원천",지출내역_LMT!$K3108*3.3%*-1,지출내역_LMT!$J3108="원천/고용",SUM(지출내역_LMT!$K3108*3.3%*-1,지출내역_LMT!$K3108*75%*0.8%*-1)),"")</f>
        <v/>
      </c>
      <c r="N3108" s="543"/>
      <c r="O3108" s="540"/>
      <c r="P3108" s="540"/>
      <c r="Q3108" s="537"/>
      <c r="R3108" s="537"/>
      <c r="S3108" s="537"/>
    </row>
    <row r="3109" spans="2:19" ht="18.75" customHeight="1">
      <c r="B3109" s="541"/>
      <c r="C3109" s="541"/>
      <c r="D3109" s="538" t="str">
        <f ca="1">IFERROR(_xludf.XLOOKUP(E3109,예산코드!D:D,예산코드!A:A),"")</f>
        <v/>
      </c>
      <c r="E3109" s="541"/>
      <c r="F3109" s="544"/>
      <c r="G3109" s="508"/>
      <c r="H3109" s="509"/>
      <c r="I3109" s="541"/>
      <c r="J3109" s="541"/>
      <c r="K3109" s="545"/>
      <c r="L3109" s="545"/>
      <c r="M3109" s="545" t="str">
        <f t="array" aca="1" ref="M3109" ca="1">IFERROR(_xludf.IFS(지출내역_LMT!$J3109="원천",지출내역_LMT!$K3109*3.3%*-1,지출내역_LMT!$J3109="원천/고용",SUM(지출내역_LMT!$K3109*3.3%*-1,지출내역_LMT!$K3109*75%*0.8%*-1)),"")</f>
        <v/>
      </c>
      <c r="N3109" s="545"/>
      <c r="O3109" s="541"/>
      <c r="P3109" s="541"/>
      <c r="Q3109" s="537"/>
      <c r="R3109" s="537"/>
      <c r="S3109" s="537"/>
    </row>
    <row r="3110" spans="2:19" ht="18.75" customHeight="1">
      <c r="B3110" s="540"/>
      <c r="C3110" s="540"/>
      <c r="D3110" s="538" t="str">
        <f ca="1">IFERROR(_xludf.XLOOKUP(E3110,예산코드!D:D,예산코드!A:A),"")</f>
        <v/>
      </c>
      <c r="E3110" s="540"/>
      <c r="F3110" s="542"/>
      <c r="G3110" s="506"/>
      <c r="H3110" s="507"/>
      <c r="I3110" s="540"/>
      <c r="J3110" s="540"/>
      <c r="K3110" s="543"/>
      <c r="L3110" s="543"/>
      <c r="M3110" s="543" t="str">
        <f t="array" aca="1" ref="M3110" ca="1">IFERROR(_xludf.IFS(지출내역_LMT!$J3110="원천",지출내역_LMT!$K3110*3.3%*-1,지출내역_LMT!$J3110="원천/고용",SUM(지출내역_LMT!$K3110*3.3%*-1,지출내역_LMT!$K3110*75%*0.8%*-1)),"")</f>
        <v/>
      </c>
      <c r="N3110" s="543"/>
      <c r="O3110" s="540"/>
      <c r="P3110" s="540"/>
      <c r="Q3110" s="537"/>
      <c r="R3110" s="537"/>
      <c r="S3110" s="537"/>
    </row>
    <row r="3111" spans="2:19" ht="18.75" customHeight="1">
      <c r="B3111" s="541"/>
      <c r="C3111" s="541"/>
      <c r="D3111" s="538" t="str">
        <f ca="1">IFERROR(_xludf.XLOOKUP(E3111,예산코드!D:D,예산코드!A:A),"")</f>
        <v/>
      </c>
      <c r="E3111" s="541"/>
      <c r="F3111" s="544"/>
      <c r="G3111" s="508"/>
      <c r="H3111" s="509"/>
      <c r="I3111" s="541"/>
      <c r="J3111" s="541"/>
      <c r="K3111" s="545"/>
      <c r="L3111" s="545"/>
      <c r="M3111" s="545" t="str">
        <f t="array" aca="1" ref="M3111" ca="1">IFERROR(_xludf.IFS(지출내역_LMT!$J3111="원천",지출내역_LMT!$K3111*3.3%*-1,지출내역_LMT!$J3111="원천/고용",SUM(지출내역_LMT!$K3111*3.3%*-1,지출내역_LMT!$K3111*75%*0.8%*-1)),"")</f>
        <v/>
      </c>
      <c r="N3111" s="545"/>
      <c r="O3111" s="541"/>
      <c r="P3111" s="541"/>
      <c r="Q3111" s="537"/>
      <c r="R3111" s="537"/>
      <c r="S3111" s="537"/>
    </row>
    <row r="3112" spans="2:19" ht="18.75" customHeight="1">
      <c r="B3112" s="540"/>
      <c r="C3112" s="540"/>
      <c r="D3112" s="538" t="str">
        <f ca="1">IFERROR(_xludf.XLOOKUP(E3112,예산코드!D:D,예산코드!A:A),"")</f>
        <v/>
      </c>
      <c r="E3112" s="540"/>
      <c r="F3112" s="542"/>
      <c r="G3112" s="506"/>
      <c r="H3112" s="507"/>
      <c r="I3112" s="540"/>
      <c r="J3112" s="540"/>
      <c r="K3112" s="543"/>
      <c r="L3112" s="543"/>
      <c r="M3112" s="543" t="str">
        <f t="array" aca="1" ref="M3112" ca="1">IFERROR(_xludf.IFS(지출내역_LMT!$J3112="원천",지출내역_LMT!$K3112*3.3%*-1,지출내역_LMT!$J3112="원천/고용",SUM(지출내역_LMT!$K3112*3.3%*-1,지출내역_LMT!$K3112*75%*0.8%*-1)),"")</f>
        <v/>
      </c>
      <c r="N3112" s="543"/>
      <c r="O3112" s="540"/>
      <c r="P3112" s="540"/>
      <c r="Q3112" s="537"/>
      <c r="R3112" s="537"/>
      <c r="S3112" s="537"/>
    </row>
    <row r="3113" spans="2:19" ht="18.75" customHeight="1">
      <c r="B3113" s="541"/>
      <c r="C3113" s="541"/>
      <c r="D3113" s="538" t="str">
        <f ca="1">IFERROR(_xludf.XLOOKUP(E3113,예산코드!D:D,예산코드!A:A),"")</f>
        <v/>
      </c>
      <c r="E3113" s="541"/>
      <c r="F3113" s="544"/>
      <c r="G3113" s="508"/>
      <c r="H3113" s="509"/>
      <c r="I3113" s="541"/>
      <c r="J3113" s="541"/>
      <c r="K3113" s="545"/>
      <c r="L3113" s="545"/>
      <c r="M3113" s="545" t="str">
        <f t="array" aca="1" ref="M3113" ca="1">IFERROR(_xludf.IFS(지출내역_LMT!$J3113="원천",지출내역_LMT!$K3113*3.3%*-1,지출내역_LMT!$J3113="원천/고용",SUM(지출내역_LMT!$K3113*3.3%*-1,지출내역_LMT!$K3113*75%*0.8%*-1)),"")</f>
        <v/>
      </c>
      <c r="N3113" s="545"/>
      <c r="O3113" s="541"/>
      <c r="P3113" s="541"/>
      <c r="Q3113" s="537"/>
      <c r="R3113" s="537"/>
      <c r="S3113" s="537"/>
    </row>
    <row r="3114" spans="2:19" ht="18.75" customHeight="1">
      <c r="B3114" s="540"/>
      <c r="C3114" s="540"/>
      <c r="D3114" s="538" t="str">
        <f ca="1">IFERROR(_xludf.XLOOKUP(E3114,예산코드!D:D,예산코드!A:A),"")</f>
        <v/>
      </c>
      <c r="E3114" s="540"/>
      <c r="F3114" s="542"/>
      <c r="G3114" s="506"/>
      <c r="H3114" s="507"/>
      <c r="I3114" s="540"/>
      <c r="J3114" s="540"/>
      <c r="K3114" s="543"/>
      <c r="L3114" s="543"/>
      <c r="M3114" s="543" t="str">
        <f t="array" aca="1" ref="M3114" ca="1">IFERROR(_xludf.IFS(지출내역_LMT!$J3114="원천",지출내역_LMT!$K3114*3.3%*-1,지출내역_LMT!$J3114="원천/고용",SUM(지출내역_LMT!$K3114*3.3%*-1,지출내역_LMT!$K3114*75%*0.8%*-1)),"")</f>
        <v/>
      </c>
      <c r="N3114" s="543"/>
      <c r="O3114" s="540"/>
      <c r="P3114" s="540"/>
      <c r="Q3114" s="537"/>
      <c r="R3114" s="537"/>
      <c r="S3114" s="537"/>
    </row>
    <row r="3115" spans="2:19" ht="18.75" customHeight="1">
      <c r="B3115" s="541"/>
      <c r="C3115" s="541"/>
      <c r="D3115" s="538" t="str">
        <f ca="1">IFERROR(_xludf.XLOOKUP(E3115,예산코드!D:D,예산코드!A:A),"")</f>
        <v/>
      </c>
      <c r="E3115" s="541"/>
      <c r="F3115" s="544"/>
      <c r="G3115" s="508"/>
      <c r="H3115" s="509"/>
      <c r="I3115" s="541"/>
      <c r="J3115" s="541"/>
      <c r="K3115" s="545"/>
      <c r="L3115" s="545"/>
      <c r="M3115" s="545" t="str">
        <f t="array" aca="1" ref="M3115" ca="1">IFERROR(_xludf.IFS(지출내역_LMT!$J3115="원천",지출내역_LMT!$K3115*3.3%*-1,지출내역_LMT!$J3115="원천/고용",SUM(지출내역_LMT!$K3115*3.3%*-1,지출내역_LMT!$K3115*75%*0.8%*-1)),"")</f>
        <v/>
      </c>
      <c r="N3115" s="545"/>
      <c r="O3115" s="541"/>
      <c r="P3115" s="541"/>
      <c r="Q3115" s="537"/>
      <c r="R3115" s="537"/>
      <c r="S3115" s="537"/>
    </row>
    <row r="3116" spans="2:19" ht="18.75" customHeight="1">
      <c r="B3116" s="540"/>
      <c r="C3116" s="540"/>
      <c r="D3116" s="538" t="str">
        <f ca="1">IFERROR(_xludf.XLOOKUP(E3116,예산코드!D:D,예산코드!A:A),"")</f>
        <v/>
      </c>
      <c r="E3116" s="540"/>
      <c r="F3116" s="542"/>
      <c r="G3116" s="506"/>
      <c r="H3116" s="507"/>
      <c r="I3116" s="540"/>
      <c r="J3116" s="540"/>
      <c r="K3116" s="543"/>
      <c r="L3116" s="543"/>
      <c r="M3116" s="543" t="str">
        <f t="array" aca="1" ref="M3116" ca="1">IFERROR(_xludf.IFS(지출내역_LMT!$J3116="원천",지출내역_LMT!$K3116*3.3%*-1,지출내역_LMT!$J3116="원천/고용",SUM(지출내역_LMT!$K3116*3.3%*-1,지출내역_LMT!$K3116*75%*0.8%*-1)),"")</f>
        <v/>
      </c>
      <c r="N3116" s="543"/>
      <c r="O3116" s="540"/>
      <c r="P3116" s="540"/>
      <c r="Q3116" s="537"/>
      <c r="R3116" s="537"/>
      <c r="S3116" s="537"/>
    </row>
    <row r="3117" spans="2:19" ht="18.75" customHeight="1">
      <c r="B3117" s="541"/>
      <c r="C3117" s="541"/>
      <c r="D3117" s="538" t="str">
        <f ca="1">IFERROR(_xludf.XLOOKUP(E3117,예산코드!D:D,예산코드!A:A),"")</f>
        <v/>
      </c>
      <c r="E3117" s="541"/>
      <c r="F3117" s="544"/>
      <c r="G3117" s="508"/>
      <c r="H3117" s="509"/>
      <c r="I3117" s="541"/>
      <c r="J3117" s="541"/>
      <c r="K3117" s="545"/>
      <c r="L3117" s="545"/>
      <c r="M3117" s="545" t="str">
        <f t="array" aca="1" ref="M3117" ca="1">IFERROR(_xludf.IFS(지출내역_LMT!$J3117="원천",지출내역_LMT!$K3117*3.3%*-1,지출내역_LMT!$J3117="원천/고용",SUM(지출내역_LMT!$K3117*3.3%*-1,지출내역_LMT!$K3117*75%*0.8%*-1)),"")</f>
        <v/>
      </c>
      <c r="N3117" s="545"/>
      <c r="O3117" s="541"/>
      <c r="P3117" s="541"/>
      <c r="Q3117" s="537"/>
      <c r="R3117" s="537"/>
      <c r="S3117" s="537"/>
    </row>
    <row r="3118" spans="2:19" ht="18.75" customHeight="1">
      <c r="B3118" s="540"/>
      <c r="C3118" s="540"/>
      <c r="D3118" s="538" t="str">
        <f ca="1">IFERROR(_xludf.XLOOKUP(E3118,예산코드!D:D,예산코드!A:A),"")</f>
        <v/>
      </c>
      <c r="E3118" s="540"/>
      <c r="F3118" s="542"/>
      <c r="G3118" s="506"/>
      <c r="H3118" s="507"/>
      <c r="I3118" s="540"/>
      <c r="J3118" s="540"/>
      <c r="K3118" s="543"/>
      <c r="L3118" s="543"/>
      <c r="M3118" s="543" t="str">
        <f t="array" aca="1" ref="M3118" ca="1">IFERROR(_xludf.IFS(지출내역_LMT!$J3118="원천",지출내역_LMT!$K3118*3.3%*-1,지출내역_LMT!$J3118="원천/고용",SUM(지출내역_LMT!$K3118*3.3%*-1,지출내역_LMT!$K3118*75%*0.8%*-1)),"")</f>
        <v/>
      </c>
      <c r="N3118" s="543"/>
      <c r="O3118" s="540"/>
      <c r="P3118" s="540"/>
      <c r="Q3118" s="537"/>
      <c r="R3118" s="537"/>
      <c r="S3118" s="537"/>
    </row>
    <row r="3119" spans="2:19" ht="18.75" customHeight="1">
      <c r="B3119" s="541"/>
      <c r="C3119" s="541"/>
      <c r="D3119" s="538" t="str">
        <f ca="1">IFERROR(_xludf.XLOOKUP(E3119,예산코드!D:D,예산코드!A:A),"")</f>
        <v/>
      </c>
      <c r="E3119" s="541"/>
      <c r="F3119" s="544"/>
      <c r="G3119" s="508"/>
      <c r="H3119" s="509"/>
      <c r="I3119" s="541"/>
      <c r="J3119" s="541"/>
      <c r="K3119" s="545"/>
      <c r="L3119" s="545"/>
      <c r="M3119" s="545" t="str">
        <f t="array" aca="1" ref="M3119" ca="1">IFERROR(_xludf.IFS(지출내역_LMT!$J3119="원천",지출내역_LMT!$K3119*3.3%*-1,지출내역_LMT!$J3119="원천/고용",SUM(지출내역_LMT!$K3119*3.3%*-1,지출내역_LMT!$K3119*75%*0.8%*-1)),"")</f>
        <v/>
      </c>
      <c r="N3119" s="545"/>
      <c r="O3119" s="541"/>
      <c r="P3119" s="541"/>
      <c r="Q3119" s="537"/>
      <c r="R3119" s="537"/>
      <c r="S3119" s="537"/>
    </row>
    <row r="3120" spans="2:19" ht="18.75" customHeight="1">
      <c r="B3120" s="540"/>
      <c r="C3120" s="540"/>
      <c r="D3120" s="538" t="str">
        <f ca="1">IFERROR(_xludf.XLOOKUP(E3120,예산코드!D:D,예산코드!A:A),"")</f>
        <v/>
      </c>
      <c r="E3120" s="540"/>
      <c r="F3120" s="542"/>
      <c r="G3120" s="506"/>
      <c r="H3120" s="507"/>
      <c r="I3120" s="540"/>
      <c r="J3120" s="540"/>
      <c r="K3120" s="543"/>
      <c r="L3120" s="543"/>
      <c r="M3120" s="543" t="str">
        <f t="array" aca="1" ref="M3120" ca="1">IFERROR(_xludf.IFS(지출내역_LMT!$J3120="원천",지출내역_LMT!$K3120*3.3%*-1,지출내역_LMT!$J3120="원천/고용",SUM(지출내역_LMT!$K3120*3.3%*-1,지출내역_LMT!$K3120*75%*0.8%*-1)),"")</f>
        <v/>
      </c>
      <c r="N3120" s="543"/>
      <c r="O3120" s="540"/>
      <c r="P3120" s="540"/>
      <c r="Q3120" s="537"/>
      <c r="R3120" s="537"/>
      <c r="S3120" s="537"/>
    </row>
    <row r="3121" spans="2:19" ht="18.75" customHeight="1">
      <c r="B3121" s="541"/>
      <c r="C3121" s="541"/>
      <c r="D3121" s="538" t="str">
        <f ca="1">IFERROR(_xludf.XLOOKUP(E3121,예산코드!D:D,예산코드!A:A),"")</f>
        <v/>
      </c>
      <c r="E3121" s="541"/>
      <c r="F3121" s="544"/>
      <c r="G3121" s="508"/>
      <c r="H3121" s="509"/>
      <c r="I3121" s="541"/>
      <c r="J3121" s="541"/>
      <c r="K3121" s="545"/>
      <c r="L3121" s="545"/>
      <c r="M3121" s="545" t="str">
        <f t="array" aca="1" ref="M3121" ca="1">IFERROR(_xludf.IFS(지출내역_LMT!$J3121="원천",지출내역_LMT!$K3121*3.3%*-1,지출내역_LMT!$J3121="원천/고용",SUM(지출내역_LMT!$K3121*3.3%*-1,지출내역_LMT!$K3121*75%*0.8%*-1)),"")</f>
        <v/>
      </c>
      <c r="N3121" s="545"/>
      <c r="O3121" s="541"/>
      <c r="P3121" s="541"/>
      <c r="Q3121" s="537"/>
      <c r="R3121" s="537"/>
      <c r="S3121" s="537"/>
    </row>
    <row r="3122" spans="2:19" ht="18.75" customHeight="1">
      <c r="B3122" s="540"/>
      <c r="C3122" s="540"/>
      <c r="D3122" s="538" t="str">
        <f ca="1">IFERROR(_xludf.XLOOKUP(E3122,예산코드!D:D,예산코드!A:A),"")</f>
        <v/>
      </c>
      <c r="E3122" s="540"/>
      <c r="F3122" s="542"/>
      <c r="G3122" s="506"/>
      <c r="H3122" s="507"/>
      <c r="I3122" s="540"/>
      <c r="J3122" s="540"/>
      <c r="K3122" s="543"/>
      <c r="L3122" s="543"/>
      <c r="M3122" s="543" t="str">
        <f t="array" aca="1" ref="M3122" ca="1">IFERROR(_xludf.IFS(지출내역_LMT!$J3122="원천",지출내역_LMT!$K3122*3.3%*-1,지출내역_LMT!$J3122="원천/고용",SUM(지출내역_LMT!$K3122*3.3%*-1,지출내역_LMT!$K3122*75%*0.8%*-1)),"")</f>
        <v/>
      </c>
      <c r="N3122" s="543"/>
      <c r="O3122" s="540"/>
      <c r="P3122" s="540"/>
      <c r="Q3122" s="537"/>
      <c r="R3122" s="537"/>
      <c r="S3122" s="537"/>
    </row>
    <row r="3123" spans="2:19" ht="18.75" customHeight="1">
      <c r="B3123" s="541"/>
      <c r="C3123" s="541"/>
      <c r="D3123" s="538" t="str">
        <f ca="1">IFERROR(_xludf.XLOOKUP(E3123,예산코드!D:D,예산코드!A:A),"")</f>
        <v/>
      </c>
      <c r="E3123" s="541"/>
      <c r="F3123" s="544"/>
      <c r="G3123" s="508"/>
      <c r="H3123" s="509"/>
      <c r="I3123" s="541"/>
      <c r="J3123" s="541"/>
      <c r="K3123" s="545"/>
      <c r="L3123" s="545"/>
      <c r="M3123" s="545" t="str">
        <f t="array" aca="1" ref="M3123" ca="1">IFERROR(_xludf.IFS(지출내역_LMT!$J3123="원천",지출내역_LMT!$K3123*3.3%*-1,지출내역_LMT!$J3123="원천/고용",SUM(지출내역_LMT!$K3123*3.3%*-1,지출내역_LMT!$K3123*75%*0.8%*-1)),"")</f>
        <v/>
      </c>
      <c r="N3123" s="545"/>
      <c r="O3123" s="541"/>
      <c r="P3123" s="541"/>
      <c r="Q3123" s="537"/>
      <c r="R3123" s="537"/>
      <c r="S3123" s="537"/>
    </row>
    <row r="3124" spans="2:19" ht="18.75" customHeight="1">
      <c r="B3124" s="540"/>
      <c r="C3124" s="540"/>
      <c r="D3124" s="538" t="str">
        <f ca="1">IFERROR(_xludf.XLOOKUP(E3124,예산코드!D:D,예산코드!A:A),"")</f>
        <v/>
      </c>
      <c r="E3124" s="540"/>
      <c r="F3124" s="542"/>
      <c r="G3124" s="506"/>
      <c r="H3124" s="507"/>
      <c r="I3124" s="540"/>
      <c r="J3124" s="540"/>
      <c r="K3124" s="543"/>
      <c r="L3124" s="543"/>
      <c r="M3124" s="543" t="str">
        <f t="array" aca="1" ref="M3124" ca="1">IFERROR(_xludf.IFS(지출내역_LMT!$J3124="원천",지출내역_LMT!$K3124*3.3%*-1,지출내역_LMT!$J3124="원천/고용",SUM(지출내역_LMT!$K3124*3.3%*-1,지출내역_LMT!$K3124*75%*0.8%*-1)),"")</f>
        <v/>
      </c>
      <c r="N3124" s="543"/>
      <c r="O3124" s="540"/>
      <c r="P3124" s="540"/>
      <c r="Q3124" s="537"/>
      <c r="R3124" s="537"/>
      <c r="S3124" s="537"/>
    </row>
    <row r="3125" spans="2:19" ht="18.75" customHeight="1">
      <c r="B3125" s="541"/>
      <c r="C3125" s="541"/>
      <c r="D3125" s="538" t="str">
        <f ca="1">IFERROR(_xludf.XLOOKUP(E3125,예산코드!D:D,예산코드!A:A),"")</f>
        <v/>
      </c>
      <c r="E3125" s="541"/>
      <c r="F3125" s="544"/>
      <c r="G3125" s="508"/>
      <c r="H3125" s="509"/>
      <c r="I3125" s="541"/>
      <c r="J3125" s="541"/>
      <c r="K3125" s="545"/>
      <c r="L3125" s="545"/>
      <c r="M3125" s="545" t="str">
        <f t="array" aca="1" ref="M3125" ca="1">IFERROR(_xludf.IFS(지출내역_LMT!$J3125="원천",지출내역_LMT!$K3125*3.3%*-1,지출내역_LMT!$J3125="원천/고용",SUM(지출내역_LMT!$K3125*3.3%*-1,지출내역_LMT!$K3125*75%*0.8%*-1)),"")</f>
        <v/>
      </c>
      <c r="N3125" s="545"/>
      <c r="O3125" s="541"/>
      <c r="P3125" s="541"/>
      <c r="Q3125" s="537"/>
      <c r="R3125" s="537"/>
      <c r="S3125" s="537"/>
    </row>
    <row r="3126" spans="2:19" ht="18.75" customHeight="1">
      <c r="B3126" s="540"/>
      <c r="C3126" s="540"/>
      <c r="D3126" s="538" t="str">
        <f ca="1">IFERROR(_xludf.XLOOKUP(E3126,예산코드!D:D,예산코드!A:A),"")</f>
        <v/>
      </c>
      <c r="E3126" s="540"/>
      <c r="F3126" s="542"/>
      <c r="G3126" s="506"/>
      <c r="H3126" s="507"/>
      <c r="I3126" s="540"/>
      <c r="J3126" s="540"/>
      <c r="K3126" s="543"/>
      <c r="L3126" s="543"/>
      <c r="M3126" s="543" t="str">
        <f t="array" aca="1" ref="M3126" ca="1">IFERROR(_xludf.IFS(지출내역_LMT!$J3126="원천",지출내역_LMT!$K3126*3.3%*-1,지출내역_LMT!$J3126="원천/고용",SUM(지출내역_LMT!$K3126*3.3%*-1,지출내역_LMT!$K3126*75%*0.8%*-1)),"")</f>
        <v/>
      </c>
      <c r="N3126" s="543"/>
      <c r="O3126" s="540"/>
      <c r="P3126" s="540"/>
      <c r="Q3126" s="537"/>
      <c r="R3126" s="537"/>
      <c r="S3126" s="537"/>
    </row>
    <row r="3127" spans="2:19" ht="18.75" customHeight="1">
      <c r="B3127" s="541"/>
      <c r="C3127" s="541"/>
      <c r="D3127" s="538" t="str">
        <f ca="1">IFERROR(_xludf.XLOOKUP(E3127,예산코드!D:D,예산코드!A:A),"")</f>
        <v/>
      </c>
      <c r="E3127" s="541"/>
      <c r="F3127" s="544"/>
      <c r="G3127" s="508"/>
      <c r="H3127" s="509"/>
      <c r="I3127" s="541"/>
      <c r="J3127" s="541"/>
      <c r="K3127" s="545"/>
      <c r="L3127" s="545"/>
      <c r="M3127" s="545" t="str">
        <f t="array" aca="1" ref="M3127" ca="1">IFERROR(_xludf.IFS(지출내역_LMT!$J3127="원천",지출내역_LMT!$K3127*3.3%*-1,지출내역_LMT!$J3127="원천/고용",SUM(지출내역_LMT!$K3127*3.3%*-1,지출내역_LMT!$K3127*75%*0.8%*-1)),"")</f>
        <v/>
      </c>
      <c r="N3127" s="545"/>
      <c r="O3127" s="541"/>
      <c r="P3127" s="541"/>
      <c r="Q3127" s="537"/>
      <c r="R3127" s="537"/>
      <c r="S3127" s="537"/>
    </row>
    <row r="3128" spans="2:19" ht="18.75" customHeight="1">
      <c r="B3128" s="540"/>
      <c r="C3128" s="540"/>
      <c r="D3128" s="538" t="str">
        <f ca="1">IFERROR(_xludf.XLOOKUP(E3128,예산코드!D:D,예산코드!A:A),"")</f>
        <v/>
      </c>
      <c r="E3128" s="540"/>
      <c r="F3128" s="542"/>
      <c r="G3128" s="506"/>
      <c r="H3128" s="507"/>
      <c r="I3128" s="540"/>
      <c r="J3128" s="540"/>
      <c r="K3128" s="543"/>
      <c r="L3128" s="543"/>
      <c r="M3128" s="543" t="str">
        <f t="array" aca="1" ref="M3128" ca="1">IFERROR(_xludf.IFS(지출내역_LMT!$J3128="원천",지출내역_LMT!$K3128*3.3%*-1,지출내역_LMT!$J3128="원천/고용",SUM(지출내역_LMT!$K3128*3.3%*-1,지출내역_LMT!$K3128*75%*0.8%*-1)),"")</f>
        <v/>
      </c>
      <c r="N3128" s="543"/>
      <c r="O3128" s="540"/>
      <c r="P3128" s="540"/>
      <c r="Q3128" s="537"/>
      <c r="R3128" s="537"/>
      <c r="S3128" s="537"/>
    </row>
    <row r="3129" spans="2:19" ht="18.75" customHeight="1">
      <c r="B3129" s="541"/>
      <c r="C3129" s="541"/>
      <c r="D3129" s="538" t="str">
        <f ca="1">IFERROR(_xludf.XLOOKUP(E3129,예산코드!D:D,예산코드!A:A),"")</f>
        <v/>
      </c>
      <c r="E3129" s="541"/>
      <c r="F3129" s="544"/>
      <c r="G3129" s="508"/>
      <c r="H3129" s="509"/>
      <c r="I3129" s="541"/>
      <c r="J3129" s="541"/>
      <c r="K3129" s="545"/>
      <c r="L3129" s="545"/>
      <c r="M3129" s="545" t="str">
        <f t="array" aca="1" ref="M3129" ca="1">IFERROR(_xludf.IFS(지출내역_LMT!$J3129="원천",지출내역_LMT!$K3129*3.3%*-1,지출내역_LMT!$J3129="원천/고용",SUM(지출내역_LMT!$K3129*3.3%*-1,지출내역_LMT!$K3129*75%*0.8%*-1)),"")</f>
        <v/>
      </c>
      <c r="N3129" s="545"/>
      <c r="O3129" s="541"/>
      <c r="P3129" s="541"/>
      <c r="Q3129" s="537"/>
      <c r="R3129" s="537"/>
      <c r="S3129" s="537"/>
    </row>
    <row r="3130" spans="2:19" ht="18.75" customHeight="1">
      <c r="B3130" s="540"/>
      <c r="C3130" s="540"/>
      <c r="D3130" s="538" t="str">
        <f ca="1">IFERROR(_xludf.XLOOKUP(E3130,예산코드!D:D,예산코드!A:A),"")</f>
        <v/>
      </c>
      <c r="E3130" s="540"/>
      <c r="F3130" s="542"/>
      <c r="G3130" s="506"/>
      <c r="H3130" s="507"/>
      <c r="I3130" s="540"/>
      <c r="J3130" s="540"/>
      <c r="K3130" s="543"/>
      <c r="L3130" s="543"/>
      <c r="M3130" s="543" t="str">
        <f t="array" aca="1" ref="M3130" ca="1">IFERROR(_xludf.IFS(지출내역_LMT!$J3130="원천",지출내역_LMT!$K3130*3.3%*-1,지출내역_LMT!$J3130="원천/고용",SUM(지출내역_LMT!$K3130*3.3%*-1,지출내역_LMT!$K3130*75%*0.8%*-1)),"")</f>
        <v/>
      </c>
      <c r="N3130" s="543"/>
      <c r="O3130" s="540"/>
      <c r="P3130" s="540"/>
      <c r="Q3130" s="537"/>
      <c r="R3130" s="537"/>
      <c r="S3130" s="537"/>
    </row>
    <row r="3131" spans="2:19" ht="18.75" customHeight="1">
      <c r="B3131" s="541"/>
      <c r="C3131" s="541"/>
      <c r="D3131" s="538" t="str">
        <f ca="1">IFERROR(_xludf.XLOOKUP(E3131,예산코드!D:D,예산코드!A:A),"")</f>
        <v/>
      </c>
      <c r="E3131" s="541"/>
      <c r="F3131" s="544"/>
      <c r="G3131" s="508"/>
      <c r="H3131" s="509"/>
      <c r="I3131" s="541"/>
      <c r="J3131" s="541"/>
      <c r="K3131" s="545"/>
      <c r="L3131" s="545"/>
      <c r="M3131" s="545" t="str">
        <f t="array" aca="1" ref="M3131" ca="1">IFERROR(_xludf.IFS(지출내역_LMT!$J3131="원천",지출내역_LMT!$K3131*3.3%*-1,지출내역_LMT!$J3131="원천/고용",SUM(지출내역_LMT!$K3131*3.3%*-1,지출내역_LMT!$K3131*75%*0.8%*-1)),"")</f>
        <v/>
      </c>
      <c r="N3131" s="545"/>
      <c r="O3131" s="541"/>
      <c r="P3131" s="541"/>
      <c r="Q3131" s="537"/>
      <c r="R3131" s="537"/>
      <c r="S3131" s="537"/>
    </row>
    <row r="3132" spans="2:19" ht="18.75" customHeight="1">
      <c r="B3132" s="540"/>
      <c r="C3132" s="540"/>
      <c r="D3132" s="538" t="str">
        <f ca="1">IFERROR(_xludf.XLOOKUP(E3132,예산코드!D:D,예산코드!A:A),"")</f>
        <v/>
      </c>
      <c r="E3132" s="540"/>
      <c r="F3132" s="542"/>
      <c r="G3132" s="506"/>
      <c r="H3132" s="507"/>
      <c r="I3132" s="540"/>
      <c r="J3132" s="540"/>
      <c r="K3132" s="543"/>
      <c r="L3132" s="543"/>
      <c r="M3132" s="543" t="str">
        <f t="array" aca="1" ref="M3132" ca="1">IFERROR(_xludf.IFS(지출내역_LMT!$J3132="원천",지출내역_LMT!$K3132*3.3%*-1,지출내역_LMT!$J3132="원천/고용",SUM(지출내역_LMT!$K3132*3.3%*-1,지출내역_LMT!$K3132*75%*0.8%*-1)),"")</f>
        <v/>
      </c>
      <c r="N3132" s="543"/>
      <c r="O3132" s="540"/>
      <c r="P3132" s="540"/>
      <c r="Q3132" s="537"/>
      <c r="R3132" s="537"/>
      <c r="S3132" s="537"/>
    </row>
    <row r="3133" spans="2:19" ht="18.75" customHeight="1">
      <c r="B3133" s="541"/>
      <c r="C3133" s="541"/>
      <c r="D3133" s="538" t="str">
        <f ca="1">IFERROR(_xludf.XLOOKUP(E3133,예산코드!D:D,예산코드!A:A),"")</f>
        <v/>
      </c>
      <c r="E3133" s="541"/>
      <c r="F3133" s="544"/>
      <c r="G3133" s="508"/>
      <c r="H3133" s="509"/>
      <c r="I3133" s="541"/>
      <c r="J3133" s="541"/>
      <c r="K3133" s="545"/>
      <c r="L3133" s="545"/>
      <c r="M3133" s="545" t="str">
        <f t="array" aca="1" ref="M3133" ca="1">IFERROR(_xludf.IFS(지출내역_LMT!$J3133="원천",지출내역_LMT!$K3133*3.3%*-1,지출내역_LMT!$J3133="원천/고용",SUM(지출내역_LMT!$K3133*3.3%*-1,지출내역_LMT!$K3133*75%*0.8%*-1)),"")</f>
        <v/>
      </c>
      <c r="N3133" s="545"/>
      <c r="O3133" s="541"/>
      <c r="P3133" s="541"/>
      <c r="Q3133" s="537"/>
      <c r="R3133" s="537"/>
      <c r="S3133" s="537"/>
    </row>
    <row r="3134" spans="2:19" ht="18.75" customHeight="1">
      <c r="B3134" s="540"/>
      <c r="C3134" s="540"/>
      <c r="D3134" s="538" t="str">
        <f ca="1">IFERROR(_xludf.XLOOKUP(E3134,예산코드!D:D,예산코드!A:A),"")</f>
        <v/>
      </c>
      <c r="E3134" s="540"/>
      <c r="F3134" s="542"/>
      <c r="G3134" s="506"/>
      <c r="H3134" s="507"/>
      <c r="I3134" s="540"/>
      <c r="J3134" s="540"/>
      <c r="K3134" s="543"/>
      <c r="L3134" s="543"/>
      <c r="M3134" s="543" t="str">
        <f t="array" aca="1" ref="M3134" ca="1">IFERROR(_xludf.IFS(지출내역_LMT!$J3134="원천",지출내역_LMT!$K3134*3.3%*-1,지출내역_LMT!$J3134="원천/고용",SUM(지출내역_LMT!$K3134*3.3%*-1,지출내역_LMT!$K3134*75%*0.8%*-1)),"")</f>
        <v/>
      </c>
      <c r="N3134" s="543"/>
      <c r="O3134" s="540"/>
      <c r="P3134" s="540"/>
      <c r="Q3134" s="537"/>
      <c r="R3134" s="537"/>
      <c r="S3134" s="537"/>
    </row>
    <row r="3135" spans="2:19" ht="18.75" customHeight="1">
      <c r="B3135" s="541"/>
      <c r="C3135" s="541"/>
      <c r="D3135" s="538" t="str">
        <f ca="1">IFERROR(_xludf.XLOOKUP(E3135,예산코드!D:D,예산코드!A:A),"")</f>
        <v/>
      </c>
      <c r="E3135" s="541"/>
      <c r="F3135" s="544"/>
      <c r="G3135" s="508"/>
      <c r="H3135" s="509"/>
      <c r="I3135" s="541"/>
      <c r="J3135" s="541"/>
      <c r="K3135" s="545"/>
      <c r="L3135" s="545"/>
      <c r="M3135" s="545" t="str">
        <f t="array" aca="1" ref="M3135" ca="1">IFERROR(_xludf.IFS(지출내역_LMT!$J3135="원천",지출내역_LMT!$K3135*3.3%*-1,지출내역_LMT!$J3135="원천/고용",SUM(지출내역_LMT!$K3135*3.3%*-1,지출내역_LMT!$K3135*75%*0.8%*-1)),"")</f>
        <v/>
      </c>
      <c r="N3135" s="545"/>
      <c r="O3135" s="541"/>
      <c r="P3135" s="541"/>
      <c r="Q3135" s="537"/>
      <c r="R3135" s="537"/>
      <c r="S3135" s="537"/>
    </row>
    <row r="3136" spans="2:19" ht="18.75" customHeight="1">
      <c r="B3136" s="540"/>
      <c r="C3136" s="540"/>
      <c r="D3136" s="538" t="str">
        <f ca="1">IFERROR(_xludf.XLOOKUP(E3136,예산코드!D:D,예산코드!A:A),"")</f>
        <v/>
      </c>
      <c r="E3136" s="540"/>
      <c r="F3136" s="542"/>
      <c r="G3136" s="506"/>
      <c r="H3136" s="507"/>
      <c r="I3136" s="540"/>
      <c r="J3136" s="540"/>
      <c r="K3136" s="543"/>
      <c r="L3136" s="543"/>
      <c r="M3136" s="543" t="str">
        <f t="array" aca="1" ref="M3136" ca="1">IFERROR(_xludf.IFS(지출내역_LMT!$J3136="원천",지출내역_LMT!$K3136*3.3%*-1,지출내역_LMT!$J3136="원천/고용",SUM(지출내역_LMT!$K3136*3.3%*-1,지출내역_LMT!$K3136*75%*0.8%*-1)),"")</f>
        <v/>
      </c>
      <c r="N3136" s="543"/>
      <c r="O3136" s="540"/>
      <c r="P3136" s="540"/>
      <c r="Q3136" s="537"/>
      <c r="R3136" s="537"/>
      <c r="S3136" s="537"/>
    </row>
    <row r="3137" spans="2:19" ht="18.75" customHeight="1">
      <c r="B3137" s="541"/>
      <c r="C3137" s="541"/>
      <c r="D3137" s="538" t="str">
        <f ca="1">IFERROR(_xludf.XLOOKUP(E3137,예산코드!D:D,예산코드!A:A),"")</f>
        <v/>
      </c>
      <c r="E3137" s="541"/>
      <c r="F3137" s="544"/>
      <c r="G3137" s="508"/>
      <c r="H3137" s="509"/>
      <c r="I3137" s="541"/>
      <c r="J3137" s="541"/>
      <c r="K3137" s="545"/>
      <c r="L3137" s="545"/>
      <c r="M3137" s="545" t="str">
        <f t="array" aca="1" ref="M3137" ca="1">IFERROR(_xludf.IFS(지출내역_LMT!$J3137="원천",지출내역_LMT!$K3137*3.3%*-1,지출내역_LMT!$J3137="원천/고용",SUM(지출내역_LMT!$K3137*3.3%*-1,지출내역_LMT!$K3137*75%*0.8%*-1)),"")</f>
        <v/>
      </c>
      <c r="N3137" s="545"/>
      <c r="O3137" s="541"/>
      <c r="P3137" s="541"/>
      <c r="Q3137" s="537"/>
      <c r="R3137" s="537"/>
      <c r="S3137" s="537"/>
    </row>
    <row r="3138" spans="2:19" ht="18.75" customHeight="1">
      <c r="B3138" s="540"/>
      <c r="C3138" s="540"/>
      <c r="D3138" s="538" t="str">
        <f ca="1">IFERROR(_xludf.XLOOKUP(E3138,예산코드!D:D,예산코드!A:A),"")</f>
        <v/>
      </c>
      <c r="E3138" s="540"/>
      <c r="F3138" s="542"/>
      <c r="G3138" s="506"/>
      <c r="H3138" s="507"/>
      <c r="I3138" s="540"/>
      <c r="J3138" s="540"/>
      <c r="K3138" s="543"/>
      <c r="L3138" s="543"/>
      <c r="M3138" s="543" t="str">
        <f t="array" aca="1" ref="M3138" ca="1">IFERROR(_xludf.IFS(지출내역_LMT!$J3138="원천",지출내역_LMT!$K3138*3.3%*-1,지출내역_LMT!$J3138="원천/고용",SUM(지출내역_LMT!$K3138*3.3%*-1,지출내역_LMT!$K3138*75%*0.8%*-1)),"")</f>
        <v/>
      </c>
      <c r="N3138" s="543"/>
      <c r="O3138" s="540"/>
      <c r="P3138" s="540"/>
      <c r="Q3138" s="537"/>
      <c r="R3138" s="537"/>
      <c r="S3138" s="537"/>
    </row>
    <row r="3139" spans="2:19" ht="18.75" customHeight="1">
      <c r="B3139" s="541"/>
      <c r="C3139" s="541"/>
      <c r="D3139" s="538" t="str">
        <f ca="1">IFERROR(_xludf.XLOOKUP(E3139,예산코드!D:D,예산코드!A:A),"")</f>
        <v/>
      </c>
      <c r="E3139" s="541"/>
      <c r="F3139" s="544"/>
      <c r="G3139" s="508"/>
      <c r="H3139" s="509"/>
      <c r="I3139" s="541"/>
      <c r="J3139" s="541"/>
      <c r="K3139" s="545"/>
      <c r="L3139" s="545"/>
      <c r="M3139" s="545" t="str">
        <f t="array" aca="1" ref="M3139" ca="1">IFERROR(_xludf.IFS(지출내역_LMT!$J3139="원천",지출내역_LMT!$K3139*3.3%*-1,지출내역_LMT!$J3139="원천/고용",SUM(지출내역_LMT!$K3139*3.3%*-1,지출내역_LMT!$K3139*75%*0.8%*-1)),"")</f>
        <v/>
      </c>
      <c r="N3139" s="545"/>
      <c r="O3139" s="541"/>
      <c r="P3139" s="541"/>
      <c r="Q3139" s="537"/>
      <c r="R3139" s="537"/>
      <c r="S3139" s="537"/>
    </row>
    <row r="3140" spans="2:19" ht="18.75" customHeight="1">
      <c r="B3140" s="540"/>
      <c r="C3140" s="540"/>
      <c r="D3140" s="538" t="str">
        <f ca="1">IFERROR(_xludf.XLOOKUP(E3140,예산코드!D:D,예산코드!A:A),"")</f>
        <v/>
      </c>
      <c r="E3140" s="540"/>
      <c r="F3140" s="542"/>
      <c r="G3140" s="506"/>
      <c r="H3140" s="507"/>
      <c r="I3140" s="540"/>
      <c r="J3140" s="540"/>
      <c r="K3140" s="543"/>
      <c r="L3140" s="543"/>
      <c r="M3140" s="543" t="str">
        <f t="array" aca="1" ref="M3140" ca="1">IFERROR(_xludf.IFS(지출내역_LMT!$J3140="원천",지출내역_LMT!$K3140*3.3%*-1,지출내역_LMT!$J3140="원천/고용",SUM(지출내역_LMT!$K3140*3.3%*-1,지출내역_LMT!$K3140*75%*0.8%*-1)),"")</f>
        <v/>
      </c>
      <c r="N3140" s="543"/>
      <c r="O3140" s="540"/>
      <c r="P3140" s="540"/>
      <c r="Q3140" s="537"/>
      <c r="R3140" s="537"/>
      <c r="S3140" s="537"/>
    </row>
    <row r="3141" spans="2:19" ht="18.75" customHeight="1">
      <c r="B3141" s="541"/>
      <c r="C3141" s="541"/>
      <c r="D3141" s="538" t="str">
        <f ca="1">IFERROR(_xludf.XLOOKUP(E3141,예산코드!D:D,예산코드!A:A),"")</f>
        <v/>
      </c>
      <c r="E3141" s="541"/>
      <c r="F3141" s="544"/>
      <c r="G3141" s="508"/>
      <c r="H3141" s="509"/>
      <c r="I3141" s="541"/>
      <c r="J3141" s="541"/>
      <c r="K3141" s="545"/>
      <c r="L3141" s="545"/>
      <c r="M3141" s="545" t="str">
        <f t="array" aca="1" ref="M3141" ca="1">IFERROR(_xludf.IFS(지출내역_LMT!$J3141="원천",지출내역_LMT!$K3141*3.3%*-1,지출내역_LMT!$J3141="원천/고용",SUM(지출내역_LMT!$K3141*3.3%*-1,지출내역_LMT!$K3141*75%*0.8%*-1)),"")</f>
        <v/>
      </c>
      <c r="N3141" s="545"/>
      <c r="O3141" s="541"/>
      <c r="P3141" s="541"/>
      <c r="Q3141" s="537"/>
      <c r="R3141" s="537"/>
      <c r="S3141" s="537"/>
    </row>
    <row r="3142" spans="2:19" ht="18.75" customHeight="1">
      <c r="B3142" s="540"/>
      <c r="C3142" s="540"/>
      <c r="D3142" s="538" t="str">
        <f ca="1">IFERROR(_xludf.XLOOKUP(E3142,예산코드!D:D,예산코드!A:A),"")</f>
        <v/>
      </c>
      <c r="E3142" s="540"/>
      <c r="F3142" s="542"/>
      <c r="G3142" s="506"/>
      <c r="H3142" s="507"/>
      <c r="I3142" s="540"/>
      <c r="J3142" s="540"/>
      <c r="K3142" s="543"/>
      <c r="L3142" s="543"/>
      <c r="M3142" s="543" t="str">
        <f t="array" aca="1" ref="M3142" ca="1">IFERROR(_xludf.IFS(지출내역_LMT!$J3142="원천",지출내역_LMT!$K3142*3.3%*-1,지출내역_LMT!$J3142="원천/고용",SUM(지출내역_LMT!$K3142*3.3%*-1,지출내역_LMT!$K3142*75%*0.8%*-1)),"")</f>
        <v/>
      </c>
      <c r="N3142" s="543"/>
      <c r="O3142" s="540"/>
      <c r="P3142" s="540"/>
      <c r="Q3142" s="537"/>
      <c r="R3142" s="537"/>
      <c r="S3142" s="537"/>
    </row>
    <row r="3143" spans="2:19" ht="18.75" customHeight="1">
      <c r="B3143" s="541"/>
      <c r="C3143" s="541"/>
      <c r="D3143" s="538" t="str">
        <f ca="1">IFERROR(_xludf.XLOOKUP(E3143,예산코드!D:D,예산코드!A:A),"")</f>
        <v/>
      </c>
      <c r="E3143" s="541"/>
      <c r="F3143" s="544"/>
      <c r="G3143" s="508"/>
      <c r="H3143" s="509"/>
      <c r="I3143" s="541"/>
      <c r="J3143" s="541"/>
      <c r="K3143" s="545"/>
      <c r="L3143" s="545"/>
      <c r="M3143" s="545" t="str">
        <f t="array" aca="1" ref="M3143" ca="1">IFERROR(_xludf.IFS(지출내역_LMT!$J3143="원천",지출내역_LMT!$K3143*3.3%*-1,지출내역_LMT!$J3143="원천/고용",SUM(지출내역_LMT!$K3143*3.3%*-1,지출내역_LMT!$K3143*75%*0.8%*-1)),"")</f>
        <v/>
      </c>
      <c r="N3143" s="545"/>
      <c r="O3143" s="541"/>
      <c r="P3143" s="541"/>
      <c r="Q3143" s="537"/>
      <c r="R3143" s="537"/>
      <c r="S3143" s="537"/>
    </row>
    <row r="3144" spans="2:19" ht="18.75" customHeight="1">
      <c r="B3144" s="540"/>
      <c r="C3144" s="540"/>
      <c r="D3144" s="538" t="str">
        <f ca="1">IFERROR(_xludf.XLOOKUP(E3144,예산코드!D:D,예산코드!A:A),"")</f>
        <v/>
      </c>
      <c r="E3144" s="540"/>
      <c r="F3144" s="542"/>
      <c r="G3144" s="506"/>
      <c r="H3144" s="507"/>
      <c r="I3144" s="540"/>
      <c r="J3144" s="540"/>
      <c r="K3144" s="543"/>
      <c r="L3144" s="543"/>
      <c r="M3144" s="543" t="str">
        <f t="array" aca="1" ref="M3144" ca="1">IFERROR(_xludf.IFS(지출내역_LMT!$J3144="원천",지출내역_LMT!$K3144*3.3%*-1,지출내역_LMT!$J3144="원천/고용",SUM(지출내역_LMT!$K3144*3.3%*-1,지출내역_LMT!$K3144*75%*0.8%*-1)),"")</f>
        <v/>
      </c>
      <c r="N3144" s="543"/>
      <c r="O3144" s="540"/>
      <c r="P3144" s="540"/>
      <c r="Q3144" s="537"/>
      <c r="R3144" s="537"/>
      <c r="S3144" s="537"/>
    </row>
    <row r="3145" spans="2:19" ht="18.75" customHeight="1">
      <c r="B3145" s="541"/>
      <c r="C3145" s="541"/>
      <c r="D3145" s="538" t="str">
        <f ca="1">IFERROR(_xludf.XLOOKUP(E3145,예산코드!D:D,예산코드!A:A),"")</f>
        <v/>
      </c>
      <c r="E3145" s="541"/>
      <c r="F3145" s="544"/>
      <c r="G3145" s="508"/>
      <c r="H3145" s="509"/>
      <c r="I3145" s="541"/>
      <c r="J3145" s="541"/>
      <c r="K3145" s="545"/>
      <c r="L3145" s="545"/>
      <c r="M3145" s="545" t="str">
        <f t="array" aca="1" ref="M3145" ca="1">IFERROR(_xludf.IFS(지출내역_LMT!$J3145="원천",지출내역_LMT!$K3145*3.3%*-1,지출내역_LMT!$J3145="원천/고용",SUM(지출내역_LMT!$K3145*3.3%*-1,지출내역_LMT!$K3145*75%*0.8%*-1)),"")</f>
        <v/>
      </c>
      <c r="N3145" s="545"/>
      <c r="O3145" s="541"/>
      <c r="P3145" s="541"/>
      <c r="Q3145" s="537"/>
      <c r="R3145" s="537"/>
      <c r="S3145" s="537"/>
    </row>
    <row r="3146" spans="2:19" ht="18.75" customHeight="1">
      <c r="B3146" s="540"/>
      <c r="C3146" s="540"/>
      <c r="D3146" s="538" t="str">
        <f ca="1">IFERROR(_xludf.XLOOKUP(E3146,예산코드!D:D,예산코드!A:A),"")</f>
        <v/>
      </c>
      <c r="E3146" s="540"/>
      <c r="F3146" s="542"/>
      <c r="G3146" s="506"/>
      <c r="H3146" s="507"/>
      <c r="I3146" s="540"/>
      <c r="J3146" s="540"/>
      <c r="K3146" s="543"/>
      <c r="L3146" s="543"/>
      <c r="M3146" s="543" t="str">
        <f t="array" aca="1" ref="M3146" ca="1">IFERROR(_xludf.IFS(지출내역_LMT!$J3146="원천",지출내역_LMT!$K3146*3.3%*-1,지출내역_LMT!$J3146="원천/고용",SUM(지출내역_LMT!$K3146*3.3%*-1,지출내역_LMT!$K3146*75%*0.8%*-1)),"")</f>
        <v/>
      </c>
      <c r="N3146" s="543"/>
      <c r="O3146" s="540"/>
      <c r="P3146" s="540"/>
      <c r="Q3146" s="537"/>
      <c r="R3146" s="537"/>
      <c r="S3146" s="537"/>
    </row>
    <row r="3147" spans="2:19" ht="18.75" customHeight="1">
      <c r="B3147" s="541"/>
      <c r="C3147" s="541"/>
      <c r="D3147" s="538" t="str">
        <f ca="1">IFERROR(_xludf.XLOOKUP(E3147,예산코드!D:D,예산코드!A:A),"")</f>
        <v/>
      </c>
      <c r="E3147" s="541"/>
      <c r="F3147" s="544"/>
      <c r="G3147" s="508"/>
      <c r="H3147" s="509"/>
      <c r="I3147" s="541"/>
      <c r="J3147" s="541"/>
      <c r="K3147" s="545"/>
      <c r="L3147" s="545"/>
      <c r="M3147" s="545" t="str">
        <f t="array" aca="1" ref="M3147" ca="1">IFERROR(_xludf.IFS(지출내역_LMT!$J3147="원천",지출내역_LMT!$K3147*3.3%*-1,지출내역_LMT!$J3147="원천/고용",SUM(지출내역_LMT!$K3147*3.3%*-1,지출내역_LMT!$K3147*75%*0.8%*-1)),"")</f>
        <v/>
      </c>
      <c r="N3147" s="545"/>
      <c r="O3147" s="541"/>
      <c r="P3147" s="541"/>
      <c r="Q3147" s="537"/>
      <c r="R3147" s="537"/>
      <c r="S3147" s="537"/>
    </row>
    <row r="3148" spans="2:19" ht="18.75" customHeight="1">
      <c r="B3148" s="540"/>
      <c r="C3148" s="540"/>
      <c r="D3148" s="538" t="str">
        <f ca="1">IFERROR(_xludf.XLOOKUP(E3148,예산코드!D:D,예산코드!A:A),"")</f>
        <v/>
      </c>
      <c r="E3148" s="540"/>
      <c r="F3148" s="542"/>
      <c r="G3148" s="506"/>
      <c r="H3148" s="507"/>
      <c r="I3148" s="540"/>
      <c r="J3148" s="540"/>
      <c r="K3148" s="543"/>
      <c r="L3148" s="543"/>
      <c r="M3148" s="543" t="str">
        <f t="array" aca="1" ref="M3148" ca="1">IFERROR(_xludf.IFS(지출내역_LMT!$J3148="원천",지출내역_LMT!$K3148*3.3%*-1,지출내역_LMT!$J3148="원천/고용",SUM(지출내역_LMT!$K3148*3.3%*-1,지출내역_LMT!$K3148*75%*0.8%*-1)),"")</f>
        <v/>
      </c>
      <c r="N3148" s="543"/>
      <c r="O3148" s="540"/>
      <c r="P3148" s="540"/>
      <c r="Q3148" s="537"/>
      <c r="R3148" s="537"/>
      <c r="S3148" s="537"/>
    </row>
    <row r="3149" spans="2:19" ht="18.75" customHeight="1">
      <c r="B3149" s="541"/>
      <c r="C3149" s="541"/>
      <c r="D3149" s="538" t="str">
        <f ca="1">IFERROR(_xludf.XLOOKUP(E3149,예산코드!D:D,예산코드!A:A),"")</f>
        <v/>
      </c>
      <c r="E3149" s="541"/>
      <c r="F3149" s="544"/>
      <c r="G3149" s="508"/>
      <c r="H3149" s="509"/>
      <c r="I3149" s="541"/>
      <c r="J3149" s="541"/>
      <c r="K3149" s="545"/>
      <c r="L3149" s="545"/>
      <c r="M3149" s="545" t="str">
        <f t="array" aca="1" ref="M3149" ca="1">IFERROR(_xludf.IFS(지출내역_LMT!$J3149="원천",지출내역_LMT!$K3149*3.3%*-1,지출내역_LMT!$J3149="원천/고용",SUM(지출내역_LMT!$K3149*3.3%*-1,지출내역_LMT!$K3149*75%*0.8%*-1)),"")</f>
        <v/>
      </c>
      <c r="N3149" s="545"/>
      <c r="O3149" s="541"/>
      <c r="P3149" s="541"/>
      <c r="Q3149" s="537"/>
      <c r="R3149" s="537"/>
      <c r="S3149" s="537"/>
    </row>
    <row r="3150" spans="2:19" ht="18.75" customHeight="1">
      <c r="B3150" s="540"/>
      <c r="C3150" s="540"/>
      <c r="D3150" s="538" t="str">
        <f ca="1">IFERROR(_xludf.XLOOKUP(E3150,예산코드!D:D,예산코드!A:A),"")</f>
        <v/>
      </c>
      <c r="E3150" s="540"/>
      <c r="F3150" s="542"/>
      <c r="G3150" s="506"/>
      <c r="H3150" s="507"/>
      <c r="I3150" s="540"/>
      <c r="J3150" s="540"/>
      <c r="K3150" s="543"/>
      <c r="L3150" s="543"/>
      <c r="M3150" s="543" t="str">
        <f t="array" aca="1" ref="M3150" ca="1">IFERROR(_xludf.IFS(지출내역_LMT!$J3150="원천",지출내역_LMT!$K3150*3.3%*-1,지출내역_LMT!$J3150="원천/고용",SUM(지출내역_LMT!$K3150*3.3%*-1,지출내역_LMT!$K3150*75%*0.8%*-1)),"")</f>
        <v/>
      </c>
      <c r="N3150" s="543"/>
      <c r="O3150" s="540"/>
      <c r="P3150" s="540"/>
      <c r="Q3150" s="537"/>
      <c r="R3150" s="537"/>
      <c r="S3150" s="537"/>
    </row>
    <row r="3151" spans="2:19" ht="18.75" customHeight="1">
      <c r="B3151" s="541"/>
      <c r="C3151" s="541"/>
      <c r="D3151" s="538" t="str">
        <f ca="1">IFERROR(_xludf.XLOOKUP(E3151,예산코드!D:D,예산코드!A:A),"")</f>
        <v/>
      </c>
      <c r="E3151" s="541"/>
      <c r="F3151" s="544"/>
      <c r="G3151" s="508"/>
      <c r="H3151" s="509"/>
      <c r="I3151" s="541"/>
      <c r="J3151" s="541"/>
      <c r="K3151" s="545"/>
      <c r="L3151" s="545"/>
      <c r="M3151" s="545" t="str">
        <f t="array" aca="1" ref="M3151" ca="1">IFERROR(_xludf.IFS(지출내역_LMT!$J3151="원천",지출내역_LMT!$K3151*3.3%*-1,지출내역_LMT!$J3151="원천/고용",SUM(지출내역_LMT!$K3151*3.3%*-1,지출내역_LMT!$K3151*75%*0.8%*-1)),"")</f>
        <v/>
      </c>
      <c r="N3151" s="545"/>
      <c r="O3151" s="541"/>
      <c r="P3151" s="541"/>
      <c r="Q3151" s="537"/>
      <c r="R3151" s="537"/>
      <c r="S3151" s="537"/>
    </row>
    <row r="3152" spans="2:19" ht="18.75" customHeight="1">
      <c r="B3152" s="540"/>
      <c r="C3152" s="540"/>
      <c r="D3152" s="538" t="str">
        <f ca="1">IFERROR(_xludf.XLOOKUP(E3152,예산코드!D:D,예산코드!A:A),"")</f>
        <v/>
      </c>
      <c r="E3152" s="540"/>
      <c r="F3152" s="542"/>
      <c r="G3152" s="506"/>
      <c r="H3152" s="507"/>
      <c r="I3152" s="540"/>
      <c r="J3152" s="540"/>
      <c r="K3152" s="543"/>
      <c r="L3152" s="543"/>
      <c r="M3152" s="543" t="str">
        <f t="array" aca="1" ref="M3152" ca="1">IFERROR(_xludf.IFS(지출내역_LMT!$J3152="원천",지출내역_LMT!$K3152*3.3%*-1,지출내역_LMT!$J3152="원천/고용",SUM(지출내역_LMT!$K3152*3.3%*-1,지출내역_LMT!$K3152*75%*0.8%*-1)),"")</f>
        <v/>
      </c>
      <c r="N3152" s="543"/>
      <c r="O3152" s="540"/>
      <c r="P3152" s="540"/>
      <c r="Q3152" s="537"/>
      <c r="R3152" s="537"/>
      <c r="S3152" s="537"/>
    </row>
    <row r="3153" spans="2:19" ht="18.75" customHeight="1">
      <c r="B3153" s="541"/>
      <c r="C3153" s="541"/>
      <c r="D3153" s="538" t="str">
        <f ca="1">IFERROR(_xludf.XLOOKUP(E3153,예산코드!D:D,예산코드!A:A),"")</f>
        <v/>
      </c>
      <c r="E3153" s="541"/>
      <c r="F3153" s="544"/>
      <c r="G3153" s="508"/>
      <c r="H3153" s="509"/>
      <c r="I3153" s="541"/>
      <c r="J3153" s="541"/>
      <c r="K3153" s="545"/>
      <c r="L3153" s="545"/>
      <c r="M3153" s="545" t="str">
        <f t="array" aca="1" ref="M3153" ca="1">IFERROR(_xludf.IFS(지출내역_LMT!$J3153="원천",지출내역_LMT!$K3153*3.3%*-1,지출내역_LMT!$J3153="원천/고용",SUM(지출내역_LMT!$K3153*3.3%*-1,지출내역_LMT!$K3153*75%*0.8%*-1)),"")</f>
        <v/>
      </c>
      <c r="N3153" s="545"/>
      <c r="O3153" s="541"/>
      <c r="P3153" s="541"/>
      <c r="Q3153" s="537"/>
      <c r="R3153" s="537"/>
      <c r="S3153" s="537"/>
    </row>
    <row r="3154" spans="2:19" ht="18.75" customHeight="1">
      <c r="B3154" s="540"/>
      <c r="C3154" s="540"/>
      <c r="D3154" s="538" t="str">
        <f ca="1">IFERROR(_xludf.XLOOKUP(E3154,예산코드!D:D,예산코드!A:A),"")</f>
        <v/>
      </c>
      <c r="E3154" s="540"/>
      <c r="F3154" s="542"/>
      <c r="G3154" s="506"/>
      <c r="H3154" s="507"/>
      <c r="I3154" s="540"/>
      <c r="J3154" s="540"/>
      <c r="K3154" s="543"/>
      <c r="L3154" s="543"/>
      <c r="M3154" s="543" t="str">
        <f t="array" aca="1" ref="M3154" ca="1">IFERROR(_xludf.IFS(지출내역_LMT!$J3154="원천",지출내역_LMT!$K3154*3.3%*-1,지출내역_LMT!$J3154="원천/고용",SUM(지출내역_LMT!$K3154*3.3%*-1,지출내역_LMT!$K3154*75%*0.8%*-1)),"")</f>
        <v/>
      </c>
      <c r="N3154" s="543"/>
      <c r="O3154" s="540"/>
      <c r="P3154" s="540"/>
      <c r="Q3154" s="537"/>
      <c r="R3154" s="537"/>
      <c r="S3154" s="537"/>
    </row>
    <row r="3155" spans="2:19" ht="18.75" customHeight="1">
      <c r="B3155" s="541"/>
      <c r="C3155" s="541"/>
      <c r="D3155" s="538" t="str">
        <f ca="1">IFERROR(_xludf.XLOOKUP(E3155,예산코드!D:D,예산코드!A:A),"")</f>
        <v/>
      </c>
      <c r="E3155" s="541"/>
      <c r="F3155" s="544"/>
      <c r="G3155" s="508"/>
      <c r="H3155" s="509"/>
      <c r="I3155" s="541"/>
      <c r="J3155" s="541"/>
      <c r="K3155" s="545"/>
      <c r="L3155" s="545"/>
      <c r="M3155" s="545" t="str">
        <f t="array" aca="1" ref="M3155" ca="1">IFERROR(_xludf.IFS(지출내역_LMT!$J3155="원천",지출내역_LMT!$K3155*3.3%*-1,지출내역_LMT!$J3155="원천/고용",SUM(지출내역_LMT!$K3155*3.3%*-1,지출내역_LMT!$K3155*75%*0.8%*-1)),"")</f>
        <v/>
      </c>
      <c r="N3155" s="545"/>
      <c r="O3155" s="541"/>
      <c r="P3155" s="541"/>
      <c r="Q3155" s="537"/>
      <c r="R3155" s="537"/>
      <c r="S3155" s="537"/>
    </row>
    <row r="3156" spans="2:19" ht="18.75" customHeight="1">
      <c r="B3156" s="540"/>
      <c r="C3156" s="540"/>
      <c r="D3156" s="538" t="str">
        <f ca="1">IFERROR(_xludf.XLOOKUP(E3156,예산코드!D:D,예산코드!A:A),"")</f>
        <v/>
      </c>
      <c r="E3156" s="540"/>
      <c r="F3156" s="542"/>
      <c r="G3156" s="506"/>
      <c r="H3156" s="507"/>
      <c r="I3156" s="540"/>
      <c r="J3156" s="540"/>
      <c r="K3156" s="543"/>
      <c r="L3156" s="543"/>
      <c r="M3156" s="543" t="str">
        <f t="array" aca="1" ref="M3156" ca="1">IFERROR(_xludf.IFS(지출내역_LMT!$J3156="원천",지출내역_LMT!$K3156*3.3%*-1,지출내역_LMT!$J3156="원천/고용",SUM(지출내역_LMT!$K3156*3.3%*-1,지출내역_LMT!$K3156*75%*0.8%*-1)),"")</f>
        <v/>
      </c>
      <c r="N3156" s="543"/>
      <c r="O3156" s="540"/>
      <c r="P3156" s="540"/>
      <c r="Q3156" s="537"/>
      <c r="R3156" s="537"/>
      <c r="S3156" s="537"/>
    </row>
    <row r="3157" spans="2:19" ht="18.75" customHeight="1">
      <c r="B3157" s="541"/>
      <c r="C3157" s="541"/>
      <c r="D3157" s="538" t="str">
        <f ca="1">IFERROR(_xludf.XLOOKUP(E3157,예산코드!D:D,예산코드!A:A),"")</f>
        <v/>
      </c>
      <c r="E3157" s="541"/>
      <c r="F3157" s="544"/>
      <c r="G3157" s="508"/>
      <c r="H3157" s="509"/>
      <c r="I3157" s="541"/>
      <c r="J3157" s="541"/>
      <c r="K3157" s="545"/>
      <c r="L3157" s="545"/>
      <c r="M3157" s="545" t="str">
        <f t="array" aca="1" ref="M3157" ca="1">IFERROR(_xludf.IFS(지출내역_LMT!$J3157="원천",지출내역_LMT!$K3157*3.3%*-1,지출내역_LMT!$J3157="원천/고용",SUM(지출내역_LMT!$K3157*3.3%*-1,지출내역_LMT!$K3157*75%*0.8%*-1)),"")</f>
        <v/>
      </c>
      <c r="N3157" s="545"/>
      <c r="O3157" s="541"/>
      <c r="P3157" s="541"/>
      <c r="Q3157" s="537"/>
      <c r="R3157" s="537"/>
      <c r="S3157" s="537"/>
    </row>
    <row r="3158" spans="2:19" ht="18.75" customHeight="1">
      <c r="B3158" s="540"/>
      <c r="C3158" s="540"/>
      <c r="D3158" s="538" t="str">
        <f ca="1">IFERROR(_xludf.XLOOKUP(E3158,예산코드!D:D,예산코드!A:A),"")</f>
        <v/>
      </c>
      <c r="E3158" s="540"/>
      <c r="F3158" s="542"/>
      <c r="G3158" s="506"/>
      <c r="H3158" s="507"/>
      <c r="I3158" s="540"/>
      <c r="J3158" s="540"/>
      <c r="K3158" s="543"/>
      <c r="L3158" s="543"/>
      <c r="M3158" s="543" t="str">
        <f t="array" aca="1" ref="M3158" ca="1">IFERROR(_xludf.IFS(지출내역_LMT!$J3158="원천",지출내역_LMT!$K3158*3.3%*-1,지출내역_LMT!$J3158="원천/고용",SUM(지출내역_LMT!$K3158*3.3%*-1,지출내역_LMT!$K3158*75%*0.8%*-1)),"")</f>
        <v/>
      </c>
      <c r="N3158" s="543"/>
      <c r="O3158" s="540"/>
      <c r="P3158" s="540"/>
      <c r="Q3158" s="537"/>
      <c r="R3158" s="537"/>
      <c r="S3158" s="537"/>
    </row>
    <row r="3159" spans="2:19" ht="18.75" customHeight="1">
      <c r="B3159" s="541"/>
      <c r="C3159" s="541"/>
      <c r="D3159" s="538" t="str">
        <f ca="1">IFERROR(_xludf.XLOOKUP(E3159,예산코드!D:D,예산코드!A:A),"")</f>
        <v/>
      </c>
      <c r="E3159" s="541"/>
      <c r="F3159" s="544"/>
      <c r="G3159" s="508"/>
      <c r="H3159" s="509"/>
      <c r="I3159" s="541"/>
      <c r="J3159" s="541"/>
      <c r="K3159" s="545"/>
      <c r="L3159" s="545"/>
      <c r="M3159" s="545" t="str">
        <f t="array" aca="1" ref="M3159" ca="1">IFERROR(_xludf.IFS(지출내역_LMT!$J3159="원천",지출내역_LMT!$K3159*3.3%*-1,지출내역_LMT!$J3159="원천/고용",SUM(지출내역_LMT!$K3159*3.3%*-1,지출내역_LMT!$K3159*75%*0.8%*-1)),"")</f>
        <v/>
      </c>
      <c r="N3159" s="545"/>
      <c r="O3159" s="541"/>
      <c r="P3159" s="541"/>
      <c r="Q3159" s="537"/>
      <c r="R3159" s="537"/>
      <c r="S3159" s="537"/>
    </row>
    <row r="3160" spans="2:19" ht="18.75" customHeight="1">
      <c r="B3160" s="540"/>
      <c r="C3160" s="540"/>
      <c r="D3160" s="538" t="str">
        <f ca="1">IFERROR(_xludf.XLOOKUP(E3160,예산코드!D:D,예산코드!A:A),"")</f>
        <v/>
      </c>
      <c r="E3160" s="540"/>
      <c r="F3160" s="542"/>
      <c r="G3160" s="506"/>
      <c r="H3160" s="507"/>
      <c r="I3160" s="540"/>
      <c r="J3160" s="540"/>
      <c r="K3160" s="543"/>
      <c r="L3160" s="543"/>
      <c r="M3160" s="543" t="str">
        <f t="array" aca="1" ref="M3160" ca="1">IFERROR(_xludf.IFS(지출내역_LMT!$J3160="원천",지출내역_LMT!$K3160*3.3%*-1,지출내역_LMT!$J3160="원천/고용",SUM(지출내역_LMT!$K3160*3.3%*-1,지출내역_LMT!$K3160*75%*0.8%*-1)),"")</f>
        <v/>
      </c>
      <c r="N3160" s="543"/>
      <c r="O3160" s="540"/>
      <c r="P3160" s="540"/>
      <c r="Q3160" s="537"/>
      <c r="R3160" s="537"/>
      <c r="S3160" s="537"/>
    </row>
    <row r="3161" spans="2:19" ht="18.75" customHeight="1">
      <c r="B3161" s="541"/>
      <c r="C3161" s="541"/>
      <c r="D3161" s="538" t="str">
        <f ca="1">IFERROR(_xludf.XLOOKUP(E3161,예산코드!D:D,예산코드!A:A),"")</f>
        <v/>
      </c>
      <c r="E3161" s="541"/>
      <c r="F3161" s="544"/>
      <c r="G3161" s="508"/>
      <c r="H3161" s="509"/>
      <c r="I3161" s="541"/>
      <c r="J3161" s="541"/>
      <c r="K3161" s="545"/>
      <c r="L3161" s="545"/>
      <c r="M3161" s="545" t="str">
        <f t="array" aca="1" ref="M3161" ca="1">IFERROR(_xludf.IFS(지출내역_LMT!$J3161="원천",지출내역_LMT!$K3161*3.3%*-1,지출내역_LMT!$J3161="원천/고용",SUM(지출내역_LMT!$K3161*3.3%*-1,지출내역_LMT!$K3161*75%*0.8%*-1)),"")</f>
        <v/>
      </c>
      <c r="N3161" s="545"/>
      <c r="O3161" s="541"/>
      <c r="P3161" s="541"/>
      <c r="Q3161" s="537"/>
      <c r="R3161" s="537"/>
      <c r="S3161" s="537"/>
    </row>
    <row r="3162" spans="2:19" ht="18.75" customHeight="1">
      <c r="B3162" s="540"/>
      <c r="C3162" s="540"/>
      <c r="D3162" s="538" t="str">
        <f ca="1">IFERROR(_xludf.XLOOKUP(E3162,예산코드!D:D,예산코드!A:A),"")</f>
        <v/>
      </c>
      <c r="E3162" s="540"/>
      <c r="F3162" s="542"/>
      <c r="G3162" s="506"/>
      <c r="H3162" s="507"/>
      <c r="I3162" s="540"/>
      <c r="J3162" s="540"/>
      <c r="K3162" s="543"/>
      <c r="L3162" s="543"/>
      <c r="M3162" s="543" t="str">
        <f t="array" aca="1" ref="M3162" ca="1">IFERROR(_xludf.IFS(지출내역_LMT!$J3162="원천",지출내역_LMT!$K3162*3.3%*-1,지출내역_LMT!$J3162="원천/고용",SUM(지출내역_LMT!$K3162*3.3%*-1,지출내역_LMT!$K3162*75%*0.8%*-1)),"")</f>
        <v/>
      </c>
      <c r="N3162" s="543"/>
      <c r="O3162" s="540"/>
      <c r="P3162" s="540"/>
      <c r="Q3162" s="537"/>
      <c r="R3162" s="537"/>
      <c r="S3162" s="537"/>
    </row>
    <row r="3163" spans="2:19" ht="18.75" customHeight="1">
      <c r="B3163" s="541"/>
      <c r="C3163" s="541"/>
      <c r="D3163" s="538" t="str">
        <f ca="1">IFERROR(_xludf.XLOOKUP(E3163,예산코드!D:D,예산코드!A:A),"")</f>
        <v/>
      </c>
      <c r="E3163" s="541"/>
      <c r="F3163" s="544"/>
      <c r="G3163" s="508"/>
      <c r="H3163" s="509"/>
      <c r="I3163" s="541"/>
      <c r="J3163" s="541"/>
      <c r="K3163" s="545"/>
      <c r="L3163" s="545"/>
      <c r="M3163" s="545" t="str">
        <f t="array" aca="1" ref="M3163" ca="1">IFERROR(_xludf.IFS(지출내역_LMT!$J3163="원천",지출내역_LMT!$K3163*3.3%*-1,지출내역_LMT!$J3163="원천/고용",SUM(지출내역_LMT!$K3163*3.3%*-1,지출내역_LMT!$K3163*75%*0.8%*-1)),"")</f>
        <v/>
      </c>
      <c r="N3163" s="545"/>
      <c r="O3163" s="541"/>
      <c r="P3163" s="541"/>
      <c r="Q3163" s="537"/>
      <c r="R3163" s="537"/>
      <c r="S3163" s="537"/>
    </row>
    <row r="3164" spans="2:19" ht="18.75" customHeight="1">
      <c r="B3164" s="540"/>
      <c r="C3164" s="540"/>
      <c r="D3164" s="538" t="str">
        <f ca="1">IFERROR(_xludf.XLOOKUP(E3164,예산코드!D:D,예산코드!A:A),"")</f>
        <v/>
      </c>
      <c r="E3164" s="540"/>
      <c r="F3164" s="542"/>
      <c r="G3164" s="506"/>
      <c r="H3164" s="507"/>
      <c r="I3164" s="540"/>
      <c r="J3164" s="540"/>
      <c r="K3164" s="543"/>
      <c r="L3164" s="543"/>
      <c r="M3164" s="543" t="str">
        <f t="array" aca="1" ref="M3164" ca="1">IFERROR(_xludf.IFS(지출내역_LMT!$J3164="원천",지출내역_LMT!$K3164*3.3%*-1,지출내역_LMT!$J3164="원천/고용",SUM(지출내역_LMT!$K3164*3.3%*-1,지출내역_LMT!$K3164*75%*0.8%*-1)),"")</f>
        <v/>
      </c>
      <c r="N3164" s="543"/>
      <c r="O3164" s="540"/>
      <c r="P3164" s="540"/>
      <c r="Q3164" s="537"/>
      <c r="R3164" s="537"/>
      <c r="S3164" s="537"/>
    </row>
    <row r="3165" spans="2:19" ht="18.75" customHeight="1">
      <c r="B3165" s="541"/>
      <c r="C3165" s="541"/>
      <c r="D3165" s="538" t="str">
        <f ca="1">IFERROR(_xludf.XLOOKUP(E3165,예산코드!D:D,예산코드!A:A),"")</f>
        <v/>
      </c>
      <c r="E3165" s="541"/>
      <c r="F3165" s="544"/>
      <c r="G3165" s="508"/>
      <c r="H3165" s="509"/>
      <c r="I3165" s="541"/>
      <c r="J3165" s="541"/>
      <c r="K3165" s="545"/>
      <c r="L3165" s="545"/>
      <c r="M3165" s="545" t="str">
        <f t="array" aca="1" ref="M3165" ca="1">IFERROR(_xludf.IFS(지출내역_LMT!$J3165="원천",지출내역_LMT!$K3165*3.3%*-1,지출내역_LMT!$J3165="원천/고용",SUM(지출내역_LMT!$K3165*3.3%*-1,지출내역_LMT!$K3165*75%*0.8%*-1)),"")</f>
        <v/>
      </c>
      <c r="N3165" s="545"/>
      <c r="O3165" s="541"/>
      <c r="P3165" s="541"/>
      <c r="Q3165" s="537"/>
      <c r="R3165" s="537"/>
      <c r="S3165" s="537"/>
    </row>
    <row r="3166" spans="2:19" ht="18.75" customHeight="1">
      <c r="B3166" s="540"/>
      <c r="C3166" s="540"/>
      <c r="D3166" s="538" t="str">
        <f ca="1">IFERROR(_xludf.XLOOKUP(E3166,예산코드!D:D,예산코드!A:A),"")</f>
        <v/>
      </c>
      <c r="E3166" s="540"/>
      <c r="F3166" s="542"/>
      <c r="G3166" s="506"/>
      <c r="H3166" s="507"/>
      <c r="I3166" s="540"/>
      <c r="J3166" s="540"/>
      <c r="K3166" s="543"/>
      <c r="L3166" s="543"/>
      <c r="M3166" s="543" t="str">
        <f t="array" aca="1" ref="M3166" ca="1">IFERROR(_xludf.IFS(지출내역_LMT!$J3166="원천",지출내역_LMT!$K3166*3.3%*-1,지출내역_LMT!$J3166="원천/고용",SUM(지출내역_LMT!$K3166*3.3%*-1,지출내역_LMT!$K3166*75%*0.8%*-1)),"")</f>
        <v/>
      </c>
      <c r="N3166" s="543"/>
      <c r="O3166" s="540"/>
      <c r="P3166" s="540"/>
      <c r="Q3166" s="537"/>
      <c r="R3166" s="537"/>
      <c r="S3166" s="537"/>
    </row>
    <row r="3167" spans="2:19" ht="18.75" customHeight="1">
      <c r="B3167" s="541"/>
      <c r="C3167" s="541"/>
      <c r="D3167" s="538" t="str">
        <f ca="1">IFERROR(_xludf.XLOOKUP(E3167,예산코드!D:D,예산코드!A:A),"")</f>
        <v/>
      </c>
      <c r="E3167" s="541"/>
      <c r="F3167" s="544"/>
      <c r="G3167" s="508"/>
      <c r="H3167" s="509"/>
      <c r="I3167" s="541"/>
      <c r="J3167" s="541"/>
      <c r="K3167" s="545"/>
      <c r="L3167" s="545"/>
      <c r="M3167" s="545" t="str">
        <f t="array" aca="1" ref="M3167" ca="1">IFERROR(_xludf.IFS(지출내역_LMT!$J3167="원천",지출내역_LMT!$K3167*3.3%*-1,지출내역_LMT!$J3167="원천/고용",SUM(지출내역_LMT!$K3167*3.3%*-1,지출내역_LMT!$K3167*75%*0.8%*-1)),"")</f>
        <v/>
      </c>
      <c r="N3167" s="545"/>
      <c r="O3167" s="541"/>
      <c r="P3167" s="541"/>
      <c r="Q3167" s="537"/>
      <c r="R3167" s="537"/>
      <c r="S3167" s="537"/>
    </row>
    <row r="3168" spans="2:19" ht="18.75" customHeight="1">
      <c r="B3168" s="540"/>
      <c r="C3168" s="540"/>
      <c r="D3168" s="538" t="str">
        <f ca="1">IFERROR(_xludf.XLOOKUP(E3168,예산코드!D:D,예산코드!A:A),"")</f>
        <v/>
      </c>
      <c r="E3168" s="540"/>
      <c r="F3168" s="542"/>
      <c r="G3168" s="506"/>
      <c r="H3168" s="507"/>
      <c r="I3168" s="540"/>
      <c r="J3168" s="540"/>
      <c r="K3168" s="543"/>
      <c r="L3168" s="543"/>
      <c r="M3168" s="543" t="str">
        <f t="array" aca="1" ref="M3168" ca="1">IFERROR(_xludf.IFS(지출내역_LMT!$J3168="원천",지출내역_LMT!$K3168*3.3%*-1,지출내역_LMT!$J3168="원천/고용",SUM(지출내역_LMT!$K3168*3.3%*-1,지출내역_LMT!$K3168*75%*0.8%*-1)),"")</f>
        <v/>
      </c>
      <c r="N3168" s="543"/>
      <c r="O3168" s="540"/>
      <c r="P3168" s="540"/>
      <c r="Q3168" s="537"/>
      <c r="R3168" s="537"/>
      <c r="S3168" s="537"/>
    </row>
    <row r="3169" spans="2:19" ht="18.75" customHeight="1">
      <c r="B3169" s="541"/>
      <c r="C3169" s="541"/>
      <c r="D3169" s="538" t="str">
        <f ca="1">IFERROR(_xludf.XLOOKUP(E3169,예산코드!D:D,예산코드!A:A),"")</f>
        <v/>
      </c>
      <c r="E3169" s="541"/>
      <c r="F3169" s="544"/>
      <c r="G3169" s="508"/>
      <c r="H3169" s="509"/>
      <c r="I3169" s="541"/>
      <c r="J3169" s="541"/>
      <c r="K3169" s="545"/>
      <c r="L3169" s="545"/>
      <c r="M3169" s="545" t="str">
        <f t="array" aca="1" ref="M3169" ca="1">IFERROR(_xludf.IFS(지출내역_LMT!$J3169="원천",지출내역_LMT!$K3169*3.3%*-1,지출내역_LMT!$J3169="원천/고용",SUM(지출내역_LMT!$K3169*3.3%*-1,지출내역_LMT!$K3169*75%*0.8%*-1)),"")</f>
        <v/>
      </c>
      <c r="N3169" s="545"/>
      <c r="O3169" s="541"/>
      <c r="P3169" s="541"/>
      <c r="Q3169" s="537"/>
      <c r="R3169" s="537"/>
      <c r="S3169" s="537"/>
    </row>
    <row r="3170" spans="2:19" ht="18.75" customHeight="1">
      <c r="B3170" s="540"/>
      <c r="C3170" s="540"/>
      <c r="D3170" s="538" t="str">
        <f ca="1">IFERROR(_xludf.XLOOKUP(E3170,예산코드!D:D,예산코드!A:A),"")</f>
        <v/>
      </c>
      <c r="E3170" s="540"/>
      <c r="F3170" s="542"/>
      <c r="G3170" s="506"/>
      <c r="H3170" s="507"/>
      <c r="I3170" s="540"/>
      <c r="J3170" s="540"/>
      <c r="K3170" s="543"/>
      <c r="L3170" s="543"/>
      <c r="M3170" s="543" t="str">
        <f t="array" aca="1" ref="M3170" ca="1">IFERROR(_xludf.IFS(지출내역_LMT!$J3170="원천",지출내역_LMT!$K3170*3.3%*-1,지출내역_LMT!$J3170="원천/고용",SUM(지출내역_LMT!$K3170*3.3%*-1,지출내역_LMT!$K3170*75%*0.8%*-1)),"")</f>
        <v/>
      </c>
      <c r="N3170" s="543"/>
      <c r="O3170" s="540"/>
      <c r="P3170" s="540"/>
      <c r="Q3170" s="537"/>
      <c r="R3170" s="537"/>
      <c r="S3170" s="537"/>
    </row>
    <row r="3171" spans="2:19" ht="18.75" customHeight="1">
      <c r="B3171" s="541"/>
      <c r="C3171" s="541"/>
      <c r="D3171" s="538" t="str">
        <f ca="1">IFERROR(_xludf.XLOOKUP(E3171,예산코드!D:D,예산코드!A:A),"")</f>
        <v/>
      </c>
      <c r="E3171" s="541"/>
      <c r="F3171" s="544"/>
      <c r="G3171" s="508"/>
      <c r="H3171" s="509"/>
      <c r="I3171" s="541"/>
      <c r="J3171" s="541"/>
      <c r="K3171" s="545"/>
      <c r="L3171" s="545"/>
      <c r="M3171" s="545" t="str">
        <f t="array" aca="1" ref="M3171" ca="1">IFERROR(_xludf.IFS(지출내역_LMT!$J3171="원천",지출내역_LMT!$K3171*3.3%*-1,지출내역_LMT!$J3171="원천/고용",SUM(지출내역_LMT!$K3171*3.3%*-1,지출내역_LMT!$K3171*75%*0.8%*-1)),"")</f>
        <v/>
      </c>
      <c r="N3171" s="545"/>
      <c r="O3171" s="541"/>
      <c r="P3171" s="541"/>
      <c r="Q3171" s="537"/>
      <c r="R3171" s="537"/>
      <c r="S3171" s="537"/>
    </row>
    <row r="3172" spans="2:19" ht="18.75" customHeight="1">
      <c r="B3172" s="540"/>
      <c r="C3172" s="540"/>
      <c r="D3172" s="538" t="str">
        <f ca="1">IFERROR(_xludf.XLOOKUP(E3172,예산코드!D:D,예산코드!A:A),"")</f>
        <v/>
      </c>
      <c r="E3172" s="540"/>
      <c r="F3172" s="542"/>
      <c r="G3172" s="506"/>
      <c r="H3172" s="507"/>
      <c r="I3172" s="540"/>
      <c r="J3172" s="540"/>
      <c r="K3172" s="543"/>
      <c r="L3172" s="543"/>
      <c r="M3172" s="543" t="str">
        <f t="array" aca="1" ref="M3172" ca="1">IFERROR(_xludf.IFS(지출내역_LMT!$J3172="원천",지출내역_LMT!$K3172*3.3%*-1,지출내역_LMT!$J3172="원천/고용",SUM(지출내역_LMT!$K3172*3.3%*-1,지출내역_LMT!$K3172*75%*0.8%*-1)),"")</f>
        <v/>
      </c>
      <c r="N3172" s="543"/>
      <c r="O3172" s="540"/>
      <c r="P3172" s="540"/>
      <c r="Q3172" s="537"/>
      <c r="R3172" s="537"/>
      <c r="S3172" s="537"/>
    </row>
    <row r="3173" spans="2:19" ht="18.75" customHeight="1">
      <c r="B3173" s="541"/>
      <c r="C3173" s="541"/>
      <c r="D3173" s="538" t="str">
        <f ca="1">IFERROR(_xludf.XLOOKUP(E3173,예산코드!D:D,예산코드!A:A),"")</f>
        <v/>
      </c>
      <c r="E3173" s="541"/>
      <c r="F3173" s="544"/>
      <c r="G3173" s="508"/>
      <c r="H3173" s="509"/>
      <c r="I3173" s="541"/>
      <c r="J3173" s="541"/>
      <c r="K3173" s="545"/>
      <c r="L3173" s="545"/>
      <c r="M3173" s="545" t="str">
        <f t="array" aca="1" ref="M3173" ca="1">IFERROR(_xludf.IFS(지출내역_LMT!$J3173="원천",지출내역_LMT!$K3173*3.3%*-1,지출내역_LMT!$J3173="원천/고용",SUM(지출내역_LMT!$K3173*3.3%*-1,지출내역_LMT!$K3173*75%*0.8%*-1)),"")</f>
        <v/>
      </c>
      <c r="N3173" s="545"/>
      <c r="O3173" s="541"/>
      <c r="P3173" s="541"/>
      <c r="Q3173" s="537"/>
      <c r="R3173" s="537"/>
      <c r="S3173" s="537"/>
    </row>
    <row r="3174" spans="2:19" ht="18.75" customHeight="1">
      <c r="B3174" s="540"/>
      <c r="C3174" s="540"/>
      <c r="D3174" s="538" t="str">
        <f ca="1">IFERROR(_xludf.XLOOKUP(E3174,예산코드!D:D,예산코드!A:A),"")</f>
        <v/>
      </c>
      <c r="E3174" s="540"/>
      <c r="F3174" s="542"/>
      <c r="G3174" s="506"/>
      <c r="H3174" s="507"/>
      <c r="I3174" s="540"/>
      <c r="J3174" s="540"/>
      <c r="K3174" s="543"/>
      <c r="L3174" s="543"/>
      <c r="M3174" s="543" t="str">
        <f t="array" aca="1" ref="M3174" ca="1">IFERROR(_xludf.IFS(지출내역_LMT!$J3174="원천",지출내역_LMT!$K3174*3.3%*-1,지출내역_LMT!$J3174="원천/고용",SUM(지출내역_LMT!$K3174*3.3%*-1,지출내역_LMT!$K3174*75%*0.8%*-1)),"")</f>
        <v/>
      </c>
      <c r="N3174" s="543"/>
      <c r="O3174" s="540"/>
      <c r="P3174" s="540"/>
      <c r="Q3174" s="537"/>
      <c r="R3174" s="537"/>
      <c r="S3174" s="537"/>
    </row>
    <row r="3175" spans="2:19" ht="18.75" customHeight="1">
      <c r="B3175" s="541"/>
      <c r="C3175" s="541"/>
      <c r="D3175" s="538" t="str">
        <f ca="1">IFERROR(_xludf.XLOOKUP(E3175,예산코드!D:D,예산코드!A:A),"")</f>
        <v/>
      </c>
      <c r="E3175" s="541"/>
      <c r="F3175" s="544"/>
      <c r="G3175" s="508"/>
      <c r="H3175" s="509"/>
      <c r="I3175" s="541"/>
      <c r="J3175" s="541"/>
      <c r="K3175" s="545"/>
      <c r="L3175" s="545"/>
      <c r="M3175" s="545" t="str">
        <f t="array" aca="1" ref="M3175" ca="1">IFERROR(_xludf.IFS(지출내역_LMT!$J3175="원천",지출내역_LMT!$K3175*3.3%*-1,지출내역_LMT!$J3175="원천/고용",SUM(지출내역_LMT!$K3175*3.3%*-1,지출내역_LMT!$K3175*75%*0.8%*-1)),"")</f>
        <v/>
      </c>
      <c r="N3175" s="545"/>
      <c r="O3175" s="541"/>
      <c r="P3175" s="541"/>
      <c r="Q3175" s="537"/>
      <c r="R3175" s="537"/>
      <c r="S3175" s="537"/>
    </row>
    <row r="3176" spans="2:19" ht="18.75" customHeight="1">
      <c r="B3176" s="540"/>
      <c r="C3176" s="540"/>
      <c r="D3176" s="538" t="str">
        <f ca="1">IFERROR(_xludf.XLOOKUP(E3176,예산코드!D:D,예산코드!A:A),"")</f>
        <v/>
      </c>
      <c r="E3176" s="540"/>
      <c r="F3176" s="542"/>
      <c r="G3176" s="506"/>
      <c r="H3176" s="507"/>
      <c r="I3176" s="540"/>
      <c r="J3176" s="540"/>
      <c r="K3176" s="543"/>
      <c r="L3176" s="543"/>
      <c r="M3176" s="543" t="str">
        <f t="array" aca="1" ref="M3176" ca="1">IFERROR(_xludf.IFS(지출내역_LMT!$J3176="원천",지출내역_LMT!$K3176*3.3%*-1,지출내역_LMT!$J3176="원천/고용",SUM(지출내역_LMT!$K3176*3.3%*-1,지출내역_LMT!$K3176*75%*0.8%*-1)),"")</f>
        <v/>
      </c>
      <c r="N3176" s="543"/>
      <c r="O3176" s="540"/>
      <c r="P3176" s="540"/>
      <c r="Q3176" s="537"/>
      <c r="R3176" s="537"/>
      <c r="S3176" s="537"/>
    </row>
    <row r="3177" spans="2:19" ht="18.75" customHeight="1">
      <c r="B3177" s="541"/>
      <c r="C3177" s="541"/>
      <c r="D3177" s="538" t="str">
        <f ca="1">IFERROR(_xludf.XLOOKUP(E3177,예산코드!D:D,예산코드!A:A),"")</f>
        <v/>
      </c>
      <c r="E3177" s="541"/>
      <c r="F3177" s="544"/>
      <c r="G3177" s="508"/>
      <c r="H3177" s="509"/>
      <c r="I3177" s="541"/>
      <c r="J3177" s="541"/>
      <c r="K3177" s="545"/>
      <c r="L3177" s="545"/>
      <c r="M3177" s="545" t="str">
        <f t="array" aca="1" ref="M3177" ca="1">IFERROR(_xludf.IFS(지출내역_LMT!$J3177="원천",지출내역_LMT!$K3177*3.3%*-1,지출내역_LMT!$J3177="원천/고용",SUM(지출내역_LMT!$K3177*3.3%*-1,지출내역_LMT!$K3177*75%*0.8%*-1)),"")</f>
        <v/>
      </c>
      <c r="N3177" s="545"/>
      <c r="O3177" s="541"/>
      <c r="P3177" s="541"/>
      <c r="Q3177" s="537"/>
      <c r="R3177" s="537"/>
      <c r="S3177" s="537"/>
    </row>
    <row r="3178" spans="2:19" ht="18.75" customHeight="1">
      <c r="B3178" s="540"/>
      <c r="C3178" s="540"/>
      <c r="D3178" s="538" t="str">
        <f ca="1">IFERROR(_xludf.XLOOKUP(E3178,예산코드!D:D,예산코드!A:A),"")</f>
        <v/>
      </c>
      <c r="E3178" s="540"/>
      <c r="F3178" s="542"/>
      <c r="G3178" s="506"/>
      <c r="H3178" s="507"/>
      <c r="I3178" s="540"/>
      <c r="J3178" s="540"/>
      <c r="K3178" s="543"/>
      <c r="L3178" s="543"/>
      <c r="M3178" s="543" t="str">
        <f t="array" aca="1" ref="M3178" ca="1">IFERROR(_xludf.IFS(지출내역_LMT!$J3178="원천",지출내역_LMT!$K3178*3.3%*-1,지출내역_LMT!$J3178="원천/고용",SUM(지출내역_LMT!$K3178*3.3%*-1,지출내역_LMT!$K3178*75%*0.8%*-1)),"")</f>
        <v/>
      </c>
      <c r="N3178" s="543"/>
      <c r="O3178" s="540"/>
      <c r="P3178" s="540"/>
      <c r="Q3178" s="537"/>
      <c r="R3178" s="537"/>
      <c r="S3178" s="537"/>
    </row>
    <row r="3179" spans="2:19" ht="18.75" customHeight="1">
      <c r="B3179" s="541"/>
      <c r="C3179" s="541"/>
      <c r="D3179" s="538" t="str">
        <f ca="1">IFERROR(_xludf.XLOOKUP(E3179,예산코드!D:D,예산코드!A:A),"")</f>
        <v/>
      </c>
      <c r="E3179" s="541"/>
      <c r="F3179" s="544"/>
      <c r="G3179" s="508"/>
      <c r="H3179" s="509"/>
      <c r="I3179" s="541"/>
      <c r="J3179" s="541"/>
      <c r="K3179" s="545"/>
      <c r="L3179" s="545"/>
      <c r="M3179" s="545" t="str">
        <f t="array" aca="1" ref="M3179" ca="1">IFERROR(_xludf.IFS(지출내역_LMT!$J3179="원천",지출내역_LMT!$K3179*3.3%*-1,지출내역_LMT!$J3179="원천/고용",SUM(지출내역_LMT!$K3179*3.3%*-1,지출내역_LMT!$K3179*75%*0.8%*-1)),"")</f>
        <v/>
      </c>
      <c r="N3179" s="545"/>
      <c r="O3179" s="541"/>
      <c r="P3179" s="541"/>
      <c r="Q3179" s="537"/>
      <c r="R3179" s="537"/>
      <c r="S3179" s="537"/>
    </row>
    <row r="3180" spans="2:19" ht="18.75" customHeight="1">
      <c r="B3180" s="540"/>
      <c r="C3180" s="540"/>
      <c r="D3180" s="538" t="str">
        <f ca="1">IFERROR(_xludf.XLOOKUP(E3180,예산코드!D:D,예산코드!A:A),"")</f>
        <v/>
      </c>
      <c r="E3180" s="540"/>
      <c r="F3180" s="542"/>
      <c r="G3180" s="506"/>
      <c r="H3180" s="507"/>
      <c r="I3180" s="540"/>
      <c r="J3180" s="540"/>
      <c r="K3180" s="543"/>
      <c r="L3180" s="543"/>
      <c r="M3180" s="543" t="str">
        <f t="array" aca="1" ref="M3180" ca="1">IFERROR(_xludf.IFS(지출내역_LMT!$J3180="원천",지출내역_LMT!$K3180*3.3%*-1,지출내역_LMT!$J3180="원천/고용",SUM(지출내역_LMT!$K3180*3.3%*-1,지출내역_LMT!$K3180*75%*0.8%*-1)),"")</f>
        <v/>
      </c>
      <c r="N3180" s="543"/>
      <c r="O3180" s="540"/>
      <c r="P3180" s="540"/>
      <c r="Q3180" s="537"/>
      <c r="R3180" s="537"/>
      <c r="S3180" s="537"/>
    </row>
    <row r="3181" spans="2:19" ht="18.75" customHeight="1">
      <c r="B3181" s="541"/>
      <c r="C3181" s="541"/>
      <c r="D3181" s="538" t="str">
        <f ca="1">IFERROR(_xludf.XLOOKUP(E3181,예산코드!D:D,예산코드!A:A),"")</f>
        <v/>
      </c>
      <c r="E3181" s="541"/>
      <c r="F3181" s="544"/>
      <c r="G3181" s="508"/>
      <c r="H3181" s="509"/>
      <c r="I3181" s="541"/>
      <c r="J3181" s="541"/>
      <c r="K3181" s="545"/>
      <c r="L3181" s="545"/>
      <c r="M3181" s="545" t="str">
        <f t="array" aca="1" ref="M3181" ca="1">IFERROR(_xludf.IFS(지출내역_LMT!$J3181="원천",지출내역_LMT!$K3181*3.3%*-1,지출내역_LMT!$J3181="원천/고용",SUM(지출내역_LMT!$K3181*3.3%*-1,지출내역_LMT!$K3181*75%*0.8%*-1)),"")</f>
        <v/>
      </c>
      <c r="N3181" s="545"/>
      <c r="O3181" s="541"/>
      <c r="P3181" s="541"/>
      <c r="Q3181" s="537"/>
      <c r="R3181" s="537"/>
      <c r="S3181" s="537"/>
    </row>
    <row r="3182" spans="2:19" ht="18.75" customHeight="1">
      <c r="B3182" s="540"/>
      <c r="C3182" s="540"/>
      <c r="D3182" s="538" t="str">
        <f ca="1">IFERROR(_xludf.XLOOKUP(E3182,예산코드!D:D,예산코드!A:A),"")</f>
        <v/>
      </c>
      <c r="E3182" s="540"/>
      <c r="F3182" s="542"/>
      <c r="G3182" s="506"/>
      <c r="H3182" s="507"/>
      <c r="I3182" s="540"/>
      <c r="J3182" s="540"/>
      <c r="K3182" s="543"/>
      <c r="L3182" s="543"/>
      <c r="M3182" s="543" t="str">
        <f t="array" aca="1" ref="M3182" ca="1">IFERROR(_xludf.IFS(지출내역_LMT!$J3182="원천",지출내역_LMT!$K3182*3.3%*-1,지출내역_LMT!$J3182="원천/고용",SUM(지출내역_LMT!$K3182*3.3%*-1,지출내역_LMT!$K3182*75%*0.8%*-1)),"")</f>
        <v/>
      </c>
      <c r="N3182" s="543"/>
      <c r="O3182" s="540"/>
      <c r="P3182" s="540"/>
      <c r="Q3182" s="537"/>
      <c r="R3182" s="537"/>
      <c r="S3182" s="537"/>
    </row>
    <row r="3183" spans="2:19" ht="18.75" customHeight="1">
      <c r="B3183" s="541"/>
      <c r="C3183" s="541"/>
      <c r="D3183" s="538" t="str">
        <f ca="1">IFERROR(_xludf.XLOOKUP(E3183,예산코드!D:D,예산코드!A:A),"")</f>
        <v/>
      </c>
      <c r="E3183" s="541"/>
      <c r="F3183" s="544"/>
      <c r="G3183" s="508"/>
      <c r="H3183" s="509"/>
      <c r="I3183" s="541"/>
      <c r="J3183" s="541"/>
      <c r="K3183" s="545"/>
      <c r="L3183" s="545"/>
      <c r="M3183" s="545" t="str">
        <f t="array" aca="1" ref="M3183" ca="1">IFERROR(_xludf.IFS(지출내역_LMT!$J3183="원천",지출내역_LMT!$K3183*3.3%*-1,지출내역_LMT!$J3183="원천/고용",SUM(지출내역_LMT!$K3183*3.3%*-1,지출내역_LMT!$K3183*75%*0.8%*-1)),"")</f>
        <v/>
      </c>
      <c r="N3183" s="545"/>
      <c r="O3183" s="541"/>
      <c r="P3183" s="541"/>
      <c r="Q3183" s="537"/>
      <c r="R3183" s="537"/>
      <c r="S3183" s="537"/>
    </row>
    <row r="3184" spans="2:19" ht="18.75" customHeight="1">
      <c r="B3184" s="540"/>
      <c r="C3184" s="540"/>
      <c r="D3184" s="538" t="str">
        <f ca="1">IFERROR(_xludf.XLOOKUP(E3184,예산코드!D:D,예산코드!A:A),"")</f>
        <v/>
      </c>
      <c r="E3184" s="540"/>
      <c r="F3184" s="542"/>
      <c r="G3184" s="506"/>
      <c r="H3184" s="507"/>
      <c r="I3184" s="540"/>
      <c r="J3184" s="540"/>
      <c r="K3184" s="543"/>
      <c r="L3184" s="543"/>
      <c r="M3184" s="543" t="str">
        <f t="array" aca="1" ref="M3184" ca="1">IFERROR(_xludf.IFS(지출내역_LMT!$J3184="원천",지출내역_LMT!$K3184*3.3%*-1,지출내역_LMT!$J3184="원천/고용",SUM(지출내역_LMT!$K3184*3.3%*-1,지출내역_LMT!$K3184*75%*0.8%*-1)),"")</f>
        <v/>
      </c>
      <c r="N3184" s="543"/>
      <c r="O3184" s="540"/>
      <c r="P3184" s="540"/>
      <c r="Q3184" s="537"/>
      <c r="R3184" s="537"/>
      <c r="S3184" s="537"/>
    </row>
    <row r="3185" spans="2:19" ht="18.75" customHeight="1">
      <c r="B3185" s="541"/>
      <c r="C3185" s="541"/>
      <c r="D3185" s="538" t="str">
        <f ca="1">IFERROR(_xludf.XLOOKUP(E3185,예산코드!D:D,예산코드!A:A),"")</f>
        <v/>
      </c>
      <c r="E3185" s="541"/>
      <c r="F3185" s="544"/>
      <c r="G3185" s="508"/>
      <c r="H3185" s="509"/>
      <c r="I3185" s="541"/>
      <c r="J3185" s="541"/>
      <c r="K3185" s="545"/>
      <c r="L3185" s="545"/>
      <c r="M3185" s="545" t="str">
        <f t="array" aca="1" ref="M3185" ca="1">IFERROR(_xludf.IFS(지출내역_LMT!$J3185="원천",지출내역_LMT!$K3185*3.3%*-1,지출내역_LMT!$J3185="원천/고용",SUM(지출내역_LMT!$K3185*3.3%*-1,지출내역_LMT!$K3185*75%*0.8%*-1)),"")</f>
        <v/>
      </c>
      <c r="N3185" s="545"/>
      <c r="O3185" s="541"/>
      <c r="P3185" s="541"/>
      <c r="Q3185" s="537"/>
      <c r="R3185" s="537"/>
      <c r="S3185" s="537"/>
    </row>
    <row r="3186" spans="2:19" ht="18.75" customHeight="1">
      <c r="B3186" s="540"/>
      <c r="C3186" s="540"/>
      <c r="D3186" s="538" t="str">
        <f ca="1">IFERROR(_xludf.XLOOKUP(E3186,예산코드!D:D,예산코드!A:A),"")</f>
        <v/>
      </c>
      <c r="E3186" s="540"/>
      <c r="F3186" s="542"/>
      <c r="G3186" s="506"/>
      <c r="H3186" s="507"/>
      <c r="I3186" s="540"/>
      <c r="J3186" s="540"/>
      <c r="K3186" s="543"/>
      <c r="L3186" s="543"/>
      <c r="M3186" s="543" t="str">
        <f t="array" aca="1" ref="M3186" ca="1">IFERROR(_xludf.IFS(지출내역_LMT!$J3186="원천",지출내역_LMT!$K3186*3.3%*-1,지출내역_LMT!$J3186="원천/고용",SUM(지출내역_LMT!$K3186*3.3%*-1,지출내역_LMT!$K3186*75%*0.8%*-1)),"")</f>
        <v/>
      </c>
      <c r="N3186" s="543"/>
      <c r="O3186" s="540"/>
      <c r="P3186" s="540"/>
      <c r="Q3186" s="537"/>
      <c r="R3186" s="537"/>
      <c r="S3186" s="537"/>
    </row>
    <row r="3187" spans="2:19" ht="18.75" customHeight="1">
      <c r="B3187" s="541"/>
      <c r="C3187" s="541"/>
      <c r="D3187" s="538" t="str">
        <f ca="1">IFERROR(_xludf.XLOOKUP(E3187,예산코드!D:D,예산코드!A:A),"")</f>
        <v/>
      </c>
      <c r="E3187" s="541"/>
      <c r="F3187" s="544"/>
      <c r="G3187" s="508"/>
      <c r="H3187" s="509"/>
      <c r="I3187" s="541"/>
      <c r="J3187" s="541"/>
      <c r="K3187" s="545"/>
      <c r="L3187" s="545"/>
      <c r="M3187" s="545" t="str">
        <f t="array" aca="1" ref="M3187" ca="1">IFERROR(_xludf.IFS(지출내역_LMT!$J3187="원천",지출내역_LMT!$K3187*3.3%*-1,지출내역_LMT!$J3187="원천/고용",SUM(지출내역_LMT!$K3187*3.3%*-1,지출내역_LMT!$K3187*75%*0.8%*-1)),"")</f>
        <v/>
      </c>
      <c r="N3187" s="545"/>
      <c r="O3187" s="541"/>
      <c r="P3187" s="541"/>
      <c r="Q3187" s="537"/>
      <c r="R3187" s="537"/>
      <c r="S3187" s="537"/>
    </row>
    <row r="3188" spans="2:19" ht="18.75" customHeight="1">
      <c r="B3188" s="540"/>
      <c r="C3188" s="540"/>
      <c r="D3188" s="538" t="str">
        <f ca="1">IFERROR(_xludf.XLOOKUP(E3188,예산코드!D:D,예산코드!A:A),"")</f>
        <v/>
      </c>
      <c r="E3188" s="540"/>
      <c r="F3188" s="542"/>
      <c r="G3188" s="506"/>
      <c r="H3188" s="507"/>
      <c r="I3188" s="540"/>
      <c r="J3188" s="540"/>
      <c r="K3188" s="543"/>
      <c r="L3188" s="543"/>
      <c r="M3188" s="543" t="str">
        <f t="array" aca="1" ref="M3188" ca="1">IFERROR(_xludf.IFS(지출내역_LMT!$J3188="원천",지출내역_LMT!$K3188*3.3%*-1,지출내역_LMT!$J3188="원천/고용",SUM(지출내역_LMT!$K3188*3.3%*-1,지출내역_LMT!$K3188*75%*0.8%*-1)),"")</f>
        <v/>
      </c>
      <c r="N3188" s="543"/>
      <c r="O3188" s="540"/>
      <c r="P3188" s="540"/>
      <c r="Q3188" s="537"/>
      <c r="R3188" s="537"/>
      <c r="S3188" s="537"/>
    </row>
    <row r="3189" spans="2:19" ht="18.75" customHeight="1">
      <c r="B3189" s="541"/>
      <c r="C3189" s="541"/>
      <c r="D3189" s="538" t="str">
        <f ca="1">IFERROR(_xludf.XLOOKUP(E3189,예산코드!D:D,예산코드!A:A),"")</f>
        <v/>
      </c>
      <c r="E3189" s="541"/>
      <c r="F3189" s="544"/>
      <c r="G3189" s="508"/>
      <c r="H3189" s="509"/>
      <c r="I3189" s="541"/>
      <c r="J3189" s="541"/>
      <c r="K3189" s="545"/>
      <c r="L3189" s="545"/>
      <c r="M3189" s="545" t="str">
        <f t="array" aca="1" ref="M3189" ca="1">IFERROR(_xludf.IFS(지출내역_LMT!$J3189="원천",지출내역_LMT!$K3189*3.3%*-1,지출내역_LMT!$J3189="원천/고용",SUM(지출내역_LMT!$K3189*3.3%*-1,지출내역_LMT!$K3189*75%*0.8%*-1)),"")</f>
        <v/>
      </c>
      <c r="N3189" s="545"/>
      <c r="O3189" s="541"/>
      <c r="P3189" s="541"/>
      <c r="Q3189" s="537"/>
      <c r="R3189" s="537"/>
      <c r="S3189" s="537"/>
    </row>
    <row r="3190" spans="2:19" ht="18.75" customHeight="1">
      <c r="B3190" s="540"/>
      <c r="C3190" s="540"/>
      <c r="D3190" s="538" t="str">
        <f ca="1">IFERROR(_xludf.XLOOKUP(E3190,예산코드!D:D,예산코드!A:A),"")</f>
        <v/>
      </c>
      <c r="E3190" s="540"/>
      <c r="F3190" s="542"/>
      <c r="G3190" s="506"/>
      <c r="H3190" s="507"/>
      <c r="I3190" s="540"/>
      <c r="J3190" s="540"/>
      <c r="K3190" s="543"/>
      <c r="L3190" s="543"/>
      <c r="M3190" s="543" t="str">
        <f t="array" aca="1" ref="M3190" ca="1">IFERROR(_xludf.IFS(지출내역_LMT!$J3190="원천",지출내역_LMT!$K3190*3.3%*-1,지출내역_LMT!$J3190="원천/고용",SUM(지출내역_LMT!$K3190*3.3%*-1,지출내역_LMT!$K3190*75%*0.8%*-1)),"")</f>
        <v/>
      </c>
      <c r="N3190" s="543"/>
      <c r="O3190" s="540"/>
      <c r="P3190" s="540"/>
      <c r="Q3190" s="537"/>
      <c r="R3190" s="537"/>
      <c r="S3190" s="537"/>
    </row>
    <row r="3191" spans="2:19" ht="18.75" customHeight="1">
      <c r="B3191" s="541"/>
      <c r="C3191" s="541"/>
      <c r="D3191" s="538" t="str">
        <f ca="1">IFERROR(_xludf.XLOOKUP(E3191,예산코드!D:D,예산코드!A:A),"")</f>
        <v/>
      </c>
      <c r="E3191" s="541"/>
      <c r="F3191" s="544"/>
      <c r="G3191" s="508"/>
      <c r="H3191" s="509"/>
      <c r="I3191" s="541"/>
      <c r="J3191" s="541"/>
      <c r="K3191" s="545"/>
      <c r="L3191" s="545"/>
      <c r="M3191" s="545" t="str">
        <f t="array" aca="1" ref="M3191" ca="1">IFERROR(_xludf.IFS(지출내역_LMT!$J3191="원천",지출내역_LMT!$K3191*3.3%*-1,지출내역_LMT!$J3191="원천/고용",SUM(지출내역_LMT!$K3191*3.3%*-1,지출내역_LMT!$K3191*75%*0.8%*-1)),"")</f>
        <v/>
      </c>
      <c r="N3191" s="545"/>
      <c r="O3191" s="541"/>
      <c r="P3191" s="541"/>
      <c r="Q3191" s="537"/>
      <c r="R3191" s="537"/>
      <c r="S3191" s="537"/>
    </row>
    <row r="3192" spans="2:19" ht="18.75" customHeight="1">
      <c r="B3192" s="540"/>
      <c r="C3192" s="540"/>
      <c r="D3192" s="538" t="str">
        <f ca="1">IFERROR(_xludf.XLOOKUP(E3192,예산코드!D:D,예산코드!A:A),"")</f>
        <v/>
      </c>
      <c r="E3192" s="540"/>
      <c r="F3192" s="542"/>
      <c r="G3192" s="506"/>
      <c r="H3192" s="507"/>
      <c r="I3192" s="540"/>
      <c r="J3192" s="540"/>
      <c r="K3192" s="543"/>
      <c r="L3192" s="543"/>
      <c r="M3192" s="543" t="str">
        <f t="array" aca="1" ref="M3192" ca="1">IFERROR(_xludf.IFS(지출내역_LMT!$J3192="원천",지출내역_LMT!$K3192*3.3%*-1,지출내역_LMT!$J3192="원천/고용",SUM(지출내역_LMT!$K3192*3.3%*-1,지출내역_LMT!$K3192*75%*0.8%*-1)),"")</f>
        <v/>
      </c>
      <c r="N3192" s="543"/>
      <c r="O3192" s="540"/>
      <c r="P3192" s="540"/>
      <c r="Q3192" s="537"/>
      <c r="R3192" s="537"/>
      <c r="S3192" s="537"/>
    </row>
    <row r="3193" spans="2:19" ht="18.75" customHeight="1">
      <c r="B3193" s="541"/>
      <c r="C3193" s="541"/>
      <c r="D3193" s="538" t="str">
        <f ca="1">IFERROR(_xludf.XLOOKUP(E3193,예산코드!D:D,예산코드!A:A),"")</f>
        <v/>
      </c>
      <c r="E3193" s="541"/>
      <c r="F3193" s="544"/>
      <c r="G3193" s="508"/>
      <c r="H3193" s="509"/>
      <c r="I3193" s="541"/>
      <c r="J3193" s="541"/>
      <c r="K3193" s="545"/>
      <c r="L3193" s="545"/>
      <c r="M3193" s="545" t="str">
        <f t="array" aca="1" ref="M3193" ca="1">IFERROR(_xludf.IFS(지출내역_LMT!$J3193="원천",지출내역_LMT!$K3193*3.3%*-1,지출내역_LMT!$J3193="원천/고용",SUM(지출내역_LMT!$K3193*3.3%*-1,지출내역_LMT!$K3193*75%*0.8%*-1)),"")</f>
        <v/>
      </c>
      <c r="N3193" s="545"/>
      <c r="O3193" s="541"/>
      <c r="P3193" s="541"/>
      <c r="Q3193" s="537"/>
      <c r="R3193" s="537"/>
      <c r="S3193" s="537"/>
    </row>
    <row r="3194" spans="2:19" ht="18.75" customHeight="1">
      <c r="B3194" s="540"/>
      <c r="C3194" s="540"/>
      <c r="D3194" s="538" t="str">
        <f ca="1">IFERROR(_xludf.XLOOKUP(E3194,예산코드!D:D,예산코드!A:A),"")</f>
        <v/>
      </c>
      <c r="E3194" s="540"/>
      <c r="F3194" s="542"/>
      <c r="G3194" s="506"/>
      <c r="H3194" s="507"/>
      <c r="I3194" s="540"/>
      <c r="J3194" s="540"/>
      <c r="K3194" s="543"/>
      <c r="L3194" s="543"/>
      <c r="M3194" s="543" t="str">
        <f t="array" aca="1" ref="M3194" ca="1">IFERROR(_xludf.IFS(지출내역_LMT!$J3194="원천",지출내역_LMT!$K3194*3.3%*-1,지출내역_LMT!$J3194="원천/고용",SUM(지출내역_LMT!$K3194*3.3%*-1,지출내역_LMT!$K3194*75%*0.8%*-1)),"")</f>
        <v/>
      </c>
      <c r="N3194" s="543"/>
      <c r="O3194" s="540"/>
      <c r="P3194" s="540"/>
      <c r="Q3194" s="537"/>
      <c r="R3194" s="537"/>
      <c r="S3194" s="537"/>
    </row>
    <row r="3195" spans="2:19" ht="18.75" customHeight="1">
      <c r="B3195" s="541"/>
      <c r="C3195" s="541"/>
      <c r="D3195" s="538" t="str">
        <f ca="1">IFERROR(_xludf.XLOOKUP(E3195,예산코드!D:D,예산코드!A:A),"")</f>
        <v/>
      </c>
      <c r="E3195" s="541"/>
      <c r="F3195" s="544"/>
      <c r="G3195" s="508"/>
      <c r="H3195" s="509"/>
      <c r="I3195" s="541"/>
      <c r="J3195" s="541"/>
      <c r="K3195" s="545"/>
      <c r="L3195" s="545"/>
      <c r="M3195" s="545" t="str">
        <f t="array" aca="1" ref="M3195" ca="1">IFERROR(_xludf.IFS(지출내역_LMT!$J3195="원천",지출내역_LMT!$K3195*3.3%*-1,지출내역_LMT!$J3195="원천/고용",SUM(지출내역_LMT!$K3195*3.3%*-1,지출내역_LMT!$K3195*75%*0.8%*-1)),"")</f>
        <v/>
      </c>
      <c r="N3195" s="545"/>
      <c r="O3195" s="541"/>
      <c r="P3195" s="541"/>
      <c r="Q3195" s="537"/>
      <c r="R3195" s="537"/>
      <c r="S3195" s="537"/>
    </row>
    <row r="3196" spans="2:19" ht="18.75" customHeight="1">
      <c r="B3196" s="540"/>
      <c r="C3196" s="540"/>
      <c r="D3196" s="538" t="str">
        <f ca="1">IFERROR(_xludf.XLOOKUP(E3196,예산코드!D:D,예산코드!A:A),"")</f>
        <v/>
      </c>
      <c r="E3196" s="540"/>
      <c r="F3196" s="542"/>
      <c r="G3196" s="506"/>
      <c r="H3196" s="507"/>
      <c r="I3196" s="540"/>
      <c r="J3196" s="540"/>
      <c r="K3196" s="543"/>
      <c r="L3196" s="543"/>
      <c r="M3196" s="543" t="str">
        <f t="array" aca="1" ref="M3196" ca="1">IFERROR(_xludf.IFS(지출내역_LMT!$J3196="원천",지출내역_LMT!$K3196*3.3%*-1,지출내역_LMT!$J3196="원천/고용",SUM(지출내역_LMT!$K3196*3.3%*-1,지출내역_LMT!$K3196*75%*0.8%*-1)),"")</f>
        <v/>
      </c>
      <c r="N3196" s="543"/>
      <c r="O3196" s="540"/>
      <c r="P3196" s="540"/>
      <c r="Q3196" s="537"/>
      <c r="R3196" s="537"/>
      <c r="S3196" s="537"/>
    </row>
    <row r="3197" spans="2:19" ht="18.75" customHeight="1">
      <c r="B3197" s="541"/>
      <c r="C3197" s="541"/>
      <c r="D3197" s="538" t="str">
        <f ca="1">IFERROR(_xludf.XLOOKUP(E3197,예산코드!D:D,예산코드!A:A),"")</f>
        <v/>
      </c>
      <c r="E3197" s="541"/>
      <c r="F3197" s="544"/>
      <c r="G3197" s="508"/>
      <c r="H3197" s="509"/>
      <c r="I3197" s="541"/>
      <c r="J3197" s="541"/>
      <c r="K3197" s="545"/>
      <c r="L3197" s="545"/>
      <c r="M3197" s="545" t="str">
        <f t="array" aca="1" ref="M3197" ca="1">IFERROR(_xludf.IFS(지출내역_LMT!$J3197="원천",지출내역_LMT!$K3197*3.3%*-1,지출내역_LMT!$J3197="원천/고용",SUM(지출내역_LMT!$K3197*3.3%*-1,지출내역_LMT!$K3197*75%*0.8%*-1)),"")</f>
        <v/>
      </c>
      <c r="N3197" s="545"/>
      <c r="O3197" s="541"/>
      <c r="P3197" s="541"/>
      <c r="Q3197" s="537"/>
      <c r="R3197" s="537"/>
      <c r="S3197" s="537"/>
    </row>
    <row r="3198" spans="2:19" ht="18.75" customHeight="1">
      <c r="B3198" s="540"/>
      <c r="C3198" s="540"/>
      <c r="D3198" s="538" t="str">
        <f ca="1">IFERROR(_xludf.XLOOKUP(E3198,예산코드!D:D,예산코드!A:A),"")</f>
        <v/>
      </c>
      <c r="E3198" s="540"/>
      <c r="F3198" s="542"/>
      <c r="G3198" s="506"/>
      <c r="H3198" s="507"/>
      <c r="I3198" s="540"/>
      <c r="J3198" s="540"/>
      <c r="K3198" s="543"/>
      <c r="L3198" s="543"/>
      <c r="M3198" s="543" t="str">
        <f t="array" aca="1" ref="M3198" ca="1">IFERROR(_xludf.IFS(지출내역_LMT!$J3198="원천",지출내역_LMT!$K3198*3.3%*-1,지출내역_LMT!$J3198="원천/고용",SUM(지출내역_LMT!$K3198*3.3%*-1,지출내역_LMT!$K3198*75%*0.8%*-1)),"")</f>
        <v/>
      </c>
      <c r="N3198" s="543"/>
      <c r="O3198" s="540"/>
      <c r="P3198" s="540"/>
      <c r="Q3198" s="537"/>
      <c r="R3198" s="537"/>
      <c r="S3198" s="537"/>
    </row>
    <row r="3199" spans="2:19" ht="18.75" customHeight="1">
      <c r="B3199" s="541"/>
      <c r="C3199" s="541"/>
      <c r="D3199" s="538" t="str">
        <f ca="1">IFERROR(_xludf.XLOOKUP(E3199,예산코드!D:D,예산코드!A:A),"")</f>
        <v/>
      </c>
      <c r="E3199" s="541"/>
      <c r="F3199" s="544"/>
      <c r="G3199" s="508"/>
      <c r="H3199" s="509"/>
      <c r="I3199" s="541"/>
      <c r="J3199" s="541"/>
      <c r="K3199" s="545"/>
      <c r="L3199" s="545"/>
      <c r="M3199" s="545" t="str">
        <f t="array" aca="1" ref="M3199" ca="1">IFERROR(_xludf.IFS(지출내역_LMT!$J3199="원천",지출내역_LMT!$K3199*3.3%*-1,지출내역_LMT!$J3199="원천/고용",SUM(지출내역_LMT!$K3199*3.3%*-1,지출내역_LMT!$K3199*75%*0.8%*-1)),"")</f>
        <v/>
      </c>
      <c r="N3199" s="545"/>
      <c r="O3199" s="541"/>
      <c r="P3199" s="541"/>
      <c r="Q3199" s="537"/>
      <c r="R3199" s="537"/>
      <c r="S3199" s="537"/>
    </row>
    <row r="3200" spans="2:19" ht="18.75" customHeight="1">
      <c r="B3200" s="540"/>
      <c r="C3200" s="540"/>
      <c r="D3200" s="538" t="str">
        <f ca="1">IFERROR(_xludf.XLOOKUP(E3200,예산코드!D:D,예산코드!A:A),"")</f>
        <v/>
      </c>
      <c r="E3200" s="540"/>
      <c r="F3200" s="542"/>
      <c r="G3200" s="506"/>
      <c r="H3200" s="507"/>
      <c r="I3200" s="540"/>
      <c r="J3200" s="540"/>
      <c r="K3200" s="543"/>
      <c r="L3200" s="543"/>
      <c r="M3200" s="543" t="str">
        <f t="array" aca="1" ref="M3200" ca="1">IFERROR(_xludf.IFS(지출내역_LMT!$J3200="원천",지출내역_LMT!$K3200*3.3%*-1,지출내역_LMT!$J3200="원천/고용",SUM(지출내역_LMT!$K3200*3.3%*-1,지출내역_LMT!$K3200*75%*0.8%*-1)),"")</f>
        <v/>
      </c>
      <c r="N3200" s="543"/>
      <c r="O3200" s="540"/>
      <c r="P3200" s="540"/>
      <c r="Q3200" s="537"/>
      <c r="R3200" s="537"/>
      <c r="S3200" s="537"/>
    </row>
    <row r="3201" spans="2:19" ht="18.75" customHeight="1">
      <c r="B3201" s="541"/>
      <c r="C3201" s="541"/>
      <c r="D3201" s="538" t="str">
        <f ca="1">IFERROR(_xludf.XLOOKUP(E3201,예산코드!D:D,예산코드!A:A),"")</f>
        <v/>
      </c>
      <c r="E3201" s="541"/>
      <c r="F3201" s="544"/>
      <c r="G3201" s="508"/>
      <c r="H3201" s="509"/>
      <c r="I3201" s="541"/>
      <c r="J3201" s="541"/>
      <c r="K3201" s="545"/>
      <c r="L3201" s="545"/>
      <c r="M3201" s="545" t="str">
        <f t="array" aca="1" ref="M3201" ca="1">IFERROR(_xludf.IFS(지출내역_LMT!$J3201="원천",지출내역_LMT!$K3201*3.3%*-1,지출내역_LMT!$J3201="원천/고용",SUM(지출내역_LMT!$K3201*3.3%*-1,지출내역_LMT!$K3201*75%*0.8%*-1)),"")</f>
        <v/>
      </c>
      <c r="N3201" s="545"/>
      <c r="O3201" s="541"/>
      <c r="P3201" s="541"/>
      <c r="Q3201" s="537"/>
      <c r="R3201" s="537"/>
      <c r="S3201" s="537"/>
    </row>
    <row r="3202" spans="2:19" ht="18.75" customHeight="1">
      <c r="B3202" s="540"/>
      <c r="C3202" s="540"/>
      <c r="D3202" s="538" t="str">
        <f ca="1">IFERROR(_xludf.XLOOKUP(E3202,예산코드!D:D,예산코드!A:A),"")</f>
        <v/>
      </c>
      <c r="E3202" s="540"/>
      <c r="F3202" s="542"/>
      <c r="G3202" s="506"/>
      <c r="H3202" s="507"/>
      <c r="I3202" s="540"/>
      <c r="J3202" s="540"/>
      <c r="K3202" s="543"/>
      <c r="L3202" s="543"/>
      <c r="M3202" s="543" t="str">
        <f t="array" aca="1" ref="M3202" ca="1">IFERROR(_xludf.IFS(지출내역_LMT!$J3202="원천",지출내역_LMT!$K3202*3.3%*-1,지출내역_LMT!$J3202="원천/고용",SUM(지출내역_LMT!$K3202*3.3%*-1,지출내역_LMT!$K3202*75%*0.8%*-1)),"")</f>
        <v/>
      </c>
      <c r="N3202" s="543"/>
      <c r="O3202" s="540"/>
      <c r="P3202" s="540"/>
      <c r="Q3202" s="537"/>
      <c r="R3202" s="537"/>
      <c r="S3202" s="537"/>
    </row>
    <row r="3203" spans="2:19" ht="18.75" customHeight="1">
      <c r="B3203" s="541"/>
      <c r="C3203" s="541"/>
      <c r="D3203" s="538" t="str">
        <f ca="1">IFERROR(_xludf.XLOOKUP(E3203,예산코드!D:D,예산코드!A:A),"")</f>
        <v/>
      </c>
      <c r="E3203" s="541"/>
      <c r="F3203" s="544"/>
      <c r="G3203" s="508"/>
      <c r="H3203" s="509"/>
      <c r="I3203" s="541"/>
      <c r="J3203" s="541"/>
      <c r="K3203" s="545"/>
      <c r="L3203" s="545"/>
      <c r="M3203" s="545" t="str">
        <f t="array" aca="1" ref="M3203" ca="1">IFERROR(_xludf.IFS(지출내역_LMT!$J3203="원천",지출내역_LMT!$K3203*3.3%*-1,지출내역_LMT!$J3203="원천/고용",SUM(지출내역_LMT!$K3203*3.3%*-1,지출내역_LMT!$K3203*75%*0.8%*-1)),"")</f>
        <v/>
      </c>
      <c r="N3203" s="545"/>
      <c r="O3203" s="541"/>
      <c r="P3203" s="541"/>
      <c r="Q3203" s="537"/>
      <c r="R3203" s="537"/>
      <c r="S3203" s="537"/>
    </row>
    <row r="3204" spans="2:19" ht="18.75" customHeight="1">
      <c r="B3204" s="540"/>
      <c r="C3204" s="540"/>
      <c r="D3204" s="538" t="str">
        <f ca="1">IFERROR(_xludf.XLOOKUP(E3204,예산코드!D:D,예산코드!A:A),"")</f>
        <v/>
      </c>
      <c r="E3204" s="540"/>
      <c r="F3204" s="542"/>
      <c r="G3204" s="506"/>
      <c r="H3204" s="507"/>
      <c r="I3204" s="540"/>
      <c r="J3204" s="540"/>
      <c r="K3204" s="543"/>
      <c r="L3204" s="543"/>
      <c r="M3204" s="543" t="str">
        <f t="array" aca="1" ref="M3204" ca="1">IFERROR(_xludf.IFS(지출내역_LMT!$J3204="원천",지출내역_LMT!$K3204*3.3%*-1,지출내역_LMT!$J3204="원천/고용",SUM(지출내역_LMT!$K3204*3.3%*-1,지출내역_LMT!$K3204*75%*0.8%*-1)),"")</f>
        <v/>
      </c>
      <c r="N3204" s="543"/>
      <c r="O3204" s="540"/>
      <c r="P3204" s="540"/>
      <c r="Q3204" s="537"/>
      <c r="R3204" s="537"/>
      <c r="S3204" s="537"/>
    </row>
    <row r="3205" spans="2:19" ht="18.75" customHeight="1">
      <c r="B3205" s="541"/>
      <c r="C3205" s="541"/>
      <c r="D3205" s="538" t="str">
        <f ca="1">IFERROR(_xludf.XLOOKUP(E3205,예산코드!D:D,예산코드!A:A),"")</f>
        <v/>
      </c>
      <c r="E3205" s="541"/>
      <c r="F3205" s="544"/>
      <c r="G3205" s="508"/>
      <c r="H3205" s="509"/>
      <c r="I3205" s="541"/>
      <c r="J3205" s="541"/>
      <c r="K3205" s="545"/>
      <c r="L3205" s="545"/>
      <c r="M3205" s="545" t="str">
        <f t="array" aca="1" ref="M3205" ca="1">IFERROR(_xludf.IFS(지출내역_LMT!$J3205="원천",지출내역_LMT!$K3205*3.3%*-1,지출내역_LMT!$J3205="원천/고용",SUM(지출내역_LMT!$K3205*3.3%*-1,지출내역_LMT!$K3205*75%*0.8%*-1)),"")</f>
        <v/>
      </c>
      <c r="N3205" s="545"/>
      <c r="O3205" s="541"/>
      <c r="P3205" s="541"/>
      <c r="Q3205" s="537"/>
      <c r="R3205" s="537"/>
      <c r="S3205" s="537"/>
    </row>
    <row r="3206" spans="2:19" ht="18.75" customHeight="1">
      <c r="B3206" s="540"/>
      <c r="C3206" s="540"/>
      <c r="D3206" s="538" t="str">
        <f ca="1">IFERROR(_xludf.XLOOKUP(E3206,예산코드!D:D,예산코드!A:A),"")</f>
        <v/>
      </c>
      <c r="E3206" s="540"/>
      <c r="F3206" s="542"/>
      <c r="G3206" s="506"/>
      <c r="H3206" s="507"/>
      <c r="I3206" s="540"/>
      <c r="J3206" s="540"/>
      <c r="K3206" s="543"/>
      <c r="L3206" s="543"/>
      <c r="M3206" s="543" t="str">
        <f t="array" aca="1" ref="M3206" ca="1">IFERROR(_xludf.IFS(지출내역_LMT!$J3206="원천",지출내역_LMT!$K3206*3.3%*-1,지출내역_LMT!$J3206="원천/고용",SUM(지출내역_LMT!$K3206*3.3%*-1,지출내역_LMT!$K3206*75%*0.8%*-1)),"")</f>
        <v/>
      </c>
      <c r="N3206" s="543"/>
      <c r="O3206" s="540"/>
      <c r="P3206" s="540"/>
      <c r="Q3206" s="537"/>
      <c r="R3206" s="537"/>
      <c r="S3206" s="537"/>
    </row>
    <row r="3207" spans="2:19" ht="18.75" customHeight="1">
      <c r="B3207" s="541"/>
      <c r="C3207" s="541"/>
      <c r="D3207" s="538" t="str">
        <f ca="1">IFERROR(_xludf.XLOOKUP(E3207,예산코드!D:D,예산코드!A:A),"")</f>
        <v/>
      </c>
      <c r="E3207" s="541"/>
      <c r="F3207" s="544"/>
      <c r="G3207" s="508"/>
      <c r="H3207" s="509"/>
      <c r="I3207" s="541"/>
      <c r="J3207" s="541"/>
      <c r="K3207" s="545"/>
      <c r="L3207" s="545"/>
      <c r="M3207" s="545" t="str">
        <f t="array" aca="1" ref="M3207" ca="1">IFERROR(_xludf.IFS(지출내역_LMT!$J3207="원천",지출내역_LMT!$K3207*3.3%*-1,지출내역_LMT!$J3207="원천/고용",SUM(지출내역_LMT!$K3207*3.3%*-1,지출내역_LMT!$K3207*75%*0.8%*-1)),"")</f>
        <v/>
      </c>
      <c r="N3207" s="545"/>
      <c r="O3207" s="541"/>
      <c r="P3207" s="541"/>
      <c r="Q3207" s="537"/>
      <c r="R3207" s="537"/>
      <c r="S3207" s="537"/>
    </row>
    <row r="3208" spans="2:19" ht="18.75" customHeight="1">
      <c r="B3208" s="540"/>
      <c r="C3208" s="540"/>
      <c r="D3208" s="538" t="str">
        <f ca="1">IFERROR(_xludf.XLOOKUP(E3208,예산코드!D:D,예산코드!A:A),"")</f>
        <v/>
      </c>
      <c r="E3208" s="540"/>
      <c r="F3208" s="542"/>
      <c r="G3208" s="506"/>
      <c r="H3208" s="507"/>
      <c r="I3208" s="540"/>
      <c r="J3208" s="540"/>
      <c r="K3208" s="543"/>
      <c r="L3208" s="543"/>
      <c r="M3208" s="543" t="str">
        <f t="array" aca="1" ref="M3208" ca="1">IFERROR(_xludf.IFS(지출내역_LMT!$J3208="원천",지출내역_LMT!$K3208*3.3%*-1,지출내역_LMT!$J3208="원천/고용",SUM(지출내역_LMT!$K3208*3.3%*-1,지출내역_LMT!$K3208*75%*0.8%*-1)),"")</f>
        <v/>
      </c>
      <c r="N3208" s="543"/>
      <c r="O3208" s="540"/>
      <c r="P3208" s="540"/>
      <c r="Q3208" s="537"/>
      <c r="R3208" s="537"/>
      <c r="S3208" s="537"/>
    </row>
    <row r="3209" spans="2:19" ht="18.75" customHeight="1">
      <c r="B3209" s="541"/>
      <c r="C3209" s="541"/>
      <c r="D3209" s="538" t="str">
        <f ca="1">IFERROR(_xludf.XLOOKUP(E3209,예산코드!D:D,예산코드!A:A),"")</f>
        <v/>
      </c>
      <c r="E3209" s="541"/>
      <c r="F3209" s="544"/>
      <c r="G3209" s="508"/>
      <c r="H3209" s="509"/>
      <c r="I3209" s="541"/>
      <c r="J3209" s="541"/>
      <c r="K3209" s="545"/>
      <c r="L3209" s="545"/>
      <c r="M3209" s="545" t="str">
        <f t="array" aca="1" ref="M3209" ca="1">IFERROR(_xludf.IFS(지출내역_LMT!$J3209="원천",지출내역_LMT!$K3209*3.3%*-1,지출내역_LMT!$J3209="원천/고용",SUM(지출내역_LMT!$K3209*3.3%*-1,지출내역_LMT!$K3209*75%*0.8%*-1)),"")</f>
        <v/>
      </c>
      <c r="N3209" s="545"/>
      <c r="O3209" s="541"/>
      <c r="P3209" s="541"/>
      <c r="Q3209" s="537"/>
      <c r="R3209" s="537"/>
      <c r="S3209" s="537"/>
    </row>
    <row r="3210" spans="2:19" ht="18.75" customHeight="1">
      <c r="B3210" s="540"/>
      <c r="C3210" s="540"/>
      <c r="D3210" s="538" t="str">
        <f ca="1">IFERROR(_xludf.XLOOKUP(E3210,예산코드!D:D,예산코드!A:A),"")</f>
        <v/>
      </c>
      <c r="E3210" s="540"/>
      <c r="F3210" s="542"/>
      <c r="G3210" s="506"/>
      <c r="H3210" s="507"/>
      <c r="I3210" s="540"/>
      <c r="J3210" s="540"/>
      <c r="K3210" s="543"/>
      <c r="L3210" s="543"/>
      <c r="M3210" s="543" t="str">
        <f t="array" aca="1" ref="M3210" ca="1">IFERROR(_xludf.IFS(지출내역_LMT!$J3210="원천",지출내역_LMT!$K3210*3.3%*-1,지출내역_LMT!$J3210="원천/고용",SUM(지출내역_LMT!$K3210*3.3%*-1,지출내역_LMT!$K3210*75%*0.8%*-1)),"")</f>
        <v/>
      </c>
      <c r="N3210" s="543"/>
      <c r="O3210" s="540"/>
      <c r="P3210" s="540"/>
      <c r="Q3210" s="537"/>
      <c r="R3210" s="537"/>
      <c r="S3210" s="537"/>
    </row>
    <row r="3211" spans="2:19" ht="18.75" customHeight="1">
      <c r="B3211" s="541"/>
      <c r="C3211" s="541"/>
      <c r="D3211" s="538" t="str">
        <f ca="1">IFERROR(_xludf.XLOOKUP(E3211,예산코드!D:D,예산코드!A:A),"")</f>
        <v/>
      </c>
      <c r="E3211" s="541"/>
      <c r="F3211" s="544"/>
      <c r="G3211" s="508"/>
      <c r="H3211" s="509"/>
      <c r="I3211" s="541"/>
      <c r="J3211" s="541"/>
      <c r="K3211" s="545"/>
      <c r="L3211" s="545"/>
      <c r="M3211" s="545" t="str">
        <f t="array" aca="1" ref="M3211" ca="1">IFERROR(_xludf.IFS(지출내역_LMT!$J3211="원천",지출내역_LMT!$K3211*3.3%*-1,지출내역_LMT!$J3211="원천/고용",SUM(지출내역_LMT!$K3211*3.3%*-1,지출내역_LMT!$K3211*75%*0.8%*-1)),"")</f>
        <v/>
      </c>
      <c r="N3211" s="545"/>
      <c r="O3211" s="541"/>
      <c r="P3211" s="541"/>
      <c r="Q3211" s="537"/>
      <c r="R3211" s="537"/>
      <c r="S3211" s="537"/>
    </row>
    <row r="3212" spans="2:19" ht="18.75" customHeight="1">
      <c r="B3212" s="540"/>
      <c r="C3212" s="540"/>
      <c r="D3212" s="538" t="str">
        <f ca="1">IFERROR(_xludf.XLOOKUP(E3212,예산코드!D:D,예산코드!A:A),"")</f>
        <v/>
      </c>
      <c r="E3212" s="540"/>
      <c r="F3212" s="542"/>
      <c r="G3212" s="506"/>
      <c r="H3212" s="507"/>
      <c r="I3212" s="540"/>
      <c r="J3212" s="540"/>
      <c r="K3212" s="543"/>
      <c r="L3212" s="543"/>
      <c r="M3212" s="543" t="str">
        <f t="array" aca="1" ref="M3212" ca="1">IFERROR(_xludf.IFS(지출내역_LMT!$J3212="원천",지출내역_LMT!$K3212*3.3%*-1,지출내역_LMT!$J3212="원천/고용",SUM(지출내역_LMT!$K3212*3.3%*-1,지출내역_LMT!$K3212*75%*0.8%*-1)),"")</f>
        <v/>
      </c>
      <c r="N3212" s="543"/>
      <c r="O3212" s="540"/>
      <c r="P3212" s="540"/>
      <c r="Q3212" s="537"/>
      <c r="R3212" s="537"/>
      <c r="S3212" s="537"/>
    </row>
    <row r="3213" spans="2:19" ht="18.75" customHeight="1">
      <c r="B3213" s="541"/>
      <c r="C3213" s="541"/>
      <c r="D3213" s="538" t="str">
        <f ca="1">IFERROR(_xludf.XLOOKUP(E3213,예산코드!D:D,예산코드!A:A),"")</f>
        <v/>
      </c>
      <c r="E3213" s="541"/>
      <c r="F3213" s="544"/>
      <c r="G3213" s="508"/>
      <c r="H3213" s="509"/>
      <c r="I3213" s="541"/>
      <c r="J3213" s="541"/>
      <c r="K3213" s="545"/>
      <c r="L3213" s="545"/>
      <c r="M3213" s="545" t="str">
        <f t="array" aca="1" ref="M3213" ca="1">IFERROR(_xludf.IFS(지출내역_LMT!$J3213="원천",지출내역_LMT!$K3213*3.3%*-1,지출내역_LMT!$J3213="원천/고용",SUM(지출내역_LMT!$K3213*3.3%*-1,지출내역_LMT!$K3213*75%*0.8%*-1)),"")</f>
        <v/>
      </c>
      <c r="N3213" s="545"/>
      <c r="O3213" s="541"/>
      <c r="P3213" s="541"/>
      <c r="Q3213" s="537"/>
      <c r="R3213" s="537"/>
      <c r="S3213" s="537"/>
    </row>
    <row r="3214" spans="2:19" ht="18.75" customHeight="1">
      <c r="B3214" s="540"/>
      <c r="C3214" s="540"/>
      <c r="D3214" s="538" t="str">
        <f ca="1">IFERROR(_xludf.XLOOKUP(E3214,예산코드!D:D,예산코드!A:A),"")</f>
        <v/>
      </c>
      <c r="E3214" s="540"/>
      <c r="F3214" s="542"/>
      <c r="G3214" s="506"/>
      <c r="H3214" s="507"/>
      <c r="I3214" s="540"/>
      <c r="J3214" s="540"/>
      <c r="K3214" s="543"/>
      <c r="L3214" s="543"/>
      <c r="M3214" s="543" t="str">
        <f t="array" aca="1" ref="M3214" ca="1">IFERROR(_xludf.IFS(지출내역_LMT!$J3214="원천",지출내역_LMT!$K3214*3.3%*-1,지출내역_LMT!$J3214="원천/고용",SUM(지출내역_LMT!$K3214*3.3%*-1,지출내역_LMT!$K3214*75%*0.8%*-1)),"")</f>
        <v/>
      </c>
      <c r="N3214" s="543"/>
      <c r="O3214" s="540"/>
      <c r="P3214" s="540"/>
      <c r="Q3214" s="537"/>
      <c r="R3214" s="537"/>
      <c r="S3214" s="537"/>
    </row>
    <row r="3215" spans="2:19" ht="18.75" customHeight="1">
      <c r="B3215" s="541"/>
      <c r="C3215" s="541"/>
      <c r="D3215" s="538" t="str">
        <f ca="1">IFERROR(_xludf.XLOOKUP(E3215,예산코드!D:D,예산코드!A:A),"")</f>
        <v/>
      </c>
      <c r="E3215" s="541"/>
      <c r="F3215" s="544"/>
      <c r="G3215" s="508"/>
      <c r="H3215" s="509"/>
      <c r="I3215" s="541"/>
      <c r="J3215" s="541"/>
      <c r="K3215" s="545"/>
      <c r="L3215" s="545"/>
      <c r="M3215" s="545" t="str">
        <f t="array" aca="1" ref="M3215" ca="1">IFERROR(_xludf.IFS(지출내역_LMT!$J3215="원천",지출내역_LMT!$K3215*3.3%*-1,지출내역_LMT!$J3215="원천/고용",SUM(지출내역_LMT!$K3215*3.3%*-1,지출내역_LMT!$K3215*75%*0.8%*-1)),"")</f>
        <v/>
      </c>
      <c r="N3215" s="545"/>
      <c r="O3215" s="541"/>
      <c r="P3215" s="541"/>
      <c r="Q3215" s="537"/>
      <c r="R3215" s="537"/>
      <c r="S3215" s="537"/>
    </row>
    <row r="3216" spans="2:19" ht="18.75" customHeight="1">
      <c r="B3216" s="540"/>
      <c r="C3216" s="540"/>
      <c r="D3216" s="538" t="str">
        <f ca="1">IFERROR(_xludf.XLOOKUP(E3216,예산코드!D:D,예산코드!A:A),"")</f>
        <v/>
      </c>
      <c r="E3216" s="540"/>
      <c r="F3216" s="542"/>
      <c r="G3216" s="506"/>
      <c r="H3216" s="507"/>
      <c r="I3216" s="540"/>
      <c r="J3216" s="540"/>
      <c r="K3216" s="543"/>
      <c r="L3216" s="543"/>
      <c r="M3216" s="543" t="str">
        <f t="array" aca="1" ref="M3216" ca="1">IFERROR(_xludf.IFS(지출내역_LMT!$J3216="원천",지출내역_LMT!$K3216*3.3%*-1,지출내역_LMT!$J3216="원천/고용",SUM(지출내역_LMT!$K3216*3.3%*-1,지출내역_LMT!$K3216*75%*0.8%*-1)),"")</f>
        <v/>
      </c>
      <c r="N3216" s="543"/>
      <c r="O3216" s="540"/>
      <c r="P3216" s="540"/>
      <c r="Q3216" s="537"/>
      <c r="R3216" s="537"/>
      <c r="S3216" s="537"/>
    </row>
    <row r="3217" spans="2:19" ht="18.75" customHeight="1">
      <c r="B3217" s="541"/>
      <c r="C3217" s="541"/>
      <c r="D3217" s="538" t="str">
        <f ca="1">IFERROR(_xludf.XLOOKUP(E3217,예산코드!D:D,예산코드!A:A),"")</f>
        <v/>
      </c>
      <c r="E3217" s="541"/>
      <c r="F3217" s="544"/>
      <c r="G3217" s="508"/>
      <c r="H3217" s="509"/>
      <c r="I3217" s="541"/>
      <c r="J3217" s="541"/>
      <c r="K3217" s="545"/>
      <c r="L3217" s="545"/>
      <c r="M3217" s="545" t="str">
        <f t="array" aca="1" ref="M3217" ca="1">IFERROR(_xludf.IFS(지출내역_LMT!$J3217="원천",지출내역_LMT!$K3217*3.3%*-1,지출내역_LMT!$J3217="원천/고용",SUM(지출내역_LMT!$K3217*3.3%*-1,지출내역_LMT!$K3217*75%*0.8%*-1)),"")</f>
        <v/>
      </c>
      <c r="N3217" s="545"/>
      <c r="O3217" s="541"/>
      <c r="P3217" s="541"/>
      <c r="Q3217" s="537"/>
      <c r="R3217" s="537"/>
      <c r="S3217" s="537"/>
    </row>
    <row r="3218" spans="2:19" ht="18.75" customHeight="1">
      <c r="B3218" s="540"/>
      <c r="C3218" s="540"/>
      <c r="D3218" s="538" t="str">
        <f ca="1">IFERROR(_xludf.XLOOKUP(E3218,예산코드!D:D,예산코드!A:A),"")</f>
        <v/>
      </c>
      <c r="E3218" s="540"/>
      <c r="F3218" s="542"/>
      <c r="G3218" s="506"/>
      <c r="H3218" s="507"/>
      <c r="I3218" s="540"/>
      <c r="J3218" s="540"/>
      <c r="K3218" s="543"/>
      <c r="L3218" s="543"/>
      <c r="M3218" s="543" t="str">
        <f t="array" aca="1" ref="M3218" ca="1">IFERROR(_xludf.IFS(지출내역_LMT!$J3218="원천",지출내역_LMT!$K3218*3.3%*-1,지출내역_LMT!$J3218="원천/고용",SUM(지출내역_LMT!$K3218*3.3%*-1,지출내역_LMT!$K3218*75%*0.8%*-1)),"")</f>
        <v/>
      </c>
      <c r="N3218" s="543"/>
      <c r="O3218" s="540"/>
      <c r="P3218" s="540"/>
      <c r="Q3218" s="537"/>
      <c r="R3218" s="537"/>
      <c r="S3218" s="537"/>
    </row>
    <row r="3219" spans="2:19" ht="18.75" customHeight="1">
      <c r="B3219" s="541"/>
      <c r="C3219" s="541"/>
      <c r="D3219" s="538" t="str">
        <f ca="1">IFERROR(_xludf.XLOOKUP(E3219,예산코드!D:D,예산코드!A:A),"")</f>
        <v/>
      </c>
      <c r="E3219" s="541"/>
      <c r="F3219" s="544"/>
      <c r="G3219" s="508"/>
      <c r="H3219" s="509"/>
      <c r="I3219" s="541"/>
      <c r="J3219" s="541"/>
      <c r="K3219" s="545"/>
      <c r="L3219" s="545"/>
      <c r="M3219" s="545" t="str">
        <f t="array" aca="1" ref="M3219" ca="1">IFERROR(_xludf.IFS(지출내역_LMT!$J3219="원천",지출내역_LMT!$K3219*3.3%*-1,지출내역_LMT!$J3219="원천/고용",SUM(지출내역_LMT!$K3219*3.3%*-1,지출내역_LMT!$K3219*75%*0.8%*-1)),"")</f>
        <v/>
      </c>
      <c r="N3219" s="545"/>
      <c r="O3219" s="541"/>
      <c r="P3219" s="541"/>
      <c r="Q3219" s="537"/>
      <c r="R3219" s="537"/>
      <c r="S3219" s="537"/>
    </row>
    <row r="3220" spans="2:19" ht="18.75" customHeight="1">
      <c r="B3220" s="540"/>
      <c r="C3220" s="540"/>
      <c r="D3220" s="538" t="str">
        <f ca="1">IFERROR(_xludf.XLOOKUP(E3220,예산코드!D:D,예산코드!A:A),"")</f>
        <v/>
      </c>
      <c r="E3220" s="540"/>
      <c r="F3220" s="542"/>
      <c r="G3220" s="506"/>
      <c r="H3220" s="507"/>
      <c r="I3220" s="540"/>
      <c r="J3220" s="540"/>
      <c r="K3220" s="543"/>
      <c r="L3220" s="543"/>
      <c r="M3220" s="543" t="str">
        <f t="array" aca="1" ref="M3220" ca="1">IFERROR(_xludf.IFS(지출내역_LMT!$J3220="원천",지출내역_LMT!$K3220*3.3%*-1,지출내역_LMT!$J3220="원천/고용",SUM(지출내역_LMT!$K3220*3.3%*-1,지출내역_LMT!$K3220*75%*0.8%*-1)),"")</f>
        <v/>
      </c>
      <c r="N3220" s="543"/>
      <c r="O3220" s="540"/>
      <c r="P3220" s="540"/>
      <c r="Q3220" s="537"/>
      <c r="R3220" s="537"/>
      <c r="S3220" s="537"/>
    </row>
    <row r="3221" spans="2:19" ht="18.75" customHeight="1">
      <c r="B3221" s="541"/>
      <c r="C3221" s="541"/>
      <c r="D3221" s="538" t="str">
        <f ca="1">IFERROR(_xludf.XLOOKUP(E3221,예산코드!D:D,예산코드!A:A),"")</f>
        <v/>
      </c>
      <c r="E3221" s="541"/>
      <c r="F3221" s="544"/>
      <c r="G3221" s="508"/>
      <c r="H3221" s="509"/>
      <c r="I3221" s="541"/>
      <c r="J3221" s="541"/>
      <c r="K3221" s="545"/>
      <c r="L3221" s="545"/>
      <c r="M3221" s="545" t="str">
        <f t="array" aca="1" ref="M3221" ca="1">IFERROR(_xludf.IFS(지출내역_LMT!$J3221="원천",지출내역_LMT!$K3221*3.3%*-1,지출내역_LMT!$J3221="원천/고용",SUM(지출내역_LMT!$K3221*3.3%*-1,지출내역_LMT!$K3221*75%*0.8%*-1)),"")</f>
        <v/>
      </c>
      <c r="N3221" s="545"/>
      <c r="O3221" s="541"/>
      <c r="P3221" s="541"/>
      <c r="Q3221" s="537"/>
      <c r="R3221" s="537"/>
      <c r="S3221" s="537"/>
    </row>
    <row r="3222" spans="2:19" ht="18.75" customHeight="1">
      <c r="B3222" s="540"/>
      <c r="C3222" s="540"/>
      <c r="D3222" s="538" t="str">
        <f ca="1">IFERROR(_xludf.XLOOKUP(E3222,예산코드!D:D,예산코드!A:A),"")</f>
        <v/>
      </c>
      <c r="E3222" s="540"/>
      <c r="F3222" s="542"/>
      <c r="G3222" s="506"/>
      <c r="H3222" s="507"/>
      <c r="I3222" s="540"/>
      <c r="J3222" s="540"/>
      <c r="K3222" s="543"/>
      <c r="L3222" s="543"/>
      <c r="M3222" s="543" t="str">
        <f t="array" aca="1" ref="M3222" ca="1">IFERROR(_xludf.IFS(지출내역_LMT!$J3222="원천",지출내역_LMT!$K3222*3.3%*-1,지출내역_LMT!$J3222="원천/고용",SUM(지출내역_LMT!$K3222*3.3%*-1,지출내역_LMT!$K3222*75%*0.8%*-1)),"")</f>
        <v/>
      </c>
      <c r="N3222" s="543"/>
      <c r="O3222" s="540"/>
      <c r="P3222" s="540"/>
      <c r="Q3222" s="537"/>
      <c r="R3222" s="537"/>
      <c r="S3222" s="537"/>
    </row>
    <row r="3223" spans="2:19" ht="18.75" customHeight="1">
      <c r="B3223" s="541"/>
      <c r="C3223" s="541"/>
      <c r="D3223" s="538" t="str">
        <f ca="1">IFERROR(_xludf.XLOOKUP(E3223,예산코드!D:D,예산코드!A:A),"")</f>
        <v/>
      </c>
      <c r="E3223" s="541"/>
      <c r="F3223" s="544"/>
      <c r="G3223" s="508"/>
      <c r="H3223" s="509"/>
      <c r="I3223" s="541"/>
      <c r="J3223" s="541"/>
      <c r="K3223" s="545"/>
      <c r="L3223" s="545"/>
      <c r="M3223" s="545" t="str">
        <f t="array" aca="1" ref="M3223" ca="1">IFERROR(_xludf.IFS(지출내역_LMT!$J3223="원천",지출내역_LMT!$K3223*3.3%*-1,지출내역_LMT!$J3223="원천/고용",SUM(지출내역_LMT!$K3223*3.3%*-1,지출내역_LMT!$K3223*75%*0.8%*-1)),"")</f>
        <v/>
      </c>
      <c r="N3223" s="545"/>
      <c r="O3223" s="541"/>
      <c r="P3223" s="541"/>
      <c r="Q3223" s="537"/>
      <c r="R3223" s="537"/>
      <c r="S3223" s="537"/>
    </row>
    <row r="3224" spans="2:19" ht="18.75" customHeight="1">
      <c r="B3224" s="540"/>
      <c r="C3224" s="540"/>
      <c r="D3224" s="538" t="str">
        <f ca="1">IFERROR(_xludf.XLOOKUP(E3224,예산코드!D:D,예산코드!A:A),"")</f>
        <v/>
      </c>
      <c r="E3224" s="540"/>
      <c r="F3224" s="542"/>
      <c r="G3224" s="506"/>
      <c r="H3224" s="507"/>
      <c r="I3224" s="540"/>
      <c r="J3224" s="540"/>
      <c r="K3224" s="543"/>
      <c r="L3224" s="543"/>
      <c r="M3224" s="543" t="str">
        <f t="array" aca="1" ref="M3224" ca="1">IFERROR(_xludf.IFS(지출내역_LMT!$J3224="원천",지출내역_LMT!$K3224*3.3%*-1,지출내역_LMT!$J3224="원천/고용",SUM(지출내역_LMT!$K3224*3.3%*-1,지출내역_LMT!$K3224*75%*0.8%*-1)),"")</f>
        <v/>
      </c>
      <c r="N3224" s="543"/>
      <c r="O3224" s="540"/>
      <c r="P3224" s="540"/>
      <c r="Q3224" s="537"/>
      <c r="R3224" s="537"/>
      <c r="S3224" s="537"/>
    </row>
    <row r="3225" spans="2:19" ht="18.75" customHeight="1">
      <c r="B3225" s="541"/>
      <c r="C3225" s="541"/>
      <c r="D3225" s="538" t="str">
        <f ca="1">IFERROR(_xludf.XLOOKUP(E3225,예산코드!D:D,예산코드!A:A),"")</f>
        <v/>
      </c>
      <c r="E3225" s="541"/>
      <c r="F3225" s="544"/>
      <c r="G3225" s="508"/>
      <c r="H3225" s="509"/>
      <c r="I3225" s="541"/>
      <c r="J3225" s="541"/>
      <c r="K3225" s="545"/>
      <c r="L3225" s="545"/>
      <c r="M3225" s="545" t="str">
        <f t="array" aca="1" ref="M3225" ca="1">IFERROR(_xludf.IFS(지출내역_LMT!$J3225="원천",지출내역_LMT!$K3225*3.3%*-1,지출내역_LMT!$J3225="원천/고용",SUM(지출내역_LMT!$K3225*3.3%*-1,지출내역_LMT!$K3225*75%*0.8%*-1)),"")</f>
        <v/>
      </c>
      <c r="N3225" s="545"/>
      <c r="O3225" s="541"/>
      <c r="P3225" s="541"/>
      <c r="Q3225" s="537"/>
      <c r="R3225" s="537"/>
      <c r="S3225" s="537"/>
    </row>
    <row r="3226" spans="2:19" ht="18.75" customHeight="1">
      <c r="B3226" s="540"/>
      <c r="C3226" s="540"/>
      <c r="D3226" s="538" t="str">
        <f ca="1">IFERROR(_xludf.XLOOKUP(E3226,예산코드!D:D,예산코드!A:A),"")</f>
        <v/>
      </c>
      <c r="E3226" s="540"/>
      <c r="F3226" s="542"/>
      <c r="G3226" s="506"/>
      <c r="H3226" s="507"/>
      <c r="I3226" s="540"/>
      <c r="J3226" s="540"/>
      <c r="K3226" s="543"/>
      <c r="L3226" s="543"/>
      <c r="M3226" s="543" t="str">
        <f t="array" aca="1" ref="M3226" ca="1">IFERROR(_xludf.IFS(지출내역_LMT!$J3226="원천",지출내역_LMT!$K3226*3.3%*-1,지출내역_LMT!$J3226="원천/고용",SUM(지출내역_LMT!$K3226*3.3%*-1,지출내역_LMT!$K3226*75%*0.8%*-1)),"")</f>
        <v/>
      </c>
      <c r="N3226" s="543"/>
      <c r="O3226" s="540"/>
      <c r="P3226" s="540"/>
      <c r="Q3226" s="537"/>
      <c r="R3226" s="537"/>
      <c r="S3226" s="537"/>
    </row>
    <row r="3227" spans="2:19" ht="18.75" customHeight="1">
      <c r="B3227" s="541"/>
      <c r="C3227" s="541"/>
      <c r="D3227" s="538" t="str">
        <f ca="1">IFERROR(_xludf.XLOOKUP(E3227,예산코드!D:D,예산코드!A:A),"")</f>
        <v/>
      </c>
      <c r="E3227" s="541"/>
      <c r="F3227" s="544"/>
      <c r="G3227" s="508"/>
      <c r="H3227" s="509"/>
      <c r="I3227" s="541"/>
      <c r="J3227" s="541"/>
      <c r="K3227" s="545"/>
      <c r="L3227" s="545"/>
      <c r="M3227" s="545" t="str">
        <f t="array" aca="1" ref="M3227" ca="1">IFERROR(_xludf.IFS(지출내역_LMT!$J3227="원천",지출내역_LMT!$K3227*3.3%*-1,지출내역_LMT!$J3227="원천/고용",SUM(지출내역_LMT!$K3227*3.3%*-1,지출내역_LMT!$K3227*75%*0.8%*-1)),"")</f>
        <v/>
      </c>
      <c r="N3227" s="545"/>
      <c r="O3227" s="541"/>
      <c r="P3227" s="541"/>
      <c r="Q3227" s="537"/>
      <c r="R3227" s="537"/>
      <c r="S3227" s="537"/>
    </row>
    <row r="3228" spans="2:19" ht="18.75" customHeight="1">
      <c r="B3228" s="540"/>
      <c r="C3228" s="540"/>
      <c r="D3228" s="538" t="str">
        <f ca="1">IFERROR(_xludf.XLOOKUP(E3228,예산코드!D:D,예산코드!A:A),"")</f>
        <v/>
      </c>
      <c r="E3228" s="540"/>
      <c r="F3228" s="542"/>
      <c r="G3228" s="506"/>
      <c r="H3228" s="507"/>
      <c r="I3228" s="540"/>
      <c r="J3228" s="540"/>
      <c r="K3228" s="543"/>
      <c r="L3228" s="543"/>
      <c r="M3228" s="543" t="str">
        <f t="array" aca="1" ref="M3228" ca="1">IFERROR(_xludf.IFS(지출내역_LMT!$J3228="원천",지출내역_LMT!$K3228*3.3%*-1,지출내역_LMT!$J3228="원천/고용",SUM(지출내역_LMT!$K3228*3.3%*-1,지출내역_LMT!$K3228*75%*0.8%*-1)),"")</f>
        <v/>
      </c>
      <c r="N3228" s="543"/>
      <c r="O3228" s="540"/>
      <c r="P3228" s="540"/>
      <c r="Q3228" s="537"/>
      <c r="R3228" s="537"/>
      <c r="S3228" s="537"/>
    </row>
    <row r="3229" spans="2:19" ht="18.75" customHeight="1">
      <c r="B3229" s="541"/>
      <c r="C3229" s="541"/>
      <c r="D3229" s="538" t="str">
        <f ca="1">IFERROR(_xludf.XLOOKUP(E3229,예산코드!D:D,예산코드!A:A),"")</f>
        <v/>
      </c>
      <c r="E3229" s="541"/>
      <c r="F3229" s="544"/>
      <c r="G3229" s="508"/>
      <c r="H3229" s="509"/>
      <c r="I3229" s="541"/>
      <c r="J3229" s="541"/>
      <c r="K3229" s="545"/>
      <c r="L3229" s="545"/>
      <c r="M3229" s="545" t="str">
        <f t="array" aca="1" ref="M3229" ca="1">IFERROR(_xludf.IFS(지출내역_LMT!$J3229="원천",지출내역_LMT!$K3229*3.3%*-1,지출내역_LMT!$J3229="원천/고용",SUM(지출내역_LMT!$K3229*3.3%*-1,지출내역_LMT!$K3229*75%*0.8%*-1)),"")</f>
        <v/>
      </c>
      <c r="N3229" s="545"/>
      <c r="O3229" s="541"/>
      <c r="P3229" s="541"/>
      <c r="Q3229" s="537"/>
      <c r="R3229" s="537"/>
      <c r="S3229" s="537"/>
    </row>
    <row r="3230" spans="2:19" ht="18.75" customHeight="1">
      <c r="B3230" s="540"/>
      <c r="C3230" s="540"/>
      <c r="D3230" s="538" t="str">
        <f ca="1">IFERROR(_xludf.XLOOKUP(E3230,예산코드!D:D,예산코드!A:A),"")</f>
        <v/>
      </c>
      <c r="E3230" s="540"/>
      <c r="F3230" s="542"/>
      <c r="G3230" s="506"/>
      <c r="H3230" s="507"/>
      <c r="I3230" s="540"/>
      <c r="J3230" s="540"/>
      <c r="K3230" s="543"/>
      <c r="L3230" s="543"/>
      <c r="M3230" s="543" t="str">
        <f t="array" aca="1" ref="M3230" ca="1">IFERROR(_xludf.IFS(지출내역_LMT!$J3230="원천",지출내역_LMT!$K3230*3.3%*-1,지출내역_LMT!$J3230="원천/고용",SUM(지출내역_LMT!$K3230*3.3%*-1,지출내역_LMT!$K3230*75%*0.8%*-1)),"")</f>
        <v/>
      </c>
      <c r="N3230" s="543"/>
      <c r="O3230" s="540"/>
      <c r="P3230" s="540"/>
      <c r="Q3230" s="537"/>
      <c r="R3230" s="537"/>
      <c r="S3230" s="537"/>
    </row>
    <row r="3231" spans="2:19" ht="18.75" customHeight="1">
      <c r="B3231" s="541"/>
      <c r="C3231" s="541"/>
      <c r="D3231" s="538" t="str">
        <f ca="1">IFERROR(_xludf.XLOOKUP(E3231,예산코드!D:D,예산코드!A:A),"")</f>
        <v/>
      </c>
      <c r="E3231" s="541"/>
      <c r="F3231" s="544"/>
      <c r="G3231" s="508"/>
      <c r="H3231" s="509"/>
      <c r="I3231" s="541"/>
      <c r="J3231" s="541"/>
      <c r="K3231" s="545"/>
      <c r="L3231" s="545"/>
      <c r="M3231" s="545" t="str">
        <f t="array" aca="1" ref="M3231" ca="1">IFERROR(_xludf.IFS(지출내역_LMT!$J3231="원천",지출내역_LMT!$K3231*3.3%*-1,지출내역_LMT!$J3231="원천/고용",SUM(지출내역_LMT!$K3231*3.3%*-1,지출내역_LMT!$K3231*75%*0.8%*-1)),"")</f>
        <v/>
      </c>
      <c r="N3231" s="545"/>
      <c r="O3231" s="541"/>
      <c r="P3231" s="541"/>
      <c r="Q3231" s="537"/>
      <c r="R3231" s="537"/>
      <c r="S3231" s="537"/>
    </row>
    <row r="3232" spans="2:19" ht="18.75" customHeight="1">
      <c r="B3232" s="540"/>
      <c r="C3232" s="540"/>
      <c r="D3232" s="538" t="str">
        <f ca="1">IFERROR(_xludf.XLOOKUP(E3232,예산코드!D:D,예산코드!A:A),"")</f>
        <v/>
      </c>
      <c r="E3232" s="540"/>
      <c r="F3232" s="542"/>
      <c r="G3232" s="506"/>
      <c r="H3232" s="507"/>
      <c r="I3232" s="540"/>
      <c r="J3232" s="540"/>
      <c r="K3232" s="543"/>
      <c r="L3232" s="543"/>
      <c r="M3232" s="543" t="str">
        <f t="array" aca="1" ref="M3232" ca="1">IFERROR(_xludf.IFS(지출내역_LMT!$J3232="원천",지출내역_LMT!$K3232*3.3%*-1,지출내역_LMT!$J3232="원천/고용",SUM(지출내역_LMT!$K3232*3.3%*-1,지출내역_LMT!$K3232*75%*0.8%*-1)),"")</f>
        <v/>
      </c>
      <c r="N3232" s="543"/>
      <c r="O3232" s="540"/>
      <c r="P3232" s="540"/>
      <c r="Q3232" s="537"/>
      <c r="R3232" s="537"/>
      <c r="S3232" s="537"/>
    </row>
    <row r="3233" spans="2:19" ht="18.75" customHeight="1">
      <c r="B3233" s="541"/>
      <c r="C3233" s="541"/>
      <c r="D3233" s="538" t="str">
        <f ca="1">IFERROR(_xludf.XLOOKUP(E3233,예산코드!D:D,예산코드!A:A),"")</f>
        <v/>
      </c>
      <c r="E3233" s="541"/>
      <c r="F3233" s="544"/>
      <c r="G3233" s="508"/>
      <c r="H3233" s="509"/>
      <c r="I3233" s="541"/>
      <c r="J3233" s="541"/>
      <c r="K3233" s="545"/>
      <c r="L3233" s="545"/>
      <c r="M3233" s="545" t="str">
        <f t="array" aca="1" ref="M3233" ca="1">IFERROR(_xludf.IFS(지출내역_LMT!$J3233="원천",지출내역_LMT!$K3233*3.3%*-1,지출내역_LMT!$J3233="원천/고용",SUM(지출내역_LMT!$K3233*3.3%*-1,지출내역_LMT!$K3233*75%*0.8%*-1)),"")</f>
        <v/>
      </c>
      <c r="N3233" s="545"/>
      <c r="O3233" s="541"/>
      <c r="P3233" s="541"/>
      <c r="Q3233" s="537"/>
      <c r="R3233" s="537"/>
      <c r="S3233" s="537"/>
    </row>
    <row r="3234" spans="2:19" ht="18.75" customHeight="1">
      <c r="B3234" s="540"/>
      <c r="C3234" s="540"/>
      <c r="D3234" s="538" t="str">
        <f ca="1">IFERROR(_xludf.XLOOKUP(E3234,예산코드!D:D,예산코드!A:A),"")</f>
        <v/>
      </c>
      <c r="E3234" s="540"/>
      <c r="F3234" s="542"/>
      <c r="G3234" s="506"/>
      <c r="H3234" s="507"/>
      <c r="I3234" s="540"/>
      <c r="J3234" s="540"/>
      <c r="K3234" s="543"/>
      <c r="L3234" s="543"/>
      <c r="M3234" s="543" t="str">
        <f t="array" aca="1" ref="M3234" ca="1">IFERROR(_xludf.IFS(지출내역_LMT!$J3234="원천",지출내역_LMT!$K3234*3.3%*-1,지출내역_LMT!$J3234="원천/고용",SUM(지출내역_LMT!$K3234*3.3%*-1,지출내역_LMT!$K3234*75%*0.8%*-1)),"")</f>
        <v/>
      </c>
      <c r="N3234" s="543"/>
      <c r="O3234" s="540"/>
      <c r="P3234" s="540"/>
      <c r="Q3234" s="537"/>
      <c r="R3234" s="537"/>
      <c r="S3234" s="537"/>
    </row>
    <row r="3235" spans="2:19" ht="18.75" customHeight="1">
      <c r="B3235" s="541"/>
      <c r="C3235" s="541"/>
      <c r="D3235" s="538" t="str">
        <f ca="1">IFERROR(_xludf.XLOOKUP(E3235,예산코드!D:D,예산코드!A:A),"")</f>
        <v/>
      </c>
      <c r="E3235" s="541"/>
      <c r="F3235" s="544"/>
      <c r="G3235" s="508"/>
      <c r="H3235" s="509"/>
      <c r="I3235" s="541"/>
      <c r="J3235" s="541"/>
      <c r="K3235" s="545"/>
      <c r="L3235" s="545"/>
      <c r="M3235" s="545" t="str">
        <f t="array" aca="1" ref="M3235" ca="1">IFERROR(_xludf.IFS(지출내역_LMT!$J3235="원천",지출내역_LMT!$K3235*3.3%*-1,지출내역_LMT!$J3235="원천/고용",SUM(지출내역_LMT!$K3235*3.3%*-1,지출내역_LMT!$K3235*75%*0.8%*-1)),"")</f>
        <v/>
      </c>
      <c r="N3235" s="545"/>
      <c r="O3235" s="541"/>
      <c r="P3235" s="541"/>
      <c r="Q3235" s="537"/>
      <c r="R3235" s="537"/>
      <c r="S3235" s="537"/>
    </row>
    <row r="3236" spans="2:19" ht="18.75" customHeight="1">
      <c r="B3236" s="540"/>
      <c r="C3236" s="540"/>
      <c r="D3236" s="538" t="str">
        <f ca="1">IFERROR(_xludf.XLOOKUP(E3236,예산코드!D:D,예산코드!A:A),"")</f>
        <v/>
      </c>
      <c r="E3236" s="540"/>
      <c r="F3236" s="542"/>
      <c r="G3236" s="506"/>
      <c r="H3236" s="507"/>
      <c r="I3236" s="540"/>
      <c r="J3236" s="540"/>
      <c r="K3236" s="543"/>
      <c r="L3236" s="543"/>
      <c r="M3236" s="543" t="str">
        <f t="array" aca="1" ref="M3236" ca="1">IFERROR(_xludf.IFS(지출내역_LMT!$J3236="원천",지출내역_LMT!$K3236*3.3%*-1,지출내역_LMT!$J3236="원천/고용",SUM(지출내역_LMT!$K3236*3.3%*-1,지출내역_LMT!$K3236*75%*0.8%*-1)),"")</f>
        <v/>
      </c>
      <c r="N3236" s="543"/>
      <c r="O3236" s="540"/>
      <c r="P3236" s="540"/>
      <c r="Q3236" s="537"/>
      <c r="R3236" s="537"/>
      <c r="S3236" s="537"/>
    </row>
    <row r="3237" spans="2:19" ht="18.75" customHeight="1">
      <c r="B3237" s="541"/>
      <c r="C3237" s="541"/>
      <c r="D3237" s="538" t="str">
        <f ca="1">IFERROR(_xludf.XLOOKUP(E3237,예산코드!D:D,예산코드!A:A),"")</f>
        <v/>
      </c>
      <c r="E3237" s="541"/>
      <c r="F3237" s="544"/>
      <c r="G3237" s="508"/>
      <c r="H3237" s="509"/>
      <c r="I3237" s="541"/>
      <c r="J3237" s="541"/>
      <c r="K3237" s="545"/>
      <c r="L3237" s="545"/>
      <c r="M3237" s="545" t="str">
        <f t="array" aca="1" ref="M3237" ca="1">IFERROR(_xludf.IFS(지출내역_LMT!$J3237="원천",지출내역_LMT!$K3237*3.3%*-1,지출내역_LMT!$J3237="원천/고용",SUM(지출내역_LMT!$K3237*3.3%*-1,지출내역_LMT!$K3237*75%*0.8%*-1)),"")</f>
        <v/>
      </c>
      <c r="N3237" s="545"/>
      <c r="O3237" s="541"/>
      <c r="P3237" s="541"/>
      <c r="Q3237" s="537"/>
      <c r="R3237" s="537"/>
      <c r="S3237" s="537"/>
    </row>
    <row r="3238" spans="2:19" ht="18.75" customHeight="1">
      <c r="B3238" s="540"/>
      <c r="C3238" s="540"/>
      <c r="D3238" s="538" t="str">
        <f ca="1">IFERROR(_xludf.XLOOKUP(E3238,예산코드!D:D,예산코드!A:A),"")</f>
        <v/>
      </c>
      <c r="E3238" s="540"/>
      <c r="F3238" s="542"/>
      <c r="G3238" s="506"/>
      <c r="H3238" s="507"/>
      <c r="I3238" s="540"/>
      <c r="J3238" s="540"/>
      <c r="K3238" s="543"/>
      <c r="L3238" s="543"/>
      <c r="M3238" s="543" t="str">
        <f t="array" aca="1" ref="M3238" ca="1">IFERROR(_xludf.IFS(지출내역_LMT!$J3238="원천",지출내역_LMT!$K3238*3.3%*-1,지출내역_LMT!$J3238="원천/고용",SUM(지출내역_LMT!$K3238*3.3%*-1,지출내역_LMT!$K3238*75%*0.8%*-1)),"")</f>
        <v/>
      </c>
      <c r="N3238" s="543"/>
      <c r="O3238" s="540"/>
      <c r="P3238" s="540"/>
      <c r="Q3238" s="537"/>
      <c r="R3238" s="537"/>
      <c r="S3238" s="537"/>
    </row>
    <row r="3239" spans="2:19" ht="18.75" customHeight="1">
      <c r="B3239" s="541"/>
      <c r="C3239" s="541"/>
      <c r="D3239" s="538" t="str">
        <f ca="1">IFERROR(_xludf.XLOOKUP(E3239,예산코드!D:D,예산코드!A:A),"")</f>
        <v/>
      </c>
      <c r="E3239" s="541"/>
      <c r="F3239" s="544"/>
      <c r="G3239" s="508"/>
      <c r="H3239" s="509"/>
      <c r="I3239" s="541"/>
      <c r="J3239" s="541"/>
      <c r="K3239" s="545"/>
      <c r="L3239" s="545"/>
      <c r="M3239" s="545" t="str">
        <f t="array" aca="1" ref="M3239" ca="1">IFERROR(_xludf.IFS(지출내역_LMT!$J3239="원천",지출내역_LMT!$K3239*3.3%*-1,지출내역_LMT!$J3239="원천/고용",SUM(지출내역_LMT!$K3239*3.3%*-1,지출내역_LMT!$K3239*75%*0.8%*-1)),"")</f>
        <v/>
      </c>
      <c r="N3239" s="545"/>
      <c r="O3239" s="541"/>
      <c r="P3239" s="541"/>
      <c r="Q3239" s="537"/>
      <c r="R3239" s="537"/>
      <c r="S3239" s="537"/>
    </row>
    <row r="3240" spans="2:19" ht="18.75" customHeight="1">
      <c r="B3240" s="540"/>
      <c r="C3240" s="540"/>
      <c r="D3240" s="538" t="str">
        <f ca="1">IFERROR(_xludf.XLOOKUP(E3240,예산코드!D:D,예산코드!A:A),"")</f>
        <v/>
      </c>
      <c r="E3240" s="540"/>
      <c r="F3240" s="542"/>
      <c r="G3240" s="506"/>
      <c r="H3240" s="507"/>
      <c r="I3240" s="540"/>
      <c r="J3240" s="540"/>
      <c r="K3240" s="543"/>
      <c r="L3240" s="543"/>
      <c r="M3240" s="543" t="str">
        <f t="array" aca="1" ref="M3240" ca="1">IFERROR(_xludf.IFS(지출내역_LMT!$J3240="원천",지출내역_LMT!$K3240*3.3%*-1,지출내역_LMT!$J3240="원천/고용",SUM(지출내역_LMT!$K3240*3.3%*-1,지출내역_LMT!$K3240*75%*0.8%*-1)),"")</f>
        <v/>
      </c>
      <c r="N3240" s="543"/>
      <c r="O3240" s="540"/>
      <c r="P3240" s="540"/>
      <c r="Q3240" s="537"/>
      <c r="R3240" s="537"/>
      <c r="S3240" s="537"/>
    </row>
    <row r="3241" spans="2:19" ht="18.75" customHeight="1">
      <c r="B3241" s="541"/>
      <c r="C3241" s="541"/>
      <c r="D3241" s="538" t="str">
        <f ca="1">IFERROR(_xludf.XLOOKUP(E3241,예산코드!D:D,예산코드!A:A),"")</f>
        <v/>
      </c>
      <c r="E3241" s="541"/>
      <c r="F3241" s="544"/>
      <c r="G3241" s="508"/>
      <c r="H3241" s="509"/>
      <c r="I3241" s="541"/>
      <c r="J3241" s="541"/>
      <c r="K3241" s="545"/>
      <c r="L3241" s="545"/>
      <c r="M3241" s="545" t="str">
        <f t="array" aca="1" ref="M3241" ca="1">IFERROR(_xludf.IFS(지출내역_LMT!$J3241="원천",지출내역_LMT!$K3241*3.3%*-1,지출내역_LMT!$J3241="원천/고용",SUM(지출내역_LMT!$K3241*3.3%*-1,지출내역_LMT!$K3241*75%*0.8%*-1)),"")</f>
        <v/>
      </c>
      <c r="N3241" s="545"/>
      <c r="O3241" s="541"/>
      <c r="P3241" s="541"/>
      <c r="Q3241" s="537"/>
      <c r="R3241" s="537"/>
      <c r="S3241" s="537"/>
    </row>
    <row r="3242" spans="2:19" ht="18.75" customHeight="1">
      <c r="B3242" s="540"/>
      <c r="C3242" s="540"/>
      <c r="D3242" s="538" t="str">
        <f ca="1">IFERROR(_xludf.XLOOKUP(E3242,예산코드!D:D,예산코드!A:A),"")</f>
        <v/>
      </c>
      <c r="E3242" s="540"/>
      <c r="F3242" s="542"/>
      <c r="G3242" s="506"/>
      <c r="H3242" s="507"/>
      <c r="I3242" s="540"/>
      <c r="J3242" s="540"/>
      <c r="K3242" s="543"/>
      <c r="L3242" s="543"/>
      <c r="M3242" s="543" t="str">
        <f t="array" aca="1" ref="M3242" ca="1">IFERROR(_xludf.IFS(지출내역_LMT!$J3242="원천",지출내역_LMT!$K3242*3.3%*-1,지출내역_LMT!$J3242="원천/고용",SUM(지출내역_LMT!$K3242*3.3%*-1,지출내역_LMT!$K3242*75%*0.8%*-1)),"")</f>
        <v/>
      </c>
      <c r="N3242" s="543"/>
      <c r="O3242" s="540"/>
      <c r="P3242" s="540"/>
      <c r="Q3242" s="537"/>
      <c r="R3242" s="537"/>
      <c r="S3242" s="537"/>
    </row>
    <row r="3243" spans="2:19" ht="18.75" customHeight="1">
      <c r="B3243" s="541"/>
      <c r="C3243" s="541"/>
      <c r="D3243" s="538" t="str">
        <f ca="1">IFERROR(_xludf.XLOOKUP(E3243,예산코드!D:D,예산코드!A:A),"")</f>
        <v/>
      </c>
      <c r="E3243" s="541"/>
      <c r="F3243" s="544"/>
      <c r="G3243" s="508"/>
      <c r="H3243" s="509"/>
      <c r="I3243" s="541"/>
      <c r="J3243" s="541"/>
      <c r="K3243" s="545"/>
      <c r="L3243" s="545"/>
      <c r="M3243" s="545" t="str">
        <f t="array" aca="1" ref="M3243" ca="1">IFERROR(_xludf.IFS(지출내역_LMT!$J3243="원천",지출내역_LMT!$K3243*3.3%*-1,지출내역_LMT!$J3243="원천/고용",SUM(지출내역_LMT!$K3243*3.3%*-1,지출내역_LMT!$K3243*75%*0.8%*-1)),"")</f>
        <v/>
      </c>
      <c r="N3243" s="545"/>
      <c r="O3243" s="541"/>
      <c r="P3243" s="541"/>
      <c r="Q3243" s="537"/>
      <c r="R3243" s="537"/>
      <c r="S3243" s="537"/>
    </row>
    <row r="3244" spans="2:19" ht="18.75" customHeight="1">
      <c r="B3244" s="540"/>
      <c r="C3244" s="540"/>
      <c r="D3244" s="538" t="str">
        <f ca="1">IFERROR(_xludf.XLOOKUP(E3244,예산코드!D:D,예산코드!A:A),"")</f>
        <v/>
      </c>
      <c r="E3244" s="540"/>
      <c r="F3244" s="542"/>
      <c r="G3244" s="506"/>
      <c r="H3244" s="507"/>
      <c r="I3244" s="540"/>
      <c r="J3244" s="540"/>
      <c r="K3244" s="543"/>
      <c r="L3244" s="543"/>
      <c r="M3244" s="543" t="str">
        <f t="array" aca="1" ref="M3244" ca="1">IFERROR(_xludf.IFS(지출내역_LMT!$J3244="원천",지출내역_LMT!$K3244*3.3%*-1,지출내역_LMT!$J3244="원천/고용",SUM(지출내역_LMT!$K3244*3.3%*-1,지출내역_LMT!$K3244*75%*0.8%*-1)),"")</f>
        <v/>
      </c>
      <c r="N3244" s="543"/>
      <c r="O3244" s="540"/>
      <c r="P3244" s="540"/>
      <c r="Q3244" s="537"/>
      <c r="R3244" s="537"/>
      <c r="S3244" s="537"/>
    </row>
    <row r="3245" spans="2:19" ht="18.75" customHeight="1">
      <c r="B3245" s="541"/>
      <c r="C3245" s="541"/>
      <c r="D3245" s="538" t="str">
        <f ca="1">IFERROR(_xludf.XLOOKUP(E3245,예산코드!D:D,예산코드!A:A),"")</f>
        <v/>
      </c>
      <c r="E3245" s="541"/>
      <c r="F3245" s="544"/>
      <c r="G3245" s="508"/>
      <c r="H3245" s="509"/>
      <c r="I3245" s="541"/>
      <c r="J3245" s="541"/>
      <c r="K3245" s="545"/>
      <c r="L3245" s="545"/>
      <c r="M3245" s="545" t="str">
        <f t="array" aca="1" ref="M3245" ca="1">IFERROR(_xludf.IFS(지출내역_LMT!$J3245="원천",지출내역_LMT!$K3245*3.3%*-1,지출내역_LMT!$J3245="원천/고용",SUM(지출내역_LMT!$K3245*3.3%*-1,지출내역_LMT!$K3245*75%*0.8%*-1)),"")</f>
        <v/>
      </c>
      <c r="N3245" s="545"/>
      <c r="O3245" s="541"/>
      <c r="P3245" s="541"/>
      <c r="Q3245" s="537"/>
      <c r="R3245" s="537"/>
      <c r="S3245" s="537"/>
    </row>
    <row r="3246" spans="2:19" ht="18.75" customHeight="1">
      <c r="B3246" s="540"/>
      <c r="C3246" s="540"/>
      <c r="D3246" s="538" t="str">
        <f ca="1">IFERROR(_xludf.XLOOKUP(E3246,예산코드!D:D,예산코드!A:A),"")</f>
        <v/>
      </c>
      <c r="E3246" s="540"/>
      <c r="F3246" s="542"/>
      <c r="G3246" s="506"/>
      <c r="H3246" s="507"/>
      <c r="I3246" s="540"/>
      <c r="J3246" s="540"/>
      <c r="K3246" s="543"/>
      <c r="L3246" s="543"/>
      <c r="M3246" s="543" t="str">
        <f t="array" aca="1" ref="M3246" ca="1">IFERROR(_xludf.IFS(지출내역_LMT!$J3246="원천",지출내역_LMT!$K3246*3.3%*-1,지출내역_LMT!$J3246="원천/고용",SUM(지출내역_LMT!$K3246*3.3%*-1,지출내역_LMT!$K3246*75%*0.8%*-1)),"")</f>
        <v/>
      </c>
      <c r="N3246" s="543"/>
      <c r="O3246" s="540"/>
      <c r="P3246" s="540"/>
      <c r="Q3246" s="537"/>
      <c r="R3246" s="537"/>
      <c r="S3246" s="537"/>
    </row>
    <row r="3247" spans="2:19" ht="18.75" customHeight="1">
      <c r="B3247" s="541"/>
      <c r="C3247" s="541"/>
      <c r="D3247" s="538" t="str">
        <f ca="1">IFERROR(_xludf.XLOOKUP(E3247,예산코드!D:D,예산코드!A:A),"")</f>
        <v/>
      </c>
      <c r="E3247" s="541"/>
      <c r="F3247" s="544"/>
      <c r="G3247" s="508"/>
      <c r="H3247" s="509"/>
      <c r="I3247" s="541"/>
      <c r="J3247" s="541"/>
      <c r="K3247" s="545"/>
      <c r="L3247" s="545"/>
      <c r="M3247" s="545" t="str">
        <f t="array" aca="1" ref="M3247" ca="1">IFERROR(_xludf.IFS(지출내역_LMT!$J3247="원천",지출내역_LMT!$K3247*3.3%*-1,지출내역_LMT!$J3247="원천/고용",SUM(지출내역_LMT!$K3247*3.3%*-1,지출내역_LMT!$K3247*75%*0.8%*-1)),"")</f>
        <v/>
      </c>
      <c r="N3247" s="545"/>
      <c r="O3247" s="541"/>
      <c r="P3247" s="541"/>
      <c r="Q3247" s="537"/>
      <c r="R3247" s="537"/>
      <c r="S3247" s="537"/>
    </row>
    <row r="3248" spans="2:19" ht="18.75" customHeight="1">
      <c r="B3248" s="540"/>
      <c r="C3248" s="540"/>
      <c r="D3248" s="538" t="str">
        <f ca="1">IFERROR(_xludf.XLOOKUP(E3248,예산코드!D:D,예산코드!A:A),"")</f>
        <v/>
      </c>
      <c r="E3248" s="540"/>
      <c r="F3248" s="542"/>
      <c r="G3248" s="506"/>
      <c r="H3248" s="507"/>
      <c r="I3248" s="540"/>
      <c r="J3248" s="540"/>
      <c r="K3248" s="543"/>
      <c r="L3248" s="543"/>
      <c r="M3248" s="543" t="str">
        <f t="array" aca="1" ref="M3248" ca="1">IFERROR(_xludf.IFS(지출내역_LMT!$J3248="원천",지출내역_LMT!$K3248*3.3%*-1,지출내역_LMT!$J3248="원천/고용",SUM(지출내역_LMT!$K3248*3.3%*-1,지출내역_LMT!$K3248*75%*0.8%*-1)),"")</f>
        <v/>
      </c>
      <c r="N3248" s="543"/>
      <c r="O3248" s="540"/>
      <c r="P3248" s="540"/>
      <c r="Q3248" s="537"/>
      <c r="R3248" s="537"/>
      <c r="S3248" s="537"/>
    </row>
    <row r="3249" spans="2:19" ht="18.75" customHeight="1">
      <c r="B3249" s="541"/>
      <c r="C3249" s="541"/>
      <c r="D3249" s="538" t="str">
        <f ca="1">IFERROR(_xludf.XLOOKUP(E3249,예산코드!D:D,예산코드!A:A),"")</f>
        <v/>
      </c>
      <c r="E3249" s="541"/>
      <c r="F3249" s="544"/>
      <c r="G3249" s="508"/>
      <c r="H3249" s="509"/>
      <c r="I3249" s="541"/>
      <c r="J3249" s="541"/>
      <c r="K3249" s="545"/>
      <c r="L3249" s="545"/>
      <c r="M3249" s="545" t="str">
        <f t="array" aca="1" ref="M3249" ca="1">IFERROR(_xludf.IFS(지출내역_LMT!$J3249="원천",지출내역_LMT!$K3249*3.3%*-1,지출내역_LMT!$J3249="원천/고용",SUM(지출내역_LMT!$K3249*3.3%*-1,지출내역_LMT!$K3249*75%*0.8%*-1)),"")</f>
        <v/>
      </c>
      <c r="N3249" s="545"/>
      <c r="O3249" s="541"/>
      <c r="P3249" s="541"/>
      <c r="Q3249" s="537"/>
      <c r="R3249" s="537"/>
      <c r="S3249" s="537"/>
    </row>
    <row r="3250" spans="2:19" ht="18.75" customHeight="1">
      <c r="B3250" s="540"/>
      <c r="C3250" s="540"/>
      <c r="D3250" s="538" t="str">
        <f ca="1">IFERROR(_xludf.XLOOKUP(E3250,예산코드!D:D,예산코드!A:A),"")</f>
        <v/>
      </c>
      <c r="E3250" s="540"/>
      <c r="F3250" s="542"/>
      <c r="G3250" s="506"/>
      <c r="H3250" s="507"/>
      <c r="I3250" s="540"/>
      <c r="J3250" s="540"/>
      <c r="K3250" s="543"/>
      <c r="L3250" s="543"/>
      <c r="M3250" s="543" t="str">
        <f t="array" aca="1" ref="M3250" ca="1">IFERROR(_xludf.IFS(지출내역_LMT!$J3250="원천",지출내역_LMT!$K3250*3.3%*-1,지출내역_LMT!$J3250="원천/고용",SUM(지출내역_LMT!$K3250*3.3%*-1,지출내역_LMT!$K3250*75%*0.8%*-1)),"")</f>
        <v/>
      </c>
      <c r="N3250" s="543"/>
      <c r="O3250" s="540"/>
      <c r="P3250" s="540"/>
      <c r="Q3250" s="537"/>
      <c r="R3250" s="537"/>
      <c r="S3250" s="537"/>
    </row>
    <row r="3251" spans="2:19" ht="18.75" customHeight="1">
      <c r="B3251" s="541"/>
      <c r="C3251" s="541"/>
      <c r="D3251" s="538" t="str">
        <f ca="1">IFERROR(_xludf.XLOOKUP(E3251,예산코드!D:D,예산코드!A:A),"")</f>
        <v/>
      </c>
      <c r="E3251" s="541"/>
      <c r="F3251" s="544"/>
      <c r="G3251" s="508"/>
      <c r="H3251" s="509"/>
      <c r="I3251" s="541"/>
      <c r="J3251" s="541"/>
      <c r="K3251" s="545"/>
      <c r="L3251" s="545"/>
      <c r="M3251" s="545" t="str">
        <f t="array" aca="1" ref="M3251" ca="1">IFERROR(_xludf.IFS(지출내역_LMT!$J3251="원천",지출내역_LMT!$K3251*3.3%*-1,지출내역_LMT!$J3251="원천/고용",SUM(지출내역_LMT!$K3251*3.3%*-1,지출내역_LMT!$K3251*75%*0.8%*-1)),"")</f>
        <v/>
      </c>
      <c r="N3251" s="545"/>
      <c r="O3251" s="541"/>
      <c r="P3251" s="541"/>
      <c r="Q3251" s="537"/>
      <c r="R3251" s="537"/>
      <c r="S3251" s="537"/>
    </row>
    <row r="3252" spans="2:19" ht="18.75" customHeight="1">
      <c r="B3252" s="540"/>
      <c r="C3252" s="540"/>
      <c r="D3252" s="538" t="str">
        <f ca="1">IFERROR(_xludf.XLOOKUP(E3252,예산코드!D:D,예산코드!A:A),"")</f>
        <v/>
      </c>
      <c r="E3252" s="540"/>
      <c r="F3252" s="542"/>
      <c r="G3252" s="506"/>
      <c r="H3252" s="507"/>
      <c r="I3252" s="540"/>
      <c r="J3252" s="540"/>
      <c r="K3252" s="543"/>
      <c r="L3252" s="543"/>
      <c r="M3252" s="543" t="str">
        <f t="array" aca="1" ref="M3252" ca="1">IFERROR(_xludf.IFS(지출내역_LMT!$J3252="원천",지출내역_LMT!$K3252*3.3%*-1,지출내역_LMT!$J3252="원천/고용",SUM(지출내역_LMT!$K3252*3.3%*-1,지출내역_LMT!$K3252*75%*0.8%*-1)),"")</f>
        <v/>
      </c>
      <c r="N3252" s="543"/>
      <c r="O3252" s="540"/>
      <c r="P3252" s="540"/>
      <c r="Q3252" s="537"/>
      <c r="R3252" s="537"/>
      <c r="S3252" s="537"/>
    </row>
    <row r="3253" spans="2:19" ht="18.75" customHeight="1">
      <c r="B3253" s="541"/>
      <c r="C3253" s="541"/>
      <c r="D3253" s="538" t="str">
        <f ca="1">IFERROR(_xludf.XLOOKUP(E3253,예산코드!D:D,예산코드!A:A),"")</f>
        <v/>
      </c>
      <c r="E3253" s="541"/>
      <c r="F3253" s="544"/>
      <c r="G3253" s="508"/>
      <c r="H3253" s="509"/>
      <c r="I3253" s="541"/>
      <c r="J3253" s="541"/>
      <c r="K3253" s="545"/>
      <c r="L3253" s="545"/>
      <c r="M3253" s="545" t="str">
        <f t="array" aca="1" ref="M3253" ca="1">IFERROR(_xludf.IFS(지출내역_LMT!$J3253="원천",지출내역_LMT!$K3253*3.3%*-1,지출내역_LMT!$J3253="원천/고용",SUM(지출내역_LMT!$K3253*3.3%*-1,지출내역_LMT!$K3253*75%*0.8%*-1)),"")</f>
        <v/>
      </c>
      <c r="N3253" s="545"/>
      <c r="O3253" s="541"/>
      <c r="P3253" s="541"/>
      <c r="Q3253" s="537"/>
      <c r="R3253" s="537"/>
      <c r="S3253" s="537"/>
    </row>
    <row r="3254" spans="2:19" ht="18.75" customHeight="1">
      <c r="B3254" s="540"/>
      <c r="C3254" s="540"/>
      <c r="D3254" s="538" t="str">
        <f ca="1">IFERROR(_xludf.XLOOKUP(E3254,예산코드!D:D,예산코드!A:A),"")</f>
        <v/>
      </c>
      <c r="E3254" s="540"/>
      <c r="F3254" s="542"/>
      <c r="G3254" s="506"/>
      <c r="H3254" s="507"/>
      <c r="I3254" s="540"/>
      <c r="J3254" s="540"/>
      <c r="K3254" s="543"/>
      <c r="L3254" s="543"/>
      <c r="M3254" s="543" t="str">
        <f t="array" aca="1" ref="M3254" ca="1">IFERROR(_xludf.IFS(지출내역_LMT!$J3254="원천",지출내역_LMT!$K3254*3.3%*-1,지출내역_LMT!$J3254="원천/고용",SUM(지출내역_LMT!$K3254*3.3%*-1,지출내역_LMT!$K3254*75%*0.8%*-1)),"")</f>
        <v/>
      </c>
      <c r="N3254" s="543"/>
      <c r="O3254" s="540"/>
      <c r="P3254" s="540"/>
      <c r="Q3254" s="537"/>
      <c r="R3254" s="537"/>
      <c r="S3254" s="537"/>
    </row>
    <row r="3255" spans="2:19" ht="18.75" customHeight="1">
      <c r="B3255" s="541"/>
      <c r="C3255" s="541"/>
      <c r="D3255" s="538" t="str">
        <f ca="1">IFERROR(_xludf.XLOOKUP(E3255,예산코드!D:D,예산코드!A:A),"")</f>
        <v/>
      </c>
      <c r="E3255" s="541"/>
      <c r="F3255" s="544"/>
      <c r="G3255" s="508"/>
      <c r="H3255" s="509"/>
      <c r="I3255" s="541"/>
      <c r="J3255" s="541"/>
      <c r="K3255" s="545"/>
      <c r="L3255" s="545"/>
      <c r="M3255" s="545" t="str">
        <f t="array" aca="1" ref="M3255" ca="1">IFERROR(_xludf.IFS(지출내역_LMT!$J3255="원천",지출내역_LMT!$K3255*3.3%*-1,지출내역_LMT!$J3255="원천/고용",SUM(지출내역_LMT!$K3255*3.3%*-1,지출내역_LMT!$K3255*75%*0.8%*-1)),"")</f>
        <v/>
      </c>
      <c r="N3255" s="545"/>
      <c r="O3255" s="541"/>
      <c r="P3255" s="541"/>
      <c r="Q3255" s="537"/>
      <c r="R3255" s="537"/>
      <c r="S3255" s="537"/>
    </row>
    <row r="3256" spans="2:19" ht="18.75" customHeight="1">
      <c r="B3256" s="540"/>
      <c r="C3256" s="540"/>
      <c r="D3256" s="538" t="str">
        <f ca="1">IFERROR(_xludf.XLOOKUP(E3256,예산코드!D:D,예산코드!A:A),"")</f>
        <v/>
      </c>
      <c r="E3256" s="540"/>
      <c r="F3256" s="542"/>
      <c r="G3256" s="506"/>
      <c r="H3256" s="507"/>
      <c r="I3256" s="540"/>
      <c r="J3256" s="540"/>
      <c r="K3256" s="543"/>
      <c r="L3256" s="543"/>
      <c r="M3256" s="543" t="str">
        <f t="array" aca="1" ref="M3256" ca="1">IFERROR(_xludf.IFS(지출내역_LMT!$J3256="원천",지출내역_LMT!$K3256*3.3%*-1,지출내역_LMT!$J3256="원천/고용",SUM(지출내역_LMT!$K3256*3.3%*-1,지출내역_LMT!$K3256*75%*0.8%*-1)),"")</f>
        <v/>
      </c>
      <c r="N3256" s="543"/>
      <c r="O3256" s="540"/>
      <c r="P3256" s="540"/>
      <c r="Q3256" s="537"/>
      <c r="R3256" s="537"/>
      <c r="S3256" s="537"/>
    </row>
    <row r="3257" spans="2:19" ht="18.75" customHeight="1">
      <c r="B3257" s="541"/>
      <c r="C3257" s="541"/>
      <c r="D3257" s="538" t="str">
        <f ca="1">IFERROR(_xludf.XLOOKUP(E3257,예산코드!D:D,예산코드!A:A),"")</f>
        <v/>
      </c>
      <c r="E3257" s="541"/>
      <c r="F3257" s="544"/>
      <c r="G3257" s="508"/>
      <c r="H3257" s="509"/>
      <c r="I3257" s="541"/>
      <c r="J3257" s="541"/>
      <c r="K3257" s="545"/>
      <c r="L3257" s="545"/>
      <c r="M3257" s="545" t="str">
        <f t="array" aca="1" ref="M3257" ca="1">IFERROR(_xludf.IFS(지출내역_LMT!$J3257="원천",지출내역_LMT!$K3257*3.3%*-1,지출내역_LMT!$J3257="원천/고용",SUM(지출내역_LMT!$K3257*3.3%*-1,지출내역_LMT!$K3257*75%*0.8%*-1)),"")</f>
        <v/>
      </c>
      <c r="N3257" s="545"/>
      <c r="O3257" s="541"/>
      <c r="P3257" s="541"/>
      <c r="Q3257" s="537"/>
      <c r="R3257" s="537"/>
      <c r="S3257" s="537"/>
    </row>
    <row r="3258" spans="2:19" ht="18.75" customHeight="1">
      <c r="B3258" s="540"/>
      <c r="C3258" s="540"/>
      <c r="D3258" s="538" t="str">
        <f ca="1">IFERROR(_xludf.XLOOKUP(E3258,예산코드!D:D,예산코드!A:A),"")</f>
        <v/>
      </c>
      <c r="E3258" s="540"/>
      <c r="F3258" s="542"/>
      <c r="G3258" s="506"/>
      <c r="H3258" s="507"/>
      <c r="I3258" s="540"/>
      <c r="J3258" s="540"/>
      <c r="K3258" s="543"/>
      <c r="L3258" s="543"/>
      <c r="M3258" s="543" t="str">
        <f t="array" aca="1" ref="M3258" ca="1">IFERROR(_xludf.IFS(지출내역_LMT!$J3258="원천",지출내역_LMT!$K3258*3.3%*-1,지출내역_LMT!$J3258="원천/고용",SUM(지출내역_LMT!$K3258*3.3%*-1,지출내역_LMT!$K3258*75%*0.8%*-1)),"")</f>
        <v/>
      </c>
      <c r="N3258" s="543"/>
      <c r="O3258" s="540"/>
      <c r="P3258" s="540"/>
      <c r="Q3258" s="537"/>
      <c r="R3258" s="537"/>
      <c r="S3258" s="537"/>
    </row>
    <row r="3259" spans="2:19" ht="18.75" customHeight="1">
      <c r="B3259" s="541"/>
      <c r="C3259" s="541"/>
      <c r="D3259" s="538" t="str">
        <f ca="1">IFERROR(_xludf.XLOOKUP(E3259,예산코드!D:D,예산코드!A:A),"")</f>
        <v/>
      </c>
      <c r="E3259" s="541"/>
      <c r="F3259" s="544"/>
      <c r="G3259" s="508"/>
      <c r="H3259" s="509"/>
      <c r="I3259" s="541"/>
      <c r="J3259" s="541"/>
      <c r="K3259" s="545"/>
      <c r="L3259" s="545"/>
      <c r="M3259" s="545" t="str">
        <f t="array" aca="1" ref="M3259" ca="1">IFERROR(_xludf.IFS(지출내역_LMT!$J3259="원천",지출내역_LMT!$K3259*3.3%*-1,지출내역_LMT!$J3259="원천/고용",SUM(지출내역_LMT!$K3259*3.3%*-1,지출내역_LMT!$K3259*75%*0.8%*-1)),"")</f>
        <v/>
      </c>
      <c r="N3259" s="545"/>
      <c r="O3259" s="541"/>
      <c r="P3259" s="541"/>
      <c r="Q3259" s="537"/>
      <c r="R3259" s="537"/>
      <c r="S3259" s="537"/>
    </row>
    <row r="3260" spans="2:19" ht="18.75" customHeight="1">
      <c r="B3260" s="540"/>
      <c r="C3260" s="540"/>
      <c r="D3260" s="538" t="str">
        <f ca="1">IFERROR(_xludf.XLOOKUP(E3260,예산코드!D:D,예산코드!A:A),"")</f>
        <v/>
      </c>
      <c r="E3260" s="540"/>
      <c r="F3260" s="542"/>
      <c r="G3260" s="506"/>
      <c r="H3260" s="507"/>
      <c r="I3260" s="540"/>
      <c r="J3260" s="540"/>
      <c r="K3260" s="543"/>
      <c r="L3260" s="543"/>
      <c r="M3260" s="543" t="str">
        <f t="array" aca="1" ref="M3260" ca="1">IFERROR(_xludf.IFS(지출내역_LMT!$J3260="원천",지출내역_LMT!$K3260*3.3%*-1,지출내역_LMT!$J3260="원천/고용",SUM(지출내역_LMT!$K3260*3.3%*-1,지출내역_LMT!$K3260*75%*0.8%*-1)),"")</f>
        <v/>
      </c>
      <c r="N3260" s="543"/>
      <c r="O3260" s="540"/>
      <c r="P3260" s="540"/>
      <c r="Q3260" s="537"/>
      <c r="R3260" s="537"/>
      <c r="S3260" s="537"/>
    </row>
    <row r="3261" spans="2:19" ht="18.75" customHeight="1">
      <c r="B3261" s="541"/>
      <c r="C3261" s="541"/>
      <c r="D3261" s="538" t="str">
        <f ca="1">IFERROR(_xludf.XLOOKUP(E3261,예산코드!D:D,예산코드!A:A),"")</f>
        <v/>
      </c>
      <c r="E3261" s="541"/>
      <c r="F3261" s="544"/>
      <c r="G3261" s="508"/>
      <c r="H3261" s="509"/>
      <c r="I3261" s="541"/>
      <c r="J3261" s="541"/>
      <c r="K3261" s="545"/>
      <c r="L3261" s="545"/>
      <c r="M3261" s="545" t="str">
        <f t="array" aca="1" ref="M3261" ca="1">IFERROR(_xludf.IFS(지출내역_LMT!$J3261="원천",지출내역_LMT!$K3261*3.3%*-1,지출내역_LMT!$J3261="원천/고용",SUM(지출내역_LMT!$K3261*3.3%*-1,지출내역_LMT!$K3261*75%*0.8%*-1)),"")</f>
        <v/>
      </c>
      <c r="N3261" s="545"/>
      <c r="O3261" s="541"/>
      <c r="P3261" s="541"/>
      <c r="Q3261" s="537"/>
      <c r="R3261" s="537"/>
      <c r="S3261" s="537"/>
    </row>
    <row r="3262" spans="2:19" ht="18.75" customHeight="1">
      <c r="B3262" s="540"/>
      <c r="C3262" s="540"/>
      <c r="D3262" s="538" t="str">
        <f ca="1">IFERROR(_xludf.XLOOKUP(E3262,예산코드!D:D,예산코드!A:A),"")</f>
        <v/>
      </c>
      <c r="E3262" s="540"/>
      <c r="F3262" s="542"/>
      <c r="G3262" s="506"/>
      <c r="H3262" s="507"/>
      <c r="I3262" s="540"/>
      <c r="J3262" s="540"/>
      <c r="K3262" s="543"/>
      <c r="L3262" s="543"/>
      <c r="M3262" s="543" t="str">
        <f t="array" aca="1" ref="M3262" ca="1">IFERROR(_xludf.IFS(지출내역_LMT!$J3262="원천",지출내역_LMT!$K3262*3.3%*-1,지출내역_LMT!$J3262="원천/고용",SUM(지출내역_LMT!$K3262*3.3%*-1,지출내역_LMT!$K3262*75%*0.8%*-1)),"")</f>
        <v/>
      </c>
      <c r="N3262" s="543"/>
      <c r="O3262" s="540"/>
      <c r="P3262" s="540"/>
      <c r="Q3262" s="537"/>
      <c r="R3262" s="537"/>
      <c r="S3262" s="537"/>
    </row>
    <row r="3263" spans="2:19" ht="18.75" customHeight="1">
      <c r="B3263" s="541"/>
      <c r="C3263" s="541"/>
      <c r="D3263" s="538" t="str">
        <f ca="1">IFERROR(_xludf.XLOOKUP(E3263,예산코드!D:D,예산코드!A:A),"")</f>
        <v/>
      </c>
      <c r="E3263" s="541"/>
      <c r="F3263" s="544"/>
      <c r="G3263" s="508"/>
      <c r="H3263" s="509"/>
      <c r="I3263" s="541"/>
      <c r="J3263" s="541"/>
      <c r="K3263" s="545"/>
      <c r="L3263" s="545"/>
      <c r="M3263" s="545" t="str">
        <f t="array" aca="1" ref="M3263" ca="1">IFERROR(_xludf.IFS(지출내역_LMT!$J3263="원천",지출내역_LMT!$K3263*3.3%*-1,지출내역_LMT!$J3263="원천/고용",SUM(지출내역_LMT!$K3263*3.3%*-1,지출내역_LMT!$K3263*75%*0.8%*-1)),"")</f>
        <v/>
      </c>
      <c r="N3263" s="545"/>
      <c r="O3263" s="541"/>
      <c r="P3263" s="541"/>
      <c r="Q3263" s="537"/>
      <c r="R3263" s="537"/>
      <c r="S3263" s="537"/>
    </row>
    <row r="3264" spans="2:19" ht="18.75" customHeight="1">
      <c r="B3264" s="540"/>
      <c r="C3264" s="540"/>
      <c r="D3264" s="538" t="str">
        <f ca="1">IFERROR(_xludf.XLOOKUP(E3264,예산코드!D:D,예산코드!A:A),"")</f>
        <v/>
      </c>
      <c r="E3264" s="540"/>
      <c r="F3264" s="542"/>
      <c r="G3264" s="506"/>
      <c r="H3264" s="507"/>
      <c r="I3264" s="540"/>
      <c r="J3264" s="540"/>
      <c r="K3264" s="543"/>
      <c r="L3264" s="543"/>
      <c r="M3264" s="543" t="str">
        <f t="array" aca="1" ref="M3264" ca="1">IFERROR(_xludf.IFS(지출내역_LMT!$J3264="원천",지출내역_LMT!$K3264*3.3%*-1,지출내역_LMT!$J3264="원천/고용",SUM(지출내역_LMT!$K3264*3.3%*-1,지출내역_LMT!$K3264*75%*0.8%*-1)),"")</f>
        <v/>
      </c>
      <c r="N3264" s="543"/>
      <c r="O3264" s="540"/>
      <c r="P3264" s="540"/>
      <c r="Q3264" s="537"/>
      <c r="R3264" s="537"/>
      <c r="S3264" s="537"/>
    </row>
    <row r="3265" spans="2:19" ht="18.75" customHeight="1">
      <c r="B3265" s="541"/>
      <c r="C3265" s="541"/>
      <c r="D3265" s="538" t="str">
        <f ca="1">IFERROR(_xludf.XLOOKUP(E3265,예산코드!D:D,예산코드!A:A),"")</f>
        <v/>
      </c>
      <c r="E3265" s="541"/>
      <c r="F3265" s="544"/>
      <c r="G3265" s="508"/>
      <c r="H3265" s="509"/>
      <c r="I3265" s="541"/>
      <c r="J3265" s="541"/>
      <c r="K3265" s="545"/>
      <c r="L3265" s="545"/>
      <c r="M3265" s="545" t="str">
        <f t="array" aca="1" ref="M3265" ca="1">IFERROR(_xludf.IFS(지출내역_LMT!$J3265="원천",지출내역_LMT!$K3265*3.3%*-1,지출내역_LMT!$J3265="원천/고용",SUM(지출내역_LMT!$K3265*3.3%*-1,지출내역_LMT!$K3265*75%*0.8%*-1)),"")</f>
        <v/>
      </c>
      <c r="N3265" s="545"/>
      <c r="O3265" s="541"/>
      <c r="P3265" s="541"/>
      <c r="Q3265" s="537"/>
      <c r="R3265" s="537"/>
      <c r="S3265" s="537"/>
    </row>
    <row r="3266" spans="2:19" ht="18.75" customHeight="1">
      <c r="B3266" s="540"/>
      <c r="C3266" s="540"/>
      <c r="D3266" s="538" t="str">
        <f ca="1">IFERROR(_xludf.XLOOKUP(E3266,예산코드!D:D,예산코드!A:A),"")</f>
        <v/>
      </c>
      <c r="E3266" s="540"/>
      <c r="F3266" s="542"/>
      <c r="G3266" s="506"/>
      <c r="H3266" s="507"/>
      <c r="I3266" s="540"/>
      <c r="J3266" s="540"/>
      <c r="K3266" s="543"/>
      <c r="L3266" s="543"/>
      <c r="M3266" s="543" t="str">
        <f t="array" aca="1" ref="M3266" ca="1">IFERROR(_xludf.IFS(지출내역_LMT!$J3266="원천",지출내역_LMT!$K3266*3.3%*-1,지출내역_LMT!$J3266="원천/고용",SUM(지출내역_LMT!$K3266*3.3%*-1,지출내역_LMT!$K3266*75%*0.8%*-1)),"")</f>
        <v/>
      </c>
      <c r="N3266" s="543"/>
      <c r="O3266" s="540"/>
      <c r="P3266" s="540"/>
      <c r="Q3266" s="537"/>
      <c r="R3266" s="537"/>
      <c r="S3266" s="537"/>
    </row>
    <row r="3267" spans="2:19" ht="18.75" customHeight="1">
      <c r="B3267" s="541"/>
      <c r="C3267" s="541"/>
      <c r="D3267" s="538" t="str">
        <f ca="1">IFERROR(_xludf.XLOOKUP(E3267,예산코드!D:D,예산코드!A:A),"")</f>
        <v/>
      </c>
      <c r="E3267" s="541"/>
      <c r="F3267" s="544"/>
      <c r="G3267" s="508"/>
      <c r="H3267" s="509"/>
      <c r="I3267" s="541"/>
      <c r="J3267" s="541"/>
      <c r="K3267" s="545"/>
      <c r="L3267" s="545"/>
      <c r="M3267" s="545" t="str">
        <f t="array" aca="1" ref="M3267" ca="1">IFERROR(_xludf.IFS(지출내역_LMT!$J3267="원천",지출내역_LMT!$K3267*3.3%*-1,지출내역_LMT!$J3267="원천/고용",SUM(지출내역_LMT!$K3267*3.3%*-1,지출내역_LMT!$K3267*75%*0.8%*-1)),"")</f>
        <v/>
      </c>
      <c r="N3267" s="545"/>
      <c r="O3267" s="541"/>
      <c r="P3267" s="541"/>
      <c r="Q3267" s="537"/>
      <c r="R3267" s="537"/>
      <c r="S3267" s="537"/>
    </row>
    <row r="3268" spans="2:19" ht="18.75" customHeight="1">
      <c r="B3268" s="540"/>
      <c r="C3268" s="540"/>
      <c r="D3268" s="538" t="str">
        <f ca="1">IFERROR(_xludf.XLOOKUP(E3268,예산코드!D:D,예산코드!A:A),"")</f>
        <v/>
      </c>
      <c r="E3268" s="540"/>
      <c r="F3268" s="542"/>
      <c r="G3268" s="506"/>
      <c r="H3268" s="507"/>
      <c r="I3268" s="540"/>
      <c r="J3268" s="540"/>
      <c r="K3268" s="543"/>
      <c r="L3268" s="543"/>
      <c r="M3268" s="543" t="str">
        <f t="array" aca="1" ref="M3268" ca="1">IFERROR(_xludf.IFS(지출내역_LMT!$J3268="원천",지출내역_LMT!$K3268*3.3%*-1,지출내역_LMT!$J3268="원천/고용",SUM(지출내역_LMT!$K3268*3.3%*-1,지출내역_LMT!$K3268*75%*0.8%*-1)),"")</f>
        <v/>
      </c>
      <c r="N3268" s="543"/>
      <c r="O3268" s="540"/>
      <c r="P3268" s="540"/>
      <c r="Q3268" s="537"/>
      <c r="R3268" s="537"/>
      <c r="S3268" s="537"/>
    </row>
    <row r="3269" spans="2:19" ht="18.75" customHeight="1">
      <c r="B3269" s="541"/>
      <c r="C3269" s="541"/>
      <c r="D3269" s="538" t="str">
        <f ca="1">IFERROR(_xludf.XLOOKUP(E3269,예산코드!D:D,예산코드!A:A),"")</f>
        <v/>
      </c>
      <c r="E3269" s="541"/>
      <c r="F3269" s="544"/>
      <c r="G3269" s="508"/>
      <c r="H3269" s="509"/>
      <c r="I3269" s="541"/>
      <c r="J3269" s="541"/>
      <c r="K3269" s="545"/>
      <c r="L3269" s="545"/>
      <c r="M3269" s="545" t="str">
        <f t="array" aca="1" ref="M3269" ca="1">IFERROR(_xludf.IFS(지출내역_LMT!$J3269="원천",지출내역_LMT!$K3269*3.3%*-1,지출내역_LMT!$J3269="원천/고용",SUM(지출내역_LMT!$K3269*3.3%*-1,지출내역_LMT!$K3269*75%*0.8%*-1)),"")</f>
        <v/>
      </c>
      <c r="N3269" s="545"/>
      <c r="O3269" s="541"/>
      <c r="P3269" s="541"/>
      <c r="Q3269" s="537"/>
      <c r="R3269" s="537"/>
      <c r="S3269" s="537"/>
    </row>
    <row r="3270" spans="2:19" ht="18.75" customHeight="1">
      <c r="B3270" s="540"/>
      <c r="C3270" s="540"/>
      <c r="D3270" s="538" t="str">
        <f ca="1">IFERROR(_xludf.XLOOKUP(E3270,예산코드!D:D,예산코드!A:A),"")</f>
        <v/>
      </c>
      <c r="E3270" s="540"/>
      <c r="F3270" s="542"/>
      <c r="G3270" s="506"/>
      <c r="H3270" s="507"/>
      <c r="I3270" s="540"/>
      <c r="J3270" s="540"/>
      <c r="K3270" s="543"/>
      <c r="L3270" s="543"/>
      <c r="M3270" s="543" t="str">
        <f t="array" aca="1" ref="M3270" ca="1">IFERROR(_xludf.IFS(지출내역_LMT!$J3270="원천",지출내역_LMT!$K3270*3.3%*-1,지출내역_LMT!$J3270="원천/고용",SUM(지출내역_LMT!$K3270*3.3%*-1,지출내역_LMT!$K3270*75%*0.8%*-1)),"")</f>
        <v/>
      </c>
      <c r="N3270" s="543"/>
      <c r="O3270" s="540"/>
      <c r="P3270" s="540"/>
      <c r="Q3270" s="537"/>
      <c r="R3270" s="537"/>
      <c r="S3270" s="537"/>
    </row>
    <row r="3271" spans="2:19" ht="18.75" customHeight="1">
      <c r="B3271" s="541"/>
      <c r="C3271" s="541"/>
      <c r="D3271" s="538" t="str">
        <f ca="1">IFERROR(_xludf.XLOOKUP(E3271,예산코드!D:D,예산코드!A:A),"")</f>
        <v/>
      </c>
      <c r="E3271" s="541"/>
      <c r="F3271" s="544"/>
      <c r="G3271" s="508"/>
      <c r="H3271" s="509"/>
      <c r="I3271" s="541"/>
      <c r="J3271" s="541"/>
      <c r="K3271" s="545"/>
      <c r="L3271" s="545"/>
      <c r="M3271" s="545" t="str">
        <f t="array" aca="1" ref="M3271" ca="1">IFERROR(_xludf.IFS(지출내역_LMT!$J3271="원천",지출내역_LMT!$K3271*3.3%*-1,지출내역_LMT!$J3271="원천/고용",SUM(지출내역_LMT!$K3271*3.3%*-1,지출내역_LMT!$K3271*75%*0.8%*-1)),"")</f>
        <v/>
      </c>
      <c r="N3271" s="545"/>
      <c r="O3271" s="541"/>
      <c r="P3271" s="541"/>
      <c r="Q3271" s="537"/>
      <c r="R3271" s="537"/>
      <c r="S3271" s="537"/>
    </row>
    <row r="3272" spans="2:19" ht="18.75" customHeight="1">
      <c r="B3272" s="540"/>
      <c r="C3272" s="540"/>
      <c r="D3272" s="538" t="str">
        <f ca="1">IFERROR(_xludf.XLOOKUP(E3272,예산코드!D:D,예산코드!A:A),"")</f>
        <v/>
      </c>
      <c r="E3272" s="540"/>
      <c r="F3272" s="542"/>
      <c r="G3272" s="506"/>
      <c r="H3272" s="507"/>
      <c r="I3272" s="540"/>
      <c r="J3272" s="540"/>
      <c r="K3272" s="543"/>
      <c r="L3272" s="543"/>
      <c r="M3272" s="543" t="str">
        <f t="array" aca="1" ref="M3272" ca="1">IFERROR(_xludf.IFS(지출내역_LMT!$J3272="원천",지출내역_LMT!$K3272*3.3%*-1,지출내역_LMT!$J3272="원천/고용",SUM(지출내역_LMT!$K3272*3.3%*-1,지출내역_LMT!$K3272*75%*0.8%*-1)),"")</f>
        <v/>
      </c>
      <c r="N3272" s="543"/>
      <c r="O3272" s="540"/>
      <c r="P3272" s="540"/>
      <c r="Q3272" s="537"/>
      <c r="R3272" s="537"/>
      <c r="S3272" s="537"/>
    </row>
    <row r="3273" spans="2:19" ht="18.75" customHeight="1">
      <c r="B3273" s="541"/>
      <c r="C3273" s="541"/>
      <c r="D3273" s="538" t="str">
        <f ca="1">IFERROR(_xludf.XLOOKUP(E3273,예산코드!D:D,예산코드!A:A),"")</f>
        <v/>
      </c>
      <c r="E3273" s="541"/>
      <c r="F3273" s="544"/>
      <c r="G3273" s="508"/>
      <c r="H3273" s="509"/>
      <c r="I3273" s="541"/>
      <c r="J3273" s="541"/>
      <c r="K3273" s="545"/>
      <c r="L3273" s="545"/>
      <c r="M3273" s="545" t="str">
        <f t="array" aca="1" ref="M3273" ca="1">IFERROR(_xludf.IFS(지출내역_LMT!$J3273="원천",지출내역_LMT!$K3273*3.3%*-1,지출내역_LMT!$J3273="원천/고용",SUM(지출내역_LMT!$K3273*3.3%*-1,지출내역_LMT!$K3273*75%*0.8%*-1)),"")</f>
        <v/>
      </c>
      <c r="N3273" s="545"/>
      <c r="O3273" s="541"/>
      <c r="P3273" s="541"/>
      <c r="Q3273" s="537"/>
      <c r="R3273" s="537"/>
      <c r="S3273" s="537"/>
    </row>
    <row r="3274" spans="2:19" ht="18.75" customHeight="1">
      <c r="B3274" s="540"/>
      <c r="C3274" s="540"/>
      <c r="D3274" s="538" t="str">
        <f ca="1">IFERROR(_xludf.XLOOKUP(E3274,예산코드!D:D,예산코드!A:A),"")</f>
        <v/>
      </c>
      <c r="E3274" s="540"/>
      <c r="F3274" s="542"/>
      <c r="G3274" s="506"/>
      <c r="H3274" s="507"/>
      <c r="I3274" s="540"/>
      <c r="J3274" s="540"/>
      <c r="K3274" s="543"/>
      <c r="L3274" s="543"/>
      <c r="M3274" s="543" t="str">
        <f t="array" aca="1" ref="M3274" ca="1">IFERROR(_xludf.IFS(지출내역_LMT!$J3274="원천",지출내역_LMT!$K3274*3.3%*-1,지출내역_LMT!$J3274="원천/고용",SUM(지출내역_LMT!$K3274*3.3%*-1,지출내역_LMT!$K3274*75%*0.8%*-1)),"")</f>
        <v/>
      </c>
      <c r="N3274" s="543"/>
      <c r="O3274" s="540"/>
      <c r="P3274" s="540"/>
      <c r="Q3274" s="537"/>
      <c r="R3274" s="537"/>
      <c r="S3274" s="537"/>
    </row>
    <row r="3275" spans="2:19" ht="18.75" customHeight="1">
      <c r="B3275" s="541"/>
      <c r="C3275" s="541"/>
      <c r="D3275" s="538" t="str">
        <f ca="1">IFERROR(_xludf.XLOOKUP(E3275,예산코드!D:D,예산코드!A:A),"")</f>
        <v/>
      </c>
      <c r="E3275" s="541"/>
      <c r="F3275" s="544"/>
      <c r="G3275" s="508"/>
      <c r="H3275" s="509"/>
      <c r="I3275" s="541"/>
      <c r="J3275" s="541"/>
      <c r="K3275" s="545"/>
      <c r="L3275" s="545"/>
      <c r="M3275" s="545" t="str">
        <f t="array" aca="1" ref="M3275" ca="1">IFERROR(_xludf.IFS(지출내역_LMT!$J3275="원천",지출내역_LMT!$K3275*3.3%*-1,지출내역_LMT!$J3275="원천/고용",SUM(지출내역_LMT!$K3275*3.3%*-1,지출내역_LMT!$K3275*75%*0.8%*-1)),"")</f>
        <v/>
      </c>
      <c r="N3275" s="545"/>
      <c r="O3275" s="541"/>
      <c r="P3275" s="541"/>
      <c r="Q3275" s="537"/>
      <c r="R3275" s="537"/>
      <c r="S3275" s="537"/>
    </row>
    <row r="3276" spans="2:19" ht="18.75" customHeight="1">
      <c r="B3276" s="540"/>
      <c r="C3276" s="540"/>
      <c r="D3276" s="538" t="str">
        <f ca="1">IFERROR(_xludf.XLOOKUP(E3276,예산코드!D:D,예산코드!A:A),"")</f>
        <v/>
      </c>
      <c r="E3276" s="540"/>
      <c r="F3276" s="542"/>
      <c r="G3276" s="506"/>
      <c r="H3276" s="507"/>
      <c r="I3276" s="540"/>
      <c r="J3276" s="540"/>
      <c r="K3276" s="543"/>
      <c r="L3276" s="543"/>
      <c r="M3276" s="543" t="str">
        <f t="array" aca="1" ref="M3276" ca="1">IFERROR(_xludf.IFS(지출내역_LMT!$J3276="원천",지출내역_LMT!$K3276*3.3%*-1,지출내역_LMT!$J3276="원천/고용",SUM(지출내역_LMT!$K3276*3.3%*-1,지출내역_LMT!$K3276*75%*0.8%*-1)),"")</f>
        <v/>
      </c>
      <c r="N3276" s="543"/>
      <c r="O3276" s="540"/>
      <c r="P3276" s="540"/>
      <c r="Q3276" s="537"/>
      <c r="R3276" s="537"/>
      <c r="S3276" s="537"/>
    </row>
    <row r="3277" spans="2:19" ht="18.75" customHeight="1">
      <c r="B3277" s="541"/>
      <c r="C3277" s="541"/>
      <c r="D3277" s="538" t="str">
        <f ca="1">IFERROR(_xludf.XLOOKUP(E3277,예산코드!D:D,예산코드!A:A),"")</f>
        <v/>
      </c>
      <c r="E3277" s="541"/>
      <c r="F3277" s="544"/>
      <c r="G3277" s="508"/>
      <c r="H3277" s="509"/>
      <c r="I3277" s="541"/>
      <c r="J3277" s="541"/>
      <c r="K3277" s="545"/>
      <c r="L3277" s="545"/>
      <c r="M3277" s="545" t="str">
        <f t="array" aca="1" ref="M3277" ca="1">IFERROR(_xludf.IFS(지출내역_LMT!$J3277="원천",지출내역_LMT!$K3277*3.3%*-1,지출내역_LMT!$J3277="원천/고용",SUM(지출내역_LMT!$K3277*3.3%*-1,지출내역_LMT!$K3277*75%*0.8%*-1)),"")</f>
        <v/>
      </c>
      <c r="N3277" s="545"/>
      <c r="O3277" s="541"/>
      <c r="P3277" s="541"/>
      <c r="Q3277" s="537"/>
      <c r="R3277" s="537"/>
      <c r="S3277" s="537"/>
    </row>
    <row r="3278" spans="2:19" ht="18.75" customHeight="1">
      <c r="B3278" s="540"/>
      <c r="C3278" s="540"/>
      <c r="D3278" s="538" t="str">
        <f ca="1">IFERROR(_xludf.XLOOKUP(E3278,예산코드!D:D,예산코드!A:A),"")</f>
        <v/>
      </c>
      <c r="E3278" s="540"/>
      <c r="F3278" s="542"/>
      <c r="G3278" s="506"/>
      <c r="H3278" s="507"/>
      <c r="I3278" s="540"/>
      <c r="J3278" s="540"/>
      <c r="K3278" s="543"/>
      <c r="L3278" s="543"/>
      <c r="M3278" s="543" t="str">
        <f t="array" aca="1" ref="M3278" ca="1">IFERROR(_xludf.IFS(지출내역_LMT!$J3278="원천",지출내역_LMT!$K3278*3.3%*-1,지출내역_LMT!$J3278="원천/고용",SUM(지출내역_LMT!$K3278*3.3%*-1,지출내역_LMT!$K3278*75%*0.8%*-1)),"")</f>
        <v/>
      </c>
      <c r="N3278" s="543"/>
      <c r="O3278" s="540"/>
      <c r="P3278" s="540"/>
      <c r="Q3278" s="537"/>
      <c r="R3278" s="537"/>
      <c r="S3278" s="537"/>
    </row>
    <row r="3279" spans="2:19" ht="18.75" customHeight="1">
      <c r="B3279" s="541"/>
      <c r="C3279" s="541"/>
      <c r="D3279" s="538" t="str">
        <f ca="1">IFERROR(_xludf.XLOOKUP(E3279,예산코드!D:D,예산코드!A:A),"")</f>
        <v/>
      </c>
      <c r="E3279" s="541"/>
      <c r="F3279" s="544"/>
      <c r="G3279" s="508"/>
      <c r="H3279" s="509"/>
      <c r="I3279" s="541"/>
      <c r="J3279" s="541"/>
      <c r="K3279" s="545"/>
      <c r="L3279" s="545"/>
      <c r="M3279" s="545" t="str">
        <f t="array" aca="1" ref="M3279" ca="1">IFERROR(_xludf.IFS(지출내역_LMT!$J3279="원천",지출내역_LMT!$K3279*3.3%*-1,지출내역_LMT!$J3279="원천/고용",SUM(지출내역_LMT!$K3279*3.3%*-1,지출내역_LMT!$K3279*75%*0.8%*-1)),"")</f>
        <v/>
      </c>
      <c r="N3279" s="545"/>
      <c r="O3279" s="541"/>
      <c r="P3279" s="541"/>
      <c r="Q3279" s="537"/>
      <c r="R3279" s="537"/>
      <c r="S3279" s="537"/>
    </row>
    <row r="3280" spans="2:19" ht="18.75" customHeight="1">
      <c r="B3280" s="540"/>
      <c r="C3280" s="540"/>
      <c r="D3280" s="538" t="str">
        <f ca="1">IFERROR(_xludf.XLOOKUP(E3280,예산코드!D:D,예산코드!A:A),"")</f>
        <v/>
      </c>
      <c r="E3280" s="540"/>
      <c r="F3280" s="542"/>
      <c r="G3280" s="506"/>
      <c r="H3280" s="507"/>
      <c r="I3280" s="540"/>
      <c r="J3280" s="540"/>
      <c r="K3280" s="543"/>
      <c r="L3280" s="543"/>
      <c r="M3280" s="543" t="str">
        <f t="array" aca="1" ref="M3280" ca="1">IFERROR(_xludf.IFS(지출내역_LMT!$J3280="원천",지출내역_LMT!$K3280*3.3%*-1,지출내역_LMT!$J3280="원천/고용",SUM(지출내역_LMT!$K3280*3.3%*-1,지출내역_LMT!$K3280*75%*0.8%*-1)),"")</f>
        <v/>
      </c>
      <c r="N3280" s="543"/>
      <c r="O3280" s="540"/>
      <c r="P3280" s="540"/>
      <c r="Q3280" s="537"/>
      <c r="R3280" s="537"/>
      <c r="S3280" s="537"/>
    </row>
    <row r="3281" spans="2:19" ht="18.75" customHeight="1">
      <c r="B3281" s="541"/>
      <c r="C3281" s="541"/>
      <c r="D3281" s="538" t="str">
        <f ca="1">IFERROR(_xludf.XLOOKUP(E3281,예산코드!D:D,예산코드!A:A),"")</f>
        <v/>
      </c>
      <c r="E3281" s="541"/>
      <c r="F3281" s="544"/>
      <c r="G3281" s="508"/>
      <c r="H3281" s="509"/>
      <c r="I3281" s="541"/>
      <c r="J3281" s="541"/>
      <c r="K3281" s="545"/>
      <c r="L3281" s="545"/>
      <c r="M3281" s="545" t="str">
        <f t="array" aca="1" ref="M3281" ca="1">IFERROR(_xludf.IFS(지출내역_LMT!$J3281="원천",지출내역_LMT!$K3281*3.3%*-1,지출내역_LMT!$J3281="원천/고용",SUM(지출내역_LMT!$K3281*3.3%*-1,지출내역_LMT!$K3281*75%*0.8%*-1)),"")</f>
        <v/>
      </c>
      <c r="N3281" s="545"/>
      <c r="O3281" s="541"/>
      <c r="P3281" s="541"/>
      <c r="Q3281" s="537"/>
      <c r="R3281" s="537"/>
      <c r="S3281" s="537"/>
    </row>
    <row r="3282" spans="2:19" ht="18.75" customHeight="1">
      <c r="B3282" s="540"/>
      <c r="C3282" s="540"/>
      <c r="D3282" s="538" t="str">
        <f ca="1">IFERROR(_xludf.XLOOKUP(E3282,예산코드!D:D,예산코드!A:A),"")</f>
        <v/>
      </c>
      <c r="E3282" s="540"/>
      <c r="F3282" s="542"/>
      <c r="G3282" s="506"/>
      <c r="H3282" s="507"/>
      <c r="I3282" s="540"/>
      <c r="J3282" s="540"/>
      <c r="K3282" s="543"/>
      <c r="L3282" s="543"/>
      <c r="M3282" s="543" t="str">
        <f t="array" aca="1" ref="M3282" ca="1">IFERROR(_xludf.IFS(지출내역_LMT!$J3282="원천",지출내역_LMT!$K3282*3.3%*-1,지출내역_LMT!$J3282="원천/고용",SUM(지출내역_LMT!$K3282*3.3%*-1,지출내역_LMT!$K3282*75%*0.8%*-1)),"")</f>
        <v/>
      </c>
      <c r="N3282" s="543"/>
      <c r="O3282" s="540"/>
      <c r="P3282" s="540"/>
      <c r="Q3282" s="537"/>
      <c r="R3282" s="537"/>
      <c r="S3282" s="537"/>
    </row>
    <row r="3283" spans="2:19" ht="18.75" customHeight="1">
      <c r="B3283" s="541"/>
      <c r="C3283" s="541"/>
      <c r="D3283" s="538" t="str">
        <f ca="1">IFERROR(_xludf.XLOOKUP(E3283,예산코드!D:D,예산코드!A:A),"")</f>
        <v/>
      </c>
      <c r="E3283" s="541"/>
      <c r="F3283" s="544"/>
      <c r="G3283" s="508"/>
      <c r="H3283" s="509"/>
      <c r="I3283" s="541"/>
      <c r="J3283" s="541"/>
      <c r="K3283" s="545"/>
      <c r="L3283" s="545"/>
      <c r="M3283" s="545" t="str">
        <f t="array" aca="1" ref="M3283" ca="1">IFERROR(_xludf.IFS(지출내역_LMT!$J3283="원천",지출내역_LMT!$K3283*3.3%*-1,지출내역_LMT!$J3283="원천/고용",SUM(지출내역_LMT!$K3283*3.3%*-1,지출내역_LMT!$K3283*75%*0.8%*-1)),"")</f>
        <v/>
      </c>
      <c r="N3283" s="545"/>
      <c r="O3283" s="541"/>
      <c r="P3283" s="541"/>
      <c r="Q3283" s="537"/>
      <c r="R3283" s="537"/>
      <c r="S3283" s="537"/>
    </row>
    <row r="3284" spans="2:19" ht="18.75" customHeight="1">
      <c r="B3284" s="540"/>
      <c r="C3284" s="540"/>
      <c r="D3284" s="538" t="str">
        <f ca="1">IFERROR(_xludf.XLOOKUP(E3284,예산코드!D:D,예산코드!A:A),"")</f>
        <v/>
      </c>
      <c r="E3284" s="540"/>
      <c r="F3284" s="542"/>
      <c r="G3284" s="506"/>
      <c r="H3284" s="507"/>
      <c r="I3284" s="540"/>
      <c r="J3284" s="540"/>
      <c r="K3284" s="543"/>
      <c r="L3284" s="543"/>
      <c r="M3284" s="543" t="str">
        <f t="array" aca="1" ref="M3284" ca="1">IFERROR(_xludf.IFS(지출내역_LMT!$J3284="원천",지출내역_LMT!$K3284*3.3%*-1,지출내역_LMT!$J3284="원천/고용",SUM(지출내역_LMT!$K3284*3.3%*-1,지출내역_LMT!$K3284*75%*0.8%*-1)),"")</f>
        <v/>
      </c>
      <c r="N3284" s="543"/>
      <c r="O3284" s="540"/>
      <c r="P3284" s="540"/>
      <c r="Q3284" s="537"/>
      <c r="R3284" s="537"/>
      <c r="S3284" s="537"/>
    </row>
    <row r="3285" spans="2:19" ht="18.75" customHeight="1">
      <c r="B3285" s="541"/>
      <c r="C3285" s="541"/>
      <c r="D3285" s="538" t="str">
        <f ca="1">IFERROR(_xludf.XLOOKUP(E3285,예산코드!D:D,예산코드!A:A),"")</f>
        <v/>
      </c>
      <c r="E3285" s="541"/>
      <c r="F3285" s="544"/>
      <c r="G3285" s="508"/>
      <c r="H3285" s="509"/>
      <c r="I3285" s="541"/>
      <c r="J3285" s="541"/>
      <c r="K3285" s="545"/>
      <c r="L3285" s="545"/>
      <c r="M3285" s="545" t="str">
        <f t="array" aca="1" ref="M3285" ca="1">IFERROR(_xludf.IFS(지출내역_LMT!$J3285="원천",지출내역_LMT!$K3285*3.3%*-1,지출내역_LMT!$J3285="원천/고용",SUM(지출내역_LMT!$K3285*3.3%*-1,지출내역_LMT!$K3285*75%*0.8%*-1)),"")</f>
        <v/>
      </c>
      <c r="N3285" s="545"/>
      <c r="O3285" s="541"/>
      <c r="P3285" s="541"/>
      <c r="Q3285" s="537"/>
      <c r="R3285" s="537"/>
      <c r="S3285" s="537"/>
    </row>
    <row r="3286" spans="2:19" ht="18.75" customHeight="1">
      <c r="B3286" s="540"/>
      <c r="C3286" s="540"/>
      <c r="D3286" s="538" t="str">
        <f ca="1">IFERROR(_xludf.XLOOKUP(E3286,예산코드!D:D,예산코드!A:A),"")</f>
        <v/>
      </c>
      <c r="E3286" s="540"/>
      <c r="F3286" s="542"/>
      <c r="G3286" s="506"/>
      <c r="H3286" s="507"/>
      <c r="I3286" s="540"/>
      <c r="J3286" s="540"/>
      <c r="K3286" s="543"/>
      <c r="L3286" s="543"/>
      <c r="M3286" s="543" t="str">
        <f t="array" aca="1" ref="M3286" ca="1">IFERROR(_xludf.IFS(지출내역_LMT!$J3286="원천",지출내역_LMT!$K3286*3.3%*-1,지출내역_LMT!$J3286="원천/고용",SUM(지출내역_LMT!$K3286*3.3%*-1,지출내역_LMT!$K3286*75%*0.8%*-1)),"")</f>
        <v/>
      </c>
      <c r="N3286" s="543"/>
      <c r="O3286" s="540"/>
      <c r="P3286" s="540"/>
      <c r="Q3286" s="537"/>
      <c r="R3286" s="537"/>
      <c r="S3286" s="537"/>
    </row>
    <row r="3287" spans="2:19" ht="18.75" customHeight="1">
      <c r="B3287" s="541"/>
      <c r="C3287" s="541"/>
      <c r="D3287" s="538" t="str">
        <f ca="1">IFERROR(_xludf.XLOOKUP(E3287,예산코드!D:D,예산코드!A:A),"")</f>
        <v/>
      </c>
      <c r="E3287" s="541"/>
      <c r="F3287" s="544"/>
      <c r="G3287" s="508"/>
      <c r="H3287" s="509"/>
      <c r="I3287" s="541"/>
      <c r="J3287" s="541"/>
      <c r="K3287" s="545"/>
      <c r="L3287" s="545"/>
      <c r="M3287" s="545" t="str">
        <f t="array" aca="1" ref="M3287" ca="1">IFERROR(_xludf.IFS(지출내역_LMT!$J3287="원천",지출내역_LMT!$K3287*3.3%*-1,지출내역_LMT!$J3287="원천/고용",SUM(지출내역_LMT!$K3287*3.3%*-1,지출내역_LMT!$K3287*75%*0.8%*-1)),"")</f>
        <v/>
      </c>
      <c r="N3287" s="545"/>
      <c r="O3287" s="541"/>
      <c r="P3287" s="541"/>
      <c r="Q3287" s="537"/>
      <c r="R3287" s="537"/>
      <c r="S3287" s="537"/>
    </row>
    <row r="3288" spans="2:19" ht="18.75" customHeight="1">
      <c r="B3288" s="540"/>
      <c r="C3288" s="540"/>
      <c r="D3288" s="538" t="str">
        <f ca="1">IFERROR(_xludf.XLOOKUP(E3288,예산코드!D:D,예산코드!A:A),"")</f>
        <v/>
      </c>
      <c r="E3288" s="540"/>
      <c r="F3288" s="542"/>
      <c r="G3288" s="506"/>
      <c r="H3288" s="507"/>
      <c r="I3288" s="540"/>
      <c r="J3288" s="540"/>
      <c r="K3288" s="543"/>
      <c r="L3288" s="543"/>
      <c r="M3288" s="543" t="str">
        <f t="array" aca="1" ref="M3288" ca="1">IFERROR(_xludf.IFS(지출내역_LMT!$J3288="원천",지출내역_LMT!$K3288*3.3%*-1,지출내역_LMT!$J3288="원천/고용",SUM(지출내역_LMT!$K3288*3.3%*-1,지출내역_LMT!$K3288*75%*0.8%*-1)),"")</f>
        <v/>
      </c>
      <c r="N3288" s="543"/>
      <c r="O3288" s="540"/>
      <c r="P3288" s="540"/>
      <c r="Q3288" s="537"/>
      <c r="R3288" s="537"/>
      <c r="S3288" s="537"/>
    </row>
    <row r="3289" spans="2:19" ht="18.75" customHeight="1">
      <c r="B3289" s="541"/>
      <c r="C3289" s="541"/>
      <c r="D3289" s="538" t="str">
        <f ca="1">IFERROR(_xludf.XLOOKUP(E3289,예산코드!D:D,예산코드!A:A),"")</f>
        <v/>
      </c>
      <c r="E3289" s="541"/>
      <c r="F3289" s="544"/>
      <c r="G3289" s="508"/>
      <c r="H3289" s="509"/>
      <c r="I3289" s="541"/>
      <c r="J3289" s="541"/>
      <c r="K3289" s="545"/>
      <c r="L3289" s="545"/>
      <c r="M3289" s="545" t="str">
        <f t="array" aca="1" ref="M3289" ca="1">IFERROR(_xludf.IFS(지출내역_LMT!$J3289="원천",지출내역_LMT!$K3289*3.3%*-1,지출내역_LMT!$J3289="원천/고용",SUM(지출내역_LMT!$K3289*3.3%*-1,지출내역_LMT!$K3289*75%*0.8%*-1)),"")</f>
        <v/>
      </c>
      <c r="N3289" s="545"/>
      <c r="O3289" s="541"/>
      <c r="P3289" s="541"/>
      <c r="Q3289" s="537"/>
      <c r="R3289" s="537"/>
      <c r="S3289" s="537"/>
    </row>
    <row r="3290" spans="2:19" ht="18.75" customHeight="1">
      <c r="B3290" s="540"/>
      <c r="C3290" s="540"/>
      <c r="D3290" s="538" t="str">
        <f ca="1">IFERROR(_xludf.XLOOKUP(E3290,예산코드!D:D,예산코드!A:A),"")</f>
        <v/>
      </c>
      <c r="E3290" s="540"/>
      <c r="F3290" s="542"/>
      <c r="G3290" s="506"/>
      <c r="H3290" s="507"/>
      <c r="I3290" s="540"/>
      <c r="J3290" s="540"/>
      <c r="K3290" s="543"/>
      <c r="L3290" s="543"/>
      <c r="M3290" s="543" t="str">
        <f t="array" aca="1" ref="M3290" ca="1">IFERROR(_xludf.IFS(지출내역_LMT!$J3290="원천",지출내역_LMT!$K3290*3.3%*-1,지출내역_LMT!$J3290="원천/고용",SUM(지출내역_LMT!$K3290*3.3%*-1,지출내역_LMT!$K3290*75%*0.8%*-1)),"")</f>
        <v/>
      </c>
      <c r="N3290" s="543"/>
      <c r="O3290" s="540"/>
      <c r="P3290" s="540"/>
      <c r="Q3290" s="537"/>
      <c r="R3290" s="537"/>
      <c r="S3290" s="537"/>
    </row>
    <row r="3291" spans="2:19" ht="18.75" customHeight="1">
      <c r="B3291" s="541"/>
      <c r="C3291" s="541"/>
      <c r="D3291" s="538" t="str">
        <f ca="1">IFERROR(_xludf.XLOOKUP(E3291,예산코드!D:D,예산코드!A:A),"")</f>
        <v/>
      </c>
      <c r="E3291" s="541"/>
      <c r="F3291" s="544"/>
      <c r="G3291" s="508"/>
      <c r="H3291" s="509"/>
      <c r="I3291" s="541"/>
      <c r="J3291" s="541"/>
      <c r="K3291" s="545"/>
      <c r="L3291" s="545"/>
      <c r="M3291" s="545" t="str">
        <f t="array" aca="1" ref="M3291" ca="1">IFERROR(_xludf.IFS(지출내역_LMT!$J3291="원천",지출내역_LMT!$K3291*3.3%*-1,지출내역_LMT!$J3291="원천/고용",SUM(지출내역_LMT!$K3291*3.3%*-1,지출내역_LMT!$K3291*75%*0.8%*-1)),"")</f>
        <v/>
      </c>
      <c r="N3291" s="545"/>
      <c r="O3291" s="541"/>
      <c r="P3291" s="541"/>
      <c r="Q3291" s="537"/>
      <c r="R3291" s="537"/>
      <c r="S3291" s="537"/>
    </row>
    <row r="3292" spans="2:19" ht="18.75" customHeight="1">
      <c r="B3292" s="540"/>
      <c r="C3292" s="540"/>
      <c r="D3292" s="538" t="str">
        <f ca="1">IFERROR(_xludf.XLOOKUP(E3292,예산코드!D:D,예산코드!A:A),"")</f>
        <v/>
      </c>
      <c r="E3292" s="540"/>
      <c r="F3292" s="542"/>
      <c r="G3292" s="506"/>
      <c r="H3292" s="507"/>
      <c r="I3292" s="540"/>
      <c r="J3292" s="540"/>
      <c r="K3292" s="543"/>
      <c r="L3292" s="543"/>
      <c r="M3292" s="543" t="str">
        <f t="array" aca="1" ref="M3292" ca="1">IFERROR(_xludf.IFS(지출내역_LMT!$J3292="원천",지출내역_LMT!$K3292*3.3%*-1,지출내역_LMT!$J3292="원천/고용",SUM(지출내역_LMT!$K3292*3.3%*-1,지출내역_LMT!$K3292*75%*0.8%*-1)),"")</f>
        <v/>
      </c>
      <c r="N3292" s="543"/>
      <c r="O3292" s="540"/>
      <c r="P3292" s="540"/>
      <c r="Q3292" s="537"/>
      <c r="R3292" s="537"/>
      <c r="S3292" s="537"/>
    </row>
    <row r="3293" spans="2:19" ht="18.75" customHeight="1">
      <c r="B3293" s="541"/>
      <c r="C3293" s="541"/>
      <c r="D3293" s="538" t="str">
        <f ca="1">IFERROR(_xludf.XLOOKUP(E3293,예산코드!D:D,예산코드!A:A),"")</f>
        <v/>
      </c>
      <c r="E3293" s="541"/>
      <c r="F3293" s="544"/>
      <c r="G3293" s="508"/>
      <c r="H3293" s="509"/>
      <c r="I3293" s="541"/>
      <c r="J3293" s="541"/>
      <c r="K3293" s="545"/>
      <c r="L3293" s="545"/>
      <c r="M3293" s="545" t="str">
        <f t="array" aca="1" ref="M3293" ca="1">IFERROR(_xludf.IFS(지출내역_LMT!$J3293="원천",지출내역_LMT!$K3293*3.3%*-1,지출내역_LMT!$J3293="원천/고용",SUM(지출내역_LMT!$K3293*3.3%*-1,지출내역_LMT!$K3293*75%*0.8%*-1)),"")</f>
        <v/>
      </c>
      <c r="N3293" s="545"/>
      <c r="O3293" s="541"/>
      <c r="P3293" s="541"/>
      <c r="Q3293" s="537"/>
      <c r="R3293" s="537"/>
      <c r="S3293" s="537"/>
    </row>
    <row r="3294" spans="2:19" ht="18.75" customHeight="1">
      <c r="B3294" s="540"/>
      <c r="C3294" s="540"/>
      <c r="D3294" s="538" t="str">
        <f ca="1">IFERROR(_xludf.XLOOKUP(E3294,예산코드!D:D,예산코드!A:A),"")</f>
        <v/>
      </c>
      <c r="E3294" s="540"/>
      <c r="F3294" s="542"/>
      <c r="G3294" s="506"/>
      <c r="H3294" s="507"/>
      <c r="I3294" s="540"/>
      <c r="J3294" s="540"/>
      <c r="K3294" s="543"/>
      <c r="L3294" s="543"/>
      <c r="M3294" s="543" t="str">
        <f t="array" aca="1" ref="M3294" ca="1">IFERROR(_xludf.IFS(지출내역_LMT!$J3294="원천",지출내역_LMT!$K3294*3.3%*-1,지출내역_LMT!$J3294="원천/고용",SUM(지출내역_LMT!$K3294*3.3%*-1,지출내역_LMT!$K3294*75%*0.8%*-1)),"")</f>
        <v/>
      </c>
      <c r="N3294" s="543"/>
      <c r="O3294" s="540"/>
      <c r="P3294" s="540"/>
      <c r="Q3294" s="537"/>
      <c r="R3294" s="537"/>
      <c r="S3294" s="537"/>
    </row>
    <row r="3295" spans="2:19" ht="18.75" customHeight="1">
      <c r="B3295" s="541"/>
      <c r="C3295" s="541"/>
      <c r="D3295" s="538" t="str">
        <f ca="1">IFERROR(_xludf.XLOOKUP(E3295,예산코드!D:D,예산코드!A:A),"")</f>
        <v/>
      </c>
      <c r="E3295" s="541"/>
      <c r="F3295" s="544"/>
      <c r="G3295" s="508"/>
      <c r="H3295" s="509"/>
      <c r="I3295" s="541"/>
      <c r="J3295" s="541"/>
      <c r="K3295" s="545"/>
      <c r="L3295" s="545"/>
      <c r="M3295" s="545" t="str">
        <f t="array" aca="1" ref="M3295" ca="1">IFERROR(_xludf.IFS(지출내역_LMT!$J3295="원천",지출내역_LMT!$K3295*3.3%*-1,지출내역_LMT!$J3295="원천/고용",SUM(지출내역_LMT!$K3295*3.3%*-1,지출내역_LMT!$K3295*75%*0.8%*-1)),"")</f>
        <v/>
      </c>
      <c r="N3295" s="545"/>
      <c r="O3295" s="541"/>
      <c r="P3295" s="541"/>
      <c r="Q3295" s="537"/>
      <c r="R3295" s="537"/>
      <c r="S3295" s="537"/>
    </row>
    <row r="3296" spans="2:19" ht="18.75" customHeight="1">
      <c r="B3296" s="540"/>
      <c r="C3296" s="540"/>
      <c r="D3296" s="538" t="str">
        <f ca="1">IFERROR(_xludf.XLOOKUP(E3296,예산코드!D:D,예산코드!A:A),"")</f>
        <v/>
      </c>
      <c r="E3296" s="540"/>
      <c r="F3296" s="542"/>
      <c r="G3296" s="506"/>
      <c r="H3296" s="507"/>
      <c r="I3296" s="540"/>
      <c r="J3296" s="540"/>
      <c r="K3296" s="543"/>
      <c r="L3296" s="543"/>
      <c r="M3296" s="543" t="str">
        <f t="array" aca="1" ref="M3296" ca="1">IFERROR(_xludf.IFS(지출내역_LMT!$J3296="원천",지출내역_LMT!$K3296*3.3%*-1,지출내역_LMT!$J3296="원천/고용",SUM(지출내역_LMT!$K3296*3.3%*-1,지출내역_LMT!$K3296*75%*0.8%*-1)),"")</f>
        <v/>
      </c>
      <c r="N3296" s="543"/>
      <c r="O3296" s="540"/>
      <c r="P3296" s="540"/>
      <c r="Q3296" s="537"/>
      <c r="R3296" s="537"/>
      <c r="S3296" s="537"/>
    </row>
    <row r="3297" spans="2:19" ht="18.75" customHeight="1">
      <c r="B3297" s="541"/>
      <c r="C3297" s="541"/>
      <c r="D3297" s="538" t="str">
        <f ca="1">IFERROR(_xludf.XLOOKUP(E3297,예산코드!D:D,예산코드!A:A),"")</f>
        <v/>
      </c>
      <c r="E3297" s="541"/>
      <c r="F3297" s="544"/>
      <c r="G3297" s="508"/>
      <c r="H3297" s="509"/>
      <c r="I3297" s="541"/>
      <c r="J3297" s="541"/>
      <c r="K3297" s="545"/>
      <c r="L3297" s="545"/>
      <c r="M3297" s="545" t="str">
        <f t="array" aca="1" ref="M3297" ca="1">IFERROR(_xludf.IFS(지출내역_LMT!$J3297="원천",지출내역_LMT!$K3297*3.3%*-1,지출내역_LMT!$J3297="원천/고용",SUM(지출내역_LMT!$K3297*3.3%*-1,지출내역_LMT!$K3297*75%*0.8%*-1)),"")</f>
        <v/>
      </c>
      <c r="N3297" s="545"/>
      <c r="O3297" s="541"/>
      <c r="P3297" s="541"/>
      <c r="Q3297" s="537"/>
      <c r="R3297" s="537"/>
      <c r="S3297" s="537"/>
    </row>
    <row r="3298" spans="2:19" ht="18.75" customHeight="1">
      <c r="B3298" s="540"/>
      <c r="C3298" s="540"/>
      <c r="D3298" s="538" t="str">
        <f ca="1">IFERROR(_xludf.XLOOKUP(E3298,예산코드!D:D,예산코드!A:A),"")</f>
        <v/>
      </c>
      <c r="E3298" s="540"/>
      <c r="F3298" s="542"/>
      <c r="G3298" s="506"/>
      <c r="H3298" s="507"/>
      <c r="I3298" s="540"/>
      <c r="J3298" s="540"/>
      <c r="K3298" s="543"/>
      <c r="L3298" s="543"/>
      <c r="M3298" s="543" t="str">
        <f t="array" aca="1" ref="M3298" ca="1">IFERROR(_xludf.IFS(지출내역_LMT!$J3298="원천",지출내역_LMT!$K3298*3.3%*-1,지출내역_LMT!$J3298="원천/고용",SUM(지출내역_LMT!$K3298*3.3%*-1,지출내역_LMT!$K3298*75%*0.8%*-1)),"")</f>
        <v/>
      </c>
      <c r="N3298" s="543"/>
      <c r="O3298" s="540"/>
      <c r="P3298" s="540"/>
      <c r="Q3298" s="537"/>
      <c r="R3298" s="537"/>
      <c r="S3298" s="537"/>
    </row>
    <row r="3299" spans="2:19" ht="18.75" customHeight="1">
      <c r="B3299" s="541"/>
      <c r="C3299" s="541"/>
      <c r="D3299" s="538" t="str">
        <f ca="1">IFERROR(_xludf.XLOOKUP(E3299,예산코드!D:D,예산코드!A:A),"")</f>
        <v/>
      </c>
      <c r="E3299" s="541"/>
      <c r="F3299" s="544"/>
      <c r="G3299" s="508"/>
      <c r="H3299" s="509"/>
      <c r="I3299" s="541"/>
      <c r="J3299" s="541"/>
      <c r="K3299" s="545"/>
      <c r="L3299" s="545"/>
      <c r="M3299" s="545" t="str">
        <f t="array" aca="1" ref="M3299" ca="1">IFERROR(_xludf.IFS(지출내역_LMT!$J3299="원천",지출내역_LMT!$K3299*3.3%*-1,지출내역_LMT!$J3299="원천/고용",SUM(지출내역_LMT!$K3299*3.3%*-1,지출내역_LMT!$K3299*75%*0.8%*-1)),"")</f>
        <v/>
      </c>
      <c r="N3299" s="545"/>
      <c r="O3299" s="541"/>
      <c r="P3299" s="541"/>
      <c r="Q3299" s="537"/>
      <c r="R3299" s="537"/>
      <c r="S3299" s="537"/>
    </row>
    <row r="3300" spans="2:19" ht="18.75" customHeight="1">
      <c r="B3300" s="540"/>
      <c r="C3300" s="540"/>
      <c r="D3300" s="538" t="str">
        <f ca="1">IFERROR(_xludf.XLOOKUP(E3300,예산코드!D:D,예산코드!A:A),"")</f>
        <v/>
      </c>
      <c r="E3300" s="540"/>
      <c r="F3300" s="542"/>
      <c r="G3300" s="506"/>
      <c r="H3300" s="507"/>
      <c r="I3300" s="540"/>
      <c r="J3300" s="540"/>
      <c r="K3300" s="543"/>
      <c r="L3300" s="543"/>
      <c r="M3300" s="543" t="str">
        <f t="array" aca="1" ref="M3300" ca="1">IFERROR(_xludf.IFS(지출내역_LMT!$J3300="원천",지출내역_LMT!$K3300*3.3%*-1,지출내역_LMT!$J3300="원천/고용",SUM(지출내역_LMT!$K3300*3.3%*-1,지출내역_LMT!$K3300*75%*0.8%*-1)),"")</f>
        <v/>
      </c>
      <c r="N3300" s="543"/>
      <c r="O3300" s="540"/>
      <c r="P3300" s="540"/>
      <c r="Q3300" s="537"/>
      <c r="R3300" s="537"/>
      <c r="S3300" s="537"/>
    </row>
    <row r="3301" spans="2:19" ht="18.75" customHeight="1">
      <c r="B3301" s="541"/>
      <c r="C3301" s="541"/>
      <c r="D3301" s="538" t="str">
        <f ca="1">IFERROR(_xludf.XLOOKUP(E3301,예산코드!D:D,예산코드!A:A),"")</f>
        <v/>
      </c>
      <c r="E3301" s="541"/>
      <c r="F3301" s="544"/>
      <c r="G3301" s="508"/>
      <c r="H3301" s="509"/>
      <c r="I3301" s="541"/>
      <c r="J3301" s="541"/>
      <c r="K3301" s="545"/>
      <c r="L3301" s="545"/>
      <c r="M3301" s="545" t="str">
        <f t="array" aca="1" ref="M3301" ca="1">IFERROR(_xludf.IFS(지출내역_LMT!$J3301="원천",지출내역_LMT!$K3301*3.3%*-1,지출내역_LMT!$J3301="원천/고용",SUM(지출내역_LMT!$K3301*3.3%*-1,지출내역_LMT!$K3301*75%*0.8%*-1)),"")</f>
        <v/>
      </c>
      <c r="N3301" s="545"/>
      <c r="O3301" s="541"/>
      <c r="P3301" s="541"/>
      <c r="Q3301" s="537"/>
      <c r="R3301" s="537"/>
      <c r="S3301" s="537"/>
    </row>
    <row r="3302" spans="2:19" ht="18.75" customHeight="1">
      <c r="B3302" s="540"/>
      <c r="C3302" s="540"/>
      <c r="D3302" s="538" t="str">
        <f ca="1">IFERROR(_xludf.XLOOKUP(E3302,예산코드!D:D,예산코드!A:A),"")</f>
        <v/>
      </c>
      <c r="E3302" s="540"/>
      <c r="F3302" s="542"/>
      <c r="G3302" s="506"/>
      <c r="H3302" s="507"/>
      <c r="I3302" s="540"/>
      <c r="J3302" s="540"/>
      <c r="K3302" s="543"/>
      <c r="L3302" s="543"/>
      <c r="M3302" s="543" t="str">
        <f t="array" aca="1" ref="M3302" ca="1">IFERROR(_xludf.IFS(지출내역_LMT!$J3302="원천",지출내역_LMT!$K3302*3.3%*-1,지출내역_LMT!$J3302="원천/고용",SUM(지출내역_LMT!$K3302*3.3%*-1,지출내역_LMT!$K3302*75%*0.8%*-1)),"")</f>
        <v/>
      </c>
      <c r="N3302" s="543"/>
      <c r="O3302" s="540"/>
      <c r="P3302" s="540"/>
      <c r="Q3302" s="537"/>
      <c r="R3302" s="537"/>
      <c r="S3302" s="537"/>
    </row>
    <row r="3303" spans="2:19" ht="18.75" customHeight="1">
      <c r="B3303" s="541"/>
      <c r="C3303" s="541"/>
      <c r="D3303" s="538" t="str">
        <f ca="1">IFERROR(_xludf.XLOOKUP(E3303,예산코드!D:D,예산코드!A:A),"")</f>
        <v/>
      </c>
      <c r="E3303" s="541"/>
      <c r="F3303" s="544"/>
      <c r="G3303" s="508"/>
      <c r="H3303" s="509"/>
      <c r="I3303" s="541"/>
      <c r="J3303" s="541"/>
      <c r="K3303" s="545"/>
      <c r="L3303" s="545"/>
      <c r="M3303" s="545" t="str">
        <f t="array" aca="1" ref="M3303" ca="1">IFERROR(_xludf.IFS(지출내역_LMT!$J3303="원천",지출내역_LMT!$K3303*3.3%*-1,지출내역_LMT!$J3303="원천/고용",SUM(지출내역_LMT!$K3303*3.3%*-1,지출내역_LMT!$K3303*75%*0.8%*-1)),"")</f>
        <v/>
      </c>
      <c r="N3303" s="545"/>
      <c r="O3303" s="541"/>
      <c r="P3303" s="541"/>
      <c r="Q3303" s="537"/>
      <c r="R3303" s="537"/>
      <c r="S3303" s="537"/>
    </row>
    <row r="3304" spans="2:19" ht="18.75" customHeight="1">
      <c r="B3304" s="540"/>
      <c r="C3304" s="540"/>
      <c r="D3304" s="538" t="str">
        <f ca="1">IFERROR(_xludf.XLOOKUP(E3304,예산코드!D:D,예산코드!A:A),"")</f>
        <v/>
      </c>
      <c r="E3304" s="540"/>
      <c r="F3304" s="542"/>
      <c r="G3304" s="506"/>
      <c r="H3304" s="507"/>
      <c r="I3304" s="540"/>
      <c r="J3304" s="540"/>
      <c r="K3304" s="543"/>
      <c r="L3304" s="543"/>
      <c r="M3304" s="543" t="str">
        <f t="array" aca="1" ref="M3304" ca="1">IFERROR(_xludf.IFS(지출내역_LMT!$J3304="원천",지출내역_LMT!$K3304*3.3%*-1,지출내역_LMT!$J3304="원천/고용",SUM(지출내역_LMT!$K3304*3.3%*-1,지출내역_LMT!$K3304*75%*0.8%*-1)),"")</f>
        <v/>
      </c>
      <c r="N3304" s="543"/>
      <c r="O3304" s="540"/>
      <c r="P3304" s="540"/>
      <c r="Q3304" s="537"/>
      <c r="R3304" s="537"/>
      <c r="S3304" s="537"/>
    </row>
    <row r="3305" spans="2:19" ht="18.75" customHeight="1">
      <c r="B3305" s="541"/>
      <c r="C3305" s="541"/>
      <c r="D3305" s="538" t="str">
        <f ca="1">IFERROR(_xludf.XLOOKUP(E3305,예산코드!D:D,예산코드!A:A),"")</f>
        <v/>
      </c>
      <c r="E3305" s="541"/>
      <c r="F3305" s="544"/>
      <c r="G3305" s="508"/>
      <c r="H3305" s="509"/>
      <c r="I3305" s="541"/>
      <c r="J3305" s="541"/>
      <c r="K3305" s="545"/>
      <c r="L3305" s="545"/>
      <c r="M3305" s="545" t="str">
        <f t="array" aca="1" ref="M3305" ca="1">IFERROR(_xludf.IFS(지출내역_LMT!$J3305="원천",지출내역_LMT!$K3305*3.3%*-1,지출내역_LMT!$J3305="원천/고용",SUM(지출내역_LMT!$K3305*3.3%*-1,지출내역_LMT!$K3305*75%*0.8%*-1)),"")</f>
        <v/>
      </c>
      <c r="N3305" s="545"/>
      <c r="O3305" s="541"/>
      <c r="P3305" s="541"/>
      <c r="Q3305" s="537"/>
      <c r="R3305" s="537"/>
      <c r="S3305" s="537"/>
    </row>
    <row r="3306" spans="2:19" ht="18.75" customHeight="1">
      <c r="B3306" s="540"/>
      <c r="C3306" s="540"/>
      <c r="D3306" s="538" t="str">
        <f ca="1">IFERROR(_xludf.XLOOKUP(E3306,예산코드!D:D,예산코드!A:A),"")</f>
        <v/>
      </c>
      <c r="E3306" s="540"/>
      <c r="F3306" s="542"/>
      <c r="G3306" s="506"/>
      <c r="H3306" s="507"/>
      <c r="I3306" s="540"/>
      <c r="J3306" s="540"/>
      <c r="K3306" s="543"/>
      <c r="L3306" s="543"/>
      <c r="M3306" s="543" t="str">
        <f t="array" aca="1" ref="M3306" ca="1">IFERROR(_xludf.IFS(지출내역_LMT!$J3306="원천",지출내역_LMT!$K3306*3.3%*-1,지출내역_LMT!$J3306="원천/고용",SUM(지출내역_LMT!$K3306*3.3%*-1,지출내역_LMT!$K3306*75%*0.8%*-1)),"")</f>
        <v/>
      </c>
      <c r="N3306" s="543"/>
      <c r="O3306" s="540"/>
      <c r="P3306" s="540"/>
      <c r="Q3306" s="537"/>
      <c r="R3306" s="537"/>
      <c r="S3306" s="537"/>
    </row>
    <row r="3307" spans="2:19" ht="18.75" customHeight="1">
      <c r="B3307" s="541"/>
      <c r="C3307" s="541"/>
      <c r="D3307" s="538" t="str">
        <f ca="1">IFERROR(_xludf.XLOOKUP(E3307,예산코드!D:D,예산코드!A:A),"")</f>
        <v/>
      </c>
      <c r="E3307" s="541"/>
      <c r="F3307" s="544"/>
      <c r="G3307" s="508"/>
      <c r="H3307" s="509"/>
      <c r="I3307" s="541"/>
      <c r="J3307" s="541"/>
      <c r="K3307" s="545"/>
      <c r="L3307" s="545"/>
      <c r="M3307" s="545" t="str">
        <f t="array" aca="1" ref="M3307" ca="1">IFERROR(_xludf.IFS(지출내역_LMT!$J3307="원천",지출내역_LMT!$K3307*3.3%*-1,지출내역_LMT!$J3307="원천/고용",SUM(지출내역_LMT!$K3307*3.3%*-1,지출내역_LMT!$K3307*75%*0.8%*-1)),"")</f>
        <v/>
      </c>
      <c r="N3307" s="545"/>
      <c r="O3307" s="541"/>
      <c r="P3307" s="541"/>
      <c r="Q3307" s="537"/>
      <c r="R3307" s="537"/>
      <c r="S3307" s="537"/>
    </row>
    <row r="3308" spans="2:19" ht="18.75" customHeight="1">
      <c r="B3308" s="540"/>
      <c r="C3308" s="540"/>
      <c r="D3308" s="538" t="str">
        <f ca="1">IFERROR(_xludf.XLOOKUP(E3308,예산코드!D:D,예산코드!A:A),"")</f>
        <v/>
      </c>
      <c r="E3308" s="540"/>
      <c r="F3308" s="542"/>
      <c r="G3308" s="506"/>
      <c r="H3308" s="507"/>
      <c r="I3308" s="540"/>
      <c r="J3308" s="540"/>
      <c r="K3308" s="543"/>
      <c r="L3308" s="543"/>
      <c r="M3308" s="543" t="str">
        <f t="array" aca="1" ref="M3308" ca="1">IFERROR(_xludf.IFS(지출내역_LMT!$J3308="원천",지출내역_LMT!$K3308*3.3%*-1,지출내역_LMT!$J3308="원천/고용",SUM(지출내역_LMT!$K3308*3.3%*-1,지출내역_LMT!$K3308*75%*0.8%*-1)),"")</f>
        <v/>
      </c>
      <c r="N3308" s="543"/>
      <c r="O3308" s="540"/>
      <c r="P3308" s="540"/>
      <c r="Q3308" s="537"/>
      <c r="R3308" s="537"/>
      <c r="S3308" s="537"/>
    </row>
    <row r="3309" spans="2:19" ht="18.75" customHeight="1">
      <c r="B3309" s="541"/>
      <c r="C3309" s="541"/>
      <c r="D3309" s="538" t="str">
        <f ca="1">IFERROR(_xludf.XLOOKUP(E3309,예산코드!D:D,예산코드!A:A),"")</f>
        <v/>
      </c>
      <c r="E3309" s="541"/>
      <c r="F3309" s="544"/>
      <c r="G3309" s="508"/>
      <c r="H3309" s="509"/>
      <c r="I3309" s="541"/>
      <c r="J3309" s="541"/>
      <c r="K3309" s="545"/>
      <c r="L3309" s="545"/>
      <c r="M3309" s="545" t="str">
        <f t="array" aca="1" ref="M3309" ca="1">IFERROR(_xludf.IFS(지출내역_LMT!$J3309="원천",지출내역_LMT!$K3309*3.3%*-1,지출내역_LMT!$J3309="원천/고용",SUM(지출내역_LMT!$K3309*3.3%*-1,지출내역_LMT!$K3309*75%*0.8%*-1)),"")</f>
        <v/>
      </c>
      <c r="N3309" s="545"/>
      <c r="O3309" s="541"/>
      <c r="P3309" s="541"/>
      <c r="Q3309" s="537"/>
      <c r="R3309" s="537"/>
      <c r="S3309" s="537"/>
    </row>
    <row r="3310" spans="2:19" ht="18.75" customHeight="1">
      <c r="B3310" s="540"/>
      <c r="C3310" s="540"/>
      <c r="D3310" s="538" t="str">
        <f ca="1">IFERROR(_xludf.XLOOKUP(E3310,예산코드!D:D,예산코드!A:A),"")</f>
        <v/>
      </c>
      <c r="E3310" s="540"/>
      <c r="F3310" s="542"/>
      <c r="G3310" s="506"/>
      <c r="H3310" s="507"/>
      <c r="I3310" s="540"/>
      <c r="J3310" s="540"/>
      <c r="K3310" s="543"/>
      <c r="L3310" s="543"/>
      <c r="M3310" s="543" t="str">
        <f t="array" aca="1" ref="M3310" ca="1">IFERROR(_xludf.IFS(지출내역_LMT!$J3310="원천",지출내역_LMT!$K3310*3.3%*-1,지출내역_LMT!$J3310="원천/고용",SUM(지출내역_LMT!$K3310*3.3%*-1,지출내역_LMT!$K3310*75%*0.8%*-1)),"")</f>
        <v/>
      </c>
      <c r="N3310" s="543"/>
      <c r="O3310" s="540"/>
      <c r="P3310" s="540"/>
      <c r="Q3310" s="537"/>
      <c r="R3310" s="537"/>
      <c r="S3310" s="537"/>
    </row>
    <row r="3311" spans="2:19" ht="18.75" customHeight="1">
      <c r="B3311" s="541"/>
      <c r="C3311" s="541"/>
      <c r="D3311" s="538" t="str">
        <f ca="1">IFERROR(_xludf.XLOOKUP(E3311,예산코드!D:D,예산코드!A:A),"")</f>
        <v/>
      </c>
      <c r="E3311" s="541"/>
      <c r="F3311" s="544"/>
      <c r="G3311" s="508"/>
      <c r="H3311" s="509"/>
      <c r="I3311" s="541"/>
      <c r="J3311" s="541"/>
      <c r="K3311" s="545"/>
      <c r="L3311" s="545"/>
      <c r="M3311" s="545" t="str">
        <f t="array" aca="1" ref="M3311" ca="1">IFERROR(_xludf.IFS(지출내역_LMT!$J3311="원천",지출내역_LMT!$K3311*3.3%*-1,지출내역_LMT!$J3311="원천/고용",SUM(지출내역_LMT!$K3311*3.3%*-1,지출내역_LMT!$K3311*75%*0.8%*-1)),"")</f>
        <v/>
      </c>
      <c r="N3311" s="545"/>
      <c r="O3311" s="541"/>
      <c r="P3311" s="541"/>
      <c r="Q3311" s="537"/>
      <c r="R3311" s="537"/>
      <c r="S3311" s="537"/>
    </row>
    <row r="3312" spans="2:19" ht="18.75" customHeight="1">
      <c r="B3312" s="540"/>
      <c r="C3312" s="540"/>
      <c r="D3312" s="538" t="str">
        <f ca="1">IFERROR(_xludf.XLOOKUP(E3312,예산코드!D:D,예산코드!A:A),"")</f>
        <v/>
      </c>
      <c r="E3312" s="540"/>
      <c r="F3312" s="542"/>
      <c r="G3312" s="506"/>
      <c r="H3312" s="507"/>
      <c r="I3312" s="540"/>
      <c r="J3312" s="540"/>
      <c r="K3312" s="543"/>
      <c r="L3312" s="543"/>
      <c r="M3312" s="543" t="str">
        <f t="array" aca="1" ref="M3312" ca="1">IFERROR(_xludf.IFS(지출내역_LMT!$J3312="원천",지출내역_LMT!$K3312*3.3%*-1,지출내역_LMT!$J3312="원천/고용",SUM(지출내역_LMT!$K3312*3.3%*-1,지출내역_LMT!$K3312*75%*0.8%*-1)),"")</f>
        <v/>
      </c>
      <c r="N3312" s="543"/>
      <c r="O3312" s="540"/>
      <c r="P3312" s="540"/>
      <c r="Q3312" s="537"/>
      <c r="R3312" s="537"/>
      <c r="S3312" s="537"/>
    </row>
    <row r="3313" spans="2:19" ht="18.75" customHeight="1">
      <c r="B3313" s="541"/>
      <c r="C3313" s="541"/>
      <c r="D3313" s="538" t="str">
        <f ca="1">IFERROR(_xludf.XLOOKUP(E3313,예산코드!D:D,예산코드!A:A),"")</f>
        <v/>
      </c>
      <c r="E3313" s="541"/>
      <c r="F3313" s="544"/>
      <c r="G3313" s="508"/>
      <c r="H3313" s="509"/>
      <c r="I3313" s="541"/>
      <c r="J3313" s="541"/>
      <c r="K3313" s="545"/>
      <c r="L3313" s="545"/>
      <c r="M3313" s="545" t="str">
        <f t="array" aca="1" ref="M3313" ca="1">IFERROR(_xludf.IFS(지출내역_LMT!$J3313="원천",지출내역_LMT!$K3313*3.3%*-1,지출내역_LMT!$J3313="원천/고용",SUM(지출내역_LMT!$K3313*3.3%*-1,지출내역_LMT!$K3313*75%*0.8%*-1)),"")</f>
        <v/>
      </c>
      <c r="N3313" s="545"/>
      <c r="O3313" s="541"/>
      <c r="P3313" s="541"/>
      <c r="Q3313" s="537"/>
      <c r="R3313" s="537"/>
      <c r="S3313" s="537"/>
    </row>
    <row r="3314" spans="2:19" ht="18.75" customHeight="1">
      <c r="B3314" s="540"/>
      <c r="C3314" s="540"/>
      <c r="D3314" s="538" t="str">
        <f ca="1">IFERROR(_xludf.XLOOKUP(E3314,예산코드!D:D,예산코드!A:A),"")</f>
        <v/>
      </c>
      <c r="E3314" s="540"/>
      <c r="F3314" s="542"/>
      <c r="G3314" s="506"/>
      <c r="H3314" s="507"/>
      <c r="I3314" s="540"/>
      <c r="J3314" s="540"/>
      <c r="K3314" s="543"/>
      <c r="L3314" s="543"/>
      <c r="M3314" s="543" t="str">
        <f t="array" aca="1" ref="M3314" ca="1">IFERROR(_xludf.IFS(지출내역_LMT!$J3314="원천",지출내역_LMT!$K3314*3.3%*-1,지출내역_LMT!$J3314="원천/고용",SUM(지출내역_LMT!$K3314*3.3%*-1,지출내역_LMT!$K3314*75%*0.8%*-1)),"")</f>
        <v/>
      </c>
      <c r="N3314" s="543"/>
      <c r="O3314" s="540"/>
      <c r="P3314" s="540"/>
      <c r="Q3314" s="537"/>
      <c r="R3314" s="537"/>
      <c r="S3314" s="537"/>
    </row>
    <row r="3315" spans="2:19" ht="18.75" customHeight="1">
      <c r="B3315" s="541"/>
      <c r="C3315" s="541"/>
      <c r="D3315" s="538" t="str">
        <f ca="1">IFERROR(_xludf.XLOOKUP(E3315,예산코드!D:D,예산코드!A:A),"")</f>
        <v/>
      </c>
      <c r="E3315" s="541"/>
      <c r="F3315" s="544"/>
      <c r="G3315" s="508"/>
      <c r="H3315" s="509"/>
      <c r="I3315" s="541"/>
      <c r="J3315" s="541"/>
      <c r="K3315" s="545"/>
      <c r="L3315" s="545"/>
      <c r="M3315" s="545" t="str">
        <f t="array" aca="1" ref="M3315" ca="1">IFERROR(_xludf.IFS(지출내역_LMT!$J3315="원천",지출내역_LMT!$K3315*3.3%*-1,지출내역_LMT!$J3315="원천/고용",SUM(지출내역_LMT!$K3315*3.3%*-1,지출내역_LMT!$K3315*75%*0.8%*-1)),"")</f>
        <v/>
      </c>
      <c r="N3315" s="545"/>
      <c r="O3315" s="541"/>
      <c r="P3315" s="541"/>
      <c r="Q3315" s="537"/>
      <c r="R3315" s="537"/>
      <c r="S3315" s="537"/>
    </row>
    <row r="3316" spans="2:19" ht="18.75" customHeight="1">
      <c r="B3316" s="540"/>
      <c r="C3316" s="540"/>
      <c r="D3316" s="538" t="str">
        <f ca="1">IFERROR(_xludf.XLOOKUP(E3316,예산코드!D:D,예산코드!A:A),"")</f>
        <v/>
      </c>
      <c r="E3316" s="540"/>
      <c r="F3316" s="542"/>
      <c r="G3316" s="506"/>
      <c r="H3316" s="507"/>
      <c r="I3316" s="540"/>
      <c r="J3316" s="540"/>
      <c r="K3316" s="543"/>
      <c r="L3316" s="543"/>
      <c r="M3316" s="543" t="str">
        <f t="array" aca="1" ref="M3316" ca="1">IFERROR(_xludf.IFS(지출내역_LMT!$J3316="원천",지출내역_LMT!$K3316*3.3%*-1,지출내역_LMT!$J3316="원천/고용",SUM(지출내역_LMT!$K3316*3.3%*-1,지출내역_LMT!$K3316*75%*0.8%*-1)),"")</f>
        <v/>
      </c>
      <c r="N3316" s="543"/>
      <c r="O3316" s="540"/>
      <c r="P3316" s="540"/>
      <c r="Q3316" s="537"/>
      <c r="R3316" s="537"/>
      <c r="S3316" s="537"/>
    </row>
    <row r="3317" spans="2:19" ht="18.75" customHeight="1">
      <c r="B3317" s="541"/>
      <c r="C3317" s="541"/>
      <c r="D3317" s="538" t="str">
        <f ca="1">IFERROR(_xludf.XLOOKUP(E3317,예산코드!D:D,예산코드!A:A),"")</f>
        <v/>
      </c>
      <c r="E3317" s="541"/>
      <c r="F3317" s="544"/>
      <c r="G3317" s="508"/>
      <c r="H3317" s="509"/>
      <c r="I3317" s="541"/>
      <c r="J3317" s="541"/>
      <c r="K3317" s="545"/>
      <c r="L3317" s="545"/>
      <c r="M3317" s="545" t="str">
        <f t="array" aca="1" ref="M3317" ca="1">IFERROR(_xludf.IFS(지출내역_LMT!$J3317="원천",지출내역_LMT!$K3317*3.3%*-1,지출내역_LMT!$J3317="원천/고용",SUM(지출내역_LMT!$K3317*3.3%*-1,지출내역_LMT!$K3317*75%*0.8%*-1)),"")</f>
        <v/>
      </c>
      <c r="N3317" s="545"/>
      <c r="O3317" s="541"/>
      <c r="P3317" s="541"/>
      <c r="Q3317" s="537"/>
      <c r="R3317" s="537"/>
      <c r="S3317" s="537"/>
    </row>
    <row r="3318" spans="2:19" ht="18.75" customHeight="1">
      <c r="B3318" s="540"/>
      <c r="C3318" s="540"/>
      <c r="D3318" s="538" t="str">
        <f ca="1">IFERROR(_xludf.XLOOKUP(E3318,예산코드!D:D,예산코드!A:A),"")</f>
        <v/>
      </c>
      <c r="E3318" s="540"/>
      <c r="F3318" s="542"/>
      <c r="G3318" s="506"/>
      <c r="H3318" s="507"/>
      <c r="I3318" s="540"/>
      <c r="J3318" s="540"/>
      <c r="K3318" s="543"/>
      <c r="L3318" s="543"/>
      <c r="M3318" s="543" t="str">
        <f t="array" aca="1" ref="M3318" ca="1">IFERROR(_xludf.IFS(지출내역_LMT!$J3318="원천",지출내역_LMT!$K3318*3.3%*-1,지출내역_LMT!$J3318="원천/고용",SUM(지출내역_LMT!$K3318*3.3%*-1,지출내역_LMT!$K3318*75%*0.8%*-1)),"")</f>
        <v/>
      </c>
      <c r="N3318" s="543"/>
      <c r="O3318" s="540"/>
      <c r="P3318" s="540"/>
      <c r="Q3318" s="537"/>
      <c r="R3318" s="537"/>
      <c r="S3318" s="537"/>
    </row>
    <row r="3319" spans="2:19" ht="18.75" customHeight="1">
      <c r="B3319" s="541"/>
      <c r="C3319" s="541"/>
      <c r="D3319" s="538" t="str">
        <f ca="1">IFERROR(_xludf.XLOOKUP(E3319,예산코드!D:D,예산코드!A:A),"")</f>
        <v/>
      </c>
      <c r="E3319" s="541"/>
      <c r="F3319" s="544"/>
      <c r="G3319" s="508"/>
      <c r="H3319" s="509"/>
      <c r="I3319" s="541"/>
      <c r="J3319" s="541"/>
      <c r="K3319" s="545"/>
      <c r="L3319" s="545"/>
      <c r="M3319" s="545" t="str">
        <f t="array" aca="1" ref="M3319" ca="1">IFERROR(_xludf.IFS(지출내역_LMT!$J3319="원천",지출내역_LMT!$K3319*3.3%*-1,지출내역_LMT!$J3319="원천/고용",SUM(지출내역_LMT!$K3319*3.3%*-1,지출내역_LMT!$K3319*75%*0.8%*-1)),"")</f>
        <v/>
      </c>
      <c r="N3319" s="545"/>
      <c r="O3319" s="541"/>
      <c r="P3319" s="541"/>
      <c r="Q3319" s="537"/>
      <c r="R3319" s="537"/>
      <c r="S3319" s="537"/>
    </row>
    <row r="3320" spans="2:19" ht="18.75" customHeight="1">
      <c r="B3320" s="540"/>
      <c r="C3320" s="540"/>
      <c r="D3320" s="538" t="str">
        <f ca="1">IFERROR(_xludf.XLOOKUP(E3320,예산코드!D:D,예산코드!A:A),"")</f>
        <v/>
      </c>
      <c r="E3320" s="540"/>
      <c r="F3320" s="542"/>
      <c r="G3320" s="506"/>
      <c r="H3320" s="507"/>
      <c r="I3320" s="540"/>
      <c r="J3320" s="540"/>
      <c r="K3320" s="543"/>
      <c r="L3320" s="543"/>
      <c r="M3320" s="543" t="str">
        <f t="array" aca="1" ref="M3320" ca="1">IFERROR(_xludf.IFS(지출내역_LMT!$J3320="원천",지출내역_LMT!$K3320*3.3%*-1,지출내역_LMT!$J3320="원천/고용",SUM(지출내역_LMT!$K3320*3.3%*-1,지출내역_LMT!$K3320*75%*0.8%*-1)),"")</f>
        <v/>
      </c>
      <c r="N3320" s="543"/>
      <c r="O3320" s="540"/>
      <c r="P3320" s="540"/>
      <c r="Q3320" s="537"/>
      <c r="R3320" s="537"/>
      <c r="S3320" s="537"/>
    </row>
    <row r="3321" spans="2:19" ht="18.75" customHeight="1">
      <c r="B3321" s="541"/>
      <c r="C3321" s="541"/>
      <c r="D3321" s="538" t="str">
        <f ca="1">IFERROR(_xludf.XLOOKUP(E3321,예산코드!D:D,예산코드!A:A),"")</f>
        <v/>
      </c>
      <c r="E3321" s="541"/>
      <c r="F3321" s="544"/>
      <c r="G3321" s="508"/>
      <c r="H3321" s="509"/>
      <c r="I3321" s="541"/>
      <c r="J3321" s="541"/>
      <c r="K3321" s="545"/>
      <c r="L3321" s="545"/>
      <c r="M3321" s="545" t="str">
        <f t="array" aca="1" ref="M3321" ca="1">IFERROR(_xludf.IFS(지출내역_LMT!$J3321="원천",지출내역_LMT!$K3321*3.3%*-1,지출내역_LMT!$J3321="원천/고용",SUM(지출내역_LMT!$K3321*3.3%*-1,지출내역_LMT!$K3321*75%*0.8%*-1)),"")</f>
        <v/>
      </c>
      <c r="N3321" s="545"/>
      <c r="O3321" s="541"/>
      <c r="P3321" s="541"/>
      <c r="Q3321" s="537"/>
      <c r="R3321" s="537"/>
      <c r="S3321" s="537"/>
    </row>
    <row r="3322" spans="2:19" ht="18.75" customHeight="1">
      <c r="B3322" s="540"/>
      <c r="C3322" s="540"/>
      <c r="D3322" s="538" t="str">
        <f ca="1">IFERROR(_xludf.XLOOKUP(E3322,예산코드!D:D,예산코드!A:A),"")</f>
        <v/>
      </c>
      <c r="E3322" s="540"/>
      <c r="F3322" s="542"/>
      <c r="G3322" s="506"/>
      <c r="H3322" s="507"/>
      <c r="I3322" s="540"/>
      <c r="J3322" s="540"/>
      <c r="K3322" s="543"/>
      <c r="L3322" s="543"/>
      <c r="M3322" s="543" t="str">
        <f t="array" aca="1" ref="M3322" ca="1">IFERROR(_xludf.IFS(지출내역_LMT!$J3322="원천",지출내역_LMT!$K3322*3.3%*-1,지출내역_LMT!$J3322="원천/고용",SUM(지출내역_LMT!$K3322*3.3%*-1,지출내역_LMT!$K3322*75%*0.8%*-1)),"")</f>
        <v/>
      </c>
      <c r="N3322" s="543"/>
      <c r="O3322" s="540"/>
      <c r="P3322" s="540"/>
      <c r="Q3322" s="537"/>
      <c r="R3322" s="537"/>
      <c r="S3322" s="537"/>
    </row>
    <row r="3323" spans="2:19" ht="18.75" customHeight="1">
      <c r="B3323" s="541"/>
      <c r="C3323" s="541"/>
      <c r="D3323" s="538" t="str">
        <f ca="1">IFERROR(_xludf.XLOOKUP(E3323,예산코드!D:D,예산코드!A:A),"")</f>
        <v/>
      </c>
      <c r="E3323" s="541"/>
      <c r="F3323" s="544"/>
      <c r="G3323" s="508"/>
      <c r="H3323" s="509"/>
      <c r="I3323" s="541"/>
      <c r="J3323" s="541"/>
      <c r="K3323" s="545"/>
      <c r="L3323" s="545"/>
      <c r="M3323" s="545" t="str">
        <f t="array" aca="1" ref="M3323" ca="1">IFERROR(_xludf.IFS(지출내역_LMT!$J3323="원천",지출내역_LMT!$K3323*3.3%*-1,지출내역_LMT!$J3323="원천/고용",SUM(지출내역_LMT!$K3323*3.3%*-1,지출내역_LMT!$K3323*75%*0.8%*-1)),"")</f>
        <v/>
      </c>
      <c r="N3323" s="545"/>
      <c r="O3323" s="541"/>
      <c r="P3323" s="541"/>
      <c r="Q3323" s="537"/>
      <c r="R3323" s="537"/>
      <c r="S3323" s="537"/>
    </row>
    <row r="3324" spans="2:19" ht="18.75" customHeight="1">
      <c r="B3324" s="540"/>
      <c r="C3324" s="540"/>
      <c r="D3324" s="538" t="str">
        <f ca="1">IFERROR(_xludf.XLOOKUP(E3324,예산코드!D:D,예산코드!A:A),"")</f>
        <v/>
      </c>
      <c r="E3324" s="540"/>
      <c r="F3324" s="542"/>
      <c r="G3324" s="506"/>
      <c r="H3324" s="507"/>
      <c r="I3324" s="540"/>
      <c r="J3324" s="540"/>
      <c r="K3324" s="543"/>
      <c r="L3324" s="543"/>
      <c r="M3324" s="543" t="str">
        <f t="array" aca="1" ref="M3324" ca="1">IFERROR(_xludf.IFS(지출내역_LMT!$J3324="원천",지출내역_LMT!$K3324*3.3%*-1,지출내역_LMT!$J3324="원천/고용",SUM(지출내역_LMT!$K3324*3.3%*-1,지출내역_LMT!$K3324*75%*0.8%*-1)),"")</f>
        <v/>
      </c>
      <c r="N3324" s="543"/>
      <c r="O3324" s="540"/>
      <c r="P3324" s="540"/>
      <c r="Q3324" s="537"/>
      <c r="R3324" s="537"/>
      <c r="S3324" s="537"/>
    </row>
    <row r="3325" spans="2:19" ht="18.75" customHeight="1">
      <c r="B3325" s="541"/>
      <c r="C3325" s="541"/>
      <c r="D3325" s="538" t="str">
        <f ca="1">IFERROR(_xludf.XLOOKUP(E3325,예산코드!D:D,예산코드!A:A),"")</f>
        <v/>
      </c>
      <c r="E3325" s="541"/>
      <c r="F3325" s="544"/>
      <c r="G3325" s="508"/>
      <c r="H3325" s="509"/>
      <c r="I3325" s="541"/>
      <c r="J3325" s="541"/>
      <c r="K3325" s="545"/>
      <c r="L3325" s="545"/>
      <c r="M3325" s="545" t="str">
        <f t="array" aca="1" ref="M3325" ca="1">IFERROR(_xludf.IFS(지출내역_LMT!$J3325="원천",지출내역_LMT!$K3325*3.3%*-1,지출내역_LMT!$J3325="원천/고용",SUM(지출내역_LMT!$K3325*3.3%*-1,지출내역_LMT!$K3325*75%*0.8%*-1)),"")</f>
        <v/>
      </c>
      <c r="N3325" s="545"/>
      <c r="O3325" s="541"/>
      <c r="P3325" s="541"/>
      <c r="Q3325" s="537"/>
      <c r="R3325" s="537"/>
      <c r="S3325" s="537"/>
    </row>
    <row r="3326" spans="2:19" ht="18.75" customHeight="1">
      <c r="B3326" s="540"/>
      <c r="C3326" s="540"/>
      <c r="D3326" s="538" t="str">
        <f ca="1">IFERROR(_xludf.XLOOKUP(E3326,예산코드!D:D,예산코드!A:A),"")</f>
        <v/>
      </c>
      <c r="E3326" s="540"/>
      <c r="F3326" s="542"/>
      <c r="G3326" s="506"/>
      <c r="H3326" s="507"/>
      <c r="I3326" s="540"/>
      <c r="J3326" s="540"/>
      <c r="K3326" s="543"/>
      <c r="L3326" s="543"/>
      <c r="M3326" s="543" t="str">
        <f t="array" aca="1" ref="M3326" ca="1">IFERROR(_xludf.IFS(지출내역_LMT!$J3326="원천",지출내역_LMT!$K3326*3.3%*-1,지출내역_LMT!$J3326="원천/고용",SUM(지출내역_LMT!$K3326*3.3%*-1,지출내역_LMT!$K3326*75%*0.8%*-1)),"")</f>
        <v/>
      </c>
      <c r="N3326" s="543"/>
      <c r="O3326" s="540"/>
      <c r="P3326" s="540"/>
      <c r="Q3326" s="537"/>
      <c r="R3326" s="537"/>
      <c r="S3326" s="537"/>
    </row>
    <row r="3327" spans="2:19" ht="18.75" customHeight="1">
      <c r="B3327" s="541"/>
      <c r="C3327" s="541"/>
      <c r="D3327" s="538" t="str">
        <f ca="1">IFERROR(_xludf.XLOOKUP(E3327,예산코드!D:D,예산코드!A:A),"")</f>
        <v/>
      </c>
      <c r="E3327" s="541"/>
      <c r="F3327" s="544"/>
      <c r="G3327" s="508"/>
      <c r="H3327" s="509"/>
      <c r="I3327" s="541"/>
      <c r="J3327" s="541"/>
      <c r="K3327" s="545"/>
      <c r="L3327" s="545"/>
      <c r="M3327" s="545" t="str">
        <f t="array" aca="1" ref="M3327" ca="1">IFERROR(_xludf.IFS(지출내역_LMT!$J3327="원천",지출내역_LMT!$K3327*3.3%*-1,지출내역_LMT!$J3327="원천/고용",SUM(지출내역_LMT!$K3327*3.3%*-1,지출내역_LMT!$K3327*75%*0.8%*-1)),"")</f>
        <v/>
      </c>
      <c r="N3327" s="545"/>
      <c r="O3327" s="541"/>
      <c r="P3327" s="541"/>
      <c r="Q3327" s="537"/>
      <c r="R3327" s="537"/>
      <c r="S3327" s="537"/>
    </row>
    <row r="3328" spans="2:19" ht="18.75" customHeight="1">
      <c r="B3328" s="540"/>
      <c r="C3328" s="540"/>
      <c r="D3328" s="538" t="str">
        <f ca="1">IFERROR(_xludf.XLOOKUP(E3328,예산코드!D:D,예산코드!A:A),"")</f>
        <v/>
      </c>
      <c r="E3328" s="540"/>
      <c r="F3328" s="542"/>
      <c r="G3328" s="506"/>
      <c r="H3328" s="507"/>
      <c r="I3328" s="540"/>
      <c r="J3328" s="540"/>
      <c r="K3328" s="543"/>
      <c r="L3328" s="543"/>
      <c r="M3328" s="543" t="str">
        <f t="array" aca="1" ref="M3328" ca="1">IFERROR(_xludf.IFS(지출내역_LMT!$J3328="원천",지출내역_LMT!$K3328*3.3%*-1,지출내역_LMT!$J3328="원천/고용",SUM(지출내역_LMT!$K3328*3.3%*-1,지출내역_LMT!$K3328*75%*0.8%*-1)),"")</f>
        <v/>
      </c>
      <c r="N3328" s="543"/>
      <c r="O3328" s="540"/>
      <c r="P3328" s="540"/>
      <c r="Q3328" s="537"/>
      <c r="R3328" s="537"/>
      <c r="S3328" s="537"/>
    </row>
    <row r="3329" spans="2:19" ht="18.75" customHeight="1">
      <c r="B3329" s="541"/>
      <c r="C3329" s="541"/>
      <c r="D3329" s="538" t="str">
        <f ca="1">IFERROR(_xludf.XLOOKUP(E3329,예산코드!D:D,예산코드!A:A),"")</f>
        <v/>
      </c>
      <c r="E3329" s="541"/>
      <c r="F3329" s="544"/>
      <c r="G3329" s="508"/>
      <c r="H3329" s="509"/>
      <c r="I3329" s="541"/>
      <c r="J3329" s="541"/>
      <c r="K3329" s="545"/>
      <c r="L3329" s="545"/>
      <c r="M3329" s="545" t="str">
        <f t="array" aca="1" ref="M3329" ca="1">IFERROR(_xludf.IFS(지출내역_LMT!$J3329="원천",지출내역_LMT!$K3329*3.3%*-1,지출내역_LMT!$J3329="원천/고용",SUM(지출내역_LMT!$K3329*3.3%*-1,지출내역_LMT!$K3329*75%*0.8%*-1)),"")</f>
        <v/>
      </c>
      <c r="N3329" s="545"/>
      <c r="O3329" s="541"/>
      <c r="P3329" s="541"/>
      <c r="Q3329" s="537"/>
      <c r="R3329" s="537"/>
      <c r="S3329" s="537"/>
    </row>
    <row r="3330" spans="2:19" ht="18.75" customHeight="1">
      <c r="B3330" s="540"/>
      <c r="C3330" s="540"/>
      <c r="D3330" s="538" t="str">
        <f ca="1">IFERROR(_xludf.XLOOKUP(E3330,예산코드!D:D,예산코드!A:A),"")</f>
        <v/>
      </c>
      <c r="E3330" s="540"/>
      <c r="F3330" s="542"/>
      <c r="G3330" s="506"/>
      <c r="H3330" s="507"/>
      <c r="I3330" s="540"/>
      <c r="J3330" s="540"/>
      <c r="K3330" s="543"/>
      <c r="L3330" s="543"/>
      <c r="M3330" s="543" t="str">
        <f t="array" aca="1" ref="M3330" ca="1">IFERROR(_xludf.IFS(지출내역_LMT!$J3330="원천",지출내역_LMT!$K3330*3.3%*-1,지출내역_LMT!$J3330="원천/고용",SUM(지출내역_LMT!$K3330*3.3%*-1,지출내역_LMT!$K3330*75%*0.8%*-1)),"")</f>
        <v/>
      </c>
      <c r="N3330" s="543"/>
      <c r="O3330" s="540"/>
      <c r="P3330" s="540"/>
      <c r="Q3330" s="537"/>
      <c r="R3330" s="537"/>
      <c r="S3330" s="537"/>
    </row>
    <row r="3331" spans="2:19" ht="18.75" customHeight="1">
      <c r="B3331" s="541"/>
      <c r="C3331" s="541"/>
      <c r="D3331" s="538" t="str">
        <f ca="1">IFERROR(_xludf.XLOOKUP(E3331,예산코드!D:D,예산코드!A:A),"")</f>
        <v/>
      </c>
      <c r="E3331" s="541"/>
      <c r="F3331" s="544"/>
      <c r="G3331" s="508"/>
      <c r="H3331" s="509"/>
      <c r="I3331" s="541"/>
      <c r="J3331" s="541"/>
      <c r="K3331" s="545"/>
      <c r="L3331" s="545"/>
      <c r="M3331" s="545" t="str">
        <f t="array" aca="1" ref="M3331" ca="1">IFERROR(_xludf.IFS(지출내역_LMT!$J3331="원천",지출내역_LMT!$K3331*3.3%*-1,지출내역_LMT!$J3331="원천/고용",SUM(지출내역_LMT!$K3331*3.3%*-1,지출내역_LMT!$K3331*75%*0.8%*-1)),"")</f>
        <v/>
      </c>
      <c r="N3331" s="545"/>
      <c r="O3331" s="541"/>
      <c r="P3331" s="541"/>
      <c r="Q3331" s="537"/>
      <c r="R3331" s="537"/>
      <c r="S3331" s="537"/>
    </row>
    <row r="3332" spans="2:19" ht="18.75" customHeight="1">
      <c r="B3332" s="540"/>
      <c r="C3332" s="540"/>
      <c r="D3332" s="538" t="str">
        <f ca="1">IFERROR(_xludf.XLOOKUP(E3332,예산코드!D:D,예산코드!A:A),"")</f>
        <v/>
      </c>
      <c r="E3332" s="540"/>
      <c r="F3332" s="542"/>
      <c r="G3332" s="506"/>
      <c r="H3332" s="507"/>
      <c r="I3332" s="540"/>
      <c r="J3332" s="540"/>
      <c r="K3332" s="543"/>
      <c r="L3332" s="543"/>
      <c r="M3332" s="543" t="str">
        <f t="array" aca="1" ref="M3332" ca="1">IFERROR(_xludf.IFS(지출내역_LMT!$J3332="원천",지출내역_LMT!$K3332*3.3%*-1,지출내역_LMT!$J3332="원천/고용",SUM(지출내역_LMT!$K3332*3.3%*-1,지출내역_LMT!$K3332*75%*0.8%*-1)),"")</f>
        <v/>
      </c>
      <c r="N3332" s="543"/>
      <c r="O3332" s="540"/>
      <c r="P3332" s="540"/>
      <c r="Q3332" s="537"/>
      <c r="R3332" s="537"/>
      <c r="S3332" s="537"/>
    </row>
    <row r="3333" spans="2:19" ht="18.75" customHeight="1">
      <c r="B3333" s="541"/>
      <c r="C3333" s="541"/>
      <c r="D3333" s="538" t="str">
        <f ca="1">IFERROR(_xludf.XLOOKUP(E3333,예산코드!D:D,예산코드!A:A),"")</f>
        <v/>
      </c>
      <c r="E3333" s="541"/>
      <c r="F3333" s="544"/>
      <c r="G3333" s="508"/>
      <c r="H3333" s="509"/>
      <c r="I3333" s="541"/>
      <c r="J3333" s="541"/>
      <c r="K3333" s="545"/>
      <c r="L3333" s="545"/>
      <c r="M3333" s="545" t="str">
        <f t="array" aca="1" ref="M3333" ca="1">IFERROR(_xludf.IFS(지출내역_LMT!$J3333="원천",지출내역_LMT!$K3333*3.3%*-1,지출내역_LMT!$J3333="원천/고용",SUM(지출내역_LMT!$K3333*3.3%*-1,지출내역_LMT!$K3333*75%*0.8%*-1)),"")</f>
        <v/>
      </c>
      <c r="N3333" s="545"/>
      <c r="O3333" s="541"/>
      <c r="P3333" s="541"/>
      <c r="Q3333" s="537"/>
      <c r="R3333" s="537"/>
      <c r="S3333" s="537"/>
    </row>
    <row r="3334" spans="2:19" ht="18.75" customHeight="1">
      <c r="B3334" s="540"/>
      <c r="C3334" s="540"/>
      <c r="D3334" s="538" t="str">
        <f ca="1">IFERROR(_xludf.XLOOKUP(E3334,예산코드!D:D,예산코드!A:A),"")</f>
        <v/>
      </c>
      <c r="E3334" s="540"/>
      <c r="F3334" s="542"/>
      <c r="G3334" s="506"/>
      <c r="H3334" s="507"/>
      <c r="I3334" s="540"/>
      <c r="J3334" s="540"/>
      <c r="K3334" s="543"/>
      <c r="L3334" s="543"/>
      <c r="M3334" s="543" t="str">
        <f t="array" aca="1" ref="M3334" ca="1">IFERROR(_xludf.IFS(지출내역_LMT!$J3334="원천",지출내역_LMT!$K3334*3.3%*-1,지출내역_LMT!$J3334="원천/고용",SUM(지출내역_LMT!$K3334*3.3%*-1,지출내역_LMT!$K3334*75%*0.8%*-1)),"")</f>
        <v/>
      </c>
      <c r="N3334" s="543"/>
      <c r="O3334" s="540"/>
      <c r="P3334" s="540"/>
      <c r="Q3334" s="537"/>
      <c r="R3334" s="537"/>
      <c r="S3334" s="537"/>
    </row>
    <row r="3335" spans="2:19" ht="18.75" customHeight="1">
      <c r="B3335" s="541"/>
      <c r="C3335" s="541"/>
      <c r="D3335" s="538" t="str">
        <f ca="1">IFERROR(_xludf.XLOOKUP(E3335,예산코드!D:D,예산코드!A:A),"")</f>
        <v/>
      </c>
      <c r="E3335" s="541"/>
      <c r="F3335" s="544"/>
      <c r="G3335" s="508"/>
      <c r="H3335" s="509"/>
      <c r="I3335" s="541"/>
      <c r="J3335" s="541"/>
      <c r="K3335" s="545"/>
      <c r="L3335" s="545"/>
      <c r="M3335" s="545" t="str">
        <f t="array" aca="1" ref="M3335" ca="1">IFERROR(_xludf.IFS(지출내역_LMT!$J3335="원천",지출내역_LMT!$K3335*3.3%*-1,지출내역_LMT!$J3335="원천/고용",SUM(지출내역_LMT!$K3335*3.3%*-1,지출내역_LMT!$K3335*75%*0.8%*-1)),"")</f>
        <v/>
      </c>
      <c r="N3335" s="545"/>
      <c r="O3335" s="541"/>
      <c r="P3335" s="541"/>
      <c r="Q3335" s="537"/>
      <c r="R3335" s="537"/>
      <c r="S3335" s="537"/>
    </row>
    <row r="3336" spans="2:19" ht="18.75" customHeight="1">
      <c r="B3336" s="540"/>
      <c r="C3336" s="540"/>
      <c r="D3336" s="538" t="str">
        <f ca="1">IFERROR(_xludf.XLOOKUP(E3336,예산코드!D:D,예산코드!A:A),"")</f>
        <v/>
      </c>
      <c r="E3336" s="540"/>
      <c r="F3336" s="542"/>
      <c r="G3336" s="506"/>
      <c r="H3336" s="507"/>
      <c r="I3336" s="540"/>
      <c r="J3336" s="540"/>
      <c r="K3336" s="543"/>
      <c r="L3336" s="543"/>
      <c r="M3336" s="543" t="str">
        <f t="array" aca="1" ref="M3336" ca="1">IFERROR(_xludf.IFS(지출내역_LMT!$J3336="원천",지출내역_LMT!$K3336*3.3%*-1,지출내역_LMT!$J3336="원천/고용",SUM(지출내역_LMT!$K3336*3.3%*-1,지출내역_LMT!$K3336*75%*0.8%*-1)),"")</f>
        <v/>
      </c>
      <c r="N3336" s="543"/>
      <c r="O3336" s="540"/>
      <c r="P3336" s="540"/>
      <c r="Q3336" s="537"/>
      <c r="R3336" s="537"/>
      <c r="S3336" s="537"/>
    </row>
    <row r="3337" spans="2:19" ht="18.75" customHeight="1">
      <c r="B3337" s="541"/>
      <c r="C3337" s="541"/>
      <c r="D3337" s="538" t="str">
        <f ca="1">IFERROR(_xludf.XLOOKUP(E3337,예산코드!D:D,예산코드!A:A),"")</f>
        <v/>
      </c>
      <c r="E3337" s="541"/>
      <c r="F3337" s="544"/>
      <c r="G3337" s="508"/>
      <c r="H3337" s="509"/>
      <c r="I3337" s="541"/>
      <c r="J3337" s="541"/>
      <c r="K3337" s="545"/>
      <c r="L3337" s="545"/>
      <c r="M3337" s="545" t="str">
        <f t="array" aca="1" ref="M3337" ca="1">IFERROR(_xludf.IFS(지출내역_LMT!$J3337="원천",지출내역_LMT!$K3337*3.3%*-1,지출내역_LMT!$J3337="원천/고용",SUM(지출내역_LMT!$K3337*3.3%*-1,지출내역_LMT!$K3337*75%*0.8%*-1)),"")</f>
        <v/>
      </c>
      <c r="N3337" s="545"/>
      <c r="O3337" s="541"/>
      <c r="P3337" s="541"/>
      <c r="Q3337" s="537"/>
      <c r="R3337" s="537"/>
      <c r="S3337" s="537"/>
    </row>
    <row r="3338" spans="2:19" ht="18.75" customHeight="1">
      <c r="B3338" s="540"/>
      <c r="C3338" s="540"/>
      <c r="D3338" s="538" t="str">
        <f ca="1">IFERROR(_xludf.XLOOKUP(E3338,예산코드!D:D,예산코드!A:A),"")</f>
        <v/>
      </c>
      <c r="E3338" s="540"/>
      <c r="F3338" s="542"/>
      <c r="G3338" s="506"/>
      <c r="H3338" s="507"/>
      <c r="I3338" s="540"/>
      <c r="J3338" s="540"/>
      <c r="K3338" s="543"/>
      <c r="L3338" s="543"/>
      <c r="M3338" s="543" t="str">
        <f t="array" aca="1" ref="M3338" ca="1">IFERROR(_xludf.IFS(지출내역_LMT!$J3338="원천",지출내역_LMT!$K3338*3.3%*-1,지출내역_LMT!$J3338="원천/고용",SUM(지출내역_LMT!$K3338*3.3%*-1,지출내역_LMT!$K3338*75%*0.8%*-1)),"")</f>
        <v/>
      </c>
      <c r="N3338" s="543"/>
      <c r="O3338" s="540"/>
      <c r="P3338" s="540"/>
      <c r="Q3338" s="537"/>
      <c r="R3338" s="537"/>
      <c r="S3338" s="537"/>
    </row>
    <row r="3339" spans="2:19" ht="18.75" customHeight="1">
      <c r="B3339" s="541"/>
      <c r="C3339" s="541"/>
      <c r="D3339" s="538" t="str">
        <f ca="1">IFERROR(_xludf.XLOOKUP(E3339,예산코드!D:D,예산코드!A:A),"")</f>
        <v/>
      </c>
      <c r="E3339" s="541"/>
      <c r="F3339" s="544"/>
      <c r="G3339" s="508"/>
      <c r="H3339" s="509"/>
      <c r="I3339" s="541"/>
      <c r="J3339" s="541"/>
      <c r="K3339" s="545"/>
      <c r="L3339" s="545"/>
      <c r="M3339" s="545" t="str">
        <f t="array" aca="1" ref="M3339" ca="1">IFERROR(_xludf.IFS(지출내역_LMT!$J3339="원천",지출내역_LMT!$K3339*3.3%*-1,지출내역_LMT!$J3339="원천/고용",SUM(지출내역_LMT!$K3339*3.3%*-1,지출내역_LMT!$K3339*75%*0.8%*-1)),"")</f>
        <v/>
      </c>
      <c r="N3339" s="545"/>
      <c r="O3339" s="541"/>
      <c r="P3339" s="541"/>
      <c r="Q3339" s="537"/>
      <c r="R3339" s="537"/>
      <c r="S3339" s="537"/>
    </row>
    <row r="3340" spans="2:19" ht="18.75" customHeight="1">
      <c r="B3340" s="540"/>
      <c r="C3340" s="540"/>
      <c r="D3340" s="538" t="str">
        <f ca="1">IFERROR(_xludf.XLOOKUP(E3340,예산코드!D:D,예산코드!A:A),"")</f>
        <v/>
      </c>
      <c r="E3340" s="540"/>
      <c r="F3340" s="542"/>
      <c r="G3340" s="506"/>
      <c r="H3340" s="507"/>
      <c r="I3340" s="540"/>
      <c r="J3340" s="540"/>
      <c r="K3340" s="543"/>
      <c r="L3340" s="543"/>
      <c r="M3340" s="543" t="str">
        <f t="array" aca="1" ref="M3340" ca="1">IFERROR(_xludf.IFS(지출내역_LMT!$J3340="원천",지출내역_LMT!$K3340*3.3%*-1,지출내역_LMT!$J3340="원천/고용",SUM(지출내역_LMT!$K3340*3.3%*-1,지출내역_LMT!$K3340*75%*0.8%*-1)),"")</f>
        <v/>
      </c>
      <c r="N3340" s="543"/>
      <c r="O3340" s="540"/>
      <c r="P3340" s="540"/>
      <c r="Q3340" s="537"/>
      <c r="R3340" s="537"/>
      <c r="S3340" s="537"/>
    </row>
    <row r="3341" spans="2:19" ht="18.75" customHeight="1">
      <c r="B3341" s="541"/>
      <c r="C3341" s="541"/>
      <c r="D3341" s="538" t="str">
        <f ca="1">IFERROR(_xludf.XLOOKUP(E3341,예산코드!D:D,예산코드!A:A),"")</f>
        <v/>
      </c>
      <c r="E3341" s="541"/>
      <c r="F3341" s="544"/>
      <c r="G3341" s="508"/>
      <c r="H3341" s="509"/>
      <c r="I3341" s="541"/>
      <c r="J3341" s="541"/>
      <c r="K3341" s="545"/>
      <c r="L3341" s="545"/>
      <c r="M3341" s="545" t="str">
        <f t="array" aca="1" ref="M3341" ca="1">IFERROR(_xludf.IFS(지출내역_LMT!$J3341="원천",지출내역_LMT!$K3341*3.3%*-1,지출내역_LMT!$J3341="원천/고용",SUM(지출내역_LMT!$K3341*3.3%*-1,지출내역_LMT!$K3341*75%*0.8%*-1)),"")</f>
        <v/>
      </c>
      <c r="N3341" s="545"/>
      <c r="O3341" s="541"/>
      <c r="P3341" s="541"/>
      <c r="Q3341" s="537"/>
      <c r="R3341" s="537"/>
      <c r="S3341" s="537"/>
    </row>
    <row r="3342" spans="2:19" ht="18.75" customHeight="1">
      <c r="B3342" s="540"/>
      <c r="C3342" s="540"/>
      <c r="D3342" s="538" t="str">
        <f ca="1">IFERROR(_xludf.XLOOKUP(E3342,예산코드!D:D,예산코드!A:A),"")</f>
        <v/>
      </c>
      <c r="E3342" s="540"/>
      <c r="F3342" s="542"/>
      <c r="G3342" s="506"/>
      <c r="H3342" s="507"/>
      <c r="I3342" s="540"/>
      <c r="J3342" s="540"/>
      <c r="K3342" s="543"/>
      <c r="L3342" s="543"/>
      <c r="M3342" s="543" t="str">
        <f t="array" aca="1" ref="M3342" ca="1">IFERROR(_xludf.IFS(지출내역_LMT!$J3342="원천",지출내역_LMT!$K3342*3.3%*-1,지출내역_LMT!$J3342="원천/고용",SUM(지출내역_LMT!$K3342*3.3%*-1,지출내역_LMT!$K3342*75%*0.8%*-1)),"")</f>
        <v/>
      </c>
      <c r="N3342" s="543"/>
      <c r="O3342" s="540"/>
      <c r="P3342" s="540"/>
      <c r="Q3342" s="537"/>
      <c r="R3342" s="537"/>
      <c r="S3342" s="537"/>
    </row>
    <row r="3343" spans="2:19" ht="18.75" customHeight="1">
      <c r="B3343" s="541"/>
      <c r="C3343" s="541"/>
      <c r="D3343" s="538" t="str">
        <f ca="1">IFERROR(_xludf.XLOOKUP(E3343,예산코드!D:D,예산코드!A:A),"")</f>
        <v/>
      </c>
      <c r="E3343" s="541"/>
      <c r="F3343" s="544"/>
      <c r="G3343" s="508"/>
      <c r="H3343" s="509"/>
      <c r="I3343" s="541"/>
      <c r="J3343" s="541"/>
      <c r="K3343" s="545"/>
      <c r="L3343" s="545"/>
      <c r="M3343" s="545" t="str">
        <f t="array" aca="1" ref="M3343" ca="1">IFERROR(_xludf.IFS(지출내역_LMT!$J3343="원천",지출내역_LMT!$K3343*3.3%*-1,지출내역_LMT!$J3343="원천/고용",SUM(지출내역_LMT!$K3343*3.3%*-1,지출내역_LMT!$K3343*75%*0.8%*-1)),"")</f>
        <v/>
      </c>
      <c r="N3343" s="545"/>
      <c r="O3343" s="541"/>
      <c r="P3343" s="541"/>
      <c r="Q3343" s="537"/>
      <c r="R3343" s="537"/>
      <c r="S3343" s="537"/>
    </row>
    <row r="3344" spans="2:19" ht="18.75" customHeight="1">
      <c r="B3344" s="540"/>
      <c r="C3344" s="540"/>
      <c r="D3344" s="538" t="str">
        <f ca="1">IFERROR(_xludf.XLOOKUP(E3344,예산코드!D:D,예산코드!A:A),"")</f>
        <v/>
      </c>
      <c r="E3344" s="540"/>
      <c r="F3344" s="542"/>
      <c r="G3344" s="506"/>
      <c r="H3344" s="507"/>
      <c r="I3344" s="540"/>
      <c r="J3344" s="540"/>
      <c r="K3344" s="543"/>
      <c r="L3344" s="543"/>
      <c r="M3344" s="543" t="str">
        <f t="array" aca="1" ref="M3344" ca="1">IFERROR(_xludf.IFS(지출내역_LMT!$J3344="원천",지출내역_LMT!$K3344*3.3%*-1,지출내역_LMT!$J3344="원천/고용",SUM(지출내역_LMT!$K3344*3.3%*-1,지출내역_LMT!$K3344*75%*0.8%*-1)),"")</f>
        <v/>
      </c>
      <c r="N3344" s="543"/>
      <c r="O3344" s="540"/>
      <c r="P3344" s="540"/>
      <c r="Q3344" s="537"/>
      <c r="R3344" s="537"/>
      <c r="S3344" s="537"/>
    </row>
    <row r="3345" spans="2:19" ht="18.75" customHeight="1">
      <c r="B3345" s="541"/>
      <c r="C3345" s="541"/>
      <c r="D3345" s="538" t="str">
        <f ca="1">IFERROR(_xludf.XLOOKUP(E3345,예산코드!D:D,예산코드!A:A),"")</f>
        <v/>
      </c>
      <c r="E3345" s="541"/>
      <c r="F3345" s="544"/>
      <c r="G3345" s="508"/>
      <c r="H3345" s="509"/>
      <c r="I3345" s="541"/>
      <c r="J3345" s="541"/>
      <c r="K3345" s="545"/>
      <c r="L3345" s="545"/>
      <c r="M3345" s="545" t="str">
        <f t="array" aca="1" ref="M3345" ca="1">IFERROR(_xludf.IFS(지출내역_LMT!$J3345="원천",지출내역_LMT!$K3345*3.3%*-1,지출내역_LMT!$J3345="원천/고용",SUM(지출내역_LMT!$K3345*3.3%*-1,지출내역_LMT!$K3345*75%*0.8%*-1)),"")</f>
        <v/>
      </c>
      <c r="N3345" s="545"/>
      <c r="O3345" s="541"/>
      <c r="P3345" s="541"/>
      <c r="Q3345" s="537"/>
      <c r="R3345" s="537"/>
      <c r="S3345" s="537"/>
    </row>
    <row r="3346" spans="2:19" ht="18.75" customHeight="1">
      <c r="B3346" s="540"/>
      <c r="C3346" s="540"/>
      <c r="D3346" s="538" t="str">
        <f ca="1">IFERROR(_xludf.XLOOKUP(E3346,예산코드!D:D,예산코드!A:A),"")</f>
        <v/>
      </c>
      <c r="E3346" s="540"/>
      <c r="F3346" s="542"/>
      <c r="G3346" s="506"/>
      <c r="H3346" s="507"/>
      <c r="I3346" s="540"/>
      <c r="J3346" s="540"/>
      <c r="K3346" s="543"/>
      <c r="L3346" s="543"/>
      <c r="M3346" s="543" t="str">
        <f t="array" aca="1" ref="M3346" ca="1">IFERROR(_xludf.IFS(지출내역_LMT!$J3346="원천",지출내역_LMT!$K3346*3.3%*-1,지출내역_LMT!$J3346="원천/고용",SUM(지출내역_LMT!$K3346*3.3%*-1,지출내역_LMT!$K3346*75%*0.8%*-1)),"")</f>
        <v/>
      </c>
      <c r="N3346" s="543"/>
      <c r="O3346" s="540"/>
      <c r="P3346" s="540"/>
      <c r="Q3346" s="537"/>
      <c r="R3346" s="537"/>
      <c r="S3346" s="537"/>
    </row>
    <row r="3347" spans="2:19" ht="18.75" customHeight="1">
      <c r="B3347" s="541"/>
      <c r="C3347" s="541"/>
      <c r="D3347" s="538" t="str">
        <f ca="1">IFERROR(_xludf.XLOOKUP(E3347,예산코드!D:D,예산코드!A:A),"")</f>
        <v/>
      </c>
      <c r="E3347" s="541"/>
      <c r="F3347" s="544"/>
      <c r="G3347" s="508"/>
      <c r="H3347" s="509"/>
      <c r="I3347" s="541"/>
      <c r="J3347" s="541"/>
      <c r="K3347" s="545"/>
      <c r="L3347" s="545"/>
      <c r="M3347" s="545" t="str">
        <f t="array" aca="1" ref="M3347" ca="1">IFERROR(_xludf.IFS(지출내역_LMT!$J3347="원천",지출내역_LMT!$K3347*3.3%*-1,지출내역_LMT!$J3347="원천/고용",SUM(지출내역_LMT!$K3347*3.3%*-1,지출내역_LMT!$K3347*75%*0.8%*-1)),"")</f>
        <v/>
      </c>
      <c r="N3347" s="545"/>
      <c r="O3347" s="541"/>
      <c r="P3347" s="541"/>
      <c r="Q3347" s="537"/>
      <c r="R3347" s="537"/>
      <c r="S3347" s="537"/>
    </row>
    <row r="3348" spans="2:19" ht="18.75" customHeight="1">
      <c r="B3348" s="540"/>
      <c r="C3348" s="540"/>
      <c r="D3348" s="538" t="str">
        <f ca="1">IFERROR(_xludf.XLOOKUP(E3348,예산코드!D:D,예산코드!A:A),"")</f>
        <v/>
      </c>
      <c r="E3348" s="540"/>
      <c r="F3348" s="542"/>
      <c r="G3348" s="506"/>
      <c r="H3348" s="507"/>
      <c r="I3348" s="540"/>
      <c r="J3348" s="540"/>
      <c r="K3348" s="543"/>
      <c r="L3348" s="543"/>
      <c r="M3348" s="543" t="str">
        <f t="array" aca="1" ref="M3348" ca="1">IFERROR(_xludf.IFS(지출내역_LMT!$J3348="원천",지출내역_LMT!$K3348*3.3%*-1,지출내역_LMT!$J3348="원천/고용",SUM(지출내역_LMT!$K3348*3.3%*-1,지출내역_LMT!$K3348*75%*0.8%*-1)),"")</f>
        <v/>
      </c>
      <c r="N3348" s="543"/>
      <c r="O3348" s="540"/>
      <c r="P3348" s="540"/>
      <c r="Q3348" s="537"/>
      <c r="R3348" s="537"/>
      <c r="S3348" s="537"/>
    </row>
    <row r="3349" spans="2:19" ht="18.75" customHeight="1">
      <c r="B3349" s="541"/>
      <c r="C3349" s="541"/>
      <c r="D3349" s="538" t="str">
        <f ca="1">IFERROR(_xludf.XLOOKUP(E3349,예산코드!D:D,예산코드!A:A),"")</f>
        <v/>
      </c>
      <c r="E3349" s="541"/>
      <c r="F3349" s="544"/>
      <c r="G3349" s="508"/>
      <c r="H3349" s="509"/>
      <c r="I3349" s="541"/>
      <c r="J3349" s="541"/>
      <c r="K3349" s="545"/>
      <c r="L3349" s="545"/>
      <c r="M3349" s="545" t="str">
        <f t="array" aca="1" ref="M3349" ca="1">IFERROR(_xludf.IFS(지출내역_LMT!$J3349="원천",지출내역_LMT!$K3349*3.3%*-1,지출내역_LMT!$J3349="원천/고용",SUM(지출내역_LMT!$K3349*3.3%*-1,지출내역_LMT!$K3349*75%*0.8%*-1)),"")</f>
        <v/>
      </c>
      <c r="N3349" s="545"/>
      <c r="O3349" s="541"/>
      <c r="P3349" s="541"/>
      <c r="Q3349" s="537"/>
      <c r="R3349" s="537"/>
      <c r="S3349" s="537"/>
    </row>
    <row r="3350" spans="2:19" ht="18.75" customHeight="1">
      <c r="B3350" s="540"/>
      <c r="C3350" s="540"/>
      <c r="D3350" s="538" t="str">
        <f ca="1">IFERROR(_xludf.XLOOKUP(E3350,예산코드!D:D,예산코드!A:A),"")</f>
        <v/>
      </c>
      <c r="E3350" s="540"/>
      <c r="F3350" s="542"/>
      <c r="G3350" s="506"/>
      <c r="H3350" s="507"/>
      <c r="I3350" s="540"/>
      <c r="J3350" s="540"/>
      <c r="K3350" s="543"/>
      <c r="L3350" s="543"/>
      <c r="M3350" s="543" t="str">
        <f t="array" aca="1" ref="M3350" ca="1">IFERROR(_xludf.IFS(지출내역_LMT!$J3350="원천",지출내역_LMT!$K3350*3.3%*-1,지출내역_LMT!$J3350="원천/고용",SUM(지출내역_LMT!$K3350*3.3%*-1,지출내역_LMT!$K3350*75%*0.8%*-1)),"")</f>
        <v/>
      </c>
      <c r="N3350" s="543"/>
      <c r="O3350" s="540"/>
      <c r="P3350" s="540"/>
      <c r="Q3350" s="537"/>
      <c r="R3350" s="537"/>
      <c r="S3350" s="537"/>
    </row>
    <row r="3351" spans="2:19" ht="18.75" customHeight="1">
      <c r="B3351" s="541"/>
      <c r="C3351" s="541"/>
      <c r="D3351" s="538" t="str">
        <f ca="1">IFERROR(_xludf.XLOOKUP(E3351,예산코드!D:D,예산코드!A:A),"")</f>
        <v/>
      </c>
      <c r="E3351" s="541"/>
      <c r="F3351" s="544"/>
      <c r="G3351" s="508"/>
      <c r="H3351" s="509"/>
      <c r="I3351" s="541"/>
      <c r="J3351" s="541"/>
      <c r="K3351" s="545"/>
      <c r="L3351" s="545"/>
      <c r="M3351" s="545" t="str">
        <f t="array" aca="1" ref="M3351" ca="1">IFERROR(_xludf.IFS(지출내역_LMT!$J3351="원천",지출내역_LMT!$K3351*3.3%*-1,지출내역_LMT!$J3351="원천/고용",SUM(지출내역_LMT!$K3351*3.3%*-1,지출내역_LMT!$K3351*75%*0.8%*-1)),"")</f>
        <v/>
      </c>
      <c r="N3351" s="545"/>
      <c r="O3351" s="541"/>
      <c r="P3351" s="541"/>
      <c r="Q3351" s="537"/>
      <c r="R3351" s="537"/>
      <c r="S3351" s="537"/>
    </row>
    <row r="3352" spans="2:19" ht="18.75" customHeight="1">
      <c r="B3352" s="540"/>
      <c r="C3352" s="540"/>
      <c r="D3352" s="538" t="str">
        <f ca="1">IFERROR(_xludf.XLOOKUP(E3352,예산코드!D:D,예산코드!A:A),"")</f>
        <v/>
      </c>
      <c r="E3352" s="540"/>
      <c r="F3352" s="542"/>
      <c r="G3352" s="506"/>
      <c r="H3352" s="507"/>
      <c r="I3352" s="540"/>
      <c r="J3352" s="540"/>
      <c r="K3352" s="543"/>
      <c r="L3352" s="543"/>
      <c r="M3352" s="543" t="str">
        <f t="array" aca="1" ref="M3352" ca="1">IFERROR(_xludf.IFS(지출내역_LMT!$J3352="원천",지출내역_LMT!$K3352*3.3%*-1,지출내역_LMT!$J3352="원천/고용",SUM(지출내역_LMT!$K3352*3.3%*-1,지출내역_LMT!$K3352*75%*0.8%*-1)),"")</f>
        <v/>
      </c>
      <c r="N3352" s="543"/>
      <c r="O3352" s="540"/>
      <c r="P3352" s="540"/>
      <c r="Q3352" s="537"/>
      <c r="R3352" s="537"/>
      <c r="S3352" s="537"/>
    </row>
    <row r="3353" spans="2:19" ht="18.75" customHeight="1">
      <c r="B3353" s="541"/>
      <c r="C3353" s="541"/>
      <c r="D3353" s="538" t="str">
        <f ca="1">IFERROR(_xludf.XLOOKUP(E3353,예산코드!D:D,예산코드!A:A),"")</f>
        <v/>
      </c>
      <c r="E3353" s="541"/>
      <c r="F3353" s="544"/>
      <c r="G3353" s="508"/>
      <c r="H3353" s="509"/>
      <c r="I3353" s="541"/>
      <c r="J3353" s="541"/>
      <c r="K3353" s="545"/>
      <c r="L3353" s="545"/>
      <c r="M3353" s="545" t="str">
        <f t="array" aca="1" ref="M3353" ca="1">IFERROR(_xludf.IFS(지출내역_LMT!$J3353="원천",지출내역_LMT!$K3353*3.3%*-1,지출내역_LMT!$J3353="원천/고용",SUM(지출내역_LMT!$K3353*3.3%*-1,지출내역_LMT!$K3353*75%*0.8%*-1)),"")</f>
        <v/>
      </c>
      <c r="N3353" s="545"/>
      <c r="O3353" s="541"/>
      <c r="P3353" s="541"/>
      <c r="Q3353" s="537"/>
      <c r="R3353" s="537"/>
      <c r="S3353" s="537"/>
    </row>
    <row r="3354" spans="2:19" ht="18.75" customHeight="1">
      <c r="B3354" s="540"/>
      <c r="C3354" s="540"/>
      <c r="D3354" s="538" t="str">
        <f ca="1">IFERROR(_xludf.XLOOKUP(E3354,예산코드!D:D,예산코드!A:A),"")</f>
        <v/>
      </c>
      <c r="E3354" s="540"/>
      <c r="F3354" s="542"/>
      <c r="G3354" s="506"/>
      <c r="H3354" s="507"/>
      <c r="I3354" s="540"/>
      <c r="J3354" s="540"/>
      <c r="K3354" s="543"/>
      <c r="L3354" s="543"/>
      <c r="M3354" s="543" t="str">
        <f t="array" aca="1" ref="M3354" ca="1">IFERROR(_xludf.IFS(지출내역_LMT!$J3354="원천",지출내역_LMT!$K3354*3.3%*-1,지출내역_LMT!$J3354="원천/고용",SUM(지출내역_LMT!$K3354*3.3%*-1,지출내역_LMT!$K3354*75%*0.8%*-1)),"")</f>
        <v/>
      </c>
      <c r="N3354" s="543"/>
      <c r="O3354" s="540"/>
      <c r="P3354" s="540"/>
      <c r="Q3354" s="537"/>
      <c r="R3354" s="537"/>
      <c r="S3354" s="537"/>
    </row>
    <row r="3355" spans="2:19" ht="18.75" customHeight="1">
      <c r="B3355" s="541"/>
      <c r="C3355" s="541"/>
      <c r="D3355" s="538" t="str">
        <f ca="1">IFERROR(_xludf.XLOOKUP(E3355,예산코드!D:D,예산코드!A:A),"")</f>
        <v/>
      </c>
      <c r="E3355" s="541"/>
      <c r="F3355" s="544"/>
      <c r="G3355" s="508"/>
      <c r="H3355" s="509"/>
      <c r="I3355" s="541"/>
      <c r="J3355" s="541"/>
      <c r="K3355" s="545"/>
      <c r="L3355" s="545"/>
      <c r="M3355" s="545" t="str">
        <f t="array" aca="1" ref="M3355" ca="1">IFERROR(_xludf.IFS(지출내역_LMT!$J3355="원천",지출내역_LMT!$K3355*3.3%*-1,지출내역_LMT!$J3355="원천/고용",SUM(지출내역_LMT!$K3355*3.3%*-1,지출내역_LMT!$K3355*75%*0.8%*-1)),"")</f>
        <v/>
      </c>
      <c r="N3355" s="545"/>
      <c r="O3355" s="541"/>
      <c r="P3355" s="541"/>
      <c r="Q3355" s="537"/>
      <c r="R3355" s="537"/>
      <c r="S3355" s="537"/>
    </row>
    <row r="3356" spans="2:19" ht="18.75" customHeight="1">
      <c r="B3356" s="540"/>
      <c r="C3356" s="540"/>
      <c r="D3356" s="538" t="str">
        <f ca="1">IFERROR(_xludf.XLOOKUP(E3356,예산코드!D:D,예산코드!A:A),"")</f>
        <v/>
      </c>
      <c r="E3356" s="540"/>
      <c r="F3356" s="542"/>
      <c r="G3356" s="506"/>
      <c r="H3356" s="507"/>
      <c r="I3356" s="540"/>
      <c r="J3356" s="540"/>
      <c r="K3356" s="543"/>
      <c r="L3356" s="543"/>
      <c r="M3356" s="543" t="str">
        <f t="array" aca="1" ref="M3356" ca="1">IFERROR(_xludf.IFS(지출내역_LMT!$J3356="원천",지출내역_LMT!$K3356*3.3%*-1,지출내역_LMT!$J3356="원천/고용",SUM(지출내역_LMT!$K3356*3.3%*-1,지출내역_LMT!$K3356*75%*0.8%*-1)),"")</f>
        <v/>
      </c>
      <c r="N3356" s="543"/>
      <c r="O3356" s="540"/>
      <c r="P3356" s="540"/>
      <c r="Q3356" s="537"/>
      <c r="R3356" s="537"/>
      <c r="S3356" s="537"/>
    </row>
    <row r="3357" spans="2:19" ht="18.75" customHeight="1">
      <c r="B3357" s="541"/>
      <c r="C3357" s="541"/>
      <c r="D3357" s="538" t="str">
        <f ca="1">IFERROR(_xludf.XLOOKUP(E3357,예산코드!D:D,예산코드!A:A),"")</f>
        <v/>
      </c>
      <c r="E3357" s="541"/>
      <c r="F3357" s="544"/>
      <c r="G3357" s="508"/>
      <c r="H3357" s="509"/>
      <c r="I3357" s="541"/>
      <c r="J3357" s="541"/>
      <c r="K3357" s="545"/>
      <c r="L3357" s="545"/>
      <c r="M3357" s="545" t="str">
        <f t="array" aca="1" ref="M3357" ca="1">IFERROR(_xludf.IFS(지출내역_LMT!$J3357="원천",지출내역_LMT!$K3357*3.3%*-1,지출내역_LMT!$J3357="원천/고용",SUM(지출내역_LMT!$K3357*3.3%*-1,지출내역_LMT!$K3357*75%*0.8%*-1)),"")</f>
        <v/>
      </c>
      <c r="N3357" s="545"/>
      <c r="O3357" s="541"/>
      <c r="P3357" s="541"/>
      <c r="Q3357" s="537"/>
      <c r="R3357" s="537"/>
      <c r="S3357" s="537"/>
    </row>
    <row r="3358" spans="2:19" ht="18.75" customHeight="1">
      <c r="B3358" s="540"/>
      <c r="C3358" s="540"/>
      <c r="D3358" s="538" t="str">
        <f ca="1">IFERROR(_xludf.XLOOKUP(E3358,예산코드!D:D,예산코드!A:A),"")</f>
        <v/>
      </c>
      <c r="E3358" s="540"/>
      <c r="F3358" s="542"/>
      <c r="G3358" s="506"/>
      <c r="H3358" s="507"/>
      <c r="I3358" s="540"/>
      <c r="J3358" s="540"/>
      <c r="K3358" s="543"/>
      <c r="L3358" s="543"/>
      <c r="M3358" s="543" t="str">
        <f t="array" aca="1" ref="M3358" ca="1">IFERROR(_xludf.IFS(지출내역_LMT!$J3358="원천",지출내역_LMT!$K3358*3.3%*-1,지출내역_LMT!$J3358="원천/고용",SUM(지출내역_LMT!$K3358*3.3%*-1,지출내역_LMT!$K3358*75%*0.8%*-1)),"")</f>
        <v/>
      </c>
      <c r="N3358" s="543"/>
      <c r="O3358" s="540"/>
      <c r="P3358" s="540"/>
      <c r="Q3358" s="537"/>
      <c r="R3358" s="537"/>
      <c r="S3358" s="537"/>
    </row>
    <row r="3359" spans="2:19" ht="18.75" customHeight="1">
      <c r="B3359" s="541"/>
      <c r="C3359" s="541"/>
      <c r="D3359" s="538" t="str">
        <f ca="1">IFERROR(_xludf.XLOOKUP(E3359,예산코드!D:D,예산코드!A:A),"")</f>
        <v/>
      </c>
      <c r="E3359" s="541"/>
      <c r="F3359" s="544"/>
      <c r="G3359" s="508"/>
      <c r="H3359" s="509"/>
      <c r="I3359" s="541"/>
      <c r="J3359" s="541"/>
      <c r="K3359" s="545"/>
      <c r="L3359" s="545"/>
      <c r="M3359" s="545" t="str">
        <f t="array" aca="1" ref="M3359" ca="1">IFERROR(_xludf.IFS(지출내역_LMT!$J3359="원천",지출내역_LMT!$K3359*3.3%*-1,지출내역_LMT!$J3359="원천/고용",SUM(지출내역_LMT!$K3359*3.3%*-1,지출내역_LMT!$K3359*75%*0.8%*-1)),"")</f>
        <v/>
      </c>
      <c r="N3359" s="545"/>
      <c r="O3359" s="541"/>
      <c r="P3359" s="541"/>
      <c r="Q3359" s="537"/>
      <c r="R3359" s="537"/>
      <c r="S3359" s="537"/>
    </row>
    <row r="3360" spans="2:19" ht="18.75" customHeight="1">
      <c r="B3360" s="540"/>
      <c r="C3360" s="540"/>
      <c r="D3360" s="538" t="str">
        <f ca="1">IFERROR(_xludf.XLOOKUP(E3360,예산코드!D:D,예산코드!A:A),"")</f>
        <v/>
      </c>
      <c r="E3360" s="540"/>
      <c r="F3360" s="542"/>
      <c r="G3360" s="506"/>
      <c r="H3360" s="507"/>
      <c r="I3360" s="540"/>
      <c r="J3360" s="540"/>
      <c r="K3360" s="543"/>
      <c r="L3360" s="543"/>
      <c r="M3360" s="543" t="str">
        <f t="array" aca="1" ref="M3360" ca="1">IFERROR(_xludf.IFS(지출내역_LMT!$J3360="원천",지출내역_LMT!$K3360*3.3%*-1,지출내역_LMT!$J3360="원천/고용",SUM(지출내역_LMT!$K3360*3.3%*-1,지출내역_LMT!$K3360*75%*0.8%*-1)),"")</f>
        <v/>
      </c>
      <c r="N3360" s="543"/>
      <c r="O3360" s="540"/>
      <c r="P3360" s="540"/>
      <c r="Q3360" s="537"/>
      <c r="R3360" s="537"/>
      <c r="S3360" s="537"/>
    </row>
    <row r="3361" spans="2:19" ht="18.75" customHeight="1">
      <c r="B3361" s="541"/>
      <c r="C3361" s="541"/>
      <c r="D3361" s="538" t="str">
        <f ca="1">IFERROR(_xludf.XLOOKUP(E3361,예산코드!D:D,예산코드!A:A),"")</f>
        <v/>
      </c>
      <c r="E3361" s="541"/>
      <c r="F3361" s="544"/>
      <c r="G3361" s="508"/>
      <c r="H3361" s="509"/>
      <c r="I3361" s="541"/>
      <c r="J3361" s="541"/>
      <c r="K3361" s="545"/>
      <c r="L3361" s="545"/>
      <c r="M3361" s="545" t="str">
        <f t="array" aca="1" ref="M3361" ca="1">IFERROR(_xludf.IFS(지출내역_LMT!$J3361="원천",지출내역_LMT!$K3361*3.3%*-1,지출내역_LMT!$J3361="원천/고용",SUM(지출내역_LMT!$K3361*3.3%*-1,지출내역_LMT!$K3361*75%*0.8%*-1)),"")</f>
        <v/>
      </c>
      <c r="N3361" s="545"/>
      <c r="O3361" s="541"/>
      <c r="P3361" s="541"/>
      <c r="Q3361" s="537"/>
      <c r="R3361" s="537"/>
      <c r="S3361" s="537"/>
    </row>
    <row r="3362" spans="2:19" ht="18.75" customHeight="1">
      <c r="B3362" s="540"/>
      <c r="C3362" s="540"/>
      <c r="D3362" s="538" t="str">
        <f ca="1">IFERROR(_xludf.XLOOKUP(E3362,예산코드!D:D,예산코드!A:A),"")</f>
        <v/>
      </c>
      <c r="E3362" s="540"/>
      <c r="F3362" s="542"/>
      <c r="G3362" s="506"/>
      <c r="H3362" s="507"/>
      <c r="I3362" s="540"/>
      <c r="J3362" s="540"/>
      <c r="K3362" s="543"/>
      <c r="L3362" s="543"/>
      <c r="M3362" s="543" t="str">
        <f t="array" aca="1" ref="M3362" ca="1">IFERROR(_xludf.IFS(지출내역_LMT!$J3362="원천",지출내역_LMT!$K3362*3.3%*-1,지출내역_LMT!$J3362="원천/고용",SUM(지출내역_LMT!$K3362*3.3%*-1,지출내역_LMT!$K3362*75%*0.8%*-1)),"")</f>
        <v/>
      </c>
      <c r="N3362" s="543"/>
      <c r="O3362" s="540"/>
      <c r="P3362" s="540"/>
      <c r="Q3362" s="537"/>
      <c r="R3362" s="537"/>
      <c r="S3362" s="537"/>
    </row>
    <row r="3363" spans="2:19" ht="18.75" customHeight="1">
      <c r="B3363" s="541"/>
      <c r="C3363" s="541"/>
      <c r="D3363" s="538" t="str">
        <f ca="1">IFERROR(_xludf.XLOOKUP(E3363,예산코드!D:D,예산코드!A:A),"")</f>
        <v/>
      </c>
      <c r="E3363" s="541"/>
      <c r="F3363" s="544"/>
      <c r="G3363" s="508"/>
      <c r="H3363" s="509"/>
      <c r="I3363" s="541"/>
      <c r="J3363" s="541"/>
      <c r="K3363" s="545"/>
      <c r="L3363" s="545"/>
      <c r="M3363" s="545" t="str">
        <f t="array" aca="1" ref="M3363" ca="1">IFERROR(_xludf.IFS(지출내역_LMT!$J3363="원천",지출내역_LMT!$K3363*3.3%*-1,지출내역_LMT!$J3363="원천/고용",SUM(지출내역_LMT!$K3363*3.3%*-1,지출내역_LMT!$K3363*75%*0.8%*-1)),"")</f>
        <v/>
      </c>
      <c r="N3363" s="545"/>
      <c r="O3363" s="541"/>
      <c r="P3363" s="541"/>
      <c r="Q3363" s="537"/>
      <c r="R3363" s="537"/>
      <c r="S3363" s="537"/>
    </row>
    <row r="3364" spans="2:19" ht="18.75" customHeight="1">
      <c r="B3364" s="540"/>
      <c r="C3364" s="540"/>
      <c r="D3364" s="538" t="str">
        <f ca="1">IFERROR(_xludf.XLOOKUP(E3364,예산코드!D:D,예산코드!A:A),"")</f>
        <v/>
      </c>
      <c r="E3364" s="540"/>
      <c r="F3364" s="542"/>
      <c r="G3364" s="506"/>
      <c r="H3364" s="507"/>
      <c r="I3364" s="540"/>
      <c r="J3364" s="540"/>
      <c r="K3364" s="543"/>
      <c r="L3364" s="543"/>
      <c r="M3364" s="543" t="str">
        <f t="array" aca="1" ref="M3364" ca="1">IFERROR(_xludf.IFS(지출내역_LMT!$J3364="원천",지출내역_LMT!$K3364*3.3%*-1,지출내역_LMT!$J3364="원천/고용",SUM(지출내역_LMT!$K3364*3.3%*-1,지출내역_LMT!$K3364*75%*0.8%*-1)),"")</f>
        <v/>
      </c>
      <c r="N3364" s="543"/>
      <c r="O3364" s="540"/>
      <c r="P3364" s="540"/>
      <c r="Q3364" s="537"/>
      <c r="R3364" s="537"/>
      <c r="S3364" s="537"/>
    </row>
    <row r="3365" spans="2:19" ht="18.75" customHeight="1">
      <c r="B3365" s="541"/>
      <c r="C3365" s="541"/>
      <c r="D3365" s="538" t="str">
        <f ca="1">IFERROR(_xludf.XLOOKUP(E3365,예산코드!D:D,예산코드!A:A),"")</f>
        <v/>
      </c>
      <c r="E3365" s="541"/>
      <c r="F3365" s="544"/>
      <c r="G3365" s="508"/>
      <c r="H3365" s="509"/>
      <c r="I3365" s="541"/>
      <c r="J3365" s="541"/>
      <c r="K3365" s="545"/>
      <c r="L3365" s="545"/>
      <c r="M3365" s="545" t="str">
        <f t="array" aca="1" ref="M3365" ca="1">IFERROR(_xludf.IFS(지출내역_LMT!$J3365="원천",지출내역_LMT!$K3365*3.3%*-1,지출내역_LMT!$J3365="원천/고용",SUM(지출내역_LMT!$K3365*3.3%*-1,지출내역_LMT!$K3365*75%*0.8%*-1)),"")</f>
        <v/>
      </c>
      <c r="N3365" s="545"/>
      <c r="O3365" s="541"/>
      <c r="P3365" s="541"/>
      <c r="Q3365" s="537"/>
      <c r="R3365" s="537"/>
      <c r="S3365" s="537"/>
    </row>
    <row r="3366" spans="2:19" ht="18.75" customHeight="1">
      <c r="B3366" s="540"/>
      <c r="C3366" s="540"/>
      <c r="D3366" s="538" t="str">
        <f ca="1">IFERROR(_xludf.XLOOKUP(E3366,예산코드!D:D,예산코드!A:A),"")</f>
        <v/>
      </c>
      <c r="E3366" s="540"/>
      <c r="F3366" s="542"/>
      <c r="G3366" s="506"/>
      <c r="H3366" s="507"/>
      <c r="I3366" s="540"/>
      <c r="J3366" s="540"/>
      <c r="K3366" s="543"/>
      <c r="L3366" s="543"/>
      <c r="M3366" s="543" t="str">
        <f t="array" aca="1" ref="M3366" ca="1">IFERROR(_xludf.IFS(지출내역_LMT!$J3366="원천",지출내역_LMT!$K3366*3.3%*-1,지출내역_LMT!$J3366="원천/고용",SUM(지출내역_LMT!$K3366*3.3%*-1,지출내역_LMT!$K3366*75%*0.8%*-1)),"")</f>
        <v/>
      </c>
      <c r="N3366" s="543"/>
      <c r="O3366" s="540"/>
      <c r="P3366" s="540"/>
      <c r="Q3366" s="537"/>
      <c r="R3366" s="537"/>
      <c r="S3366" s="537"/>
    </row>
    <row r="3367" spans="2:19" ht="18.75" customHeight="1">
      <c r="B3367" s="541"/>
      <c r="C3367" s="541"/>
      <c r="D3367" s="538" t="str">
        <f ca="1">IFERROR(_xludf.XLOOKUP(E3367,예산코드!D:D,예산코드!A:A),"")</f>
        <v/>
      </c>
      <c r="E3367" s="541"/>
      <c r="F3367" s="544"/>
      <c r="G3367" s="508"/>
      <c r="H3367" s="509"/>
      <c r="I3367" s="541"/>
      <c r="J3367" s="541"/>
      <c r="K3367" s="545"/>
      <c r="L3367" s="545"/>
      <c r="M3367" s="545" t="str">
        <f t="array" aca="1" ref="M3367" ca="1">IFERROR(_xludf.IFS(지출내역_LMT!$J3367="원천",지출내역_LMT!$K3367*3.3%*-1,지출내역_LMT!$J3367="원천/고용",SUM(지출내역_LMT!$K3367*3.3%*-1,지출내역_LMT!$K3367*75%*0.8%*-1)),"")</f>
        <v/>
      </c>
      <c r="N3367" s="545"/>
      <c r="O3367" s="541"/>
      <c r="P3367" s="541"/>
      <c r="Q3367" s="537"/>
      <c r="R3367" s="537"/>
      <c r="S3367" s="537"/>
    </row>
    <row r="3368" spans="2:19" ht="18.75" customHeight="1">
      <c r="B3368" s="540"/>
      <c r="C3368" s="540"/>
      <c r="D3368" s="538" t="str">
        <f ca="1">IFERROR(_xludf.XLOOKUP(E3368,예산코드!D:D,예산코드!A:A),"")</f>
        <v/>
      </c>
      <c r="E3368" s="540"/>
      <c r="F3368" s="542"/>
      <c r="G3368" s="506"/>
      <c r="H3368" s="507"/>
      <c r="I3368" s="540"/>
      <c r="J3368" s="540"/>
      <c r="K3368" s="543"/>
      <c r="L3368" s="543"/>
      <c r="M3368" s="543" t="str">
        <f t="array" aca="1" ref="M3368" ca="1">IFERROR(_xludf.IFS(지출내역_LMT!$J3368="원천",지출내역_LMT!$K3368*3.3%*-1,지출내역_LMT!$J3368="원천/고용",SUM(지출내역_LMT!$K3368*3.3%*-1,지출내역_LMT!$K3368*75%*0.8%*-1)),"")</f>
        <v/>
      </c>
      <c r="N3368" s="543"/>
      <c r="O3368" s="540"/>
      <c r="P3368" s="540"/>
      <c r="Q3368" s="537"/>
      <c r="R3368" s="537"/>
      <c r="S3368" s="537"/>
    </row>
    <row r="3369" spans="2:19" ht="18.75" customHeight="1">
      <c r="B3369" s="541"/>
      <c r="C3369" s="541"/>
      <c r="D3369" s="538" t="str">
        <f ca="1">IFERROR(_xludf.XLOOKUP(E3369,예산코드!D:D,예산코드!A:A),"")</f>
        <v/>
      </c>
      <c r="E3369" s="541"/>
      <c r="F3369" s="544"/>
      <c r="G3369" s="508"/>
      <c r="H3369" s="509"/>
      <c r="I3369" s="541"/>
      <c r="J3369" s="541"/>
      <c r="K3369" s="545"/>
      <c r="L3369" s="545"/>
      <c r="M3369" s="545" t="str">
        <f t="array" aca="1" ref="M3369" ca="1">IFERROR(_xludf.IFS(지출내역_LMT!$J3369="원천",지출내역_LMT!$K3369*3.3%*-1,지출내역_LMT!$J3369="원천/고용",SUM(지출내역_LMT!$K3369*3.3%*-1,지출내역_LMT!$K3369*75%*0.8%*-1)),"")</f>
        <v/>
      </c>
      <c r="N3369" s="545"/>
      <c r="O3369" s="541"/>
      <c r="P3369" s="541"/>
      <c r="Q3369" s="537"/>
      <c r="R3369" s="537"/>
      <c r="S3369" s="537"/>
    </row>
    <row r="3370" spans="2:19" ht="18.75" customHeight="1">
      <c r="B3370" s="540"/>
      <c r="C3370" s="540"/>
      <c r="D3370" s="538" t="str">
        <f ca="1">IFERROR(_xludf.XLOOKUP(E3370,예산코드!D:D,예산코드!A:A),"")</f>
        <v/>
      </c>
      <c r="E3370" s="540"/>
      <c r="F3370" s="542"/>
      <c r="G3370" s="506"/>
      <c r="H3370" s="507"/>
      <c r="I3370" s="540"/>
      <c r="J3370" s="540"/>
      <c r="K3370" s="543"/>
      <c r="L3370" s="543"/>
      <c r="M3370" s="543" t="str">
        <f t="array" aca="1" ref="M3370" ca="1">IFERROR(_xludf.IFS(지출내역_LMT!$J3370="원천",지출내역_LMT!$K3370*3.3%*-1,지출내역_LMT!$J3370="원천/고용",SUM(지출내역_LMT!$K3370*3.3%*-1,지출내역_LMT!$K3370*75%*0.8%*-1)),"")</f>
        <v/>
      </c>
      <c r="N3370" s="543"/>
      <c r="O3370" s="540"/>
      <c r="P3370" s="540"/>
      <c r="Q3370" s="537"/>
      <c r="R3370" s="537"/>
      <c r="S3370" s="537"/>
    </row>
    <row r="3371" spans="2:19" ht="18.75" customHeight="1">
      <c r="B3371" s="541"/>
      <c r="C3371" s="541"/>
      <c r="D3371" s="538" t="str">
        <f ca="1">IFERROR(_xludf.XLOOKUP(E3371,예산코드!D:D,예산코드!A:A),"")</f>
        <v/>
      </c>
      <c r="E3371" s="541"/>
      <c r="F3371" s="544"/>
      <c r="G3371" s="508"/>
      <c r="H3371" s="509"/>
      <c r="I3371" s="541"/>
      <c r="J3371" s="541"/>
      <c r="K3371" s="545"/>
      <c r="L3371" s="545"/>
      <c r="M3371" s="545" t="str">
        <f t="array" aca="1" ref="M3371" ca="1">IFERROR(_xludf.IFS(지출내역_LMT!$J3371="원천",지출내역_LMT!$K3371*3.3%*-1,지출내역_LMT!$J3371="원천/고용",SUM(지출내역_LMT!$K3371*3.3%*-1,지출내역_LMT!$K3371*75%*0.8%*-1)),"")</f>
        <v/>
      </c>
      <c r="N3371" s="545"/>
      <c r="O3371" s="541"/>
      <c r="P3371" s="541"/>
      <c r="Q3371" s="537"/>
      <c r="R3371" s="537"/>
      <c r="S3371" s="537"/>
    </row>
    <row r="3372" spans="2:19" ht="18.75" customHeight="1">
      <c r="B3372" s="540"/>
      <c r="C3372" s="540"/>
      <c r="D3372" s="538" t="str">
        <f ca="1">IFERROR(_xludf.XLOOKUP(E3372,예산코드!D:D,예산코드!A:A),"")</f>
        <v/>
      </c>
      <c r="E3372" s="540"/>
      <c r="F3372" s="542"/>
      <c r="G3372" s="506"/>
      <c r="H3372" s="507"/>
      <c r="I3372" s="540"/>
      <c r="J3372" s="540"/>
      <c r="K3372" s="543"/>
      <c r="L3372" s="543"/>
      <c r="M3372" s="543" t="str">
        <f t="array" aca="1" ref="M3372" ca="1">IFERROR(_xludf.IFS(지출내역_LMT!$J3372="원천",지출내역_LMT!$K3372*3.3%*-1,지출내역_LMT!$J3372="원천/고용",SUM(지출내역_LMT!$K3372*3.3%*-1,지출내역_LMT!$K3372*75%*0.8%*-1)),"")</f>
        <v/>
      </c>
      <c r="N3372" s="543"/>
      <c r="O3372" s="540"/>
      <c r="P3372" s="540"/>
      <c r="Q3372" s="537"/>
      <c r="R3372" s="537"/>
      <c r="S3372" s="537"/>
    </row>
    <row r="3373" spans="2:19" ht="18.75" customHeight="1">
      <c r="B3373" s="541"/>
      <c r="C3373" s="541"/>
      <c r="D3373" s="538" t="str">
        <f ca="1">IFERROR(_xludf.XLOOKUP(E3373,예산코드!D:D,예산코드!A:A),"")</f>
        <v/>
      </c>
      <c r="E3373" s="541"/>
      <c r="F3373" s="544"/>
      <c r="G3373" s="508"/>
      <c r="H3373" s="509"/>
      <c r="I3373" s="541"/>
      <c r="J3373" s="541"/>
      <c r="K3373" s="545"/>
      <c r="L3373" s="545"/>
      <c r="M3373" s="545" t="str">
        <f t="array" aca="1" ref="M3373" ca="1">IFERROR(_xludf.IFS(지출내역_LMT!$J3373="원천",지출내역_LMT!$K3373*3.3%*-1,지출내역_LMT!$J3373="원천/고용",SUM(지출내역_LMT!$K3373*3.3%*-1,지출내역_LMT!$K3373*75%*0.8%*-1)),"")</f>
        <v/>
      </c>
      <c r="N3373" s="545"/>
      <c r="O3373" s="541"/>
      <c r="P3373" s="541"/>
      <c r="Q3373" s="537"/>
      <c r="R3373" s="537"/>
      <c r="S3373" s="537"/>
    </row>
    <row r="3374" spans="2:19" ht="18.75" customHeight="1">
      <c r="B3374" s="540"/>
      <c r="C3374" s="540"/>
      <c r="D3374" s="538" t="str">
        <f ca="1">IFERROR(_xludf.XLOOKUP(E3374,예산코드!D:D,예산코드!A:A),"")</f>
        <v/>
      </c>
      <c r="E3374" s="540"/>
      <c r="F3374" s="542"/>
      <c r="G3374" s="506"/>
      <c r="H3374" s="507"/>
      <c r="I3374" s="540"/>
      <c r="J3374" s="540"/>
      <c r="K3374" s="543"/>
      <c r="L3374" s="543"/>
      <c r="M3374" s="543" t="str">
        <f t="array" aca="1" ref="M3374" ca="1">IFERROR(_xludf.IFS(지출내역_LMT!$J3374="원천",지출내역_LMT!$K3374*3.3%*-1,지출내역_LMT!$J3374="원천/고용",SUM(지출내역_LMT!$K3374*3.3%*-1,지출내역_LMT!$K3374*75%*0.8%*-1)),"")</f>
        <v/>
      </c>
      <c r="N3374" s="543"/>
      <c r="O3374" s="540"/>
      <c r="P3374" s="540"/>
      <c r="Q3374" s="537"/>
      <c r="R3374" s="537"/>
      <c r="S3374" s="537"/>
    </row>
    <row r="3375" spans="2:19" ht="18.75" customHeight="1">
      <c r="B3375" s="541"/>
      <c r="C3375" s="541"/>
      <c r="D3375" s="538" t="str">
        <f ca="1">IFERROR(_xludf.XLOOKUP(E3375,예산코드!D:D,예산코드!A:A),"")</f>
        <v/>
      </c>
      <c r="E3375" s="541"/>
      <c r="F3375" s="544"/>
      <c r="G3375" s="508"/>
      <c r="H3375" s="509"/>
      <c r="I3375" s="541"/>
      <c r="J3375" s="541"/>
      <c r="K3375" s="545"/>
      <c r="L3375" s="545"/>
      <c r="M3375" s="545" t="str">
        <f t="array" aca="1" ref="M3375" ca="1">IFERROR(_xludf.IFS(지출내역_LMT!$J3375="원천",지출내역_LMT!$K3375*3.3%*-1,지출내역_LMT!$J3375="원천/고용",SUM(지출내역_LMT!$K3375*3.3%*-1,지출내역_LMT!$K3375*75%*0.8%*-1)),"")</f>
        <v/>
      </c>
      <c r="N3375" s="545"/>
      <c r="O3375" s="541"/>
      <c r="P3375" s="541"/>
      <c r="Q3375" s="537"/>
      <c r="R3375" s="537"/>
      <c r="S3375" s="537"/>
    </row>
    <row r="3376" spans="2:19" ht="18.75" customHeight="1">
      <c r="B3376" s="540"/>
      <c r="C3376" s="540"/>
      <c r="D3376" s="538" t="str">
        <f ca="1">IFERROR(_xludf.XLOOKUP(E3376,예산코드!D:D,예산코드!A:A),"")</f>
        <v/>
      </c>
      <c r="E3376" s="540"/>
      <c r="F3376" s="542"/>
      <c r="G3376" s="506"/>
      <c r="H3376" s="507"/>
      <c r="I3376" s="540"/>
      <c r="J3376" s="540"/>
      <c r="K3376" s="543"/>
      <c r="L3376" s="543"/>
      <c r="M3376" s="543" t="str">
        <f t="array" aca="1" ref="M3376" ca="1">IFERROR(_xludf.IFS(지출내역_LMT!$J3376="원천",지출내역_LMT!$K3376*3.3%*-1,지출내역_LMT!$J3376="원천/고용",SUM(지출내역_LMT!$K3376*3.3%*-1,지출내역_LMT!$K3376*75%*0.8%*-1)),"")</f>
        <v/>
      </c>
      <c r="N3376" s="543"/>
      <c r="O3376" s="540"/>
      <c r="P3376" s="540"/>
      <c r="Q3376" s="537"/>
      <c r="R3376" s="537"/>
      <c r="S3376" s="537"/>
    </row>
    <row r="3377" spans="2:19" ht="18.75" customHeight="1">
      <c r="B3377" s="541"/>
      <c r="C3377" s="541"/>
      <c r="D3377" s="538" t="str">
        <f ca="1">IFERROR(_xludf.XLOOKUP(E3377,예산코드!D:D,예산코드!A:A),"")</f>
        <v/>
      </c>
      <c r="E3377" s="541"/>
      <c r="F3377" s="544"/>
      <c r="G3377" s="508"/>
      <c r="H3377" s="509"/>
      <c r="I3377" s="541"/>
      <c r="J3377" s="541"/>
      <c r="K3377" s="545"/>
      <c r="L3377" s="545"/>
      <c r="M3377" s="545" t="str">
        <f t="array" aca="1" ref="M3377" ca="1">IFERROR(_xludf.IFS(지출내역_LMT!$J3377="원천",지출내역_LMT!$K3377*3.3%*-1,지출내역_LMT!$J3377="원천/고용",SUM(지출내역_LMT!$K3377*3.3%*-1,지출내역_LMT!$K3377*75%*0.8%*-1)),"")</f>
        <v/>
      </c>
      <c r="N3377" s="545"/>
      <c r="O3377" s="541"/>
      <c r="P3377" s="541"/>
      <c r="Q3377" s="537"/>
      <c r="R3377" s="537"/>
      <c r="S3377" s="537"/>
    </row>
    <row r="3378" spans="2:19" ht="18.75" customHeight="1">
      <c r="B3378" s="540"/>
      <c r="C3378" s="540"/>
      <c r="D3378" s="538" t="str">
        <f ca="1">IFERROR(_xludf.XLOOKUP(E3378,예산코드!D:D,예산코드!A:A),"")</f>
        <v/>
      </c>
      <c r="E3378" s="540"/>
      <c r="F3378" s="542"/>
      <c r="G3378" s="506"/>
      <c r="H3378" s="507"/>
      <c r="I3378" s="540"/>
      <c r="J3378" s="540"/>
      <c r="K3378" s="543"/>
      <c r="L3378" s="543"/>
      <c r="M3378" s="543" t="str">
        <f t="array" aca="1" ref="M3378" ca="1">IFERROR(_xludf.IFS(지출내역_LMT!$J3378="원천",지출내역_LMT!$K3378*3.3%*-1,지출내역_LMT!$J3378="원천/고용",SUM(지출내역_LMT!$K3378*3.3%*-1,지출내역_LMT!$K3378*75%*0.8%*-1)),"")</f>
        <v/>
      </c>
      <c r="N3378" s="543"/>
      <c r="O3378" s="540"/>
      <c r="P3378" s="540"/>
      <c r="Q3378" s="537"/>
      <c r="R3378" s="537"/>
      <c r="S3378" s="537"/>
    </row>
    <row r="3379" spans="2:19" ht="18.75" customHeight="1">
      <c r="B3379" s="541"/>
      <c r="C3379" s="541"/>
      <c r="D3379" s="538" t="str">
        <f ca="1">IFERROR(_xludf.XLOOKUP(E3379,예산코드!D:D,예산코드!A:A),"")</f>
        <v/>
      </c>
      <c r="E3379" s="541"/>
      <c r="F3379" s="544"/>
      <c r="G3379" s="508"/>
      <c r="H3379" s="509"/>
      <c r="I3379" s="541"/>
      <c r="J3379" s="541"/>
      <c r="K3379" s="545"/>
      <c r="L3379" s="545"/>
      <c r="M3379" s="545" t="str">
        <f t="array" aca="1" ref="M3379" ca="1">IFERROR(_xludf.IFS(지출내역_LMT!$J3379="원천",지출내역_LMT!$K3379*3.3%*-1,지출내역_LMT!$J3379="원천/고용",SUM(지출내역_LMT!$K3379*3.3%*-1,지출내역_LMT!$K3379*75%*0.8%*-1)),"")</f>
        <v/>
      </c>
      <c r="N3379" s="545"/>
      <c r="O3379" s="541"/>
      <c r="P3379" s="541"/>
      <c r="Q3379" s="537"/>
      <c r="R3379" s="537"/>
      <c r="S3379" s="537"/>
    </row>
    <row r="3380" spans="2:19" ht="18.75" customHeight="1">
      <c r="B3380" s="540"/>
      <c r="C3380" s="540"/>
      <c r="D3380" s="538" t="str">
        <f ca="1">IFERROR(_xludf.XLOOKUP(E3380,예산코드!D:D,예산코드!A:A),"")</f>
        <v/>
      </c>
      <c r="E3380" s="540"/>
      <c r="F3380" s="542"/>
      <c r="G3380" s="506"/>
      <c r="H3380" s="507"/>
      <c r="I3380" s="540"/>
      <c r="J3380" s="540"/>
      <c r="K3380" s="543"/>
      <c r="L3380" s="543"/>
      <c r="M3380" s="543" t="str">
        <f t="array" aca="1" ref="M3380" ca="1">IFERROR(_xludf.IFS(지출내역_LMT!$J3380="원천",지출내역_LMT!$K3380*3.3%*-1,지출내역_LMT!$J3380="원천/고용",SUM(지출내역_LMT!$K3380*3.3%*-1,지출내역_LMT!$K3380*75%*0.8%*-1)),"")</f>
        <v/>
      </c>
      <c r="N3380" s="543"/>
      <c r="O3380" s="540"/>
      <c r="P3380" s="540"/>
      <c r="Q3380" s="537"/>
      <c r="R3380" s="537"/>
      <c r="S3380" s="537"/>
    </row>
    <row r="3381" spans="2:19" ht="18.75" customHeight="1">
      <c r="B3381" s="541"/>
      <c r="C3381" s="541"/>
      <c r="D3381" s="538" t="str">
        <f ca="1">IFERROR(_xludf.XLOOKUP(E3381,예산코드!D:D,예산코드!A:A),"")</f>
        <v/>
      </c>
      <c r="E3381" s="541"/>
      <c r="F3381" s="544"/>
      <c r="G3381" s="508"/>
      <c r="H3381" s="509"/>
      <c r="I3381" s="541"/>
      <c r="J3381" s="541"/>
      <c r="K3381" s="545"/>
      <c r="L3381" s="545"/>
      <c r="M3381" s="545" t="str">
        <f t="array" aca="1" ref="M3381" ca="1">IFERROR(_xludf.IFS(지출내역_LMT!$J3381="원천",지출내역_LMT!$K3381*3.3%*-1,지출내역_LMT!$J3381="원천/고용",SUM(지출내역_LMT!$K3381*3.3%*-1,지출내역_LMT!$K3381*75%*0.8%*-1)),"")</f>
        <v/>
      </c>
      <c r="N3381" s="545"/>
      <c r="O3381" s="541"/>
      <c r="P3381" s="541"/>
      <c r="Q3381" s="537"/>
      <c r="R3381" s="537"/>
      <c r="S3381" s="537"/>
    </row>
    <row r="3382" spans="2:19" ht="18.75" customHeight="1">
      <c r="B3382" s="540"/>
      <c r="C3382" s="540"/>
      <c r="D3382" s="538" t="str">
        <f ca="1">IFERROR(_xludf.XLOOKUP(E3382,예산코드!D:D,예산코드!A:A),"")</f>
        <v/>
      </c>
      <c r="E3382" s="540"/>
      <c r="F3382" s="542"/>
      <c r="G3382" s="506"/>
      <c r="H3382" s="507"/>
      <c r="I3382" s="540"/>
      <c r="J3382" s="540"/>
      <c r="K3382" s="543"/>
      <c r="L3382" s="543"/>
      <c r="M3382" s="543" t="str">
        <f t="array" aca="1" ref="M3382" ca="1">IFERROR(_xludf.IFS(지출내역_LMT!$J3382="원천",지출내역_LMT!$K3382*3.3%*-1,지출내역_LMT!$J3382="원천/고용",SUM(지출내역_LMT!$K3382*3.3%*-1,지출내역_LMT!$K3382*75%*0.8%*-1)),"")</f>
        <v/>
      </c>
      <c r="N3382" s="543"/>
      <c r="O3382" s="540"/>
      <c r="P3382" s="540"/>
      <c r="Q3382" s="537"/>
      <c r="R3382" s="537"/>
      <c r="S3382" s="537"/>
    </row>
    <row r="3383" spans="2:19" ht="18.75" customHeight="1">
      <c r="B3383" s="541"/>
      <c r="C3383" s="541"/>
      <c r="D3383" s="538" t="str">
        <f ca="1">IFERROR(_xludf.XLOOKUP(E3383,예산코드!D:D,예산코드!A:A),"")</f>
        <v/>
      </c>
      <c r="E3383" s="541"/>
      <c r="F3383" s="544"/>
      <c r="G3383" s="508"/>
      <c r="H3383" s="509"/>
      <c r="I3383" s="541"/>
      <c r="J3383" s="541"/>
      <c r="K3383" s="545"/>
      <c r="L3383" s="545"/>
      <c r="M3383" s="545" t="str">
        <f t="array" aca="1" ref="M3383" ca="1">IFERROR(_xludf.IFS(지출내역_LMT!$J3383="원천",지출내역_LMT!$K3383*3.3%*-1,지출내역_LMT!$J3383="원천/고용",SUM(지출내역_LMT!$K3383*3.3%*-1,지출내역_LMT!$K3383*75%*0.8%*-1)),"")</f>
        <v/>
      </c>
      <c r="N3383" s="545"/>
      <c r="O3383" s="541"/>
      <c r="P3383" s="541"/>
      <c r="Q3383" s="537"/>
      <c r="R3383" s="537"/>
      <c r="S3383" s="537"/>
    </row>
    <row r="3384" spans="2:19" ht="18.75" customHeight="1">
      <c r="B3384" s="540"/>
      <c r="C3384" s="540"/>
      <c r="D3384" s="538" t="str">
        <f ca="1">IFERROR(_xludf.XLOOKUP(E3384,예산코드!D:D,예산코드!A:A),"")</f>
        <v/>
      </c>
      <c r="E3384" s="540"/>
      <c r="F3384" s="542"/>
      <c r="G3384" s="506"/>
      <c r="H3384" s="507"/>
      <c r="I3384" s="540"/>
      <c r="J3384" s="540"/>
      <c r="K3384" s="543"/>
      <c r="L3384" s="543"/>
      <c r="M3384" s="543" t="str">
        <f t="array" aca="1" ref="M3384" ca="1">IFERROR(_xludf.IFS(지출내역_LMT!$J3384="원천",지출내역_LMT!$K3384*3.3%*-1,지출내역_LMT!$J3384="원천/고용",SUM(지출내역_LMT!$K3384*3.3%*-1,지출내역_LMT!$K3384*75%*0.8%*-1)),"")</f>
        <v/>
      </c>
      <c r="N3384" s="543"/>
      <c r="O3384" s="540"/>
      <c r="P3384" s="540"/>
      <c r="Q3384" s="537"/>
      <c r="R3384" s="537"/>
      <c r="S3384" s="537"/>
    </row>
    <row r="3385" spans="2:19" ht="18.75" customHeight="1">
      <c r="B3385" s="541"/>
      <c r="C3385" s="541"/>
      <c r="D3385" s="538" t="str">
        <f ca="1">IFERROR(_xludf.XLOOKUP(E3385,예산코드!D:D,예산코드!A:A),"")</f>
        <v/>
      </c>
      <c r="E3385" s="541"/>
      <c r="F3385" s="544"/>
      <c r="G3385" s="508"/>
      <c r="H3385" s="509"/>
      <c r="I3385" s="541"/>
      <c r="J3385" s="541"/>
      <c r="K3385" s="545"/>
      <c r="L3385" s="545"/>
      <c r="M3385" s="545" t="str">
        <f t="array" aca="1" ref="M3385" ca="1">IFERROR(_xludf.IFS(지출내역_LMT!$J3385="원천",지출내역_LMT!$K3385*3.3%*-1,지출내역_LMT!$J3385="원천/고용",SUM(지출내역_LMT!$K3385*3.3%*-1,지출내역_LMT!$K3385*75%*0.8%*-1)),"")</f>
        <v/>
      </c>
      <c r="N3385" s="545"/>
      <c r="O3385" s="541"/>
      <c r="P3385" s="541"/>
      <c r="Q3385" s="537"/>
      <c r="R3385" s="537"/>
      <c r="S3385" s="537"/>
    </row>
    <row r="3386" spans="2:19" ht="18.75" customHeight="1">
      <c r="B3386" s="540"/>
      <c r="C3386" s="540"/>
      <c r="D3386" s="538" t="str">
        <f ca="1">IFERROR(_xludf.XLOOKUP(E3386,예산코드!D:D,예산코드!A:A),"")</f>
        <v/>
      </c>
      <c r="E3386" s="540"/>
      <c r="F3386" s="542"/>
      <c r="G3386" s="506"/>
      <c r="H3386" s="507"/>
      <c r="I3386" s="540"/>
      <c r="J3386" s="540"/>
      <c r="K3386" s="543"/>
      <c r="L3386" s="543"/>
      <c r="M3386" s="543" t="str">
        <f t="array" aca="1" ref="M3386" ca="1">IFERROR(_xludf.IFS(지출내역_LMT!$J3386="원천",지출내역_LMT!$K3386*3.3%*-1,지출내역_LMT!$J3386="원천/고용",SUM(지출내역_LMT!$K3386*3.3%*-1,지출내역_LMT!$K3386*75%*0.8%*-1)),"")</f>
        <v/>
      </c>
      <c r="N3386" s="543"/>
      <c r="O3386" s="540"/>
      <c r="P3386" s="540"/>
      <c r="Q3386" s="537"/>
      <c r="R3386" s="537"/>
      <c r="S3386" s="537"/>
    </row>
    <row r="3387" spans="2:19" ht="18.75" customHeight="1">
      <c r="B3387" s="541"/>
      <c r="C3387" s="541"/>
      <c r="D3387" s="538" t="str">
        <f ca="1">IFERROR(_xludf.XLOOKUP(E3387,예산코드!D:D,예산코드!A:A),"")</f>
        <v/>
      </c>
      <c r="E3387" s="541"/>
      <c r="F3387" s="544"/>
      <c r="G3387" s="508"/>
      <c r="H3387" s="509"/>
      <c r="I3387" s="541"/>
      <c r="J3387" s="541"/>
      <c r="K3387" s="545"/>
      <c r="L3387" s="545"/>
      <c r="M3387" s="545" t="str">
        <f t="array" aca="1" ref="M3387" ca="1">IFERROR(_xludf.IFS(지출내역_LMT!$J3387="원천",지출내역_LMT!$K3387*3.3%*-1,지출내역_LMT!$J3387="원천/고용",SUM(지출내역_LMT!$K3387*3.3%*-1,지출내역_LMT!$K3387*75%*0.8%*-1)),"")</f>
        <v/>
      </c>
      <c r="N3387" s="545"/>
      <c r="O3387" s="541"/>
      <c r="P3387" s="541"/>
      <c r="Q3387" s="537"/>
      <c r="R3387" s="537"/>
      <c r="S3387" s="537"/>
    </row>
    <row r="3388" spans="2:19" ht="18.75" customHeight="1">
      <c r="B3388" s="540"/>
      <c r="C3388" s="540"/>
      <c r="D3388" s="538" t="str">
        <f ca="1">IFERROR(_xludf.XLOOKUP(E3388,예산코드!D:D,예산코드!A:A),"")</f>
        <v/>
      </c>
      <c r="E3388" s="540"/>
      <c r="F3388" s="542"/>
      <c r="G3388" s="506"/>
      <c r="H3388" s="507"/>
      <c r="I3388" s="540"/>
      <c r="J3388" s="540"/>
      <c r="K3388" s="543"/>
      <c r="L3388" s="543"/>
      <c r="M3388" s="543" t="str">
        <f t="array" aca="1" ref="M3388" ca="1">IFERROR(_xludf.IFS(지출내역_LMT!$J3388="원천",지출내역_LMT!$K3388*3.3%*-1,지출내역_LMT!$J3388="원천/고용",SUM(지출내역_LMT!$K3388*3.3%*-1,지출내역_LMT!$K3388*75%*0.8%*-1)),"")</f>
        <v/>
      </c>
      <c r="N3388" s="543"/>
      <c r="O3388" s="540"/>
      <c r="P3388" s="540"/>
      <c r="Q3388" s="537"/>
      <c r="R3388" s="537"/>
      <c r="S3388" s="537"/>
    </row>
    <row r="3389" spans="2:19" ht="18.75" customHeight="1">
      <c r="B3389" s="541"/>
      <c r="C3389" s="541"/>
      <c r="D3389" s="538" t="str">
        <f ca="1">IFERROR(_xludf.XLOOKUP(E3389,예산코드!D:D,예산코드!A:A),"")</f>
        <v/>
      </c>
      <c r="E3389" s="541"/>
      <c r="F3389" s="544"/>
      <c r="G3389" s="508"/>
      <c r="H3389" s="509"/>
      <c r="I3389" s="541"/>
      <c r="J3389" s="541"/>
      <c r="K3389" s="545"/>
      <c r="L3389" s="545"/>
      <c r="M3389" s="545" t="str">
        <f t="array" aca="1" ref="M3389" ca="1">IFERROR(_xludf.IFS(지출내역_LMT!$J3389="원천",지출내역_LMT!$K3389*3.3%*-1,지출내역_LMT!$J3389="원천/고용",SUM(지출내역_LMT!$K3389*3.3%*-1,지출내역_LMT!$K3389*75%*0.8%*-1)),"")</f>
        <v/>
      </c>
      <c r="N3389" s="545"/>
      <c r="O3389" s="541"/>
      <c r="P3389" s="541"/>
      <c r="Q3389" s="537"/>
      <c r="R3389" s="537"/>
      <c r="S3389" s="537"/>
    </row>
    <row r="3390" spans="2:19" ht="18.75" customHeight="1">
      <c r="B3390" s="540"/>
      <c r="C3390" s="540"/>
      <c r="D3390" s="538" t="str">
        <f ca="1">IFERROR(_xludf.XLOOKUP(E3390,예산코드!D:D,예산코드!A:A),"")</f>
        <v/>
      </c>
      <c r="E3390" s="540"/>
      <c r="F3390" s="542"/>
      <c r="G3390" s="506"/>
      <c r="H3390" s="507"/>
      <c r="I3390" s="540"/>
      <c r="J3390" s="540"/>
      <c r="K3390" s="543"/>
      <c r="L3390" s="543"/>
      <c r="M3390" s="543" t="str">
        <f t="array" aca="1" ref="M3390" ca="1">IFERROR(_xludf.IFS(지출내역_LMT!$J3390="원천",지출내역_LMT!$K3390*3.3%*-1,지출내역_LMT!$J3390="원천/고용",SUM(지출내역_LMT!$K3390*3.3%*-1,지출내역_LMT!$K3390*75%*0.8%*-1)),"")</f>
        <v/>
      </c>
      <c r="N3390" s="543"/>
      <c r="O3390" s="540"/>
      <c r="P3390" s="540"/>
      <c r="Q3390" s="537"/>
      <c r="R3390" s="537"/>
      <c r="S3390" s="537"/>
    </row>
    <row r="3391" spans="2:19" ht="18.75" customHeight="1">
      <c r="B3391" s="541"/>
      <c r="C3391" s="541"/>
      <c r="D3391" s="538" t="str">
        <f ca="1">IFERROR(_xludf.XLOOKUP(E3391,예산코드!D:D,예산코드!A:A),"")</f>
        <v/>
      </c>
      <c r="E3391" s="541"/>
      <c r="F3391" s="544"/>
      <c r="G3391" s="508"/>
      <c r="H3391" s="509"/>
      <c r="I3391" s="541"/>
      <c r="J3391" s="541"/>
      <c r="K3391" s="545"/>
      <c r="L3391" s="545"/>
      <c r="M3391" s="545" t="str">
        <f t="array" aca="1" ref="M3391" ca="1">IFERROR(_xludf.IFS(지출내역_LMT!$J3391="원천",지출내역_LMT!$K3391*3.3%*-1,지출내역_LMT!$J3391="원천/고용",SUM(지출내역_LMT!$K3391*3.3%*-1,지출내역_LMT!$K3391*75%*0.8%*-1)),"")</f>
        <v/>
      </c>
      <c r="N3391" s="545"/>
      <c r="O3391" s="541"/>
      <c r="P3391" s="541"/>
      <c r="Q3391" s="537"/>
      <c r="R3391" s="537"/>
      <c r="S3391" s="537"/>
    </row>
    <row r="3392" spans="2:19" ht="18.75" customHeight="1">
      <c r="B3392" s="540"/>
      <c r="C3392" s="540"/>
      <c r="D3392" s="538" t="str">
        <f ca="1">IFERROR(_xludf.XLOOKUP(E3392,예산코드!D:D,예산코드!A:A),"")</f>
        <v/>
      </c>
      <c r="E3392" s="540"/>
      <c r="F3392" s="542"/>
      <c r="G3392" s="506"/>
      <c r="H3392" s="507"/>
      <c r="I3392" s="540"/>
      <c r="J3392" s="540"/>
      <c r="K3392" s="543"/>
      <c r="L3392" s="543"/>
      <c r="M3392" s="543" t="str">
        <f t="array" aca="1" ref="M3392" ca="1">IFERROR(_xludf.IFS(지출내역_LMT!$J3392="원천",지출내역_LMT!$K3392*3.3%*-1,지출내역_LMT!$J3392="원천/고용",SUM(지출내역_LMT!$K3392*3.3%*-1,지출내역_LMT!$K3392*75%*0.8%*-1)),"")</f>
        <v/>
      </c>
      <c r="N3392" s="543"/>
      <c r="O3392" s="540"/>
      <c r="P3392" s="540"/>
      <c r="Q3392" s="537"/>
      <c r="R3392" s="537"/>
      <c r="S3392" s="537"/>
    </row>
    <row r="3393" spans="2:19" ht="18.75" customHeight="1">
      <c r="B3393" s="541"/>
      <c r="C3393" s="541"/>
      <c r="D3393" s="538" t="str">
        <f ca="1">IFERROR(_xludf.XLOOKUP(E3393,예산코드!D:D,예산코드!A:A),"")</f>
        <v/>
      </c>
      <c r="E3393" s="541"/>
      <c r="F3393" s="544"/>
      <c r="G3393" s="508"/>
      <c r="H3393" s="509"/>
      <c r="I3393" s="541"/>
      <c r="J3393" s="541"/>
      <c r="K3393" s="545"/>
      <c r="L3393" s="545"/>
      <c r="M3393" s="545" t="str">
        <f t="array" aca="1" ref="M3393" ca="1">IFERROR(_xludf.IFS(지출내역_LMT!$J3393="원천",지출내역_LMT!$K3393*3.3%*-1,지출내역_LMT!$J3393="원천/고용",SUM(지출내역_LMT!$K3393*3.3%*-1,지출내역_LMT!$K3393*75%*0.8%*-1)),"")</f>
        <v/>
      </c>
      <c r="N3393" s="545"/>
      <c r="O3393" s="541"/>
      <c r="P3393" s="541"/>
      <c r="Q3393" s="537"/>
      <c r="R3393" s="537"/>
      <c r="S3393" s="537"/>
    </row>
    <row r="3394" spans="2:19" ht="18.75" customHeight="1">
      <c r="B3394" s="540"/>
      <c r="C3394" s="540"/>
      <c r="D3394" s="538" t="str">
        <f ca="1">IFERROR(_xludf.XLOOKUP(E3394,예산코드!D:D,예산코드!A:A),"")</f>
        <v/>
      </c>
      <c r="E3394" s="540"/>
      <c r="F3394" s="542"/>
      <c r="G3394" s="506"/>
      <c r="H3394" s="507"/>
      <c r="I3394" s="540"/>
      <c r="J3394" s="540"/>
      <c r="K3394" s="543"/>
      <c r="L3394" s="543"/>
      <c r="M3394" s="543" t="str">
        <f t="array" aca="1" ref="M3394" ca="1">IFERROR(_xludf.IFS(지출내역_LMT!$J3394="원천",지출내역_LMT!$K3394*3.3%*-1,지출내역_LMT!$J3394="원천/고용",SUM(지출내역_LMT!$K3394*3.3%*-1,지출내역_LMT!$K3394*75%*0.8%*-1)),"")</f>
        <v/>
      </c>
      <c r="N3394" s="543"/>
      <c r="O3394" s="540"/>
      <c r="P3394" s="540"/>
      <c r="Q3394" s="537"/>
      <c r="R3394" s="537"/>
      <c r="S3394" s="537"/>
    </row>
    <row r="3395" spans="2:19" ht="18.75" customHeight="1">
      <c r="B3395" s="541"/>
      <c r="C3395" s="541"/>
      <c r="D3395" s="538" t="str">
        <f ca="1">IFERROR(_xludf.XLOOKUP(E3395,예산코드!D:D,예산코드!A:A),"")</f>
        <v/>
      </c>
      <c r="E3395" s="541"/>
      <c r="F3395" s="544"/>
      <c r="G3395" s="508"/>
      <c r="H3395" s="509"/>
      <c r="I3395" s="541"/>
      <c r="J3395" s="541"/>
      <c r="K3395" s="545"/>
      <c r="L3395" s="545"/>
      <c r="M3395" s="545" t="str">
        <f t="array" aca="1" ref="M3395" ca="1">IFERROR(_xludf.IFS(지출내역_LMT!$J3395="원천",지출내역_LMT!$K3395*3.3%*-1,지출내역_LMT!$J3395="원천/고용",SUM(지출내역_LMT!$K3395*3.3%*-1,지출내역_LMT!$K3395*75%*0.8%*-1)),"")</f>
        <v/>
      </c>
      <c r="N3395" s="545"/>
      <c r="O3395" s="541"/>
      <c r="P3395" s="541"/>
      <c r="Q3395" s="537"/>
      <c r="R3395" s="537"/>
      <c r="S3395" s="537"/>
    </row>
    <row r="3396" spans="2:19" ht="18.75" customHeight="1">
      <c r="B3396" s="540"/>
      <c r="C3396" s="540"/>
      <c r="D3396" s="538" t="str">
        <f ca="1">IFERROR(_xludf.XLOOKUP(E3396,예산코드!D:D,예산코드!A:A),"")</f>
        <v/>
      </c>
      <c r="E3396" s="540"/>
      <c r="F3396" s="542"/>
      <c r="G3396" s="506"/>
      <c r="H3396" s="507"/>
      <c r="I3396" s="540"/>
      <c r="J3396" s="540"/>
      <c r="K3396" s="543"/>
      <c r="L3396" s="543"/>
      <c r="M3396" s="543" t="str">
        <f t="array" aca="1" ref="M3396" ca="1">IFERROR(_xludf.IFS(지출내역_LMT!$J3396="원천",지출내역_LMT!$K3396*3.3%*-1,지출내역_LMT!$J3396="원천/고용",SUM(지출내역_LMT!$K3396*3.3%*-1,지출내역_LMT!$K3396*75%*0.8%*-1)),"")</f>
        <v/>
      </c>
      <c r="N3396" s="543"/>
      <c r="O3396" s="540"/>
      <c r="P3396" s="540"/>
      <c r="Q3396" s="537"/>
      <c r="R3396" s="537"/>
      <c r="S3396" s="537"/>
    </row>
    <row r="3397" spans="2:19" ht="18.75" customHeight="1">
      <c r="B3397" s="541"/>
      <c r="C3397" s="541"/>
      <c r="D3397" s="538" t="str">
        <f ca="1">IFERROR(_xludf.XLOOKUP(E3397,예산코드!D:D,예산코드!A:A),"")</f>
        <v/>
      </c>
      <c r="E3397" s="541"/>
      <c r="F3397" s="544"/>
      <c r="G3397" s="508"/>
      <c r="H3397" s="509"/>
      <c r="I3397" s="541"/>
      <c r="J3397" s="541"/>
      <c r="K3397" s="545"/>
      <c r="L3397" s="545"/>
      <c r="M3397" s="545" t="str">
        <f t="array" aca="1" ref="M3397" ca="1">IFERROR(_xludf.IFS(지출내역_LMT!$J3397="원천",지출내역_LMT!$K3397*3.3%*-1,지출내역_LMT!$J3397="원천/고용",SUM(지출내역_LMT!$K3397*3.3%*-1,지출내역_LMT!$K3397*75%*0.8%*-1)),"")</f>
        <v/>
      </c>
      <c r="N3397" s="545"/>
      <c r="O3397" s="541"/>
      <c r="P3397" s="541"/>
      <c r="Q3397" s="537"/>
      <c r="R3397" s="537"/>
      <c r="S3397" s="537"/>
    </row>
    <row r="3398" spans="2:19" ht="18.75" customHeight="1">
      <c r="B3398" s="540"/>
      <c r="C3398" s="540"/>
      <c r="D3398" s="538" t="str">
        <f ca="1">IFERROR(_xludf.XLOOKUP(E3398,예산코드!D:D,예산코드!A:A),"")</f>
        <v/>
      </c>
      <c r="E3398" s="540"/>
      <c r="F3398" s="542"/>
      <c r="G3398" s="506"/>
      <c r="H3398" s="507"/>
      <c r="I3398" s="540"/>
      <c r="J3398" s="540"/>
      <c r="K3398" s="543"/>
      <c r="L3398" s="543"/>
      <c r="M3398" s="543" t="str">
        <f t="array" aca="1" ref="M3398" ca="1">IFERROR(_xludf.IFS(지출내역_LMT!$J3398="원천",지출내역_LMT!$K3398*3.3%*-1,지출내역_LMT!$J3398="원천/고용",SUM(지출내역_LMT!$K3398*3.3%*-1,지출내역_LMT!$K3398*75%*0.8%*-1)),"")</f>
        <v/>
      </c>
      <c r="N3398" s="543"/>
      <c r="O3398" s="540"/>
      <c r="P3398" s="540"/>
      <c r="Q3398" s="537"/>
      <c r="R3398" s="537"/>
      <c r="S3398" s="537"/>
    </row>
    <row r="3399" spans="2:19" ht="18.75" customHeight="1">
      <c r="B3399" s="541"/>
      <c r="C3399" s="541"/>
      <c r="D3399" s="538" t="str">
        <f ca="1">IFERROR(_xludf.XLOOKUP(E3399,예산코드!D:D,예산코드!A:A),"")</f>
        <v/>
      </c>
      <c r="E3399" s="541"/>
      <c r="F3399" s="544"/>
      <c r="G3399" s="508"/>
      <c r="H3399" s="509"/>
      <c r="I3399" s="541"/>
      <c r="J3399" s="541"/>
      <c r="K3399" s="545"/>
      <c r="L3399" s="545"/>
      <c r="M3399" s="545" t="str">
        <f t="array" aca="1" ref="M3399" ca="1">IFERROR(_xludf.IFS(지출내역_LMT!$J3399="원천",지출내역_LMT!$K3399*3.3%*-1,지출내역_LMT!$J3399="원천/고용",SUM(지출내역_LMT!$K3399*3.3%*-1,지출내역_LMT!$K3399*75%*0.8%*-1)),"")</f>
        <v/>
      </c>
      <c r="N3399" s="545"/>
      <c r="O3399" s="541"/>
      <c r="P3399" s="541"/>
      <c r="Q3399" s="537"/>
      <c r="R3399" s="537"/>
      <c r="S3399" s="537"/>
    </row>
    <row r="3400" spans="2:19" ht="18.75" customHeight="1">
      <c r="B3400" s="540"/>
      <c r="C3400" s="540"/>
      <c r="D3400" s="538" t="str">
        <f ca="1">IFERROR(_xludf.XLOOKUP(E3400,예산코드!D:D,예산코드!A:A),"")</f>
        <v/>
      </c>
      <c r="E3400" s="540"/>
      <c r="F3400" s="542"/>
      <c r="G3400" s="506"/>
      <c r="H3400" s="507"/>
      <c r="I3400" s="540"/>
      <c r="J3400" s="540"/>
      <c r="K3400" s="543"/>
      <c r="L3400" s="543"/>
      <c r="M3400" s="543" t="str">
        <f t="array" aca="1" ref="M3400" ca="1">IFERROR(_xludf.IFS(지출내역_LMT!$J3400="원천",지출내역_LMT!$K3400*3.3%*-1,지출내역_LMT!$J3400="원천/고용",SUM(지출내역_LMT!$K3400*3.3%*-1,지출내역_LMT!$K3400*75%*0.8%*-1)),"")</f>
        <v/>
      </c>
      <c r="N3400" s="543"/>
      <c r="O3400" s="540"/>
      <c r="P3400" s="540"/>
      <c r="Q3400" s="537"/>
      <c r="R3400" s="537"/>
      <c r="S3400" s="537"/>
    </row>
    <row r="3401" spans="2:19" ht="18.75" customHeight="1">
      <c r="B3401" s="541"/>
      <c r="C3401" s="541"/>
      <c r="D3401" s="538" t="str">
        <f ca="1">IFERROR(_xludf.XLOOKUP(E3401,예산코드!D:D,예산코드!A:A),"")</f>
        <v/>
      </c>
      <c r="E3401" s="541"/>
      <c r="F3401" s="544"/>
      <c r="G3401" s="508"/>
      <c r="H3401" s="509"/>
      <c r="I3401" s="541"/>
      <c r="J3401" s="541"/>
      <c r="K3401" s="545"/>
      <c r="L3401" s="545"/>
      <c r="M3401" s="545" t="str">
        <f t="array" aca="1" ref="M3401" ca="1">IFERROR(_xludf.IFS(지출내역_LMT!$J3401="원천",지출내역_LMT!$K3401*3.3%*-1,지출내역_LMT!$J3401="원천/고용",SUM(지출내역_LMT!$K3401*3.3%*-1,지출내역_LMT!$K3401*75%*0.8%*-1)),"")</f>
        <v/>
      </c>
      <c r="N3401" s="545"/>
      <c r="O3401" s="541"/>
      <c r="P3401" s="541"/>
      <c r="Q3401" s="537"/>
      <c r="R3401" s="537"/>
      <c r="S3401" s="537"/>
    </row>
    <row r="3402" spans="2:19" ht="18.75" customHeight="1">
      <c r="B3402" s="540"/>
      <c r="C3402" s="540"/>
      <c r="D3402" s="538" t="str">
        <f ca="1">IFERROR(_xludf.XLOOKUP(E3402,예산코드!D:D,예산코드!A:A),"")</f>
        <v/>
      </c>
      <c r="E3402" s="540"/>
      <c r="F3402" s="542"/>
      <c r="G3402" s="506"/>
      <c r="H3402" s="507"/>
      <c r="I3402" s="540"/>
      <c r="J3402" s="540"/>
      <c r="K3402" s="543"/>
      <c r="L3402" s="543"/>
      <c r="M3402" s="543" t="str">
        <f t="array" aca="1" ref="M3402" ca="1">IFERROR(_xludf.IFS(지출내역_LMT!$J3402="원천",지출내역_LMT!$K3402*3.3%*-1,지출내역_LMT!$J3402="원천/고용",SUM(지출내역_LMT!$K3402*3.3%*-1,지출내역_LMT!$K3402*75%*0.8%*-1)),"")</f>
        <v/>
      </c>
      <c r="N3402" s="543"/>
      <c r="O3402" s="540"/>
      <c r="P3402" s="540"/>
      <c r="Q3402" s="537"/>
      <c r="R3402" s="537"/>
      <c r="S3402" s="537"/>
    </row>
    <row r="3403" spans="2:19" ht="18.75" customHeight="1">
      <c r="B3403" s="541"/>
      <c r="C3403" s="541"/>
      <c r="D3403" s="538" t="str">
        <f ca="1">IFERROR(_xludf.XLOOKUP(E3403,예산코드!D:D,예산코드!A:A),"")</f>
        <v/>
      </c>
      <c r="E3403" s="541"/>
      <c r="F3403" s="544"/>
      <c r="G3403" s="508"/>
      <c r="H3403" s="509"/>
      <c r="I3403" s="541"/>
      <c r="J3403" s="541"/>
      <c r="K3403" s="545"/>
      <c r="L3403" s="545"/>
      <c r="M3403" s="545" t="str">
        <f t="array" aca="1" ref="M3403" ca="1">IFERROR(_xludf.IFS(지출내역_LMT!$J3403="원천",지출내역_LMT!$K3403*3.3%*-1,지출내역_LMT!$J3403="원천/고용",SUM(지출내역_LMT!$K3403*3.3%*-1,지출내역_LMT!$K3403*75%*0.8%*-1)),"")</f>
        <v/>
      </c>
      <c r="N3403" s="545"/>
      <c r="O3403" s="541"/>
      <c r="P3403" s="541"/>
      <c r="Q3403" s="537"/>
      <c r="R3403" s="537"/>
      <c r="S3403" s="537"/>
    </row>
    <row r="3404" spans="2:19" ht="18.75" customHeight="1">
      <c r="B3404" s="540"/>
      <c r="C3404" s="540"/>
      <c r="D3404" s="538" t="str">
        <f ca="1">IFERROR(_xludf.XLOOKUP(E3404,예산코드!D:D,예산코드!A:A),"")</f>
        <v/>
      </c>
      <c r="E3404" s="540"/>
      <c r="F3404" s="542"/>
      <c r="G3404" s="506"/>
      <c r="H3404" s="507"/>
      <c r="I3404" s="540"/>
      <c r="J3404" s="540"/>
      <c r="K3404" s="543"/>
      <c r="L3404" s="543"/>
      <c r="M3404" s="543" t="str">
        <f t="array" aca="1" ref="M3404" ca="1">IFERROR(_xludf.IFS(지출내역_LMT!$J3404="원천",지출내역_LMT!$K3404*3.3%*-1,지출내역_LMT!$J3404="원천/고용",SUM(지출내역_LMT!$K3404*3.3%*-1,지출내역_LMT!$K3404*75%*0.8%*-1)),"")</f>
        <v/>
      </c>
      <c r="N3404" s="543"/>
      <c r="O3404" s="540"/>
      <c r="P3404" s="540"/>
      <c r="Q3404" s="537"/>
      <c r="R3404" s="537"/>
      <c r="S3404" s="537"/>
    </row>
    <row r="3405" spans="2:19" ht="18.75" customHeight="1">
      <c r="B3405" s="541"/>
      <c r="C3405" s="541"/>
      <c r="D3405" s="538" t="str">
        <f ca="1">IFERROR(_xludf.XLOOKUP(E3405,예산코드!D:D,예산코드!A:A),"")</f>
        <v/>
      </c>
      <c r="E3405" s="541"/>
      <c r="F3405" s="544"/>
      <c r="G3405" s="508"/>
      <c r="H3405" s="509"/>
      <c r="I3405" s="541"/>
      <c r="J3405" s="541"/>
      <c r="K3405" s="545"/>
      <c r="L3405" s="545"/>
      <c r="M3405" s="545" t="str">
        <f t="array" aca="1" ref="M3405" ca="1">IFERROR(_xludf.IFS(지출내역_LMT!$J3405="원천",지출내역_LMT!$K3405*3.3%*-1,지출내역_LMT!$J3405="원천/고용",SUM(지출내역_LMT!$K3405*3.3%*-1,지출내역_LMT!$K3405*75%*0.8%*-1)),"")</f>
        <v/>
      </c>
      <c r="N3405" s="545"/>
      <c r="O3405" s="541"/>
      <c r="P3405" s="541"/>
      <c r="Q3405" s="537"/>
      <c r="R3405" s="537"/>
      <c r="S3405" s="537"/>
    </row>
    <row r="3406" spans="2:19" ht="18.75" customHeight="1">
      <c r="B3406" s="540"/>
      <c r="C3406" s="540"/>
      <c r="D3406" s="538" t="str">
        <f ca="1">IFERROR(_xludf.XLOOKUP(E3406,예산코드!D:D,예산코드!A:A),"")</f>
        <v/>
      </c>
      <c r="E3406" s="540"/>
      <c r="F3406" s="542"/>
      <c r="G3406" s="506"/>
      <c r="H3406" s="507"/>
      <c r="I3406" s="540"/>
      <c r="J3406" s="540"/>
      <c r="K3406" s="543"/>
      <c r="L3406" s="543"/>
      <c r="M3406" s="543" t="str">
        <f t="array" aca="1" ref="M3406" ca="1">IFERROR(_xludf.IFS(지출내역_LMT!$J3406="원천",지출내역_LMT!$K3406*3.3%*-1,지출내역_LMT!$J3406="원천/고용",SUM(지출내역_LMT!$K3406*3.3%*-1,지출내역_LMT!$K3406*75%*0.8%*-1)),"")</f>
        <v/>
      </c>
      <c r="N3406" s="543"/>
      <c r="O3406" s="540"/>
      <c r="P3406" s="540"/>
      <c r="Q3406" s="537"/>
      <c r="R3406" s="537"/>
      <c r="S3406" s="537"/>
    </row>
    <row r="3407" spans="2:19" ht="18.75" customHeight="1">
      <c r="B3407" s="541"/>
      <c r="C3407" s="541"/>
      <c r="D3407" s="538" t="str">
        <f ca="1">IFERROR(_xludf.XLOOKUP(E3407,예산코드!D:D,예산코드!A:A),"")</f>
        <v/>
      </c>
      <c r="E3407" s="541"/>
      <c r="F3407" s="544"/>
      <c r="G3407" s="508"/>
      <c r="H3407" s="509"/>
      <c r="I3407" s="541"/>
      <c r="J3407" s="541"/>
      <c r="K3407" s="545"/>
      <c r="L3407" s="545"/>
      <c r="M3407" s="545" t="str">
        <f t="array" aca="1" ref="M3407" ca="1">IFERROR(_xludf.IFS(지출내역_LMT!$J3407="원천",지출내역_LMT!$K3407*3.3%*-1,지출내역_LMT!$J3407="원천/고용",SUM(지출내역_LMT!$K3407*3.3%*-1,지출내역_LMT!$K3407*75%*0.8%*-1)),"")</f>
        <v/>
      </c>
      <c r="N3407" s="545"/>
      <c r="O3407" s="541"/>
      <c r="P3407" s="541"/>
      <c r="Q3407" s="537"/>
      <c r="R3407" s="537"/>
      <c r="S3407" s="537"/>
    </row>
    <row r="3408" spans="2:19" ht="18.75" customHeight="1">
      <c r="B3408" s="540"/>
      <c r="C3408" s="540"/>
      <c r="D3408" s="538" t="str">
        <f ca="1">IFERROR(_xludf.XLOOKUP(E3408,예산코드!D:D,예산코드!A:A),"")</f>
        <v/>
      </c>
      <c r="E3408" s="540"/>
      <c r="F3408" s="542"/>
      <c r="G3408" s="506"/>
      <c r="H3408" s="507"/>
      <c r="I3408" s="540"/>
      <c r="J3408" s="540"/>
      <c r="K3408" s="543"/>
      <c r="L3408" s="543"/>
      <c r="M3408" s="543" t="str">
        <f t="array" aca="1" ref="M3408" ca="1">IFERROR(_xludf.IFS(지출내역_LMT!$J3408="원천",지출내역_LMT!$K3408*3.3%*-1,지출내역_LMT!$J3408="원천/고용",SUM(지출내역_LMT!$K3408*3.3%*-1,지출내역_LMT!$K3408*75%*0.8%*-1)),"")</f>
        <v/>
      </c>
      <c r="N3408" s="543"/>
      <c r="O3408" s="540"/>
      <c r="P3408" s="540"/>
      <c r="Q3408" s="537"/>
      <c r="R3408" s="537"/>
      <c r="S3408" s="537"/>
    </row>
    <row r="3409" spans="2:19" ht="18.75" customHeight="1">
      <c r="B3409" s="541"/>
      <c r="C3409" s="541"/>
      <c r="D3409" s="538" t="str">
        <f ca="1">IFERROR(_xludf.XLOOKUP(E3409,예산코드!D:D,예산코드!A:A),"")</f>
        <v/>
      </c>
      <c r="E3409" s="541"/>
      <c r="F3409" s="544"/>
      <c r="G3409" s="508"/>
      <c r="H3409" s="509"/>
      <c r="I3409" s="541"/>
      <c r="J3409" s="541"/>
      <c r="K3409" s="545"/>
      <c r="L3409" s="545"/>
      <c r="M3409" s="545" t="str">
        <f t="array" aca="1" ref="M3409" ca="1">IFERROR(_xludf.IFS(지출내역_LMT!$J3409="원천",지출내역_LMT!$K3409*3.3%*-1,지출내역_LMT!$J3409="원천/고용",SUM(지출내역_LMT!$K3409*3.3%*-1,지출내역_LMT!$K3409*75%*0.8%*-1)),"")</f>
        <v/>
      </c>
      <c r="N3409" s="545"/>
      <c r="O3409" s="541"/>
      <c r="P3409" s="541"/>
      <c r="Q3409" s="537"/>
      <c r="R3409" s="537"/>
      <c r="S3409" s="537"/>
    </row>
    <row r="3410" spans="2:19" ht="18.75" customHeight="1">
      <c r="B3410" s="540"/>
      <c r="C3410" s="540"/>
      <c r="D3410" s="538" t="str">
        <f ca="1">IFERROR(_xludf.XLOOKUP(E3410,예산코드!D:D,예산코드!A:A),"")</f>
        <v/>
      </c>
      <c r="E3410" s="540"/>
      <c r="F3410" s="542"/>
      <c r="G3410" s="506"/>
      <c r="H3410" s="507"/>
      <c r="I3410" s="540"/>
      <c r="J3410" s="540"/>
      <c r="K3410" s="543"/>
      <c r="L3410" s="543"/>
      <c r="M3410" s="543" t="str">
        <f t="array" aca="1" ref="M3410" ca="1">IFERROR(_xludf.IFS(지출내역_LMT!$J3410="원천",지출내역_LMT!$K3410*3.3%*-1,지출내역_LMT!$J3410="원천/고용",SUM(지출내역_LMT!$K3410*3.3%*-1,지출내역_LMT!$K3410*75%*0.8%*-1)),"")</f>
        <v/>
      </c>
      <c r="N3410" s="543"/>
      <c r="O3410" s="540"/>
      <c r="P3410" s="540"/>
      <c r="Q3410" s="537"/>
      <c r="R3410" s="537"/>
      <c r="S3410" s="537"/>
    </row>
    <row r="3411" spans="2:19" ht="18.75" customHeight="1">
      <c r="B3411" s="541"/>
      <c r="C3411" s="541"/>
      <c r="D3411" s="538" t="str">
        <f ca="1">IFERROR(_xludf.XLOOKUP(E3411,예산코드!D:D,예산코드!A:A),"")</f>
        <v/>
      </c>
      <c r="E3411" s="541"/>
      <c r="F3411" s="544"/>
      <c r="G3411" s="508"/>
      <c r="H3411" s="509"/>
      <c r="I3411" s="541"/>
      <c r="J3411" s="541"/>
      <c r="K3411" s="545"/>
      <c r="L3411" s="545"/>
      <c r="M3411" s="545" t="str">
        <f t="array" aca="1" ref="M3411" ca="1">IFERROR(_xludf.IFS(지출내역_LMT!$J3411="원천",지출내역_LMT!$K3411*3.3%*-1,지출내역_LMT!$J3411="원천/고용",SUM(지출내역_LMT!$K3411*3.3%*-1,지출내역_LMT!$K3411*75%*0.8%*-1)),"")</f>
        <v/>
      </c>
      <c r="N3411" s="545"/>
      <c r="O3411" s="541"/>
      <c r="P3411" s="541"/>
      <c r="Q3411" s="537"/>
      <c r="R3411" s="537"/>
      <c r="S3411" s="537"/>
    </row>
    <row r="3412" spans="2:19" ht="18.75" customHeight="1">
      <c r="B3412" s="540"/>
      <c r="C3412" s="540"/>
      <c r="D3412" s="538" t="str">
        <f ca="1">IFERROR(_xludf.XLOOKUP(E3412,예산코드!D:D,예산코드!A:A),"")</f>
        <v/>
      </c>
      <c r="E3412" s="540"/>
      <c r="F3412" s="542"/>
      <c r="G3412" s="506"/>
      <c r="H3412" s="507"/>
      <c r="I3412" s="540"/>
      <c r="J3412" s="540"/>
      <c r="K3412" s="543"/>
      <c r="L3412" s="543"/>
      <c r="M3412" s="543" t="str">
        <f t="array" aca="1" ref="M3412" ca="1">IFERROR(_xludf.IFS(지출내역_LMT!$J3412="원천",지출내역_LMT!$K3412*3.3%*-1,지출내역_LMT!$J3412="원천/고용",SUM(지출내역_LMT!$K3412*3.3%*-1,지출내역_LMT!$K3412*75%*0.8%*-1)),"")</f>
        <v/>
      </c>
      <c r="N3412" s="543"/>
      <c r="O3412" s="540"/>
      <c r="P3412" s="540"/>
      <c r="Q3412" s="537"/>
      <c r="R3412" s="537"/>
      <c r="S3412" s="537"/>
    </row>
    <row r="3413" spans="2:19" ht="18.75" customHeight="1">
      <c r="B3413" s="541"/>
      <c r="C3413" s="541"/>
      <c r="D3413" s="538" t="str">
        <f ca="1">IFERROR(_xludf.XLOOKUP(E3413,예산코드!D:D,예산코드!A:A),"")</f>
        <v/>
      </c>
      <c r="E3413" s="541"/>
      <c r="F3413" s="544"/>
      <c r="G3413" s="508"/>
      <c r="H3413" s="509"/>
      <c r="I3413" s="541"/>
      <c r="J3413" s="541"/>
      <c r="K3413" s="545"/>
      <c r="L3413" s="545"/>
      <c r="M3413" s="545" t="str">
        <f t="array" aca="1" ref="M3413" ca="1">IFERROR(_xludf.IFS(지출내역_LMT!$J3413="원천",지출내역_LMT!$K3413*3.3%*-1,지출내역_LMT!$J3413="원천/고용",SUM(지출내역_LMT!$K3413*3.3%*-1,지출내역_LMT!$K3413*75%*0.8%*-1)),"")</f>
        <v/>
      </c>
      <c r="N3413" s="545"/>
      <c r="O3413" s="541"/>
      <c r="P3413" s="541"/>
      <c r="Q3413" s="537"/>
      <c r="R3413" s="537"/>
      <c r="S3413" s="537"/>
    </row>
    <row r="3414" spans="2:19" ht="18.75" customHeight="1">
      <c r="B3414" s="540"/>
      <c r="C3414" s="540"/>
      <c r="D3414" s="538" t="str">
        <f ca="1">IFERROR(_xludf.XLOOKUP(E3414,예산코드!D:D,예산코드!A:A),"")</f>
        <v/>
      </c>
      <c r="E3414" s="540"/>
      <c r="F3414" s="542"/>
      <c r="G3414" s="506"/>
      <c r="H3414" s="507"/>
      <c r="I3414" s="540"/>
      <c r="J3414" s="540"/>
      <c r="K3414" s="543"/>
      <c r="L3414" s="543"/>
      <c r="M3414" s="543" t="str">
        <f t="array" aca="1" ref="M3414" ca="1">IFERROR(_xludf.IFS(지출내역_LMT!$J3414="원천",지출내역_LMT!$K3414*3.3%*-1,지출내역_LMT!$J3414="원천/고용",SUM(지출내역_LMT!$K3414*3.3%*-1,지출내역_LMT!$K3414*75%*0.8%*-1)),"")</f>
        <v/>
      </c>
      <c r="N3414" s="543"/>
      <c r="O3414" s="540"/>
      <c r="P3414" s="540"/>
      <c r="Q3414" s="537"/>
      <c r="R3414" s="537"/>
      <c r="S3414" s="537"/>
    </row>
    <row r="3415" spans="2:19" ht="18.75" customHeight="1">
      <c r="B3415" s="541"/>
      <c r="C3415" s="541"/>
      <c r="D3415" s="538" t="str">
        <f ca="1">IFERROR(_xludf.XLOOKUP(E3415,예산코드!D:D,예산코드!A:A),"")</f>
        <v/>
      </c>
      <c r="E3415" s="541"/>
      <c r="F3415" s="544"/>
      <c r="G3415" s="508"/>
      <c r="H3415" s="509"/>
      <c r="I3415" s="541"/>
      <c r="J3415" s="541"/>
      <c r="K3415" s="545"/>
      <c r="L3415" s="545"/>
      <c r="M3415" s="545" t="str">
        <f t="array" aca="1" ref="M3415" ca="1">IFERROR(_xludf.IFS(지출내역_LMT!$J3415="원천",지출내역_LMT!$K3415*3.3%*-1,지출내역_LMT!$J3415="원천/고용",SUM(지출내역_LMT!$K3415*3.3%*-1,지출내역_LMT!$K3415*75%*0.8%*-1)),"")</f>
        <v/>
      </c>
      <c r="N3415" s="545"/>
      <c r="O3415" s="541"/>
      <c r="P3415" s="541"/>
      <c r="Q3415" s="537"/>
      <c r="R3415" s="537"/>
      <c r="S3415" s="537"/>
    </row>
    <row r="3416" spans="2:19" ht="18.75" customHeight="1">
      <c r="B3416" s="540"/>
      <c r="C3416" s="540"/>
      <c r="D3416" s="538" t="str">
        <f ca="1">IFERROR(_xludf.XLOOKUP(E3416,예산코드!D:D,예산코드!A:A),"")</f>
        <v/>
      </c>
      <c r="E3416" s="540"/>
      <c r="F3416" s="542"/>
      <c r="G3416" s="506"/>
      <c r="H3416" s="507"/>
      <c r="I3416" s="540"/>
      <c r="J3416" s="540"/>
      <c r="K3416" s="543"/>
      <c r="L3416" s="543"/>
      <c r="M3416" s="543" t="str">
        <f t="array" aca="1" ref="M3416" ca="1">IFERROR(_xludf.IFS(지출내역_LMT!$J3416="원천",지출내역_LMT!$K3416*3.3%*-1,지출내역_LMT!$J3416="원천/고용",SUM(지출내역_LMT!$K3416*3.3%*-1,지출내역_LMT!$K3416*75%*0.8%*-1)),"")</f>
        <v/>
      </c>
      <c r="N3416" s="543"/>
      <c r="O3416" s="540"/>
      <c r="P3416" s="540"/>
      <c r="Q3416" s="537"/>
      <c r="R3416" s="537"/>
      <c r="S3416" s="537"/>
    </row>
    <row r="3417" spans="2:19" ht="18.75" customHeight="1">
      <c r="B3417" s="541"/>
      <c r="C3417" s="541"/>
      <c r="D3417" s="538" t="str">
        <f ca="1">IFERROR(_xludf.XLOOKUP(E3417,예산코드!D:D,예산코드!A:A),"")</f>
        <v/>
      </c>
      <c r="E3417" s="541"/>
      <c r="F3417" s="544"/>
      <c r="G3417" s="508"/>
      <c r="H3417" s="509"/>
      <c r="I3417" s="541"/>
      <c r="J3417" s="541"/>
      <c r="K3417" s="545"/>
      <c r="L3417" s="545"/>
      <c r="M3417" s="545" t="str">
        <f t="array" aca="1" ref="M3417" ca="1">IFERROR(_xludf.IFS(지출내역_LMT!$J3417="원천",지출내역_LMT!$K3417*3.3%*-1,지출내역_LMT!$J3417="원천/고용",SUM(지출내역_LMT!$K3417*3.3%*-1,지출내역_LMT!$K3417*75%*0.8%*-1)),"")</f>
        <v/>
      </c>
      <c r="N3417" s="545"/>
      <c r="O3417" s="541"/>
      <c r="P3417" s="541"/>
      <c r="Q3417" s="537"/>
      <c r="R3417" s="537"/>
      <c r="S3417" s="537"/>
    </row>
    <row r="3418" spans="2:19" ht="18.75" customHeight="1">
      <c r="B3418" s="540"/>
      <c r="C3418" s="540"/>
      <c r="D3418" s="538" t="str">
        <f ca="1">IFERROR(_xludf.XLOOKUP(E3418,예산코드!D:D,예산코드!A:A),"")</f>
        <v/>
      </c>
      <c r="E3418" s="540"/>
      <c r="F3418" s="542"/>
      <c r="G3418" s="506"/>
      <c r="H3418" s="507"/>
      <c r="I3418" s="540"/>
      <c r="J3418" s="540"/>
      <c r="K3418" s="543"/>
      <c r="L3418" s="543"/>
      <c r="M3418" s="543" t="str">
        <f t="array" aca="1" ref="M3418" ca="1">IFERROR(_xludf.IFS(지출내역_LMT!$J3418="원천",지출내역_LMT!$K3418*3.3%*-1,지출내역_LMT!$J3418="원천/고용",SUM(지출내역_LMT!$K3418*3.3%*-1,지출내역_LMT!$K3418*75%*0.8%*-1)),"")</f>
        <v/>
      </c>
      <c r="N3418" s="543"/>
      <c r="O3418" s="540"/>
      <c r="P3418" s="540"/>
      <c r="Q3418" s="537"/>
      <c r="R3418" s="537"/>
      <c r="S3418" s="537"/>
    </row>
    <row r="3419" spans="2:19" ht="18.75" customHeight="1">
      <c r="B3419" s="541"/>
      <c r="C3419" s="541"/>
      <c r="D3419" s="538" t="str">
        <f ca="1">IFERROR(_xludf.XLOOKUP(E3419,예산코드!D:D,예산코드!A:A),"")</f>
        <v/>
      </c>
      <c r="E3419" s="541"/>
      <c r="F3419" s="544"/>
      <c r="G3419" s="508"/>
      <c r="H3419" s="509"/>
      <c r="I3419" s="541"/>
      <c r="J3419" s="541"/>
      <c r="K3419" s="545"/>
      <c r="L3419" s="545"/>
      <c r="M3419" s="545" t="str">
        <f t="array" aca="1" ref="M3419" ca="1">IFERROR(_xludf.IFS(지출내역_LMT!$J3419="원천",지출내역_LMT!$K3419*3.3%*-1,지출내역_LMT!$J3419="원천/고용",SUM(지출내역_LMT!$K3419*3.3%*-1,지출내역_LMT!$K3419*75%*0.8%*-1)),"")</f>
        <v/>
      </c>
      <c r="N3419" s="545"/>
      <c r="O3419" s="541"/>
      <c r="P3419" s="541"/>
      <c r="Q3419" s="537"/>
      <c r="R3419" s="537"/>
      <c r="S3419" s="537"/>
    </row>
    <row r="3420" spans="2:19" ht="18.75" customHeight="1">
      <c r="B3420" s="540"/>
      <c r="C3420" s="540"/>
      <c r="D3420" s="538" t="str">
        <f ca="1">IFERROR(_xludf.XLOOKUP(E3420,예산코드!D:D,예산코드!A:A),"")</f>
        <v/>
      </c>
      <c r="E3420" s="540"/>
      <c r="F3420" s="542"/>
      <c r="G3420" s="506"/>
      <c r="H3420" s="507"/>
      <c r="I3420" s="540"/>
      <c r="J3420" s="540"/>
      <c r="K3420" s="543"/>
      <c r="L3420" s="543"/>
      <c r="M3420" s="543" t="str">
        <f t="array" aca="1" ref="M3420" ca="1">IFERROR(_xludf.IFS(지출내역_LMT!$J3420="원천",지출내역_LMT!$K3420*3.3%*-1,지출내역_LMT!$J3420="원천/고용",SUM(지출내역_LMT!$K3420*3.3%*-1,지출내역_LMT!$K3420*75%*0.8%*-1)),"")</f>
        <v/>
      </c>
      <c r="N3420" s="543"/>
      <c r="O3420" s="540"/>
      <c r="P3420" s="540"/>
      <c r="Q3420" s="537"/>
      <c r="R3420" s="537"/>
      <c r="S3420" s="537"/>
    </row>
    <row r="3421" spans="2:19" ht="18.75" customHeight="1">
      <c r="B3421" s="541"/>
      <c r="C3421" s="541"/>
      <c r="D3421" s="538" t="str">
        <f ca="1">IFERROR(_xludf.XLOOKUP(E3421,예산코드!D:D,예산코드!A:A),"")</f>
        <v/>
      </c>
      <c r="E3421" s="541"/>
      <c r="F3421" s="544"/>
      <c r="G3421" s="508"/>
      <c r="H3421" s="509"/>
      <c r="I3421" s="541"/>
      <c r="J3421" s="541"/>
      <c r="K3421" s="545"/>
      <c r="L3421" s="545"/>
      <c r="M3421" s="545" t="str">
        <f t="array" aca="1" ref="M3421" ca="1">IFERROR(_xludf.IFS(지출내역_LMT!$J3421="원천",지출내역_LMT!$K3421*3.3%*-1,지출내역_LMT!$J3421="원천/고용",SUM(지출내역_LMT!$K3421*3.3%*-1,지출내역_LMT!$K3421*75%*0.8%*-1)),"")</f>
        <v/>
      </c>
      <c r="N3421" s="545"/>
      <c r="O3421" s="541"/>
      <c r="P3421" s="541"/>
      <c r="Q3421" s="537"/>
      <c r="R3421" s="537"/>
      <c r="S3421" s="537"/>
    </row>
    <row r="3422" spans="2:19" ht="18.75" customHeight="1">
      <c r="B3422" s="540"/>
      <c r="C3422" s="540"/>
      <c r="D3422" s="538" t="str">
        <f ca="1">IFERROR(_xludf.XLOOKUP(E3422,예산코드!D:D,예산코드!A:A),"")</f>
        <v/>
      </c>
      <c r="E3422" s="540"/>
      <c r="F3422" s="542"/>
      <c r="G3422" s="506"/>
      <c r="H3422" s="507"/>
      <c r="I3422" s="540"/>
      <c r="J3422" s="540"/>
      <c r="K3422" s="543"/>
      <c r="L3422" s="543"/>
      <c r="M3422" s="543" t="str">
        <f t="array" aca="1" ref="M3422" ca="1">IFERROR(_xludf.IFS(지출내역_LMT!$J3422="원천",지출내역_LMT!$K3422*3.3%*-1,지출내역_LMT!$J3422="원천/고용",SUM(지출내역_LMT!$K3422*3.3%*-1,지출내역_LMT!$K3422*75%*0.8%*-1)),"")</f>
        <v/>
      </c>
      <c r="N3422" s="543"/>
      <c r="O3422" s="540"/>
      <c r="P3422" s="540"/>
      <c r="Q3422" s="537"/>
      <c r="R3422" s="537"/>
      <c r="S3422" s="537"/>
    </row>
    <row r="3423" spans="2:19" ht="18.75" customHeight="1">
      <c r="B3423" s="541"/>
      <c r="C3423" s="541"/>
      <c r="D3423" s="538" t="str">
        <f ca="1">IFERROR(_xludf.XLOOKUP(E3423,예산코드!D:D,예산코드!A:A),"")</f>
        <v/>
      </c>
      <c r="E3423" s="541"/>
      <c r="F3423" s="544"/>
      <c r="G3423" s="508"/>
      <c r="H3423" s="509"/>
      <c r="I3423" s="541"/>
      <c r="J3423" s="541"/>
      <c r="K3423" s="545"/>
      <c r="L3423" s="545"/>
      <c r="M3423" s="545" t="str">
        <f t="array" aca="1" ref="M3423" ca="1">IFERROR(_xludf.IFS(지출내역_LMT!$J3423="원천",지출내역_LMT!$K3423*3.3%*-1,지출내역_LMT!$J3423="원천/고용",SUM(지출내역_LMT!$K3423*3.3%*-1,지출내역_LMT!$K3423*75%*0.8%*-1)),"")</f>
        <v/>
      </c>
      <c r="N3423" s="545"/>
      <c r="O3423" s="541"/>
      <c r="P3423" s="541"/>
      <c r="Q3423" s="537"/>
      <c r="R3423" s="537"/>
      <c r="S3423" s="537"/>
    </row>
    <row r="3424" spans="2:19" ht="18.75" customHeight="1">
      <c r="B3424" s="540"/>
      <c r="C3424" s="540"/>
      <c r="D3424" s="538" t="str">
        <f ca="1">IFERROR(_xludf.XLOOKUP(E3424,예산코드!D:D,예산코드!A:A),"")</f>
        <v/>
      </c>
      <c r="E3424" s="540"/>
      <c r="F3424" s="542"/>
      <c r="G3424" s="506"/>
      <c r="H3424" s="507"/>
      <c r="I3424" s="540"/>
      <c r="J3424" s="540"/>
      <c r="K3424" s="543"/>
      <c r="L3424" s="543"/>
      <c r="M3424" s="543" t="str">
        <f t="array" aca="1" ref="M3424" ca="1">IFERROR(_xludf.IFS(지출내역_LMT!$J3424="원천",지출내역_LMT!$K3424*3.3%*-1,지출내역_LMT!$J3424="원천/고용",SUM(지출내역_LMT!$K3424*3.3%*-1,지출내역_LMT!$K3424*75%*0.8%*-1)),"")</f>
        <v/>
      </c>
      <c r="N3424" s="543"/>
      <c r="O3424" s="540"/>
      <c r="P3424" s="540"/>
      <c r="Q3424" s="537"/>
      <c r="R3424" s="537"/>
      <c r="S3424" s="537"/>
    </row>
    <row r="3425" spans="2:19" ht="18.75" customHeight="1">
      <c r="B3425" s="541"/>
      <c r="C3425" s="541"/>
      <c r="D3425" s="538" t="str">
        <f ca="1">IFERROR(_xludf.XLOOKUP(E3425,예산코드!D:D,예산코드!A:A),"")</f>
        <v/>
      </c>
      <c r="E3425" s="541"/>
      <c r="F3425" s="544"/>
      <c r="G3425" s="508"/>
      <c r="H3425" s="509"/>
      <c r="I3425" s="541"/>
      <c r="J3425" s="541"/>
      <c r="K3425" s="545"/>
      <c r="L3425" s="545"/>
      <c r="M3425" s="545" t="str">
        <f t="array" aca="1" ref="M3425" ca="1">IFERROR(_xludf.IFS(지출내역_LMT!$J3425="원천",지출내역_LMT!$K3425*3.3%*-1,지출내역_LMT!$J3425="원천/고용",SUM(지출내역_LMT!$K3425*3.3%*-1,지출내역_LMT!$K3425*75%*0.8%*-1)),"")</f>
        <v/>
      </c>
      <c r="N3425" s="545"/>
      <c r="O3425" s="541"/>
      <c r="P3425" s="541"/>
      <c r="Q3425" s="537"/>
      <c r="R3425" s="537"/>
      <c r="S3425" s="537"/>
    </row>
    <row r="3426" spans="2:19" ht="18.75" customHeight="1">
      <c r="B3426" s="540"/>
      <c r="C3426" s="540"/>
      <c r="D3426" s="538" t="str">
        <f ca="1">IFERROR(_xludf.XLOOKUP(E3426,예산코드!D:D,예산코드!A:A),"")</f>
        <v/>
      </c>
      <c r="E3426" s="540"/>
      <c r="F3426" s="542"/>
      <c r="G3426" s="506"/>
      <c r="H3426" s="507"/>
      <c r="I3426" s="540"/>
      <c r="J3426" s="540"/>
      <c r="K3426" s="543"/>
      <c r="L3426" s="543"/>
      <c r="M3426" s="543" t="str">
        <f t="array" aca="1" ref="M3426" ca="1">IFERROR(_xludf.IFS(지출내역_LMT!$J3426="원천",지출내역_LMT!$K3426*3.3%*-1,지출내역_LMT!$J3426="원천/고용",SUM(지출내역_LMT!$K3426*3.3%*-1,지출내역_LMT!$K3426*75%*0.8%*-1)),"")</f>
        <v/>
      </c>
      <c r="N3426" s="543"/>
      <c r="O3426" s="540"/>
      <c r="P3426" s="540"/>
      <c r="Q3426" s="537"/>
      <c r="R3426" s="537"/>
      <c r="S3426" s="537"/>
    </row>
    <row r="3427" spans="2:19" ht="18.75" customHeight="1">
      <c r="B3427" s="541"/>
      <c r="C3427" s="541"/>
      <c r="D3427" s="538" t="str">
        <f ca="1">IFERROR(_xludf.XLOOKUP(E3427,예산코드!D:D,예산코드!A:A),"")</f>
        <v/>
      </c>
      <c r="E3427" s="541"/>
      <c r="F3427" s="544"/>
      <c r="G3427" s="508"/>
      <c r="H3427" s="509"/>
      <c r="I3427" s="541"/>
      <c r="J3427" s="541"/>
      <c r="K3427" s="545"/>
      <c r="L3427" s="545"/>
      <c r="M3427" s="545" t="str">
        <f t="array" aca="1" ref="M3427" ca="1">IFERROR(_xludf.IFS(지출내역_LMT!$J3427="원천",지출내역_LMT!$K3427*3.3%*-1,지출내역_LMT!$J3427="원천/고용",SUM(지출내역_LMT!$K3427*3.3%*-1,지출내역_LMT!$K3427*75%*0.8%*-1)),"")</f>
        <v/>
      </c>
      <c r="N3427" s="545"/>
      <c r="O3427" s="541"/>
      <c r="P3427" s="541"/>
      <c r="Q3427" s="537"/>
      <c r="R3427" s="537"/>
      <c r="S3427" s="537"/>
    </row>
    <row r="3428" spans="2:19" ht="18.75" customHeight="1">
      <c r="B3428" s="540"/>
      <c r="C3428" s="540"/>
      <c r="D3428" s="538" t="str">
        <f ca="1">IFERROR(_xludf.XLOOKUP(E3428,예산코드!D:D,예산코드!A:A),"")</f>
        <v/>
      </c>
      <c r="E3428" s="540"/>
      <c r="F3428" s="542"/>
      <c r="G3428" s="506"/>
      <c r="H3428" s="507"/>
      <c r="I3428" s="540"/>
      <c r="J3428" s="540"/>
      <c r="K3428" s="543"/>
      <c r="L3428" s="543"/>
      <c r="M3428" s="543" t="str">
        <f t="array" aca="1" ref="M3428" ca="1">IFERROR(_xludf.IFS(지출내역_LMT!$J3428="원천",지출내역_LMT!$K3428*3.3%*-1,지출내역_LMT!$J3428="원천/고용",SUM(지출내역_LMT!$K3428*3.3%*-1,지출내역_LMT!$K3428*75%*0.8%*-1)),"")</f>
        <v/>
      </c>
      <c r="N3428" s="543"/>
      <c r="O3428" s="540"/>
      <c r="P3428" s="540"/>
      <c r="Q3428" s="537"/>
      <c r="R3428" s="537"/>
      <c r="S3428" s="537"/>
    </row>
    <row r="3429" spans="2:19" ht="18.75" customHeight="1">
      <c r="B3429" s="541"/>
      <c r="C3429" s="541"/>
      <c r="D3429" s="538" t="str">
        <f ca="1">IFERROR(_xludf.XLOOKUP(E3429,예산코드!D:D,예산코드!A:A),"")</f>
        <v/>
      </c>
      <c r="E3429" s="541"/>
      <c r="F3429" s="544"/>
      <c r="G3429" s="508"/>
      <c r="H3429" s="509"/>
      <c r="I3429" s="541"/>
      <c r="J3429" s="541"/>
      <c r="K3429" s="545"/>
      <c r="L3429" s="545"/>
      <c r="M3429" s="545" t="str">
        <f t="array" aca="1" ref="M3429" ca="1">IFERROR(_xludf.IFS(지출내역_LMT!$J3429="원천",지출내역_LMT!$K3429*3.3%*-1,지출내역_LMT!$J3429="원천/고용",SUM(지출내역_LMT!$K3429*3.3%*-1,지출내역_LMT!$K3429*75%*0.8%*-1)),"")</f>
        <v/>
      </c>
      <c r="N3429" s="545"/>
      <c r="O3429" s="541"/>
      <c r="P3429" s="541"/>
      <c r="Q3429" s="537"/>
      <c r="R3429" s="537"/>
      <c r="S3429" s="537"/>
    </row>
    <row r="3430" spans="2:19" ht="18.75" customHeight="1">
      <c r="B3430" s="540"/>
      <c r="C3430" s="540"/>
      <c r="D3430" s="538" t="str">
        <f ca="1">IFERROR(_xludf.XLOOKUP(E3430,예산코드!D:D,예산코드!A:A),"")</f>
        <v/>
      </c>
      <c r="E3430" s="540"/>
      <c r="F3430" s="542"/>
      <c r="G3430" s="506"/>
      <c r="H3430" s="507"/>
      <c r="I3430" s="540"/>
      <c r="J3430" s="540"/>
      <c r="K3430" s="543"/>
      <c r="L3430" s="543"/>
      <c r="M3430" s="543" t="str">
        <f t="array" aca="1" ref="M3430" ca="1">IFERROR(_xludf.IFS(지출내역_LMT!$J3430="원천",지출내역_LMT!$K3430*3.3%*-1,지출내역_LMT!$J3430="원천/고용",SUM(지출내역_LMT!$K3430*3.3%*-1,지출내역_LMT!$K3430*75%*0.8%*-1)),"")</f>
        <v/>
      </c>
      <c r="N3430" s="543"/>
      <c r="O3430" s="540"/>
      <c r="P3430" s="540"/>
      <c r="Q3430" s="537"/>
      <c r="R3430" s="537"/>
      <c r="S3430" s="537"/>
    </row>
    <row r="3431" spans="2:19" ht="18.75" customHeight="1">
      <c r="B3431" s="541"/>
      <c r="C3431" s="541"/>
      <c r="D3431" s="538" t="str">
        <f ca="1">IFERROR(_xludf.XLOOKUP(E3431,예산코드!D:D,예산코드!A:A),"")</f>
        <v/>
      </c>
      <c r="E3431" s="541"/>
      <c r="F3431" s="544"/>
      <c r="G3431" s="508"/>
      <c r="H3431" s="509"/>
      <c r="I3431" s="541"/>
      <c r="J3431" s="541"/>
      <c r="K3431" s="545"/>
      <c r="L3431" s="545"/>
      <c r="M3431" s="545" t="str">
        <f t="array" aca="1" ref="M3431" ca="1">IFERROR(_xludf.IFS(지출내역_LMT!$J3431="원천",지출내역_LMT!$K3431*3.3%*-1,지출내역_LMT!$J3431="원천/고용",SUM(지출내역_LMT!$K3431*3.3%*-1,지출내역_LMT!$K3431*75%*0.8%*-1)),"")</f>
        <v/>
      </c>
      <c r="N3431" s="545"/>
      <c r="O3431" s="541"/>
      <c r="P3431" s="541"/>
      <c r="Q3431" s="537"/>
      <c r="R3431" s="537"/>
      <c r="S3431" s="537"/>
    </row>
    <row r="3432" spans="2:19" ht="18.75" customHeight="1">
      <c r="B3432" s="540"/>
      <c r="C3432" s="540"/>
      <c r="D3432" s="538" t="str">
        <f ca="1">IFERROR(_xludf.XLOOKUP(E3432,예산코드!D:D,예산코드!A:A),"")</f>
        <v/>
      </c>
      <c r="E3432" s="540"/>
      <c r="F3432" s="542"/>
      <c r="G3432" s="506"/>
      <c r="H3432" s="507"/>
      <c r="I3432" s="540"/>
      <c r="J3432" s="540"/>
      <c r="K3432" s="543"/>
      <c r="L3432" s="543"/>
      <c r="M3432" s="543" t="str">
        <f t="array" aca="1" ref="M3432" ca="1">IFERROR(_xludf.IFS(지출내역_LMT!$J3432="원천",지출내역_LMT!$K3432*3.3%*-1,지출내역_LMT!$J3432="원천/고용",SUM(지출내역_LMT!$K3432*3.3%*-1,지출내역_LMT!$K3432*75%*0.8%*-1)),"")</f>
        <v/>
      </c>
      <c r="N3432" s="543"/>
      <c r="O3432" s="540"/>
      <c r="P3432" s="540"/>
      <c r="Q3432" s="537"/>
      <c r="R3432" s="537"/>
      <c r="S3432" s="537"/>
    </row>
    <row r="3433" spans="2:19" ht="18.75" customHeight="1">
      <c r="B3433" s="541"/>
      <c r="C3433" s="541"/>
      <c r="D3433" s="538" t="str">
        <f ca="1">IFERROR(_xludf.XLOOKUP(E3433,예산코드!D:D,예산코드!A:A),"")</f>
        <v/>
      </c>
      <c r="E3433" s="541"/>
      <c r="F3433" s="544"/>
      <c r="G3433" s="508"/>
      <c r="H3433" s="509"/>
      <c r="I3433" s="541"/>
      <c r="J3433" s="541"/>
      <c r="K3433" s="545"/>
      <c r="L3433" s="545"/>
      <c r="M3433" s="545" t="str">
        <f t="array" aca="1" ref="M3433" ca="1">IFERROR(_xludf.IFS(지출내역_LMT!$J3433="원천",지출내역_LMT!$K3433*3.3%*-1,지출내역_LMT!$J3433="원천/고용",SUM(지출내역_LMT!$K3433*3.3%*-1,지출내역_LMT!$K3433*75%*0.8%*-1)),"")</f>
        <v/>
      </c>
      <c r="N3433" s="545"/>
      <c r="O3433" s="541"/>
      <c r="P3433" s="541"/>
      <c r="Q3433" s="537"/>
      <c r="R3433" s="537"/>
      <c r="S3433" s="537"/>
    </row>
    <row r="3434" spans="2:19" ht="18.75" customHeight="1">
      <c r="B3434" s="540"/>
      <c r="C3434" s="540"/>
      <c r="D3434" s="538" t="str">
        <f ca="1">IFERROR(_xludf.XLOOKUP(E3434,예산코드!D:D,예산코드!A:A),"")</f>
        <v/>
      </c>
      <c r="E3434" s="540"/>
      <c r="F3434" s="542"/>
      <c r="G3434" s="506"/>
      <c r="H3434" s="507"/>
      <c r="I3434" s="540"/>
      <c r="J3434" s="540"/>
      <c r="K3434" s="543"/>
      <c r="L3434" s="543"/>
      <c r="M3434" s="543" t="str">
        <f t="array" aca="1" ref="M3434" ca="1">IFERROR(_xludf.IFS(지출내역_LMT!$J3434="원천",지출내역_LMT!$K3434*3.3%*-1,지출내역_LMT!$J3434="원천/고용",SUM(지출내역_LMT!$K3434*3.3%*-1,지출내역_LMT!$K3434*75%*0.8%*-1)),"")</f>
        <v/>
      </c>
      <c r="N3434" s="543"/>
      <c r="O3434" s="540"/>
      <c r="P3434" s="540"/>
      <c r="Q3434" s="537"/>
      <c r="R3434" s="537"/>
      <c r="S3434" s="537"/>
    </row>
    <row r="3435" spans="2:19" ht="18.75" customHeight="1">
      <c r="B3435" s="541"/>
      <c r="C3435" s="541"/>
      <c r="D3435" s="538" t="str">
        <f ca="1">IFERROR(_xludf.XLOOKUP(E3435,예산코드!D:D,예산코드!A:A),"")</f>
        <v/>
      </c>
      <c r="E3435" s="541"/>
      <c r="F3435" s="544"/>
      <c r="G3435" s="508"/>
      <c r="H3435" s="509"/>
      <c r="I3435" s="541"/>
      <c r="J3435" s="541"/>
      <c r="K3435" s="545"/>
      <c r="L3435" s="545"/>
      <c r="M3435" s="545" t="str">
        <f t="array" aca="1" ref="M3435" ca="1">IFERROR(_xludf.IFS(지출내역_LMT!$J3435="원천",지출내역_LMT!$K3435*3.3%*-1,지출내역_LMT!$J3435="원천/고용",SUM(지출내역_LMT!$K3435*3.3%*-1,지출내역_LMT!$K3435*75%*0.8%*-1)),"")</f>
        <v/>
      </c>
      <c r="N3435" s="545"/>
      <c r="O3435" s="541"/>
      <c r="P3435" s="541"/>
      <c r="Q3435" s="537"/>
      <c r="R3435" s="537"/>
      <c r="S3435" s="537"/>
    </row>
    <row r="3436" spans="2:19" ht="18.75" customHeight="1">
      <c r="B3436" s="540"/>
      <c r="C3436" s="540"/>
      <c r="D3436" s="538" t="str">
        <f ca="1">IFERROR(_xludf.XLOOKUP(E3436,예산코드!D:D,예산코드!A:A),"")</f>
        <v/>
      </c>
      <c r="E3436" s="540"/>
      <c r="F3436" s="542"/>
      <c r="G3436" s="506"/>
      <c r="H3436" s="507"/>
      <c r="I3436" s="540"/>
      <c r="J3436" s="540"/>
      <c r="K3436" s="543"/>
      <c r="L3436" s="543"/>
      <c r="M3436" s="543" t="str">
        <f t="array" aca="1" ref="M3436" ca="1">IFERROR(_xludf.IFS(지출내역_LMT!$J3436="원천",지출내역_LMT!$K3436*3.3%*-1,지출내역_LMT!$J3436="원천/고용",SUM(지출내역_LMT!$K3436*3.3%*-1,지출내역_LMT!$K3436*75%*0.8%*-1)),"")</f>
        <v/>
      </c>
      <c r="N3436" s="543"/>
      <c r="O3436" s="540"/>
      <c r="P3436" s="540"/>
      <c r="Q3436" s="537"/>
      <c r="R3436" s="537"/>
      <c r="S3436" s="537"/>
    </row>
    <row r="3437" spans="2:19" ht="18.75" customHeight="1">
      <c r="B3437" s="541"/>
      <c r="C3437" s="541"/>
      <c r="D3437" s="538" t="str">
        <f ca="1">IFERROR(_xludf.XLOOKUP(E3437,예산코드!D:D,예산코드!A:A),"")</f>
        <v/>
      </c>
      <c r="E3437" s="541"/>
      <c r="F3437" s="544"/>
      <c r="G3437" s="508"/>
      <c r="H3437" s="509"/>
      <c r="I3437" s="541"/>
      <c r="J3437" s="541"/>
      <c r="K3437" s="545"/>
      <c r="L3437" s="545"/>
      <c r="M3437" s="545" t="str">
        <f t="array" aca="1" ref="M3437" ca="1">IFERROR(_xludf.IFS(지출내역_LMT!$J3437="원천",지출내역_LMT!$K3437*3.3%*-1,지출내역_LMT!$J3437="원천/고용",SUM(지출내역_LMT!$K3437*3.3%*-1,지출내역_LMT!$K3437*75%*0.8%*-1)),"")</f>
        <v/>
      </c>
      <c r="N3437" s="545"/>
      <c r="O3437" s="541"/>
      <c r="P3437" s="541"/>
      <c r="Q3437" s="537"/>
      <c r="R3437" s="537"/>
      <c r="S3437" s="537"/>
    </row>
    <row r="3438" spans="2:19" ht="18.75" customHeight="1">
      <c r="B3438" s="540"/>
      <c r="C3438" s="540"/>
      <c r="D3438" s="538" t="str">
        <f ca="1">IFERROR(_xludf.XLOOKUP(E3438,예산코드!D:D,예산코드!A:A),"")</f>
        <v/>
      </c>
      <c r="E3438" s="540"/>
      <c r="F3438" s="542"/>
      <c r="G3438" s="506"/>
      <c r="H3438" s="507"/>
      <c r="I3438" s="540"/>
      <c r="J3438" s="540"/>
      <c r="K3438" s="543"/>
      <c r="L3438" s="543"/>
      <c r="M3438" s="543" t="str">
        <f t="array" aca="1" ref="M3438" ca="1">IFERROR(_xludf.IFS(지출내역_LMT!$J3438="원천",지출내역_LMT!$K3438*3.3%*-1,지출내역_LMT!$J3438="원천/고용",SUM(지출내역_LMT!$K3438*3.3%*-1,지출내역_LMT!$K3438*75%*0.8%*-1)),"")</f>
        <v/>
      </c>
      <c r="N3438" s="543"/>
      <c r="O3438" s="540"/>
      <c r="P3438" s="540"/>
      <c r="Q3438" s="537"/>
      <c r="R3438" s="537"/>
      <c r="S3438" s="537"/>
    </row>
    <row r="3439" spans="2:19" ht="18.75" customHeight="1">
      <c r="B3439" s="541"/>
      <c r="C3439" s="541"/>
      <c r="D3439" s="538" t="str">
        <f ca="1">IFERROR(_xludf.XLOOKUP(E3439,예산코드!D:D,예산코드!A:A),"")</f>
        <v/>
      </c>
      <c r="E3439" s="541"/>
      <c r="F3439" s="544"/>
      <c r="G3439" s="508"/>
      <c r="H3439" s="509"/>
      <c r="I3439" s="541"/>
      <c r="J3439" s="541"/>
      <c r="K3439" s="545"/>
      <c r="L3439" s="545"/>
      <c r="M3439" s="545" t="str">
        <f t="array" aca="1" ref="M3439" ca="1">IFERROR(_xludf.IFS(지출내역_LMT!$J3439="원천",지출내역_LMT!$K3439*3.3%*-1,지출내역_LMT!$J3439="원천/고용",SUM(지출내역_LMT!$K3439*3.3%*-1,지출내역_LMT!$K3439*75%*0.8%*-1)),"")</f>
        <v/>
      </c>
      <c r="N3439" s="545"/>
      <c r="O3439" s="541"/>
      <c r="P3439" s="541"/>
      <c r="Q3439" s="537"/>
      <c r="R3439" s="537"/>
      <c r="S3439" s="537"/>
    </row>
    <row r="3440" spans="2:19" ht="18.75" customHeight="1">
      <c r="B3440" s="540"/>
      <c r="C3440" s="540"/>
      <c r="D3440" s="538" t="str">
        <f ca="1">IFERROR(_xludf.XLOOKUP(E3440,예산코드!D:D,예산코드!A:A),"")</f>
        <v/>
      </c>
      <c r="E3440" s="540"/>
      <c r="F3440" s="542"/>
      <c r="G3440" s="506"/>
      <c r="H3440" s="507"/>
      <c r="I3440" s="540"/>
      <c r="J3440" s="540"/>
      <c r="K3440" s="543"/>
      <c r="L3440" s="543"/>
      <c r="M3440" s="543" t="str">
        <f t="array" aca="1" ref="M3440" ca="1">IFERROR(_xludf.IFS(지출내역_LMT!$J3440="원천",지출내역_LMT!$K3440*3.3%*-1,지출내역_LMT!$J3440="원천/고용",SUM(지출내역_LMT!$K3440*3.3%*-1,지출내역_LMT!$K3440*75%*0.8%*-1)),"")</f>
        <v/>
      </c>
      <c r="N3440" s="543"/>
      <c r="O3440" s="540"/>
      <c r="P3440" s="540"/>
      <c r="Q3440" s="537"/>
      <c r="R3440" s="537"/>
      <c r="S3440" s="537"/>
    </row>
    <row r="3441" spans="2:19" ht="18.75" customHeight="1">
      <c r="B3441" s="541"/>
      <c r="C3441" s="541"/>
      <c r="D3441" s="538" t="str">
        <f ca="1">IFERROR(_xludf.XLOOKUP(E3441,예산코드!D:D,예산코드!A:A),"")</f>
        <v/>
      </c>
      <c r="E3441" s="541"/>
      <c r="F3441" s="544"/>
      <c r="G3441" s="508"/>
      <c r="H3441" s="509"/>
      <c r="I3441" s="541"/>
      <c r="J3441" s="541"/>
      <c r="K3441" s="545"/>
      <c r="L3441" s="545"/>
      <c r="M3441" s="545" t="str">
        <f t="array" aca="1" ref="M3441" ca="1">IFERROR(_xludf.IFS(지출내역_LMT!$J3441="원천",지출내역_LMT!$K3441*3.3%*-1,지출내역_LMT!$J3441="원천/고용",SUM(지출내역_LMT!$K3441*3.3%*-1,지출내역_LMT!$K3441*75%*0.8%*-1)),"")</f>
        <v/>
      </c>
      <c r="N3441" s="545"/>
      <c r="O3441" s="541"/>
      <c r="P3441" s="541"/>
      <c r="Q3441" s="537"/>
      <c r="R3441" s="537"/>
      <c r="S3441" s="537"/>
    </row>
    <row r="3442" spans="2:19" ht="18.75" customHeight="1">
      <c r="B3442" s="540"/>
      <c r="C3442" s="540"/>
      <c r="D3442" s="538" t="str">
        <f ca="1">IFERROR(_xludf.XLOOKUP(E3442,예산코드!D:D,예산코드!A:A),"")</f>
        <v/>
      </c>
      <c r="E3442" s="540"/>
      <c r="F3442" s="542"/>
      <c r="G3442" s="506"/>
      <c r="H3442" s="507"/>
      <c r="I3442" s="540"/>
      <c r="J3442" s="540"/>
      <c r="K3442" s="543"/>
      <c r="L3442" s="543"/>
      <c r="M3442" s="543" t="str">
        <f t="array" aca="1" ref="M3442" ca="1">IFERROR(_xludf.IFS(지출내역_LMT!$J3442="원천",지출내역_LMT!$K3442*3.3%*-1,지출내역_LMT!$J3442="원천/고용",SUM(지출내역_LMT!$K3442*3.3%*-1,지출내역_LMT!$K3442*75%*0.8%*-1)),"")</f>
        <v/>
      </c>
      <c r="N3442" s="543"/>
      <c r="O3442" s="540"/>
      <c r="P3442" s="540"/>
      <c r="Q3442" s="537"/>
      <c r="R3442" s="537"/>
      <c r="S3442" s="537"/>
    </row>
    <row r="3443" spans="2:19" ht="18.75" customHeight="1">
      <c r="B3443" s="541"/>
      <c r="C3443" s="541"/>
      <c r="D3443" s="538" t="str">
        <f ca="1">IFERROR(_xludf.XLOOKUP(E3443,예산코드!D:D,예산코드!A:A),"")</f>
        <v/>
      </c>
      <c r="E3443" s="541"/>
      <c r="F3443" s="544"/>
      <c r="G3443" s="508"/>
      <c r="H3443" s="509"/>
      <c r="I3443" s="541"/>
      <c r="J3443" s="541"/>
      <c r="K3443" s="545"/>
      <c r="L3443" s="545"/>
      <c r="M3443" s="545" t="str">
        <f t="array" aca="1" ref="M3443" ca="1">IFERROR(_xludf.IFS(지출내역_LMT!$J3443="원천",지출내역_LMT!$K3443*3.3%*-1,지출내역_LMT!$J3443="원천/고용",SUM(지출내역_LMT!$K3443*3.3%*-1,지출내역_LMT!$K3443*75%*0.8%*-1)),"")</f>
        <v/>
      </c>
      <c r="N3443" s="545"/>
      <c r="O3443" s="541"/>
      <c r="P3443" s="541"/>
      <c r="Q3443" s="537"/>
      <c r="R3443" s="537"/>
      <c r="S3443" s="537"/>
    </row>
    <row r="3444" spans="2:19" ht="18.75" customHeight="1">
      <c r="B3444" s="540"/>
      <c r="C3444" s="540"/>
      <c r="D3444" s="538" t="str">
        <f ca="1">IFERROR(_xludf.XLOOKUP(E3444,예산코드!D:D,예산코드!A:A),"")</f>
        <v/>
      </c>
      <c r="E3444" s="540"/>
      <c r="F3444" s="542"/>
      <c r="G3444" s="506"/>
      <c r="H3444" s="507"/>
      <c r="I3444" s="540"/>
      <c r="J3444" s="540"/>
      <c r="K3444" s="543"/>
      <c r="L3444" s="543"/>
      <c r="M3444" s="543" t="str">
        <f t="array" aca="1" ref="M3444" ca="1">IFERROR(_xludf.IFS(지출내역_LMT!$J3444="원천",지출내역_LMT!$K3444*3.3%*-1,지출내역_LMT!$J3444="원천/고용",SUM(지출내역_LMT!$K3444*3.3%*-1,지출내역_LMT!$K3444*75%*0.8%*-1)),"")</f>
        <v/>
      </c>
      <c r="N3444" s="543"/>
      <c r="O3444" s="540"/>
      <c r="P3444" s="540"/>
      <c r="Q3444" s="537"/>
      <c r="R3444" s="537"/>
      <c r="S3444" s="537"/>
    </row>
    <row r="3445" spans="2:19" ht="18.75" customHeight="1">
      <c r="B3445" s="541"/>
      <c r="C3445" s="541"/>
      <c r="D3445" s="538" t="str">
        <f ca="1">IFERROR(_xludf.XLOOKUP(E3445,예산코드!D:D,예산코드!A:A),"")</f>
        <v/>
      </c>
      <c r="E3445" s="541"/>
      <c r="F3445" s="544"/>
      <c r="G3445" s="508"/>
      <c r="H3445" s="509"/>
      <c r="I3445" s="541"/>
      <c r="J3445" s="541"/>
      <c r="K3445" s="545"/>
      <c r="L3445" s="545"/>
      <c r="M3445" s="545" t="str">
        <f t="array" aca="1" ref="M3445" ca="1">IFERROR(_xludf.IFS(지출내역_LMT!$J3445="원천",지출내역_LMT!$K3445*3.3%*-1,지출내역_LMT!$J3445="원천/고용",SUM(지출내역_LMT!$K3445*3.3%*-1,지출내역_LMT!$K3445*75%*0.8%*-1)),"")</f>
        <v/>
      </c>
      <c r="N3445" s="545"/>
      <c r="O3445" s="541"/>
      <c r="P3445" s="541"/>
      <c r="Q3445" s="537"/>
      <c r="R3445" s="537"/>
      <c r="S3445" s="537"/>
    </row>
    <row r="3446" spans="2:19" ht="18.75" customHeight="1">
      <c r="B3446" s="540"/>
      <c r="C3446" s="540"/>
      <c r="D3446" s="538" t="str">
        <f ca="1">IFERROR(_xludf.XLOOKUP(E3446,예산코드!D:D,예산코드!A:A),"")</f>
        <v/>
      </c>
      <c r="E3446" s="540"/>
      <c r="F3446" s="542"/>
      <c r="G3446" s="506"/>
      <c r="H3446" s="507"/>
      <c r="I3446" s="540"/>
      <c r="J3446" s="540"/>
      <c r="K3446" s="543"/>
      <c r="L3446" s="543"/>
      <c r="M3446" s="543" t="str">
        <f t="array" aca="1" ref="M3446" ca="1">IFERROR(_xludf.IFS(지출내역_LMT!$J3446="원천",지출내역_LMT!$K3446*3.3%*-1,지출내역_LMT!$J3446="원천/고용",SUM(지출내역_LMT!$K3446*3.3%*-1,지출내역_LMT!$K3446*75%*0.8%*-1)),"")</f>
        <v/>
      </c>
      <c r="N3446" s="543"/>
      <c r="O3446" s="540"/>
      <c r="P3446" s="540"/>
      <c r="Q3446" s="537"/>
      <c r="R3446" s="537"/>
      <c r="S3446" s="537"/>
    </row>
    <row r="3447" spans="2:19" ht="18.75" customHeight="1">
      <c r="B3447" s="541"/>
      <c r="C3447" s="541"/>
      <c r="D3447" s="538" t="str">
        <f ca="1">IFERROR(_xludf.XLOOKUP(E3447,예산코드!D:D,예산코드!A:A),"")</f>
        <v/>
      </c>
      <c r="E3447" s="541"/>
      <c r="F3447" s="544"/>
      <c r="G3447" s="508"/>
      <c r="H3447" s="509"/>
      <c r="I3447" s="541"/>
      <c r="J3447" s="541"/>
      <c r="K3447" s="545"/>
      <c r="L3447" s="545"/>
      <c r="M3447" s="545" t="str">
        <f t="array" aca="1" ref="M3447" ca="1">IFERROR(_xludf.IFS(지출내역_LMT!$J3447="원천",지출내역_LMT!$K3447*3.3%*-1,지출내역_LMT!$J3447="원천/고용",SUM(지출내역_LMT!$K3447*3.3%*-1,지출내역_LMT!$K3447*75%*0.8%*-1)),"")</f>
        <v/>
      </c>
      <c r="N3447" s="545"/>
      <c r="O3447" s="541"/>
      <c r="P3447" s="541"/>
      <c r="Q3447" s="537"/>
      <c r="R3447" s="537"/>
      <c r="S3447" s="537"/>
    </row>
    <row r="3448" spans="2:19" ht="18.75" customHeight="1">
      <c r="B3448" s="540"/>
      <c r="C3448" s="540"/>
      <c r="D3448" s="538" t="str">
        <f ca="1">IFERROR(_xludf.XLOOKUP(E3448,예산코드!D:D,예산코드!A:A),"")</f>
        <v/>
      </c>
      <c r="E3448" s="540"/>
      <c r="F3448" s="542"/>
      <c r="G3448" s="506"/>
      <c r="H3448" s="507"/>
      <c r="I3448" s="540"/>
      <c r="J3448" s="540"/>
      <c r="K3448" s="543"/>
      <c r="L3448" s="543"/>
      <c r="M3448" s="543" t="str">
        <f t="array" aca="1" ref="M3448" ca="1">IFERROR(_xludf.IFS(지출내역_LMT!$J3448="원천",지출내역_LMT!$K3448*3.3%*-1,지출내역_LMT!$J3448="원천/고용",SUM(지출내역_LMT!$K3448*3.3%*-1,지출내역_LMT!$K3448*75%*0.8%*-1)),"")</f>
        <v/>
      </c>
      <c r="N3448" s="543"/>
      <c r="O3448" s="540"/>
      <c r="P3448" s="540"/>
      <c r="Q3448" s="537"/>
      <c r="R3448" s="537"/>
      <c r="S3448" s="537"/>
    </row>
    <row r="3449" spans="2:19" ht="18.75" customHeight="1">
      <c r="B3449" s="541"/>
      <c r="C3449" s="541"/>
      <c r="D3449" s="538" t="str">
        <f ca="1">IFERROR(_xludf.XLOOKUP(E3449,예산코드!D:D,예산코드!A:A),"")</f>
        <v/>
      </c>
      <c r="E3449" s="541"/>
      <c r="F3449" s="544"/>
      <c r="G3449" s="508"/>
      <c r="H3449" s="509"/>
      <c r="I3449" s="541"/>
      <c r="J3449" s="541"/>
      <c r="K3449" s="545"/>
      <c r="L3449" s="545"/>
      <c r="M3449" s="545" t="str">
        <f t="array" aca="1" ref="M3449" ca="1">IFERROR(_xludf.IFS(지출내역_LMT!$J3449="원천",지출내역_LMT!$K3449*3.3%*-1,지출내역_LMT!$J3449="원천/고용",SUM(지출내역_LMT!$K3449*3.3%*-1,지출내역_LMT!$K3449*75%*0.8%*-1)),"")</f>
        <v/>
      </c>
      <c r="N3449" s="545"/>
      <c r="O3449" s="541"/>
      <c r="P3449" s="541"/>
      <c r="Q3449" s="537"/>
      <c r="R3449" s="537"/>
      <c r="S3449" s="537"/>
    </row>
    <row r="3450" spans="2:19" ht="18.75" customHeight="1">
      <c r="B3450" s="540"/>
      <c r="C3450" s="540"/>
      <c r="D3450" s="538" t="str">
        <f ca="1">IFERROR(_xludf.XLOOKUP(E3450,예산코드!D:D,예산코드!A:A),"")</f>
        <v/>
      </c>
      <c r="E3450" s="540"/>
      <c r="F3450" s="542"/>
      <c r="G3450" s="506"/>
      <c r="H3450" s="507"/>
      <c r="I3450" s="540"/>
      <c r="J3450" s="540"/>
      <c r="K3450" s="543"/>
      <c r="L3450" s="543"/>
      <c r="M3450" s="543" t="str">
        <f t="array" aca="1" ref="M3450" ca="1">IFERROR(_xludf.IFS(지출내역_LMT!$J3450="원천",지출내역_LMT!$K3450*3.3%*-1,지출내역_LMT!$J3450="원천/고용",SUM(지출내역_LMT!$K3450*3.3%*-1,지출내역_LMT!$K3450*75%*0.8%*-1)),"")</f>
        <v/>
      </c>
      <c r="N3450" s="543"/>
      <c r="O3450" s="540"/>
      <c r="P3450" s="540"/>
      <c r="Q3450" s="537"/>
      <c r="R3450" s="537"/>
      <c r="S3450" s="537"/>
    </row>
    <row r="3451" spans="2:19" ht="18.75" customHeight="1">
      <c r="B3451" s="541"/>
      <c r="C3451" s="541"/>
      <c r="D3451" s="538" t="str">
        <f ca="1">IFERROR(_xludf.XLOOKUP(E3451,예산코드!D:D,예산코드!A:A),"")</f>
        <v/>
      </c>
      <c r="E3451" s="541"/>
      <c r="F3451" s="544"/>
      <c r="G3451" s="508"/>
      <c r="H3451" s="509"/>
      <c r="I3451" s="541"/>
      <c r="J3451" s="541"/>
      <c r="K3451" s="545"/>
      <c r="L3451" s="545"/>
      <c r="M3451" s="545" t="str">
        <f t="array" aca="1" ref="M3451" ca="1">IFERROR(_xludf.IFS(지출내역_LMT!$J3451="원천",지출내역_LMT!$K3451*3.3%*-1,지출내역_LMT!$J3451="원천/고용",SUM(지출내역_LMT!$K3451*3.3%*-1,지출내역_LMT!$K3451*75%*0.8%*-1)),"")</f>
        <v/>
      </c>
      <c r="N3451" s="545"/>
      <c r="O3451" s="541"/>
      <c r="P3451" s="541"/>
      <c r="Q3451" s="537"/>
      <c r="R3451" s="537"/>
      <c r="S3451" s="537"/>
    </row>
    <row r="3452" spans="2:19" ht="18.75" customHeight="1">
      <c r="B3452" s="540"/>
      <c r="C3452" s="540"/>
      <c r="D3452" s="538" t="str">
        <f ca="1">IFERROR(_xludf.XLOOKUP(E3452,예산코드!D:D,예산코드!A:A),"")</f>
        <v/>
      </c>
      <c r="E3452" s="540"/>
      <c r="F3452" s="542"/>
      <c r="G3452" s="506"/>
      <c r="H3452" s="507"/>
      <c r="I3452" s="540"/>
      <c r="J3452" s="540"/>
      <c r="K3452" s="543"/>
      <c r="L3452" s="543"/>
      <c r="M3452" s="543" t="str">
        <f t="array" aca="1" ref="M3452" ca="1">IFERROR(_xludf.IFS(지출내역_LMT!$J3452="원천",지출내역_LMT!$K3452*3.3%*-1,지출내역_LMT!$J3452="원천/고용",SUM(지출내역_LMT!$K3452*3.3%*-1,지출내역_LMT!$K3452*75%*0.8%*-1)),"")</f>
        <v/>
      </c>
      <c r="N3452" s="543"/>
      <c r="O3452" s="540"/>
      <c r="P3452" s="540"/>
      <c r="Q3452" s="537"/>
      <c r="R3452" s="537"/>
      <c r="S3452" s="537"/>
    </row>
    <row r="3453" spans="2:19" ht="18.75" customHeight="1">
      <c r="B3453" s="541"/>
      <c r="C3453" s="541"/>
      <c r="D3453" s="538" t="str">
        <f ca="1">IFERROR(_xludf.XLOOKUP(E3453,예산코드!D:D,예산코드!A:A),"")</f>
        <v/>
      </c>
      <c r="E3453" s="541"/>
      <c r="F3453" s="544"/>
      <c r="G3453" s="508"/>
      <c r="H3453" s="509"/>
      <c r="I3453" s="541"/>
      <c r="J3453" s="541"/>
      <c r="K3453" s="545"/>
      <c r="L3453" s="545"/>
      <c r="M3453" s="545" t="str">
        <f t="array" aca="1" ref="M3453" ca="1">IFERROR(_xludf.IFS(지출내역_LMT!$J3453="원천",지출내역_LMT!$K3453*3.3%*-1,지출내역_LMT!$J3453="원천/고용",SUM(지출내역_LMT!$K3453*3.3%*-1,지출내역_LMT!$K3453*75%*0.8%*-1)),"")</f>
        <v/>
      </c>
      <c r="N3453" s="545"/>
      <c r="O3453" s="541"/>
      <c r="P3453" s="541"/>
      <c r="Q3453" s="537"/>
      <c r="R3453" s="537"/>
      <c r="S3453" s="537"/>
    </row>
    <row r="3454" spans="2:19" ht="18.75" customHeight="1">
      <c r="B3454" s="540"/>
      <c r="C3454" s="540"/>
      <c r="D3454" s="538" t="str">
        <f ca="1">IFERROR(_xludf.XLOOKUP(E3454,예산코드!D:D,예산코드!A:A),"")</f>
        <v/>
      </c>
      <c r="E3454" s="540"/>
      <c r="F3454" s="542"/>
      <c r="G3454" s="506"/>
      <c r="H3454" s="507"/>
      <c r="I3454" s="540"/>
      <c r="J3454" s="540"/>
      <c r="K3454" s="543"/>
      <c r="L3454" s="543"/>
      <c r="M3454" s="543" t="str">
        <f t="array" aca="1" ref="M3454" ca="1">IFERROR(_xludf.IFS(지출내역_LMT!$J3454="원천",지출내역_LMT!$K3454*3.3%*-1,지출내역_LMT!$J3454="원천/고용",SUM(지출내역_LMT!$K3454*3.3%*-1,지출내역_LMT!$K3454*75%*0.8%*-1)),"")</f>
        <v/>
      </c>
      <c r="N3454" s="543"/>
      <c r="O3454" s="540"/>
      <c r="P3454" s="540"/>
      <c r="Q3454" s="537"/>
      <c r="R3454" s="537"/>
      <c r="S3454" s="537"/>
    </row>
    <row r="3455" spans="2:19" ht="18.75" customHeight="1">
      <c r="B3455" s="541"/>
      <c r="C3455" s="541"/>
      <c r="D3455" s="538" t="str">
        <f ca="1">IFERROR(_xludf.XLOOKUP(E3455,예산코드!D:D,예산코드!A:A),"")</f>
        <v/>
      </c>
      <c r="E3455" s="541"/>
      <c r="F3455" s="544"/>
      <c r="G3455" s="508"/>
      <c r="H3455" s="509"/>
      <c r="I3455" s="541"/>
      <c r="J3455" s="541"/>
      <c r="K3455" s="545"/>
      <c r="L3455" s="545"/>
      <c r="M3455" s="545" t="str">
        <f t="array" aca="1" ref="M3455" ca="1">IFERROR(_xludf.IFS(지출내역_LMT!$J3455="원천",지출내역_LMT!$K3455*3.3%*-1,지출내역_LMT!$J3455="원천/고용",SUM(지출내역_LMT!$K3455*3.3%*-1,지출내역_LMT!$K3455*75%*0.8%*-1)),"")</f>
        <v/>
      </c>
      <c r="N3455" s="545"/>
      <c r="O3455" s="541"/>
      <c r="P3455" s="541"/>
      <c r="Q3455" s="537"/>
      <c r="R3455" s="537"/>
      <c r="S3455" s="537"/>
    </row>
    <row r="3456" spans="2:19" ht="18.75" customHeight="1">
      <c r="B3456" s="540"/>
      <c r="C3456" s="540"/>
      <c r="D3456" s="538" t="str">
        <f ca="1">IFERROR(_xludf.XLOOKUP(E3456,예산코드!D:D,예산코드!A:A),"")</f>
        <v/>
      </c>
      <c r="E3456" s="540"/>
      <c r="F3456" s="542"/>
      <c r="G3456" s="506"/>
      <c r="H3456" s="507"/>
      <c r="I3456" s="540"/>
      <c r="J3456" s="540"/>
      <c r="K3456" s="543"/>
      <c r="L3456" s="543"/>
      <c r="M3456" s="543" t="str">
        <f t="array" aca="1" ref="M3456" ca="1">IFERROR(_xludf.IFS(지출내역_LMT!$J3456="원천",지출내역_LMT!$K3456*3.3%*-1,지출내역_LMT!$J3456="원천/고용",SUM(지출내역_LMT!$K3456*3.3%*-1,지출내역_LMT!$K3456*75%*0.8%*-1)),"")</f>
        <v/>
      </c>
      <c r="N3456" s="543"/>
      <c r="O3456" s="540"/>
      <c r="P3456" s="540"/>
      <c r="Q3456" s="537"/>
      <c r="R3456" s="537"/>
      <c r="S3456" s="537"/>
    </row>
    <row r="3457" spans="2:19" ht="18.75" customHeight="1">
      <c r="B3457" s="541"/>
      <c r="C3457" s="541"/>
      <c r="D3457" s="538" t="str">
        <f ca="1">IFERROR(_xludf.XLOOKUP(E3457,예산코드!D:D,예산코드!A:A),"")</f>
        <v/>
      </c>
      <c r="E3457" s="541"/>
      <c r="F3457" s="544"/>
      <c r="G3457" s="508"/>
      <c r="H3457" s="509"/>
      <c r="I3457" s="541"/>
      <c r="J3457" s="541"/>
      <c r="K3457" s="545"/>
      <c r="L3457" s="545"/>
      <c r="M3457" s="545" t="str">
        <f t="array" aca="1" ref="M3457" ca="1">IFERROR(_xludf.IFS(지출내역_LMT!$J3457="원천",지출내역_LMT!$K3457*3.3%*-1,지출내역_LMT!$J3457="원천/고용",SUM(지출내역_LMT!$K3457*3.3%*-1,지출내역_LMT!$K3457*75%*0.8%*-1)),"")</f>
        <v/>
      </c>
      <c r="N3457" s="545"/>
      <c r="O3457" s="541"/>
      <c r="P3457" s="541"/>
      <c r="Q3457" s="537"/>
      <c r="R3457" s="537"/>
      <c r="S3457" s="537"/>
    </row>
    <row r="3458" spans="2:19" ht="18.75" customHeight="1">
      <c r="B3458" s="540"/>
      <c r="C3458" s="540"/>
      <c r="D3458" s="538" t="str">
        <f ca="1">IFERROR(_xludf.XLOOKUP(E3458,예산코드!D:D,예산코드!A:A),"")</f>
        <v/>
      </c>
      <c r="E3458" s="540"/>
      <c r="F3458" s="542"/>
      <c r="G3458" s="506"/>
      <c r="H3458" s="507"/>
      <c r="I3458" s="540"/>
      <c r="J3458" s="540"/>
      <c r="K3458" s="543"/>
      <c r="L3458" s="543"/>
      <c r="M3458" s="543" t="str">
        <f t="array" aca="1" ref="M3458" ca="1">IFERROR(_xludf.IFS(지출내역_LMT!$J3458="원천",지출내역_LMT!$K3458*3.3%*-1,지출내역_LMT!$J3458="원천/고용",SUM(지출내역_LMT!$K3458*3.3%*-1,지출내역_LMT!$K3458*75%*0.8%*-1)),"")</f>
        <v/>
      </c>
      <c r="N3458" s="543"/>
      <c r="O3458" s="540"/>
      <c r="P3458" s="540"/>
      <c r="Q3458" s="537"/>
      <c r="R3458" s="537"/>
      <c r="S3458" s="537"/>
    </row>
    <row r="3459" spans="2:19" ht="18.75" customHeight="1">
      <c r="B3459" s="541"/>
      <c r="C3459" s="541"/>
      <c r="D3459" s="538" t="str">
        <f ca="1">IFERROR(_xludf.XLOOKUP(E3459,예산코드!D:D,예산코드!A:A),"")</f>
        <v/>
      </c>
      <c r="E3459" s="541"/>
      <c r="F3459" s="544"/>
      <c r="G3459" s="508"/>
      <c r="H3459" s="509"/>
      <c r="I3459" s="541"/>
      <c r="J3459" s="541"/>
      <c r="K3459" s="545"/>
      <c r="L3459" s="545"/>
      <c r="M3459" s="545" t="str">
        <f t="array" aca="1" ref="M3459" ca="1">IFERROR(_xludf.IFS(지출내역_LMT!$J3459="원천",지출내역_LMT!$K3459*3.3%*-1,지출내역_LMT!$J3459="원천/고용",SUM(지출내역_LMT!$K3459*3.3%*-1,지출내역_LMT!$K3459*75%*0.8%*-1)),"")</f>
        <v/>
      </c>
      <c r="N3459" s="545"/>
      <c r="O3459" s="541"/>
      <c r="P3459" s="541"/>
      <c r="Q3459" s="537"/>
      <c r="R3459" s="537"/>
      <c r="S3459" s="537"/>
    </row>
    <row r="3460" spans="2:19" ht="18.75" customHeight="1">
      <c r="B3460" s="540"/>
      <c r="C3460" s="540"/>
      <c r="D3460" s="538" t="str">
        <f ca="1">IFERROR(_xludf.XLOOKUP(E3460,예산코드!D:D,예산코드!A:A),"")</f>
        <v/>
      </c>
      <c r="E3460" s="540"/>
      <c r="F3460" s="542"/>
      <c r="G3460" s="506"/>
      <c r="H3460" s="507"/>
      <c r="I3460" s="540"/>
      <c r="J3460" s="540"/>
      <c r="K3460" s="543"/>
      <c r="L3460" s="543"/>
      <c r="M3460" s="543" t="str">
        <f t="array" aca="1" ref="M3460" ca="1">IFERROR(_xludf.IFS(지출내역_LMT!$J3460="원천",지출내역_LMT!$K3460*3.3%*-1,지출내역_LMT!$J3460="원천/고용",SUM(지출내역_LMT!$K3460*3.3%*-1,지출내역_LMT!$K3460*75%*0.8%*-1)),"")</f>
        <v/>
      </c>
      <c r="N3460" s="543"/>
      <c r="O3460" s="540"/>
      <c r="P3460" s="540"/>
      <c r="Q3460" s="537"/>
      <c r="R3460" s="537"/>
      <c r="S3460" s="537"/>
    </row>
    <row r="3461" spans="2:19" ht="18.75" customHeight="1">
      <c r="B3461" s="541"/>
      <c r="C3461" s="541"/>
      <c r="D3461" s="538" t="str">
        <f ca="1">IFERROR(_xludf.XLOOKUP(E3461,예산코드!D:D,예산코드!A:A),"")</f>
        <v/>
      </c>
      <c r="E3461" s="541"/>
      <c r="F3461" s="544"/>
      <c r="G3461" s="508"/>
      <c r="H3461" s="509"/>
      <c r="I3461" s="541"/>
      <c r="J3461" s="541"/>
      <c r="K3461" s="545"/>
      <c r="L3461" s="545"/>
      <c r="M3461" s="545" t="str">
        <f t="array" aca="1" ref="M3461" ca="1">IFERROR(_xludf.IFS(지출내역_LMT!$J3461="원천",지출내역_LMT!$K3461*3.3%*-1,지출내역_LMT!$J3461="원천/고용",SUM(지출내역_LMT!$K3461*3.3%*-1,지출내역_LMT!$K3461*75%*0.8%*-1)),"")</f>
        <v/>
      </c>
      <c r="N3461" s="545"/>
      <c r="O3461" s="541"/>
      <c r="P3461" s="541"/>
      <c r="Q3461" s="537"/>
      <c r="R3461" s="537"/>
      <c r="S3461" s="537"/>
    </row>
    <row r="3462" spans="2:19" ht="18.75" customHeight="1">
      <c r="B3462" s="540"/>
      <c r="C3462" s="540"/>
      <c r="D3462" s="538" t="str">
        <f ca="1">IFERROR(_xludf.XLOOKUP(E3462,예산코드!D:D,예산코드!A:A),"")</f>
        <v/>
      </c>
      <c r="E3462" s="540"/>
      <c r="F3462" s="542"/>
      <c r="G3462" s="506"/>
      <c r="H3462" s="507"/>
      <c r="I3462" s="540"/>
      <c r="J3462" s="540"/>
      <c r="K3462" s="543"/>
      <c r="L3462" s="543"/>
      <c r="M3462" s="543" t="str">
        <f t="array" aca="1" ref="M3462" ca="1">IFERROR(_xludf.IFS(지출내역_LMT!$J3462="원천",지출내역_LMT!$K3462*3.3%*-1,지출내역_LMT!$J3462="원천/고용",SUM(지출내역_LMT!$K3462*3.3%*-1,지출내역_LMT!$K3462*75%*0.8%*-1)),"")</f>
        <v/>
      </c>
      <c r="N3462" s="543"/>
      <c r="O3462" s="540"/>
      <c r="P3462" s="540"/>
      <c r="Q3462" s="537"/>
      <c r="R3462" s="537"/>
      <c r="S3462" s="537"/>
    </row>
    <row r="3463" spans="2:19" ht="18.75" customHeight="1">
      <c r="B3463" s="541"/>
      <c r="C3463" s="541"/>
      <c r="D3463" s="538" t="str">
        <f ca="1">IFERROR(_xludf.XLOOKUP(E3463,예산코드!D:D,예산코드!A:A),"")</f>
        <v/>
      </c>
      <c r="E3463" s="541"/>
      <c r="F3463" s="544"/>
      <c r="G3463" s="508"/>
      <c r="H3463" s="509"/>
      <c r="I3463" s="541"/>
      <c r="J3463" s="541"/>
      <c r="K3463" s="545"/>
      <c r="L3463" s="545"/>
      <c r="M3463" s="545" t="str">
        <f t="array" aca="1" ref="M3463" ca="1">IFERROR(_xludf.IFS(지출내역_LMT!$J3463="원천",지출내역_LMT!$K3463*3.3%*-1,지출내역_LMT!$J3463="원천/고용",SUM(지출내역_LMT!$K3463*3.3%*-1,지출내역_LMT!$K3463*75%*0.8%*-1)),"")</f>
        <v/>
      </c>
      <c r="N3463" s="545"/>
      <c r="O3463" s="541"/>
      <c r="P3463" s="541"/>
      <c r="Q3463" s="537"/>
      <c r="R3463" s="537"/>
      <c r="S3463" s="537"/>
    </row>
    <row r="3464" spans="2:19" ht="18.75" customHeight="1">
      <c r="B3464" s="540"/>
      <c r="C3464" s="540"/>
      <c r="D3464" s="538" t="str">
        <f ca="1">IFERROR(_xludf.XLOOKUP(E3464,예산코드!D:D,예산코드!A:A),"")</f>
        <v/>
      </c>
      <c r="E3464" s="540"/>
      <c r="F3464" s="542"/>
      <c r="G3464" s="506"/>
      <c r="H3464" s="507"/>
      <c r="I3464" s="540"/>
      <c r="J3464" s="540"/>
      <c r="K3464" s="543"/>
      <c r="L3464" s="543"/>
      <c r="M3464" s="543" t="str">
        <f t="array" aca="1" ref="M3464" ca="1">IFERROR(_xludf.IFS(지출내역_LMT!$J3464="원천",지출내역_LMT!$K3464*3.3%*-1,지출내역_LMT!$J3464="원천/고용",SUM(지출내역_LMT!$K3464*3.3%*-1,지출내역_LMT!$K3464*75%*0.8%*-1)),"")</f>
        <v/>
      </c>
      <c r="N3464" s="543"/>
      <c r="O3464" s="540"/>
      <c r="P3464" s="540"/>
      <c r="Q3464" s="537"/>
      <c r="R3464" s="537"/>
      <c r="S3464" s="537"/>
    </row>
    <row r="3465" spans="2:19" ht="18.75" customHeight="1">
      <c r="B3465" s="541"/>
      <c r="C3465" s="541"/>
      <c r="D3465" s="538" t="str">
        <f ca="1">IFERROR(_xludf.XLOOKUP(E3465,예산코드!D:D,예산코드!A:A),"")</f>
        <v/>
      </c>
      <c r="E3465" s="541"/>
      <c r="F3465" s="544"/>
      <c r="G3465" s="508"/>
      <c r="H3465" s="509"/>
      <c r="I3465" s="541"/>
      <c r="J3465" s="541"/>
      <c r="K3465" s="545"/>
      <c r="L3465" s="545"/>
      <c r="M3465" s="545" t="str">
        <f t="array" aca="1" ref="M3465" ca="1">IFERROR(_xludf.IFS(지출내역_LMT!$J3465="원천",지출내역_LMT!$K3465*3.3%*-1,지출내역_LMT!$J3465="원천/고용",SUM(지출내역_LMT!$K3465*3.3%*-1,지출내역_LMT!$K3465*75%*0.8%*-1)),"")</f>
        <v/>
      </c>
      <c r="N3465" s="545"/>
      <c r="O3465" s="541"/>
      <c r="P3465" s="541"/>
      <c r="Q3465" s="537"/>
      <c r="R3465" s="537"/>
      <c r="S3465" s="537"/>
    </row>
    <row r="3466" spans="2:19" ht="18.75" customHeight="1">
      <c r="B3466" s="540"/>
      <c r="C3466" s="540"/>
      <c r="D3466" s="538" t="str">
        <f ca="1">IFERROR(_xludf.XLOOKUP(E3466,예산코드!D:D,예산코드!A:A),"")</f>
        <v/>
      </c>
      <c r="E3466" s="540"/>
      <c r="F3466" s="542"/>
      <c r="G3466" s="506"/>
      <c r="H3466" s="507"/>
      <c r="I3466" s="540"/>
      <c r="J3466" s="540"/>
      <c r="K3466" s="543"/>
      <c r="L3466" s="543"/>
      <c r="M3466" s="543" t="str">
        <f t="array" aca="1" ref="M3466" ca="1">IFERROR(_xludf.IFS(지출내역_LMT!$J3466="원천",지출내역_LMT!$K3466*3.3%*-1,지출내역_LMT!$J3466="원천/고용",SUM(지출내역_LMT!$K3466*3.3%*-1,지출내역_LMT!$K3466*75%*0.8%*-1)),"")</f>
        <v/>
      </c>
      <c r="N3466" s="543"/>
      <c r="O3466" s="540"/>
      <c r="P3466" s="540"/>
      <c r="Q3466" s="537"/>
      <c r="R3466" s="537"/>
      <c r="S3466" s="537"/>
    </row>
    <row r="3467" spans="2:19" ht="18.75" customHeight="1">
      <c r="B3467" s="541"/>
      <c r="C3467" s="541"/>
      <c r="D3467" s="538" t="str">
        <f ca="1">IFERROR(_xludf.XLOOKUP(E3467,예산코드!D:D,예산코드!A:A),"")</f>
        <v/>
      </c>
      <c r="E3467" s="541"/>
      <c r="F3467" s="544"/>
      <c r="G3467" s="508"/>
      <c r="H3467" s="509"/>
      <c r="I3467" s="541"/>
      <c r="J3467" s="541"/>
      <c r="K3467" s="545"/>
      <c r="L3467" s="545"/>
      <c r="M3467" s="545" t="str">
        <f t="array" aca="1" ref="M3467" ca="1">IFERROR(_xludf.IFS(지출내역_LMT!$J3467="원천",지출내역_LMT!$K3467*3.3%*-1,지출내역_LMT!$J3467="원천/고용",SUM(지출내역_LMT!$K3467*3.3%*-1,지출내역_LMT!$K3467*75%*0.8%*-1)),"")</f>
        <v/>
      </c>
      <c r="N3467" s="545"/>
      <c r="O3467" s="541"/>
      <c r="P3467" s="541"/>
      <c r="Q3467" s="537"/>
      <c r="R3467" s="537"/>
      <c r="S3467" s="537"/>
    </row>
    <row r="3468" spans="2:19" ht="18.75" customHeight="1">
      <c r="B3468" s="540"/>
      <c r="C3468" s="540"/>
      <c r="D3468" s="538" t="str">
        <f ca="1">IFERROR(_xludf.XLOOKUP(E3468,예산코드!D:D,예산코드!A:A),"")</f>
        <v/>
      </c>
      <c r="E3468" s="540"/>
      <c r="F3468" s="542"/>
      <c r="G3468" s="506"/>
      <c r="H3468" s="507"/>
      <c r="I3468" s="540"/>
      <c r="J3468" s="540"/>
      <c r="K3468" s="543"/>
      <c r="L3468" s="543"/>
      <c r="M3468" s="543" t="str">
        <f t="array" aca="1" ref="M3468" ca="1">IFERROR(_xludf.IFS(지출내역_LMT!$J3468="원천",지출내역_LMT!$K3468*3.3%*-1,지출내역_LMT!$J3468="원천/고용",SUM(지출내역_LMT!$K3468*3.3%*-1,지출내역_LMT!$K3468*75%*0.8%*-1)),"")</f>
        <v/>
      </c>
      <c r="N3468" s="543"/>
      <c r="O3468" s="540"/>
      <c r="P3468" s="540"/>
      <c r="Q3468" s="537"/>
      <c r="R3468" s="537"/>
      <c r="S3468" s="537"/>
    </row>
    <row r="3469" spans="2:19" ht="18.75" customHeight="1">
      <c r="B3469" s="541"/>
      <c r="C3469" s="541"/>
      <c r="D3469" s="538" t="str">
        <f ca="1">IFERROR(_xludf.XLOOKUP(E3469,예산코드!D:D,예산코드!A:A),"")</f>
        <v/>
      </c>
      <c r="E3469" s="541"/>
      <c r="F3469" s="544"/>
      <c r="G3469" s="508"/>
      <c r="H3469" s="509"/>
      <c r="I3469" s="541"/>
      <c r="J3469" s="541"/>
      <c r="K3469" s="545"/>
      <c r="L3469" s="545"/>
      <c r="M3469" s="545" t="str">
        <f t="array" aca="1" ref="M3469" ca="1">IFERROR(_xludf.IFS(지출내역_LMT!$J3469="원천",지출내역_LMT!$K3469*3.3%*-1,지출내역_LMT!$J3469="원천/고용",SUM(지출내역_LMT!$K3469*3.3%*-1,지출내역_LMT!$K3469*75%*0.8%*-1)),"")</f>
        <v/>
      </c>
      <c r="N3469" s="545"/>
      <c r="O3469" s="541"/>
      <c r="P3469" s="541"/>
      <c r="Q3469" s="537"/>
      <c r="R3469" s="537"/>
      <c r="S3469" s="537"/>
    </row>
    <row r="3470" spans="2:19" ht="18.75" customHeight="1">
      <c r="B3470" s="540"/>
      <c r="C3470" s="540"/>
      <c r="D3470" s="538" t="str">
        <f ca="1">IFERROR(_xludf.XLOOKUP(E3470,예산코드!D:D,예산코드!A:A),"")</f>
        <v/>
      </c>
      <c r="E3470" s="540"/>
      <c r="F3470" s="542"/>
      <c r="G3470" s="506"/>
      <c r="H3470" s="507"/>
      <c r="I3470" s="540"/>
      <c r="J3470" s="540"/>
      <c r="K3470" s="543"/>
      <c r="L3470" s="543"/>
      <c r="M3470" s="543" t="str">
        <f t="array" aca="1" ref="M3470" ca="1">IFERROR(_xludf.IFS(지출내역_LMT!$J3470="원천",지출내역_LMT!$K3470*3.3%*-1,지출내역_LMT!$J3470="원천/고용",SUM(지출내역_LMT!$K3470*3.3%*-1,지출내역_LMT!$K3470*75%*0.8%*-1)),"")</f>
        <v/>
      </c>
      <c r="N3470" s="543"/>
      <c r="O3470" s="540"/>
      <c r="P3470" s="540"/>
      <c r="Q3470" s="537"/>
      <c r="R3470" s="537"/>
      <c r="S3470" s="537"/>
    </row>
    <row r="3471" spans="2:19" ht="18.75" customHeight="1">
      <c r="B3471" s="541"/>
      <c r="C3471" s="541"/>
      <c r="D3471" s="538" t="str">
        <f ca="1">IFERROR(_xludf.XLOOKUP(E3471,예산코드!D:D,예산코드!A:A),"")</f>
        <v/>
      </c>
      <c r="E3471" s="541"/>
      <c r="F3471" s="544"/>
      <c r="G3471" s="508"/>
      <c r="H3471" s="509"/>
      <c r="I3471" s="541"/>
      <c r="J3471" s="541"/>
      <c r="K3471" s="545"/>
      <c r="L3471" s="545"/>
      <c r="M3471" s="545" t="str">
        <f t="array" aca="1" ref="M3471" ca="1">IFERROR(_xludf.IFS(지출내역_LMT!$J3471="원천",지출내역_LMT!$K3471*3.3%*-1,지출내역_LMT!$J3471="원천/고용",SUM(지출내역_LMT!$K3471*3.3%*-1,지출내역_LMT!$K3471*75%*0.8%*-1)),"")</f>
        <v/>
      </c>
      <c r="N3471" s="545"/>
      <c r="O3471" s="541"/>
      <c r="P3471" s="541"/>
      <c r="Q3471" s="537"/>
      <c r="R3471" s="537"/>
      <c r="S3471" s="537"/>
    </row>
    <row r="3472" spans="2:19" ht="18.75" customHeight="1">
      <c r="B3472" s="540"/>
      <c r="C3472" s="540"/>
      <c r="D3472" s="538" t="str">
        <f ca="1">IFERROR(_xludf.XLOOKUP(E3472,예산코드!D:D,예산코드!A:A),"")</f>
        <v/>
      </c>
      <c r="E3472" s="540"/>
      <c r="F3472" s="542"/>
      <c r="G3472" s="506"/>
      <c r="H3472" s="507"/>
      <c r="I3472" s="540"/>
      <c r="J3472" s="540"/>
      <c r="K3472" s="543"/>
      <c r="L3472" s="543"/>
      <c r="M3472" s="543" t="str">
        <f t="array" aca="1" ref="M3472" ca="1">IFERROR(_xludf.IFS(지출내역_LMT!$J3472="원천",지출내역_LMT!$K3472*3.3%*-1,지출내역_LMT!$J3472="원천/고용",SUM(지출내역_LMT!$K3472*3.3%*-1,지출내역_LMT!$K3472*75%*0.8%*-1)),"")</f>
        <v/>
      </c>
      <c r="N3472" s="543"/>
      <c r="O3472" s="540"/>
      <c r="P3472" s="540"/>
      <c r="Q3472" s="537"/>
      <c r="R3472" s="537"/>
      <c r="S3472" s="537"/>
    </row>
    <row r="3473" spans="2:19" ht="18.75" customHeight="1">
      <c r="B3473" s="541"/>
      <c r="C3473" s="541"/>
      <c r="D3473" s="538" t="str">
        <f ca="1">IFERROR(_xludf.XLOOKUP(E3473,예산코드!D:D,예산코드!A:A),"")</f>
        <v/>
      </c>
      <c r="E3473" s="541"/>
      <c r="F3473" s="544"/>
      <c r="G3473" s="508"/>
      <c r="H3473" s="509"/>
      <c r="I3473" s="541"/>
      <c r="J3473" s="541"/>
      <c r="K3473" s="545"/>
      <c r="L3473" s="545"/>
      <c r="M3473" s="545" t="str">
        <f t="array" aca="1" ref="M3473" ca="1">IFERROR(_xludf.IFS(지출내역_LMT!$J3473="원천",지출내역_LMT!$K3473*3.3%*-1,지출내역_LMT!$J3473="원천/고용",SUM(지출내역_LMT!$K3473*3.3%*-1,지출내역_LMT!$K3473*75%*0.8%*-1)),"")</f>
        <v/>
      </c>
      <c r="N3473" s="545"/>
      <c r="O3473" s="541"/>
      <c r="P3473" s="541"/>
      <c r="Q3473" s="537"/>
      <c r="R3473" s="537"/>
      <c r="S3473" s="537"/>
    </row>
    <row r="3474" spans="2:19" ht="18.75" customHeight="1">
      <c r="B3474" s="540"/>
      <c r="C3474" s="540"/>
      <c r="D3474" s="538" t="str">
        <f ca="1">IFERROR(_xludf.XLOOKUP(E3474,예산코드!D:D,예산코드!A:A),"")</f>
        <v/>
      </c>
      <c r="E3474" s="540"/>
      <c r="F3474" s="542"/>
      <c r="G3474" s="506"/>
      <c r="H3474" s="507"/>
      <c r="I3474" s="540"/>
      <c r="J3474" s="540"/>
      <c r="K3474" s="543"/>
      <c r="L3474" s="543"/>
      <c r="M3474" s="543" t="str">
        <f t="array" aca="1" ref="M3474" ca="1">IFERROR(_xludf.IFS(지출내역_LMT!$J3474="원천",지출내역_LMT!$K3474*3.3%*-1,지출내역_LMT!$J3474="원천/고용",SUM(지출내역_LMT!$K3474*3.3%*-1,지출내역_LMT!$K3474*75%*0.8%*-1)),"")</f>
        <v/>
      </c>
      <c r="N3474" s="543"/>
      <c r="O3474" s="540"/>
      <c r="P3474" s="540"/>
      <c r="Q3474" s="537"/>
      <c r="R3474" s="537"/>
      <c r="S3474" s="537"/>
    </row>
    <row r="3475" spans="2:19" ht="18.75" customHeight="1">
      <c r="B3475" s="541"/>
      <c r="C3475" s="541"/>
      <c r="D3475" s="538" t="str">
        <f ca="1">IFERROR(_xludf.XLOOKUP(E3475,예산코드!D:D,예산코드!A:A),"")</f>
        <v/>
      </c>
      <c r="E3475" s="541"/>
      <c r="F3475" s="544"/>
      <c r="G3475" s="508"/>
      <c r="H3475" s="509"/>
      <c r="I3475" s="541"/>
      <c r="J3475" s="541"/>
      <c r="K3475" s="545"/>
      <c r="L3475" s="545"/>
      <c r="M3475" s="545" t="str">
        <f t="array" aca="1" ref="M3475" ca="1">IFERROR(_xludf.IFS(지출내역_LMT!$J3475="원천",지출내역_LMT!$K3475*3.3%*-1,지출내역_LMT!$J3475="원천/고용",SUM(지출내역_LMT!$K3475*3.3%*-1,지출내역_LMT!$K3475*75%*0.8%*-1)),"")</f>
        <v/>
      </c>
      <c r="N3475" s="545"/>
      <c r="O3475" s="541"/>
      <c r="P3475" s="541"/>
      <c r="Q3475" s="537"/>
      <c r="R3475" s="537"/>
      <c r="S3475" s="537"/>
    </row>
    <row r="3476" spans="2:19" ht="18.75" customHeight="1">
      <c r="B3476" s="540"/>
      <c r="C3476" s="540"/>
      <c r="D3476" s="538" t="str">
        <f ca="1">IFERROR(_xludf.XLOOKUP(E3476,예산코드!D:D,예산코드!A:A),"")</f>
        <v/>
      </c>
      <c r="E3476" s="540"/>
      <c r="F3476" s="542"/>
      <c r="G3476" s="506"/>
      <c r="H3476" s="507"/>
      <c r="I3476" s="540"/>
      <c r="J3476" s="540"/>
      <c r="K3476" s="543"/>
      <c r="L3476" s="543"/>
      <c r="M3476" s="543" t="str">
        <f t="array" aca="1" ref="M3476" ca="1">IFERROR(_xludf.IFS(지출내역_LMT!$J3476="원천",지출내역_LMT!$K3476*3.3%*-1,지출내역_LMT!$J3476="원천/고용",SUM(지출내역_LMT!$K3476*3.3%*-1,지출내역_LMT!$K3476*75%*0.8%*-1)),"")</f>
        <v/>
      </c>
      <c r="N3476" s="543"/>
      <c r="O3476" s="540"/>
      <c r="P3476" s="540"/>
      <c r="Q3476" s="537"/>
      <c r="R3476" s="537"/>
      <c r="S3476" s="537"/>
    </row>
    <row r="3477" spans="2:19" ht="18.75" customHeight="1">
      <c r="B3477" s="541"/>
      <c r="C3477" s="541"/>
      <c r="D3477" s="538" t="str">
        <f ca="1">IFERROR(_xludf.XLOOKUP(E3477,예산코드!D:D,예산코드!A:A),"")</f>
        <v/>
      </c>
      <c r="E3477" s="541"/>
      <c r="F3477" s="544"/>
      <c r="G3477" s="508"/>
      <c r="H3477" s="509"/>
      <c r="I3477" s="541"/>
      <c r="J3477" s="541"/>
      <c r="K3477" s="545"/>
      <c r="L3477" s="545"/>
      <c r="M3477" s="545" t="str">
        <f t="array" aca="1" ref="M3477" ca="1">IFERROR(_xludf.IFS(지출내역_LMT!$J3477="원천",지출내역_LMT!$K3477*3.3%*-1,지출내역_LMT!$J3477="원천/고용",SUM(지출내역_LMT!$K3477*3.3%*-1,지출내역_LMT!$K3477*75%*0.8%*-1)),"")</f>
        <v/>
      </c>
      <c r="N3477" s="545"/>
      <c r="O3477" s="541"/>
      <c r="P3477" s="541"/>
      <c r="Q3477" s="537"/>
      <c r="R3477" s="537"/>
      <c r="S3477" s="537"/>
    </row>
    <row r="3478" spans="2:19" ht="18.75" customHeight="1">
      <c r="B3478" s="540"/>
      <c r="C3478" s="540"/>
      <c r="D3478" s="538" t="str">
        <f ca="1">IFERROR(_xludf.XLOOKUP(E3478,예산코드!D:D,예산코드!A:A),"")</f>
        <v/>
      </c>
      <c r="E3478" s="540"/>
      <c r="F3478" s="542"/>
      <c r="G3478" s="506"/>
      <c r="H3478" s="507"/>
      <c r="I3478" s="540"/>
      <c r="J3478" s="540"/>
      <c r="K3478" s="543"/>
      <c r="L3478" s="543"/>
      <c r="M3478" s="543" t="str">
        <f t="array" aca="1" ref="M3478" ca="1">IFERROR(_xludf.IFS(지출내역_LMT!$J3478="원천",지출내역_LMT!$K3478*3.3%*-1,지출내역_LMT!$J3478="원천/고용",SUM(지출내역_LMT!$K3478*3.3%*-1,지출내역_LMT!$K3478*75%*0.8%*-1)),"")</f>
        <v/>
      </c>
      <c r="N3478" s="543"/>
      <c r="O3478" s="540"/>
      <c r="P3478" s="540"/>
      <c r="Q3478" s="537"/>
      <c r="R3478" s="537"/>
      <c r="S3478" s="537"/>
    </row>
    <row r="3479" spans="2:19" ht="18.75" customHeight="1">
      <c r="B3479" s="541"/>
      <c r="C3479" s="541"/>
      <c r="D3479" s="538" t="str">
        <f ca="1">IFERROR(_xludf.XLOOKUP(E3479,예산코드!D:D,예산코드!A:A),"")</f>
        <v/>
      </c>
      <c r="E3479" s="541"/>
      <c r="F3479" s="544"/>
      <c r="G3479" s="508"/>
      <c r="H3479" s="509"/>
      <c r="I3479" s="541"/>
      <c r="J3479" s="541"/>
      <c r="K3479" s="545"/>
      <c r="L3479" s="545"/>
      <c r="M3479" s="545" t="str">
        <f t="array" aca="1" ref="M3479" ca="1">IFERROR(_xludf.IFS(지출내역_LMT!$J3479="원천",지출내역_LMT!$K3479*3.3%*-1,지출내역_LMT!$J3479="원천/고용",SUM(지출내역_LMT!$K3479*3.3%*-1,지출내역_LMT!$K3479*75%*0.8%*-1)),"")</f>
        <v/>
      </c>
      <c r="N3479" s="545"/>
      <c r="O3479" s="541"/>
      <c r="P3479" s="541"/>
      <c r="Q3479" s="537"/>
      <c r="R3479" s="537"/>
      <c r="S3479" s="537"/>
    </row>
    <row r="3480" spans="2:19" ht="18.75" customHeight="1">
      <c r="B3480" s="540"/>
      <c r="C3480" s="540"/>
      <c r="D3480" s="538" t="str">
        <f ca="1">IFERROR(_xludf.XLOOKUP(E3480,예산코드!D:D,예산코드!A:A),"")</f>
        <v/>
      </c>
      <c r="E3480" s="540"/>
      <c r="F3480" s="542"/>
      <c r="G3480" s="506"/>
      <c r="H3480" s="507"/>
      <c r="I3480" s="540"/>
      <c r="J3480" s="540"/>
      <c r="K3480" s="543"/>
      <c r="L3480" s="543"/>
      <c r="M3480" s="543" t="str">
        <f t="array" aca="1" ref="M3480" ca="1">IFERROR(_xludf.IFS(지출내역_LMT!$J3480="원천",지출내역_LMT!$K3480*3.3%*-1,지출내역_LMT!$J3480="원천/고용",SUM(지출내역_LMT!$K3480*3.3%*-1,지출내역_LMT!$K3480*75%*0.8%*-1)),"")</f>
        <v/>
      </c>
      <c r="N3480" s="543"/>
      <c r="O3480" s="540"/>
      <c r="P3480" s="540"/>
      <c r="Q3480" s="537"/>
      <c r="R3480" s="537"/>
      <c r="S3480" s="537"/>
    </row>
    <row r="3481" spans="2:19" ht="18.75" customHeight="1">
      <c r="B3481" s="541"/>
      <c r="C3481" s="541"/>
      <c r="D3481" s="538" t="str">
        <f ca="1">IFERROR(_xludf.XLOOKUP(E3481,예산코드!D:D,예산코드!A:A),"")</f>
        <v/>
      </c>
      <c r="E3481" s="541"/>
      <c r="F3481" s="544"/>
      <c r="G3481" s="508"/>
      <c r="H3481" s="509"/>
      <c r="I3481" s="541"/>
      <c r="J3481" s="541"/>
      <c r="K3481" s="545"/>
      <c r="L3481" s="545"/>
      <c r="M3481" s="545" t="str">
        <f t="array" aca="1" ref="M3481" ca="1">IFERROR(_xludf.IFS(지출내역_LMT!$J3481="원천",지출내역_LMT!$K3481*3.3%*-1,지출내역_LMT!$J3481="원천/고용",SUM(지출내역_LMT!$K3481*3.3%*-1,지출내역_LMT!$K3481*75%*0.8%*-1)),"")</f>
        <v/>
      </c>
      <c r="N3481" s="545"/>
      <c r="O3481" s="541"/>
      <c r="P3481" s="541"/>
      <c r="Q3481" s="537"/>
      <c r="R3481" s="537"/>
      <c r="S3481" s="537"/>
    </row>
    <row r="3482" spans="2:19" ht="18.75" customHeight="1">
      <c r="B3482" s="540"/>
      <c r="C3482" s="540"/>
      <c r="D3482" s="538" t="str">
        <f ca="1">IFERROR(_xludf.XLOOKUP(E3482,예산코드!D:D,예산코드!A:A),"")</f>
        <v/>
      </c>
      <c r="E3482" s="540"/>
      <c r="F3482" s="542"/>
      <c r="G3482" s="506"/>
      <c r="H3482" s="507"/>
      <c r="I3482" s="540"/>
      <c r="J3482" s="540"/>
      <c r="K3482" s="543"/>
      <c r="L3482" s="543"/>
      <c r="M3482" s="543" t="str">
        <f t="array" aca="1" ref="M3482" ca="1">IFERROR(_xludf.IFS(지출내역_LMT!$J3482="원천",지출내역_LMT!$K3482*3.3%*-1,지출내역_LMT!$J3482="원천/고용",SUM(지출내역_LMT!$K3482*3.3%*-1,지출내역_LMT!$K3482*75%*0.8%*-1)),"")</f>
        <v/>
      </c>
      <c r="N3482" s="543"/>
      <c r="O3482" s="540"/>
      <c r="P3482" s="540"/>
      <c r="Q3482" s="537"/>
      <c r="R3482" s="537"/>
      <c r="S3482" s="537"/>
    </row>
    <row r="3483" spans="2:19" ht="18.75" customHeight="1">
      <c r="B3483" s="541"/>
      <c r="C3483" s="541"/>
      <c r="D3483" s="538" t="str">
        <f ca="1">IFERROR(_xludf.XLOOKUP(E3483,예산코드!D:D,예산코드!A:A),"")</f>
        <v/>
      </c>
      <c r="E3483" s="541"/>
      <c r="F3483" s="544"/>
      <c r="G3483" s="508"/>
      <c r="H3483" s="509"/>
      <c r="I3483" s="541"/>
      <c r="J3483" s="541"/>
      <c r="K3483" s="545"/>
      <c r="L3483" s="545"/>
      <c r="M3483" s="545" t="str">
        <f t="array" aca="1" ref="M3483" ca="1">IFERROR(_xludf.IFS(지출내역_LMT!$J3483="원천",지출내역_LMT!$K3483*3.3%*-1,지출내역_LMT!$J3483="원천/고용",SUM(지출내역_LMT!$K3483*3.3%*-1,지출내역_LMT!$K3483*75%*0.8%*-1)),"")</f>
        <v/>
      </c>
      <c r="N3483" s="545"/>
      <c r="O3483" s="541"/>
      <c r="P3483" s="541"/>
      <c r="Q3483" s="537"/>
      <c r="R3483" s="537"/>
      <c r="S3483" s="537"/>
    </row>
    <row r="3484" spans="2:19" ht="18.75" customHeight="1">
      <c r="B3484" s="540"/>
      <c r="C3484" s="540"/>
      <c r="D3484" s="538" t="str">
        <f ca="1">IFERROR(_xludf.XLOOKUP(E3484,예산코드!D:D,예산코드!A:A),"")</f>
        <v/>
      </c>
      <c r="E3484" s="540"/>
      <c r="F3484" s="542"/>
      <c r="G3484" s="506"/>
      <c r="H3484" s="507"/>
      <c r="I3484" s="540"/>
      <c r="J3484" s="540"/>
      <c r="K3484" s="543"/>
      <c r="L3484" s="543"/>
      <c r="M3484" s="543" t="str">
        <f t="array" aca="1" ref="M3484" ca="1">IFERROR(_xludf.IFS(지출내역_LMT!$J3484="원천",지출내역_LMT!$K3484*3.3%*-1,지출내역_LMT!$J3484="원천/고용",SUM(지출내역_LMT!$K3484*3.3%*-1,지출내역_LMT!$K3484*75%*0.8%*-1)),"")</f>
        <v/>
      </c>
      <c r="N3484" s="543"/>
      <c r="O3484" s="540"/>
      <c r="P3484" s="540"/>
      <c r="Q3484" s="537"/>
      <c r="R3484" s="537"/>
      <c r="S3484" s="537"/>
    </row>
    <row r="3485" spans="2:19" ht="18.75" customHeight="1">
      <c r="B3485" s="541"/>
      <c r="C3485" s="541"/>
      <c r="D3485" s="538" t="str">
        <f ca="1">IFERROR(_xludf.XLOOKUP(E3485,예산코드!D:D,예산코드!A:A),"")</f>
        <v/>
      </c>
      <c r="E3485" s="541"/>
      <c r="F3485" s="544"/>
      <c r="G3485" s="508"/>
      <c r="H3485" s="509"/>
      <c r="I3485" s="541"/>
      <c r="J3485" s="541"/>
      <c r="K3485" s="545"/>
      <c r="L3485" s="545"/>
      <c r="M3485" s="545" t="str">
        <f t="array" aca="1" ref="M3485" ca="1">IFERROR(_xludf.IFS(지출내역_LMT!$J3485="원천",지출내역_LMT!$K3485*3.3%*-1,지출내역_LMT!$J3485="원천/고용",SUM(지출내역_LMT!$K3485*3.3%*-1,지출내역_LMT!$K3485*75%*0.8%*-1)),"")</f>
        <v/>
      </c>
      <c r="N3485" s="545"/>
      <c r="O3485" s="541"/>
      <c r="P3485" s="541"/>
      <c r="Q3485" s="537"/>
      <c r="R3485" s="537"/>
      <c r="S3485" s="537"/>
    </row>
    <row r="3486" spans="2:19" ht="18.75" customHeight="1">
      <c r="B3486" s="540"/>
      <c r="C3486" s="540"/>
      <c r="D3486" s="538" t="str">
        <f ca="1">IFERROR(_xludf.XLOOKUP(E3486,예산코드!D:D,예산코드!A:A),"")</f>
        <v/>
      </c>
      <c r="E3486" s="540"/>
      <c r="F3486" s="542"/>
      <c r="G3486" s="506"/>
      <c r="H3486" s="507"/>
      <c r="I3486" s="540"/>
      <c r="J3486" s="540"/>
      <c r="K3486" s="543"/>
      <c r="L3486" s="543"/>
      <c r="M3486" s="543" t="str">
        <f t="array" aca="1" ref="M3486" ca="1">IFERROR(_xludf.IFS(지출내역_LMT!$J3486="원천",지출내역_LMT!$K3486*3.3%*-1,지출내역_LMT!$J3486="원천/고용",SUM(지출내역_LMT!$K3486*3.3%*-1,지출내역_LMT!$K3486*75%*0.8%*-1)),"")</f>
        <v/>
      </c>
      <c r="N3486" s="543"/>
      <c r="O3486" s="540"/>
      <c r="P3486" s="540"/>
      <c r="Q3486" s="537"/>
      <c r="R3486" s="537"/>
      <c r="S3486" s="537"/>
    </row>
    <row r="3487" spans="2:19" ht="18.75" customHeight="1">
      <c r="B3487" s="541"/>
      <c r="C3487" s="541"/>
      <c r="D3487" s="538" t="str">
        <f ca="1">IFERROR(_xludf.XLOOKUP(E3487,예산코드!D:D,예산코드!A:A),"")</f>
        <v/>
      </c>
      <c r="E3487" s="541"/>
      <c r="F3487" s="544"/>
      <c r="G3487" s="508"/>
      <c r="H3487" s="509"/>
      <c r="I3487" s="541"/>
      <c r="J3487" s="541"/>
      <c r="K3487" s="545"/>
      <c r="L3487" s="545"/>
      <c r="M3487" s="545" t="str">
        <f t="array" aca="1" ref="M3487" ca="1">IFERROR(_xludf.IFS(지출내역_LMT!$J3487="원천",지출내역_LMT!$K3487*3.3%*-1,지출내역_LMT!$J3487="원천/고용",SUM(지출내역_LMT!$K3487*3.3%*-1,지출내역_LMT!$K3487*75%*0.8%*-1)),"")</f>
        <v/>
      </c>
      <c r="N3487" s="545"/>
      <c r="O3487" s="541"/>
      <c r="P3487" s="541"/>
      <c r="Q3487" s="537"/>
      <c r="R3487" s="537"/>
      <c r="S3487" s="537"/>
    </row>
    <row r="3488" spans="2:19" ht="18.75" customHeight="1">
      <c r="B3488" s="540"/>
      <c r="C3488" s="540"/>
      <c r="D3488" s="538" t="str">
        <f ca="1">IFERROR(_xludf.XLOOKUP(E3488,예산코드!D:D,예산코드!A:A),"")</f>
        <v/>
      </c>
      <c r="E3488" s="540"/>
      <c r="F3488" s="542"/>
      <c r="G3488" s="506"/>
      <c r="H3488" s="507"/>
      <c r="I3488" s="540"/>
      <c r="J3488" s="540"/>
      <c r="K3488" s="543"/>
      <c r="L3488" s="543"/>
      <c r="M3488" s="543" t="str">
        <f t="array" aca="1" ref="M3488" ca="1">IFERROR(_xludf.IFS(지출내역_LMT!$J3488="원천",지출내역_LMT!$K3488*3.3%*-1,지출내역_LMT!$J3488="원천/고용",SUM(지출내역_LMT!$K3488*3.3%*-1,지출내역_LMT!$K3488*75%*0.8%*-1)),"")</f>
        <v/>
      </c>
      <c r="N3488" s="543"/>
      <c r="O3488" s="540"/>
      <c r="P3488" s="540"/>
      <c r="Q3488" s="537"/>
      <c r="R3488" s="537"/>
      <c r="S3488" s="537"/>
    </row>
    <row r="3489" spans="2:19" ht="18.75" customHeight="1">
      <c r="B3489" s="541"/>
      <c r="C3489" s="541"/>
      <c r="D3489" s="538" t="str">
        <f ca="1">IFERROR(_xludf.XLOOKUP(E3489,예산코드!D:D,예산코드!A:A),"")</f>
        <v/>
      </c>
      <c r="E3489" s="541"/>
      <c r="F3489" s="544"/>
      <c r="G3489" s="508"/>
      <c r="H3489" s="509"/>
      <c r="I3489" s="541"/>
      <c r="J3489" s="541"/>
      <c r="K3489" s="545"/>
      <c r="L3489" s="545"/>
      <c r="M3489" s="545" t="str">
        <f t="array" aca="1" ref="M3489" ca="1">IFERROR(_xludf.IFS(지출내역_LMT!$J3489="원천",지출내역_LMT!$K3489*3.3%*-1,지출내역_LMT!$J3489="원천/고용",SUM(지출내역_LMT!$K3489*3.3%*-1,지출내역_LMT!$K3489*75%*0.8%*-1)),"")</f>
        <v/>
      </c>
      <c r="N3489" s="545"/>
      <c r="O3489" s="541"/>
      <c r="P3489" s="541"/>
      <c r="Q3489" s="537"/>
      <c r="R3489" s="537"/>
      <c r="S3489" s="537"/>
    </row>
    <row r="3490" spans="2:19" ht="18.75" customHeight="1">
      <c r="B3490" s="540"/>
      <c r="C3490" s="540"/>
      <c r="D3490" s="538" t="str">
        <f ca="1">IFERROR(_xludf.XLOOKUP(E3490,예산코드!D:D,예산코드!A:A),"")</f>
        <v/>
      </c>
      <c r="E3490" s="540"/>
      <c r="F3490" s="542"/>
      <c r="G3490" s="506"/>
      <c r="H3490" s="507"/>
      <c r="I3490" s="540"/>
      <c r="J3490" s="540"/>
      <c r="K3490" s="543"/>
      <c r="L3490" s="543"/>
      <c r="M3490" s="543" t="str">
        <f t="array" aca="1" ref="M3490" ca="1">IFERROR(_xludf.IFS(지출내역_LMT!$J3490="원천",지출내역_LMT!$K3490*3.3%*-1,지출내역_LMT!$J3490="원천/고용",SUM(지출내역_LMT!$K3490*3.3%*-1,지출내역_LMT!$K3490*75%*0.8%*-1)),"")</f>
        <v/>
      </c>
      <c r="N3490" s="543"/>
      <c r="O3490" s="540"/>
      <c r="P3490" s="540"/>
      <c r="Q3490" s="537"/>
      <c r="R3490" s="537"/>
      <c r="S3490" s="537"/>
    </row>
    <row r="3491" spans="2:19" ht="18.75" customHeight="1">
      <c r="B3491" s="541"/>
      <c r="C3491" s="541"/>
      <c r="D3491" s="538" t="str">
        <f ca="1">IFERROR(_xludf.XLOOKUP(E3491,예산코드!D:D,예산코드!A:A),"")</f>
        <v/>
      </c>
      <c r="E3491" s="541"/>
      <c r="F3491" s="544"/>
      <c r="G3491" s="508"/>
      <c r="H3491" s="509"/>
      <c r="I3491" s="541"/>
      <c r="J3491" s="541"/>
      <c r="K3491" s="545"/>
      <c r="L3491" s="545"/>
      <c r="M3491" s="545" t="str">
        <f t="array" aca="1" ref="M3491" ca="1">IFERROR(_xludf.IFS(지출내역_LMT!$J3491="원천",지출내역_LMT!$K3491*3.3%*-1,지출내역_LMT!$J3491="원천/고용",SUM(지출내역_LMT!$K3491*3.3%*-1,지출내역_LMT!$K3491*75%*0.8%*-1)),"")</f>
        <v/>
      </c>
      <c r="N3491" s="545"/>
      <c r="O3491" s="541"/>
      <c r="P3491" s="541"/>
      <c r="Q3491" s="537"/>
      <c r="R3491" s="537"/>
      <c r="S3491" s="537"/>
    </row>
    <row r="3492" spans="2:19" ht="18.75" customHeight="1">
      <c r="B3492" s="540"/>
      <c r="C3492" s="540"/>
      <c r="D3492" s="538" t="str">
        <f ca="1">IFERROR(_xludf.XLOOKUP(E3492,예산코드!D:D,예산코드!A:A),"")</f>
        <v/>
      </c>
      <c r="E3492" s="540"/>
      <c r="F3492" s="542"/>
      <c r="G3492" s="506"/>
      <c r="H3492" s="507"/>
      <c r="I3492" s="540"/>
      <c r="J3492" s="540"/>
      <c r="K3492" s="543"/>
      <c r="L3492" s="543"/>
      <c r="M3492" s="543" t="str">
        <f t="array" aca="1" ref="M3492" ca="1">IFERROR(_xludf.IFS(지출내역_LMT!$J3492="원천",지출내역_LMT!$K3492*3.3%*-1,지출내역_LMT!$J3492="원천/고용",SUM(지출내역_LMT!$K3492*3.3%*-1,지출내역_LMT!$K3492*75%*0.8%*-1)),"")</f>
        <v/>
      </c>
      <c r="N3492" s="543"/>
      <c r="O3492" s="540"/>
      <c r="P3492" s="540"/>
      <c r="Q3492" s="537"/>
      <c r="R3492" s="537"/>
      <c r="S3492" s="537"/>
    </row>
    <row r="3493" spans="2:19" ht="18.75" customHeight="1">
      <c r="B3493" s="541"/>
      <c r="C3493" s="541"/>
      <c r="D3493" s="538" t="str">
        <f ca="1">IFERROR(_xludf.XLOOKUP(E3493,예산코드!D:D,예산코드!A:A),"")</f>
        <v/>
      </c>
      <c r="E3493" s="541"/>
      <c r="F3493" s="544"/>
      <c r="G3493" s="508"/>
      <c r="H3493" s="509"/>
      <c r="I3493" s="541"/>
      <c r="J3493" s="541"/>
      <c r="K3493" s="545"/>
      <c r="L3493" s="545"/>
      <c r="M3493" s="545" t="str">
        <f t="array" aca="1" ref="M3493" ca="1">IFERROR(_xludf.IFS(지출내역_LMT!$J3493="원천",지출내역_LMT!$K3493*3.3%*-1,지출내역_LMT!$J3493="원천/고용",SUM(지출내역_LMT!$K3493*3.3%*-1,지출내역_LMT!$K3493*75%*0.8%*-1)),"")</f>
        <v/>
      </c>
      <c r="N3493" s="545"/>
      <c r="O3493" s="541"/>
      <c r="P3493" s="541"/>
      <c r="Q3493" s="537"/>
      <c r="R3493" s="537"/>
      <c r="S3493" s="537"/>
    </row>
    <row r="3494" spans="2:19" ht="18.75" customHeight="1">
      <c r="B3494" s="540"/>
      <c r="C3494" s="540"/>
      <c r="D3494" s="538" t="str">
        <f ca="1">IFERROR(_xludf.XLOOKUP(E3494,예산코드!D:D,예산코드!A:A),"")</f>
        <v/>
      </c>
      <c r="E3494" s="540"/>
      <c r="F3494" s="542"/>
      <c r="G3494" s="506"/>
      <c r="H3494" s="507"/>
      <c r="I3494" s="540"/>
      <c r="J3494" s="540"/>
      <c r="K3494" s="543"/>
      <c r="L3494" s="543"/>
      <c r="M3494" s="543" t="str">
        <f t="array" aca="1" ref="M3494" ca="1">IFERROR(_xludf.IFS(지출내역_LMT!$J3494="원천",지출내역_LMT!$K3494*3.3%*-1,지출내역_LMT!$J3494="원천/고용",SUM(지출내역_LMT!$K3494*3.3%*-1,지출내역_LMT!$K3494*75%*0.8%*-1)),"")</f>
        <v/>
      </c>
      <c r="N3494" s="543"/>
      <c r="O3494" s="540"/>
      <c r="P3494" s="540"/>
      <c r="Q3494" s="537"/>
      <c r="R3494" s="537"/>
      <c r="S3494" s="537"/>
    </row>
    <row r="3495" spans="2:19" ht="18.75" customHeight="1">
      <c r="B3495" s="541"/>
      <c r="C3495" s="541"/>
      <c r="D3495" s="538" t="str">
        <f ca="1">IFERROR(_xludf.XLOOKUP(E3495,예산코드!D:D,예산코드!A:A),"")</f>
        <v/>
      </c>
      <c r="E3495" s="541"/>
      <c r="F3495" s="544"/>
      <c r="G3495" s="508"/>
      <c r="H3495" s="509"/>
      <c r="I3495" s="541"/>
      <c r="J3495" s="541"/>
      <c r="K3495" s="545"/>
      <c r="L3495" s="545"/>
      <c r="M3495" s="545" t="str">
        <f t="array" aca="1" ref="M3495" ca="1">IFERROR(_xludf.IFS(지출내역_LMT!$J3495="원천",지출내역_LMT!$K3495*3.3%*-1,지출내역_LMT!$J3495="원천/고용",SUM(지출내역_LMT!$K3495*3.3%*-1,지출내역_LMT!$K3495*75%*0.8%*-1)),"")</f>
        <v/>
      </c>
      <c r="N3495" s="545"/>
      <c r="O3495" s="541"/>
      <c r="P3495" s="541"/>
      <c r="Q3495" s="537"/>
      <c r="R3495" s="537"/>
      <c r="S3495" s="537"/>
    </row>
    <row r="3496" spans="2:19" ht="18.75" customHeight="1">
      <c r="B3496" s="540"/>
      <c r="C3496" s="540"/>
      <c r="D3496" s="538" t="str">
        <f ca="1">IFERROR(_xludf.XLOOKUP(E3496,예산코드!D:D,예산코드!A:A),"")</f>
        <v/>
      </c>
      <c r="E3496" s="540"/>
      <c r="F3496" s="542"/>
      <c r="G3496" s="506"/>
      <c r="H3496" s="507"/>
      <c r="I3496" s="540"/>
      <c r="J3496" s="540"/>
      <c r="K3496" s="543"/>
      <c r="L3496" s="543"/>
      <c r="M3496" s="543" t="str">
        <f t="array" aca="1" ref="M3496" ca="1">IFERROR(_xludf.IFS(지출내역_LMT!$J3496="원천",지출내역_LMT!$K3496*3.3%*-1,지출내역_LMT!$J3496="원천/고용",SUM(지출내역_LMT!$K3496*3.3%*-1,지출내역_LMT!$K3496*75%*0.8%*-1)),"")</f>
        <v/>
      </c>
      <c r="N3496" s="543"/>
      <c r="O3496" s="540"/>
      <c r="P3496" s="540"/>
      <c r="Q3496" s="537"/>
      <c r="R3496" s="537"/>
      <c r="S3496" s="537"/>
    </row>
    <row r="3497" spans="2:19" ht="18.75" customHeight="1">
      <c r="B3497" s="541"/>
      <c r="C3497" s="541"/>
      <c r="D3497" s="538" t="str">
        <f ca="1">IFERROR(_xludf.XLOOKUP(E3497,예산코드!D:D,예산코드!A:A),"")</f>
        <v/>
      </c>
      <c r="E3497" s="541"/>
      <c r="F3497" s="544"/>
      <c r="G3497" s="508"/>
      <c r="H3497" s="509"/>
      <c r="I3497" s="541"/>
      <c r="J3497" s="541"/>
      <c r="K3497" s="545"/>
      <c r="L3497" s="545"/>
      <c r="M3497" s="545" t="str">
        <f t="array" aca="1" ref="M3497" ca="1">IFERROR(_xludf.IFS(지출내역_LMT!$J3497="원천",지출내역_LMT!$K3497*3.3%*-1,지출내역_LMT!$J3497="원천/고용",SUM(지출내역_LMT!$K3497*3.3%*-1,지출내역_LMT!$K3497*75%*0.8%*-1)),"")</f>
        <v/>
      </c>
      <c r="N3497" s="545"/>
      <c r="O3497" s="541"/>
      <c r="P3497" s="541"/>
      <c r="Q3497" s="537"/>
      <c r="R3497" s="537"/>
      <c r="S3497" s="537"/>
    </row>
    <row r="3498" spans="2:19" ht="18.75" customHeight="1">
      <c r="B3498" s="540"/>
      <c r="C3498" s="540"/>
      <c r="D3498" s="538" t="str">
        <f ca="1">IFERROR(_xludf.XLOOKUP(E3498,예산코드!D:D,예산코드!A:A),"")</f>
        <v/>
      </c>
      <c r="E3498" s="540"/>
      <c r="F3498" s="542"/>
      <c r="G3498" s="506"/>
      <c r="H3498" s="507"/>
      <c r="I3498" s="540"/>
      <c r="J3498" s="540"/>
      <c r="K3498" s="543"/>
      <c r="L3498" s="543"/>
      <c r="M3498" s="543" t="str">
        <f t="array" aca="1" ref="M3498" ca="1">IFERROR(_xludf.IFS(지출내역_LMT!$J3498="원천",지출내역_LMT!$K3498*3.3%*-1,지출내역_LMT!$J3498="원천/고용",SUM(지출내역_LMT!$K3498*3.3%*-1,지출내역_LMT!$K3498*75%*0.8%*-1)),"")</f>
        <v/>
      </c>
      <c r="N3498" s="543"/>
      <c r="O3498" s="540"/>
      <c r="P3498" s="540"/>
      <c r="Q3498" s="537"/>
      <c r="R3498" s="537"/>
      <c r="S3498" s="537"/>
    </row>
    <row r="3499" spans="2:19" ht="18.75" customHeight="1">
      <c r="B3499" s="541"/>
      <c r="C3499" s="541"/>
      <c r="D3499" s="538" t="str">
        <f ca="1">IFERROR(_xludf.XLOOKUP(E3499,예산코드!D:D,예산코드!A:A),"")</f>
        <v/>
      </c>
      <c r="E3499" s="541"/>
      <c r="F3499" s="544"/>
      <c r="G3499" s="508"/>
      <c r="H3499" s="509"/>
      <c r="I3499" s="541"/>
      <c r="J3499" s="541"/>
      <c r="K3499" s="545"/>
      <c r="L3499" s="545"/>
      <c r="M3499" s="545" t="str">
        <f t="array" aca="1" ref="M3499" ca="1">IFERROR(_xludf.IFS(지출내역_LMT!$J3499="원천",지출내역_LMT!$K3499*3.3%*-1,지출내역_LMT!$J3499="원천/고용",SUM(지출내역_LMT!$K3499*3.3%*-1,지출내역_LMT!$K3499*75%*0.8%*-1)),"")</f>
        <v/>
      </c>
      <c r="N3499" s="545"/>
      <c r="O3499" s="541"/>
      <c r="P3499" s="541"/>
      <c r="Q3499" s="537"/>
      <c r="R3499" s="537"/>
      <c r="S3499" s="537"/>
    </row>
    <row r="3500" spans="2:19" ht="18.75" customHeight="1">
      <c r="B3500" s="540"/>
      <c r="C3500" s="540"/>
      <c r="D3500" s="538" t="str">
        <f ca="1">IFERROR(_xludf.XLOOKUP(E3500,예산코드!D:D,예산코드!A:A),"")</f>
        <v/>
      </c>
      <c r="E3500" s="540"/>
      <c r="F3500" s="542"/>
      <c r="G3500" s="506"/>
      <c r="H3500" s="507"/>
      <c r="I3500" s="540"/>
      <c r="J3500" s="540"/>
      <c r="K3500" s="543"/>
      <c r="L3500" s="543"/>
      <c r="M3500" s="543" t="str">
        <f t="array" aca="1" ref="M3500" ca="1">IFERROR(_xludf.IFS(지출내역_LMT!$J3500="원천",지출내역_LMT!$K3500*3.3%*-1,지출내역_LMT!$J3500="원천/고용",SUM(지출내역_LMT!$K3500*3.3%*-1,지출내역_LMT!$K3500*75%*0.8%*-1)),"")</f>
        <v/>
      </c>
      <c r="N3500" s="543"/>
      <c r="O3500" s="540"/>
      <c r="P3500" s="540"/>
      <c r="Q3500" s="537"/>
      <c r="R3500" s="537"/>
      <c r="S3500" s="537"/>
    </row>
    <row r="3501" spans="2:19" ht="18.75" customHeight="1">
      <c r="B3501" s="541"/>
      <c r="C3501" s="541"/>
      <c r="D3501" s="538" t="str">
        <f ca="1">IFERROR(_xludf.XLOOKUP(E3501,예산코드!D:D,예산코드!A:A),"")</f>
        <v/>
      </c>
      <c r="E3501" s="541"/>
      <c r="F3501" s="544"/>
      <c r="G3501" s="508"/>
      <c r="H3501" s="509"/>
      <c r="I3501" s="541"/>
      <c r="J3501" s="541"/>
      <c r="K3501" s="545"/>
      <c r="L3501" s="545"/>
      <c r="M3501" s="545" t="str">
        <f t="array" aca="1" ref="M3501" ca="1">IFERROR(_xludf.IFS(지출내역_LMT!$J3501="원천",지출내역_LMT!$K3501*3.3%*-1,지출내역_LMT!$J3501="원천/고용",SUM(지출내역_LMT!$K3501*3.3%*-1,지출내역_LMT!$K3501*75%*0.8%*-1)),"")</f>
        <v/>
      </c>
      <c r="N3501" s="545"/>
      <c r="O3501" s="541"/>
      <c r="P3501" s="541"/>
      <c r="Q3501" s="537"/>
      <c r="R3501" s="537"/>
      <c r="S3501" s="537"/>
    </row>
    <row r="3502" spans="2:19" ht="18.75" customHeight="1">
      <c r="B3502" s="540"/>
      <c r="C3502" s="540"/>
      <c r="D3502" s="538" t="str">
        <f ca="1">IFERROR(_xludf.XLOOKUP(E3502,예산코드!D:D,예산코드!A:A),"")</f>
        <v/>
      </c>
      <c r="E3502" s="540"/>
      <c r="F3502" s="542"/>
      <c r="G3502" s="506"/>
      <c r="H3502" s="507"/>
      <c r="I3502" s="540"/>
      <c r="J3502" s="540"/>
      <c r="K3502" s="543"/>
      <c r="L3502" s="543"/>
      <c r="M3502" s="543" t="str">
        <f t="array" aca="1" ref="M3502" ca="1">IFERROR(_xludf.IFS(지출내역_LMT!$J3502="원천",지출내역_LMT!$K3502*3.3%*-1,지출내역_LMT!$J3502="원천/고용",SUM(지출내역_LMT!$K3502*3.3%*-1,지출내역_LMT!$K3502*75%*0.8%*-1)),"")</f>
        <v/>
      </c>
      <c r="N3502" s="543"/>
      <c r="O3502" s="540"/>
      <c r="P3502" s="540"/>
      <c r="Q3502" s="537"/>
      <c r="R3502" s="537"/>
      <c r="S3502" s="537"/>
    </row>
    <row r="3503" spans="2:19" ht="18.75" customHeight="1">
      <c r="B3503" s="541"/>
      <c r="C3503" s="541"/>
      <c r="D3503" s="538" t="str">
        <f ca="1">IFERROR(_xludf.XLOOKUP(E3503,예산코드!D:D,예산코드!A:A),"")</f>
        <v/>
      </c>
      <c r="E3503" s="541"/>
      <c r="F3503" s="544"/>
      <c r="G3503" s="508"/>
      <c r="H3503" s="509"/>
      <c r="I3503" s="541"/>
      <c r="J3503" s="541"/>
      <c r="K3503" s="545"/>
      <c r="L3503" s="545"/>
      <c r="M3503" s="545" t="str">
        <f t="array" aca="1" ref="M3503" ca="1">IFERROR(_xludf.IFS(지출내역_LMT!$J3503="원천",지출내역_LMT!$K3503*3.3%*-1,지출내역_LMT!$J3503="원천/고용",SUM(지출내역_LMT!$K3503*3.3%*-1,지출내역_LMT!$K3503*75%*0.8%*-1)),"")</f>
        <v/>
      </c>
      <c r="N3503" s="545"/>
      <c r="O3503" s="541"/>
      <c r="P3503" s="541"/>
      <c r="Q3503" s="537"/>
      <c r="R3503" s="537"/>
      <c r="S3503" s="537"/>
    </row>
    <row r="3504" spans="2:19" ht="18.75" customHeight="1">
      <c r="B3504" s="540"/>
      <c r="C3504" s="540"/>
      <c r="D3504" s="538" t="str">
        <f ca="1">IFERROR(_xludf.XLOOKUP(E3504,예산코드!D:D,예산코드!A:A),"")</f>
        <v/>
      </c>
      <c r="E3504" s="540"/>
      <c r="F3504" s="542"/>
      <c r="G3504" s="506"/>
      <c r="H3504" s="507"/>
      <c r="I3504" s="540"/>
      <c r="J3504" s="540"/>
      <c r="K3504" s="543"/>
      <c r="L3504" s="543"/>
      <c r="M3504" s="543" t="str">
        <f t="array" aca="1" ref="M3504" ca="1">IFERROR(_xludf.IFS(지출내역_LMT!$J3504="원천",지출내역_LMT!$K3504*3.3%*-1,지출내역_LMT!$J3504="원천/고용",SUM(지출내역_LMT!$K3504*3.3%*-1,지출내역_LMT!$K3504*75%*0.8%*-1)),"")</f>
        <v/>
      </c>
      <c r="N3504" s="543"/>
      <c r="O3504" s="540"/>
      <c r="P3504" s="540"/>
      <c r="Q3504" s="537"/>
      <c r="R3504" s="537"/>
      <c r="S3504" s="537"/>
    </row>
    <row r="3505" spans="2:19" ht="18.75" customHeight="1">
      <c r="B3505" s="541"/>
      <c r="C3505" s="541"/>
      <c r="D3505" s="538" t="str">
        <f ca="1">IFERROR(_xludf.XLOOKUP(E3505,예산코드!D:D,예산코드!A:A),"")</f>
        <v/>
      </c>
      <c r="E3505" s="541"/>
      <c r="F3505" s="544"/>
      <c r="G3505" s="508"/>
      <c r="H3505" s="509"/>
      <c r="I3505" s="541"/>
      <c r="J3505" s="541"/>
      <c r="K3505" s="545"/>
      <c r="L3505" s="545"/>
      <c r="M3505" s="545" t="str">
        <f t="array" aca="1" ref="M3505" ca="1">IFERROR(_xludf.IFS(지출내역_LMT!$J3505="원천",지출내역_LMT!$K3505*3.3%*-1,지출내역_LMT!$J3505="원천/고용",SUM(지출내역_LMT!$K3505*3.3%*-1,지출내역_LMT!$K3505*75%*0.8%*-1)),"")</f>
        <v/>
      </c>
      <c r="N3505" s="545"/>
      <c r="O3505" s="541"/>
      <c r="P3505" s="541"/>
      <c r="Q3505" s="537"/>
      <c r="R3505" s="537"/>
      <c r="S3505" s="537"/>
    </row>
    <row r="3506" spans="2:19" ht="18.75" customHeight="1">
      <c r="B3506" s="540"/>
      <c r="C3506" s="540"/>
      <c r="D3506" s="538" t="str">
        <f ca="1">IFERROR(_xludf.XLOOKUP(E3506,예산코드!D:D,예산코드!A:A),"")</f>
        <v/>
      </c>
      <c r="E3506" s="540"/>
      <c r="F3506" s="542"/>
      <c r="G3506" s="506"/>
      <c r="H3506" s="507"/>
      <c r="I3506" s="540"/>
      <c r="J3506" s="540"/>
      <c r="K3506" s="543"/>
      <c r="L3506" s="543"/>
      <c r="M3506" s="543" t="str">
        <f t="array" aca="1" ref="M3506" ca="1">IFERROR(_xludf.IFS(지출내역_LMT!$J3506="원천",지출내역_LMT!$K3506*3.3%*-1,지출내역_LMT!$J3506="원천/고용",SUM(지출내역_LMT!$K3506*3.3%*-1,지출내역_LMT!$K3506*75%*0.8%*-1)),"")</f>
        <v/>
      </c>
      <c r="N3506" s="543"/>
      <c r="O3506" s="540"/>
      <c r="P3506" s="540"/>
      <c r="Q3506" s="537"/>
      <c r="R3506" s="537"/>
      <c r="S3506" s="537"/>
    </row>
    <row r="3507" spans="2:19" ht="18.75" customHeight="1">
      <c r="B3507" s="541"/>
      <c r="C3507" s="541"/>
      <c r="D3507" s="538" t="str">
        <f ca="1">IFERROR(_xludf.XLOOKUP(E3507,예산코드!D:D,예산코드!A:A),"")</f>
        <v/>
      </c>
      <c r="E3507" s="541"/>
      <c r="F3507" s="544"/>
      <c r="G3507" s="508"/>
      <c r="H3507" s="509"/>
      <c r="I3507" s="541"/>
      <c r="J3507" s="541"/>
      <c r="K3507" s="545"/>
      <c r="L3507" s="545"/>
      <c r="M3507" s="545" t="str">
        <f t="array" aca="1" ref="M3507" ca="1">IFERROR(_xludf.IFS(지출내역_LMT!$J3507="원천",지출내역_LMT!$K3507*3.3%*-1,지출내역_LMT!$J3507="원천/고용",SUM(지출내역_LMT!$K3507*3.3%*-1,지출내역_LMT!$K3507*75%*0.8%*-1)),"")</f>
        <v/>
      </c>
      <c r="N3507" s="545"/>
      <c r="O3507" s="541"/>
      <c r="P3507" s="541"/>
      <c r="Q3507" s="537"/>
      <c r="R3507" s="537"/>
      <c r="S3507" s="537"/>
    </row>
    <row r="3508" spans="2:19" ht="18.75" customHeight="1">
      <c r="B3508" s="540"/>
      <c r="C3508" s="540"/>
      <c r="D3508" s="538" t="str">
        <f ca="1">IFERROR(_xludf.XLOOKUP(E3508,예산코드!D:D,예산코드!A:A),"")</f>
        <v/>
      </c>
      <c r="E3508" s="540"/>
      <c r="F3508" s="542"/>
      <c r="G3508" s="506"/>
      <c r="H3508" s="507"/>
      <c r="I3508" s="540"/>
      <c r="J3508" s="540"/>
      <c r="K3508" s="543"/>
      <c r="L3508" s="543"/>
      <c r="M3508" s="543" t="str">
        <f t="array" aca="1" ref="M3508" ca="1">IFERROR(_xludf.IFS(지출내역_LMT!$J3508="원천",지출내역_LMT!$K3508*3.3%*-1,지출내역_LMT!$J3508="원천/고용",SUM(지출내역_LMT!$K3508*3.3%*-1,지출내역_LMT!$K3508*75%*0.8%*-1)),"")</f>
        <v/>
      </c>
      <c r="N3508" s="543"/>
      <c r="O3508" s="540"/>
      <c r="P3508" s="540"/>
      <c r="Q3508" s="537"/>
      <c r="R3508" s="537"/>
      <c r="S3508" s="537"/>
    </row>
    <row r="3509" spans="2:19" ht="18.75" customHeight="1">
      <c r="B3509" s="541"/>
      <c r="C3509" s="541"/>
      <c r="D3509" s="538" t="str">
        <f ca="1">IFERROR(_xludf.XLOOKUP(E3509,예산코드!D:D,예산코드!A:A),"")</f>
        <v/>
      </c>
      <c r="E3509" s="541"/>
      <c r="F3509" s="544"/>
      <c r="G3509" s="508"/>
      <c r="H3509" s="509"/>
      <c r="I3509" s="541"/>
      <c r="J3509" s="541"/>
      <c r="K3509" s="545"/>
      <c r="L3509" s="545"/>
      <c r="M3509" s="545" t="str">
        <f t="array" aca="1" ref="M3509" ca="1">IFERROR(_xludf.IFS(지출내역_LMT!$J3509="원천",지출내역_LMT!$K3509*3.3%*-1,지출내역_LMT!$J3509="원천/고용",SUM(지출내역_LMT!$K3509*3.3%*-1,지출내역_LMT!$K3509*75%*0.8%*-1)),"")</f>
        <v/>
      </c>
      <c r="N3509" s="545"/>
      <c r="O3509" s="541"/>
      <c r="P3509" s="541"/>
      <c r="Q3509" s="537"/>
      <c r="R3509" s="537"/>
      <c r="S3509" s="537"/>
    </row>
    <row r="3510" spans="2:19" ht="18.75" customHeight="1">
      <c r="B3510" s="540"/>
      <c r="C3510" s="540"/>
      <c r="D3510" s="538" t="str">
        <f ca="1">IFERROR(_xludf.XLOOKUP(E3510,예산코드!D:D,예산코드!A:A),"")</f>
        <v/>
      </c>
      <c r="E3510" s="540"/>
      <c r="F3510" s="542"/>
      <c r="G3510" s="506"/>
      <c r="H3510" s="507"/>
      <c r="I3510" s="540"/>
      <c r="J3510" s="540"/>
      <c r="K3510" s="543"/>
      <c r="L3510" s="543"/>
      <c r="M3510" s="543" t="str">
        <f t="array" aca="1" ref="M3510" ca="1">IFERROR(_xludf.IFS(지출내역_LMT!$J3510="원천",지출내역_LMT!$K3510*3.3%*-1,지출내역_LMT!$J3510="원천/고용",SUM(지출내역_LMT!$K3510*3.3%*-1,지출내역_LMT!$K3510*75%*0.8%*-1)),"")</f>
        <v/>
      </c>
      <c r="N3510" s="543"/>
      <c r="O3510" s="540"/>
      <c r="P3510" s="540"/>
      <c r="Q3510" s="537"/>
      <c r="R3510" s="537"/>
      <c r="S3510" s="537"/>
    </row>
    <row r="3511" spans="2:19" ht="18.75" customHeight="1">
      <c r="B3511" s="541"/>
      <c r="C3511" s="541"/>
      <c r="D3511" s="538" t="str">
        <f ca="1">IFERROR(_xludf.XLOOKUP(E3511,예산코드!D:D,예산코드!A:A),"")</f>
        <v/>
      </c>
      <c r="E3511" s="541"/>
      <c r="F3511" s="544"/>
      <c r="G3511" s="508"/>
      <c r="H3511" s="509"/>
      <c r="I3511" s="541"/>
      <c r="J3511" s="541"/>
      <c r="K3511" s="545"/>
      <c r="L3511" s="545"/>
      <c r="M3511" s="545" t="str">
        <f t="array" aca="1" ref="M3511" ca="1">IFERROR(_xludf.IFS(지출내역_LMT!$J3511="원천",지출내역_LMT!$K3511*3.3%*-1,지출내역_LMT!$J3511="원천/고용",SUM(지출내역_LMT!$K3511*3.3%*-1,지출내역_LMT!$K3511*75%*0.8%*-1)),"")</f>
        <v/>
      </c>
      <c r="N3511" s="545"/>
      <c r="O3511" s="541"/>
      <c r="P3511" s="541"/>
      <c r="Q3511" s="537"/>
      <c r="R3511" s="537"/>
      <c r="S3511" s="537"/>
    </row>
    <row r="3512" spans="2:19" ht="18.75" customHeight="1">
      <c r="B3512" s="540"/>
      <c r="C3512" s="540"/>
      <c r="D3512" s="538" t="str">
        <f ca="1">IFERROR(_xludf.XLOOKUP(E3512,예산코드!D:D,예산코드!A:A),"")</f>
        <v/>
      </c>
      <c r="E3512" s="540"/>
      <c r="F3512" s="542"/>
      <c r="G3512" s="506"/>
      <c r="H3512" s="507"/>
      <c r="I3512" s="540"/>
      <c r="J3512" s="540"/>
      <c r="K3512" s="543"/>
      <c r="L3512" s="543"/>
      <c r="M3512" s="543" t="str">
        <f t="array" aca="1" ref="M3512" ca="1">IFERROR(_xludf.IFS(지출내역_LMT!$J3512="원천",지출내역_LMT!$K3512*3.3%*-1,지출내역_LMT!$J3512="원천/고용",SUM(지출내역_LMT!$K3512*3.3%*-1,지출내역_LMT!$K3512*75%*0.8%*-1)),"")</f>
        <v/>
      </c>
      <c r="N3512" s="543"/>
      <c r="O3512" s="540"/>
      <c r="P3512" s="540"/>
      <c r="Q3512" s="537"/>
      <c r="R3512" s="537"/>
      <c r="S3512" s="537"/>
    </row>
    <row r="3513" spans="2:19" ht="18.75" customHeight="1">
      <c r="B3513" s="541"/>
      <c r="C3513" s="541"/>
      <c r="D3513" s="538" t="str">
        <f ca="1">IFERROR(_xludf.XLOOKUP(E3513,예산코드!D:D,예산코드!A:A),"")</f>
        <v/>
      </c>
      <c r="E3513" s="541"/>
      <c r="F3513" s="544"/>
      <c r="G3513" s="508"/>
      <c r="H3513" s="509"/>
      <c r="I3513" s="541"/>
      <c r="J3513" s="541"/>
      <c r="K3513" s="545"/>
      <c r="L3513" s="545"/>
      <c r="M3513" s="545" t="str">
        <f t="array" aca="1" ref="M3513" ca="1">IFERROR(_xludf.IFS(지출내역_LMT!$J3513="원천",지출내역_LMT!$K3513*3.3%*-1,지출내역_LMT!$J3513="원천/고용",SUM(지출내역_LMT!$K3513*3.3%*-1,지출내역_LMT!$K3513*75%*0.8%*-1)),"")</f>
        <v/>
      </c>
      <c r="N3513" s="545"/>
      <c r="O3513" s="541"/>
      <c r="P3513" s="541"/>
      <c r="Q3513" s="537"/>
      <c r="R3513" s="537"/>
      <c r="S3513" s="537"/>
    </row>
    <row r="3514" spans="2:19" ht="18.75" customHeight="1">
      <c r="B3514" s="540"/>
      <c r="C3514" s="540"/>
      <c r="D3514" s="538" t="str">
        <f ca="1">IFERROR(_xludf.XLOOKUP(E3514,예산코드!D:D,예산코드!A:A),"")</f>
        <v/>
      </c>
      <c r="E3514" s="540"/>
      <c r="F3514" s="542"/>
      <c r="G3514" s="506"/>
      <c r="H3514" s="507"/>
      <c r="I3514" s="540"/>
      <c r="J3514" s="540"/>
      <c r="K3514" s="543"/>
      <c r="L3514" s="543"/>
      <c r="M3514" s="543" t="str">
        <f t="array" aca="1" ref="M3514" ca="1">IFERROR(_xludf.IFS(지출내역_LMT!$J3514="원천",지출내역_LMT!$K3514*3.3%*-1,지출내역_LMT!$J3514="원천/고용",SUM(지출내역_LMT!$K3514*3.3%*-1,지출내역_LMT!$K3514*75%*0.8%*-1)),"")</f>
        <v/>
      </c>
      <c r="N3514" s="543"/>
      <c r="O3514" s="540"/>
      <c r="P3514" s="540"/>
      <c r="Q3514" s="537"/>
      <c r="R3514" s="537"/>
      <c r="S3514" s="537"/>
    </row>
    <row r="3515" spans="2:19" ht="18.75" customHeight="1">
      <c r="B3515" s="541"/>
      <c r="C3515" s="541"/>
      <c r="D3515" s="538" t="str">
        <f ca="1">IFERROR(_xludf.XLOOKUP(E3515,예산코드!D:D,예산코드!A:A),"")</f>
        <v/>
      </c>
      <c r="E3515" s="541"/>
      <c r="F3515" s="544"/>
      <c r="G3515" s="508"/>
      <c r="H3515" s="509"/>
      <c r="I3515" s="541"/>
      <c r="J3515" s="541"/>
      <c r="K3515" s="545"/>
      <c r="L3515" s="545"/>
      <c r="M3515" s="545" t="str">
        <f t="array" aca="1" ref="M3515" ca="1">IFERROR(_xludf.IFS(지출내역_LMT!$J3515="원천",지출내역_LMT!$K3515*3.3%*-1,지출내역_LMT!$J3515="원천/고용",SUM(지출내역_LMT!$K3515*3.3%*-1,지출내역_LMT!$K3515*75%*0.8%*-1)),"")</f>
        <v/>
      </c>
      <c r="N3515" s="545"/>
      <c r="O3515" s="541"/>
      <c r="P3515" s="541"/>
      <c r="Q3515" s="537"/>
      <c r="R3515" s="537"/>
      <c r="S3515" s="537"/>
    </row>
    <row r="3516" spans="2:19" ht="18.75" customHeight="1">
      <c r="B3516" s="540"/>
      <c r="C3516" s="540"/>
      <c r="D3516" s="538" t="str">
        <f ca="1">IFERROR(_xludf.XLOOKUP(E3516,예산코드!D:D,예산코드!A:A),"")</f>
        <v/>
      </c>
      <c r="E3516" s="540"/>
      <c r="F3516" s="542"/>
      <c r="G3516" s="506"/>
      <c r="H3516" s="507"/>
      <c r="I3516" s="540"/>
      <c r="J3516" s="540"/>
      <c r="K3516" s="543"/>
      <c r="L3516" s="543"/>
      <c r="M3516" s="543" t="str">
        <f t="array" aca="1" ref="M3516" ca="1">IFERROR(_xludf.IFS(지출내역_LMT!$J3516="원천",지출내역_LMT!$K3516*3.3%*-1,지출내역_LMT!$J3516="원천/고용",SUM(지출내역_LMT!$K3516*3.3%*-1,지출내역_LMT!$K3516*75%*0.8%*-1)),"")</f>
        <v/>
      </c>
      <c r="N3516" s="543"/>
      <c r="O3516" s="540"/>
      <c r="P3516" s="540"/>
      <c r="Q3516" s="537"/>
      <c r="R3516" s="537"/>
      <c r="S3516" s="537"/>
    </row>
    <row r="3517" spans="2:19" ht="18.75" customHeight="1">
      <c r="B3517" s="541"/>
      <c r="C3517" s="541"/>
      <c r="D3517" s="538" t="str">
        <f ca="1">IFERROR(_xludf.XLOOKUP(E3517,예산코드!D:D,예산코드!A:A),"")</f>
        <v/>
      </c>
      <c r="E3517" s="541"/>
      <c r="F3517" s="544"/>
      <c r="G3517" s="508"/>
      <c r="H3517" s="509"/>
      <c r="I3517" s="541"/>
      <c r="J3517" s="541"/>
      <c r="K3517" s="545"/>
      <c r="L3517" s="545"/>
      <c r="M3517" s="545" t="str">
        <f t="array" aca="1" ref="M3517" ca="1">IFERROR(_xludf.IFS(지출내역_LMT!$J3517="원천",지출내역_LMT!$K3517*3.3%*-1,지출내역_LMT!$J3517="원천/고용",SUM(지출내역_LMT!$K3517*3.3%*-1,지출내역_LMT!$K3517*75%*0.8%*-1)),"")</f>
        <v/>
      </c>
      <c r="N3517" s="545"/>
      <c r="O3517" s="541"/>
      <c r="P3517" s="541"/>
      <c r="Q3517" s="537"/>
      <c r="R3517" s="537"/>
      <c r="S3517" s="537"/>
    </row>
    <row r="3518" spans="2:19" ht="18.75" customHeight="1">
      <c r="B3518" s="540"/>
      <c r="C3518" s="540"/>
      <c r="D3518" s="538" t="str">
        <f ca="1">IFERROR(_xludf.XLOOKUP(E3518,예산코드!D:D,예산코드!A:A),"")</f>
        <v/>
      </c>
      <c r="E3518" s="540"/>
      <c r="F3518" s="542"/>
      <c r="G3518" s="506"/>
      <c r="H3518" s="507"/>
      <c r="I3518" s="540"/>
      <c r="J3518" s="540"/>
      <c r="K3518" s="543"/>
      <c r="L3518" s="543"/>
      <c r="M3518" s="543" t="str">
        <f t="array" aca="1" ref="M3518" ca="1">IFERROR(_xludf.IFS(지출내역_LMT!$J3518="원천",지출내역_LMT!$K3518*3.3%*-1,지출내역_LMT!$J3518="원천/고용",SUM(지출내역_LMT!$K3518*3.3%*-1,지출내역_LMT!$K3518*75%*0.8%*-1)),"")</f>
        <v/>
      </c>
      <c r="N3518" s="543"/>
      <c r="O3518" s="540"/>
      <c r="P3518" s="540"/>
      <c r="Q3518" s="537"/>
      <c r="R3518" s="537"/>
      <c r="S3518" s="537"/>
    </row>
    <row r="3519" spans="2:19" ht="18.75" customHeight="1">
      <c r="B3519" s="541"/>
      <c r="C3519" s="541"/>
      <c r="D3519" s="538" t="str">
        <f ca="1">IFERROR(_xludf.XLOOKUP(E3519,예산코드!D:D,예산코드!A:A),"")</f>
        <v/>
      </c>
      <c r="E3519" s="541"/>
      <c r="F3519" s="544"/>
      <c r="G3519" s="508"/>
      <c r="H3519" s="509"/>
      <c r="I3519" s="541"/>
      <c r="J3519" s="541"/>
      <c r="K3519" s="545"/>
      <c r="L3519" s="545"/>
      <c r="M3519" s="545" t="str">
        <f t="array" aca="1" ref="M3519" ca="1">IFERROR(_xludf.IFS(지출내역_LMT!$J3519="원천",지출내역_LMT!$K3519*3.3%*-1,지출내역_LMT!$J3519="원천/고용",SUM(지출내역_LMT!$K3519*3.3%*-1,지출내역_LMT!$K3519*75%*0.8%*-1)),"")</f>
        <v/>
      </c>
      <c r="N3519" s="545"/>
      <c r="O3519" s="541"/>
      <c r="P3519" s="541"/>
      <c r="Q3519" s="537"/>
      <c r="R3519" s="537"/>
      <c r="S3519" s="537"/>
    </row>
    <row r="3520" spans="2:19" ht="18.75" customHeight="1">
      <c r="B3520" s="540"/>
      <c r="C3520" s="540"/>
      <c r="D3520" s="538" t="str">
        <f ca="1">IFERROR(_xludf.XLOOKUP(E3520,예산코드!D:D,예산코드!A:A),"")</f>
        <v/>
      </c>
      <c r="E3520" s="540"/>
      <c r="F3520" s="542"/>
      <c r="G3520" s="506"/>
      <c r="H3520" s="507"/>
      <c r="I3520" s="540"/>
      <c r="J3520" s="540"/>
      <c r="K3520" s="543"/>
      <c r="L3520" s="543"/>
      <c r="M3520" s="543" t="str">
        <f t="array" aca="1" ref="M3520" ca="1">IFERROR(_xludf.IFS(지출내역_LMT!$J3520="원천",지출내역_LMT!$K3520*3.3%*-1,지출내역_LMT!$J3520="원천/고용",SUM(지출내역_LMT!$K3520*3.3%*-1,지출내역_LMT!$K3520*75%*0.8%*-1)),"")</f>
        <v/>
      </c>
      <c r="N3520" s="543"/>
      <c r="O3520" s="540"/>
      <c r="P3520" s="540"/>
      <c r="Q3520" s="537"/>
      <c r="R3520" s="537"/>
      <c r="S3520" s="537"/>
    </row>
    <row r="3521" spans="2:19" ht="18.75" customHeight="1">
      <c r="B3521" s="541"/>
      <c r="C3521" s="541"/>
      <c r="D3521" s="538" t="str">
        <f ca="1">IFERROR(_xludf.XLOOKUP(E3521,예산코드!D:D,예산코드!A:A),"")</f>
        <v/>
      </c>
      <c r="E3521" s="541"/>
      <c r="F3521" s="544"/>
      <c r="G3521" s="508"/>
      <c r="H3521" s="509"/>
      <c r="I3521" s="541"/>
      <c r="J3521" s="541"/>
      <c r="K3521" s="545"/>
      <c r="L3521" s="545"/>
      <c r="M3521" s="545" t="str">
        <f t="array" aca="1" ref="M3521" ca="1">IFERROR(_xludf.IFS(지출내역_LMT!$J3521="원천",지출내역_LMT!$K3521*3.3%*-1,지출내역_LMT!$J3521="원천/고용",SUM(지출내역_LMT!$K3521*3.3%*-1,지출내역_LMT!$K3521*75%*0.8%*-1)),"")</f>
        <v/>
      </c>
      <c r="N3521" s="545"/>
      <c r="O3521" s="541"/>
      <c r="P3521" s="541"/>
      <c r="Q3521" s="537"/>
      <c r="R3521" s="537"/>
      <c r="S3521" s="537"/>
    </row>
    <row r="3522" spans="2:19" ht="18.75" customHeight="1">
      <c r="B3522" s="540"/>
      <c r="C3522" s="540"/>
      <c r="D3522" s="538" t="str">
        <f ca="1">IFERROR(_xludf.XLOOKUP(E3522,예산코드!D:D,예산코드!A:A),"")</f>
        <v/>
      </c>
      <c r="E3522" s="540"/>
      <c r="F3522" s="542"/>
      <c r="G3522" s="506"/>
      <c r="H3522" s="507"/>
      <c r="I3522" s="540"/>
      <c r="J3522" s="540"/>
      <c r="K3522" s="543"/>
      <c r="L3522" s="543"/>
      <c r="M3522" s="543" t="str">
        <f t="array" aca="1" ref="M3522" ca="1">IFERROR(_xludf.IFS(지출내역_LMT!$J3522="원천",지출내역_LMT!$K3522*3.3%*-1,지출내역_LMT!$J3522="원천/고용",SUM(지출내역_LMT!$K3522*3.3%*-1,지출내역_LMT!$K3522*75%*0.8%*-1)),"")</f>
        <v/>
      </c>
      <c r="N3522" s="543"/>
      <c r="O3522" s="540"/>
      <c r="P3522" s="540"/>
      <c r="Q3522" s="537"/>
      <c r="R3522" s="537"/>
      <c r="S3522" s="537"/>
    </row>
    <row r="3523" spans="2:19" ht="18.75" customHeight="1">
      <c r="B3523" s="541"/>
      <c r="C3523" s="541"/>
      <c r="D3523" s="538" t="str">
        <f ca="1">IFERROR(_xludf.XLOOKUP(E3523,예산코드!D:D,예산코드!A:A),"")</f>
        <v/>
      </c>
      <c r="E3523" s="541"/>
      <c r="F3523" s="544"/>
      <c r="G3523" s="508"/>
      <c r="H3523" s="509"/>
      <c r="I3523" s="541"/>
      <c r="J3523" s="541"/>
      <c r="K3523" s="545"/>
      <c r="L3523" s="545"/>
      <c r="M3523" s="545" t="str">
        <f t="array" aca="1" ref="M3523" ca="1">IFERROR(_xludf.IFS(지출내역_LMT!$J3523="원천",지출내역_LMT!$K3523*3.3%*-1,지출내역_LMT!$J3523="원천/고용",SUM(지출내역_LMT!$K3523*3.3%*-1,지출내역_LMT!$K3523*75%*0.8%*-1)),"")</f>
        <v/>
      </c>
      <c r="N3523" s="545"/>
      <c r="O3523" s="541"/>
      <c r="P3523" s="541"/>
      <c r="Q3523" s="537"/>
      <c r="R3523" s="537"/>
      <c r="S3523" s="537"/>
    </row>
    <row r="3524" spans="2:19" ht="18.75" customHeight="1">
      <c r="B3524" s="540"/>
      <c r="C3524" s="540"/>
      <c r="D3524" s="538" t="str">
        <f ca="1">IFERROR(_xludf.XLOOKUP(E3524,예산코드!D:D,예산코드!A:A),"")</f>
        <v/>
      </c>
      <c r="E3524" s="540"/>
      <c r="F3524" s="542"/>
      <c r="G3524" s="506"/>
      <c r="H3524" s="507"/>
      <c r="I3524" s="540"/>
      <c r="J3524" s="540"/>
      <c r="K3524" s="543"/>
      <c r="L3524" s="543"/>
      <c r="M3524" s="543" t="str">
        <f t="array" aca="1" ref="M3524" ca="1">IFERROR(_xludf.IFS(지출내역_LMT!$J3524="원천",지출내역_LMT!$K3524*3.3%*-1,지출내역_LMT!$J3524="원천/고용",SUM(지출내역_LMT!$K3524*3.3%*-1,지출내역_LMT!$K3524*75%*0.8%*-1)),"")</f>
        <v/>
      </c>
      <c r="N3524" s="543"/>
      <c r="O3524" s="540"/>
      <c r="P3524" s="540"/>
      <c r="Q3524" s="537"/>
      <c r="R3524" s="537"/>
      <c r="S3524" s="537"/>
    </row>
    <row r="3525" spans="2:19" ht="18.75" customHeight="1">
      <c r="B3525" s="541"/>
      <c r="C3525" s="541"/>
      <c r="D3525" s="538" t="str">
        <f ca="1">IFERROR(_xludf.XLOOKUP(E3525,예산코드!D:D,예산코드!A:A),"")</f>
        <v/>
      </c>
      <c r="E3525" s="541"/>
      <c r="F3525" s="544"/>
      <c r="G3525" s="508"/>
      <c r="H3525" s="509"/>
      <c r="I3525" s="541"/>
      <c r="J3525" s="541"/>
      <c r="K3525" s="545"/>
      <c r="L3525" s="545"/>
      <c r="M3525" s="545" t="str">
        <f t="array" aca="1" ref="M3525" ca="1">IFERROR(_xludf.IFS(지출내역_LMT!$J3525="원천",지출내역_LMT!$K3525*3.3%*-1,지출내역_LMT!$J3525="원천/고용",SUM(지출내역_LMT!$K3525*3.3%*-1,지출내역_LMT!$K3525*75%*0.8%*-1)),"")</f>
        <v/>
      </c>
      <c r="N3525" s="545"/>
      <c r="O3525" s="541"/>
      <c r="P3525" s="541"/>
      <c r="Q3525" s="537"/>
      <c r="R3525" s="537"/>
      <c r="S3525" s="537"/>
    </row>
    <row r="3526" spans="2:19" ht="18.75" customHeight="1">
      <c r="B3526" s="540"/>
      <c r="C3526" s="540"/>
      <c r="D3526" s="538" t="str">
        <f ca="1">IFERROR(_xludf.XLOOKUP(E3526,예산코드!D:D,예산코드!A:A),"")</f>
        <v/>
      </c>
      <c r="E3526" s="540"/>
      <c r="F3526" s="542"/>
      <c r="G3526" s="506"/>
      <c r="H3526" s="507"/>
      <c r="I3526" s="540"/>
      <c r="J3526" s="540"/>
      <c r="K3526" s="543"/>
      <c r="L3526" s="543"/>
      <c r="M3526" s="543" t="str">
        <f t="array" aca="1" ref="M3526" ca="1">IFERROR(_xludf.IFS(지출내역_LMT!$J3526="원천",지출내역_LMT!$K3526*3.3%*-1,지출내역_LMT!$J3526="원천/고용",SUM(지출내역_LMT!$K3526*3.3%*-1,지출내역_LMT!$K3526*75%*0.8%*-1)),"")</f>
        <v/>
      </c>
      <c r="N3526" s="543"/>
      <c r="O3526" s="540"/>
      <c r="P3526" s="540"/>
      <c r="Q3526" s="537"/>
      <c r="R3526" s="537"/>
      <c r="S3526" s="537"/>
    </row>
    <row r="3527" spans="2:19" ht="18.75" customHeight="1">
      <c r="B3527" s="541"/>
      <c r="C3527" s="541"/>
      <c r="D3527" s="538" t="str">
        <f ca="1">IFERROR(_xludf.XLOOKUP(E3527,예산코드!D:D,예산코드!A:A),"")</f>
        <v/>
      </c>
      <c r="E3527" s="541"/>
      <c r="F3527" s="544"/>
      <c r="G3527" s="508"/>
      <c r="H3527" s="509"/>
      <c r="I3527" s="541"/>
      <c r="J3527" s="541"/>
      <c r="K3527" s="545"/>
      <c r="L3527" s="545"/>
      <c r="M3527" s="545" t="str">
        <f t="array" aca="1" ref="M3527" ca="1">IFERROR(_xludf.IFS(지출내역_LMT!$J3527="원천",지출내역_LMT!$K3527*3.3%*-1,지출내역_LMT!$J3527="원천/고용",SUM(지출내역_LMT!$K3527*3.3%*-1,지출내역_LMT!$K3527*75%*0.8%*-1)),"")</f>
        <v/>
      </c>
      <c r="N3527" s="545"/>
      <c r="O3527" s="541"/>
      <c r="P3527" s="541"/>
      <c r="Q3527" s="537"/>
      <c r="R3527" s="537"/>
      <c r="S3527" s="537"/>
    </row>
    <row r="3528" spans="2:19" ht="18.75" customHeight="1">
      <c r="B3528" s="540"/>
      <c r="C3528" s="540"/>
      <c r="D3528" s="538" t="str">
        <f ca="1">IFERROR(_xludf.XLOOKUP(E3528,예산코드!D:D,예산코드!A:A),"")</f>
        <v/>
      </c>
      <c r="E3528" s="540"/>
      <c r="F3528" s="542"/>
      <c r="G3528" s="506"/>
      <c r="H3528" s="507"/>
      <c r="I3528" s="540"/>
      <c r="J3528" s="540"/>
      <c r="K3528" s="543"/>
      <c r="L3528" s="543"/>
      <c r="M3528" s="543" t="str">
        <f t="array" aca="1" ref="M3528" ca="1">IFERROR(_xludf.IFS(지출내역_LMT!$J3528="원천",지출내역_LMT!$K3528*3.3%*-1,지출내역_LMT!$J3528="원천/고용",SUM(지출내역_LMT!$K3528*3.3%*-1,지출내역_LMT!$K3528*75%*0.8%*-1)),"")</f>
        <v/>
      </c>
      <c r="N3528" s="543"/>
      <c r="O3528" s="540"/>
      <c r="P3528" s="540"/>
      <c r="Q3528" s="537"/>
      <c r="R3528" s="537"/>
      <c r="S3528" s="537"/>
    </row>
    <row r="3529" spans="2:19" ht="18.75" customHeight="1">
      <c r="B3529" s="541"/>
      <c r="C3529" s="541"/>
      <c r="D3529" s="538" t="str">
        <f ca="1">IFERROR(_xludf.XLOOKUP(E3529,예산코드!D:D,예산코드!A:A),"")</f>
        <v/>
      </c>
      <c r="E3529" s="541"/>
      <c r="F3529" s="544"/>
      <c r="G3529" s="508"/>
      <c r="H3529" s="509"/>
      <c r="I3529" s="541"/>
      <c r="J3529" s="541"/>
      <c r="K3529" s="545"/>
      <c r="L3529" s="545"/>
      <c r="M3529" s="545" t="str">
        <f t="array" aca="1" ref="M3529" ca="1">IFERROR(_xludf.IFS(지출내역_LMT!$J3529="원천",지출내역_LMT!$K3529*3.3%*-1,지출내역_LMT!$J3529="원천/고용",SUM(지출내역_LMT!$K3529*3.3%*-1,지출내역_LMT!$K3529*75%*0.8%*-1)),"")</f>
        <v/>
      </c>
      <c r="N3529" s="545"/>
      <c r="O3529" s="541"/>
      <c r="P3529" s="541"/>
      <c r="Q3529" s="537"/>
      <c r="R3529" s="537"/>
      <c r="S3529" s="537"/>
    </row>
    <row r="3530" spans="2:19" ht="18.75" customHeight="1">
      <c r="B3530" s="540"/>
      <c r="C3530" s="540"/>
      <c r="D3530" s="538" t="str">
        <f ca="1">IFERROR(_xludf.XLOOKUP(E3530,예산코드!D:D,예산코드!A:A),"")</f>
        <v/>
      </c>
      <c r="E3530" s="540"/>
      <c r="F3530" s="542"/>
      <c r="G3530" s="506"/>
      <c r="H3530" s="507"/>
      <c r="I3530" s="540"/>
      <c r="J3530" s="540"/>
      <c r="K3530" s="543"/>
      <c r="L3530" s="543"/>
      <c r="M3530" s="543" t="str">
        <f t="array" aca="1" ref="M3530" ca="1">IFERROR(_xludf.IFS(지출내역_LMT!$J3530="원천",지출내역_LMT!$K3530*3.3%*-1,지출내역_LMT!$J3530="원천/고용",SUM(지출내역_LMT!$K3530*3.3%*-1,지출내역_LMT!$K3530*75%*0.8%*-1)),"")</f>
        <v/>
      </c>
      <c r="N3530" s="543"/>
      <c r="O3530" s="540"/>
      <c r="P3530" s="540"/>
      <c r="Q3530" s="537"/>
      <c r="R3530" s="537"/>
      <c r="S3530" s="537"/>
    </row>
    <row r="3531" spans="2:19" ht="18.75" customHeight="1">
      <c r="B3531" s="541"/>
      <c r="C3531" s="541"/>
      <c r="D3531" s="538" t="str">
        <f ca="1">IFERROR(_xludf.XLOOKUP(E3531,예산코드!D:D,예산코드!A:A),"")</f>
        <v/>
      </c>
      <c r="E3531" s="541"/>
      <c r="F3531" s="544"/>
      <c r="G3531" s="508"/>
      <c r="H3531" s="509"/>
      <c r="I3531" s="541"/>
      <c r="J3531" s="541"/>
      <c r="K3531" s="545"/>
      <c r="L3531" s="545"/>
      <c r="M3531" s="545" t="str">
        <f t="array" aca="1" ref="M3531" ca="1">IFERROR(_xludf.IFS(지출내역_LMT!$J3531="원천",지출내역_LMT!$K3531*3.3%*-1,지출내역_LMT!$J3531="원천/고용",SUM(지출내역_LMT!$K3531*3.3%*-1,지출내역_LMT!$K3531*75%*0.8%*-1)),"")</f>
        <v/>
      </c>
      <c r="N3531" s="545"/>
      <c r="O3531" s="541"/>
      <c r="P3531" s="541"/>
      <c r="Q3531" s="537"/>
      <c r="R3531" s="537"/>
      <c r="S3531" s="537"/>
    </row>
    <row r="3532" spans="2:19" ht="18.75" customHeight="1">
      <c r="B3532" s="540"/>
      <c r="C3532" s="540"/>
      <c r="D3532" s="538" t="str">
        <f ca="1">IFERROR(_xludf.XLOOKUP(E3532,예산코드!D:D,예산코드!A:A),"")</f>
        <v/>
      </c>
      <c r="E3532" s="540"/>
      <c r="F3532" s="542"/>
      <c r="G3532" s="506"/>
      <c r="H3532" s="507"/>
      <c r="I3532" s="540"/>
      <c r="J3532" s="540"/>
      <c r="K3532" s="543"/>
      <c r="L3532" s="543"/>
      <c r="M3532" s="543" t="str">
        <f t="array" aca="1" ref="M3532" ca="1">IFERROR(_xludf.IFS(지출내역_LMT!$J3532="원천",지출내역_LMT!$K3532*3.3%*-1,지출내역_LMT!$J3532="원천/고용",SUM(지출내역_LMT!$K3532*3.3%*-1,지출내역_LMT!$K3532*75%*0.8%*-1)),"")</f>
        <v/>
      </c>
      <c r="N3532" s="543"/>
      <c r="O3532" s="540"/>
      <c r="P3532" s="540"/>
      <c r="Q3532" s="537"/>
      <c r="R3532" s="537"/>
      <c r="S3532" s="537"/>
    </row>
    <row r="3533" spans="2:19" ht="18.75" customHeight="1">
      <c r="B3533" s="541"/>
      <c r="C3533" s="541"/>
      <c r="D3533" s="538" t="str">
        <f ca="1">IFERROR(_xludf.XLOOKUP(E3533,예산코드!D:D,예산코드!A:A),"")</f>
        <v/>
      </c>
      <c r="E3533" s="541"/>
      <c r="F3533" s="544"/>
      <c r="G3533" s="508"/>
      <c r="H3533" s="509"/>
      <c r="I3533" s="541"/>
      <c r="J3533" s="541"/>
      <c r="K3533" s="545"/>
      <c r="L3533" s="545"/>
      <c r="M3533" s="545" t="str">
        <f t="array" aca="1" ref="M3533" ca="1">IFERROR(_xludf.IFS(지출내역_LMT!$J3533="원천",지출내역_LMT!$K3533*3.3%*-1,지출내역_LMT!$J3533="원천/고용",SUM(지출내역_LMT!$K3533*3.3%*-1,지출내역_LMT!$K3533*75%*0.8%*-1)),"")</f>
        <v/>
      </c>
      <c r="N3533" s="545"/>
      <c r="O3533" s="541"/>
      <c r="P3533" s="541"/>
      <c r="Q3533" s="537"/>
      <c r="R3533" s="537"/>
      <c r="S3533" s="537"/>
    </row>
    <row r="3534" spans="2:19" ht="18.75" customHeight="1">
      <c r="B3534" s="540"/>
      <c r="C3534" s="540"/>
      <c r="D3534" s="538" t="str">
        <f ca="1">IFERROR(_xludf.XLOOKUP(E3534,예산코드!D:D,예산코드!A:A),"")</f>
        <v/>
      </c>
      <c r="E3534" s="540"/>
      <c r="F3534" s="542"/>
      <c r="G3534" s="506"/>
      <c r="H3534" s="507"/>
      <c r="I3534" s="540"/>
      <c r="J3534" s="540"/>
      <c r="K3534" s="543"/>
      <c r="L3534" s="543"/>
      <c r="M3534" s="543" t="str">
        <f t="array" aca="1" ref="M3534" ca="1">IFERROR(_xludf.IFS(지출내역_LMT!$J3534="원천",지출내역_LMT!$K3534*3.3%*-1,지출내역_LMT!$J3534="원천/고용",SUM(지출내역_LMT!$K3534*3.3%*-1,지출내역_LMT!$K3534*75%*0.8%*-1)),"")</f>
        <v/>
      </c>
      <c r="N3534" s="543"/>
      <c r="O3534" s="540"/>
      <c r="P3534" s="540"/>
      <c r="Q3534" s="537"/>
      <c r="R3534" s="537"/>
      <c r="S3534" s="537"/>
    </row>
    <row r="3535" spans="2:19" ht="18.75" customHeight="1">
      <c r="B3535" s="541"/>
      <c r="C3535" s="541"/>
      <c r="D3535" s="538" t="str">
        <f ca="1">IFERROR(_xludf.XLOOKUP(E3535,예산코드!D:D,예산코드!A:A),"")</f>
        <v/>
      </c>
      <c r="E3535" s="541"/>
      <c r="F3535" s="544"/>
      <c r="G3535" s="508"/>
      <c r="H3535" s="509"/>
      <c r="I3535" s="541"/>
      <c r="J3535" s="541"/>
      <c r="K3535" s="545"/>
      <c r="L3535" s="545"/>
      <c r="M3535" s="545" t="str">
        <f t="array" aca="1" ref="M3535" ca="1">IFERROR(_xludf.IFS(지출내역_LMT!$J3535="원천",지출내역_LMT!$K3535*3.3%*-1,지출내역_LMT!$J3535="원천/고용",SUM(지출내역_LMT!$K3535*3.3%*-1,지출내역_LMT!$K3535*75%*0.8%*-1)),"")</f>
        <v/>
      </c>
      <c r="N3535" s="545"/>
      <c r="O3535" s="541"/>
      <c r="P3535" s="541"/>
      <c r="Q3535" s="537"/>
      <c r="R3535" s="537"/>
      <c r="S3535" s="537"/>
    </row>
    <row r="3536" spans="2:19" ht="18.75" customHeight="1">
      <c r="B3536" s="540"/>
      <c r="C3536" s="540"/>
      <c r="D3536" s="538" t="str">
        <f ca="1">IFERROR(_xludf.XLOOKUP(E3536,예산코드!D:D,예산코드!A:A),"")</f>
        <v/>
      </c>
      <c r="E3536" s="540"/>
      <c r="F3536" s="542"/>
      <c r="G3536" s="506"/>
      <c r="H3536" s="507"/>
      <c r="I3536" s="540"/>
      <c r="J3536" s="540"/>
      <c r="K3536" s="543"/>
      <c r="L3536" s="543"/>
      <c r="M3536" s="543" t="str">
        <f t="array" aca="1" ref="M3536" ca="1">IFERROR(_xludf.IFS(지출내역_LMT!$J3536="원천",지출내역_LMT!$K3536*3.3%*-1,지출내역_LMT!$J3536="원천/고용",SUM(지출내역_LMT!$K3536*3.3%*-1,지출내역_LMT!$K3536*75%*0.8%*-1)),"")</f>
        <v/>
      </c>
      <c r="N3536" s="543"/>
      <c r="O3536" s="540"/>
      <c r="P3536" s="540"/>
      <c r="Q3536" s="537"/>
      <c r="R3536" s="537"/>
      <c r="S3536" s="537"/>
    </row>
    <row r="3537" spans="2:19" ht="18.75" customHeight="1">
      <c r="B3537" s="541"/>
      <c r="C3537" s="541"/>
      <c r="D3537" s="538" t="str">
        <f ca="1">IFERROR(_xludf.XLOOKUP(E3537,예산코드!D:D,예산코드!A:A),"")</f>
        <v/>
      </c>
      <c r="E3537" s="541"/>
      <c r="F3537" s="544"/>
      <c r="G3537" s="508"/>
      <c r="H3537" s="509"/>
      <c r="I3537" s="541"/>
      <c r="J3537" s="541"/>
      <c r="K3537" s="545"/>
      <c r="L3537" s="545"/>
      <c r="M3537" s="545" t="str">
        <f t="array" aca="1" ref="M3537" ca="1">IFERROR(_xludf.IFS(지출내역_LMT!$J3537="원천",지출내역_LMT!$K3537*3.3%*-1,지출내역_LMT!$J3537="원천/고용",SUM(지출내역_LMT!$K3537*3.3%*-1,지출내역_LMT!$K3537*75%*0.8%*-1)),"")</f>
        <v/>
      </c>
      <c r="N3537" s="545"/>
      <c r="O3537" s="541"/>
      <c r="P3537" s="541"/>
      <c r="Q3537" s="537"/>
      <c r="R3537" s="537"/>
      <c r="S3537" s="537"/>
    </row>
    <row r="3538" spans="2:19" ht="18.75" customHeight="1">
      <c r="B3538" s="540"/>
      <c r="C3538" s="540"/>
      <c r="D3538" s="538" t="str">
        <f ca="1">IFERROR(_xludf.XLOOKUP(E3538,예산코드!D:D,예산코드!A:A),"")</f>
        <v/>
      </c>
      <c r="E3538" s="540"/>
      <c r="F3538" s="542"/>
      <c r="G3538" s="506"/>
      <c r="H3538" s="507"/>
      <c r="I3538" s="540"/>
      <c r="J3538" s="540"/>
      <c r="K3538" s="543"/>
      <c r="L3538" s="543"/>
      <c r="M3538" s="543" t="str">
        <f t="array" aca="1" ref="M3538" ca="1">IFERROR(_xludf.IFS(지출내역_LMT!$J3538="원천",지출내역_LMT!$K3538*3.3%*-1,지출내역_LMT!$J3538="원천/고용",SUM(지출내역_LMT!$K3538*3.3%*-1,지출내역_LMT!$K3538*75%*0.8%*-1)),"")</f>
        <v/>
      </c>
      <c r="N3538" s="543"/>
      <c r="O3538" s="540"/>
      <c r="P3538" s="540"/>
      <c r="Q3538" s="537"/>
      <c r="R3538" s="537"/>
      <c r="S3538" s="537"/>
    </row>
    <row r="3539" spans="2:19" ht="18.75" customHeight="1">
      <c r="B3539" s="541"/>
      <c r="C3539" s="541"/>
      <c r="D3539" s="538" t="str">
        <f ca="1">IFERROR(_xludf.XLOOKUP(E3539,예산코드!D:D,예산코드!A:A),"")</f>
        <v/>
      </c>
      <c r="E3539" s="541"/>
      <c r="F3539" s="544"/>
      <c r="G3539" s="508"/>
      <c r="H3539" s="509"/>
      <c r="I3539" s="541"/>
      <c r="J3539" s="541"/>
      <c r="K3539" s="545"/>
      <c r="L3539" s="545"/>
      <c r="M3539" s="545" t="str">
        <f t="array" aca="1" ref="M3539" ca="1">IFERROR(_xludf.IFS(지출내역_LMT!$J3539="원천",지출내역_LMT!$K3539*3.3%*-1,지출내역_LMT!$J3539="원천/고용",SUM(지출내역_LMT!$K3539*3.3%*-1,지출내역_LMT!$K3539*75%*0.8%*-1)),"")</f>
        <v/>
      </c>
      <c r="N3539" s="545"/>
      <c r="O3539" s="541"/>
      <c r="P3539" s="541"/>
      <c r="Q3539" s="537"/>
      <c r="R3539" s="537"/>
      <c r="S3539" s="537"/>
    </row>
    <row r="3540" spans="2:19" ht="18.75" customHeight="1">
      <c r="B3540" s="540"/>
      <c r="C3540" s="540"/>
      <c r="D3540" s="538" t="str">
        <f ca="1">IFERROR(_xludf.XLOOKUP(E3540,예산코드!D:D,예산코드!A:A),"")</f>
        <v/>
      </c>
      <c r="E3540" s="540"/>
      <c r="F3540" s="542"/>
      <c r="G3540" s="506"/>
      <c r="H3540" s="507"/>
      <c r="I3540" s="540"/>
      <c r="J3540" s="540"/>
      <c r="K3540" s="543"/>
      <c r="L3540" s="543"/>
      <c r="M3540" s="543" t="str">
        <f t="array" aca="1" ref="M3540" ca="1">IFERROR(_xludf.IFS(지출내역_LMT!$J3540="원천",지출내역_LMT!$K3540*3.3%*-1,지출내역_LMT!$J3540="원천/고용",SUM(지출내역_LMT!$K3540*3.3%*-1,지출내역_LMT!$K3540*75%*0.8%*-1)),"")</f>
        <v/>
      </c>
      <c r="N3540" s="543"/>
      <c r="O3540" s="540"/>
      <c r="P3540" s="540"/>
      <c r="Q3540" s="537"/>
      <c r="R3540" s="537"/>
      <c r="S3540" s="537"/>
    </row>
    <row r="3541" spans="2:19" ht="18.75" customHeight="1">
      <c r="B3541" s="541"/>
      <c r="C3541" s="541"/>
      <c r="D3541" s="538" t="str">
        <f ca="1">IFERROR(_xludf.XLOOKUP(E3541,예산코드!D:D,예산코드!A:A),"")</f>
        <v/>
      </c>
      <c r="E3541" s="541"/>
      <c r="F3541" s="544"/>
      <c r="G3541" s="508"/>
      <c r="H3541" s="509"/>
      <c r="I3541" s="541"/>
      <c r="J3541" s="541"/>
      <c r="K3541" s="545"/>
      <c r="L3541" s="545"/>
      <c r="M3541" s="545" t="str">
        <f t="array" aca="1" ref="M3541" ca="1">IFERROR(_xludf.IFS(지출내역_LMT!$J3541="원천",지출내역_LMT!$K3541*3.3%*-1,지출내역_LMT!$J3541="원천/고용",SUM(지출내역_LMT!$K3541*3.3%*-1,지출내역_LMT!$K3541*75%*0.8%*-1)),"")</f>
        <v/>
      </c>
      <c r="N3541" s="545"/>
      <c r="O3541" s="541"/>
      <c r="P3541" s="541"/>
      <c r="Q3541" s="537"/>
      <c r="R3541" s="537"/>
      <c r="S3541" s="537"/>
    </row>
    <row r="3542" spans="2:19" ht="18.75" customHeight="1">
      <c r="B3542" s="540"/>
      <c r="C3542" s="540"/>
      <c r="D3542" s="538" t="str">
        <f ca="1">IFERROR(_xludf.XLOOKUP(E3542,예산코드!D:D,예산코드!A:A),"")</f>
        <v/>
      </c>
      <c r="E3542" s="540"/>
      <c r="F3542" s="542"/>
      <c r="G3542" s="506"/>
      <c r="H3542" s="507"/>
      <c r="I3542" s="540"/>
      <c r="J3542" s="540"/>
      <c r="K3542" s="543"/>
      <c r="L3542" s="543"/>
      <c r="M3542" s="543" t="str">
        <f t="array" aca="1" ref="M3542" ca="1">IFERROR(_xludf.IFS(지출내역_LMT!$J3542="원천",지출내역_LMT!$K3542*3.3%*-1,지출내역_LMT!$J3542="원천/고용",SUM(지출내역_LMT!$K3542*3.3%*-1,지출내역_LMT!$K3542*75%*0.8%*-1)),"")</f>
        <v/>
      </c>
      <c r="N3542" s="543"/>
      <c r="O3542" s="540"/>
      <c r="P3542" s="540"/>
      <c r="Q3542" s="537"/>
      <c r="R3542" s="537"/>
      <c r="S3542" s="537"/>
    </row>
    <row r="3543" spans="2:19" ht="18.75" customHeight="1">
      <c r="B3543" s="541"/>
      <c r="C3543" s="541"/>
      <c r="D3543" s="538" t="str">
        <f ca="1">IFERROR(_xludf.XLOOKUP(E3543,예산코드!D:D,예산코드!A:A),"")</f>
        <v/>
      </c>
      <c r="E3543" s="541"/>
      <c r="F3543" s="544"/>
      <c r="G3543" s="508"/>
      <c r="H3543" s="509"/>
      <c r="I3543" s="541"/>
      <c r="J3543" s="541"/>
      <c r="K3543" s="545"/>
      <c r="L3543" s="545"/>
      <c r="M3543" s="545" t="str">
        <f t="array" aca="1" ref="M3543" ca="1">IFERROR(_xludf.IFS(지출내역_LMT!$J3543="원천",지출내역_LMT!$K3543*3.3%*-1,지출내역_LMT!$J3543="원천/고용",SUM(지출내역_LMT!$K3543*3.3%*-1,지출내역_LMT!$K3543*75%*0.8%*-1)),"")</f>
        <v/>
      </c>
      <c r="N3543" s="545"/>
      <c r="O3543" s="541"/>
      <c r="P3543" s="541"/>
      <c r="Q3543" s="537"/>
      <c r="R3543" s="537"/>
      <c r="S3543" s="537"/>
    </row>
    <row r="3544" spans="2:19" ht="18.75" customHeight="1">
      <c r="B3544" s="540"/>
      <c r="C3544" s="540"/>
      <c r="D3544" s="538" t="str">
        <f ca="1">IFERROR(_xludf.XLOOKUP(E3544,예산코드!D:D,예산코드!A:A),"")</f>
        <v/>
      </c>
      <c r="E3544" s="540"/>
      <c r="F3544" s="542"/>
      <c r="G3544" s="506"/>
      <c r="H3544" s="507"/>
      <c r="I3544" s="540"/>
      <c r="J3544" s="540"/>
      <c r="K3544" s="543"/>
      <c r="L3544" s="543"/>
      <c r="M3544" s="543" t="str">
        <f t="array" aca="1" ref="M3544" ca="1">IFERROR(_xludf.IFS(지출내역_LMT!$J3544="원천",지출내역_LMT!$K3544*3.3%*-1,지출내역_LMT!$J3544="원천/고용",SUM(지출내역_LMT!$K3544*3.3%*-1,지출내역_LMT!$K3544*75%*0.8%*-1)),"")</f>
        <v/>
      </c>
      <c r="N3544" s="543"/>
      <c r="O3544" s="540"/>
      <c r="P3544" s="540"/>
      <c r="Q3544" s="537"/>
      <c r="R3544" s="537"/>
      <c r="S3544" s="537"/>
    </row>
    <row r="3545" spans="2:19" ht="18.75" customHeight="1">
      <c r="B3545" s="541"/>
      <c r="C3545" s="541"/>
      <c r="D3545" s="538" t="str">
        <f ca="1">IFERROR(_xludf.XLOOKUP(E3545,예산코드!D:D,예산코드!A:A),"")</f>
        <v/>
      </c>
      <c r="E3545" s="541"/>
      <c r="F3545" s="544"/>
      <c r="G3545" s="508"/>
      <c r="H3545" s="509"/>
      <c r="I3545" s="541"/>
      <c r="J3545" s="541"/>
      <c r="K3545" s="545"/>
      <c r="L3545" s="545"/>
      <c r="M3545" s="545" t="str">
        <f t="array" aca="1" ref="M3545" ca="1">IFERROR(_xludf.IFS(지출내역_LMT!$J3545="원천",지출내역_LMT!$K3545*3.3%*-1,지출내역_LMT!$J3545="원천/고용",SUM(지출내역_LMT!$K3545*3.3%*-1,지출내역_LMT!$K3545*75%*0.8%*-1)),"")</f>
        <v/>
      </c>
      <c r="N3545" s="545"/>
      <c r="O3545" s="541"/>
      <c r="P3545" s="541"/>
      <c r="Q3545" s="537"/>
      <c r="R3545" s="537"/>
      <c r="S3545" s="537"/>
    </row>
    <row r="3546" spans="2:19" ht="18.75" customHeight="1">
      <c r="B3546" s="540"/>
      <c r="C3546" s="540"/>
      <c r="D3546" s="538" t="str">
        <f ca="1">IFERROR(_xludf.XLOOKUP(E3546,예산코드!D:D,예산코드!A:A),"")</f>
        <v/>
      </c>
      <c r="E3546" s="540"/>
      <c r="F3546" s="542"/>
      <c r="G3546" s="506"/>
      <c r="H3546" s="507"/>
      <c r="I3546" s="540"/>
      <c r="J3546" s="540"/>
      <c r="K3546" s="543"/>
      <c r="L3546" s="543"/>
      <c r="M3546" s="543" t="str">
        <f t="array" aca="1" ref="M3546" ca="1">IFERROR(_xludf.IFS(지출내역_LMT!$J3546="원천",지출내역_LMT!$K3546*3.3%*-1,지출내역_LMT!$J3546="원천/고용",SUM(지출내역_LMT!$K3546*3.3%*-1,지출내역_LMT!$K3546*75%*0.8%*-1)),"")</f>
        <v/>
      </c>
      <c r="N3546" s="543"/>
      <c r="O3546" s="540"/>
      <c r="P3546" s="540"/>
      <c r="Q3546" s="537"/>
      <c r="R3546" s="537"/>
      <c r="S3546" s="537"/>
    </row>
    <row r="3547" spans="2:19" ht="18.75" customHeight="1">
      <c r="B3547" s="541"/>
      <c r="C3547" s="541"/>
      <c r="D3547" s="538" t="str">
        <f ca="1">IFERROR(_xludf.XLOOKUP(E3547,예산코드!D:D,예산코드!A:A),"")</f>
        <v/>
      </c>
      <c r="E3547" s="541"/>
      <c r="F3547" s="544"/>
      <c r="G3547" s="508"/>
      <c r="H3547" s="509"/>
      <c r="I3547" s="541"/>
      <c r="J3547" s="541"/>
      <c r="K3547" s="545"/>
      <c r="L3547" s="545"/>
      <c r="M3547" s="545" t="str">
        <f t="array" aca="1" ref="M3547" ca="1">IFERROR(_xludf.IFS(지출내역_LMT!$J3547="원천",지출내역_LMT!$K3547*3.3%*-1,지출내역_LMT!$J3547="원천/고용",SUM(지출내역_LMT!$K3547*3.3%*-1,지출내역_LMT!$K3547*75%*0.8%*-1)),"")</f>
        <v/>
      </c>
      <c r="N3547" s="545"/>
      <c r="O3547" s="541"/>
      <c r="P3547" s="541"/>
      <c r="Q3547" s="537"/>
      <c r="R3547" s="537"/>
      <c r="S3547" s="537"/>
    </row>
    <row r="3548" spans="2:19" ht="18.75" customHeight="1">
      <c r="B3548" s="540"/>
      <c r="C3548" s="540"/>
      <c r="D3548" s="538" t="str">
        <f ca="1">IFERROR(_xludf.XLOOKUP(E3548,예산코드!D:D,예산코드!A:A),"")</f>
        <v/>
      </c>
      <c r="E3548" s="540"/>
      <c r="F3548" s="542"/>
      <c r="G3548" s="506"/>
      <c r="H3548" s="507"/>
      <c r="I3548" s="540"/>
      <c r="J3548" s="540"/>
      <c r="K3548" s="543"/>
      <c r="L3548" s="543"/>
      <c r="M3548" s="543" t="str">
        <f t="array" aca="1" ref="M3548" ca="1">IFERROR(_xludf.IFS(지출내역_LMT!$J3548="원천",지출내역_LMT!$K3548*3.3%*-1,지출내역_LMT!$J3548="원천/고용",SUM(지출내역_LMT!$K3548*3.3%*-1,지출내역_LMT!$K3548*75%*0.8%*-1)),"")</f>
        <v/>
      </c>
      <c r="N3548" s="543"/>
      <c r="O3548" s="540"/>
      <c r="P3548" s="540"/>
      <c r="Q3548" s="537"/>
      <c r="R3548" s="537"/>
      <c r="S3548" s="537"/>
    </row>
    <row r="3549" spans="2:19" ht="18.75" customHeight="1">
      <c r="B3549" s="541"/>
      <c r="C3549" s="541"/>
      <c r="D3549" s="538" t="str">
        <f ca="1">IFERROR(_xludf.XLOOKUP(E3549,예산코드!D:D,예산코드!A:A),"")</f>
        <v/>
      </c>
      <c r="E3549" s="541"/>
      <c r="F3549" s="544"/>
      <c r="G3549" s="508"/>
      <c r="H3549" s="509"/>
      <c r="I3549" s="541"/>
      <c r="J3549" s="541"/>
      <c r="K3549" s="545"/>
      <c r="L3549" s="545"/>
      <c r="M3549" s="545" t="str">
        <f t="array" aca="1" ref="M3549" ca="1">IFERROR(_xludf.IFS(지출내역_LMT!$J3549="원천",지출내역_LMT!$K3549*3.3%*-1,지출내역_LMT!$J3549="원천/고용",SUM(지출내역_LMT!$K3549*3.3%*-1,지출내역_LMT!$K3549*75%*0.8%*-1)),"")</f>
        <v/>
      </c>
      <c r="N3549" s="545"/>
      <c r="O3549" s="541"/>
      <c r="P3549" s="541"/>
      <c r="Q3549" s="537"/>
      <c r="R3549" s="537"/>
      <c r="S3549" s="537"/>
    </row>
    <row r="3550" spans="2:19" ht="18.75" customHeight="1">
      <c r="B3550" s="540"/>
      <c r="C3550" s="540"/>
      <c r="D3550" s="538" t="str">
        <f ca="1">IFERROR(_xludf.XLOOKUP(E3550,예산코드!D:D,예산코드!A:A),"")</f>
        <v/>
      </c>
      <c r="E3550" s="540"/>
      <c r="F3550" s="542"/>
      <c r="G3550" s="506"/>
      <c r="H3550" s="507"/>
      <c r="I3550" s="540"/>
      <c r="J3550" s="540"/>
      <c r="K3550" s="543"/>
      <c r="L3550" s="543"/>
      <c r="M3550" s="543" t="str">
        <f t="array" aca="1" ref="M3550" ca="1">IFERROR(_xludf.IFS(지출내역_LMT!$J3550="원천",지출내역_LMT!$K3550*3.3%*-1,지출내역_LMT!$J3550="원천/고용",SUM(지출내역_LMT!$K3550*3.3%*-1,지출내역_LMT!$K3550*75%*0.8%*-1)),"")</f>
        <v/>
      </c>
      <c r="N3550" s="543"/>
      <c r="O3550" s="540"/>
      <c r="P3550" s="540"/>
      <c r="Q3550" s="537"/>
      <c r="R3550" s="537"/>
      <c r="S3550" s="537"/>
    </row>
    <row r="3551" spans="2:19" ht="18.75" customHeight="1">
      <c r="B3551" s="541"/>
      <c r="C3551" s="541"/>
      <c r="D3551" s="538" t="str">
        <f ca="1">IFERROR(_xludf.XLOOKUP(E3551,예산코드!D:D,예산코드!A:A),"")</f>
        <v/>
      </c>
      <c r="E3551" s="541"/>
      <c r="F3551" s="544"/>
      <c r="G3551" s="508"/>
      <c r="H3551" s="509"/>
      <c r="I3551" s="541"/>
      <c r="J3551" s="541"/>
      <c r="K3551" s="545"/>
      <c r="L3551" s="545"/>
      <c r="M3551" s="545" t="str">
        <f t="array" aca="1" ref="M3551" ca="1">IFERROR(_xludf.IFS(지출내역_LMT!$J3551="원천",지출내역_LMT!$K3551*3.3%*-1,지출내역_LMT!$J3551="원천/고용",SUM(지출내역_LMT!$K3551*3.3%*-1,지출내역_LMT!$K3551*75%*0.8%*-1)),"")</f>
        <v/>
      </c>
      <c r="N3551" s="545"/>
      <c r="O3551" s="541"/>
      <c r="P3551" s="541"/>
      <c r="Q3551" s="537"/>
      <c r="R3551" s="537"/>
      <c r="S3551" s="537"/>
    </row>
    <row r="3552" spans="2:19" ht="18.75" customHeight="1">
      <c r="B3552" s="540"/>
      <c r="C3552" s="540"/>
      <c r="D3552" s="538" t="str">
        <f ca="1">IFERROR(_xludf.XLOOKUP(E3552,예산코드!D:D,예산코드!A:A),"")</f>
        <v/>
      </c>
      <c r="E3552" s="540"/>
      <c r="F3552" s="542"/>
      <c r="G3552" s="506"/>
      <c r="H3552" s="507"/>
      <c r="I3552" s="540"/>
      <c r="J3552" s="540"/>
      <c r="K3552" s="543"/>
      <c r="L3552" s="543"/>
      <c r="M3552" s="543" t="str">
        <f t="array" aca="1" ref="M3552" ca="1">IFERROR(_xludf.IFS(지출내역_LMT!$J3552="원천",지출내역_LMT!$K3552*3.3%*-1,지출내역_LMT!$J3552="원천/고용",SUM(지출내역_LMT!$K3552*3.3%*-1,지출내역_LMT!$K3552*75%*0.8%*-1)),"")</f>
        <v/>
      </c>
      <c r="N3552" s="543"/>
      <c r="O3552" s="540"/>
      <c r="P3552" s="540"/>
      <c r="Q3552" s="537"/>
      <c r="R3552" s="537"/>
      <c r="S3552" s="537"/>
    </row>
    <row r="3553" spans="2:19" ht="18.75" customHeight="1">
      <c r="B3553" s="541"/>
      <c r="C3553" s="541"/>
      <c r="D3553" s="538" t="str">
        <f ca="1">IFERROR(_xludf.XLOOKUP(E3553,예산코드!D:D,예산코드!A:A),"")</f>
        <v/>
      </c>
      <c r="E3553" s="541"/>
      <c r="F3553" s="544"/>
      <c r="G3553" s="508"/>
      <c r="H3553" s="509"/>
      <c r="I3553" s="541"/>
      <c r="J3553" s="541"/>
      <c r="K3553" s="545"/>
      <c r="L3553" s="545"/>
      <c r="M3553" s="545" t="str">
        <f t="array" aca="1" ref="M3553" ca="1">IFERROR(_xludf.IFS(지출내역_LMT!$J3553="원천",지출내역_LMT!$K3553*3.3%*-1,지출내역_LMT!$J3553="원천/고용",SUM(지출내역_LMT!$K3553*3.3%*-1,지출내역_LMT!$K3553*75%*0.8%*-1)),"")</f>
        <v/>
      </c>
      <c r="N3553" s="545"/>
      <c r="O3553" s="541"/>
      <c r="P3553" s="541"/>
      <c r="Q3553" s="537"/>
      <c r="R3553" s="537"/>
      <c r="S3553" s="537"/>
    </row>
    <row r="3554" spans="2:19" ht="18.75" customHeight="1">
      <c r="B3554" s="540"/>
      <c r="C3554" s="540"/>
      <c r="D3554" s="538" t="str">
        <f ca="1">IFERROR(_xludf.XLOOKUP(E3554,예산코드!D:D,예산코드!A:A),"")</f>
        <v/>
      </c>
      <c r="E3554" s="540"/>
      <c r="F3554" s="542"/>
      <c r="G3554" s="506"/>
      <c r="H3554" s="507"/>
      <c r="I3554" s="540"/>
      <c r="J3554" s="540"/>
      <c r="K3554" s="543"/>
      <c r="L3554" s="543"/>
      <c r="M3554" s="543" t="str">
        <f t="array" aca="1" ref="M3554" ca="1">IFERROR(_xludf.IFS(지출내역_LMT!$J3554="원천",지출내역_LMT!$K3554*3.3%*-1,지출내역_LMT!$J3554="원천/고용",SUM(지출내역_LMT!$K3554*3.3%*-1,지출내역_LMT!$K3554*75%*0.8%*-1)),"")</f>
        <v/>
      </c>
      <c r="N3554" s="543"/>
      <c r="O3554" s="540"/>
      <c r="P3554" s="540"/>
      <c r="Q3554" s="537"/>
      <c r="R3554" s="537"/>
      <c r="S3554" s="537"/>
    </row>
    <row r="3555" spans="2:19" ht="18.75" customHeight="1">
      <c r="B3555" s="541"/>
      <c r="C3555" s="541"/>
      <c r="D3555" s="538" t="str">
        <f ca="1">IFERROR(_xludf.XLOOKUP(E3555,예산코드!D:D,예산코드!A:A),"")</f>
        <v/>
      </c>
      <c r="E3555" s="541"/>
      <c r="F3555" s="544"/>
      <c r="G3555" s="508"/>
      <c r="H3555" s="509"/>
      <c r="I3555" s="541"/>
      <c r="J3555" s="541"/>
      <c r="K3555" s="545"/>
      <c r="L3555" s="545"/>
      <c r="M3555" s="545" t="str">
        <f t="array" aca="1" ref="M3555" ca="1">IFERROR(_xludf.IFS(지출내역_LMT!$J3555="원천",지출내역_LMT!$K3555*3.3%*-1,지출내역_LMT!$J3555="원천/고용",SUM(지출내역_LMT!$K3555*3.3%*-1,지출내역_LMT!$K3555*75%*0.8%*-1)),"")</f>
        <v/>
      </c>
      <c r="N3555" s="545"/>
      <c r="O3555" s="541"/>
      <c r="P3555" s="541"/>
      <c r="Q3555" s="537"/>
      <c r="R3555" s="537"/>
      <c r="S3555" s="537"/>
    </row>
    <row r="3556" spans="2:19" ht="18.75" customHeight="1">
      <c r="B3556" s="540"/>
      <c r="C3556" s="540"/>
      <c r="D3556" s="538" t="str">
        <f ca="1">IFERROR(_xludf.XLOOKUP(E3556,예산코드!D:D,예산코드!A:A),"")</f>
        <v/>
      </c>
      <c r="E3556" s="540"/>
      <c r="F3556" s="542"/>
      <c r="G3556" s="506"/>
      <c r="H3556" s="507"/>
      <c r="I3556" s="540"/>
      <c r="J3556" s="540"/>
      <c r="K3556" s="543"/>
      <c r="L3556" s="543"/>
      <c r="M3556" s="543" t="str">
        <f t="array" aca="1" ref="M3556" ca="1">IFERROR(_xludf.IFS(지출내역_LMT!$J3556="원천",지출내역_LMT!$K3556*3.3%*-1,지출내역_LMT!$J3556="원천/고용",SUM(지출내역_LMT!$K3556*3.3%*-1,지출내역_LMT!$K3556*75%*0.8%*-1)),"")</f>
        <v/>
      </c>
      <c r="N3556" s="543"/>
      <c r="O3556" s="540"/>
      <c r="P3556" s="540"/>
      <c r="Q3556" s="537"/>
      <c r="R3556" s="537"/>
      <c r="S3556" s="537"/>
    </row>
    <row r="3557" spans="2:19" ht="18.75" customHeight="1">
      <c r="B3557" s="541"/>
      <c r="C3557" s="541"/>
      <c r="D3557" s="538" t="str">
        <f ca="1">IFERROR(_xludf.XLOOKUP(E3557,예산코드!D:D,예산코드!A:A),"")</f>
        <v/>
      </c>
      <c r="E3557" s="541"/>
      <c r="F3557" s="544"/>
      <c r="G3557" s="508"/>
      <c r="H3557" s="509"/>
      <c r="I3557" s="541"/>
      <c r="J3557" s="541"/>
      <c r="K3557" s="545"/>
      <c r="L3557" s="545"/>
      <c r="M3557" s="545" t="str">
        <f t="array" aca="1" ref="M3557" ca="1">IFERROR(_xludf.IFS(지출내역_LMT!$J3557="원천",지출내역_LMT!$K3557*3.3%*-1,지출내역_LMT!$J3557="원천/고용",SUM(지출내역_LMT!$K3557*3.3%*-1,지출내역_LMT!$K3557*75%*0.8%*-1)),"")</f>
        <v/>
      </c>
      <c r="N3557" s="545"/>
      <c r="O3557" s="541"/>
      <c r="P3557" s="541"/>
      <c r="Q3557" s="537"/>
      <c r="R3557" s="537"/>
      <c r="S3557" s="537"/>
    </row>
    <row r="3558" spans="2:19" ht="18.75" customHeight="1">
      <c r="B3558" s="540"/>
      <c r="C3558" s="540"/>
      <c r="D3558" s="538" t="str">
        <f ca="1">IFERROR(_xludf.XLOOKUP(E3558,예산코드!D:D,예산코드!A:A),"")</f>
        <v/>
      </c>
      <c r="E3558" s="540"/>
      <c r="F3558" s="542"/>
      <c r="G3558" s="506"/>
      <c r="H3558" s="507"/>
      <c r="I3558" s="540"/>
      <c r="J3558" s="540"/>
      <c r="K3558" s="543"/>
      <c r="L3558" s="543"/>
      <c r="M3558" s="543" t="str">
        <f t="array" aca="1" ref="M3558" ca="1">IFERROR(_xludf.IFS(지출내역_LMT!$J3558="원천",지출내역_LMT!$K3558*3.3%*-1,지출내역_LMT!$J3558="원천/고용",SUM(지출내역_LMT!$K3558*3.3%*-1,지출내역_LMT!$K3558*75%*0.8%*-1)),"")</f>
        <v/>
      </c>
      <c r="N3558" s="543"/>
      <c r="O3558" s="540"/>
      <c r="P3558" s="540"/>
      <c r="Q3558" s="537"/>
      <c r="R3558" s="537"/>
      <c r="S3558" s="537"/>
    </row>
    <row r="3559" spans="2:19" ht="18.75" customHeight="1">
      <c r="B3559" s="541"/>
      <c r="C3559" s="541"/>
      <c r="D3559" s="538" t="str">
        <f ca="1">IFERROR(_xludf.XLOOKUP(E3559,예산코드!D:D,예산코드!A:A),"")</f>
        <v/>
      </c>
      <c r="E3559" s="541"/>
      <c r="F3559" s="544"/>
      <c r="G3559" s="508"/>
      <c r="H3559" s="509"/>
      <c r="I3559" s="541"/>
      <c r="J3559" s="541"/>
      <c r="K3559" s="545"/>
      <c r="L3559" s="545"/>
      <c r="M3559" s="545" t="str">
        <f t="array" aca="1" ref="M3559" ca="1">IFERROR(_xludf.IFS(지출내역_LMT!$J3559="원천",지출내역_LMT!$K3559*3.3%*-1,지출내역_LMT!$J3559="원천/고용",SUM(지출내역_LMT!$K3559*3.3%*-1,지출내역_LMT!$K3559*75%*0.8%*-1)),"")</f>
        <v/>
      </c>
      <c r="N3559" s="545"/>
      <c r="O3559" s="541"/>
      <c r="P3559" s="541"/>
      <c r="Q3559" s="537"/>
      <c r="R3559" s="537"/>
      <c r="S3559" s="537"/>
    </row>
    <row r="3560" spans="2:19" ht="18.75" customHeight="1">
      <c r="B3560" s="540"/>
      <c r="C3560" s="540"/>
      <c r="D3560" s="538" t="str">
        <f ca="1">IFERROR(_xludf.XLOOKUP(E3560,예산코드!D:D,예산코드!A:A),"")</f>
        <v/>
      </c>
      <c r="E3560" s="540"/>
      <c r="F3560" s="542"/>
      <c r="G3560" s="506"/>
      <c r="H3560" s="507"/>
      <c r="I3560" s="540"/>
      <c r="J3560" s="540"/>
      <c r="K3560" s="543"/>
      <c r="L3560" s="543"/>
      <c r="M3560" s="543" t="str">
        <f t="array" aca="1" ref="M3560" ca="1">IFERROR(_xludf.IFS(지출내역_LMT!$J3560="원천",지출내역_LMT!$K3560*3.3%*-1,지출내역_LMT!$J3560="원천/고용",SUM(지출내역_LMT!$K3560*3.3%*-1,지출내역_LMT!$K3560*75%*0.8%*-1)),"")</f>
        <v/>
      </c>
      <c r="N3560" s="543"/>
      <c r="O3560" s="540"/>
      <c r="P3560" s="540"/>
      <c r="Q3560" s="537"/>
      <c r="R3560" s="537"/>
      <c r="S3560" s="537"/>
    </row>
    <row r="3561" spans="2:19" ht="18.75" customHeight="1">
      <c r="B3561" s="541"/>
      <c r="C3561" s="541"/>
      <c r="D3561" s="538" t="str">
        <f ca="1">IFERROR(_xludf.XLOOKUP(E3561,예산코드!D:D,예산코드!A:A),"")</f>
        <v/>
      </c>
      <c r="E3561" s="541"/>
      <c r="F3561" s="544"/>
      <c r="G3561" s="508"/>
      <c r="H3561" s="509"/>
      <c r="I3561" s="541"/>
      <c r="J3561" s="541"/>
      <c r="K3561" s="545"/>
      <c r="L3561" s="545"/>
      <c r="M3561" s="545" t="str">
        <f t="array" aca="1" ref="M3561" ca="1">IFERROR(_xludf.IFS(지출내역_LMT!$J3561="원천",지출내역_LMT!$K3561*3.3%*-1,지출내역_LMT!$J3561="원천/고용",SUM(지출내역_LMT!$K3561*3.3%*-1,지출내역_LMT!$K3561*75%*0.8%*-1)),"")</f>
        <v/>
      </c>
      <c r="N3561" s="545"/>
      <c r="O3561" s="541"/>
      <c r="P3561" s="541"/>
      <c r="Q3561" s="537"/>
      <c r="R3561" s="537"/>
      <c r="S3561" s="537"/>
    </row>
    <row r="3562" spans="2:19" ht="18.75" customHeight="1">
      <c r="B3562" s="540"/>
      <c r="C3562" s="540"/>
      <c r="D3562" s="538" t="str">
        <f ca="1">IFERROR(_xludf.XLOOKUP(E3562,예산코드!D:D,예산코드!A:A),"")</f>
        <v/>
      </c>
      <c r="E3562" s="540"/>
      <c r="F3562" s="542"/>
      <c r="G3562" s="506"/>
      <c r="H3562" s="507"/>
      <c r="I3562" s="540"/>
      <c r="J3562" s="540"/>
      <c r="K3562" s="543"/>
      <c r="L3562" s="543"/>
      <c r="M3562" s="543" t="str">
        <f t="array" aca="1" ref="M3562" ca="1">IFERROR(_xludf.IFS(지출내역_LMT!$J3562="원천",지출내역_LMT!$K3562*3.3%*-1,지출내역_LMT!$J3562="원천/고용",SUM(지출내역_LMT!$K3562*3.3%*-1,지출내역_LMT!$K3562*75%*0.8%*-1)),"")</f>
        <v/>
      </c>
      <c r="N3562" s="543"/>
      <c r="O3562" s="540"/>
      <c r="P3562" s="540"/>
      <c r="Q3562" s="537"/>
      <c r="R3562" s="537"/>
      <c r="S3562" s="537"/>
    </row>
    <row r="3563" spans="2:19" ht="18.75" customHeight="1">
      <c r="B3563" s="541"/>
      <c r="C3563" s="541"/>
      <c r="D3563" s="538" t="str">
        <f ca="1">IFERROR(_xludf.XLOOKUP(E3563,예산코드!D:D,예산코드!A:A),"")</f>
        <v/>
      </c>
      <c r="E3563" s="541"/>
      <c r="F3563" s="544"/>
      <c r="G3563" s="508"/>
      <c r="H3563" s="509"/>
      <c r="I3563" s="541"/>
      <c r="J3563" s="541"/>
      <c r="K3563" s="545"/>
      <c r="L3563" s="545"/>
      <c r="M3563" s="545" t="str">
        <f t="array" aca="1" ref="M3563" ca="1">IFERROR(_xludf.IFS(지출내역_LMT!$J3563="원천",지출내역_LMT!$K3563*3.3%*-1,지출내역_LMT!$J3563="원천/고용",SUM(지출내역_LMT!$K3563*3.3%*-1,지출내역_LMT!$K3563*75%*0.8%*-1)),"")</f>
        <v/>
      </c>
      <c r="N3563" s="545"/>
      <c r="O3563" s="541"/>
      <c r="P3563" s="541"/>
      <c r="Q3563" s="537"/>
      <c r="R3563" s="537"/>
      <c r="S3563" s="537"/>
    </row>
    <row r="3564" spans="2:19" ht="18.75" customHeight="1">
      <c r="B3564" s="540"/>
      <c r="C3564" s="540"/>
      <c r="D3564" s="538" t="str">
        <f ca="1">IFERROR(_xludf.XLOOKUP(E3564,예산코드!D:D,예산코드!A:A),"")</f>
        <v/>
      </c>
      <c r="E3564" s="540"/>
      <c r="F3564" s="542"/>
      <c r="G3564" s="506"/>
      <c r="H3564" s="507"/>
      <c r="I3564" s="540"/>
      <c r="J3564" s="540"/>
      <c r="K3564" s="543"/>
      <c r="L3564" s="543"/>
      <c r="M3564" s="543" t="str">
        <f t="array" aca="1" ref="M3564" ca="1">IFERROR(_xludf.IFS(지출내역_LMT!$J3564="원천",지출내역_LMT!$K3564*3.3%*-1,지출내역_LMT!$J3564="원천/고용",SUM(지출내역_LMT!$K3564*3.3%*-1,지출내역_LMT!$K3564*75%*0.8%*-1)),"")</f>
        <v/>
      </c>
      <c r="N3564" s="543"/>
      <c r="O3564" s="540"/>
      <c r="P3564" s="540"/>
      <c r="Q3564" s="537"/>
      <c r="R3564" s="537"/>
      <c r="S3564" s="537"/>
    </row>
    <row r="3565" spans="2:19" ht="18.75" customHeight="1">
      <c r="B3565" s="541"/>
      <c r="C3565" s="541"/>
      <c r="D3565" s="538" t="str">
        <f ca="1">IFERROR(_xludf.XLOOKUP(E3565,예산코드!D:D,예산코드!A:A),"")</f>
        <v/>
      </c>
      <c r="E3565" s="541"/>
      <c r="F3565" s="544"/>
      <c r="G3565" s="508"/>
      <c r="H3565" s="509"/>
      <c r="I3565" s="541"/>
      <c r="J3565" s="541"/>
      <c r="K3565" s="545"/>
      <c r="L3565" s="545"/>
      <c r="M3565" s="545" t="str">
        <f t="array" aca="1" ref="M3565" ca="1">IFERROR(_xludf.IFS(지출내역_LMT!$J3565="원천",지출내역_LMT!$K3565*3.3%*-1,지출내역_LMT!$J3565="원천/고용",SUM(지출내역_LMT!$K3565*3.3%*-1,지출내역_LMT!$K3565*75%*0.8%*-1)),"")</f>
        <v/>
      </c>
      <c r="N3565" s="545"/>
      <c r="O3565" s="541"/>
      <c r="P3565" s="541"/>
      <c r="Q3565" s="537"/>
      <c r="R3565" s="537"/>
      <c r="S3565" s="537"/>
    </row>
    <row r="3566" spans="2:19" ht="18.75" customHeight="1">
      <c r="B3566" s="540"/>
      <c r="C3566" s="540"/>
      <c r="D3566" s="538" t="str">
        <f ca="1">IFERROR(_xludf.XLOOKUP(E3566,예산코드!D:D,예산코드!A:A),"")</f>
        <v/>
      </c>
      <c r="E3566" s="540"/>
      <c r="F3566" s="542"/>
      <c r="G3566" s="506"/>
      <c r="H3566" s="507"/>
      <c r="I3566" s="540"/>
      <c r="J3566" s="540"/>
      <c r="K3566" s="543"/>
      <c r="L3566" s="543"/>
      <c r="M3566" s="543" t="str">
        <f t="array" aca="1" ref="M3566" ca="1">IFERROR(_xludf.IFS(지출내역_LMT!$J3566="원천",지출내역_LMT!$K3566*3.3%*-1,지출내역_LMT!$J3566="원천/고용",SUM(지출내역_LMT!$K3566*3.3%*-1,지출내역_LMT!$K3566*75%*0.8%*-1)),"")</f>
        <v/>
      </c>
      <c r="N3566" s="543"/>
      <c r="O3566" s="540"/>
      <c r="P3566" s="540"/>
      <c r="Q3566" s="537"/>
      <c r="R3566" s="537"/>
      <c r="S3566" s="537"/>
    </row>
    <row r="3567" spans="2:19" ht="18.75" customHeight="1">
      <c r="B3567" s="541"/>
      <c r="C3567" s="541"/>
      <c r="D3567" s="538" t="str">
        <f ca="1">IFERROR(_xludf.XLOOKUP(E3567,예산코드!D:D,예산코드!A:A),"")</f>
        <v/>
      </c>
      <c r="E3567" s="541"/>
      <c r="F3567" s="544"/>
      <c r="G3567" s="508"/>
      <c r="H3567" s="509"/>
      <c r="I3567" s="541"/>
      <c r="J3567" s="541"/>
      <c r="K3567" s="545"/>
      <c r="L3567" s="545"/>
      <c r="M3567" s="545" t="str">
        <f t="array" aca="1" ref="M3567" ca="1">IFERROR(_xludf.IFS(지출내역_LMT!$J3567="원천",지출내역_LMT!$K3567*3.3%*-1,지출내역_LMT!$J3567="원천/고용",SUM(지출내역_LMT!$K3567*3.3%*-1,지출내역_LMT!$K3567*75%*0.8%*-1)),"")</f>
        <v/>
      </c>
      <c r="N3567" s="545"/>
      <c r="O3567" s="541"/>
      <c r="P3567" s="541"/>
      <c r="Q3567" s="537"/>
      <c r="R3567" s="537"/>
      <c r="S3567" s="537"/>
    </row>
    <row r="3568" spans="2:19" ht="18.75" customHeight="1">
      <c r="B3568" s="540"/>
      <c r="C3568" s="540"/>
      <c r="D3568" s="538" t="str">
        <f ca="1">IFERROR(_xludf.XLOOKUP(E3568,예산코드!D:D,예산코드!A:A),"")</f>
        <v/>
      </c>
      <c r="E3568" s="540"/>
      <c r="F3568" s="542"/>
      <c r="G3568" s="506"/>
      <c r="H3568" s="507"/>
      <c r="I3568" s="540"/>
      <c r="J3568" s="540"/>
      <c r="K3568" s="543"/>
      <c r="L3568" s="543"/>
      <c r="M3568" s="543" t="str">
        <f t="array" aca="1" ref="M3568" ca="1">IFERROR(_xludf.IFS(지출내역_LMT!$J3568="원천",지출내역_LMT!$K3568*3.3%*-1,지출내역_LMT!$J3568="원천/고용",SUM(지출내역_LMT!$K3568*3.3%*-1,지출내역_LMT!$K3568*75%*0.8%*-1)),"")</f>
        <v/>
      </c>
      <c r="N3568" s="543"/>
      <c r="O3568" s="540"/>
      <c r="P3568" s="540"/>
      <c r="Q3568" s="537"/>
      <c r="R3568" s="537"/>
      <c r="S3568" s="537"/>
    </row>
    <row r="3569" spans="2:19" ht="18.75" customHeight="1">
      <c r="B3569" s="541"/>
      <c r="C3569" s="541"/>
      <c r="D3569" s="538" t="str">
        <f ca="1">IFERROR(_xludf.XLOOKUP(E3569,예산코드!D:D,예산코드!A:A),"")</f>
        <v/>
      </c>
      <c r="E3569" s="541"/>
      <c r="F3569" s="544"/>
      <c r="G3569" s="508"/>
      <c r="H3569" s="509"/>
      <c r="I3569" s="541"/>
      <c r="J3569" s="541"/>
      <c r="K3569" s="545"/>
      <c r="L3569" s="545"/>
      <c r="M3569" s="545" t="str">
        <f t="array" aca="1" ref="M3569" ca="1">IFERROR(_xludf.IFS(지출내역_LMT!$J3569="원천",지출내역_LMT!$K3569*3.3%*-1,지출내역_LMT!$J3569="원천/고용",SUM(지출내역_LMT!$K3569*3.3%*-1,지출내역_LMT!$K3569*75%*0.8%*-1)),"")</f>
        <v/>
      </c>
      <c r="N3569" s="545"/>
      <c r="O3569" s="541"/>
      <c r="P3569" s="541"/>
      <c r="Q3569" s="537"/>
      <c r="R3569" s="537"/>
      <c r="S3569" s="537"/>
    </row>
    <row r="3570" spans="2:19" ht="18.75" customHeight="1">
      <c r="B3570" s="540"/>
      <c r="C3570" s="540"/>
      <c r="D3570" s="538" t="str">
        <f ca="1">IFERROR(_xludf.XLOOKUP(E3570,예산코드!D:D,예산코드!A:A),"")</f>
        <v/>
      </c>
      <c r="E3570" s="540"/>
      <c r="F3570" s="542"/>
      <c r="G3570" s="506"/>
      <c r="H3570" s="507"/>
      <c r="I3570" s="540"/>
      <c r="J3570" s="540"/>
      <c r="K3570" s="543"/>
      <c r="L3570" s="543"/>
      <c r="M3570" s="543" t="str">
        <f t="array" aca="1" ref="M3570" ca="1">IFERROR(_xludf.IFS(지출내역_LMT!$J3570="원천",지출내역_LMT!$K3570*3.3%*-1,지출내역_LMT!$J3570="원천/고용",SUM(지출내역_LMT!$K3570*3.3%*-1,지출내역_LMT!$K3570*75%*0.8%*-1)),"")</f>
        <v/>
      </c>
      <c r="N3570" s="543"/>
      <c r="O3570" s="540"/>
      <c r="P3570" s="540"/>
      <c r="Q3570" s="537"/>
      <c r="R3570" s="537"/>
      <c r="S3570" s="537"/>
    </row>
    <row r="3571" spans="2:19" ht="18.75" customHeight="1">
      <c r="B3571" s="541"/>
      <c r="C3571" s="541"/>
      <c r="D3571" s="538" t="str">
        <f ca="1">IFERROR(_xludf.XLOOKUP(E3571,예산코드!D:D,예산코드!A:A),"")</f>
        <v/>
      </c>
      <c r="E3571" s="541"/>
      <c r="F3571" s="544"/>
      <c r="G3571" s="508"/>
      <c r="H3571" s="509"/>
      <c r="I3571" s="541"/>
      <c r="J3571" s="541"/>
      <c r="K3571" s="545"/>
      <c r="L3571" s="545"/>
      <c r="M3571" s="545" t="str">
        <f t="array" aca="1" ref="M3571" ca="1">IFERROR(_xludf.IFS(지출내역_LMT!$J3571="원천",지출내역_LMT!$K3571*3.3%*-1,지출내역_LMT!$J3571="원천/고용",SUM(지출내역_LMT!$K3571*3.3%*-1,지출내역_LMT!$K3571*75%*0.8%*-1)),"")</f>
        <v/>
      </c>
      <c r="N3571" s="545"/>
      <c r="O3571" s="541"/>
      <c r="P3571" s="541"/>
      <c r="Q3571" s="537"/>
      <c r="R3571" s="537"/>
      <c r="S3571" s="537"/>
    </row>
    <row r="3572" spans="2:19" ht="18.75" customHeight="1">
      <c r="B3572" s="540"/>
      <c r="C3572" s="540"/>
      <c r="D3572" s="538" t="str">
        <f ca="1">IFERROR(_xludf.XLOOKUP(E3572,예산코드!D:D,예산코드!A:A),"")</f>
        <v/>
      </c>
      <c r="E3572" s="540"/>
      <c r="F3572" s="542"/>
      <c r="G3572" s="506"/>
      <c r="H3572" s="507"/>
      <c r="I3572" s="540"/>
      <c r="J3572" s="540"/>
      <c r="K3572" s="543"/>
      <c r="L3572" s="543"/>
      <c r="M3572" s="543" t="str">
        <f t="array" aca="1" ref="M3572" ca="1">IFERROR(_xludf.IFS(지출내역_LMT!$J3572="원천",지출내역_LMT!$K3572*3.3%*-1,지출내역_LMT!$J3572="원천/고용",SUM(지출내역_LMT!$K3572*3.3%*-1,지출내역_LMT!$K3572*75%*0.8%*-1)),"")</f>
        <v/>
      </c>
      <c r="N3572" s="543"/>
      <c r="O3572" s="540"/>
      <c r="P3572" s="540"/>
      <c r="Q3572" s="537"/>
      <c r="R3572" s="537"/>
      <c r="S3572" s="537"/>
    </row>
    <row r="3573" spans="2:19" ht="18.75" customHeight="1">
      <c r="B3573" s="541"/>
      <c r="C3573" s="541"/>
      <c r="D3573" s="538" t="str">
        <f ca="1">IFERROR(_xludf.XLOOKUP(E3573,예산코드!D:D,예산코드!A:A),"")</f>
        <v/>
      </c>
      <c r="E3573" s="541"/>
      <c r="F3573" s="544"/>
      <c r="G3573" s="508"/>
      <c r="H3573" s="509"/>
      <c r="I3573" s="541"/>
      <c r="J3573" s="541"/>
      <c r="K3573" s="545"/>
      <c r="L3573" s="545"/>
      <c r="M3573" s="545" t="str">
        <f t="array" aca="1" ref="M3573" ca="1">IFERROR(_xludf.IFS(지출내역_LMT!$J3573="원천",지출내역_LMT!$K3573*3.3%*-1,지출내역_LMT!$J3573="원천/고용",SUM(지출내역_LMT!$K3573*3.3%*-1,지출내역_LMT!$K3573*75%*0.8%*-1)),"")</f>
        <v/>
      </c>
      <c r="N3573" s="545"/>
      <c r="O3573" s="541"/>
      <c r="P3573" s="541"/>
      <c r="Q3573" s="537"/>
      <c r="R3573" s="537"/>
      <c r="S3573" s="537"/>
    </row>
    <row r="3574" spans="2:19" ht="18.75" customHeight="1">
      <c r="B3574" s="540"/>
      <c r="C3574" s="540"/>
      <c r="D3574" s="538" t="str">
        <f ca="1">IFERROR(_xludf.XLOOKUP(E3574,예산코드!D:D,예산코드!A:A),"")</f>
        <v/>
      </c>
      <c r="E3574" s="540"/>
      <c r="F3574" s="542"/>
      <c r="G3574" s="506"/>
      <c r="H3574" s="507"/>
      <c r="I3574" s="540"/>
      <c r="J3574" s="540"/>
      <c r="K3574" s="543"/>
      <c r="L3574" s="543"/>
      <c r="M3574" s="543" t="str">
        <f t="array" aca="1" ref="M3574" ca="1">IFERROR(_xludf.IFS(지출내역_LMT!$J3574="원천",지출내역_LMT!$K3574*3.3%*-1,지출내역_LMT!$J3574="원천/고용",SUM(지출내역_LMT!$K3574*3.3%*-1,지출내역_LMT!$K3574*75%*0.8%*-1)),"")</f>
        <v/>
      </c>
      <c r="N3574" s="543"/>
      <c r="O3574" s="540"/>
      <c r="P3574" s="540"/>
      <c r="Q3574" s="537"/>
      <c r="R3574" s="537"/>
      <c r="S3574" s="537"/>
    </row>
    <row r="3575" spans="2:19" ht="18.75" customHeight="1">
      <c r="B3575" s="541"/>
      <c r="C3575" s="541"/>
      <c r="D3575" s="538" t="str">
        <f ca="1">IFERROR(_xludf.XLOOKUP(E3575,예산코드!D:D,예산코드!A:A),"")</f>
        <v/>
      </c>
      <c r="E3575" s="541"/>
      <c r="F3575" s="544"/>
      <c r="G3575" s="508"/>
      <c r="H3575" s="509"/>
      <c r="I3575" s="541"/>
      <c r="J3575" s="541"/>
      <c r="K3575" s="545"/>
      <c r="L3575" s="545"/>
      <c r="M3575" s="545" t="str">
        <f t="array" aca="1" ref="M3575" ca="1">IFERROR(_xludf.IFS(지출내역_LMT!$J3575="원천",지출내역_LMT!$K3575*3.3%*-1,지출내역_LMT!$J3575="원천/고용",SUM(지출내역_LMT!$K3575*3.3%*-1,지출내역_LMT!$K3575*75%*0.8%*-1)),"")</f>
        <v/>
      </c>
      <c r="N3575" s="545"/>
      <c r="O3575" s="541"/>
      <c r="P3575" s="541"/>
      <c r="Q3575" s="537"/>
      <c r="R3575" s="537"/>
      <c r="S3575" s="537"/>
    </row>
    <row r="3576" spans="2:19" ht="18.75" customHeight="1">
      <c r="B3576" s="540"/>
      <c r="C3576" s="540"/>
      <c r="D3576" s="538" t="str">
        <f ca="1">IFERROR(_xludf.XLOOKUP(E3576,예산코드!D:D,예산코드!A:A),"")</f>
        <v/>
      </c>
      <c r="E3576" s="540"/>
      <c r="F3576" s="542"/>
      <c r="G3576" s="506"/>
      <c r="H3576" s="507"/>
      <c r="I3576" s="540"/>
      <c r="J3576" s="540"/>
      <c r="K3576" s="543"/>
      <c r="L3576" s="543"/>
      <c r="M3576" s="543" t="str">
        <f t="array" aca="1" ref="M3576" ca="1">IFERROR(_xludf.IFS(지출내역_LMT!$J3576="원천",지출내역_LMT!$K3576*3.3%*-1,지출내역_LMT!$J3576="원천/고용",SUM(지출내역_LMT!$K3576*3.3%*-1,지출내역_LMT!$K3576*75%*0.8%*-1)),"")</f>
        <v/>
      </c>
      <c r="N3576" s="543"/>
      <c r="O3576" s="540"/>
      <c r="P3576" s="540"/>
      <c r="Q3576" s="537"/>
      <c r="R3576" s="537"/>
      <c r="S3576" s="537"/>
    </row>
    <row r="3577" spans="2:19" ht="18.75" customHeight="1">
      <c r="B3577" s="541"/>
      <c r="C3577" s="541"/>
      <c r="D3577" s="538" t="str">
        <f ca="1">IFERROR(_xludf.XLOOKUP(E3577,예산코드!D:D,예산코드!A:A),"")</f>
        <v/>
      </c>
      <c r="E3577" s="541"/>
      <c r="F3577" s="544"/>
      <c r="G3577" s="508"/>
      <c r="H3577" s="509"/>
      <c r="I3577" s="541"/>
      <c r="J3577" s="541"/>
      <c r="K3577" s="545"/>
      <c r="L3577" s="545"/>
      <c r="M3577" s="545" t="str">
        <f t="array" aca="1" ref="M3577" ca="1">IFERROR(_xludf.IFS(지출내역_LMT!$J3577="원천",지출내역_LMT!$K3577*3.3%*-1,지출내역_LMT!$J3577="원천/고용",SUM(지출내역_LMT!$K3577*3.3%*-1,지출내역_LMT!$K3577*75%*0.8%*-1)),"")</f>
        <v/>
      </c>
      <c r="N3577" s="545"/>
      <c r="O3577" s="541"/>
      <c r="P3577" s="541"/>
      <c r="Q3577" s="537"/>
      <c r="R3577" s="537"/>
      <c r="S3577" s="537"/>
    </row>
    <row r="3578" spans="2:19" ht="18.75" customHeight="1">
      <c r="B3578" s="540"/>
      <c r="C3578" s="540"/>
      <c r="D3578" s="538" t="str">
        <f ca="1">IFERROR(_xludf.XLOOKUP(E3578,예산코드!D:D,예산코드!A:A),"")</f>
        <v/>
      </c>
      <c r="E3578" s="540"/>
      <c r="F3578" s="542"/>
      <c r="G3578" s="506"/>
      <c r="H3578" s="507"/>
      <c r="I3578" s="540"/>
      <c r="J3578" s="540"/>
      <c r="K3578" s="543"/>
      <c r="L3578" s="543"/>
      <c r="M3578" s="543" t="str">
        <f t="array" aca="1" ref="M3578" ca="1">IFERROR(_xludf.IFS(지출내역_LMT!$J3578="원천",지출내역_LMT!$K3578*3.3%*-1,지출내역_LMT!$J3578="원천/고용",SUM(지출내역_LMT!$K3578*3.3%*-1,지출내역_LMT!$K3578*75%*0.8%*-1)),"")</f>
        <v/>
      </c>
      <c r="N3578" s="543"/>
      <c r="O3578" s="540"/>
      <c r="P3578" s="540"/>
      <c r="Q3578" s="537"/>
      <c r="R3578" s="537"/>
      <c r="S3578" s="537"/>
    </row>
    <row r="3579" spans="2:19" ht="18.75" customHeight="1">
      <c r="B3579" s="541"/>
      <c r="C3579" s="541"/>
      <c r="D3579" s="538" t="str">
        <f ca="1">IFERROR(_xludf.XLOOKUP(E3579,예산코드!D:D,예산코드!A:A),"")</f>
        <v/>
      </c>
      <c r="E3579" s="541"/>
      <c r="F3579" s="544"/>
      <c r="G3579" s="508"/>
      <c r="H3579" s="509"/>
      <c r="I3579" s="541"/>
      <c r="J3579" s="541"/>
      <c r="K3579" s="545"/>
      <c r="L3579" s="545"/>
      <c r="M3579" s="545" t="str">
        <f t="array" aca="1" ref="M3579" ca="1">IFERROR(_xludf.IFS(지출내역_LMT!$J3579="원천",지출내역_LMT!$K3579*3.3%*-1,지출내역_LMT!$J3579="원천/고용",SUM(지출내역_LMT!$K3579*3.3%*-1,지출내역_LMT!$K3579*75%*0.8%*-1)),"")</f>
        <v/>
      </c>
      <c r="N3579" s="545"/>
      <c r="O3579" s="541"/>
      <c r="P3579" s="541"/>
      <c r="Q3579" s="537"/>
      <c r="R3579" s="537"/>
      <c r="S3579" s="537"/>
    </row>
    <row r="3580" spans="2:19" ht="18.75" customHeight="1">
      <c r="B3580" s="540"/>
      <c r="C3580" s="540"/>
      <c r="D3580" s="538" t="str">
        <f ca="1">IFERROR(_xludf.XLOOKUP(E3580,예산코드!D:D,예산코드!A:A),"")</f>
        <v/>
      </c>
      <c r="E3580" s="540"/>
      <c r="F3580" s="542"/>
      <c r="G3580" s="506"/>
      <c r="H3580" s="507"/>
      <c r="I3580" s="540"/>
      <c r="J3580" s="540"/>
      <c r="K3580" s="543"/>
      <c r="L3580" s="543"/>
      <c r="M3580" s="543" t="str">
        <f t="array" aca="1" ref="M3580" ca="1">IFERROR(_xludf.IFS(지출내역_LMT!$J3580="원천",지출내역_LMT!$K3580*3.3%*-1,지출내역_LMT!$J3580="원천/고용",SUM(지출내역_LMT!$K3580*3.3%*-1,지출내역_LMT!$K3580*75%*0.8%*-1)),"")</f>
        <v/>
      </c>
      <c r="N3580" s="543"/>
      <c r="O3580" s="540"/>
      <c r="P3580" s="540"/>
      <c r="Q3580" s="537"/>
      <c r="R3580" s="537"/>
      <c r="S3580" s="537"/>
    </row>
    <row r="3581" spans="2:19" ht="18.75" customHeight="1">
      <c r="B3581" s="541"/>
      <c r="C3581" s="541"/>
      <c r="D3581" s="538" t="str">
        <f ca="1">IFERROR(_xludf.XLOOKUP(E3581,예산코드!D:D,예산코드!A:A),"")</f>
        <v/>
      </c>
      <c r="E3581" s="541"/>
      <c r="F3581" s="544"/>
      <c r="G3581" s="508"/>
      <c r="H3581" s="509"/>
      <c r="I3581" s="541"/>
      <c r="J3581" s="541"/>
      <c r="K3581" s="545"/>
      <c r="L3581" s="545"/>
      <c r="M3581" s="545" t="str">
        <f t="array" aca="1" ref="M3581" ca="1">IFERROR(_xludf.IFS(지출내역_LMT!$J3581="원천",지출내역_LMT!$K3581*3.3%*-1,지출내역_LMT!$J3581="원천/고용",SUM(지출내역_LMT!$K3581*3.3%*-1,지출내역_LMT!$K3581*75%*0.8%*-1)),"")</f>
        <v/>
      </c>
      <c r="N3581" s="545"/>
      <c r="O3581" s="541"/>
      <c r="P3581" s="541"/>
      <c r="Q3581" s="537"/>
      <c r="R3581" s="537"/>
      <c r="S3581" s="537"/>
    </row>
    <row r="3582" spans="2:19" ht="18.75" customHeight="1">
      <c r="B3582" s="540"/>
      <c r="C3582" s="540"/>
      <c r="D3582" s="538" t="str">
        <f ca="1">IFERROR(_xludf.XLOOKUP(E3582,예산코드!D:D,예산코드!A:A),"")</f>
        <v/>
      </c>
      <c r="E3582" s="540"/>
      <c r="F3582" s="542"/>
      <c r="G3582" s="506"/>
      <c r="H3582" s="507"/>
      <c r="I3582" s="540"/>
      <c r="J3582" s="540"/>
      <c r="K3582" s="543"/>
      <c r="L3582" s="543"/>
      <c r="M3582" s="543" t="str">
        <f t="array" aca="1" ref="M3582" ca="1">IFERROR(_xludf.IFS(지출내역_LMT!$J3582="원천",지출내역_LMT!$K3582*3.3%*-1,지출내역_LMT!$J3582="원천/고용",SUM(지출내역_LMT!$K3582*3.3%*-1,지출내역_LMT!$K3582*75%*0.8%*-1)),"")</f>
        <v/>
      </c>
      <c r="N3582" s="543"/>
      <c r="O3582" s="540"/>
      <c r="P3582" s="540"/>
      <c r="Q3582" s="537"/>
      <c r="R3582" s="537"/>
      <c r="S3582" s="537"/>
    </row>
    <row r="3583" spans="2:19" ht="18.75" customHeight="1">
      <c r="B3583" s="541"/>
      <c r="C3583" s="541"/>
      <c r="D3583" s="538" t="str">
        <f ca="1">IFERROR(_xludf.XLOOKUP(E3583,예산코드!D:D,예산코드!A:A),"")</f>
        <v/>
      </c>
      <c r="E3583" s="541"/>
      <c r="F3583" s="544"/>
      <c r="G3583" s="508"/>
      <c r="H3583" s="509"/>
      <c r="I3583" s="541"/>
      <c r="J3583" s="541"/>
      <c r="K3583" s="545"/>
      <c r="L3583" s="545"/>
      <c r="M3583" s="545" t="str">
        <f t="array" aca="1" ref="M3583" ca="1">IFERROR(_xludf.IFS(지출내역_LMT!$J3583="원천",지출내역_LMT!$K3583*3.3%*-1,지출내역_LMT!$J3583="원천/고용",SUM(지출내역_LMT!$K3583*3.3%*-1,지출내역_LMT!$K3583*75%*0.8%*-1)),"")</f>
        <v/>
      </c>
      <c r="N3583" s="545"/>
      <c r="O3583" s="541"/>
      <c r="P3583" s="541"/>
      <c r="Q3583" s="537"/>
      <c r="R3583" s="537"/>
      <c r="S3583" s="537"/>
    </row>
    <row r="3584" spans="2:19" ht="18.75" customHeight="1">
      <c r="B3584" s="540"/>
      <c r="C3584" s="540"/>
      <c r="D3584" s="538" t="str">
        <f ca="1">IFERROR(_xludf.XLOOKUP(E3584,예산코드!D:D,예산코드!A:A),"")</f>
        <v/>
      </c>
      <c r="E3584" s="540"/>
      <c r="F3584" s="542"/>
      <c r="G3584" s="506"/>
      <c r="H3584" s="507"/>
      <c r="I3584" s="540"/>
      <c r="J3584" s="540"/>
      <c r="K3584" s="543"/>
      <c r="L3584" s="543"/>
      <c r="M3584" s="543" t="str">
        <f t="array" aca="1" ref="M3584" ca="1">IFERROR(_xludf.IFS(지출내역_LMT!$J3584="원천",지출내역_LMT!$K3584*3.3%*-1,지출내역_LMT!$J3584="원천/고용",SUM(지출내역_LMT!$K3584*3.3%*-1,지출내역_LMT!$K3584*75%*0.8%*-1)),"")</f>
        <v/>
      </c>
      <c r="N3584" s="543"/>
      <c r="O3584" s="540"/>
      <c r="P3584" s="540"/>
      <c r="Q3584" s="537"/>
      <c r="R3584" s="537"/>
      <c r="S3584" s="537"/>
    </row>
    <row r="3585" spans="2:19" ht="18.75" customHeight="1">
      <c r="B3585" s="541"/>
      <c r="C3585" s="541"/>
      <c r="D3585" s="538" t="str">
        <f ca="1">IFERROR(_xludf.XLOOKUP(E3585,예산코드!D:D,예산코드!A:A),"")</f>
        <v/>
      </c>
      <c r="E3585" s="541"/>
      <c r="F3585" s="544"/>
      <c r="G3585" s="508"/>
      <c r="H3585" s="509"/>
      <c r="I3585" s="541"/>
      <c r="J3585" s="541"/>
      <c r="K3585" s="545"/>
      <c r="L3585" s="545"/>
      <c r="M3585" s="545" t="str">
        <f t="array" aca="1" ref="M3585" ca="1">IFERROR(_xludf.IFS(지출내역_LMT!$J3585="원천",지출내역_LMT!$K3585*3.3%*-1,지출내역_LMT!$J3585="원천/고용",SUM(지출내역_LMT!$K3585*3.3%*-1,지출내역_LMT!$K3585*75%*0.8%*-1)),"")</f>
        <v/>
      </c>
      <c r="N3585" s="545"/>
      <c r="O3585" s="541"/>
      <c r="P3585" s="541"/>
      <c r="Q3585" s="537"/>
      <c r="R3585" s="537"/>
      <c r="S3585" s="537"/>
    </row>
    <row r="3586" spans="2:19" ht="18.75" customHeight="1">
      <c r="B3586" s="540"/>
      <c r="C3586" s="540"/>
      <c r="D3586" s="538" t="str">
        <f ca="1">IFERROR(_xludf.XLOOKUP(E3586,예산코드!D:D,예산코드!A:A),"")</f>
        <v/>
      </c>
      <c r="E3586" s="540"/>
      <c r="F3586" s="542"/>
      <c r="G3586" s="506"/>
      <c r="H3586" s="507"/>
      <c r="I3586" s="540"/>
      <c r="J3586" s="540"/>
      <c r="K3586" s="543"/>
      <c r="L3586" s="543"/>
      <c r="M3586" s="543" t="str">
        <f t="array" aca="1" ref="M3586" ca="1">IFERROR(_xludf.IFS(지출내역_LMT!$J3586="원천",지출내역_LMT!$K3586*3.3%*-1,지출내역_LMT!$J3586="원천/고용",SUM(지출내역_LMT!$K3586*3.3%*-1,지출내역_LMT!$K3586*75%*0.8%*-1)),"")</f>
        <v/>
      </c>
      <c r="N3586" s="543"/>
      <c r="O3586" s="540"/>
      <c r="P3586" s="540"/>
      <c r="Q3586" s="537"/>
      <c r="R3586" s="537"/>
      <c r="S3586" s="537"/>
    </row>
    <row r="3587" spans="2:19" ht="18.75" customHeight="1">
      <c r="B3587" s="541"/>
      <c r="C3587" s="541"/>
      <c r="D3587" s="538" t="str">
        <f ca="1">IFERROR(_xludf.XLOOKUP(E3587,예산코드!D:D,예산코드!A:A),"")</f>
        <v/>
      </c>
      <c r="E3587" s="541"/>
      <c r="F3587" s="544"/>
      <c r="G3587" s="508"/>
      <c r="H3587" s="509"/>
      <c r="I3587" s="541"/>
      <c r="J3587" s="541"/>
      <c r="K3587" s="545"/>
      <c r="L3587" s="545"/>
      <c r="M3587" s="545" t="str">
        <f t="array" aca="1" ref="M3587" ca="1">IFERROR(_xludf.IFS(지출내역_LMT!$J3587="원천",지출내역_LMT!$K3587*3.3%*-1,지출내역_LMT!$J3587="원천/고용",SUM(지출내역_LMT!$K3587*3.3%*-1,지출내역_LMT!$K3587*75%*0.8%*-1)),"")</f>
        <v/>
      </c>
      <c r="N3587" s="545"/>
      <c r="O3587" s="541"/>
      <c r="P3587" s="541"/>
      <c r="Q3587" s="537"/>
      <c r="R3587" s="537"/>
      <c r="S3587" s="537"/>
    </row>
    <row r="3588" spans="2:19" ht="18.75" customHeight="1">
      <c r="B3588" s="540"/>
      <c r="C3588" s="540"/>
      <c r="D3588" s="538" t="str">
        <f ca="1">IFERROR(_xludf.XLOOKUP(E3588,예산코드!D:D,예산코드!A:A),"")</f>
        <v/>
      </c>
      <c r="E3588" s="540"/>
      <c r="F3588" s="542"/>
      <c r="G3588" s="506"/>
      <c r="H3588" s="507"/>
      <c r="I3588" s="540"/>
      <c r="J3588" s="540"/>
      <c r="K3588" s="543"/>
      <c r="L3588" s="543"/>
      <c r="M3588" s="543" t="str">
        <f t="array" aca="1" ref="M3588" ca="1">IFERROR(_xludf.IFS(지출내역_LMT!$J3588="원천",지출내역_LMT!$K3588*3.3%*-1,지출내역_LMT!$J3588="원천/고용",SUM(지출내역_LMT!$K3588*3.3%*-1,지출내역_LMT!$K3588*75%*0.8%*-1)),"")</f>
        <v/>
      </c>
      <c r="N3588" s="543"/>
      <c r="O3588" s="540"/>
      <c r="P3588" s="540"/>
      <c r="Q3588" s="537"/>
      <c r="R3588" s="537"/>
      <c r="S3588" s="537"/>
    </row>
    <row r="3589" spans="2:19" ht="18.75" customHeight="1">
      <c r="B3589" s="541"/>
      <c r="C3589" s="541"/>
      <c r="D3589" s="538" t="str">
        <f ca="1">IFERROR(_xludf.XLOOKUP(E3589,예산코드!D:D,예산코드!A:A),"")</f>
        <v/>
      </c>
      <c r="E3589" s="541"/>
      <c r="F3589" s="544"/>
      <c r="G3589" s="508"/>
      <c r="H3589" s="509"/>
      <c r="I3589" s="541"/>
      <c r="J3589" s="541"/>
      <c r="K3589" s="545"/>
      <c r="L3589" s="545"/>
      <c r="M3589" s="545" t="str">
        <f t="array" aca="1" ref="M3589" ca="1">IFERROR(_xludf.IFS(지출내역_LMT!$J3589="원천",지출내역_LMT!$K3589*3.3%*-1,지출내역_LMT!$J3589="원천/고용",SUM(지출내역_LMT!$K3589*3.3%*-1,지출내역_LMT!$K3589*75%*0.8%*-1)),"")</f>
        <v/>
      </c>
      <c r="N3589" s="545"/>
      <c r="O3589" s="541"/>
      <c r="P3589" s="541"/>
      <c r="Q3589" s="537"/>
      <c r="R3589" s="537"/>
      <c r="S3589" s="537"/>
    </row>
    <row r="3590" spans="2:19" ht="18.75" customHeight="1">
      <c r="B3590" s="540"/>
      <c r="C3590" s="540"/>
      <c r="D3590" s="538" t="str">
        <f ca="1">IFERROR(_xludf.XLOOKUP(E3590,예산코드!D:D,예산코드!A:A),"")</f>
        <v/>
      </c>
      <c r="E3590" s="540"/>
      <c r="F3590" s="542"/>
      <c r="G3590" s="506"/>
      <c r="H3590" s="507"/>
      <c r="I3590" s="540"/>
      <c r="J3590" s="540"/>
      <c r="K3590" s="543"/>
      <c r="L3590" s="543"/>
      <c r="M3590" s="543" t="str">
        <f t="array" aca="1" ref="M3590" ca="1">IFERROR(_xludf.IFS(지출내역_LMT!$J3590="원천",지출내역_LMT!$K3590*3.3%*-1,지출내역_LMT!$J3590="원천/고용",SUM(지출내역_LMT!$K3590*3.3%*-1,지출내역_LMT!$K3590*75%*0.8%*-1)),"")</f>
        <v/>
      </c>
      <c r="N3590" s="543"/>
      <c r="O3590" s="540"/>
      <c r="P3590" s="540"/>
      <c r="Q3590" s="537"/>
      <c r="R3590" s="537"/>
      <c r="S3590" s="537"/>
    </row>
    <row r="3591" spans="2:19" ht="18.75" customHeight="1">
      <c r="B3591" s="541"/>
      <c r="C3591" s="541"/>
      <c r="D3591" s="538" t="str">
        <f ca="1">IFERROR(_xludf.XLOOKUP(E3591,예산코드!D:D,예산코드!A:A),"")</f>
        <v/>
      </c>
      <c r="E3591" s="541"/>
      <c r="F3591" s="544"/>
      <c r="G3591" s="508"/>
      <c r="H3591" s="509"/>
      <c r="I3591" s="541"/>
      <c r="J3591" s="541"/>
      <c r="K3591" s="545"/>
      <c r="L3591" s="545"/>
      <c r="M3591" s="545" t="str">
        <f t="array" aca="1" ref="M3591" ca="1">IFERROR(_xludf.IFS(지출내역_LMT!$J3591="원천",지출내역_LMT!$K3591*3.3%*-1,지출내역_LMT!$J3591="원천/고용",SUM(지출내역_LMT!$K3591*3.3%*-1,지출내역_LMT!$K3591*75%*0.8%*-1)),"")</f>
        <v/>
      </c>
      <c r="N3591" s="545"/>
      <c r="O3591" s="541"/>
      <c r="P3591" s="541"/>
      <c r="Q3591" s="537"/>
      <c r="R3591" s="537"/>
      <c r="S3591" s="537"/>
    </row>
    <row r="3592" spans="2:19" ht="18.75" customHeight="1">
      <c r="B3592" s="540"/>
      <c r="C3592" s="540"/>
      <c r="D3592" s="538" t="str">
        <f ca="1">IFERROR(_xludf.XLOOKUP(E3592,예산코드!D:D,예산코드!A:A),"")</f>
        <v/>
      </c>
      <c r="E3592" s="540"/>
      <c r="F3592" s="542"/>
      <c r="G3592" s="506"/>
      <c r="H3592" s="507"/>
      <c r="I3592" s="540"/>
      <c r="J3592" s="540"/>
      <c r="K3592" s="543"/>
      <c r="L3592" s="543"/>
      <c r="M3592" s="543" t="str">
        <f t="array" aca="1" ref="M3592" ca="1">IFERROR(_xludf.IFS(지출내역_LMT!$J3592="원천",지출내역_LMT!$K3592*3.3%*-1,지출내역_LMT!$J3592="원천/고용",SUM(지출내역_LMT!$K3592*3.3%*-1,지출내역_LMT!$K3592*75%*0.8%*-1)),"")</f>
        <v/>
      </c>
      <c r="N3592" s="543"/>
      <c r="O3592" s="540"/>
      <c r="P3592" s="540"/>
      <c r="Q3592" s="537"/>
      <c r="R3592" s="537"/>
      <c r="S3592" s="537"/>
    </row>
    <row r="3593" spans="2:19" ht="18.75" customHeight="1">
      <c r="B3593" s="541"/>
      <c r="C3593" s="541"/>
      <c r="D3593" s="538" t="str">
        <f ca="1">IFERROR(_xludf.XLOOKUP(E3593,예산코드!D:D,예산코드!A:A),"")</f>
        <v/>
      </c>
      <c r="E3593" s="541"/>
      <c r="F3593" s="544"/>
      <c r="G3593" s="508"/>
      <c r="H3593" s="509"/>
      <c r="I3593" s="541"/>
      <c r="J3593" s="541"/>
      <c r="K3593" s="545"/>
      <c r="L3593" s="545"/>
      <c r="M3593" s="545" t="str">
        <f t="array" aca="1" ref="M3593" ca="1">IFERROR(_xludf.IFS(지출내역_LMT!$J3593="원천",지출내역_LMT!$K3593*3.3%*-1,지출내역_LMT!$J3593="원천/고용",SUM(지출내역_LMT!$K3593*3.3%*-1,지출내역_LMT!$K3593*75%*0.8%*-1)),"")</f>
        <v/>
      </c>
      <c r="N3593" s="545"/>
      <c r="O3593" s="541"/>
      <c r="P3593" s="541"/>
      <c r="Q3593" s="537"/>
      <c r="R3593" s="537"/>
      <c r="S3593" s="537"/>
    </row>
    <row r="3594" spans="2:19" ht="18.75" customHeight="1">
      <c r="B3594" s="540"/>
      <c r="C3594" s="540"/>
      <c r="D3594" s="538" t="str">
        <f ca="1">IFERROR(_xludf.XLOOKUP(E3594,예산코드!D:D,예산코드!A:A),"")</f>
        <v/>
      </c>
      <c r="E3594" s="540"/>
      <c r="F3594" s="542"/>
      <c r="G3594" s="506"/>
      <c r="H3594" s="507"/>
      <c r="I3594" s="540"/>
      <c r="J3594" s="540"/>
      <c r="K3594" s="543"/>
      <c r="L3594" s="543"/>
      <c r="M3594" s="543" t="str">
        <f t="array" aca="1" ref="M3594" ca="1">IFERROR(_xludf.IFS(지출내역_LMT!$J3594="원천",지출내역_LMT!$K3594*3.3%*-1,지출내역_LMT!$J3594="원천/고용",SUM(지출내역_LMT!$K3594*3.3%*-1,지출내역_LMT!$K3594*75%*0.8%*-1)),"")</f>
        <v/>
      </c>
      <c r="N3594" s="543"/>
      <c r="O3594" s="540"/>
      <c r="P3594" s="540"/>
      <c r="Q3594" s="537"/>
      <c r="R3594" s="537"/>
      <c r="S3594" s="537"/>
    </row>
    <row r="3595" spans="2:19" ht="18.75" customHeight="1">
      <c r="B3595" s="541"/>
      <c r="C3595" s="541"/>
      <c r="D3595" s="538" t="str">
        <f ca="1">IFERROR(_xludf.XLOOKUP(E3595,예산코드!D:D,예산코드!A:A),"")</f>
        <v/>
      </c>
      <c r="E3595" s="541"/>
      <c r="F3595" s="544"/>
      <c r="G3595" s="508"/>
      <c r="H3595" s="509"/>
      <c r="I3595" s="541"/>
      <c r="J3595" s="541"/>
      <c r="K3595" s="545"/>
      <c r="L3595" s="545"/>
      <c r="M3595" s="545" t="str">
        <f t="array" aca="1" ref="M3595" ca="1">IFERROR(_xludf.IFS(지출내역_LMT!$J3595="원천",지출내역_LMT!$K3595*3.3%*-1,지출내역_LMT!$J3595="원천/고용",SUM(지출내역_LMT!$K3595*3.3%*-1,지출내역_LMT!$K3595*75%*0.8%*-1)),"")</f>
        <v/>
      </c>
      <c r="N3595" s="545"/>
      <c r="O3595" s="541"/>
      <c r="P3595" s="541"/>
      <c r="Q3595" s="537"/>
      <c r="R3595" s="537"/>
      <c r="S3595" s="537"/>
    </row>
    <row r="3596" spans="2:19" ht="18.75" customHeight="1">
      <c r="B3596" s="540"/>
      <c r="C3596" s="540"/>
      <c r="D3596" s="538" t="str">
        <f ca="1">IFERROR(_xludf.XLOOKUP(E3596,예산코드!D:D,예산코드!A:A),"")</f>
        <v/>
      </c>
      <c r="E3596" s="540"/>
      <c r="F3596" s="542"/>
      <c r="G3596" s="506"/>
      <c r="H3596" s="507"/>
      <c r="I3596" s="540"/>
      <c r="J3596" s="540"/>
      <c r="K3596" s="543"/>
      <c r="L3596" s="543"/>
      <c r="M3596" s="543" t="str">
        <f t="array" aca="1" ref="M3596" ca="1">IFERROR(_xludf.IFS(지출내역_LMT!$J3596="원천",지출내역_LMT!$K3596*3.3%*-1,지출내역_LMT!$J3596="원천/고용",SUM(지출내역_LMT!$K3596*3.3%*-1,지출내역_LMT!$K3596*75%*0.8%*-1)),"")</f>
        <v/>
      </c>
      <c r="N3596" s="543"/>
      <c r="O3596" s="540"/>
      <c r="P3596" s="540"/>
      <c r="Q3596" s="537"/>
      <c r="R3596" s="537"/>
      <c r="S3596" s="537"/>
    </row>
    <row r="3597" spans="2:19" ht="18.75" customHeight="1">
      <c r="B3597" s="541"/>
      <c r="C3597" s="541"/>
      <c r="D3597" s="538" t="str">
        <f ca="1">IFERROR(_xludf.XLOOKUP(E3597,예산코드!D:D,예산코드!A:A),"")</f>
        <v/>
      </c>
      <c r="E3597" s="541"/>
      <c r="F3597" s="544"/>
      <c r="G3597" s="508"/>
      <c r="H3597" s="509"/>
      <c r="I3597" s="541"/>
      <c r="J3597" s="541"/>
      <c r="K3597" s="545"/>
      <c r="L3597" s="545"/>
      <c r="M3597" s="545" t="str">
        <f t="array" aca="1" ref="M3597" ca="1">IFERROR(_xludf.IFS(지출내역_LMT!$J3597="원천",지출내역_LMT!$K3597*3.3%*-1,지출내역_LMT!$J3597="원천/고용",SUM(지출내역_LMT!$K3597*3.3%*-1,지출내역_LMT!$K3597*75%*0.8%*-1)),"")</f>
        <v/>
      </c>
      <c r="N3597" s="545"/>
      <c r="O3597" s="541"/>
      <c r="P3597" s="541"/>
      <c r="Q3597" s="537"/>
      <c r="R3597" s="537"/>
      <c r="S3597" s="537"/>
    </row>
    <row r="3598" spans="2:19" ht="18.75" customHeight="1">
      <c r="B3598" s="540"/>
      <c r="C3598" s="540"/>
      <c r="D3598" s="538" t="str">
        <f ca="1">IFERROR(_xludf.XLOOKUP(E3598,예산코드!D:D,예산코드!A:A),"")</f>
        <v/>
      </c>
      <c r="E3598" s="540"/>
      <c r="F3598" s="542"/>
      <c r="G3598" s="506"/>
      <c r="H3598" s="507"/>
      <c r="I3598" s="540"/>
      <c r="J3598" s="540"/>
      <c r="K3598" s="543"/>
      <c r="L3598" s="543"/>
      <c r="M3598" s="543" t="str">
        <f t="array" aca="1" ref="M3598" ca="1">IFERROR(_xludf.IFS(지출내역_LMT!$J3598="원천",지출내역_LMT!$K3598*3.3%*-1,지출내역_LMT!$J3598="원천/고용",SUM(지출내역_LMT!$K3598*3.3%*-1,지출내역_LMT!$K3598*75%*0.8%*-1)),"")</f>
        <v/>
      </c>
      <c r="N3598" s="543"/>
      <c r="O3598" s="540"/>
      <c r="P3598" s="540"/>
      <c r="Q3598" s="537"/>
      <c r="R3598" s="537"/>
      <c r="S3598" s="537"/>
    </row>
    <row r="3599" spans="2:19" ht="18.75" customHeight="1">
      <c r="B3599" s="541"/>
      <c r="C3599" s="541"/>
      <c r="D3599" s="538" t="str">
        <f ca="1">IFERROR(_xludf.XLOOKUP(E3599,예산코드!D:D,예산코드!A:A),"")</f>
        <v/>
      </c>
      <c r="E3599" s="541"/>
      <c r="F3599" s="544"/>
      <c r="G3599" s="508"/>
      <c r="H3599" s="509"/>
      <c r="I3599" s="541"/>
      <c r="J3599" s="541"/>
      <c r="K3599" s="545"/>
      <c r="L3599" s="545"/>
      <c r="M3599" s="545" t="str">
        <f t="array" aca="1" ref="M3599" ca="1">IFERROR(_xludf.IFS(지출내역_LMT!$J3599="원천",지출내역_LMT!$K3599*3.3%*-1,지출내역_LMT!$J3599="원천/고용",SUM(지출내역_LMT!$K3599*3.3%*-1,지출내역_LMT!$K3599*75%*0.8%*-1)),"")</f>
        <v/>
      </c>
      <c r="N3599" s="545"/>
      <c r="O3599" s="541"/>
      <c r="P3599" s="541"/>
      <c r="Q3599" s="537"/>
      <c r="R3599" s="537"/>
      <c r="S3599" s="537"/>
    </row>
    <row r="3600" spans="2:19" ht="18.75" customHeight="1">
      <c r="B3600" s="540"/>
      <c r="C3600" s="540"/>
      <c r="D3600" s="538" t="str">
        <f ca="1">IFERROR(_xludf.XLOOKUP(E3600,예산코드!D:D,예산코드!A:A),"")</f>
        <v/>
      </c>
      <c r="E3600" s="540"/>
      <c r="F3600" s="542"/>
      <c r="G3600" s="506"/>
      <c r="H3600" s="507"/>
      <c r="I3600" s="540"/>
      <c r="J3600" s="540"/>
      <c r="K3600" s="543"/>
      <c r="L3600" s="543"/>
      <c r="M3600" s="543" t="str">
        <f t="array" aca="1" ref="M3600" ca="1">IFERROR(_xludf.IFS(지출내역_LMT!$J3600="원천",지출내역_LMT!$K3600*3.3%*-1,지출내역_LMT!$J3600="원천/고용",SUM(지출내역_LMT!$K3600*3.3%*-1,지출내역_LMT!$K3600*75%*0.8%*-1)),"")</f>
        <v/>
      </c>
      <c r="N3600" s="543"/>
      <c r="O3600" s="540"/>
      <c r="P3600" s="540"/>
      <c r="Q3600" s="537"/>
      <c r="R3600" s="537"/>
      <c r="S3600" s="537"/>
    </row>
    <row r="3601" spans="2:19" ht="18.75" customHeight="1">
      <c r="B3601" s="541"/>
      <c r="C3601" s="541"/>
      <c r="D3601" s="538" t="str">
        <f ca="1">IFERROR(_xludf.XLOOKUP(E3601,예산코드!D:D,예산코드!A:A),"")</f>
        <v/>
      </c>
      <c r="E3601" s="541"/>
      <c r="F3601" s="544"/>
      <c r="G3601" s="508"/>
      <c r="H3601" s="509"/>
      <c r="I3601" s="541"/>
      <c r="J3601" s="541"/>
      <c r="K3601" s="545"/>
      <c r="L3601" s="545"/>
      <c r="M3601" s="545" t="str">
        <f t="array" aca="1" ref="M3601" ca="1">IFERROR(_xludf.IFS(지출내역_LMT!$J3601="원천",지출내역_LMT!$K3601*3.3%*-1,지출내역_LMT!$J3601="원천/고용",SUM(지출내역_LMT!$K3601*3.3%*-1,지출내역_LMT!$K3601*75%*0.8%*-1)),"")</f>
        <v/>
      </c>
      <c r="N3601" s="545"/>
      <c r="O3601" s="541"/>
      <c r="P3601" s="541"/>
      <c r="Q3601" s="537"/>
      <c r="R3601" s="537"/>
      <c r="S3601" s="537"/>
    </row>
    <row r="3602" spans="2:19" ht="18.75" customHeight="1">
      <c r="B3602" s="540"/>
      <c r="C3602" s="540"/>
      <c r="D3602" s="538" t="str">
        <f ca="1">IFERROR(_xludf.XLOOKUP(E3602,예산코드!D:D,예산코드!A:A),"")</f>
        <v/>
      </c>
      <c r="E3602" s="540"/>
      <c r="F3602" s="542"/>
      <c r="G3602" s="506"/>
      <c r="H3602" s="507"/>
      <c r="I3602" s="540"/>
      <c r="J3602" s="540"/>
      <c r="K3602" s="543"/>
      <c r="L3602" s="543"/>
      <c r="M3602" s="543" t="str">
        <f t="array" aca="1" ref="M3602" ca="1">IFERROR(_xludf.IFS(지출내역_LMT!$J3602="원천",지출내역_LMT!$K3602*3.3%*-1,지출내역_LMT!$J3602="원천/고용",SUM(지출내역_LMT!$K3602*3.3%*-1,지출내역_LMT!$K3602*75%*0.8%*-1)),"")</f>
        <v/>
      </c>
      <c r="N3602" s="543"/>
      <c r="O3602" s="540"/>
      <c r="P3602" s="540"/>
      <c r="Q3602" s="537"/>
      <c r="R3602" s="537"/>
      <c r="S3602" s="537"/>
    </row>
    <row r="3603" spans="2:19" ht="18.75" customHeight="1">
      <c r="B3603" s="541"/>
      <c r="C3603" s="541"/>
      <c r="D3603" s="538" t="str">
        <f ca="1">IFERROR(_xludf.XLOOKUP(E3603,예산코드!D:D,예산코드!A:A),"")</f>
        <v/>
      </c>
      <c r="E3603" s="541"/>
      <c r="F3603" s="544"/>
      <c r="G3603" s="508"/>
      <c r="H3603" s="509"/>
      <c r="I3603" s="541"/>
      <c r="J3603" s="541"/>
      <c r="K3603" s="545"/>
      <c r="L3603" s="545"/>
      <c r="M3603" s="545" t="str">
        <f t="array" aca="1" ref="M3603" ca="1">IFERROR(_xludf.IFS(지출내역_LMT!$J3603="원천",지출내역_LMT!$K3603*3.3%*-1,지출내역_LMT!$J3603="원천/고용",SUM(지출내역_LMT!$K3603*3.3%*-1,지출내역_LMT!$K3603*75%*0.8%*-1)),"")</f>
        <v/>
      </c>
      <c r="N3603" s="545"/>
      <c r="O3603" s="541"/>
      <c r="P3603" s="541"/>
      <c r="Q3603" s="537"/>
      <c r="R3603" s="537"/>
      <c r="S3603" s="537"/>
    </row>
    <row r="3604" spans="2:19" ht="18.75" customHeight="1">
      <c r="B3604" s="540"/>
      <c r="C3604" s="540"/>
      <c r="D3604" s="538" t="str">
        <f ca="1">IFERROR(_xludf.XLOOKUP(E3604,예산코드!D:D,예산코드!A:A),"")</f>
        <v/>
      </c>
      <c r="E3604" s="540"/>
      <c r="F3604" s="542"/>
      <c r="G3604" s="506"/>
      <c r="H3604" s="507"/>
      <c r="I3604" s="540"/>
      <c r="J3604" s="540"/>
      <c r="K3604" s="543"/>
      <c r="L3604" s="543"/>
      <c r="M3604" s="543" t="str">
        <f t="array" aca="1" ref="M3604" ca="1">IFERROR(_xludf.IFS(지출내역_LMT!$J3604="원천",지출내역_LMT!$K3604*3.3%*-1,지출내역_LMT!$J3604="원천/고용",SUM(지출내역_LMT!$K3604*3.3%*-1,지출내역_LMT!$K3604*75%*0.8%*-1)),"")</f>
        <v/>
      </c>
      <c r="N3604" s="543"/>
      <c r="O3604" s="540"/>
      <c r="P3604" s="540"/>
      <c r="Q3604" s="537"/>
      <c r="R3604" s="537"/>
      <c r="S3604" s="537"/>
    </row>
    <row r="3605" spans="2:19" ht="18.75" customHeight="1">
      <c r="B3605" s="541"/>
      <c r="C3605" s="541"/>
      <c r="D3605" s="538" t="str">
        <f ca="1">IFERROR(_xludf.XLOOKUP(E3605,예산코드!D:D,예산코드!A:A),"")</f>
        <v/>
      </c>
      <c r="E3605" s="541"/>
      <c r="F3605" s="544"/>
      <c r="G3605" s="508"/>
      <c r="H3605" s="509"/>
      <c r="I3605" s="541"/>
      <c r="J3605" s="541"/>
      <c r="K3605" s="545"/>
      <c r="L3605" s="545"/>
      <c r="M3605" s="545" t="str">
        <f t="array" aca="1" ref="M3605" ca="1">IFERROR(_xludf.IFS(지출내역_LMT!$J3605="원천",지출내역_LMT!$K3605*3.3%*-1,지출내역_LMT!$J3605="원천/고용",SUM(지출내역_LMT!$K3605*3.3%*-1,지출내역_LMT!$K3605*75%*0.8%*-1)),"")</f>
        <v/>
      </c>
      <c r="N3605" s="545"/>
      <c r="O3605" s="541"/>
      <c r="P3605" s="541"/>
      <c r="Q3605" s="537"/>
      <c r="R3605" s="537"/>
      <c r="S3605" s="537"/>
    </row>
    <row r="3606" spans="2:19" ht="18.75" customHeight="1">
      <c r="B3606" s="540"/>
      <c r="C3606" s="540"/>
      <c r="D3606" s="538" t="str">
        <f ca="1">IFERROR(_xludf.XLOOKUP(E3606,예산코드!D:D,예산코드!A:A),"")</f>
        <v/>
      </c>
      <c r="E3606" s="540"/>
      <c r="F3606" s="542"/>
      <c r="G3606" s="506"/>
      <c r="H3606" s="507"/>
      <c r="I3606" s="540"/>
      <c r="J3606" s="540"/>
      <c r="K3606" s="543"/>
      <c r="L3606" s="543"/>
      <c r="M3606" s="543" t="str">
        <f t="array" aca="1" ref="M3606" ca="1">IFERROR(_xludf.IFS(지출내역_LMT!$J3606="원천",지출내역_LMT!$K3606*3.3%*-1,지출내역_LMT!$J3606="원천/고용",SUM(지출내역_LMT!$K3606*3.3%*-1,지출내역_LMT!$K3606*75%*0.8%*-1)),"")</f>
        <v/>
      </c>
      <c r="N3606" s="543"/>
      <c r="O3606" s="540"/>
      <c r="P3606" s="540"/>
      <c r="Q3606" s="537"/>
      <c r="R3606" s="537"/>
      <c r="S3606" s="537"/>
    </row>
    <row r="3607" spans="2:19" ht="18.75" customHeight="1">
      <c r="B3607" s="541"/>
      <c r="C3607" s="541"/>
      <c r="D3607" s="538" t="str">
        <f ca="1">IFERROR(_xludf.XLOOKUP(E3607,예산코드!D:D,예산코드!A:A),"")</f>
        <v/>
      </c>
      <c r="E3607" s="541"/>
      <c r="F3607" s="544"/>
      <c r="G3607" s="508"/>
      <c r="H3607" s="509"/>
      <c r="I3607" s="541"/>
      <c r="J3607" s="541"/>
      <c r="K3607" s="545"/>
      <c r="L3607" s="545"/>
      <c r="M3607" s="545" t="str">
        <f t="array" aca="1" ref="M3607" ca="1">IFERROR(_xludf.IFS(지출내역_LMT!$J3607="원천",지출내역_LMT!$K3607*3.3%*-1,지출내역_LMT!$J3607="원천/고용",SUM(지출내역_LMT!$K3607*3.3%*-1,지출내역_LMT!$K3607*75%*0.8%*-1)),"")</f>
        <v/>
      </c>
      <c r="N3607" s="545"/>
      <c r="O3607" s="541"/>
      <c r="P3607" s="541"/>
      <c r="Q3607" s="537"/>
      <c r="R3607" s="537"/>
      <c r="S3607" s="537"/>
    </row>
    <row r="3608" spans="2:19" ht="18.75" customHeight="1">
      <c r="B3608" s="540"/>
      <c r="C3608" s="540"/>
      <c r="D3608" s="538" t="str">
        <f ca="1">IFERROR(_xludf.XLOOKUP(E3608,예산코드!D:D,예산코드!A:A),"")</f>
        <v/>
      </c>
      <c r="E3608" s="540"/>
      <c r="F3608" s="542"/>
      <c r="G3608" s="506"/>
      <c r="H3608" s="507"/>
      <c r="I3608" s="540"/>
      <c r="J3608" s="540"/>
      <c r="K3608" s="543"/>
      <c r="L3608" s="543"/>
      <c r="M3608" s="543" t="str">
        <f t="array" aca="1" ref="M3608" ca="1">IFERROR(_xludf.IFS(지출내역_LMT!$J3608="원천",지출내역_LMT!$K3608*3.3%*-1,지출내역_LMT!$J3608="원천/고용",SUM(지출내역_LMT!$K3608*3.3%*-1,지출내역_LMT!$K3608*75%*0.8%*-1)),"")</f>
        <v/>
      </c>
      <c r="N3608" s="543"/>
      <c r="O3608" s="540"/>
      <c r="P3608" s="540"/>
      <c r="Q3608" s="537"/>
      <c r="R3608" s="537"/>
      <c r="S3608" s="537"/>
    </row>
    <row r="3609" spans="2:19" ht="18.75" customHeight="1">
      <c r="B3609" s="541"/>
      <c r="C3609" s="541"/>
      <c r="D3609" s="538" t="str">
        <f ca="1">IFERROR(_xludf.XLOOKUP(E3609,예산코드!D:D,예산코드!A:A),"")</f>
        <v/>
      </c>
      <c r="E3609" s="541"/>
      <c r="F3609" s="544"/>
      <c r="G3609" s="508"/>
      <c r="H3609" s="509"/>
      <c r="I3609" s="541"/>
      <c r="J3609" s="541"/>
      <c r="K3609" s="545"/>
      <c r="L3609" s="545"/>
      <c r="M3609" s="545" t="str">
        <f t="array" aca="1" ref="M3609" ca="1">IFERROR(_xludf.IFS(지출내역_LMT!$J3609="원천",지출내역_LMT!$K3609*3.3%*-1,지출내역_LMT!$J3609="원천/고용",SUM(지출내역_LMT!$K3609*3.3%*-1,지출내역_LMT!$K3609*75%*0.8%*-1)),"")</f>
        <v/>
      </c>
      <c r="N3609" s="545"/>
      <c r="O3609" s="541"/>
      <c r="P3609" s="541"/>
      <c r="Q3609" s="537"/>
      <c r="R3609" s="537"/>
      <c r="S3609" s="537"/>
    </row>
    <row r="3610" spans="2:19" ht="18.75" customHeight="1">
      <c r="B3610" s="540"/>
      <c r="C3610" s="540"/>
      <c r="D3610" s="538" t="str">
        <f ca="1">IFERROR(_xludf.XLOOKUP(E3610,예산코드!D:D,예산코드!A:A),"")</f>
        <v/>
      </c>
      <c r="E3610" s="540"/>
      <c r="F3610" s="542"/>
      <c r="G3610" s="506"/>
      <c r="H3610" s="507"/>
      <c r="I3610" s="540"/>
      <c r="J3610" s="540"/>
      <c r="K3610" s="543"/>
      <c r="L3610" s="543"/>
      <c r="M3610" s="543" t="str">
        <f t="array" aca="1" ref="M3610" ca="1">IFERROR(_xludf.IFS(지출내역_LMT!$J3610="원천",지출내역_LMT!$K3610*3.3%*-1,지출내역_LMT!$J3610="원천/고용",SUM(지출내역_LMT!$K3610*3.3%*-1,지출내역_LMT!$K3610*75%*0.8%*-1)),"")</f>
        <v/>
      </c>
      <c r="N3610" s="543"/>
      <c r="O3610" s="540"/>
      <c r="P3610" s="540"/>
      <c r="Q3610" s="537"/>
      <c r="R3610" s="537"/>
      <c r="S3610" s="537"/>
    </row>
    <row r="3611" spans="2:19" ht="18.75" customHeight="1">
      <c r="B3611" s="541"/>
      <c r="C3611" s="541"/>
      <c r="D3611" s="538" t="str">
        <f ca="1">IFERROR(_xludf.XLOOKUP(E3611,예산코드!D:D,예산코드!A:A),"")</f>
        <v/>
      </c>
      <c r="E3611" s="541"/>
      <c r="F3611" s="544"/>
      <c r="G3611" s="508"/>
      <c r="H3611" s="509"/>
      <c r="I3611" s="541"/>
      <c r="J3611" s="541"/>
      <c r="K3611" s="545"/>
      <c r="L3611" s="545"/>
      <c r="M3611" s="545" t="str">
        <f t="array" aca="1" ref="M3611" ca="1">IFERROR(_xludf.IFS(지출내역_LMT!$J3611="원천",지출내역_LMT!$K3611*3.3%*-1,지출내역_LMT!$J3611="원천/고용",SUM(지출내역_LMT!$K3611*3.3%*-1,지출내역_LMT!$K3611*75%*0.8%*-1)),"")</f>
        <v/>
      </c>
      <c r="N3611" s="545"/>
      <c r="O3611" s="541"/>
      <c r="P3611" s="541"/>
      <c r="Q3611" s="537"/>
      <c r="R3611" s="537"/>
      <c r="S3611" s="537"/>
    </row>
    <row r="3612" spans="2:19" ht="18.75" customHeight="1">
      <c r="B3612" s="540"/>
      <c r="C3612" s="540"/>
      <c r="D3612" s="538" t="str">
        <f ca="1">IFERROR(_xludf.XLOOKUP(E3612,예산코드!D:D,예산코드!A:A),"")</f>
        <v/>
      </c>
      <c r="E3612" s="540"/>
      <c r="F3612" s="542"/>
      <c r="G3612" s="506"/>
      <c r="H3612" s="507"/>
      <c r="I3612" s="540"/>
      <c r="J3612" s="540"/>
      <c r="K3612" s="543"/>
      <c r="L3612" s="543"/>
      <c r="M3612" s="543" t="str">
        <f t="array" aca="1" ref="M3612" ca="1">IFERROR(_xludf.IFS(지출내역_LMT!$J3612="원천",지출내역_LMT!$K3612*3.3%*-1,지출내역_LMT!$J3612="원천/고용",SUM(지출내역_LMT!$K3612*3.3%*-1,지출내역_LMT!$K3612*75%*0.8%*-1)),"")</f>
        <v/>
      </c>
      <c r="N3612" s="543"/>
      <c r="O3612" s="540"/>
      <c r="P3612" s="540"/>
      <c r="Q3612" s="537"/>
      <c r="R3612" s="537"/>
      <c r="S3612" s="537"/>
    </row>
    <row r="3613" spans="2:19" ht="18.75" customHeight="1">
      <c r="B3613" s="541"/>
      <c r="C3613" s="541"/>
      <c r="D3613" s="538" t="str">
        <f ca="1">IFERROR(_xludf.XLOOKUP(E3613,예산코드!D:D,예산코드!A:A),"")</f>
        <v/>
      </c>
      <c r="E3613" s="541"/>
      <c r="F3613" s="544"/>
      <c r="G3613" s="508"/>
      <c r="H3613" s="509"/>
      <c r="I3613" s="541"/>
      <c r="J3613" s="541"/>
      <c r="K3613" s="545"/>
      <c r="L3613" s="545"/>
      <c r="M3613" s="545" t="str">
        <f t="array" aca="1" ref="M3613" ca="1">IFERROR(_xludf.IFS(지출내역_LMT!$J3613="원천",지출내역_LMT!$K3613*3.3%*-1,지출내역_LMT!$J3613="원천/고용",SUM(지출내역_LMT!$K3613*3.3%*-1,지출내역_LMT!$K3613*75%*0.8%*-1)),"")</f>
        <v/>
      </c>
      <c r="N3613" s="545"/>
      <c r="O3613" s="541"/>
      <c r="P3613" s="541"/>
      <c r="Q3613" s="537"/>
      <c r="R3613" s="537"/>
      <c r="S3613" s="537"/>
    </row>
    <row r="3614" spans="2:19" ht="18.75" customHeight="1">
      <c r="B3614" s="540"/>
      <c r="C3614" s="540"/>
      <c r="D3614" s="538" t="str">
        <f ca="1">IFERROR(_xludf.XLOOKUP(E3614,예산코드!D:D,예산코드!A:A),"")</f>
        <v/>
      </c>
      <c r="E3614" s="540"/>
      <c r="F3614" s="542"/>
      <c r="G3614" s="506"/>
      <c r="H3614" s="507"/>
      <c r="I3614" s="540"/>
      <c r="J3614" s="540"/>
      <c r="K3614" s="543"/>
      <c r="L3614" s="543"/>
      <c r="M3614" s="543" t="str">
        <f t="array" aca="1" ref="M3614" ca="1">IFERROR(_xludf.IFS(지출내역_LMT!$J3614="원천",지출내역_LMT!$K3614*3.3%*-1,지출내역_LMT!$J3614="원천/고용",SUM(지출내역_LMT!$K3614*3.3%*-1,지출내역_LMT!$K3614*75%*0.8%*-1)),"")</f>
        <v/>
      </c>
      <c r="N3614" s="543"/>
      <c r="O3614" s="540"/>
      <c r="P3614" s="540"/>
      <c r="Q3614" s="537"/>
      <c r="R3614" s="537"/>
      <c r="S3614" s="537"/>
    </row>
    <row r="3615" spans="2:19" ht="18.75" customHeight="1">
      <c r="B3615" s="541"/>
      <c r="C3615" s="541"/>
      <c r="D3615" s="538" t="str">
        <f ca="1">IFERROR(_xludf.XLOOKUP(E3615,예산코드!D:D,예산코드!A:A),"")</f>
        <v/>
      </c>
      <c r="E3615" s="541"/>
      <c r="F3615" s="544"/>
      <c r="G3615" s="508"/>
      <c r="H3615" s="509"/>
      <c r="I3615" s="541"/>
      <c r="J3615" s="541"/>
      <c r="K3615" s="545"/>
      <c r="L3615" s="545"/>
      <c r="M3615" s="545" t="str">
        <f t="array" aca="1" ref="M3615" ca="1">IFERROR(_xludf.IFS(지출내역_LMT!$J3615="원천",지출내역_LMT!$K3615*3.3%*-1,지출내역_LMT!$J3615="원천/고용",SUM(지출내역_LMT!$K3615*3.3%*-1,지출내역_LMT!$K3615*75%*0.8%*-1)),"")</f>
        <v/>
      </c>
      <c r="N3615" s="545"/>
      <c r="O3615" s="541"/>
      <c r="P3615" s="541"/>
      <c r="Q3615" s="537"/>
      <c r="R3615" s="537"/>
      <c r="S3615" s="537"/>
    </row>
    <row r="3616" spans="2:19" ht="18.75" customHeight="1">
      <c r="B3616" s="540"/>
      <c r="C3616" s="540"/>
      <c r="D3616" s="538" t="str">
        <f ca="1">IFERROR(_xludf.XLOOKUP(E3616,예산코드!D:D,예산코드!A:A),"")</f>
        <v/>
      </c>
      <c r="E3616" s="540"/>
      <c r="F3616" s="542"/>
      <c r="G3616" s="506"/>
      <c r="H3616" s="507"/>
      <c r="I3616" s="540"/>
      <c r="J3616" s="540"/>
      <c r="K3616" s="543"/>
      <c r="L3616" s="543"/>
      <c r="M3616" s="543" t="str">
        <f t="array" aca="1" ref="M3616" ca="1">IFERROR(_xludf.IFS(지출내역_LMT!$J3616="원천",지출내역_LMT!$K3616*3.3%*-1,지출내역_LMT!$J3616="원천/고용",SUM(지출내역_LMT!$K3616*3.3%*-1,지출내역_LMT!$K3616*75%*0.8%*-1)),"")</f>
        <v/>
      </c>
      <c r="N3616" s="543"/>
      <c r="O3616" s="540"/>
      <c r="P3616" s="540"/>
      <c r="Q3616" s="537"/>
      <c r="R3616" s="537"/>
      <c r="S3616" s="537"/>
    </row>
    <row r="3617" spans="2:19" ht="18.75" customHeight="1">
      <c r="B3617" s="541"/>
      <c r="C3617" s="541"/>
      <c r="D3617" s="538" t="str">
        <f ca="1">IFERROR(_xludf.XLOOKUP(E3617,예산코드!D:D,예산코드!A:A),"")</f>
        <v/>
      </c>
      <c r="E3617" s="541"/>
      <c r="F3617" s="544"/>
      <c r="G3617" s="508"/>
      <c r="H3617" s="509"/>
      <c r="I3617" s="541"/>
      <c r="J3617" s="541"/>
      <c r="K3617" s="545"/>
      <c r="L3617" s="545"/>
      <c r="M3617" s="545" t="str">
        <f t="array" aca="1" ref="M3617" ca="1">IFERROR(_xludf.IFS(지출내역_LMT!$J3617="원천",지출내역_LMT!$K3617*3.3%*-1,지출내역_LMT!$J3617="원천/고용",SUM(지출내역_LMT!$K3617*3.3%*-1,지출내역_LMT!$K3617*75%*0.8%*-1)),"")</f>
        <v/>
      </c>
      <c r="N3617" s="545"/>
      <c r="O3617" s="541"/>
      <c r="P3617" s="541"/>
      <c r="Q3617" s="537"/>
      <c r="R3617" s="537"/>
      <c r="S3617" s="537"/>
    </row>
    <row r="3618" spans="2:19" ht="18.75" customHeight="1">
      <c r="B3618" s="540"/>
      <c r="C3618" s="540"/>
      <c r="D3618" s="538" t="str">
        <f ca="1">IFERROR(_xludf.XLOOKUP(E3618,예산코드!D:D,예산코드!A:A),"")</f>
        <v/>
      </c>
      <c r="E3618" s="540"/>
      <c r="F3618" s="542"/>
      <c r="G3618" s="506"/>
      <c r="H3618" s="507"/>
      <c r="I3618" s="540"/>
      <c r="J3618" s="540"/>
      <c r="K3618" s="543"/>
      <c r="L3618" s="543"/>
      <c r="M3618" s="543" t="str">
        <f t="array" aca="1" ref="M3618" ca="1">IFERROR(_xludf.IFS(지출내역_LMT!$J3618="원천",지출내역_LMT!$K3618*3.3%*-1,지출내역_LMT!$J3618="원천/고용",SUM(지출내역_LMT!$K3618*3.3%*-1,지출내역_LMT!$K3618*75%*0.8%*-1)),"")</f>
        <v/>
      </c>
      <c r="N3618" s="543"/>
      <c r="O3618" s="540"/>
      <c r="P3618" s="540"/>
      <c r="Q3618" s="537"/>
      <c r="R3618" s="537"/>
      <c r="S3618" s="537"/>
    </row>
    <row r="3619" spans="2:19" ht="18.75" customHeight="1">
      <c r="B3619" s="541"/>
      <c r="C3619" s="541"/>
      <c r="D3619" s="538" t="str">
        <f ca="1">IFERROR(_xludf.XLOOKUP(E3619,예산코드!D:D,예산코드!A:A),"")</f>
        <v/>
      </c>
      <c r="E3619" s="541"/>
      <c r="F3619" s="544"/>
      <c r="G3619" s="508"/>
      <c r="H3619" s="509"/>
      <c r="I3619" s="541"/>
      <c r="J3619" s="541"/>
      <c r="K3619" s="545"/>
      <c r="L3619" s="545"/>
      <c r="M3619" s="545" t="str">
        <f t="array" aca="1" ref="M3619" ca="1">IFERROR(_xludf.IFS(지출내역_LMT!$J3619="원천",지출내역_LMT!$K3619*3.3%*-1,지출내역_LMT!$J3619="원천/고용",SUM(지출내역_LMT!$K3619*3.3%*-1,지출내역_LMT!$K3619*75%*0.8%*-1)),"")</f>
        <v/>
      </c>
      <c r="N3619" s="545"/>
      <c r="O3619" s="541"/>
      <c r="P3619" s="541"/>
      <c r="Q3619" s="537"/>
      <c r="R3619" s="537"/>
      <c r="S3619" s="537"/>
    </row>
    <row r="3620" spans="2:19" ht="18.75" customHeight="1">
      <c r="B3620" s="540"/>
      <c r="C3620" s="540"/>
      <c r="D3620" s="538" t="str">
        <f ca="1">IFERROR(_xludf.XLOOKUP(E3620,예산코드!D:D,예산코드!A:A),"")</f>
        <v/>
      </c>
      <c r="E3620" s="540"/>
      <c r="F3620" s="542"/>
      <c r="G3620" s="506"/>
      <c r="H3620" s="507"/>
      <c r="I3620" s="540"/>
      <c r="J3620" s="540"/>
      <c r="K3620" s="543"/>
      <c r="L3620" s="543"/>
      <c r="M3620" s="543" t="str">
        <f t="array" aca="1" ref="M3620" ca="1">IFERROR(_xludf.IFS(지출내역_LMT!$J3620="원천",지출내역_LMT!$K3620*3.3%*-1,지출내역_LMT!$J3620="원천/고용",SUM(지출내역_LMT!$K3620*3.3%*-1,지출내역_LMT!$K3620*75%*0.8%*-1)),"")</f>
        <v/>
      </c>
      <c r="N3620" s="543"/>
      <c r="O3620" s="540"/>
      <c r="P3620" s="540"/>
      <c r="Q3620" s="537"/>
      <c r="R3620" s="537"/>
      <c r="S3620" s="537"/>
    </row>
    <row r="3621" spans="2:19" ht="18.75" customHeight="1">
      <c r="B3621" s="541"/>
      <c r="C3621" s="541"/>
      <c r="D3621" s="538" t="str">
        <f ca="1">IFERROR(_xludf.XLOOKUP(E3621,예산코드!D:D,예산코드!A:A),"")</f>
        <v/>
      </c>
      <c r="E3621" s="541"/>
      <c r="F3621" s="544"/>
      <c r="G3621" s="508"/>
      <c r="H3621" s="509"/>
      <c r="I3621" s="541"/>
      <c r="J3621" s="541"/>
      <c r="K3621" s="545"/>
      <c r="L3621" s="545"/>
      <c r="M3621" s="545" t="str">
        <f t="array" aca="1" ref="M3621" ca="1">IFERROR(_xludf.IFS(지출내역_LMT!$J3621="원천",지출내역_LMT!$K3621*3.3%*-1,지출내역_LMT!$J3621="원천/고용",SUM(지출내역_LMT!$K3621*3.3%*-1,지출내역_LMT!$K3621*75%*0.8%*-1)),"")</f>
        <v/>
      </c>
      <c r="N3621" s="545"/>
      <c r="O3621" s="541"/>
      <c r="P3621" s="541"/>
      <c r="Q3621" s="537"/>
      <c r="R3621" s="537"/>
      <c r="S3621" s="537"/>
    </row>
    <row r="3622" spans="2:19" ht="18.75" customHeight="1">
      <c r="B3622" s="540"/>
      <c r="C3622" s="540"/>
      <c r="D3622" s="538" t="str">
        <f ca="1">IFERROR(_xludf.XLOOKUP(E3622,예산코드!D:D,예산코드!A:A),"")</f>
        <v/>
      </c>
      <c r="E3622" s="540"/>
      <c r="F3622" s="542"/>
      <c r="G3622" s="506"/>
      <c r="H3622" s="507"/>
      <c r="I3622" s="540"/>
      <c r="J3622" s="540"/>
      <c r="K3622" s="543"/>
      <c r="L3622" s="543"/>
      <c r="M3622" s="543" t="str">
        <f t="array" aca="1" ref="M3622" ca="1">IFERROR(_xludf.IFS(지출내역_LMT!$J3622="원천",지출내역_LMT!$K3622*3.3%*-1,지출내역_LMT!$J3622="원천/고용",SUM(지출내역_LMT!$K3622*3.3%*-1,지출내역_LMT!$K3622*75%*0.8%*-1)),"")</f>
        <v/>
      </c>
      <c r="N3622" s="543"/>
      <c r="O3622" s="540"/>
      <c r="P3622" s="540"/>
      <c r="Q3622" s="537"/>
      <c r="R3622" s="537"/>
      <c r="S3622" s="537"/>
    </row>
    <row r="3623" spans="2:19" ht="18.75" customHeight="1">
      <c r="B3623" s="541"/>
      <c r="C3623" s="541"/>
      <c r="D3623" s="538" t="str">
        <f ca="1">IFERROR(_xludf.XLOOKUP(E3623,예산코드!D:D,예산코드!A:A),"")</f>
        <v/>
      </c>
      <c r="E3623" s="541"/>
      <c r="F3623" s="544"/>
      <c r="G3623" s="508"/>
      <c r="H3623" s="509"/>
      <c r="I3623" s="541"/>
      <c r="J3623" s="541"/>
      <c r="K3623" s="545"/>
      <c r="L3623" s="545"/>
      <c r="M3623" s="545" t="str">
        <f t="array" aca="1" ref="M3623" ca="1">IFERROR(_xludf.IFS(지출내역_LMT!$J3623="원천",지출내역_LMT!$K3623*3.3%*-1,지출내역_LMT!$J3623="원천/고용",SUM(지출내역_LMT!$K3623*3.3%*-1,지출내역_LMT!$K3623*75%*0.8%*-1)),"")</f>
        <v/>
      </c>
      <c r="N3623" s="545"/>
      <c r="O3623" s="541"/>
      <c r="P3623" s="541"/>
      <c r="Q3623" s="537"/>
      <c r="R3623" s="537"/>
      <c r="S3623" s="537"/>
    </row>
    <row r="3624" spans="2:19" ht="18.75" customHeight="1">
      <c r="B3624" s="540"/>
      <c r="C3624" s="540"/>
      <c r="D3624" s="538" t="str">
        <f ca="1">IFERROR(_xludf.XLOOKUP(E3624,예산코드!D:D,예산코드!A:A),"")</f>
        <v/>
      </c>
      <c r="E3624" s="540"/>
      <c r="F3624" s="542"/>
      <c r="G3624" s="506"/>
      <c r="H3624" s="507"/>
      <c r="I3624" s="540"/>
      <c r="J3624" s="540"/>
      <c r="K3624" s="543"/>
      <c r="L3624" s="543"/>
      <c r="M3624" s="543" t="str">
        <f t="array" aca="1" ref="M3624" ca="1">IFERROR(_xludf.IFS(지출내역_LMT!$J3624="원천",지출내역_LMT!$K3624*3.3%*-1,지출내역_LMT!$J3624="원천/고용",SUM(지출내역_LMT!$K3624*3.3%*-1,지출내역_LMT!$K3624*75%*0.8%*-1)),"")</f>
        <v/>
      </c>
      <c r="N3624" s="543"/>
      <c r="O3624" s="540"/>
      <c r="P3624" s="540"/>
      <c r="Q3624" s="537"/>
      <c r="R3624" s="537"/>
      <c r="S3624" s="537"/>
    </row>
    <row r="3625" spans="2:19" ht="18.75" customHeight="1">
      <c r="B3625" s="541"/>
      <c r="C3625" s="541"/>
      <c r="D3625" s="538" t="str">
        <f ca="1">IFERROR(_xludf.XLOOKUP(E3625,예산코드!D:D,예산코드!A:A),"")</f>
        <v/>
      </c>
      <c r="E3625" s="541"/>
      <c r="F3625" s="544"/>
      <c r="G3625" s="508"/>
      <c r="H3625" s="509"/>
      <c r="I3625" s="541"/>
      <c r="J3625" s="541"/>
      <c r="K3625" s="545"/>
      <c r="L3625" s="545"/>
      <c r="M3625" s="545" t="str">
        <f t="array" aca="1" ref="M3625" ca="1">IFERROR(_xludf.IFS(지출내역_LMT!$J3625="원천",지출내역_LMT!$K3625*3.3%*-1,지출내역_LMT!$J3625="원천/고용",SUM(지출내역_LMT!$K3625*3.3%*-1,지출내역_LMT!$K3625*75%*0.8%*-1)),"")</f>
        <v/>
      </c>
      <c r="N3625" s="545"/>
      <c r="O3625" s="541"/>
      <c r="P3625" s="541"/>
      <c r="Q3625" s="537"/>
      <c r="R3625" s="537"/>
      <c r="S3625" s="537"/>
    </row>
    <row r="3626" spans="2:19" ht="18.75" customHeight="1">
      <c r="B3626" s="540"/>
      <c r="C3626" s="540"/>
      <c r="D3626" s="538" t="str">
        <f ca="1">IFERROR(_xludf.XLOOKUP(E3626,예산코드!D:D,예산코드!A:A),"")</f>
        <v/>
      </c>
      <c r="E3626" s="540"/>
      <c r="F3626" s="542"/>
      <c r="G3626" s="506"/>
      <c r="H3626" s="507"/>
      <c r="I3626" s="540"/>
      <c r="J3626" s="540"/>
      <c r="K3626" s="543"/>
      <c r="L3626" s="543"/>
      <c r="M3626" s="543" t="str">
        <f t="array" aca="1" ref="M3626" ca="1">IFERROR(_xludf.IFS(지출내역_LMT!$J3626="원천",지출내역_LMT!$K3626*3.3%*-1,지출내역_LMT!$J3626="원천/고용",SUM(지출내역_LMT!$K3626*3.3%*-1,지출내역_LMT!$K3626*75%*0.8%*-1)),"")</f>
        <v/>
      </c>
      <c r="N3626" s="543"/>
      <c r="O3626" s="540"/>
      <c r="P3626" s="540"/>
      <c r="Q3626" s="537"/>
      <c r="R3626" s="537"/>
      <c r="S3626" s="537"/>
    </row>
    <row r="3627" spans="2:19" ht="18.75" customHeight="1">
      <c r="B3627" s="541"/>
      <c r="C3627" s="541"/>
      <c r="D3627" s="538" t="str">
        <f ca="1">IFERROR(_xludf.XLOOKUP(E3627,예산코드!D:D,예산코드!A:A),"")</f>
        <v/>
      </c>
      <c r="E3627" s="541"/>
      <c r="F3627" s="544"/>
      <c r="G3627" s="508"/>
      <c r="H3627" s="509"/>
      <c r="I3627" s="541"/>
      <c r="J3627" s="541"/>
      <c r="K3627" s="545"/>
      <c r="L3627" s="545"/>
      <c r="M3627" s="545" t="str">
        <f t="array" aca="1" ref="M3627" ca="1">IFERROR(_xludf.IFS(지출내역_LMT!$J3627="원천",지출내역_LMT!$K3627*3.3%*-1,지출내역_LMT!$J3627="원천/고용",SUM(지출내역_LMT!$K3627*3.3%*-1,지출내역_LMT!$K3627*75%*0.8%*-1)),"")</f>
        <v/>
      </c>
      <c r="N3627" s="545"/>
      <c r="O3627" s="541"/>
      <c r="P3627" s="541"/>
      <c r="Q3627" s="537"/>
      <c r="R3627" s="537"/>
      <c r="S3627" s="537"/>
    </row>
    <row r="3628" spans="2:19" ht="18.75" customHeight="1">
      <c r="B3628" s="540"/>
      <c r="C3628" s="540"/>
      <c r="D3628" s="538" t="str">
        <f ca="1">IFERROR(_xludf.XLOOKUP(E3628,예산코드!D:D,예산코드!A:A),"")</f>
        <v/>
      </c>
      <c r="E3628" s="540"/>
      <c r="F3628" s="542"/>
      <c r="G3628" s="506"/>
      <c r="H3628" s="507"/>
      <c r="I3628" s="540"/>
      <c r="J3628" s="540"/>
      <c r="K3628" s="543"/>
      <c r="L3628" s="543"/>
      <c r="M3628" s="543" t="str">
        <f t="array" aca="1" ref="M3628" ca="1">IFERROR(_xludf.IFS(지출내역_LMT!$J3628="원천",지출내역_LMT!$K3628*3.3%*-1,지출내역_LMT!$J3628="원천/고용",SUM(지출내역_LMT!$K3628*3.3%*-1,지출내역_LMT!$K3628*75%*0.8%*-1)),"")</f>
        <v/>
      </c>
      <c r="N3628" s="543"/>
      <c r="O3628" s="540"/>
      <c r="P3628" s="540"/>
      <c r="Q3628" s="537"/>
      <c r="R3628" s="537"/>
      <c r="S3628" s="537"/>
    </row>
    <row r="3629" spans="2:19" ht="18.75" customHeight="1">
      <c r="B3629" s="541"/>
      <c r="C3629" s="541"/>
      <c r="D3629" s="538" t="str">
        <f ca="1">IFERROR(_xludf.XLOOKUP(E3629,예산코드!D:D,예산코드!A:A),"")</f>
        <v/>
      </c>
      <c r="E3629" s="541"/>
      <c r="F3629" s="544"/>
      <c r="G3629" s="508"/>
      <c r="H3629" s="509"/>
      <c r="I3629" s="541"/>
      <c r="J3629" s="541"/>
      <c r="K3629" s="545"/>
      <c r="L3629" s="545"/>
      <c r="M3629" s="545" t="str">
        <f t="array" aca="1" ref="M3629" ca="1">IFERROR(_xludf.IFS(지출내역_LMT!$J3629="원천",지출내역_LMT!$K3629*3.3%*-1,지출내역_LMT!$J3629="원천/고용",SUM(지출내역_LMT!$K3629*3.3%*-1,지출내역_LMT!$K3629*75%*0.8%*-1)),"")</f>
        <v/>
      </c>
      <c r="N3629" s="545"/>
      <c r="O3629" s="541"/>
      <c r="P3629" s="541"/>
      <c r="Q3629" s="537"/>
      <c r="R3629" s="537"/>
      <c r="S3629" s="537"/>
    </row>
    <row r="3630" spans="2:19" ht="18.75" customHeight="1">
      <c r="B3630" s="540"/>
      <c r="C3630" s="540"/>
      <c r="D3630" s="538" t="str">
        <f ca="1">IFERROR(_xludf.XLOOKUP(E3630,예산코드!D:D,예산코드!A:A),"")</f>
        <v/>
      </c>
      <c r="E3630" s="540"/>
      <c r="F3630" s="542"/>
      <c r="G3630" s="506"/>
      <c r="H3630" s="507"/>
      <c r="I3630" s="540"/>
      <c r="J3630" s="540"/>
      <c r="K3630" s="543"/>
      <c r="L3630" s="543"/>
      <c r="M3630" s="543" t="str">
        <f t="array" aca="1" ref="M3630" ca="1">IFERROR(_xludf.IFS(지출내역_LMT!$J3630="원천",지출내역_LMT!$K3630*3.3%*-1,지출내역_LMT!$J3630="원천/고용",SUM(지출내역_LMT!$K3630*3.3%*-1,지출내역_LMT!$K3630*75%*0.8%*-1)),"")</f>
        <v/>
      </c>
      <c r="N3630" s="543"/>
      <c r="O3630" s="540"/>
      <c r="P3630" s="540"/>
      <c r="Q3630" s="537"/>
      <c r="R3630" s="537"/>
      <c r="S3630" s="537"/>
    </row>
    <row r="3631" spans="2:19" ht="18.75" customHeight="1">
      <c r="B3631" s="541"/>
      <c r="C3631" s="541"/>
      <c r="D3631" s="538" t="str">
        <f ca="1">IFERROR(_xludf.XLOOKUP(E3631,예산코드!D:D,예산코드!A:A),"")</f>
        <v/>
      </c>
      <c r="E3631" s="541"/>
      <c r="F3631" s="544"/>
      <c r="G3631" s="508"/>
      <c r="H3631" s="509"/>
      <c r="I3631" s="541"/>
      <c r="J3631" s="541"/>
      <c r="K3631" s="545"/>
      <c r="L3631" s="545"/>
      <c r="M3631" s="545" t="str">
        <f t="array" aca="1" ref="M3631" ca="1">IFERROR(_xludf.IFS(지출내역_LMT!$J3631="원천",지출내역_LMT!$K3631*3.3%*-1,지출내역_LMT!$J3631="원천/고용",SUM(지출내역_LMT!$K3631*3.3%*-1,지출내역_LMT!$K3631*75%*0.8%*-1)),"")</f>
        <v/>
      </c>
      <c r="N3631" s="545"/>
      <c r="O3631" s="541"/>
      <c r="P3631" s="541"/>
      <c r="Q3631" s="537"/>
      <c r="R3631" s="537"/>
      <c r="S3631" s="537"/>
    </row>
    <row r="3632" spans="2:19" ht="18.75" customHeight="1">
      <c r="B3632" s="540"/>
      <c r="C3632" s="540"/>
      <c r="D3632" s="538" t="str">
        <f ca="1">IFERROR(_xludf.XLOOKUP(E3632,예산코드!D:D,예산코드!A:A),"")</f>
        <v/>
      </c>
      <c r="E3632" s="540"/>
      <c r="F3632" s="542"/>
      <c r="G3632" s="506"/>
      <c r="H3632" s="507"/>
      <c r="I3632" s="540"/>
      <c r="J3632" s="540"/>
      <c r="K3632" s="543"/>
      <c r="L3632" s="543"/>
      <c r="M3632" s="543" t="str">
        <f t="array" aca="1" ref="M3632" ca="1">IFERROR(_xludf.IFS(지출내역_LMT!$J3632="원천",지출내역_LMT!$K3632*3.3%*-1,지출내역_LMT!$J3632="원천/고용",SUM(지출내역_LMT!$K3632*3.3%*-1,지출내역_LMT!$K3632*75%*0.8%*-1)),"")</f>
        <v/>
      </c>
      <c r="N3632" s="543"/>
      <c r="O3632" s="540"/>
      <c r="P3632" s="540"/>
      <c r="Q3632" s="537"/>
      <c r="R3632" s="537"/>
      <c r="S3632" s="537"/>
    </row>
    <row r="3633" spans="2:19" ht="18.75" customHeight="1">
      <c r="B3633" s="541"/>
      <c r="C3633" s="541"/>
      <c r="D3633" s="538" t="str">
        <f ca="1">IFERROR(_xludf.XLOOKUP(E3633,예산코드!D:D,예산코드!A:A),"")</f>
        <v/>
      </c>
      <c r="E3633" s="541"/>
      <c r="F3633" s="544"/>
      <c r="G3633" s="508"/>
      <c r="H3633" s="509"/>
      <c r="I3633" s="541"/>
      <c r="J3633" s="541"/>
      <c r="K3633" s="545"/>
      <c r="L3633" s="545"/>
      <c r="M3633" s="545" t="str">
        <f t="array" aca="1" ref="M3633" ca="1">IFERROR(_xludf.IFS(지출내역_LMT!$J3633="원천",지출내역_LMT!$K3633*3.3%*-1,지출내역_LMT!$J3633="원천/고용",SUM(지출내역_LMT!$K3633*3.3%*-1,지출내역_LMT!$K3633*75%*0.8%*-1)),"")</f>
        <v/>
      </c>
      <c r="N3633" s="545"/>
      <c r="O3633" s="541"/>
      <c r="P3633" s="541"/>
      <c r="Q3633" s="537"/>
      <c r="R3633" s="537"/>
      <c r="S3633" s="537"/>
    </row>
    <row r="3634" spans="2:19" ht="18.75" customHeight="1">
      <c r="B3634" s="540"/>
      <c r="C3634" s="540"/>
      <c r="D3634" s="538" t="str">
        <f ca="1">IFERROR(_xludf.XLOOKUP(E3634,예산코드!D:D,예산코드!A:A),"")</f>
        <v/>
      </c>
      <c r="E3634" s="540"/>
      <c r="F3634" s="542"/>
      <c r="G3634" s="506"/>
      <c r="H3634" s="507"/>
      <c r="I3634" s="540"/>
      <c r="J3634" s="540"/>
      <c r="K3634" s="543"/>
      <c r="L3634" s="543"/>
      <c r="M3634" s="543" t="str">
        <f t="array" aca="1" ref="M3634" ca="1">IFERROR(_xludf.IFS(지출내역_LMT!$J3634="원천",지출내역_LMT!$K3634*3.3%*-1,지출내역_LMT!$J3634="원천/고용",SUM(지출내역_LMT!$K3634*3.3%*-1,지출내역_LMT!$K3634*75%*0.8%*-1)),"")</f>
        <v/>
      </c>
      <c r="N3634" s="543"/>
      <c r="O3634" s="540"/>
      <c r="P3634" s="540"/>
      <c r="Q3634" s="537"/>
      <c r="R3634" s="537"/>
      <c r="S3634" s="537"/>
    </row>
    <row r="3635" spans="2:19" ht="18.75" customHeight="1">
      <c r="B3635" s="541"/>
      <c r="C3635" s="541"/>
      <c r="D3635" s="538" t="str">
        <f ca="1">IFERROR(_xludf.XLOOKUP(E3635,예산코드!D:D,예산코드!A:A),"")</f>
        <v/>
      </c>
      <c r="E3635" s="541"/>
      <c r="F3635" s="544"/>
      <c r="G3635" s="508"/>
      <c r="H3635" s="509"/>
      <c r="I3635" s="541"/>
      <c r="J3635" s="541"/>
      <c r="K3635" s="545"/>
      <c r="L3635" s="545"/>
      <c r="M3635" s="545" t="str">
        <f t="array" aca="1" ref="M3635" ca="1">IFERROR(_xludf.IFS(지출내역_LMT!$J3635="원천",지출내역_LMT!$K3635*3.3%*-1,지출내역_LMT!$J3635="원천/고용",SUM(지출내역_LMT!$K3635*3.3%*-1,지출내역_LMT!$K3635*75%*0.8%*-1)),"")</f>
        <v/>
      </c>
      <c r="N3635" s="545"/>
      <c r="O3635" s="541"/>
      <c r="P3635" s="541"/>
      <c r="Q3635" s="537"/>
      <c r="R3635" s="537"/>
      <c r="S3635" s="537"/>
    </row>
    <row r="3636" spans="2:19" ht="18.75" customHeight="1">
      <c r="B3636" s="540"/>
      <c r="C3636" s="540"/>
      <c r="D3636" s="538" t="str">
        <f ca="1">IFERROR(_xludf.XLOOKUP(E3636,예산코드!D:D,예산코드!A:A),"")</f>
        <v/>
      </c>
      <c r="E3636" s="540"/>
      <c r="F3636" s="542"/>
      <c r="G3636" s="506"/>
      <c r="H3636" s="507"/>
      <c r="I3636" s="540"/>
      <c r="J3636" s="540"/>
      <c r="K3636" s="543"/>
      <c r="L3636" s="543"/>
      <c r="M3636" s="543" t="str">
        <f t="array" aca="1" ref="M3636" ca="1">IFERROR(_xludf.IFS(지출내역_LMT!$J3636="원천",지출내역_LMT!$K3636*3.3%*-1,지출내역_LMT!$J3636="원천/고용",SUM(지출내역_LMT!$K3636*3.3%*-1,지출내역_LMT!$K3636*75%*0.8%*-1)),"")</f>
        <v/>
      </c>
      <c r="N3636" s="543"/>
      <c r="O3636" s="540"/>
      <c r="P3636" s="540"/>
      <c r="Q3636" s="537"/>
      <c r="R3636" s="537"/>
      <c r="S3636" s="537"/>
    </row>
    <row r="3637" spans="2:19" ht="18.75" customHeight="1">
      <c r="B3637" s="541"/>
      <c r="C3637" s="541"/>
      <c r="D3637" s="538" t="str">
        <f ca="1">IFERROR(_xludf.XLOOKUP(E3637,예산코드!D:D,예산코드!A:A),"")</f>
        <v/>
      </c>
      <c r="E3637" s="541"/>
      <c r="F3637" s="544"/>
      <c r="G3637" s="508"/>
      <c r="H3637" s="509"/>
      <c r="I3637" s="541"/>
      <c r="J3637" s="541"/>
      <c r="K3637" s="545"/>
      <c r="L3637" s="545"/>
      <c r="M3637" s="545" t="str">
        <f t="array" aca="1" ref="M3637" ca="1">IFERROR(_xludf.IFS(지출내역_LMT!$J3637="원천",지출내역_LMT!$K3637*3.3%*-1,지출내역_LMT!$J3637="원천/고용",SUM(지출내역_LMT!$K3637*3.3%*-1,지출내역_LMT!$K3637*75%*0.8%*-1)),"")</f>
        <v/>
      </c>
      <c r="N3637" s="545"/>
      <c r="O3637" s="541"/>
      <c r="P3637" s="541"/>
      <c r="Q3637" s="537"/>
      <c r="R3637" s="537"/>
      <c r="S3637" s="537"/>
    </row>
    <row r="3638" spans="2:19" ht="18.75" customHeight="1">
      <c r="B3638" s="540"/>
      <c r="C3638" s="540"/>
      <c r="D3638" s="538" t="str">
        <f ca="1">IFERROR(_xludf.XLOOKUP(E3638,예산코드!D:D,예산코드!A:A),"")</f>
        <v/>
      </c>
      <c r="E3638" s="540"/>
      <c r="F3638" s="542"/>
      <c r="G3638" s="506"/>
      <c r="H3638" s="507"/>
      <c r="I3638" s="540"/>
      <c r="J3638" s="540"/>
      <c r="K3638" s="543"/>
      <c r="L3638" s="543"/>
      <c r="M3638" s="543" t="str">
        <f t="array" aca="1" ref="M3638" ca="1">IFERROR(_xludf.IFS(지출내역_LMT!$J3638="원천",지출내역_LMT!$K3638*3.3%*-1,지출내역_LMT!$J3638="원천/고용",SUM(지출내역_LMT!$K3638*3.3%*-1,지출내역_LMT!$K3638*75%*0.8%*-1)),"")</f>
        <v/>
      </c>
      <c r="N3638" s="543"/>
      <c r="O3638" s="540"/>
      <c r="P3638" s="540"/>
      <c r="Q3638" s="537"/>
      <c r="R3638" s="537"/>
      <c r="S3638" s="537"/>
    </row>
    <row r="3639" spans="2:19" ht="18.75" customHeight="1">
      <c r="B3639" s="541"/>
      <c r="C3639" s="541"/>
      <c r="D3639" s="538" t="str">
        <f ca="1">IFERROR(_xludf.XLOOKUP(E3639,예산코드!D:D,예산코드!A:A),"")</f>
        <v/>
      </c>
      <c r="E3639" s="541"/>
      <c r="F3639" s="544"/>
      <c r="G3639" s="508"/>
      <c r="H3639" s="509"/>
      <c r="I3639" s="541"/>
      <c r="J3639" s="541"/>
      <c r="K3639" s="545"/>
      <c r="L3639" s="545"/>
      <c r="M3639" s="545" t="str">
        <f t="array" aca="1" ref="M3639" ca="1">IFERROR(_xludf.IFS(지출내역_LMT!$J3639="원천",지출내역_LMT!$K3639*3.3%*-1,지출내역_LMT!$J3639="원천/고용",SUM(지출내역_LMT!$K3639*3.3%*-1,지출내역_LMT!$K3639*75%*0.8%*-1)),"")</f>
        <v/>
      </c>
      <c r="N3639" s="545"/>
      <c r="O3639" s="541"/>
      <c r="P3639" s="541"/>
      <c r="Q3639" s="537"/>
      <c r="R3639" s="537"/>
      <c r="S3639" s="537"/>
    </row>
    <row r="3640" spans="2:19" ht="18.75" customHeight="1">
      <c r="B3640" s="540"/>
      <c r="C3640" s="540"/>
      <c r="D3640" s="538" t="str">
        <f ca="1">IFERROR(_xludf.XLOOKUP(E3640,예산코드!D:D,예산코드!A:A),"")</f>
        <v/>
      </c>
      <c r="E3640" s="540"/>
      <c r="F3640" s="542"/>
      <c r="G3640" s="506"/>
      <c r="H3640" s="507"/>
      <c r="I3640" s="540"/>
      <c r="J3640" s="540"/>
      <c r="K3640" s="543"/>
      <c r="L3640" s="543"/>
      <c r="M3640" s="543" t="str">
        <f t="array" aca="1" ref="M3640" ca="1">IFERROR(_xludf.IFS(지출내역_LMT!$J3640="원천",지출내역_LMT!$K3640*3.3%*-1,지출내역_LMT!$J3640="원천/고용",SUM(지출내역_LMT!$K3640*3.3%*-1,지출내역_LMT!$K3640*75%*0.8%*-1)),"")</f>
        <v/>
      </c>
      <c r="N3640" s="543"/>
      <c r="O3640" s="540"/>
      <c r="P3640" s="540"/>
      <c r="Q3640" s="537"/>
      <c r="R3640" s="537"/>
      <c r="S3640" s="537"/>
    </row>
    <row r="3641" spans="2:19" ht="18.75" customHeight="1">
      <c r="B3641" s="541"/>
      <c r="C3641" s="541"/>
      <c r="D3641" s="538" t="str">
        <f ca="1">IFERROR(_xludf.XLOOKUP(E3641,예산코드!D:D,예산코드!A:A),"")</f>
        <v/>
      </c>
      <c r="E3641" s="541"/>
      <c r="F3641" s="544"/>
      <c r="G3641" s="508"/>
      <c r="H3641" s="509"/>
      <c r="I3641" s="541"/>
      <c r="J3641" s="541"/>
      <c r="K3641" s="545"/>
      <c r="L3641" s="545"/>
      <c r="M3641" s="545" t="str">
        <f t="array" aca="1" ref="M3641" ca="1">IFERROR(_xludf.IFS(지출내역_LMT!$J3641="원천",지출내역_LMT!$K3641*3.3%*-1,지출내역_LMT!$J3641="원천/고용",SUM(지출내역_LMT!$K3641*3.3%*-1,지출내역_LMT!$K3641*75%*0.8%*-1)),"")</f>
        <v/>
      </c>
      <c r="N3641" s="545"/>
      <c r="O3641" s="541"/>
      <c r="P3641" s="541"/>
      <c r="Q3641" s="537"/>
      <c r="R3641" s="537"/>
      <c r="S3641" s="537"/>
    </row>
    <row r="3642" spans="2:19" ht="18.75" customHeight="1">
      <c r="B3642" s="540"/>
      <c r="C3642" s="540"/>
      <c r="D3642" s="538" t="str">
        <f ca="1">IFERROR(_xludf.XLOOKUP(E3642,예산코드!D:D,예산코드!A:A),"")</f>
        <v/>
      </c>
      <c r="E3642" s="540"/>
      <c r="F3642" s="542"/>
      <c r="G3642" s="506"/>
      <c r="H3642" s="507"/>
      <c r="I3642" s="540"/>
      <c r="J3642" s="540"/>
      <c r="K3642" s="543"/>
      <c r="L3642" s="543"/>
      <c r="M3642" s="543" t="str">
        <f t="array" aca="1" ref="M3642" ca="1">IFERROR(_xludf.IFS(지출내역_LMT!$J3642="원천",지출내역_LMT!$K3642*3.3%*-1,지출내역_LMT!$J3642="원천/고용",SUM(지출내역_LMT!$K3642*3.3%*-1,지출내역_LMT!$K3642*75%*0.8%*-1)),"")</f>
        <v/>
      </c>
      <c r="N3642" s="543"/>
      <c r="O3642" s="540"/>
      <c r="P3642" s="540"/>
      <c r="Q3642" s="537"/>
      <c r="R3642" s="537"/>
      <c r="S3642" s="537"/>
    </row>
    <row r="3643" spans="2:19" ht="18.75" customHeight="1">
      <c r="B3643" s="541"/>
      <c r="C3643" s="541"/>
      <c r="D3643" s="538" t="str">
        <f ca="1">IFERROR(_xludf.XLOOKUP(E3643,예산코드!D:D,예산코드!A:A),"")</f>
        <v/>
      </c>
      <c r="E3643" s="541"/>
      <c r="F3643" s="544"/>
      <c r="G3643" s="508"/>
      <c r="H3643" s="509"/>
      <c r="I3643" s="541"/>
      <c r="J3643" s="541"/>
      <c r="K3643" s="545"/>
      <c r="L3643" s="545"/>
      <c r="M3643" s="545" t="str">
        <f t="array" aca="1" ref="M3643" ca="1">IFERROR(_xludf.IFS(지출내역_LMT!$J3643="원천",지출내역_LMT!$K3643*3.3%*-1,지출내역_LMT!$J3643="원천/고용",SUM(지출내역_LMT!$K3643*3.3%*-1,지출내역_LMT!$K3643*75%*0.8%*-1)),"")</f>
        <v/>
      </c>
      <c r="N3643" s="545"/>
      <c r="O3643" s="541"/>
      <c r="P3643" s="541"/>
      <c r="Q3643" s="537"/>
      <c r="R3643" s="537"/>
      <c r="S3643" s="537"/>
    </row>
    <row r="3644" spans="2:19" ht="18.75" customHeight="1">
      <c r="B3644" s="540"/>
      <c r="C3644" s="540"/>
      <c r="D3644" s="538" t="str">
        <f ca="1">IFERROR(_xludf.XLOOKUP(E3644,예산코드!D:D,예산코드!A:A),"")</f>
        <v/>
      </c>
      <c r="E3644" s="540"/>
      <c r="F3644" s="542"/>
      <c r="G3644" s="506"/>
      <c r="H3644" s="507"/>
      <c r="I3644" s="540"/>
      <c r="J3644" s="540"/>
      <c r="K3644" s="543"/>
      <c r="L3644" s="543"/>
      <c r="M3644" s="543" t="str">
        <f t="array" aca="1" ref="M3644" ca="1">IFERROR(_xludf.IFS(지출내역_LMT!$J3644="원천",지출내역_LMT!$K3644*3.3%*-1,지출내역_LMT!$J3644="원천/고용",SUM(지출내역_LMT!$K3644*3.3%*-1,지출내역_LMT!$K3644*75%*0.8%*-1)),"")</f>
        <v/>
      </c>
      <c r="N3644" s="543"/>
      <c r="O3644" s="540"/>
      <c r="P3644" s="540"/>
      <c r="Q3644" s="537"/>
      <c r="R3644" s="537"/>
      <c r="S3644" s="537"/>
    </row>
    <row r="3645" spans="2:19" ht="18.75" customHeight="1">
      <c r="B3645" s="541"/>
      <c r="C3645" s="541"/>
      <c r="D3645" s="538" t="str">
        <f ca="1">IFERROR(_xludf.XLOOKUP(E3645,예산코드!D:D,예산코드!A:A),"")</f>
        <v/>
      </c>
      <c r="E3645" s="541"/>
      <c r="F3645" s="544"/>
      <c r="G3645" s="508"/>
      <c r="H3645" s="509"/>
      <c r="I3645" s="541"/>
      <c r="J3645" s="541"/>
      <c r="K3645" s="545"/>
      <c r="L3645" s="545"/>
      <c r="M3645" s="545" t="str">
        <f t="array" aca="1" ref="M3645" ca="1">IFERROR(_xludf.IFS(지출내역_LMT!$J3645="원천",지출내역_LMT!$K3645*3.3%*-1,지출내역_LMT!$J3645="원천/고용",SUM(지출내역_LMT!$K3645*3.3%*-1,지출내역_LMT!$K3645*75%*0.8%*-1)),"")</f>
        <v/>
      </c>
      <c r="N3645" s="545"/>
      <c r="O3645" s="541"/>
      <c r="P3645" s="541"/>
      <c r="Q3645" s="537"/>
      <c r="R3645" s="537"/>
      <c r="S3645" s="537"/>
    </row>
    <row r="3646" spans="2:19" ht="18.75" customHeight="1">
      <c r="B3646" s="540"/>
      <c r="C3646" s="540"/>
      <c r="D3646" s="538" t="str">
        <f ca="1">IFERROR(_xludf.XLOOKUP(E3646,예산코드!D:D,예산코드!A:A),"")</f>
        <v/>
      </c>
      <c r="E3646" s="540"/>
      <c r="F3646" s="542"/>
      <c r="G3646" s="506"/>
      <c r="H3646" s="507"/>
      <c r="I3646" s="540"/>
      <c r="J3646" s="540"/>
      <c r="K3646" s="543"/>
      <c r="L3646" s="543"/>
      <c r="M3646" s="543" t="str">
        <f t="array" aca="1" ref="M3646" ca="1">IFERROR(_xludf.IFS(지출내역_LMT!$J3646="원천",지출내역_LMT!$K3646*3.3%*-1,지출내역_LMT!$J3646="원천/고용",SUM(지출내역_LMT!$K3646*3.3%*-1,지출내역_LMT!$K3646*75%*0.8%*-1)),"")</f>
        <v/>
      </c>
      <c r="N3646" s="543"/>
      <c r="O3646" s="540"/>
      <c r="P3646" s="540"/>
      <c r="Q3646" s="537"/>
      <c r="R3646" s="537"/>
      <c r="S3646" s="537"/>
    </row>
    <row r="3647" spans="2:19" ht="18.75" customHeight="1">
      <c r="B3647" s="541"/>
      <c r="C3647" s="541"/>
      <c r="D3647" s="538" t="str">
        <f ca="1">IFERROR(_xludf.XLOOKUP(E3647,예산코드!D:D,예산코드!A:A),"")</f>
        <v/>
      </c>
      <c r="E3647" s="541"/>
      <c r="F3647" s="544"/>
      <c r="G3647" s="508"/>
      <c r="H3647" s="509"/>
      <c r="I3647" s="541"/>
      <c r="J3647" s="541"/>
      <c r="K3647" s="545"/>
      <c r="L3647" s="545"/>
      <c r="M3647" s="545" t="str">
        <f t="array" aca="1" ref="M3647" ca="1">IFERROR(_xludf.IFS(지출내역_LMT!$J3647="원천",지출내역_LMT!$K3647*3.3%*-1,지출내역_LMT!$J3647="원천/고용",SUM(지출내역_LMT!$K3647*3.3%*-1,지출내역_LMT!$K3647*75%*0.8%*-1)),"")</f>
        <v/>
      </c>
      <c r="N3647" s="545"/>
      <c r="O3647" s="541"/>
      <c r="P3647" s="541"/>
      <c r="Q3647" s="537"/>
      <c r="R3647" s="537"/>
      <c r="S3647" s="537"/>
    </row>
    <row r="3648" spans="2:19" ht="18.75" customHeight="1">
      <c r="B3648" s="540"/>
      <c r="C3648" s="540"/>
      <c r="D3648" s="538" t="str">
        <f ca="1">IFERROR(_xludf.XLOOKUP(E3648,예산코드!D:D,예산코드!A:A),"")</f>
        <v/>
      </c>
      <c r="E3648" s="540"/>
      <c r="F3648" s="542"/>
      <c r="G3648" s="506"/>
      <c r="H3648" s="507"/>
      <c r="I3648" s="540"/>
      <c r="J3648" s="540"/>
      <c r="K3648" s="543"/>
      <c r="L3648" s="543"/>
      <c r="M3648" s="543" t="str">
        <f t="array" aca="1" ref="M3648" ca="1">IFERROR(_xludf.IFS(지출내역_LMT!$J3648="원천",지출내역_LMT!$K3648*3.3%*-1,지출내역_LMT!$J3648="원천/고용",SUM(지출내역_LMT!$K3648*3.3%*-1,지출내역_LMT!$K3648*75%*0.8%*-1)),"")</f>
        <v/>
      </c>
      <c r="N3648" s="543"/>
      <c r="O3648" s="540"/>
      <c r="P3648" s="540"/>
      <c r="Q3648" s="537"/>
      <c r="R3648" s="537"/>
      <c r="S3648" s="537"/>
    </row>
    <row r="3649" spans="2:19" ht="18.75" customHeight="1">
      <c r="B3649" s="541"/>
      <c r="C3649" s="541"/>
      <c r="D3649" s="538" t="str">
        <f ca="1">IFERROR(_xludf.XLOOKUP(E3649,예산코드!D:D,예산코드!A:A),"")</f>
        <v/>
      </c>
      <c r="E3649" s="541"/>
      <c r="F3649" s="544"/>
      <c r="G3649" s="508"/>
      <c r="H3649" s="509"/>
      <c r="I3649" s="541"/>
      <c r="J3649" s="541"/>
      <c r="K3649" s="545"/>
      <c r="L3649" s="545"/>
      <c r="M3649" s="545" t="str">
        <f t="array" aca="1" ref="M3649" ca="1">IFERROR(_xludf.IFS(지출내역_LMT!$J3649="원천",지출내역_LMT!$K3649*3.3%*-1,지출내역_LMT!$J3649="원천/고용",SUM(지출내역_LMT!$K3649*3.3%*-1,지출내역_LMT!$K3649*75%*0.8%*-1)),"")</f>
        <v/>
      </c>
      <c r="N3649" s="545"/>
      <c r="O3649" s="541"/>
      <c r="P3649" s="541"/>
      <c r="Q3649" s="537"/>
      <c r="R3649" s="537"/>
      <c r="S3649" s="537"/>
    </row>
    <row r="3650" spans="2:19" ht="18.75" customHeight="1">
      <c r="B3650" s="540"/>
      <c r="C3650" s="540"/>
      <c r="D3650" s="538" t="str">
        <f ca="1">IFERROR(_xludf.XLOOKUP(E3650,예산코드!D:D,예산코드!A:A),"")</f>
        <v/>
      </c>
      <c r="E3650" s="540"/>
      <c r="F3650" s="542"/>
      <c r="G3650" s="506"/>
      <c r="H3650" s="507"/>
      <c r="I3650" s="540"/>
      <c r="J3650" s="540"/>
      <c r="K3650" s="543"/>
      <c r="L3650" s="543"/>
      <c r="M3650" s="543" t="str">
        <f t="array" aca="1" ref="M3650" ca="1">IFERROR(_xludf.IFS(지출내역_LMT!$J3650="원천",지출내역_LMT!$K3650*3.3%*-1,지출내역_LMT!$J3650="원천/고용",SUM(지출내역_LMT!$K3650*3.3%*-1,지출내역_LMT!$K3650*75%*0.8%*-1)),"")</f>
        <v/>
      </c>
      <c r="N3650" s="543"/>
      <c r="O3650" s="540"/>
      <c r="P3650" s="540"/>
      <c r="Q3650" s="537"/>
      <c r="R3650" s="537"/>
      <c r="S3650" s="537"/>
    </row>
    <row r="3651" spans="2:19" ht="18.75" customHeight="1">
      <c r="B3651" s="541"/>
      <c r="C3651" s="541"/>
      <c r="D3651" s="538" t="str">
        <f ca="1">IFERROR(_xludf.XLOOKUP(E3651,예산코드!D:D,예산코드!A:A),"")</f>
        <v/>
      </c>
      <c r="E3651" s="541"/>
      <c r="F3651" s="544"/>
      <c r="G3651" s="508"/>
      <c r="H3651" s="509"/>
      <c r="I3651" s="541"/>
      <c r="J3651" s="541"/>
      <c r="K3651" s="545"/>
      <c r="L3651" s="545"/>
      <c r="M3651" s="545" t="str">
        <f t="array" aca="1" ref="M3651" ca="1">IFERROR(_xludf.IFS(지출내역_LMT!$J3651="원천",지출내역_LMT!$K3651*3.3%*-1,지출내역_LMT!$J3651="원천/고용",SUM(지출내역_LMT!$K3651*3.3%*-1,지출내역_LMT!$K3651*75%*0.8%*-1)),"")</f>
        <v/>
      </c>
      <c r="N3651" s="545"/>
      <c r="O3651" s="541"/>
      <c r="P3651" s="541"/>
      <c r="Q3651" s="537"/>
      <c r="R3651" s="537"/>
      <c r="S3651" s="537"/>
    </row>
    <row r="3652" spans="2:19" ht="18.75" customHeight="1">
      <c r="B3652" s="540"/>
      <c r="C3652" s="540"/>
      <c r="D3652" s="538" t="str">
        <f ca="1">IFERROR(_xludf.XLOOKUP(E3652,예산코드!D:D,예산코드!A:A),"")</f>
        <v/>
      </c>
      <c r="E3652" s="540"/>
      <c r="F3652" s="542"/>
      <c r="G3652" s="506"/>
      <c r="H3652" s="507"/>
      <c r="I3652" s="540"/>
      <c r="J3652" s="540"/>
      <c r="K3652" s="543"/>
      <c r="L3652" s="543"/>
      <c r="M3652" s="543" t="str">
        <f t="array" aca="1" ref="M3652" ca="1">IFERROR(_xludf.IFS(지출내역_LMT!$J3652="원천",지출내역_LMT!$K3652*3.3%*-1,지출내역_LMT!$J3652="원천/고용",SUM(지출내역_LMT!$K3652*3.3%*-1,지출내역_LMT!$K3652*75%*0.8%*-1)),"")</f>
        <v/>
      </c>
      <c r="N3652" s="543"/>
      <c r="O3652" s="540"/>
      <c r="P3652" s="540"/>
      <c r="Q3652" s="537"/>
      <c r="R3652" s="537"/>
      <c r="S3652" s="537"/>
    </row>
    <row r="3653" spans="2:19" ht="18.75" customHeight="1">
      <c r="B3653" s="541"/>
      <c r="C3653" s="541"/>
      <c r="D3653" s="538" t="str">
        <f ca="1">IFERROR(_xludf.XLOOKUP(E3653,예산코드!D:D,예산코드!A:A),"")</f>
        <v/>
      </c>
      <c r="E3653" s="541"/>
      <c r="F3653" s="544"/>
      <c r="G3653" s="508"/>
      <c r="H3653" s="509"/>
      <c r="I3653" s="541"/>
      <c r="J3653" s="541"/>
      <c r="K3653" s="545"/>
      <c r="L3653" s="545"/>
      <c r="M3653" s="545" t="str">
        <f t="array" aca="1" ref="M3653" ca="1">IFERROR(_xludf.IFS(지출내역_LMT!$J3653="원천",지출내역_LMT!$K3653*3.3%*-1,지출내역_LMT!$J3653="원천/고용",SUM(지출내역_LMT!$K3653*3.3%*-1,지출내역_LMT!$K3653*75%*0.8%*-1)),"")</f>
        <v/>
      </c>
      <c r="N3653" s="545"/>
      <c r="O3653" s="541"/>
      <c r="P3653" s="541"/>
      <c r="Q3653" s="537"/>
      <c r="R3653" s="537"/>
      <c r="S3653" s="537"/>
    </row>
    <row r="3654" spans="2:19" ht="18.75" customHeight="1">
      <c r="B3654" s="540"/>
      <c r="C3654" s="540"/>
      <c r="D3654" s="538" t="str">
        <f ca="1">IFERROR(_xludf.XLOOKUP(E3654,예산코드!D:D,예산코드!A:A),"")</f>
        <v/>
      </c>
      <c r="E3654" s="540"/>
      <c r="F3654" s="542"/>
      <c r="G3654" s="506"/>
      <c r="H3654" s="507"/>
      <c r="I3654" s="540"/>
      <c r="J3654" s="540"/>
      <c r="K3654" s="543"/>
      <c r="L3654" s="543"/>
      <c r="M3654" s="543" t="str">
        <f t="array" aca="1" ref="M3654" ca="1">IFERROR(_xludf.IFS(지출내역_LMT!$J3654="원천",지출내역_LMT!$K3654*3.3%*-1,지출내역_LMT!$J3654="원천/고용",SUM(지출내역_LMT!$K3654*3.3%*-1,지출내역_LMT!$K3654*75%*0.8%*-1)),"")</f>
        <v/>
      </c>
      <c r="N3654" s="543"/>
      <c r="O3654" s="540"/>
      <c r="P3654" s="540"/>
      <c r="Q3654" s="537"/>
      <c r="R3654" s="537"/>
      <c r="S3654" s="537"/>
    </row>
    <row r="3655" spans="2:19" ht="18.75" customHeight="1">
      <c r="B3655" s="541"/>
      <c r="C3655" s="541"/>
      <c r="D3655" s="538" t="str">
        <f ca="1">IFERROR(_xludf.XLOOKUP(E3655,예산코드!D:D,예산코드!A:A),"")</f>
        <v/>
      </c>
      <c r="E3655" s="541"/>
      <c r="F3655" s="544"/>
      <c r="G3655" s="508"/>
      <c r="H3655" s="509"/>
      <c r="I3655" s="541"/>
      <c r="J3655" s="541"/>
      <c r="K3655" s="545"/>
      <c r="L3655" s="545"/>
      <c r="M3655" s="545" t="str">
        <f t="array" aca="1" ref="M3655" ca="1">IFERROR(_xludf.IFS(지출내역_LMT!$J3655="원천",지출내역_LMT!$K3655*3.3%*-1,지출내역_LMT!$J3655="원천/고용",SUM(지출내역_LMT!$K3655*3.3%*-1,지출내역_LMT!$K3655*75%*0.8%*-1)),"")</f>
        <v/>
      </c>
      <c r="N3655" s="545"/>
      <c r="O3655" s="541"/>
      <c r="P3655" s="541"/>
      <c r="Q3655" s="537"/>
      <c r="R3655" s="537"/>
      <c r="S3655" s="537"/>
    </row>
    <row r="3656" spans="2:19" ht="18.75" customHeight="1">
      <c r="B3656" s="540"/>
      <c r="C3656" s="540"/>
      <c r="D3656" s="538" t="str">
        <f ca="1">IFERROR(_xludf.XLOOKUP(E3656,예산코드!D:D,예산코드!A:A),"")</f>
        <v/>
      </c>
      <c r="E3656" s="540"/>
      <c r="F3656" s="542"/>
      <c r="G3656" s="506"/>
      <c r="H3656" s="507"/>
      <c r="I3656" s="540"/>
      <c r="J3656" s="540"/>
      <c r="K3656" s="543"/>
      <c r="L3656" s="543"/>
      <c r="M3656" s="543" t="str">
        <f t="array" aca="1" ref="M3656" ca="1">IFERROR(_xludf.IFS(지출내역_LMT!$J3656="원천",지출내역_LMT!$K3656*3.3%*-1,지출내역_LMT!$J3656="원천/고용",SUM(지출내역_LMT!$K3656*3.3%*-1,지출내역_LMT!$K3656*75%*0.8%*-1)),"")</f>
        <v/>
      </c>
      <c r="N3656" s="543"/>
      <c r="O3656" s="540"/>
      <c r="P3656" s="540"/>
      <c r="Q3656" s="537"/>
      <c r="R3656" s="537"/>
      <c r="S3656" s="537"/>
    </row>
    <row r="3657" spans="2:19" ht="18.75" customHeight="1">
      <c r="B3657" s="541"/>
      <c r="C3657" s="541"/>
      <c r="D3657" s="538" t="str">
        <f ca="1">IFERROR(_xludf.XLOOKUP(E3657,예산코드!D:D,예산코드!A:A),"")</f>
        <v/>
      </c>
      <c r="E3657" s="541"/>
      <c r="F3657" s="544"/>
      <c r="G3657" s="508"/>
      <c r="H3657" s="509"/>
      <c r="I3657" s="541"/>
      <c r="J3657" s="541"/>
      <c r="K3657" s="545"/>
      <c r="L3657" s="545"/>
      <c r="M3657" s="545" t="str">
        <f t="array" aca="1" ref="M3657" ca="1">IFERROR(_xludf.IFS(지출내역_LMT!$J3657="원천",지출내역_LMT!$K3657*3.3%*-1,지출내역_LMT!$J3657="원천/고용",SUM(지출내역_LMT!$K3657*3.3%*-1,지출내역_LMT!$K3657*75%*0.8%*-1)),"")</f>
        <v/>
      </c>
      <c r="N3657" s="545"/>
      <c r="O3657" s="541"/>
      <c r="P3657" s="541"/>
      <c r="Q3657" s="537"/>
      <c r="R3657" s="537"/>
      <c r="S3657" s="537"/>
    </row>
    <row r="3658" spans="2:19" ht="18.75" customHeight="1">
      <c r="B3658" s="540"/>
      <c r="C3658" s="540"/>
      <c r="D3658" s="538" t="str">
        <f ca="1">IFERROR(_xludf.XLOOKUP(E3658,예산코드!D:D,예산코드!A:A),"")</f>
        <v/>
      </c>
      <c r="E3658" s="540"/>
      <c r="F3658" s="542"/>
      <c r="G3658" s="506"/>
      <c r="H3658" s="507"/>
      <c r="I3658" s="540"/>
      <c r="J3658" s="540"/>
      <c r="K3658" s="543"/>
      <c r="L3658" s="543"/>
      <c r="M3658" s="543" t="str">
        <f t="array" aca="1" ref="M3658" ca="1">IFERROR(_xludf.IFS(지출내역_LMT!$J3658="원천",지출내역_LMT!$K3658*3.3%*-1,지출내역_LMT!$J3658="원천/고용",SUM(지출내역_LMT!$K3658*3.3%*-1,지출내역_LMT!$K3658*75%*0.8%*-1)),"")</f>
        <v/>
      </c>
      <c r="N3658" s="543"/>
      <c r="O3658" s="540"/>
      <c r="P3658" s="540"/>
      <c r="Q3658" s="537"/>
      <c r="R3658" s="537"/>
      <c r="S3658" s="537"/>
    </row>
    <row r="3659" spans="2:19" ht="18.75" customHeight="1">
      <c r="B3659" s="541"/>
      <c r="C3659" s="541"/>
      <c r="D3659" s="538" t="str">
        <f ca="1">IFERROR(_xludf.XLOOKUP(E3659,예산코드!D:D,예산코드!A:A),"")</f>
        <v/>
      </c>
      <c r="E3659" s="541"/>
      <c r="F3659" s="544"/>
      <c r="G3659" s="508"/>
      <c r="H3659" s="509"/>
      <c r="I3659" s="541"/>
      <c r="J3659" s="541"/>
      <c r="K3659" s="545"/>
      <c r="L3659" s="545"/>
      <c r="M3659" s="545" t="str">
        <f t="array" aca="1" ref="M3659" ca="1">IFERROR(_xludf.IFS(지출내역_LMT!$J3659="원천",지출내역_LMT!$K3659*3.3%*-1,지출내역_LMT!$J3659="원천/고용",SUM(지출내역_LMT!$K3659*3.3%*-1,지출내역_LMT!$K3659*75%*0.8%*-1)),"")</f>
        <v/>
      </c>
      <c r="N3659" s="545"/>
      <c r="O3659" s="541"/>
      <c r="P3659" s="541"/>
      <c r="Q3659" s="537"/>
      <c r="R3659" s="537"/>
      <c r="S3659" s="537"/>
    </row>
    <row r="3660" spans="2:19" ht="18.75" customHeight="1">
      <c r="B3660" s="540"/>
      <c r="C3660" s="540"/>
      <c r="D3660" s="538" t="str">
        <f ca="1">IFERROR(_xludf.XLOOKUP(E3660,예산코드!D:D,예산코드!A:A),"")</f>
        <v/>
      </c>
      <c r="E3660" s="540"/>
      <c r="F3660" s="542"/>
      <c r="G3660" s="506"/>
      <c r="H3660" s="507"/>
      <c r="I3660" s="540"/>
      <c r="J3660" s="540"/>
      <c r="K3660" s="543"/>
      <c r="L3660" s="543"/>
      <c r="M3660" s="543" t="str">
        <f t="array" aca="1" ref="M3660" ca="1">IFERROR(_xludf.IFS(지출내역_LMT!$J3660="원천",지출내역_LMT!$K3660*3.3%*-1,지출내역_LMT!$J3660="원천/고용",SUM(지출내역_LMT!$K3660*3.3%*-1,지출내역_LMT!$K3660*75%*0.8%*-1)),"")</f>
        <v/>
      </c>
      <c r="N3660" s="543"/>
      <c r="O3660" s="540"/>
      <c r="P3660" s="540"/>
      <c r="Q3660" s="537"/>
      <c r="R3660" s="537"/>
      <c r="S3660" s="537"/>
    </row>
    <row r="3661" spans="2:19" ht="18.75" customHeight="1">
      <c r="B3661" s="541"/>
      <c r="C3661" s="541"/>
      <c r="D3661" s="538" t="str">
        <f ca="1">IFERROR(_xludf.XLOOKUP(E3661,예산코드!D:D,예산코드!A:A),"")</f>
        <v/>
      </c>
      <c r="E3661" s="541"/>
      <c r="F3661" s="544"/>
      <c r="G3661" s="508"/>
      <c r="H3661" s="509"/>
      <c r="I3661" s="541"/>
      <c r="J3661" s="541"/>
      <c r="K3661" s="545"/>
      <c r="L3661" s="545"/>
      <c r="M3661" s="545" t="str">
        <f t="array" aca="1" ref="M3661" ca="1">IFERROR(_xludf.IFS(지출내역_LMT!$J3661="원천",지출내역_LMT!$K3661*3.3%*-1,지출내역_LMT!$J3661="원천/고용",SUM(지출내역_LMT!$K3661*3.3%*-1,지출내역_LMT!$K3661*75%*0.8%*-1)),"")</f>
        <v/>
      </c>
      <c r="N3661" s="545"/>
      <c r="O3661" s="541"/>
      <c r="P3661" s="541"/>
      <c r="Q3661" s="537"/>
      <c r="R3661" s="537"/>
      <c r="S3661" s="537"/>
    </row>
    <row r="3662" spans="2:19" ht="18.75" customHeight="1">
      <c r="B3662" s="540"/>
      <c r="C3662" s="540"/>
      <c r="D3662" s="538" t="str">
        <f ca="1">IFERROR(_xludf.XLOOKUP(E3662,예산코드!D:D,예산코드!A:A),"")</f>
        <v/>
      </c>
      <c r="E3662" s="540"/>
      <c r="F3662" s="542"/>
      <c r="G3662" s="506"/>
      <c r="H3662" s="507"/>
      <c r="I3662" s="540"/>
      <c r="J3662" s="540"/>
      <c r="K3662" s="543"/>
      <c r="L3662" s="543"/>
      <c r="M3662" s="543" t="str">
        <f t="array" aca="1" ref="M3662" ca="1">IFERROR(_xludf.IFS(지출내역_LMT!$J3662="원천",지출내역_LMT!$K3662*3.3%*-1,지출내역_LMT!$J3662="원천/고용",SUM(지출내역_LMT!$K3662*3.3%*-1,지출내역_LMT!$K3662*75%*0.8%*-1)),"")</f>
        <v/>
      </c>
      <c r="N3662" s="543"/>
      <c r="O3662" s="540"/>
      <c r="P3662" s="540"/>
      <c r="Q3662" s="537"/>
      <c r="R3662" s="537"/>
      <c r="S3662" s="537"/>
    </row>
    <row r="3663" spans="2:19" ht="18.75" customHeight="1">
      <c r="B3663" s="541"/>
      <c r="C3663" s="541"/>
      <c r="D3663" s="538" t="str">
        <f ca="1">IFERROR(_xludf.XLOOKUP(E3663,예산코드!D:D,예산코드!A:A),"")</f>
        <v/>
      </c>
      <c r="E3663" s="541"/>
      <c r="F3663" s="544"/>
      <c r="G3663" s="508"/>
      <c r="H3663" s="509"/>
      <c r="I3663" s="541"/>
      <c r="J3663" s="541"/>
      <c r="K3663" s="545"/>
      <c r="L3663" s="545"/>
      <c r="M3663" s="545" t="str">
        <f t="array" aca="1" ref="M3663" ca="1">IFERROR(_xludf.IFS(지출내역_LMT!$J3663="원천",지출내역_LMT!$K3663*3.3%*-1,지출내역_LMT!$J3663="원천/고용",SUM(지출내역_LMT!$K3663*3.3%*-1,지출내역_LMT!$K3663*75%*0.8%*-1)),"")</f>
        <v/>
      </c>
      <c r="N3663" s="545"/>
      <c r="O3663" s="541"/>
      <c r="P3663" s="541"/>
      <c r="Q3663" s="537"/>
      <c r="R3663" s="537"/>
      <c r="S3663" s="537"/>
    </row>
    <row r="3664" spans="2:19" ht="18.75" customHeight="1">
      <c r="B3664" s="540"/>
      <c r="C3664" s="540"/>
      <c r="D3664" s="538" t="str">
        <f ca="1">IFERROR(_xludf.XLOOKUP(E3664,예산코드!D:D,예산코드!A:A),"")</f>
        <v/>
      </c>
      <c r="E3664" s="540"/>
      <c r="F3664" s="542"/>
      <c r="G3664" s="506"/>
      <c r="H3664" s="507"/>
      <c r="I3664" s="540"/>
      <c r="J3664" s="540"/>
      <c r="K3664" s="543"/>
      <c r="L3664" s="543"/>
      <c r="M3664" s="543" t="str">
        <f t="array" aca="1" ref="M3664" ca="1">IFERROR(_xludf.IFS(지출내역_LMT!$J3664="원천",지출내역_LMT!$K3664*3.3%*-1,지출내역_LMT!$J3664="원천/고용",SUM(지출내역_LMT!$K3664*3.3%*-1,지출내역_LMT!$K3664*75%*0.8%*-1)),"")</f>
        <v/>
      </c>
      <c r="N3664" s="543"/>
      <c r="O3664" s="540"/>
      <c r="P3664" s="540"/>
      <c r="Q3664" s="537"/>
      <c r="R3664" s="537"/>
      <c r="S3664" s="537"/>
    </row>
    <row r="3665" spans="2:19" ht="18.75" customHeight="1">
      <c r="B3665" s="541"/>
      <c r="C3665" s="541"/>
      <c r="D3665" s="538" t="str">
        <f ca="1">IFERROR(_xludf.XLOOKUP(E3665,예산코드!D:D,예산코드!A:A),"")</f>
        <v/>
      </c>
      <c r="E3665" s="541"/>
      <c r="F3665" s="544"/>
      <c r="G3665" s="508"/>
      <c r="H3665" s="509"/>
      <c r="I3665" s="541"/>
      <c r="J3665" s="541"/>
      <c r="K3665" s="545"/>
      <c r="L3665" s="545"/>
      <c r="M3665" s="545" t="str">
        <f t="array" aca="1" ref="M3665" ca="1">IFERROR(_xludf.IFS(지출내역_LMT!$J3665="원천",지출내역_LMT!$K3665*3.3%*-1,지출내역_LMT!$J3665="원천/고용",SUM(지출내역_LMT!$K3665*3.3%*-1,지출내역_LMT!$K3665*75%*0.8%*-1)),"")</f>
        <v/>
      </c>
      <c r="N3665" s="545"/>
      <c r="O3665" s="541"/>
      <c r="P3665" s="541"/>
      <c r="Q3665" s="537"/>
      <c r="R3665" s="537"/>
      <c r="S3665" s="537"/>
    </row>
    <row r="3666" spans="2:19" ht="18.75" customHeight="1">
      <c r="B3666" s="540"/>
      <c r="C3666" s="540"/>
      <c r="D3666" s="538" t="str">
        <f ca="1">IFERROR(_xludf.XLOOKUP(E3666,예산코드!D:D,예산코드!A:A),"")</f>
        <v/>
      </c>
      <c r="E3666" s="540"/>
      <c r="F3666" s="542"/>
      <c r="G3666" s="506"/>
      <c r="H3666" s="507"/>
      <c r="I3666" s="540"/>
      <c r="J3666" s="540"/>
      <c r="K3666" s="543"/>
      <c r="L3666" s="543"/>
      <c r="M3666" s="543" t="str">
        <f t="array" aca="1" ref="M3666" ca="1">IFERROR(_xludf.IFS(지출내역_LMT!$J3666="원천",지출내역_LMT!$K3666*3.3%*-1,지출내역_LMT!$J3666="원천/고용",SUM(지출내역_LMT!$K3666*3.3%*-1,지출내역_LMT!$K3666*75%*0.8%*-1)),"")</f>
        <v/>
      </c>
      <c r="N3666" s="543"/>
      <c r="O3666" s="540"/>
      <c r="P3666" s="540"/>
      <c r="Q3666" s="537"/>
      <c r="R3666" s="537"/>
      <c r="S3666" s="537"/>
    </row>
    <row r="3667" spans="2:19" ht="18.75" customHeight="1">
      <c r="B3667" s="541"/>
      <c r="C3667" s="541"/>
      <c r="D3667" s="538" t="str">
        <f ca="1">IFERROR(_xludf.XLOOKUP(E3667,예산코드!D:D,예산코드!A:A),"")</f>
        <v/>
      </c>
      <c r="E3667" s="541"/>
      <c r="F3667" s="544"/>
      <c r="G3667" s="508"/>
      <c r="H3667" s="509"/>
      <c r="I3667" s="541"/>
      <c r="J3667" s="541"/>
      <c r="K3667" s="545"/>
      <c r="L3667" s="545"/>
      <c r="M3667" s="545" t="str">
        <f t="array" aca="1" ref="M3667" ca="1">IFERROR(_xludf.IFS(지출내역_LMT!$J3667="원천",지출내역_LMT!$K3667*3.3%*-1,지출내역_LMT!$J3667="원천/고용",SUM(지출내역_LMT!$K3667*3.3%*-1,지출내역_LMT!$K3667*75%*0.8%*-1)),"")</f>
        <v/>
      </c>
      <c r="N3667" s="545"/>
      <c r="O3667" s="541"/>
      <c r="P3667" s="541"/>
      <c r="Q3667" s="537"/>
      <c r="R3667" s="537"/>
      <c r="S3667" s="537"/>
    </row>
    <row r="3668" spans="2:19" ht="18.75" customHeight="1">
      <c r="B3668" s="540"/>
      <c r="C3668" s="540"/>
      <c r="D3668" s="538" t="str">
        <f ca="1">IFERROR(_xludf.XLOOKUP(E3668,예산코드!D:D,예산코드!A:A),"")</f>
        <v/>
      </c>
      <c r="E3668" s="540"/>
      <c r="F3668" s="542"/>
      <c r="G3668" s="506"/>
      <c r="H3668" s="507"/>
      <c r="I3668" s="540"/>
      <c r="J3668" s="540"/>
      <c r="K3668" s="543"/>
      <c r="L3668" s="543"/>
      <c r="M3668" s="543" t="str">
        <f t="array" aca="1" ref="M3668" ca="1">IFERROR(_xludf.IFS(지출내역_LMT!$J3668="원천",지출내역_LMT!$K3668*3.3%*-1,지출내역_LMT!$J3668="원천/고용",SUM(지출내역_LMT!$K3668*3.3%*-1,지출내역_LMT!$K3668*75%*0.8%*-1)),"")</f>
        <v/>
      </c>
      <c r="N3668" s="543"/>
      <c r="O3668" s="540"/>
      <c r="P3668" s="540"/>
      <c r="Q3668" s="537"/>
      <c r="R3668" s="537"/>
      <c r="S3668" s="537"/>
    </row>
    <row r="3669" spans="2:19" ht="18.75" customHeight="1">
      <c r="B3669" s="541"/>
      <c r="C3669" s="541"/>
      <c r="D3669" s="538" t="str">
        <f ca="1">IFERROR(_xludf.XLOOKUP(E3669,예산코드!D:D,예산코드!A:A),"")</f>
        <v/>
      </c>
      <c r="E3669" s="541"/>
      <c r="F3669" s="544"/>
      <c r="G3669" s="508"/>
      <c r="H3669" s="509"/>
      <c r="I3669" s="541"/>
      <c r="J3669" s="541"/>
      <c r="K3669" s="545"/>
      <c r="L3669" s="545"/>
      <c r="M3669" s="545" t="str">
        <f t="array" aca="1" ref="M3669" ca="1">IFERROR(_xludf.IFS(지출내역_LMT!$J3669="원천",지출내역_LMT!$K3669*3.3%*-1,지출내역_LMT!$J3669="원천/고용",SUM(지출내역_LMT!$K3669*3.3%*-1,지출내역_LMT!$K3669*75%*0.8%*-1)),"")</f>
        <v/>
      </c>
      <c r="N3669" s="545"/>
      <c r="O3669" s="541"/>
      <c r="P3669" s="541"/>
      <c r="Q3669" s="537"/>
      <c r="R3669" s="537"/>
      <c r="S3669" s="537"/>
    </row>
    <row r="3670" spans="2:19" ht="18.75" customHeight="1">
      <c r="B3670" s="540"/>
      <c r="C3670" s="540"/>
      <c r="D3670" s="538" t="str">
        <f ca="1">IFERROR(_xludf.XLOOKUP(E3670,예산코드!D:D,예산코드!A:A),"")</f>
        <v/>
      </c>
      <c r="E3670" s="540"/>
      <c r="F3670" s="542"/>
      <c r="G3670" s="506"/>
      <c r="H3670" s="507"/>
      <c r="I3670" s="540"/>
      <c r="J3670" s="540"/>
      <c r="K3670" s="543"/>
      <c r="L3670" s="543"/>
      <c r="M3670" s="543" t="str">
        <f t="array" aca="1" ref="M3670" ca="1">IFERROR(_xludf.IFS(지출내역_LMT!$J3670="원천",지출내역_LMT!$K3670*3.3%*-1,지출내역_LMT!$J3670="원천/고용",SUM(지출내역_LMT!$K3670*3.3%*-1,지출내역_LMT!$K3670*75%*0.8%*-1)),"")</f>
        <v/>
      </c>
      <c r="N3670" s="543"/>
      <c r="O3670" s="540"/>
      <c r="P3670" s="540"/>
      <c r="Q3670" s="537"/>
      <c r="R3670" s="537"/>
      <c r="S3670" s="537"/>
    </row>
    <row r="3671" spans="2:19" ht="18.75" customHeight="1">
      <c r="B3671" s="541"/>
      <c r="C3671" s="541"/>
      <c r="D3671" s="538" t="str">
        <f ca="1">IFERROR(_xludf.XLOOKUP(E3671,예산코드!D:D,예산코드!A:A),"")</f>
        <v/>
      </c>
      <c r="E3671" s="541"/>
      <c r="F3671" s="544"/>
      <c r="G3671" s="508"/>
      <c r="H3671" s="509"/>
      <c r="I3671" s="541"/>
      <c r="J3671" s="541"/>
      <c r="K3671" s="545"/>
      <c r="L3671" s="545"/>
      <c r="M3671" s="545" t="str">
        <f t="array" aca="1" ref="M3671" ca="1">IFERROR(_xludf.IFS(지출내역_LMT!$J3671="원천",지출내역_LMT!$K3671*3.3%*-1,지출내역_LMT!$J3671="원천/고용",SUM(지출내역_LMT!$K3671*3.3%*-1,지출내역_LMT!$K3671*75%*0.8%*-1)),"")</f>
        <v/>
      </c>
      <c r="N3671" s="545"/>
      <c r="O3671" s="541"/>
      <c r="P3671" s="541"/>
      <c r="Q3671" s="537"/>
      <c r="R3671" s="537"/>
      <c r="S3671" s="537"/>
    </row>
    <row r="3672" spans="2:19" ht="18.75" customHeight="1">
      <c r="B3672" s="540"/>
      <c r="C3672" s="540"/>
      <c r="D3672" s="538" t="str">
        <f ca="1">IFERROR(_xludf.XLOOKUP(E3672,예산코드!D:D,예산코드!A:A),"")</f>
        <v/>
      </c>
      <c r="E3672" s="540"/>
      <c r="F3672" s="542"/>
      <c r="G3672" s="506"/>
      <c r="H3672" s="507"/>
      <c r="I3672" s="540"/>
      <c r="J3672" s="540"/>
      <c r="K3672" s="543"/>
      <c r="L3672" s="543"/>
      <c r="M3672" s="543" t="str">
        <f t="array" aca="1" ref="M3672" ca="1">IFERROR(_xludf.IFS(지출내역_LMT!$J3672="원천",지출내역_LMT!$K3672*3.3%*-1,지출내역_LMT!$J3672="원천/고용",SUM(지출내역_LMT!$K3672*3.3%*-1,지출내역_LMT!$K3672*75%*0.8%*-1)),"")</f>
        <v/>
      </c>
      <c r="N3672" s="543"/>
      <c r="O3672" s="540"/>
      <c r="P3672" s="540"/>
      <c r="Q3672" s="537"/>
      <c r="R3672" s="537"/>
      <c r="S3672" s="537"/>
    </row>
    <row r="3673" spans="2:19" ht="18.75" customHeight="1">
      <c r="B3673" s="541"/>
      <c r="C3673" s="541"/>
      <c r="D3673" s="538" t="str">
        <f ca="1">IFERROR(_xludf.XLOOKUP(E3673,예산코드!D:D,예산코드!A:A),"")</f>
        <v/>
      </c>
      <c r="E3673" s="541"/>
      <c r="F3673" s="544"/>
      <c r="G3673" s="508"/>
      <c r="H3673" s="509"/>
      <c r="I3673" s="541"/>
      <c r="J3673" s="541"/>
      <c r="K3673" s="545"/>
      <c r="L3673" s="545"/>
      <c r="M3673" s="545" t="str">
        <f t="array" aca="1" ref="M3673" ca="1">IFERROR(_xludf.IFS(지출내역_LMT!$J3673="원천",지출내역_LMT!$K3673*3.3%*-1,지출내역_LMT!$J3673="원천/고용",SUM(지출내역_LMT!$K3673*3.3%*-1,지출내역_LMT!$K3673*75%*0.8%*-1)),"")</f>
        <v/>
      </c>
      <c r="N3673" s="545"/>
      <c r="O3673" s="541"/>
      <c r="P3673" s="541"/>
      <c r="Q3673" s="537"/>
      <c r="R3673" s="537"/>
      <c r="S3673" s="537"/>
    </row>
    <row r="3674" spans="2:19" ht="18.75" customHeight="1">
      <c r="B3674" s="540"/>
      <c r="C3674" s="540"/>
      <c r="D3674" s="538" t="str">
        <f ca="1">IFERROR(_xludf.XLOOKUP(E3674,예산코드!D:D,예산코드!A:A),"")</f>
        <v/>
      </c>
      <c r="E3674" s="540"/>
      <c r="F3674" s="542"/>
      <c r="G3674" s="506"/>
      <c r="H3674" s="507"/>
      <c r="I3674" s="540"/>
      <c r="J3674" s="540"/>
      <c r="K3674" s="543"/>
      <c r="L3674" s="543"/>
      <c r="M3674" s="543" t="str">
        <f t="array" aca="1" ref="M3674" ca="1">IFERROR(_xludf.IFS(지출내역_LMT!$J3674="원천",지출내역_LMT!$K3674*3.3%*-1,지출내역_LMT!$J3674="원천/고용",SUM(지출내역_LMT!$K3674*3.3%*-1,지출내역_LMT!$K3674*75%*0.8%*-1)),"")</f>
        <v/>
      </c>
      <c r="N3674" s="543"/>
      <c r="O3674" s="540"/>
      <c r="P3674" s="540"/>
      <c r="Q3674" s="537"/>
      <c r="R3674" s="537"/>
      <c r="S3674" s="537"/>
    </row>
    <row r="3675" spans="2:19" ht="18.75" customHeight="1">
      <c r="B3675" s="541"/>
      <c r="C3675" s="541"/>
      <c r="D3675" s="538" t="str">
        <f ca="1">IFERROR(_xludf.XLOOKUP(E3675,예산코드!D:D,예산코드!A:A),"")</f>
        <v/>
      </c>
      <c r="E3675" s="541"/>
      <c r="F3675" s="544"/>
      <c r="G3675" s="508"/>
      <c r="H3675" s="509"/>
      <c r="I3675" s="541"/>
      <c r="J3675" s="541"/>
      <c r="K3675" s="545"/>
      <c r="L3675" s="545"/>
      <c r="M3675" s="545" t="str">
        <f t="array" aca="1" ref="M3675" ca="1">IFERROR(_xludf.IFS(지출내역_LMT!$J3675="원천",지출내역_LMT!$K3675*3.3%*-1,지출내역_LMT!$J3675="원천/고용",SUM(지출내역_LMT!$K3675*3.3%*-1,지출내역_LMT!$K3675*75%*0.8%*-1)),"")</f>
        <v/>
      </c>
      <c r="N3675" s="545"/>
      <c r="O3675" s="541"/>
      <c r="P3675" s="541"/>
      <c r="Q3675" s="537"/>
      <c r="R3675" s="537"/>
      <c r="S3675" s="537"/>
    </row>
    <row r="3676" spans="2:19" ht="18.75" customHeight="1">
      <c r="B3676" s="540"/>
      <c r="C3676" s="540"/>
      <c r="D3676" s="538" t="str">
        <f ca="1">IFERROR(_xludf.XLOOKUP(E3676,예산코드!D:D,예산코드!A:A),"")</f>
        <v/>
      </c>
      <c r="E3676" s="540"/>
      <c r="F3676" s="542"/>
      <c r="G3676" s="506"/>
      <c r="H3676" s="507"/>
      <c r="I3676" s="540"/>
      <c r="J3676" s="540"/>
      <c r="K3676" s="543"/>
      <c r="L3676" s="543"/>
      <c r="M3676" s="543" t="str">
        <f t="array" aca="1" ref="M3676" ca="1">IFERROR(_xludf.IFS(지출내역_LMT!$J3676="원천",지출내역_LMT!$K3676*3.3%*-1,지출내역_LMT!$J3676="원천/고용",SUM(지출내역_LMT!$K3676*3.3%*-1,지출내역_LMT!$K3676*75%*0.8%*-1)),"")</f>
        <v/>
      </c>
      <c r="N3676" s="543"/>
      <c r="O3676" s="540"/>
      <c r="P3676" s="540"/>
      <c r="Q3676" s="537"/>
      <c r="R3676" s="537"/>
      <c r="S3676" s="537"/>
    </row>
    <row r="3677" spans="2:19" ht="18.75" customHeight="1">
      <c r="B3677" s="541"/>
      <c r="C3677" s="541"/>
      <c r="D3677" s="538" t="str">
        <f ca="1">IFERROR(_xludf.XLOOKUP(E3677,예산코드!D:D,예산코드!A:A),"")</f>
        <v/>
      </c>
      <c r="E3677" s="541"/>
      <c r="F3677" s="544"/>
      <c r="G3677" s="508"/>
      <c r="H3677" s="509"/>
      <c r="I3677" s="541"/>
      <c r="J3677" s="541"/>
      <c r="K3677" s="545"/>
      <c r="L3677" s="545"/>
      <c r="M3677" s="545" t="str">
        <f t="array" aca="1" ref="M3677" ca="1">IFERROR(_xludf.IFS(지출내역_LMT!$J3677="원천",지출내역_LMT!$K3677*3.3%*-1,지출내역_LMT!$J3677="원천/고용",SUM(지출내역_LMT!$K3677*3.3%*-1,지출내역_LMT!$K3677*75%*0.8%*-1)),"")</f>
        <v/>
      </c>
      <c r="N3677" s="545"/>
      <c r="O3677" s="541"/>
      <c r="P3677" s="541"/>
      <c r="Q3677" s="537"/>
      <c r="R3677" s="537"/>
      <c r="S3677" s="537"/>
    </row>
    <row r="3678" spans="2:19" ht="18.75" customHeight="1">
      <c r="B3678" s="540"/>
      <c r="C3678" s="540"/>
      <c r="D3678" s="538" t="str">
        <f ca="1">IFERROR(_xludf.XLOOKUP(E3678,예산코드!D:D,예산코드!A:A),"")</f>
        <v/>
      </c>
      <c r="E3678" s="540"/>
      <c r="F3678" s="542"/>
      <c r="G3678" s="506"/>
      <c r="H3678" s="507"/>
      <c r="I3678" s="540"/>
      <c r="J3678" s="540"/>
      <c r="K3678" s="543"/>
      <c r="L3678" s="543"/>
      <c r="M3678" s="543" t="str">
        <f t="array" aca="1" ref="M3678" ca="1">IFERROR(_xludf.IFS(지출내역_LMT!$J3678="원천",지출내역_LMT!$K3678*3.3%*-1,지출내역_LMT!$J3678="원천/고용",SUM(지출내역_LMT!$K3678*3.3%*-1,지출내역_LMT!$K3678*75%*0.8%*-1)),"")</f>
        <v/>
      </c>
      <c r="N3678" s="543"/>
      <c r="O3678" s="540"/>
      <c r="P3678" s="540"/>
      <c r="Q3678" s="537"/>
      <c r="R3678" s="537"/>
      <c r="S3678" s="537"/>
    </row>
    <row r="3679" spans="2:19" ht="18.75" customHeight="1">
      <c r="B3679" s="541"/>
      <c r="C3679" s="541"/>
      <c r="D3679" s="538" t="str">
        <f ca="1">IFERROR(_xludf.XLOOKUP(E3679,예산코드!D:D,예산코드!A:A),"")</f>
        <v/>
      </c>
      <c r="E3679" s="541"/>
      <c r="F3679" s="544"/>
      <c r="G3679" s="508"/>
      <c r="H3679" s="509"/>
      <c r="I3679" s="541"/>
      <c r="J3679" s="541"/>
      <c r="K3679" s="545"/>
      <c r="L3679" s="545"/>
      <c r="M3679" s="545" t="str">
        <f t="array" aca="1" ref="M3679" ca="1">IFERROR(_xludf.IFS(지출내역_LMT!$J3679="원천",지출내역_LMT!$K3679*3.3%*-1,지출내역_LMT!$J3679="원천/고용",SUM(지출내역_LMT!$K3679*3.3%*-1,지출내역_LMT!$K3679*75%*0.8%*-1)),"")</f>
        <v/>
      </c>
      <c r="N3679" s="545"/>
      <c r="O3679" s="541"/>
      <c r="P3679" s="541"/>
      <c r="Q3679" s="537"/>
      <c r="R3679" s="537"/>
      <c r="S3679" s="537"/>
    </row>
    <row r="3680" spans="2:19" ht="18.75" customHeight="1">
      <c r="B3680" s="540"/>
      <c r="C3680" s="540"/>
      <c r="D3680" s="538" t="str">
        <f ca="1">IFERROR(_xludf.XLOOKUP(E3680,예산코드!D:D,예산코드!A:A),"")</f>
        <v/>
      </c>
      <c r="E3680" s="540"/>
      <c r="F3680" s="542"/>
      <c r="G3680" s="506"/>
      <c r="H3680" s="507"/>
      <c r="I3680" s="540"/>
      <c r="J3680" s="540"/>
      <c r="K3680" s="543"/>
      <c r="L3680" s="543"/>
      <c r="M3680" s="543" t="str">
        <f t="array" aca="1" ref="M3680" ca="1">IFERROR(_xludf.IFS(지출내역_LMT!$J3680="원천",지출내역_LMT!$K3680*3.3%*-1,지출내역_LMT!$J3680="원천/고용",SUM(지출내역_LMT!$K3680*3.3%*-1,지출내역_LMT!$K3680*75%*0.8%*-1)),"")</f>
        <v/>
      </c>
      <c r="N3680" s="543"/>
      <c r="O3680" s="540"/>
      <c r="P3680" s="540"/>
      <c r="Q3680" s="537"/>
      <c r="R3680" s="537"/>
      <c r="S3680" s="537"/>
    </row>
    <row r="3681" spans="2:19" ht="18.75" customHeight="1">
      <c r="B3681" s="541"/>
      <c r="C3681" s="541"/>
      <c r="D3681" s="538" t="str">
        <f ca="1">IFERROR(_xludf.XLOOKUP(E3681,예산코드!D:D,예산코드!A:A),"")</f>
        <v/>
      </c>
      <c r="E3681" s="541"/>
      <c r="F3681" s="544"/>
      <c r="G3681" s="508"/>
      <c r="H3681" s="509"/>
      <c r="I3681" s="541"/>
      <c r="J3681" s="541"/>
      <c r="K3681" s="545"/>
      <c r="L3681" s="545"/>
      <c r="M3681" s="545" t="str">
        <f t="array" aca="1" ref="M3681" ca="1">IFERROR(_xludf.IFS(지출내역_LMT!$J3681="원천",지출내역_LMT!$K3681*3.3%*-1,지출내역_LMT!$J3681="원천/고용",SUM(지출내역_LMT!$K3681*3.3%*-1,지출내역_LMT!$K3681*75%*0.8%*-1)),"")</f>
        <v/>
      </c>
      <c r="N3681" s="545"/>
      <c r="O3681" s="541"/>
      <c r="P3681" s="541"/>
      <c r="Q3681" s="537"/>
      <c r="R3681" s="537"/>
      <c r="S3681" s="537"/>
    </row>
    <row r="3682" spans="2:19" ht="18.75" customHeight="1">
      <c r="B3682" s="540"/>
      <c r="C3682" s="540"/>
      <c r="D3682" s="538" t="str">
        <f ca="1">IFERROR(_xludf.XLOOKUP(E3682,예산코드!D:D,예산코드!A:A),"")</f>
        <v/>
      </c>
      <c r="E3682" s="540"/>
      <c r="F3682" s="542"/>
      <c r="G3682" s="506"/>
      <c r="H3682" s="507"/>
      <c r="I3682" s="540"/>
      <c r="J3682" s="540"/>
      <c r="K3682" s="543"/>
      <c r="L3682" s="543"/>
      <c r="M3682" s="543" t="str">
        <f t="array" aca="1" ref="M3682" ca="1">IFERROR(_xludf.IFS(지출내역_LMT!$J3682="원천",지출내역_LMT!$K3682*3.3%*-1,지출내역_LMT!$J3682="원천/고용",SUM(지출내역_LMT!$K3682*3.3%*-1,지출내역_LMT!$K3682*75%*0.8%*-1)),"")</f>
        <v/>
      </c>
      <c r="N3682" s="543"/>
      <c r="O3682" s="540"/>
      <c r="P3682" s="540"/>
      <c r="Q3682" s="537"/>
      <c r="R3682" s="537"/>
      <c r="S3682" s="537"/>
    </row>
    <row r="3683" spans="2:19" ht="18.75" customHeight="1">
      <c r="B3683" s="541"/>
      <c r="C3683" s="541"/>
      <c r="D3683" s="538" t="str">
        <f ca="1">IFERROR(_xludf.XLOOKUP(E3683,예산코드!D:D,예산코드!A:A),"")</f>
        <v/>
      </c>
      <c r="E3683" s="541"/>
      <c r="F3683" s="544"/>
      <c r="G3683" s="508"/>
      <c r="H3683" s="509"/>
      <c r="I3683" s="541"/>
      <c r="J3683" s="541"/>
      <c r="K3683" s="545"/>
      <c r="L3683" s="545"/>
      <c r="M3683" s="545" t="str">
        <f t="array" aca="1" ref="M3683" ca="1">IFERROR(_xludf.IFS(지출내역_LMT!$J3683="원천",지출내역_LMT!$K3683*3.3%*-1,지출내역_LMT!$J3683="원천/고용",SUM(지출내역_LMT!$K3683*3.3%*-1,지출내역_LMT!$K3683*75%*0.8%*-1)),"")</f>
        <v/>
      </c>
      <c r="N3683" s="545"/>
      <c r="O3683" s="541"/>
      <c r="P3683" s="541"/>
      <c r="Q3683" s="537"/>
      <c r="R3683" s="537"/>
      <c r="S3683" s="537"/>
    </row>
    <row r="3684" spans="2:19" ht="18.75" customHeight="1">
      <c r="B3684" s="540"/>
      <c r="C3684" s="540"/>
      <c r="D3684" s="538" t="str">
        <f ca="1">IFERROR(_xludf.XLOOKUP(E3684,예산코드!D:D,예산코드!A:A),"")</f>
        <v/>
      </c>
      <c r="E3684" s="540"/>
      <c r="F3684" s="542"/>
      <c r="G3684" s="506"/>
      <c r="H3684" s="507"/>
      <c r="I3684" s="540"/>
      <c r="J3684" s="540"/>
      <c r="K3684" s="543"/>
      <c r="L3684" s="543"/>
      <c r="M3684" s="543" t="str">
        <f t="array" aca="1" ref="M3684" ca="1">IFERROR(_xludf.IFS(지출내역_LMT!$J3684="원천",지출내역_LMT!$K3684*3.3%*-1,지출내역_LMT!$J3684="원천/고용",SUM(지출내역_LMT!$K3684*3.3%*-1,지출내역_LMT!$K3684*75%*0.8%*-1)),"")</f>
        <v/>
      </c>
      <c r="N3684" s="543"/>
      <c r="O3684" s="540"/>
      <c r="P3684" s="540"/>
      <c r="Q3684" s="537"/>
      <c r="R3684" s="537"/>
      <c r="S3684" s="537"/>
    </row>
    <row r="3685" spans="2:19" ht="18.75" customHeight="1">
      <c r="B3685" s="541"/>
      <c r="C3685" s="541"/>
      <c r="D3685" s="538" t="str">
        <f ca="1">IFERROR(_xludf.XLOOKUP(E3685,예산코드!D:D,예산코드!A:A),"")</f>
        <v/>
      </c>
      <c r="E3685" s="541"/>
      <c r="F3685" s="544"/>
      <c r="G3685" s="508"/>
      <c r="H3685" s="509"/>
      <c r="I3685" s="541"/>
      <c r="J3685" s="541"/>
      <c r="K3685" s="545"/>
      <c r="L3685" s="545"/>
      <c r="M3685" s="545" t="str">
        <f t="array" aca="1" ref="M3685" ca="1">IFERROR(_xludf.IFS(지출내역_LMT!$J3685="원천",지출내역_LMT!$K3685*3.3%*-1,지출내역_LMT!$J3685="원천/고용",SUM(지출내역_LMT!$K3685*3.3%*-1,지출내역_LMT!$K3685*75%*0.8%*-1)),"")</f>
        <v/>
      </c>
      <c r="N3685" s="545"/>
      <c r="O3685" s="541"/>
      <c r="P3685" s="541"/>
      <c r="Q3685" s="537"/>
      <c r="R3685" s="537"/>
      <c r="S3685" s="537"/>
    </row>
    <row r="3686" spans="2:19" ht="18.75" customHeight="1">
      <c r="B3686" s="540"/>
      <c r="C3686" s="540"/>
      <c r="D3686" s="538" t="str">
        <f ca="1">IFERROR(_xludf.XLOOKUP(E3686,예산코드!D:D,예산코드!A:A),"")</f>
        <v/>
      </c>
      <c r="E3686" s="540"/>
      <c r="F3686" s="542"/>
      <c r="G3686" s="506"/>
      <c r="H3686" s="507"/>
      <c r="I3686" s="540"/>
      <c r="J3686" s="540"/>
      <c r="K3686" s="543"/>
      <c r="L3686" s="543"/>
      <c r="M3686" s="543" t="str">
        <f t="array" aca="1" ref="M3686" ca="1">IFERROR(_xludf.IFS(지출내역_LMT!$J3686="원천",지출내역_LMT!$K3686*3.3%*-1,지출내역_LMT!$J3686="원천/고용",SUM(지출내역_LMT!$K3686*3.3%*-1,지출내역_LMT!$K3686*75%*0.8%*-1)),"")</f>
        <v/>
      </c>
      <c r="N3686" s="543"/>
      <c r="O3686" s="540"/>
      <c r="P3686" s="540"/>
      <c r="Q3686" s="537"/>
      <c r="R3686" s="537"/>
      <c r="S3686" s="537"/>
    </row>
    <row r="3687" spans="2:19" ht="18.75" customHeight="1">
      <c r="B3687" s="541"/>
      <c r="C3687" s="541"/>
      <c r="D3687" s="538" t="str">
        <f ca="1">IFERROR(_xludf.XLOOKUP(E3687,예산코드!D:D,예산코드!A:A),"")</f>
        <v/>
      </c>
      <c r="E3687" s="541"/>
      <c r="F3687" s="544"/>
      <c r="G3687" s="508"/>
      <c r="H3687" s="509"/>
      <c r="I3687" s="541"/>
      <c r="J3687" s="541"/>
      <c r="K3687" s="545"/>
      <c r="L3687" s="545"/>
      <c r="M3687" s="545" t="str">
        <f t="array" aca="1" ref="M3687" ca="1">IFERROR(_xludf.IFS(지출내역_LMT!$J3687="원천",지출내역_LMT!$K3687*3.3%*-1,지출내역_LMT!$J3687="원천/고용",SUM(지출내역_LMT!$K3687*3.3%*-1,지출내역_LMT!$K3687*75%*0.8%*-1)),"")</f>
        <v/>
      </c>
      <c r="N3687" s="545"/>
      <c r="O3687" s="541"/>
      <c r="P3687" s="541"/>
      <c r="Q3687" s="537"/>
      <c r="R3687" s="537"/>
      <c r="S3687" s="537"/>
    </row>
    <row r="3688" spans="2:19" ht="18.75" customHeight="1">
      <c r="B3688" s="540"/>
      <c r="C3688" s="540"/>
      <c r="D3688" s="538" t="str">
        <f ca="1">IFERROR(_xludf.XLOOKUP(E3688,예산코드!D:D,예산코드!A:A),"")</f>
        <v/>
      </c>
      <c r="E3688" s="540"/>
      <c r="F3688" s="542"/>
      <c r="G3688" s="506"/>
      <c r="H3688" s="507"/>
      <c r="I3688" s="540"/>
      <c r="J3688" s="540"/>
      <c r="K3688" s="543"/>
      <c r="L3688" s="543"/>
      <c r="M3688" s="543" t="str">
        <f t="array" aca="1" ref="M3688" ca="1">IFERROR(_xludf.IFS(지출내역_LMT!$J3688="원천",지출내역_LMT!$K3688*3.3%*-1,지출내역_LMT!$J3688="원천/고용",SUM(지출내역_LMT!$K3688*3.3%*-1,지출내역_LMT!$K3688*75%*0.8%*-1)),"")</f>
        <v/>
      </c>
      <c r="N3688" s="543"/>
      <c r="O3688" s="540"/>
      <c r="P3688" s="540"/>
      <c r="Q3688" s="537"/>
      <c r="R3688" s="537"/>
      <c r="S3688" s="537"/>
    </row>
    <row r="3689" spans="2:19" ht="18.75" customHeight="1">
      <c r="B3689" s="541"/>
      <c r="C3689" s="541"/>
      <c r="D3689" s="538" t="str">
        <f ca="1">IFERROR(_xludf.XLOOKUP(E3689,예산코드!D:D,예산코드!A:A),"")</f>
        <v/>
      </c>
      <c r="E3689" s="541"/>
      <c r="F3689" s="544"/>
      <c r="G3689" s="508"/>
      <c r="H3689" s="509"/>
      <c r="I3689" s="541"/>
      <c r="J3689" s="541"/>
      <c r="K3689" s="545"/>
      <c r="L3689" s="545"/>
      <c r="M3689" s="545" t="str">
        <f t="array" aca="1" ref="M3689" ca="1">IFERROR(_xludf.IFS(지출내역_LMT!$J3689="원천",지출내역_LMT!$K3689*3.3%*-1,지출내역_LMT!$J3689="원천/고용",SUM(지출내역_LMT!$K3689*3.3%*-1,지출내역_LMT!$K3689*75%*0.8%*-1)),"")</f>
        <v/>
      </c>
      <c r="N3689" s="545"/>
      <c r="O3689" s="541"/>
      <c r="P3689" s="541"/>
      <c r="Q3689" s="537"/>
      <c r="R3689" s="537"/>
      <c r="S3689" s="537"/>
    </row>
    <row r="3690" spans="2:19" ht="18.75" customHeight="1">
      <c r="B3690" s="540"/>
      <c r="C3690" s="540"/>
      <c r="D3690" s="538" t="str">
        <f ca="1">IFERROR(_xludf.XLOOKUP(E3690,예산코드!D:D,예산코드!A:A),"")</f>
        <v/>
      </c>
      <c r="E3690" s="540"/>
      <c r="F3690" s="542"/>
      <c r="G3690" s="506"/>
      <c r="H3690" s="507"/>
      <c r="I3690" s="540"/>
      <c r="J3690" s="540"/>
      <c r="K3690" s="543"/>
      <c r="L3690" s="543"/>
      <c r="M3690" s="543" t="str">
        <f t="array" aca="1" ref="M3690" ca="1">IFERROR(_xludf.IFS(지출내역_LMT!$J3690="원천",지출내역_LMT!$K3690*3.3%*-1,지출내역_LMT!$J3690="원천/고용",SUM(지출내역_LMT!$K3690*3.3%*-1,지출내역_LMT!$K3690*75%*0.8%*-1)),"")</f>
        <v/>
      </c>
      <c r="N3690" s="543"/>
      <c r="O3690" s="540"/>
      <c r="P3690" s="540"/>
      <c r="Q3690" s="537"/>
      <c r="R3690" s="537"/>
      <c r="S3690" s="537"/>
    </row>
    <row r="3691" spans="2:19" ht="18.75" customHeight="1">
      <c r="B3691" s="541"/>
      <c r="C3691" s="541"/>
      <c r="D3691" s="538" t="str">
        <f ca="1">IFERROR(_xludf.XLOOKUP(E3691,예산코드!D:D,예산코드!A:A),"")</f>
        <v/>
      </c>
      <c r="E3691" s="541"/>
      <c r="F3691" s="544"/>
      <c r="G3691" s="508"/>
      <c r="H3691" s="509"/>
      <c r="I3691" s="541"/>
      <c r="J3691" s="541"/>
      <c r="K3691" s="545"/>
      <c r="L3691" s="545"/>
      <c r="M3691" s="545" t="str">
        <f t="array" aca="1" ref="M3691" ca="1">IFERROR(_xludf.IFS(지출내역_LMT!$J3691="원천",지출내역_LMT!$K3691*3.3%*-1,지출내역_LMT!$J3691="원천/고용",SUM(지출내역_LMT!$K3691*3.3%*-1,지출내역_LMT!$K3691*75%*0.8%*-1)),"")</f>
        <v/>
      </c>
      <c r="N3691" s="545"/>
      <c r="O3691" s="541"/>
      <c r="P3691" s="541"/>
      <c r="Q3691" s="537"/>
      <c r="R3691" s="537"/>
      <c r="S3691" s="537"/>
    </row>
    <row r="3692" spans="2:19" ht="18.75" customHeight="1">
      <c r="B3692" s="540"/>
      <c r="C3692" s="540"/>
      <c r="D3692" s="538" t="str">
        <f ca="1">IFERROR(_xludf.XLOOKUP(E3692,예산코드!D:D,예산코드!A:A),"")</f>
        <v/>
      </c>
      <c r="E3692" s="540"/>
      <c r="F3692" s="542"/>
      <c r="G3692" s="506"/>
      <c r="H3692" s="507"/>
      <c r="I3692" s="540"/>
      <c r="J3692" s="540"/>
      <c r="K3692" s="543"/>
      <c r="L3692" s="543"/>
      <c r="M3692" s="543" t="str">
        <f t="array" aca="1" ref="M3692" ca="1">IFERROR(_xludf.IFS(지출내역_LMT!$J3692="원천",지출내역_LMT!$K3692*3.3%*-1,지출내역_LMT!$J3692="원천/고용",SUM(지출내역_LMT!$K3692*3.3%*-1,지출내역_LMT!$K3692*75%*0.8%*-1)),"")</f>
        <v/>
      </c>
      <c r="N3692" s="543"/>
      <c r="O3692" s="540"/>
      <c r="P3692" s="540"/>
      <c r="Q3692" s="537"/>
      <c r="R3692" s="537"/>
      <c r="S3692" s="537"/>
    </row>
    <row r="3693" spans="2:19" ht="18.75" customHeight="1">
      <c r="B3693" s="541"/>
      <c r="C3693" s="541"/>
      <c r="D3693" s="538" t="str">
        <f ca="1">IFERROR(_xludf.XLOOKUP(E3693,예산코드!D:D,예산코드!A:A),"")</f>
        <v/>
      </c>
      <c r="E3693" s="541"/>
      <c r="F3693" s="544"/>
      <c r="G3693" s="508"/>
      <c r="H3693" s="509"/>
      <c r="I3693" s="541"/>
      <c r="J3693" s="541"/>
      <c r="K3693" s="545"/>
      <c r="L3693" s="545"/>
      <c r="M3693" s="545" t="str">
        <f t="array" aca="1" ref="M3693" ca="1">IFERROR(_xludf.IFS(지출내역_LMT!$J3693="원천",지출내역_LMT!$K3693*3.3%*-1,지출내역_LMT!$J3693="원천/고용",SUM(지출내역_LMT!$K3693*3.3%*-1,지출내역_LMT!$K3693*75%*0.8%*-1)),"")</f>
        <v/>
      </c>
      <c r="N3693" s="545"/>
      <c r="O3693" s="541"/>
      <c r="P3693" s="541"/>
      <c r="Q3693" s="537"/>
      <c r="R3693" s="537"/>
      <c r="S3693" s="537"/>
    </row>
    <row r="3694" spans="2:19" ht="18.75" customHeight="1">
      <c r="B3694" s="540"/>
      <c r="C3694" s="540"/>
      <c r="D3694" s="538" t="str">
        <f ca="1">IFERROR(_xludf.XLOOKUP(E3694,예산코드!D:D,예산코드!A:A),"")</f>
        <v/>
      </c>
      <c r="E3694" s="540"/>
      <c r="F3694" s="542"/>
      <c r="G3694" s="506"/>
      <c r="H3694" s="507"/>
      <c r="I3694" s="540"/>
      <c r="J3694" s="540"/>
      <c r="K3694" s="543"/>
      <c r="L3694" s="543"/>
      <c r="M3694" s="543" t="str">
        <f t="array" aca="1" ref="M3694" ca="1">IFERROR(_xludf.IFS(지출내역_LMT!$J3694="원천",지출내역_LMT!$K3694*3.3%*-1,지출내역_LMT!$J3694="원천/고용",SUM(지출내역_LMT!$K3694*3.3%*-1,지출내역_LMT!$K3694*75%*0.8%*-1)),"")</f>
        <v/>
      </c>
      <c r="N3694" s="543"/>
      <c r="O3694" s="540"/>
      <c r="P3694" s="540"/>
      <c r="Q3694" s="537"/>
      <c r="R3694" s="537"/>
      <c r="S3694" s="537"/>
    </row>
    <row r="3695" spans="2:19" ht="18.75" customHeight="1">
      <c r="B3695" s="541"/>
      <c r="C3695" s="541"/>
      <c r="D3695" s="538" t="str">
        <f ca="1">IFERROR(_xludf.XLOOKUP(E3695,예산코드!D:D,예산코드!A:A),"")</f>
        <v/>
      </c>
      <c r="E3695" s="541"/>
      <c r="F3695" s="544"/>
      <c r="G3695" s="508"/>
      <c r="H3695" s="509"/>
      <c r="I3695" s="541"/>
      <c r="J3695" s="541"/>
      <c r="K3695" s="545"/>
      <c r="L3695" s="545"/>
      <c r="M3695" s="545" t="str">
        <f t="array" aca="1" ref="M3695" ca="1">IFERROR(_xludf.IFS(지출내역_LMT!$J3695="원천",지출내역_LMT!$K3695*3.3%*-1,지출내역_LMT!$J3695="원천/고용",SUM(지출내역_LMT!$K3695*3.3%*-1,지출내역_LMT!$K3695*75%*0.8%*-1)),"")</f>
        <v/>
      </c>
      <c r="N3695" s="545"/>
      <c r="O3695" s="541"/>
      <c r="P3695" s="541"/>
      <c r="Q3695" s="537"/>
      <c r="R3695" s="537"/>
      <c r="S3695" s="537"/>
    </row>
    <row r="3696" spans="2:19" ht="18.75" customHeight="1">
      <c r="B3696" s="540"/>
      <c r="C3696" s="540"/>
      <c r="D3696" s="538" t="str">
        <f ca="1">IFERROR(_xludf.XLOOKUP(E3696,예산코드!D:D,예산코드!A:A),"")</f>
        <v/>
      </c>
      <c r="E3696" s="540"/>
      <c r="F3696" s="542"/>
      <c r="G3696" s="506"/>
      <c r="H3696" s="507"/>
      <c r="I3696" s="540"/>
      <c r="J3696" s="540"/>
      <c r="K3696" s="543"/>
      <c r="L3696" s="543"/>
      <c r="M3696" s="543" t="str">
        <f t="array" aca="1" ref="M3696" ca="1">IFERROR(_xludf.IFS(지출내역_LMT!$J3696="원천",지출내역_LMT!$K3696*3.3%*-1,지출내역_LMT!$J3696="원천/고용",SUM(지출내역_LMT!$K3696*3.3%*-1,지출내역_LMT!$K3696*75%*0.8%*-1)),"")</f>
        <v/>
      </c>
      <c r="N3696" s="543"/>
      <c r="O3696" s="540"/>
      <c r="P3696" s="540"/>
      <c r="Q3696" s="537"/>
      <c r="R3696" s="537"/>
      <c r="S3696" s="537"/>
    </row>
    <row r="3697" spans="2:19" ht="18.75" customHeight="1">
      <c r="B3697" s="541"/>
      <c r="C3697" s="541"/>
      <c r="D3697" s="538" t="str">
        <f ca="1">IFERROR(_xludf.XLOOKUP(E3697,예산코드!D:D,예산코드!A:A),"")</f>
        <v/>
      </c>
      <c r="E3697" s="541"/>
      <c r="F3697" s="544"/>
      <c r="G3697" s="508"/>
      <c r="H3697" s="509"/>
      <c r="I3697" s="541"/>
      <c r="J3697" s="541"/>
      <c r="K3697" s="545"/>
      <c r="L3697" s="545"/>
      <c r="M3697" s="545" t="str">
        <f t="array" aca="1" ref="M3697" ca="1">IFERROR(_xludf.IFS(지출내역_LMT!$J3697="원천",지출내역_LMT!$K3697*3.3%*-1,지출내역_LMT!$J3697="원천/고용",SUM(지출내역_LMT!$K3697*3.3%*-1,지출내역_LMT!$K3697*75%*0.8%*-1)),"")</f>
        <v/>
      </c>
      <c r="N3697" s="545"/>
      <c r="O3697" s="541"/>
      <c r="P3697" s="541"/>
      <c r="Q3697" s="537"/>
      <c r="R3697" s="537"/>
      <c r="S3697" s="537"/>
    </row>
    <row r="3698" spans="2:19" ht="18.75" customHeight="1">
      <c r="B3698" s="540"/>
      <c r="C3698" s="540"/>
      <c r="D3698" s="538" t="str">
        <f ca="1">IFERROR(_xludf.XLOOKUP(E3698,예산코드!D:D,예산코드!A:A),"")</f>
        <v/>
      </c>
      <c r="E3698" s="540"/>
      <c r="F3698" s="542"/>
      <c r="G3698" s="506"/>
      <c r="H3698" s="507"/>
      <c r="I3698" s="540"/>
      <c r="J3698" s="540"/>
      <c r="K3698" s="543"/>
      <c r="L3698" s="543"/>
      <c r="M3698" s="543" t="str">
        <f t="array" aca="1" ref="M3698" ca="1">IFERROR(_xludf.IFS(지출내역_LMT!$J3698="원천",지출내역_LMT!$K3698*3.3%*-1,지출내역_LMT!$J3698="원천/고용",SUM(지출내역_LMT!$K3698*3.3%*-1,지출내역_LMT!$K3698*75%*0.8%*-1)),"")</f>
        <v/>
      </c>
      <c r="N3698" s="543"/>
      <c r="O3698" s="540"/>
      <c r="P3698" s="540"/>
      <c r="Q3698" s="537"/>
      <c r="R3698" s="537"/>
      <c r="S3698" s="537"/>
    </row>
    <row r="3699" spans="2:19" ht="18.75" customHeight="1">
      <c r="B3699" s="541"/>
      <c r="C3699" s="541"/>
      <c r="D3699" s="538" t="str">
        <f ca="1">IFERROR(_xludf.XLOOKUP(E3699,예산코드!D:D,예산코드!A:A),"")</f>
        <v/>
      </c>
      <c r="E3699" s="541"/>
      <c r="F3699" s="544"/>
      <c r="G3699" s="508"/>
      <c r="H3699" s="509"/>
      <c r="I3699" s="541"/>
      <c r="J3699" s="541"/>
      <c r="K3699" s="545"/>
      <c r="L3699" s="545"/>
      <c r="M3699" s="545" t="str">
        <f t="array" aca="1" ref="M3699" ca="1">IFERROR(_xludf.IFS(지출내역_LMT!$J3699="원천",지출내역_LMT!$K3699*3.3%*-1,지출내역_LMT!$J3699="원천/고용",SUM(지출내역_LMT!$K3699*3.3%*-1,지출내역_LMT!$K3699*75%*0.8%*-1)),"")</f>
        <v/>
      </c>
      <c r="N3699" s="545"/>
      <c r="O3699" s="541"/>
      <c r="P3699" s="541"/>
      <c r="Q3699" s="537"/>
      <c r="R3699" s="537"/>
      <c r="S3699" s="537"/>
    </row>
    <row r="3700" spans="2:19" ht="18.75" customHeight="1">
      <c r="B3700" s="540"/>
      <c r="C3700" s="540"/>
      <c r="D3700" s="538" t="str">
        <f ca="1">IFERROR(_xludf.XLOOKUP(E3700,예산코드!D:D,예산코드!A:A),"")</f>
        <v/>
      </c>
      <c r="E3700" s="540"/>
      <c r="F3700" s="542"/>
      <c r="G3700" s="506"/>
      <c r="H3700" s="507"/>
      <c r="I3700" s="540"/>
      <c r="J3700" s="540"/>
      <c r="K3700" s="543"/>
      <c r="L3700" s="543"/>
      <c r="M3700" s="543" t="str">
        <f t="array" aca="1" ref="M3700" ca="1">IFERROR(_xludf.IFS(지출내역_LMT!$J3700="원천",지출내역_LMT!$K3700*3.3%*-1,지출내역_LMT!$J3700="원천/고용",SUM(지출내역_LMT!$K3700*3.3%*-1,지출내역_LMT!$K3700*75%*0.8%*-1)),"")</f>
        <v/>
      </c>
      <c r="N3700" s="543"/>
      <c r="O3700" s="540"/>
      <c r="P3700" s="540"/>
      <c r="Q3700" s="537"/>
      <c r="R3700" s="537"/>
      <c r="S3700" s="537"/>
    </row>
    <row r="3701" spans="2:19" ht="18.75" customHeight="1">
      <c r="B3701" s="541"/>
      <c r="C3701" s="541"/>
      <c r="D3701" s="538" t="str">
        <f ca="1">IFERROR(_xludf.XLOOKUP(E3701,예산코드!D:D,예산코드!A:A),"")</f>
        <v/>
      </c>
      <c r="E3701" s="541"/>
      <c r="F3701" s="544"/>
      <c r="G3701" s="508"/>
      <c r="H3701" s="509"/>
      <c r="I3701" s="541"/>
      <c r="J3701" s="541"/>
      <c r="K3701" s="545"/>
      <c r="L3701" s="545"/>
      <c r="M3701" s="545" t="str">
        <f t="array" aca="1" ref="M3701" ca="1">IFERROR(_xludf.IFS(지출내역_LMT!$J3701="원천",지출내역_LMT!$K3701*3.3%*-1,지출내역_LMT!$J3701="원천/고용",SUM(지출내역_LMT!$K3701*3.3%*-1,지출내역_LMT!$K3701*75%*0.8%*-1)),"")</f>
        <v/>
      </c>
      <c r="N3701" s="545"/>
      <c r="O3701" s="541"/>
      <c r="P3701" s="541"/>
      <c r="Q3701" s="537"/>
      <c r="R3701" s="537"/>
      <c r="S3701" s="537"/>
    </row>
    <row r="3702" spans="2:19" ht="18.75" customHeight="1">
      <c r="B3702" s="540"/>
      <c r="C3702" s="540"/>
      <c r="D3702" s="538" t="str">
        <f ca="1">IFERROR(_xludf.XLOOKUP(E3702,예산코드!D:D,예산코드!A:A),"")</f>
        <v/>
      </c>
      <c r="E3702" s="540"/>
      <c r="F3702" s="542"/>
      <c r="G3702" s="506"/>
      <c r="H3702" s="507"/>
      <c r="I3702" s="540"/>
      <c r="J3702" s="540"/>
      <c r="K3702" s="543"/>
      <c r="L3702" s="543"/>
      <c r="M3702" s="543" t="str">
        <f t="array" aca="1" ref="M3702" ca="1">IFERROR(_xludf.IFS(지출내역_LMT!$J3702="원천",지출내역_LMT!$K3702*3.3%*-1,지출내역_LMT!$J3702="원천/고용",SUM(지출내역_LMT!$K3702*3.3%*-1,지출내역_LMT!$K3702*75%*0.8%*-1)),"")</f>
        <v/>
      </c>
      <c r="N3702" s="543"/>
      <c r="O3702" s="540"/>
      <c r="P3702" s="540"/>
      <c r="Q3702" s="537"/>
      <c r="R3702" s="537"/>
      <c r="S3702" s="537"/>
    </row>
    <row r="3703" spans="2:19" ht="18.75" customHeight="1">
      <c r="B3703" s="541"/>
      <c r="C3703" s="541"/>
      <c r="D3703" s="538" t="str">
        <f ca="1">IFERROR(_xludf.XLOOKUP(E3703,예산코드!D:D,예산코드!A:A),"")</f>
        <v/>
      </c>
      <c r="E3703" s="541"/>
      <c r="F3703" s="544"/>
      <c r="G3703" s="508"/>
      <c r="H3703" s="509"/>
      <c r="I3703" s="541"/>
      <c r="J3703" s="541"/>
      <c r="K3703" s="545"/>
      <c r="L3703" s="545"/>
      <c r="M3703" s="545" t="str">
        <f t="array" aca="1" ref="M3703" ca="1">IFERROR(_xludf.IFS(지출내역_LMT!$J3703="원천",지출내역_LMT!$K3703*3.3%*-1,지출내역_LMT!$J3703="원천/고용",SUM(지출내역_LMT!$K3703*3.3%*-1,지출내역_LMT!$K3703*75%*0.8%*-1)),"")</f>
        <v/>
      </c>
      <c r="N3703" s="545"/>
      <c r="O3703" s="541"/>
      <c r="P3703" s="541"/>
      <c r="Q3703" s="537"/>
      <c r="R3703" s="537"/>
      <c r="S3703" s="537"/>
    </row>
    <row r="3704" spans="2:19" ht="18.75" customHeight="1">
      <c r="B3704" s="540"/>
      <c r="C3704" s="540"/>
      <c r="D3704" s="538" t="str">
        <f ca="1">IFERROR(_xludf.XLOOKUP(E3704,예산코드!D:D,예산코드!A:A),"")</f>
        <v/>
      </c>
      <c r="E3704" s="540"/>
      <c r="F3704" s="542"/>
      <c r="G3704" s="506"/>
      <c r="H3704" s="507"/>
      <c r="I3704" s="540"/>
      <c r="J3704" s="540"/>
      <c r="K3704" s="543"/>
      <c r="L3704" s="543"/>
      <c r="M3704" s="543" t="str">
        <f t="array" aca="1" ref="M3704" ca="1">IFERROR(_xludf.IFS(지출내역_LMT!$J3704="원천",지출내역_LMT!$K3704*3.3%*-1,지출내역_LMT!$J3704="원천/고용",SUM(지출내역_LMT!$K3704*3.3%*-1,지출내역_LMT!$K3704*75%*0.8%*-1)),"")</f>
        <v/>
      </c>
      <c r="N3704" s="543"/>
      <c r="O3704" s="540"/>
      <c r="P3704" s="540"/>
      <c r="Q3704" s="537"/>
      <c r="R3704" s="537"/>
      <c r="S3704" s="537"/>
    </row>
    <row r="3705" spans="2:19" ht="18.75" customHeight="1">
      <c r="B3705" s="541"/>
      <c r="C3705" s="541"/>
      <c r="D3705" s="538" t="str">
        <f ca="1">IFERROR(_xludf.XLOOKUP(E3705,예산코드!D:D,예산코드!A:A),"")</f>
        <v/>
      </c>
      <c r="E3705" s="541"/>
      <c r="F3705" s="544"/>
      <c r="G3705" s="508"/>
      <c r="H3705" s="509"/>
      <c r="I3705" s="541"/>
      <c r="J3705" s="541"/>
      <c r="K3705" s="545"/>
      <c r="L3705" s="545"/>
      <c r="M3705" s="545" t="str">
        <f t="array" aca="1" ref="M3705" ca="1">IFERROR(_xludf.IFS(지출내역_LMT!$J3705="원천",지출내역_LMT!$K3705*3.3%*-1,지출내역_LMT!$J3705="원천/고용",SUM(지출내역_LMT!$K3705*3.3%*-1,지출내역_LMT!$K3705*75%*0.8%*-1)),"")</f>
        <v/>
      </c>
      <c r="N3705" s="545"/>
      <c r="O3705" s="541"/>
      <c r="P3705" s="541"/>
      <c r="Q3705" s="537"/>
      <c r="R3705" s="537"/>
      <c r="S3705" s="537"/>
    </row>
    <row r="3706" spans="2:19" ht="18.75" customHeight="1">
      <c r="B3706" s="540"/>
      <c r="C3706" s="540"/>
      <c r="D3706" s="538" t="str">
        <f ca="1">IFERROR(_xludf.XLOOKUP(E3706,예산코드!D:D,예산코드!A:A),"")</f>
        <v/>
      </c>
      <c r="E3706" s="540"/>
      <c r="F3706" s="542"/>
      <c r="G3706" s="506"/>
      <c r="H3706" s="507"/>
      <c r="I3706" s="540"/>
      <c r="J3706" s="540"/>
      <c r="K3706" s="543"/>
      <c r="L3706" s="543"/>
      <c r="M3706" s="543" t="str">
        <f t="array" aca="1" ref="M3706" ca="1">IFERROR(_xludf.IFS(지출내역_LMT!$J3706="원천",지출내역_LMT!$K3706*3.3%*-1,지출내역_LMT!$J3706="원천/고용",SUM(지출내역_LMT!$K3706*3.3%*-1,지출내역_LMT!$K3706*75%*0.8%*-1)),"")</f>
        <v/>
      </c>
      <c r="N3706" s="543"/>
      <c r="O3706" s="540"/>
      <c r="P3706" s="540"/>
      <c r="Q3706" s="537"/>
      <c r="R3706" s="537"/>
      <c r="S3706" s="537"/>
    </row>
    <row r="3707" spans="2:19" ht="18.75" customHeight="1">
      <c r="B3707" s="541"/>
      <c r="C3707" s="541"/>
      <c r="D3707" s="538" t="str">
        <f ca="1">IFERROR(_xludf.XLOOKUP(E3707,예산코드!D:D,예산코드!A:A),"")</f>
        <v/>
      </c>
      <c r="E3707" s="541"/>
      <c r="F3707" s="544"/>
      <c r="G3707" s="508"/>
      <c r="H3707" s="509"/>
      <c r="I3707" s="541"/>
      <c r="J3707" s="541"/>
      <c r="K3707" s="545"/>
      <c r="L3707" s="545"/>
      <c r="M3707" s="545" t="str">
        <f t="array" aca="1" ref="M3707" ca="1">IFERROR(_xludf.IFS(지출내역_LMT!$J3707="원천",지출내역_LMT!$K3707*3.3%*-1,지출내역_LMT!$J3707="원천/고용",SUM(지출내역_LMT!$K3707*3.3%*-1,지출내역_LMT!$K3707*75%*0.8%*-1)),"")</f>
        <v/>
      </c>
      <c r="N3707" s="545"/>
      <c r="O3707" s="541"/>
      <c r="P3707" s="541"/>
      <c r="Q3707" s="537"/>
      <c r="R3707" s="537"/>
      <c r="S3707" s="537"/>
    </row>
    <row r="3708" spans="2:19" ht="18.75" customHeight="1">
      <c r="B3708" s="540"/>
      <c r="C3708" s="540"/>
      <c r="D3708" s="538" t="str">
        <f ca="1">IFERROR(_xludf.XLOOKUP(E3708,예산코드!D:D,예산코드!A:A),"")</f>
        <v/>
      </c>
      <c r="E3708" s="540"/>
      <c r="F3708" s="542"/>
      <c r="G3708" s="506"/>
      <c r="H3708" s="507"/>
      <c r="I3708" s="540"/>
      <c r="J3708" s="540"/>
      <c r="K3708" s="543"/>
      <c r="L3708" s="543"/>
      <c r="M3708" s="543" t="str">
        <f t="array" aca="1" ref="M3708" ca="1">IFERROR(_xludf.IFS(지출내역_LMT!$J3708="원천",지출내역_LMT!$K3708*3.3%*-1,지출내역_LMT!$J3708="원천/고용",SUM(지출내역_LMT!$K3708*3.3%*-1,지출내역_LMT!$K3708*75%*0.8%*-1)),"")</f>
        <v/>
      </c>
      <c r="N3708" s="543"/>
      <c r="O3708" s="540"/>
      <c r="P3708" s="540"/>
      <c r="Q3708" s="537"/>
      <c r="R3708" s="537"/>
      <c r="S3708" s="537"/>
    </row>
    <row r="3709" spans="2:19" ht="18.75" customHeight="1">
      <c r="B3709" s="541"/>
      <c r="C3709" s="541"/>
      <c r="D3709" s="538" t="str">
        <f ca="1">IFERROR(_xludf.XLOOKUP(E3709,예산코드!D:D,예산코드!A:A),"")</f>
        <v/>
      </c>
      <c r="E3709" s="541"/>
      <c r="F3709" s="544"/>
      <c r="G3709" s="508"/>
      <c r="H3709" s="509"/>
      <c r="I3709" s="541"/>
      <c r="J3709" s="541"/>
      <c r="K3709" s="545"/>
      <c r="L3709" s="545"/>
      <c r="M3709" s="545" t="str">
        <f t="array" aca="1" ref="M3709" ca="1">IFERROR(_xludf.IFS(지출내역_LMT!$J3709="원천",지출내역_LMT!$K3709*3.3%*-1,지출내역_LMT!$J3709="원천/고용",SUM(지출내역_LMT!$K3709*3.3%*-1,지출내역_LMT!$K3709*75%*0.8%*-1)),"")</f>
        <v/>
      </c>
      <c r="N3709" s="545"/>
      <c r="O3709" s="541"/>
      <c r="P3709" s="541"/>
      <c r="Q3709" s="537"/>
      <c r="R3709" s="537"/>
      <c r="S3709" s="537"/>
    </row>
    <row r="3710" spans="2:19" ht="18.75" customHeight="1">
      <c r="B3710" s="540"/>
      <c r="C3710" s="540"/>
      <c r="D3710" s="538" t="str">
        <f ca="1">IFERROR(_xludf.XLOOKUP(E3710,예산코드!D:D,예산코드!A:A),"")</f>
        <v/>
      </c>
      <c r="E3710" s="540"/>
      <c r="F3710" s="542"/>
      <c r="G3710" s="506"/>
      <c r="H3710" s="507"/>
      <c r="I3710" s="540"/>
      <c r="J3710" s="540"/>
      <c r="K3710" s="543"/>
      <c r="L3710" s="543"/>
      <c r="M3710" s="543" t="str">
        <f t="array" aca="1" ref="M3710" ca="1">IFERROR(_xludf.IFS(지출내역_LMT!$J3710="원천",지출내역_LMT!$K3710*3.3%*-1,지출내역_LMT!$J3710="원천/고용",SUM(지출내역_LMT!$K3710*3.3%*-1,지출내역_LMT!$K3710*75%*0.8%*-1)),"")</f>
        <v/>
      </c>
      <c r="N3710" s="543"/>
      <c r="O3710" s="540"/>
      <c r="P3710" s="540"/>
      <c r="Q3710" s="537"/>
      <c r="R3710" s="537"/>
      <c r="S3710" s="537"/>
    </row>
    <row r="3711" spans="2:19" ht="18.75" customHeight="1">
      <c r="B3711" s="541"/>
      <c r="C3711" s="541"/>
      <c r="D3711" s="538" t="str">
        <f ca="1">IFERROR(_xludf.XLOOKUP(E3711,예산코드!D:D,예산코드!A:A),"")</f>
        <v/>
      </c>
      <c r="E3711" s="541"/>
      <c r="F3711" s="544"/>
      <c r="G3711" s="508"/>
      <c r="H3711" s="509"/>
      <c r="I3711" s="541"/>
      <c r="J3711" s="541"/>
      <c r="K3711" s="545"/>
      <c r="L3711" s="545"/>
      <c r="M3711" s="545" t="str">
        <f t="array" aca="1" ref="M3711" ca="1">IFERROR(_xludf.IFS(지출내역_LMT!$J3711="원천",지출내역_LMT!$K3711*3.3%*-1,지출내역_LMT!$J3711="원천/고용",SUM(지출내역_LMT!$K3711*3.3%*-1,지출내역_LMT!$K3711*75%*0.8%*-1)),"")</f>
        <v/>
      </c>
      <c r="N3711" s="545"/>
      <c r="O3711" s="541"/>
      <c r="P3711" s="541"/>
      <c r="Q3711" s="537"/>
      <c r="R3711" s="537"/>
      <c r="S3711" s="537"/>
    </row>
    <row r="3712" spans="2:19" ht="18.75" customHeight="1">
      <c r="B3712" s="540"/>
      <c r="C3712" s="540"/>
      <c r="D3712" s="538" t="str">
        <f ca="1">IFERROR(_xludf.XLOOKUP(E3712,예산코드!D:D,예산코드!A:A),"")</f>
        <v/>
      </c>
      <c r="E3712" s="540"/>
      <c r="F3712" s="542"/>
      <c r="G3712" s="506"/>
      <c r="H3712" s="507"/>
      <c r="I3712" s="540"/>
      <c r="J3712" s="540"/>
      <c r="K3712" s="543"/>
      <c r="L3712" s="543"/>
      <c r="M3712" s="543" t="str">
        <f t="array" aca="1" ref="M3712" ca="1">IFERROR(_xludf.IFS(지출내역_LMT!$J3712="원천",지출내역_LMT!$K3712*3.3%*-1,지출내역_LMT!$J3712="원천/고용",SUM(지출내역_LMT!$K3712*3.3%*-1,지출내역_LMT!$K3712*75%*0.8%*-1)),"")</f>
        <v/>
      </c>
      <c r="N3712" s="543"/>
      <c r="O3712" s="540"/>
      <c r="P3712" s="540"/>
      <c r="Q3712" s="537"/>
      <c r="R3712" s="537"/>
      <c r="S3712" s="537"/>
    </row>
    <row r="3713" spans="2:19" ht="18.75" customHeight="1">
      <c r="B3713" s="541"/>
      <c r="C3713" s="541"/>
      <c r="D3713" s="538" t="str">
        <f ca="1">IFERROR(_xludf.XLOOKUP(E3713,예산코드!D:D,예산코드!A:A),"")</f>
        <v/>
      </c>
      <c r="E3713" s="541"/>
      <c r="F3713" s="544"/>
      <c r="G3713" s="508"/>
      <c r="H3713" s="509"/>
      <c r="I3713" s="541"/>
      <c r="J3713" s="541"/>
      <c r="K3713" s="545"/>
      <c r="L3713" s="545"/>
      <c r="M3713" s="545" t="str">
        <f t="array" aca="1" ref="M3713" ca="1">IFERROR(_xludf.IFS(지출내역_LMT!$J3713="원천",지출내역_LMT!$K3713*3.3%*-1,지출내역_LMT!$J3713="원천/고용",SUM(지출내역_LMT!$K3713*3.3%*-1,지출내역_LMT!$K3713*75%*0.8%*-1)),"")</f>
        <v/>
      </c>
      <c r="N3713" s="545"/>
      <c r="O3713" s="541"/>
      <c r="P3713" s="541"/>
      <c r="Q3713" s="537"/>
      <c r="R3713" s="537"/>
      <c r="S3713" s="537"/>
    </row>
    <row r="3714" spans="2:19" ht="18.75" customHeight="1">
      <c r="B3714" s="540"/>
      <c r="C3714" s="540"/>
      <c r="D3714" s="538" t="str">
        <f ca="1">IFERROR(_xludf.XLOOKUP(E3714,예산코드!D:D,예산코드!A:A),"")</f>
        <v/>
      </c>
      <c r="E3714" s="540"/>
      <c r="F3714" s="542"/>
      <c r="G3714" s="506"/>
      <c r="H3714" s="507"/>
      <c r="I3714" s="540"/>
      <c r="J3714" s="540"/>
      <c r="K3714" s="543"/>
      <c r="L3714" s="543"/>
      <c r="M3714" s="543" t="str">
        <f t="array" aca="1" ref="M3714" ca="1">IFERROR(_xludf.IFS(지출내역_LMT!$J3714="원천",지출내역_LMT!$K3714*3.3%*-1,지출내역_LMT!$J3714="원천/고용",SUM(지출내역_LMT!$K3714*3.3%*-1,지출내역_LMT!$K3714*75%*0.8%*-1)),"")</f>
        <v/>
      </c>
      <c r="N3714" s="543"/>
      <c r="O3714" s="540"/>
      <c r="P3714" s="540"/>
      <c r="Q3714" s="537"/>
      <c r="R3714" s="537"/>
      <c r="S3714" s="537"/>
    </row>
    <row r="3715" spans="2:19" ht="18.75" customHeight="1">
      <c r="B3715" s="541"/>
      <c r="C3715" s="541"/>
      <c r="D3715" s="538" t="str">
        <f ca="1">IFERROR(_xludf.XLOOKUP(E3715,예산코드!D:D,예산코드!A:A),"")</f>
        <v/>
      </c>
      <c r="E3715" s="541"/>
      <c r="F3715" s="544"/>
      <c r="G3715" s="508"/>
      <c r="H3715" s="509"/>
      <c r="I3715" s="541"/>
      <c r="J3715" s="541"/>
      <c r="K3715" s="545"/>
      <c r="L3715" s="545"/>
      <c r="M3715" s="545" t="str">
        <f t="array" aca="1" ref="M3715" ca="1">IFERROR(_xludf.IFS(지출내역_LMT!$J3715="원천",지출내역_LMT!$K3715*3.3%*-1,지출내역_LMT!$J3715="원천/고용",SUM(지출내역_LMT!$K3715*3.3%*-1,지출내역_LMT!$K3715*75%*0.8%*-1)),"")</f>
        <v/>
      </c>
      <c r="N3715" s="545"/>
      <c r="O3715" s="541"/>
      <c r="P3715" s="541"/>
      <c r="Q3715" s="537"/>
      <c r="R3715" s="537"/>
      <c r="S3715" s="537"/>
    </row>
    <row r="3716" spans="2:19" ht="18.75" customHeight="1">
      <c r="B3716" s="540"/>
      <c r="C3716" s="540"/>
      <c r="D3716" s="538" t="str">
        <f ca="1">IFERROR(_xludf.XLOOKUP(E3716,예산코드!D:D,예산코드!A:A),"")</f>
        <v/>
      </c>
      <c r="E3716" s="540"/>
      <c r="F3716" s="542"/>
      <c r="G3716" s="506"/>
      <c r="H3716" s="507"/>
      <c r="I3716" s="540"/>
      <c r="J3716" s="540"/>
      <c r="K3716" s="543"/>
      <c r="L3716" s="543"/>
      <c r="M3716" s="543" t="str">
        <f t="array" aca="1" ref="M3716" ca="1">IFERROR(_xludf.IFS(지출내역_LMT!$J3716="원천",지출내역_LMT!$K3716*3.3%*-1,지출내역_LMT!$J3716="원천/고용",SUM(지출내역_LMT!$K3716*3.3%*-1,지출내역_LMT!$K3716*75%*0.8%*-1)),"")</f>
        <v/>
      </c>
      <c r="N3716" s="543"/>
      <c r="O3716" s="540"/>
      <c r="P3716" s="540"/>
      <c r="Q3716" s="537"/>
      <c r="R3716" s="537"/>
      <c r="S3716" s="537"/>
    </row>
    <row r="3717" spans="2:19" ht="18.75" customHeight="1">
      <c r="B3717" s="541"/>
      <c r="C3717" s="541"/>
      <c r="D3717" s="538" t="str">
        <f ca="1">IFERROR(_xludf.XLOOKUP(E3717,예산코드!D:D,예산코드!A:A),"")</f>
        <v/>
      </c>
      <c r="E3717" s="541"/>
      <c r="F3717" s="544"/>
      <c r="G3717" s="508"/>
      <c r="H3717" s="509"/>
      <c r="I3717" s="541"/>
      <c r="J3717" s="541"/>
      <c r="K3717" s="545"/>
      <c r="L3717" s="545"/>
      <c r="M3717" s="545" t="str">
        <f t="array" aca="1" ref="M3717" ca="1">IFERROR(_xludf.IFS(지출내역_LMT!$J3717="원천",지출내역_LMT!$K3717*3.3%*-1,지출내역_LMT!$J3717="원천/고용",SUM(지출내역_LMT!$K3717*3.3%*-1,지출내역_LMT!$K3717*75%*0.8%*-1)),"")</f>
        <v/>
      </c>
      <c r="N3717" s="545"/>
      <c r="O3717" s="541"/>
      <c r="P3717" s="541"/>
      <c r="Q3717" s="537"/>
      <c r="R3717" s="537"/>
      <c r="S3717" s="537"/>
    </row>
    <row r="3718" spans="2:19" ht="18.75" customHeight="1">
      <c r="B3718" s="540"/>
      <c r="C3718" s="540"/>
      <c r="D3718" s="538" t="str">
        <f ca="1">IFERROR(_xludf.XLOOKUP(E3718,예산코드!D:D,예산코드!A:A),"")</f>
        <v/>
      </c>
      <c r="E3718" s="540"/>
      <c r="F3718" s="542"/>
      <c r="G3718" s="506"/>
      <c r="H3718" s="507"/>
      <c r="I3718" s="540"/>
      <c r="J3718" s="540"/>
      <c r="K3718" s="543"/>
      <c r="L3718" s="543"/>
      <c r="M3718" s="543" t="str">
        <f t="array" aca="1" ref="M3718" ca="1">IFERROR(_xludf.IFS(지출내역_LMT!$J3718="원천",지출내역_LMT!$K3718*3.3%*-1,지출내역_LMT!$J3718="원천/고용",SUM(지출내역_LMT!$K3718*3.3%*-1,지출내역_LMT!$K3718*75%*0.8%*-1)),"")</f>
        <v/>
      </c>
      <c r="N3718" s="543"/>
      <c r="O3718" s="540"/>
      <c r="P3718" s="540"/>
      <c r="Q3718" s="537"/>
      <c r="R3718" s="537"/>
      <c r="S3718" s="537"/>
    </row>
    <row r="3719" spans="2:19" ht="18.75" customHeight="1">
      <c r="B3719" s="541"/>
      <c r="C3719" s="541"/>
      <c r="D3719" s="538" t="str">
        <f ca="1">IFERROR(_xludf.XLOOKUP(E3719,예산코드!D:D,예산코드!A:A),"")</f>
        <v/>
      </c>
      <c r="E3719" s="541"/>
      <c r="F3719" s="544"/>
      <c r="G3719" s="508"/>
      <c r="H3719" s="509"/>
      <c r="I3719" s="541"/>
      <c r="J3719" s="541"/>
      <c r="K3719" s="545"/>
      <c r="L3719" s="545"/>
      <c r="M3719" s="545" t="str">
        <f t="array" aca="1" ref="M3719" ca="1">IFERROR(_xludf.IFS(지출내역_LMT!$J3719="원천",지출내역_LMT!$K3719*3.3%*-1,지출내역_LMT!$J3719="원천/고용",SUM(지출내역_LMT!$K3719*3.3%*-1,지출내역_LMT!$K3719*75%*0.8%*-1)),"")</f>
        <v/>
      </c>
      <c r="N3719" s="545"/>
      <c r="O3719" s="541"/>
      <c r="P3719" s="541"/>
      <c r="Q3719" s="537"/>
      <c r="R3719" s="537"/>
      <c r="S3719" s="537"/>
    </row>
    <row r="3720" spans="2:19" ht="18.75" customHeight="1">
      <c r="B3720" s="540"/>
      <c r="C3720" s="540"/>
      <c r="D3720" s="538" t="str">
        <f ca="1">IFERROR(_xludf.XLOOKUP(E3720,예산코드!D:D,예산코드!A:A),"")</f>
        <v/>
      </c>
      <c r="E3720" s="540"/>
      <c r="F3720" s="542"/>
      <c r="G3720" s="506"/>
      <c r="H3720" s="507"/>
      <c r="I3720" s="540"/>
      <c r="J3720" s="540"/>
      <c r="K3720" s="543"/>
      <c r="L3720" s="543"/>
      <c r="M3720" s="543" t="str">
        <f t="array" aca="1" ref="M3720" ca="1">IFERROR(_xludf.IFS(지출내역_LMT!$J3720="원천",지출내역_LMT!$K3720*3.3%*-1,지출내역_LMT!$J3720="원천/고용",SUM(지출내역_LMT!$K3720*3.3%*-1,지출내역_LMT!$K3720*75%*0.8%*-1)),"")</f>
        <v/>
      </c>
      <c r="N3720" s="543"/>
      <c r="O3720" s="540"/>
      <c r="P3720" s="540"/>
      <c r="Q3720" s="537"/>
      <c r="R3720" s="537"/>
      <c r="S3720" s="537"/>
    </row>
    <row r="3721" spans="2:19" ht="18.75" customHeight="1">
      <c r="B3721" s="541"/>
      <c r="C3721" s="541"/>
      <c r="D3721" s="538" t="str">
        <f ca="1">IFERROR(_xludf.XLOOKUP(E3721,예산코드!D:D,예산코드!A:A),"")</f>
        <v/>
      </c>
      <c r="E3721" s="541"/>
      <c r="F3721" s="544"/>
      <c r="G3721" s="508"/>
      <c r="H3721" s="509"/>
      <c r="I3721" s="541"/>
      <c r="J3721" s="541"/>
      <c r="K3721" s="545"/>
      <c r="L3721" s="545"/>
      <c r="M3721" s="545" t="str">
        <f t="array" aca="1" ref="M3721" ca="1">IFERROR(_xludf.IFS(지출내역_LMT!$J3721="원천",지출내역_LMT!$K3721*3.3%*-1,지출내역_LMT!$J3721="원천/고용",SUM(지출내역_LMT!$K3721*3.3%*-1,지출내역_LMT!$K3721*75%*0.8%*-1)),"")</f>
        <v/>
      </c>
      <c r="N3721" s="545"/>
      <c r="O3721" s="541"/>
      <c r="P3721" s="541"/>
      <c r="Q3721" s="537"/>
      <c r="R3721" s="537"/>
      <c r="S3721" s="537"/>
    </row>
    <row r="3722" spans="2:19" ht="18.75" customHeight="1">
      <c r="B3722" s="540"/>
      <c r="C3722" s="540"/>
      <c r="D3722" s="538" t="str">
        <f ca="1">IFERROR(_xludf.XLOOKUP(E3722,예산코드!D:D,예산코드!A:A),"")</f>
        <v/>
      </c>
      <c r="E3722" s="540"/>
      <c r="F3722" s="542"/>
      <c r="G3722" s="506"/>
      <c r="H3722" s="507"/>
      <c r="I3722" s="540"/>
      <c r="J3722" s="540"/>
      <c r="K3722" s="543"/>
      <c r="L3722" s="543"/>
      <c r="M3722" s="543" t="str">
        <f t="array" aca="1" ref="M3722" ca="1">IFERROR(_xludf.IFS(지출내역_LMT!$J3722="원천",지출내역_LMT!$K3722*3.3%*-1,지출내역_LMT!$J3722="원천/고용",SUM(지출내역_LMT!$K3722*3.3%*-1,지출내역_LMT!$K3722*75%*0.8%*-1)),"")</f>
        <v/>
      </c>
      <c r="N3722" s="543"/>
      <c r="O3722" s="540"/>
      <c r="P3722" s="540"/>
      <c r="Q3722" s="537"/>
      <c r="R3722" s="537"/>
      <c r="S3722" s="537"/>
    </row>
    <row r="3723" spans="2:19" ht="18.75" customHeight="1">
      <c r="B3723" s="541"/>
      <c r="C3723" s="541"/>
      <c r="D3723" s="538" t="str">
        <f ca="1">IFERROR(_xludf.XLOOKUP(E3723,예산코드!D:D,예산코드!A:A),"")</f>
        <v/>
      </c>
      <c r="E3723" s="541"/>
      <c r="F3723" s="544"/>
      <c r="G3723" s="508"/>
      <c r="H3723" s="509"/>
      <c r="I3723" s="541"/>
      <c r="J3723" s="541"/>
      <c r="K3723" s="545"/>
      <c r="L3723" s="545"/>
      <c r="M3723" s="545" t="str">
        <f t="array" aca="1" ref="M3723" ca="1">IFERROR(_xludf.IFS(지출내역_LMT!$J3723="원천",지출내역_LMT!$K3723*3.3%*-1,지출내역_LMT!$J3723="원천/고용",SUM(지출내역_LMT!$K3723*3.3%*-1,지출내역_LMT!$K3723*75%*0.8%*-1)),"")</f>
        <v/>
      </c>
      <c r="N3723" s="545"/>
      <c r="O3723" s="541"/>
      <c r="P3723" s="541"/>
      <c r="Q3723" s="537"/>
      <c r="R3723" s="537"/>
      <c r="S3723" s="537"/>
    </row>
    <row r="3724" spans="2:19" ht="18.75" customHeight="1">
      <c r="B3724" s="540"/>
      <c r="C3724" s="540"/>
      <c r="D3724" s="538" t="str">
        <f ca="1">IFERROR(_xludf.XLOOKUP(E3724,예산코드!D:D,예산코드!A:A),"")</f>
        <v/>
      </c>
      <c r="E3724" s="540"/>
      <c r="F3724" s="542"/>
      <c r="G3724" s="506"/>
      <c r="H3724" s="507"/>
      <c r="I3724" s="540"/>
      <c r="J3724" s="540"/>
      <c r="K3724" s="543"/>
      <c r="L3724" s="543"/>
      <c r="M3724" s="543" t="str">
        <f t="array" aca="1" ref="M3724" ca="1">IFERROR(_xludf.IFS(지출내역_LMT!$J3724="원천",지출내역_LMT!$K3724*3.3%*-1,지출내역_LMT!$J3724="원천/고용",SUM(지출내역_LMT!$K3724*3.3%*-1,지출내역_LMT!$K3724*75%*0.8%*-1)),"")</f>
        <v/>
      </c>
      <c r="N3724" s="543"/>
      <c r="O3724" s="540"/>
      <c r="P3724" s="540"/>
      <c r="Q3724" s="537"/>
      <c r="R3724" s="537"/>
      <c r="S3724" s="537"/>
    </row>
    <row r="3725" spans="2:19" ht="18.75" customHeight="1">
      <c r="B3725" s="541"/>
      <c r="C3725" s="541"/>
      <c r="D3725" s="538" t="str">
        <f ca="1">IFERROR(_xludf.XLOOKUP(E3725,예산코드!D:D,예산코드!A:A),"")</f>
        <v/>
      </c>
      <c r="E3725" s="541"/>
      <c r="F3725" s="544"/>
      <c r="G3725" s="508"/>
      <c r="H3725" s="509"/>
      <c r="I3725" s="541"/>
      <c r="J3725" s="541"/>
      <c r="K3725" s="545"/>
      <c r="L3725" s="545"/>
      <c r="M3725" s="545" t="str">
        <f t="array" aca="1" ref="M3725" ca="1">IFERROR(_xludf.IFS(지출내역_LMT!$J3725="원천",지출내역_LMT!$K3725*3.3%*-1,지출내역_LMT!$J3725="원천/고용",SUM(지출내역_LMT!$K3725*3.3%*-1,지출내역_LMT!$K3725*75%*0.8%*-1)),"")</f>
        <v/>
      </c>
      <c r="N3725" s="545"/>
      <c r="O3725" s="541"/>
      <c r="P3725" s="541"/>
      <c r="Q3725" s="537"/>
      <c r="R3725" s="537"/>
      <c r="S3725" s="537"/>
    </row>
    <row r="3726" spans="2:19" ht="18.75" customHeight="1">
      <c r="B3726" s="540"/>
      <c r="C3726" s="540"/>
      <c r="D3726" s="538" t="str">
        <f ca="1">IFERROR(_xludf.XLOOKUP(E3726,예산코드!D:D,예산코드!A:A),"")</f>
        <v/>
      </c>
      <c r="E3726" s="540"/>
      <c r="F3726" s="542"/>
      <c r="G3726" s="506"/>
      <c r="H3726" s="507"/>
      <c r="I3726" s="540"/>
      <c r="J3726" s="540"/>
      <c r="K3726" s="543"/>
      <c r="L3726" s="543"/>
      <c r="M3726" s="543" t="str">
        <f t="array" aca="1" ref="M3726" ca="1">IFERROR(_xludf.IFS(지출내역_LMT!$J3726="원천",지출내역_LMT!$K3726*3.3%*-1,지출내역_LMT!$J3726="원천/고용",SUM(지출내역_LMT!$K3726*3.3%*-1,지출내역_LMT!$K3726*75%*0.8%*-1)),"")</f>
        <v/>
      </c>
      <c r="N3726" s="543"/>
      <c r="O3726" s="540"/>
      <c r="P3726" s="540"/>
      <c r="Q3726" s="537"/>
      <c r="R3726" s="537"/>
      <c r="S3726" s="537"/>
    </row>
    <row r="3727" spans="2:19" ht="18.75" customHeight="1">
      <c r="B3727" s="541"/>
      <c r="C3727" s="541"/>
      <c r="D3727" s="538" t="str">
        <f ca="1">IFERROR(_xludf.XLOOKUP(E3727,예산코드!D:D,예산코드!A:A),"")</f>
        <v/>
      </c>
      <c r="E3727" s="541"/>
      <c r="F3727" s="544"/>
      <c r="G3727" s="508"/>
      <c r="H3727" s="509"/>
      <c r="I3727" s="541"/>
      <c r="J3727" s="541"/>
      <c r="K3727" s="545"/>
      <c r="L3727" s="545"/>
      <c r="M3727" s="545" t="str">
        <f t="array" aca="1" ref="M3727" ca="1">IFERROR(_xludf.IFS(지출내역_LMT!$J3727="원천",지출내역_LMT!$K3727*3.3%*-1,지출내역_LMT!$J3727="원천/고용",SUM(지출내역_LMT!$K3727*3.3%*-1,지출내역_LMT!$K3727*75%*0.8%*-1)),"")</f>
        <v/>
      </c>
      <c r="N3727" s="545"/>
      <c r="O3727" s="541"/>
      <c r="P3727" s="541"/>
      <c r="Q3727" s="537"/>
      <c r="R3727" s="537"/>
      <c r="S3727" s="537"/>
    </row>
    <row r="3728" spans="2:19" ht="18.75" customHeight="1">
      <c r="B3728" s="540"/>
      <c r="C3728" s="540"/>
      <c r="D3728" s="538" t="str">
        <f ca="1">IFERROR(_xludf.XLOOKUP(E3728,예산코드!D:D,예산코드!A:A),"")</f>
        <v/>
      </c>
      <c r="E3728" s="540"/>
      <c r="F3728" s="542"/>
      <c r="G3728" s="506"/>
      <c r="H3728" s="507"/>
      <c r="I3728" s="540"/>
      <c r="J3728" s="540"/>
      <c r="K3728" s="543"/>
      <c r="L3728" s="543"/>
      <c r="M3728" s="543" t="str">
        <f t="array" aca="1" ref="M3728" ca="1">IFERROR(_xludf.IFS(지출내역_LMT!$J3728="원천",지출내역_LMT!$K3728*3.3%*-1,지출내역_LMT!$J3728="원천/고용",SUM(지출내역_LMT!$K3728*3.3%*-1,지출내역_LMT!$K3728*75%*0.8%*-1)),"")</f>
        <v/>
      </c>
      <c r="N3728" s="543"/>
      <c r="O3728" s="540"/>
      <c r="P3728" s="540"/>
      <c r="Q3728" s="537"/>
      <c r="R3728" s="537"/>
      <c r="S3728" s="537"/>
    </row>
    <row r="3729" spans="2:19" ht="18.75" customHeight="1">
      <c r="B3729" s="541"/>
      <c r="C3729" s="541"/>
      <c r="D3729" s="538" t="str">
        <f ca="1">IFERROR(_xludf.XLOOKUP(E3729,예산코드!D:D,예산코드!A:A),"")</f>
        <v/>
      </c>
      <c r="E3729" s="541"/>
      <c r="F3729" s="544"/>
      <c r="G3729" s="508"/>
      <c r="H3729" s="509"/>
      <c r="I3729" s="541"/>
      <c r="J3729" s="541"/>
      <c r="K3729" s="545"/>
      <c r="L3729" s="545"/>
      <c r="M3729" s="545" t="str">
        <f t="array" aca="1" ref="M3729" ca="1">IFERROR(_xludf.IFS(지출내역_LMT!$J3729="원천",지출내역_LMT!$K3729*3.3%*-1,지출내역_LMT!$J3729="원천/고용",SUM(지출내역_LMT!$K3729*3.3%*-1,지출내역_LMT!$K3729*75%*0.8%*-1)),"")</f>
        <v/>
      </c>
      <c r="N3729" s="545"/>
      <c r="O3729" s="541"/>
      <c r="P3729" s="541"/>
      <c r="Q3729" s="537"/>
      <c r="R3729" s="537"/>
      <c r="S3729" s="537"/>
    </row>
    <row r="3730" spans="2:19" ht="18.75" customHeight="1">
      <c r="B3730" s="540"/>
      <c r="C3730" s="540"/>
      <c r="D3730" s="538" t="str">
        <f ca="1">IFERROR(_xludf.XLOOKUP(E3730,예산코드!D:D,예산코드!A:A),"")</f>
        <v/>
      </c>
      <c r="E3730" s="540"/>
      <c r="F3730" s="542"/>
      <c r="G3730" s="506"/>
      <c r="H3730" s="507"/>
      <c r="I3730" s="540"/>
      <c r="J3730" s="540"/>
      <c r="K3730" s="543"/>
      <c r="L3730" s="543"/>
      <c r="M3730" s="543" t="str">
        <f t="array" aca="1" ref="M3730" ca="1">IFERROR(_xludf.IFS(지출내역_LMT!$J3730="원천",지출내역_LMT!$K3730*3.3%*-1,지출내역_LMT!$J3730="원천/고용",SUM(지출내역_LMT!$K3730*3.3%*-1,지출내역_LMT!$K3730*75%*0.8%*-1)),"")</f>
        <v/>
      </c>
      <c r="N3730" s="543"/>
      <c r="O3730" s="540"/>
      <c r="P3730" s="540"/>
      <c r="Q3730" s="537"/>
      <c r="R3730" s="537"/>
      <c r="S3730" s="537"/>
    </row>
    <row r="3731" spans="2:19" ht="18.75" customHeight="1">
      <c r="B3731" s="541"/>
      <c r="C3731" s="541"/>
      <c r="D3731" s="538" t="str">
        <f ca="1">IFERROR(_xludf.XLOOKUP(E3731,예산코드!D:D,예산코드!A:A),"")</f>
        <v/>
      </c>
      <c r="E3731" s="541"/>
      <c r="F3731" s="544"/>
      <c r="G3731" s="508"/>
      <c r="H3731" s="509"/>
      <c r="I3731" s="541"/>
      <c r="J3731" s="541"/>
      <c r="K3731" s="545"/>
      <c r="L3731" s="545"/>
      <c r="M3731" s="545" t="str">
        <f t="array" aca="1" ref="M3731" ca="1">IFERROR(_xludf.IFS(지출내역_LMT!$J3731="원천",지출내역_LMT!$K3731*3.3%*-1,지출내역_LMT!$J3731="원천/고용",SUM(지출내역_LMT!$K3731*3.3%*-1,지출내역_LMT!$K3731*75%*0.8%*-1)),"")</f>
        <v/>
      </c>
      <c r="N3731" s="545"/>
      <c r="O3731" s="541"/>
      <c r="P3731" s="541"/>
      <c r="Q3731" s="537"/>
      <c r="R3731" s="537"/>
      <c r="S3731" s="537"/>
    </row>
    <row r="3732" spans="2:19" ht="18.75" customHeight="1">
      <c r="B3732" s="540"/>
      <c r="C3732" s="540"/>
      <c r="D3732" s="538" t="str">
        <f ca="1">IFERROR(_xludf.XLOOKUP(E3732,예산코드!D:D,예산코드!A:A),"")</f>
        <v/>
      </c>
      <c r="E3732" s="540"/>
      <c r="F3732" s="542"/>
      <c r="G3732" s="506"/>
      <c r="H3732" s="507"/>
      <c r="I3732" s="540"/>
      <c r="J3732" s="540"/>
      <c r="K3732" s="543"/>
      <c r="L3732" s="543"/>
      <c r="M3732" s="543" t="str">
        <f t="array" aca="1" ref="M3732" ca="1">IFERROR(_xludf.IFS(지출내역_LMT!$J3732="원천",지출내역_LMT!$K3732*3.3%*-1,지출내역_LMT!$J3732="원천/고용",SUM(지출내역_LMT!$K3732*3.3%*-1,지출내역_LMT!$K3732*75%*0.8%*-1)),"")</f>
        <v/>
      </c>
      <c r="N3732" s="543"/>
      <c r="O3732" s="540"/>
      <c r="P3732" s="540"/>
      <c r="Q3732" s="537"/>
      <c r="R3732" s="537"/>
      <c r="S3732" s="537"/>
    </row>
    <row r="3733" spans="2:19" ht="18.75" customHeight="1">
      <c r="B3733" s="541"/>
      <c r="C3733" s="541"/>
      <c r="D3733" s="538" t="str">
        <f ca="1">IFERROR(_xludf.XLOOKUP(E3733,예산코드!D:D,예산코드!A:A),"")</f>
        <v/>
      </c>
      <c r="E3733" s="541"/>
      <c r="F3733" s="544"/>
      <c r="G3733" s="508"/>
      <c r="H3733" s="509"/>
      <c r="I3733" s="541"/>
      <c r="J3733" s="541"/>
      <c r="K3733" s="545"/>
      <c r="L3733" s="545"/>
      <c r="M3733" s="545" t="str">
        <f t="array" aca="1" ref="M3733" ca="1">IFERROR(_xludf.IFS(지출내역_LMT!$J3733="원천",지출내역_LMT!$K3733*3.3%*-1,지출내역_LMT!$J3733="원천/고용",SUM(지출내역_LMT!$K3733*3.3%*-1,지출내역_LMT!$K3733*75%*0.8%*-1)),"")</f>
        <v/>
      </c>
      <c r="N3733" s="545"/>
      <c r="O3733" s="541"/>
      <c r="P3733" s="541"/>
      <c r="Q3733" s="537"/>
      <c r="R3733" s="537"/>
      <c r="S3733" s="537"/>
    </row>
    <row r="3734" spans="2:19" ht="18.75" customHeight="1">
      <c r="B3734" s="540"/>
      <c r="C3734" s="540"/>
      <c r="D3734" s="538" t="str">
        <f ca="1">IFERROR(_xludf.XLOOKUP(E3734,예산코드!D:D,예산코드!A:A),"")</f>
        <v/>
      </c>
      <c r="E3734" s="540"/>
      <c r="F3734" s="542"/>
      <c r="G3734" s="506"/>
      <c r="H3734" s="507"/>
      <c r="I3734" s="540"/>
      <c r="J3734" s="540"/>
      <c r="K3734" s="543"/>
      <c r="L3734" s="543"/>
      <c r="M3734" s="543" t="str">
        <f t="array" aca="1" ref="M3734" ca="1">IFERROR(_xludf.IFS(지출내역_LMT!$J3734="원천",지출내역_LMT!$K3734*3.3%*-1,지출내역_LMT!$J3734="원천/고용",SUM(지출내역_LMT!$K3734*3.3%*-1,지출내역_LMT!$K3734*75%*0.8%*-1)),"")</f>
        <v/>
      </c>
      <c r="N3734" s="543"/>
      <c r="O3734" s="540"/>
      <c r="P3734" s="540"/>
      <c r="Q3734" s="537"/>
      <c r="R3734" s="537"/>
      <c r="S3734" s="537"/>
    </row>
    <row r="3735" spans="2:19" ht="18.75" customHeight="1">
      <c r="B3735" s="541"/>
      <c r="C3735" s="541"/>
      <c r="D3735" s="538" t="str">
        <f ca="1">IFERROR(_xludf.XLOOKUP(E3735,예산코드!D:D,예산코드!A:A),"")</f>
        <v/>
      </c>
      <c r="E3735" s="541"/>
      <c r="F3735" s="544"/>
      <c r="G3735" s="508"/>
      <c r="H3735" s="509"/>
      <c r="I3735" s="541"/>
      <c r="J3735" s="541"/>
      <c r="K3735" s="545"/>
      <c r="L3735" s="545"/>
      <c r="M3735" s="545" t="str">
        <f t="array" aca="1" ref="M3735" ca="1">IFERROR(_xludf.IFS(지출내역_LMT!$J3735="원천",지출내역_LMT!$K3735*3.3%*-1,지출내역_LMT!$J3735="원천/고용",SUM(지출내역_LMT!$K3735*3.3%*-1,지출내역_LMT!$K3735*75%*0.8%*-1)),"")</f>
        <v/>
      </c>
      <c r="N3735" s="545"/>
      <c r="O3735" s="541"/>
      <c r="P3735" s="541"/>
      <c r="Q3735" s="537"/>
      <c r="R3735" s="537"/>
      <c r="S3735" s="537"/>
    </row>
    <row r="3736" spans="2:19" ht="18.75" customHeight="1">
      <c r="B3736" s="540"/>
      <c r="C3736" s="540"/>
      <c r="D3736" s="538" t="str">
        <f ca="1">IFERROR(_xludf.XLOOKUP(E3736,예산코드!D:D,예산코드!A:A),"")</f>
        <v/>
      </c>
      <c r="E3736" s="540"/>
      <c r="F3736" s="542"/>
      <c r="G3736" s="506"/>
      <c r="H3736" s="507"/>
      <c r="I3736" s="540"/>
      <c r="J3736" s="540"/>
      <c r="K3736" s="543"/>
      <c r="L3736" s="543"/>
      <c r="M3736" s="543" t="str">
        <f t="array" aca="1" ref="M3736" ca="1">IFERROR(_xludf.IFS(지출내역_LMT!$J3736="원천",지출내역_LMT!$K3736*3.3%*-1,지출내역_LMT!$J3736="원천/고용",SUM(지출내역_LMT!$K3736*3.3%*-1,지출내역_LMT!$K3736*75%*0.8%*-1)),"")</f>
        <v/>
      </c>
      <c r="N3736" s="543"/>
      <c r="O3736" s="540"/>
      <c r="P3736" s="540"/>
      <c r="Q3736" s="537"/>
      <c r="R3736" s="537"/>
      <c r="S3736" s="537"/>
    </row>
    <row r="3737" spans="2:19" ht="18.75" customHeight="1">
      <c r="B3737" s="541"/>
      <c r="C3737" s="541"/>
      <c r="D3737" s="538" t="str">
        <f ca="1">IFERROR(_xludf.XLOOKUP(E3737,예산코드!D:D,예산코드!A:A),"")</f>
        <v/>
      </c>
      <c r="E3737" s="541"/>
      <c r="F3737" s="544"/>
      <c r="G3737" s="508"/>
      <c r="H3737" s="509"/>
      <c r="I3737" s="541"/>
      <c r="J3737" s="541"/>
      <c r="K3737" s="545"/>
      <c r="L3737" s="545"/>
      <c r="M3737" s="545" t="str">
        <f t="array" aca="1" ref="M3737" ca="1">IFERROR(_xludf.IFS(지출내역_LMT!$J3737="원천",지출내역_LMT!$K3737*3.3%*-1,지출내역_LMT!$J3737="원천/고용",SUM(지출내역_LMT!$K3737*3.3%*-1,지출내역_LMT!$K3737*75%*0.8%*-1)),"")</f>
        <v/>
      </c>
      <c r="N3737" s="545"/>
      <c r="O3737" s="541"/>
      <c r="P3737" s="541"/>
      <c r="Q3737" s="537"/>
      <c r="R3737" s="537"/>
      <c r="S3737" s="537"/>
    </row>
    <row r="3738" spans="2:19" ht="18.75" customHeight="1">
      <c r="B3738" s="540"/>
      <c r="C3738" s="540"/>
      <c r="D3738" s="538" t="str">
        <f ca="1">IFERROR(_xludf.XLOOKUP(E3738,예산코드!D:D,예산코드!A:A),"")</f>
        <v/>
      </c>
      <c r="E3738" s="540"/>
      <c r="F3738" s="542"/>
      <c r="G3738" s="506"/>
      <c r="H3738" s="507"/>
      <c r="I3738" s="540"/>
      <c r="J3738" s="540"/>
      <c r="K3738" s="543"/>
      <c r="L3738" s="543"/>
      <c r="M3738" s="543" t="str">
        <f t="array" aca="1" ref="M3738" ca="1">IFERROR(_xludf.IFS(지출내역_LMT!$J3738="원천",지출내역_LMT!$K3738*3.3%*-1,지출내역_LMT!$J3738="원천/고용",SUM(지출내역_LMT!$K3738*3.3%*-1,지출내역_LMT!$K3738*75%*0.8%*-1)),"")</f>
        <v/>
      </c>
      <c r="N3738" s="543"/>
      <c r="O3738" s="540"/>
      <c r="P3738" s="540"/>
      <c r="Q3738" s="537"/>
      <c r="R3738" s="537"/>
      <c r="S3738" s="537"/>
    </row>
    <row r="3739" spans="2:19" ht="18.75" customHeight="1">
      <c r="B3739" s="541"/>
      <c r="C3739" s="541"/>
      <c r="D3739" s="538" t="str">
        <f ca="1">IFERROR(_xludf.XLOOKUP(E3739,예산코드!D:D,예산코드!A:A),"")</f>
        <v/>
      </c>
      <c r="E3739" s="541"/>
      <c r="F3739" s="544"/>
      <c r="G3739" s="508"/>
      <c r="H3739" s="509"/>
      <c r="I3739" s="541"/>
      <c r="J3739" s="541"/>
      <c r="K3739" s="545"/>
      <c r="L3739" s="545"/>
      <c r="M3739" s="545" t="str">
        <f t="array" aca="1" ref="M3739" ca="1">IFERROR(_xludf.IFS(지출내역_LMT!$J3739="원천",지출내역_LMT!$K3739*3.3%*-1,지출내역_LMT!$J3739="원천/고용",SUM(지출내역_LMT!$K3739*3.3%*-1,지출내역_LMT!$K3739*75%*0.8%*-1)),"")</f>
        <v/>
      </c>
      <c r="N3739" s="545"/>
      <c r="O3739" s="541"/>
      <c r="P3739" s="541"/>
      <c r="Q3739" s="537"/>
      <c r="R3739" s="537"/>
      <c r="S3739" s="537"/>
    </row>
    <row r="3740" spans="2:19" ht="18.75" customHeight="1">
      <c r="B3740" s="540"/>
      <c r="C3740" s="540"/>
      <c r="D3740" s="538" t="str">
        <f ca="1">IFERROR(_xludf.XLOOKUP(E3740,예산코드!D:D,예산코드!A:A),"")</f>
        <v/>
      </c>
      <c r="E3740" s="540"/>
      <c r="F3740" s="542"/>
      <c r="G3740" s="506"/>
      <c r="H3740" s="507"/>
      <c r="I3740" s="540"/>
      <c r="J3740" s="540"/>
      <c r="K3740" s="543"/>
      <c r="L3740" s="543"/>
      <c r="M3740" s="543" t="str">
        <f t="array" aca="1" ref="M3740" ca="1">IFERROR(_xludf.IFS(지출내역_LMT!$J3740="원천",지출내역_LMT!$K3740*3.3%*-1,지출내역_LMT!$J3740="원천/고용",SUM(지출내역_LMT!$K3740*3.3%*-1,지출내역_LMT!$K3740*75%*0.8%*-1)),"")</f>
        <v/>
      </c>
      <c r="N3740" s="543"/>
      <c r="O3740" s="540"/>
      <c r="P3740" s="540"/>
      <c r="Q3740" s="537"/>
      <c r="R3740" s="537"/>
      <c r="S3740" s="537"/>
    </row>
    <row r="3741" spans="2:19" ht="18.75" customHeight="1">
      <c r="B3741" s="541"/>
      <c r="C3741" s="541"/>
      <c r="D3741" s="538" t="str">
        <f ca="1">IFERROR(_xludf.XLOOKUP(E3741,예산코드!D:D,예산코드!A:A),"")</f>
        <v/>
      </c>
      <c r="E3741" s="541"/>
      <c r="F3741" s="544"/>
      <c r="G3741" s="508"/>
      <c r="H3741" s="509"/>
      <c r="I3741" s="541"/>
      <c r="J3741" s="541"/>
      <c r="K3741" s="545"/>
      <c r="L3741" s="545"/>
      <c r="M3741" s="545" t="str">
        <f t="array" aca="1" ref="M3741" ca="1">IFERROR(_xludf.IFS(지출내역_LMT!$J3741="원천",지출내역_LMT!$K3741*3.3%*-1,지출내역_LMT!$J3741="원천/고용",SUM(지출내역_LMT!$K3741*3.3%*-1,지출내역_LMT!$K3741*75%*0.8%*-1)),"")</f>
        <v/>
      </c>
      <c r="N3741" s="545"/>
      <c r="O3741" s="541"/>
      <c r="P3741" s="541"/>
      <c r="Q3741" s="537"/>
      <c r="R3741" s="537"/>
      <c r="S3741" s="537"/>
    </row>
    <row r="3742" spans="2:19" ht="18.75" customHeight="1">
      <c r="B3742" s="540"/>
      <c r="C3742" s="540"/>
      <c r="D3742" s="538" t="str">
        <f ca="1">IFERROR(_xludf.XLOOKUP(E3742,예산코드!D:D,예산코드!A:A),"")</f>
        <v/>
      </c>
      <c r="E3742" s="540"/>
      <c r="F3742" s="542"/>
      <c r="G3742" s="506"/>
      <c r="H3742" s="507"/>
      <c r="I3742" s="540"/>
      <c r="J3742" s="540"/>
      <c r="K3742" s="543"/>
      <c r="L3742" s="543"/>
      <c r="M3742" s="543" t="str">
        <f t="array" aca="1" ref="M3742" ca="1">IFERROR(_xludf.IFS(지출내역_LMT!$J3742="원천",지출내역_LMT!$K3742*3.3%*-1,지출내역_LMT!$J3742="원천/고용",SUM(지출내역_LMT!$K3742*3.3%*-1,지출내역_LMT!$K3742*75%*0.8%*-1)),"")</f>
        <v/>
      </c>
      <c r="N3742" s="543"/>
      <c r="O3742" s="540"/>
      <c r="P3742" s="540"/>
      <c r="Q3742" s="537"/>
      <c r="R3742" s="537"/>
      <c r="S3742" s="537"/>
    </row>
    <row r="3743" spans="2:19" ht="18.75" customHeight="1">
      <c r="B3743" s="541"/>
      <c r="C3743" s="541"/>
      <c r="D3743" s="538" t="str">
        <f ca="1">IFERROR(_xludf.XLOOKUP(E3743,예산코드!D:D,예산코드!A:A),"")</f>
        <v/>
      </c>
      <c r="E3743" s="541"/>
      <c r="F3743" s="544"/>
      <c r="G3743" s="508"/>
      <c r="H3743" s="509"/>
      <c r="I3743" s="541"/>
      <c r="J3743" s="541"/>
      <c r="K3743" s="545"/>
      <c r="L3743" s="545"/>
      <c r="M3743" s="545" t="str">
        <f t="array" aca="1" ref="M3743" ca="1">IFERROR(_xludf.IFS(지출내역_LMT!$J3743="원천",지출내역_LMT!$K3743*3.3%*-1,지출내역_LMT!$J3743="원천/고용",SUM(지출내역_LMT!$K3743*3.3%*-1,지출내역_LMT!$K3743*75%*0.8%*-1)),"")</f>
        <v/>
      </c>
      <c r="N3743" s="545"/>
      <c r="O3743" s="541"/>
      <c r="P3743" s="541"/>
      <c r="Q3743" s="537"/>
      <c r="R3743" s="537"/>
      <c r="S3743" s="537"/>
    </row>
    <row r="3744" spans="2:19" ht="18.75" customHeight="1">
      <c r="B3744" s="540"/>
      <c r="C3744" s="540"/>
      <c r="D3744" s="538" t="str">
        <f ca="1">IFERROR(_xludf.XLOOKUP(E3744,예산코드!D:D,예산코드!A:A),"")</f>
        <v/>
      </c>
      <c r="E3744" s="540"/>
      <c r="F3744" s="542"/>
      <c r="G3744" s="506"/>
      <c r="H3744" s="507"/>
      <c r="I3744" s="540"/>
      <c r="J3744" s="540"/>
      <c r="K3744" s="543"/>
      <c r="L3744" s="543"/>
      <c r="M3744" s="543" t="str">
        <f t="array" aca="1" ref="M3744" ca="1">IFERROR(_xludf.IFS(지출내역_LMT!$J3744="원천",지출내역_LMT!$K3744*3.3%*-1,지출내역_LMT!$J3744="원천/고용",SUM(지출내역_LMT!$K3744*3.3%*-1,지출내역_LMT!$K3744*75%*0.8%*-1)),"")</f>
        <v/>
      </c>
      <c r="N3744" s="543"/>
      <c r="O3744" s="540"/>
      <c r="P3744" s="540"/>
      <c r="Q3744" s="537"/>
      <c r="R3744" s="537"/>
      <c r="S3744" s="537"/>
    </row>
    <row r="3745" spans="2:19" ht="18.75" customHeight="1">
      <c r="B3745" s="541"/>
      <c r="C3745" s="541"/>
      <c r="D3745" s="538" t="str">
        <f ca="1">IFERROR(_xludf.XLOOKUP(E3745,예산코드!D:D,예산코드!A:A),"")</f>
        <v/>
      </c>
      <c r="E3745" s="541"/>
      <c r="F3745" s="544"/>
      <c r="G3745" s="508"/>
      <c r="H3745" s="509"/>
      <c r="I3745" s="541"/>
      <c r="J3745" s="541"/>
      <c r="K3745" s="545"/>
      <c r="L3745" s="545"/>
      <c r="M3745" s="545" t="str">
        <f t="array" aca="1" ref="M3745" ca="1">IFERROR(_xludf.IFS(지출내역_LMT!$J3745="원천",지출내역_LMT!$K3745*3.3%*-1,지출내역_LMT!$J3745="원천/고용",SUM(지출내역_LMT!$K3745*3.3%*-1,지출내역_LMT!$K3745*75%*0.8%*-1)),"")</f>
        <v/>
      </c>
      <c r="N3745" s="545"/>
      <c r="O3745" s="541"/>
      <c r="P3745" s="541"/>
      <c r="Q3745" s="537"/>
      <c r="R3745" s="537"/>
      <c r="S3745" s="537"/>
    </row>
    <row r="3746" spans="2:19" ht="18.75" customHeight="1">
      <c r="B3746" s="540"/>
      <c r="C3746" s="540"/>
      <c r="D3746" s="538" t="str">
        <f ca="1">IFERROR(_xludf.XLOOKUP(E3746,예산코드!D:D,예산코드!A:A),"")</f>
        <v/>
      </c>
      <c r="E3746" s="540"/>
      <c r="F3746" s="542"/>
      <c r="G3746" s="506"/>
      <c r="H3746" s="507"/>
      <c r="I3746" s="540"/>
      <c r="J3746" s="540"/>
      <c r="K3746" s="543"/>
      <c r="L3746" s="543"/>
      <c r="M3746" s="543" t="str">
        <f t="array" aca="1" ref="M3746" ca="1">IFERROR(_xludf.IFS(지출내역_LMT!$J3746="원천",지출내역_LMT!$K3746*3.3%*-1,지출내역_LMT!$J3746="원천/고용",SUM(지출내역_LMT!$K3746*3.3%*-1,지출내역_LMT!$K3746*75%*0.8%*-1)),"")</f>
        <v/>
      </c>
      <c r="N3746" s="543"/>
      <c r="O3746" s="540"/>
      <c r="P3746" s="540"/>
      <c r="Q3746" s="537"/>
      <c r="R3746" s="537"/>
      <c r="S3746" s="537"/>
    </row>
    <row r="3747" spans="2:19" ht="18.75" customHeight="1">
      <c r="B3747" s="541"/>
      <c r="C3747" s="541"/>
      <c r="D3747" s="538" t="str">
        <f ca="1">IFERROR(_xludf.XLOOKUP(E3747,예산코드!D:D,예산코드!A:A),"")</f>
        <v/>
      </c>
      <c r="E3747" s="541"/>
      <c r="F3747" s="544"/>
      <c r="G3747" s="508"/>
      <c r="H3747" s="509"/>
      <c r="I3747" s="541"/>
      <c r="J3747" s="541"/>
      <c r="K3747" s="545"/>
      <c r="L3747" s="545"/>
      <c r="M3747" s="545" t="str">
        <f t="array" aca="1" ref="M3747" ca="1">IFERROR(_xludf.IFS(지출내역_LMT!$J3747="원천",지출내역_LMT!$K3747*3.3%*-1,지출내역_LMT!$J3747="원천/고용",SUM(지출내역_LMT!$K3747*3.3%*-1,지출내역_LMT!$K3747*75%*0.8%*-1)),"")</f>
        <v/>
      </c>
      <c r="N3747" s="545"/>
      <c r="O3747" s="541"/>
      <c r="P3747" s="541"/>
      <c r="Q3747" s="537"/>
      <c r="R3747" s="537"/>
      <c r="S3747" s="537"/>
    </row>
    <row r="3748" spans="2:19" ht="18.75" customHeight="1">
      <c r="B3748" s="540"/>
      <c r="C3748" s="540"/>
      <c r="D3748" s="538" t="str">
        <f ca="1">IFERROR(_xludf.XLOOKUP(E3748,예산코드!D:D,예산코드!A:A),"")</f>
        <v/>
      </c>
      <c r="E3748" s="540"/>
      <c r="F3748" s="542"/>
      <c r="G3748" s="506"/>
      <c r="H3748" s="507"/>
      <c r="I3748" s="540"/>
      <c r="J3748" s="540"/>
      <c r="K3748" s="543"/>
      <c r="L3748" s="543"/>
      <c r="M3748" s="543" t="str">
        <f t="array" aca="1" ref="M3748" ca="1">IFERROR(_xludf.IFS(지출내역_LMT!$J3748="원천",지출내역_LMT!$K3748*3.3%*-1,지출내역_LMT!$J3748="원천/고용",SUM(지출내역_LMT!$K3748*3.3%*-1,지출내역_LMT!$K3748*75%*0.8%*-1)),"")</f>
        <v/>
      </c>
      <c r="N3748" s="543"/>
      <c r="O3748" s="540"/>
      <c r="P3748" s="540"/>
      <c r="Q3748" s="537"/>
      <c r="R3748" s="537"/>
      <c r="S3748" s="537"/>
    </row>
    <row r="3749" spans="2:19" ht="18.75" customHeight="1">
      <c r="B3749" s="541"/>
      <c r="C3749" s="541"/>
      <c r="D3749" s="538" t="str">
        <f ca="1">IFERROR(_xludf.XLOOKUP(E3749,예산코드!D:D,예산코드!A:A),"")</f>
        <v/>
      </c>
      <c r="E3749" s="541"/>
      <c r="F3749" s="544"/>
      <c r="G3749" s="508"/>
      <c r="H3749" s="509"/>
      <c r="I3749" s="541"/>
      <c r="J3749" s="541"/>
      <c r="K3749" s="545"/>
      <c r="L3749" s="545"/>
      <c r="M3749" s="545" t="str">
        <f t="array" aca="1" ref="M3749" ca="1">IFERROR(_xludf.IFS(지출내역_LMT!$J3749="원천",지출내역_LMT!$K3749*3.3%*-1,지출내역_LMT!$J3749="원천/고용",SUM(지출내역_LMT!$K3749*3.3%*-1,지출내역_LMT!$K3749*75%*0.8%*-1)),"")</f>
        <v/>
      </c>
      <c r="N3749" s="545"/>
      <c r="O3749" s="541"/>
      <c r="P3749" s="541"/>
      <c r="Q3749" s="537"/>
      <c r="R3749" s="537"/>
      <c r="S3749" s="537"/>
    </row>
    <row r="3750" spans="2:19" ht="18.75" customHeight="1">
      <c r="B3750" s="540"/>
      <c r="C3750" s="540"/>
      <c r="D3750" s="538" t="str">
        <f ca="1">IFERROR(_xludf.XLOOKUP(E3750,예산코드!D:D,예산코드!A:A),"")</f>
        <v/>
      </c>
      <c r="E3750" s="540"/>
      <c r="F3750" s="542"/>
      <c r="G3750" s="506"/>
      <c r="H3750" s="507"/>
      <c r="I3750" s="540"/>
      <c r="J3750" s="540"/>
      <c r="K3750" s="543"/>
      <c r="L3750" s="543"/>
      <c r="M3750" s="543" t="str">
        <f t="array" aca="1" ref="M3750" ca="1">IFERROR(_xludf.IFS(지출내역_LMT!$J3750="원천",지출내역_LMT!$K3750*3.3%*-1,지출내역_LMT!$J3750="원천/고용",SUM(지출내역_LMT!$K3750*3.3%*-1,지출내역_LMT!$K3750*75%*0.8%*-1)),"")</f>
        <v/>
      </c>
      <c r="N3750" s="543"/>
      <c r="O3750" s="540"/>
      <c r="P3750" s="540"/>
      <c r="Q3750" s="537"/>
      <c r="R3750" s="537"/>
      <c r="S3750" s="537"/>
    </row>
    <row r="3751" spans="2:19" ht="18.75" customHeight="1">
      <c r="B3751" s="541"/>
      <c r="C3751" s="541"/>
      <c r="D3751" s="538" t="str">
        <f ca="1">IFERROR(_xludf.XLOOKUP(E3751,예산코드!D:D,예산코드!A:A),"")</f>
        <v/>
      </c>
      <c r="E3751" s="541"/>
      <c r="F3751" s="544"/>
      <c r="G3751" s="508"/>
      <c r="H3751" s="509"/>
      <c r="I3751" s="541"/>
      <c r="J3751" s="541"/>
      <c r="K3751" s="545"/>
      <c r="L3751" s="545"/>
      <c r="M3751" s="545" t="str">
        <f t="array" aca="1" ref="M3751" ca="1">IFERROR(_xludf.IFS(지출내역_LMT!$J3751="원천",지출내역_LMT!$K3751*3.3%*-1,지출내역_LMT!$J3751="원천/고용",SUM(지출내역_LMT!$K3751*3.3%*-1,지출내역_LMT!$K3751*75%*0.8%*-1)),"")</f>
        <v/>
      </c>
      <c r="N3751" s="545"/>
      <c r="O3751" s="541"/>
      <c r="P3751" s="541"/>
      <c r="Q3751" s="537"/>
      <c r="R3751" s="537"/>
      <c r="S3751" s="537"/>
    </row>
    <row r="3752" spans="2:19" ht="18.75" customHeight="1">
      <c r="B3752" s="540"/>
      <c r="C3752" s="540"/>
      <c r="D3752" s="538" t="str">
        <f ca="1">IFERROR(_xludf.XLOOKUP(E3752,예산코드!D:D,예산코드!A:A),"")</f>
        <v/>
      </c>
      <c r="E3752" s="540"/>
      <c r="F3752" s="542"/>
      <c r="G3752" s="506"/>
      <c r="H3752" s="507"/>
      <c r="I3752" s="540"/>
      <c r="J3752" s="540"/>
      <c r="K3752" s="543"/>
      <c r="L3752" s="543"/>
      <c r="M3752" s="543" t="str">
        <f t="array" aca="1" ref="M3752" ca="1">IFERROR(_xludf.IFS(지출내역_LMT!$J3752="원천",지출내역_LMT!$K3752*3.3%*-1,지출내역_LMT!$J3752="원천/고용",SUM(지출내역_LMT!$K3752*3.3%*-1,지출내역_LMT!$K3752*75%*0.8%*-1)),"")</f>
        <v/>
      </c>
      <c r="N3752" s="543"/>
      <c r="O3752" s="540"/>
      <c r="P3752" s="540"/>
      <c r="Q3752" s="537"/>
      <c r="R3752" s="537"/>
      <c r="S3752" s="537"/>
    </row>
    <row r="3753" spans="2:19" ht="18.75" customHeight="1">
      <c r="B3753" s="541"/>
      <c r="C3753" s="541"/>
      <c r="D3753" s="538" t="str">
        <f ca="1">IFERROR(_xludf.XLOOKUP(E3753,예산코드!D:D,예산코드!A:A),"")</f>
        <v/>
      </c>
      <c r="E3753" s="541"/>
      <c r="F3753" s="544"/>
      <c r="G3753" s="508"/>
      <c r="H3753" s="509"/>
      <c r="I3753" s="541"/>
      <c r="J3753" s="541"/>
      <c r="K3753" s="545"/>
      <c r="L3753" s="545"/>
      <c r="M3753" s="545" t="str">
        <f t="array" aca="1" ref="M3753" ca="1">IFERROR(_xludf.IFS(지출내역_LMT!$J3753="원천",지출내역_LMT!$K3753*3.3%*-1,지출내역_LMT!$J3753="원천/고용",SUM(지출내역_LMT!$K3753*3.3%*-1,지출내역_LMT!$K3753*75%*0.8%*-1)),"")</f>
        <v/>
      </c>
      <c r="N3753" s="545"/>
      <c r="O3753" s="541"/>
      <c r="P3753" s="541"/>
      <c r="Q3753" s="537"/>
      <c r="R3753" s="537"/>
      <c r="S3753" s="537"/>
    </row>
    <row r="3754" spans="2:19" ht="18.75" customHeight="1">
      <c r="B3754" s="540"/>
      <c r="C3754" s="540"/>
      <c r="D3754" s="538" t="str">
        <f ca="1">IFERROR(_xludf.XLOOKUP(E3754,예산코드!D:D,예산코드!A:A),"")</f>
        <v/>
      </c>
      <c r="E3754" s="540"/>
      <c r="F3754" s="542"/>
      <c r="G3754" s="506"/>
      <c r="H3754" s="507"/>
      <c r="I3754" s="540"/>
      <c r="J3754" s="540"/>
      <c r="K3754" s="543"/>
      <c r="L3754" s="543"/>
      <c r="M3754" s="543" t="str">
        <f t="array" aca="1" ref="M3754" ca="1">IFERROR(_xludf.IFS(지출내역_LMT!$J3754="원천",지출내역_LMT!$K3754*3.3%*-1,지출내역_LMT!$J3754="원천/고용",SUM(지출내역_LMT!$K3754*3.3%*-1,지출내역_LMT!$K3754*75%*0.8%*-1)),"")</f>
        <v/>
      </c>
      <c r="N3754" s="543"/>
      <c r="O3754" s="540"/>
      <c r="P3754" s="540"/>
      <c r="Q3754" s="537"/>
      <c r="R3754" s="537"/>
      <c r="S3754" s="537"/>
    </row>
    <row r="3755" spans="2:19" ht="18.75" customHeight="1">
      <c r="B3755" s="541"/>
      <c r="C3755" s="541"/>
      <c r="D3755" s="538" t="str">
        <f ca="1">IFERROR(_xludf.XLOOKUP(E3755,예산코드!D:D,예산코드!A:A),"")</f>
        <v/>
      </c>
      <c r="E3755" s="541"/>
      <c r="F3755" s="544"/>
      <c r="G3755" s="508"/>
      <c r="H3755" s="509"/>
      <c r="I3755" s="541"/>
      <c r="J3755" s="541"/>
      <c r="K3755" s="545"/>
      <c r="L3755" s="545"/>
      <c r="M3755" s="545" t="str">
        <f t="array" aca="1" ref="M3755" ca="1">IFERROR(_xludf.IFS(지출내역_LMT!$J3755="원천",지출내역_LMT!$K3755*3.3%*-1,지출내역_LMT!$J3755="원천/고용",SUM(지출내역_LMT!$K3755*3.3%*-1,지출내역_LMT!$K3755*75%*0.8%*-1)),"")</f>
        <v/>
      </c>
      <c r="N3755" s="545"/>
      <c r="O3755" s="541"/>
      <c r="P3755" s="541"/>
      <c r="Q3755" s="537"/>
      <c r="R3755" s="537"/>
      <c r="S3755" s="537"/>
    </row>
    <row r="3756" spans="2:19" ht="18.75" customHeight="1">
      <c r="B3756" s="540"/>
      <c r="C3756" s="540"/>
      <c r="D3756" s="538" t="str">
        <f ca="1">IFERROR(_xludf.XLOOKUP(E3756,예산코드!D:D,예산코드!A:A),"")</f>
        <v/>
      </c>
      <c r="E3756" s="540"/>
      <c r="F3756" s="542"/>
      <c r="G3756" s="506"/>
      <c r="H3756" s="507"/>
      <c r="I3756" s="540"/>
      <c r="J3756" s="540"/>
      <c r="K3756" s="543"/>
      <c r="L3756" s="543"/>
      <c r="M3756" s="543" t="str">
        <f t="array" aca="1" ref="M3756" ca="1">IFERROR(_xludf.IFS(지출내역_LMT!$J3756="원천",지출내역_LMT!$K3756*3.3%*-1,지출내역_LMT!$J3756="원천/고용",SUM(지출내역_LMT!$K3756*3.3%*-1,지출내역_LMT!$K3756*75%*0.8%*-1)),"")</f>
        <v/>
      </c>
      <c r="N3756" s="543"/>
      <c r="O3756" s="540"/>
      <c r="P3756" s="540"/>
      <c r="Q3756" s="537"/>
      <c r="R3756" s="537"/>
      <c r="S3756" s="537"/>
    </row>
    <row r="3757" spans="2:19" ht="18.75" customHeight="1">
      <c r="B3757" s="541"/>
      <c r="C3757" s="541"/>
      <c r="D3757" s="538" t="str">
        <f ca="1">IFERROR(_xludf.XLOOKUP(E3757,예산코드!D:D,예산코드!A:A),"")</f>
        <v/>
      </c>
      <c r="E3757" s="541"/>
      <c r="F3757" s="544"/>
      <c r="G3757" s="508"/>
      <c r="H3757" s="509"/>
      <c r="I3757" s="541"/>
      <c r="J3757" s="541"/>
      <c r="K3757" s="545"/>
      <c r="L3757" s="545"/>
      <c r="M3757" s="545" t="str">
        <f t="array" aca="1" ref="M3757" ca="1">IFERROR(_xludf.IFS(지출내역_LMT!$J3757="원천",지출내역_LMT!$K3757*3.3%*-1,지출내역_LMT!$J3757="원천/고용",SUM(지출내역_LMT!$K3757*3.3%*-1,지출내역_LMT!$K3757*75%*0.8%*-1)),"")</f>
        <v/>
      </c>
      <c r="N3757" s="545"/>
      <c r="O3757" s="541"/>
      <c r="P3757" s="541"/>
      <c r="Q3757" s="537"/>
      <c r="R3757" s="537"/>
      <c r="S3757" s="537"/>
    </row>
    <row r="3758" spans="2:19" ht="18.75" customHeight="1">
      <c r="B3758" s="540"/>
      <c r="C3758" s="540"/>
      <c r="D3758" s="538" t="str">
        <f ca="1">IFERROR(_xludf.XLOOKUP(E3758,예산코드!D:D,예산코드!A:A),"")</f>
        <v/>
      </c>
      <c r="E3758" s="540"/>
      <c r="F3758" s="542"/>
      <c r="G3758" s="506"/>
      <c r="H3758" s="507"/>
      <c r="I3758" s="540"/>
      <c r="J3758" s="540"/>
      <c r="K3758" s="543"/>
      <c r="L3758" s="543"/>
      <c r="M3758" s="543" t="str">
        <f t="array" aca="1" ref="M3758" ca="1">IFERROR(_xludf.IFS(지출내역_LMT!$J3758="원천",지출내역_LMT!$K3758*3.3%*-1,지출내역_LMT!$J3758="원천/고용",SUM(지출내역_LMT!$K3758*3.3%*-1,지출내역_LMT!$K3758*75%*0.8%*-1)),"")</f>
        <v/>
      </c>
      <c r="N3758" s="543"/>
      <c r="O3758" s="540"/>
      <c r="P3758" s="540"/>
      <c r="Q3758" s="537"/>
      <c r="R3758" s="537"/>
      <c r="S3758" s="537"/>
    </row>
    <row r="3759" spans="2:19" ht="18.75" customHeight="1">
      <c r="B3759" s="541"/>
      <c r="C3759" s="541"/>
      <c r="D3759" s="538" t="str">
        <f ca="1">IFERROR(_xludf.XLOOKUP(E3759,예산코드!D:D,예산코드!A:A),"")</f>
        <v/>
      </c>
      <c r="E3759" s="541"/>
      <c r="F3759" s="544"/>
      <c r="G3759" s="508"/>
      <c r="H3759" s="509"/>
      <c r="I3759" s="541"/>
      <c r="J3759" s="541"/>
      <c r="K3759" s="545"/>
      <c r="L3759" s="545"/>
      <c r="M3759" s="545" t="str">
        <f t="array" aca="1" ref="M3759" ca="1">IFERROR(_xludf.IFS(지출내역_LMT!$J3759="원천",지출내역_LMT!$K3759*3.3%*-1,지출내역_LMT!$J3759="원천/고용",SUM(지출내역_LMT!$K3759*3.3%*-1,지출내역_LMT!$K3759*75%*0.8%*-1)),"")</f>
        <v/>
      </c>
      <c r="N3759" s="545"/>
      <c r="O3759" s="541"/>
      <c r="P3759" s="541"/>
      <c r="Q3759" s="537"/>
      <c r="R3759" s="537"/>
      <c r="S3759" s="537"/>
    </row>
    <row r="3760" spans="2:19" ht="18.75" customHeight="1">
      <c r="B3760" s="540"/>
      <c r="C3760" s="540"/>
      <c r="D3760" s="538" t="str">
        <f ca="1">IFERROR(_xludf.XLOOKUP(E3760,예산코드!D:D,예산코드!A:A),"")</f>
        <v/>
      </c>
      <c r="E3760" s="540"/>
      <c r="F3760" s="542"/>
      <c r="G3760" s="506"/>
      <c r="H3760" s="507"/>
      <c r="I3760" s="540"/>
      <c r="J3760" s="540"/>
      <c r="K3760" s="543"/>
      <c r="L3760" s="543"/>
      <c r="M3760" s="543" t="str">
        <f t="array" aca="1" ref="M3760" ca="1">IFERROR(_xludf.IFS(지출내역_LMT!$J3760="원천",지출내역_LMT!$K3760*3.3%*-1,지출내역_LMT!$J3760="원천/고용",SUM(지출내역_LMT!$K3760*3.3%*-1,지출내역_LMT!$K3760*75%*0.8%*-1)),"")</f>
        <v/>
      </c>
      <c r="N3760" s="543"/>
      <c r="O3760" s="540"/>
      <c r="P3760" s="540"/>
      <c r="Q3760" s="537"/>
      <c r="R3760" s="537"/>
      <c r="S3760" s="537"/>
    </row>
    <row r="3761" spans="2:19" ht="18.75" customHeight="1">
      <c r="B3761" s="541"/>
      <c r="C3761" s="541"/>
      <c r="D3761" s="538" t="str">
        <f ca="1">IFERROR(_xludf.XLOOKUP(E3761,예산코드!D:D,예산코드!A:A),"")</f>
        <v/>
      </c>
      <c r="E3761" s="541"/>
      <c r="F3761" s="544"/>
      <c r="G3761" s="508"/>
      <c r="H3761" s="509"/>
      <c r="I3761" s="541"/>
      <c r="J3761" s="541"/>
      <c r="K3761" s="545"/>
      <c r="L3761" s="545"/>
      <c r="M3761" s="545" t="str">
        <f t="array" aca="1" ref="M3761" ca="1">IFERROR(_xludf.IFS(지출내역_LMT!$J3761="원천",지출내역_LMT!$K3761*3.3%*-1,지출내역_LMT!$J3761="원천/고용",SUM(지출내역_LMT!$K3761*3.3%*-1,지출내역_LMT!$K3761*75%*0.8%*-1)),"")</f>
        <v/>
      </c>
      <c r="N3761" s="545"/>
      <c r="O3761" s="541"/>
      <c r="P3761" s="541"/>
      <c r="Q3761" s="537"/>
      <c r="R3761" s="537"/>
      <c r="S3761" s="537"/>
    </row>
    <row r="3762" spans="2:19" ht="18.75" customHeight="1">
      <c r="B3762" s="540"/>
      <c r="C3762" s="540"/>
      <c r="D3762" s="538" t="str">
        <f ca="1">IFERROR(_xludf.XLOOKUP(E3762,예산코드!D:D,예산코드!A:A),"")</f>
        <v/>
      </c>
      <c r="E3762" s="540"/>
      <c r="F3762" s="542"/>
      <c r="G3762" s="506"/>
      <c r="H3762" s="507"/>
      <c r="I3762" s="540"/>
      <c r="J3762" s="540"/>
      <c r="K3762" s="543"/>
      <c r="L3762" s="543"/>
      <c r="M3762" s="543" t="str">
        <f t="array" aca="1" ref="M3762" ca="1">IFERROR(_xludf.IFS(지출내역_LMT!$J3762="원천",지출내역_LMT!$K3762*3.3%*-1,지출내역_LMT!$J3762="원천/고용",SUM(지출내역_LMT!$K3762*3.3%*-1,지출내역_LMT!$K3762*75%*0.8%*-1)),"")</f>
        <v/>
      </c>
      <c r="N3762" s="543"/>
      <c r="O3762" s="540"/>
      <c r="P3762" s="540"/>
      <c r="Q3762" s="537"/>
      <c r="R3762" s="537"/>
      <c r="S3762" s="537"/>
    </row>
    <row r="3763" spans="2:19" ht="18.75" customHeight="1">
      <c r="B3763" s="541"/>
      <c r="C3763" s="541"/>
      <c r="D3763" s="538" t="str">
        <f ca="1">IFERROR(_xludf.XLOOKUP(E3763,예산코드!D:D,예산코드!A:A),"")</f>
        <v/>
      </c>
      <c r="E3763" s="541"/>
      <c r="F3763" s="544"/>
      <c r="G3763" s="508"/>
      <c r="H3763" s="509"/>
      <c r="I3763" s="541"/>
      <c r="J3763" s="541"/>
      <c r="K3763" s="545"/>
      <c r="L3763" s="545"/>
      <c r="M3763" s="545" t="str">
        <f t="array" aca="1" ref="M3763" ca="1">IFERROR(_xludf.IFS(지출내역_LMT!$J3763="원천",지출내역_LMT!$K3763*3.3%*-1,지출내역_LMT!$J3763="원천/고용",SUM(지출내역_LMT!$K3763*3.3%*-1,지출내역_LMT!$K3763*75%*0.8%*-1)),"")</f>
        <v/>
      </c>
      <c r="N3763" s="545"/>
      <c r="O3763" s="541"/>
      <c r="P3763" s="541"/>
      <c r="Q3763" s="537"/>
      <c r="R3763" s="537"/>
      <c r="S3763" s="537"/>
    </row>
    <row r="3764" spans="2:19" ht="18.75" customHeight="1">
      <c r="B3764" s="540"/>
      <c r="C3764" s="540"/>
      <c r="D3764" s="538" t="str">
        <f ca="1">IFERROR(_xludf.XLOOKUP(E3764,예산코드!D:D,예산코드!A:A),"")</f>
        <v/>
      </c>
      <c r="E3764" s="540"/>
      <c r="F3764" s="542"/>
      <c r="G3764" s="506"/>
      <c r="H3764" s="507"/>
      <c r="I3764" s="540"/>
      <c r="J3764" s="540"/>
      <c r="K3764" s="543"/>
      <c r="L3764" s="543"/>
      <c r="M3764" s="543" t="str">
        <f t="array" aca="1" ref="M3764" ca="1">IFERROR(_xludf.IFS(지출내역_LMT!$J3764="원천",지출내역_LMT!$K3764*3.3%*-1,지출내역_LMT!$J3764="원천/고용",SUM(지출내역_LMT!$K3764*3.3%*-1,지출내역_LMT!$K3764*75%*0.8%*-1)),"")</f>
        <v/>
      </c>
      <c r="N3764" s="543"/>
      <c r="O3764" s="540"/>
      <c r="P3764" s="540"/>
      <c r="Q3764" s="537"/>
      <c r="R3764" s="537"/>
      <c r="S3764" s="537"/>
    </row>
    <row r="3765" spans="2:19" ht="18.75" customHeight="1">
      <c r="B3765" s="541"/>
      <c r="C3765" s="541"/>
      <c r="D3765" s="538" t="str">
        <f ca="1">IFERROR(_xludf.XLOOKUP(E3765,예산코드!D:D,예산코드!A:A),"")</f>
        <v/>
      </c>
      <c r="E3765" s="541"/>
      <c r="F3765" s="544"/>
      <c r="G3765" s="508"/>
      <c r="H3765" s="509"/>
      <c r="I3765" s="541"/>
      <c r="J3765" s="541"/>
      <c r="K3765" s="545"/>
      <c r="L3765" s="545"/>
      <c r="M3765" s="545" t="str">
        <f t="array" aca="1" ref="M3765" ca="1">IFERROR(_xludf.IFS(지출내역_LMT!$J3765="원천",지출내역_LMT!$K3765*3.3%*-1,지출내역_LMT!$J3765="원천/고용",SUM(지출내역_LMT!$K3765*3.3%*-1,지출내역_LMT!$K3765*75%*0.8%*-1)),"")</f>
        <v/>
      </c>
      <c r="N3765" s="545"/>
      <c r="O3765" s="541"/>
      <c r="P3765" s="541"/>
      <c r="Q3765" s="537"/>
      <c r="R3765" s="537"/>
      <c r="S3765" s="537"/>
    </row>
    <row r="3766" spans="2:19" ht="18.75" customHeight="1">
      <c r="B3766" s="540"/>
      <c r="C3766" s="540"/>
      <c r="D3766" s="538" t="str">
        <f ca="1">IFERROR(_xludf.XLOOKUP(E3766,예산코드!D:D,예산코드!A:A),"")</f>
        <v/>
      </c>
      <c r="E3766" s="540"/>
      <c r="F3766" s="542"/>
      <c r="G3766" s="506"/>
      <c r="H3766" s="507"/>
      <c r="I3766" s="540"/>
      <c r="J3766" s="540"/>
      <c r="K3766" s="543"/>
      <c r="L3766" s="543"/>
      <c r="M3766" s="543" t="str">
        <f t="array" aca="1" ref="M3766" ca="1">IFERROR(_xludf.IFS(지출내역_LMT!$J3766="원천",지출내역_LMT!$K3766*3.3%*-1,지출내역_LMT!$J3766="원천/고용",SUM(지출내역_LMT!$K3766*3.3%*-1,지출내역_LMT!$K3766*75%*0.8%*-1)),"")</f>
        <v/>
      </c>
      <c r="N3766" s="543"/>
      <c r="O3766" s="540"/>
      <c r="P3766" s="540"/>
      <c r="Q3766" s="537"/>
      <c r="R3766" s="537"/>
      <c r="S3766" s="537"/>
    </row>
    <row r="3767" spans="2:19" ht="18.75" customHeight="1">
      <c r="B3767" s="541"/>
      <c r="C3767" s="541"/>
      <c r="D3767" s="538" t="str">
        <f ca="1">IFERROR(_xludf.XLOOKUP(E3767,예산코드!D:D,예산코드!A:A),"")</f>
        <v/>
      </c>
      <c r="E3767" s="541"/>
      <c r="F3767" s="544"/>
      <c r="G3767" s="508"/>
      <c r="H3767" s="509"/>
      <c r="I3767" s="541"/>
      <c r="J3767" s="541"/>
      <c r="K3767" s="545"/>
      <c r="L3767" s="545"/>
      <c r="M3767" s="545" t="str">
        <f t="array" aca="1" ref="M3767" ca="1">IFERROR(_xludf.IFS(지출내역_LMT!$J3767="원천",지출내역_LMT!$K3767*3.3%*-1,지출내역_LMT!$J3767="원천/고용",SUM(지출내역_LMT!$K3767*3.3%*-1,지출내역_LMT!$K3767*75%*0.8%*-1)),"")</f>
        <v/>
      </c>
      <c r="N3767" s="545"/>
      <c r="O3767" s="541"/>
      <c r="P3767" s="541"/>
      <c r="Q3767" s="537"/>
      <c r="R3767" s="537"/>
      <c r="S3767" s="537"/>
    </row>
    <row r="3768" spans="2:19" ht="18.75" customHeight="1">
      <c r="B3768" s="540"/>
      <c r="C3768" s="540"/>
      <c r="D3768" s="538" t="str">
        <f ca="1">IFERROR(_xludf.XLOOKUP(E3768,예산코드!D:D,예산코드!A:A),"")</f>
        <v/>
      </c>
      <c r="E3768" s="540"/>
      <c r="F3768" s="542"/>
      <c r="G3768" s="506"/>
      <c r="H3768" s="507"/>
      <c r="I3768" s="540"/>
      <c r="J3768" s="540"/>
      <c r="K3768" s="543"/>
      <c r="L3768" s="543"/>
      <c r="M3768" s="543" t="str">
        <f t="array" aca="1" ref="M3768" ca="1">IFERROR(_xludf.IFS(지출내역_LMT!$J3768="원천",지출내역_LMT!$K3768*3.3%*-1,지출내역_LMT!$J3768="원천/고용",SUM(지출내역_LMT!$K3768*3.3%*-1,지출내역_LMT!$K3768*75%*0.8%*-1)),"")</f>
        <v/>
      </c>
      <c r="N3768" s="543"/>
      <c r="O3768" s="540"/>
      <c r="P3768" s="540"/>
      <c r="Q3768" s="537"/>
      <c r="R3768" s="537"/>
      <c r="S3768" s="537"/>
    </row>
    <row r="3769" spans="2:19" ht="18.75" customHeight="1">
      <c r="B3769" s="541"/>
      <c r="C3769" s="541"/>
      <c r="D3769" s="538" t="str">
        <f ca="1">IFERROR(_xludf.XLOOKUP(E3769,예산코드!D:D,예산코드!A:A),"")</f>
        <v/>
      </c>
      <c r="E3769" s="541"/>
      <c r="F3769" s="544"/>
      <c r="G3769" s="508"/>
      <c r="H3769" s="509"/>
      <c r="I3769" s="541"/>
      <c r="J3769" s="541"/>
      <c r="K3769" s="545"/>
      <c r="L3769" s="545"/>
      <c r="M3769" s="545" t="str">
        <f t="array" aca="1" ref="M3769" ca="1">IFERROR(_xludf.IFS(지출내역_LMT!$J3769="원천",지출내역_LMT!$K3769*3.3%*-1,지출내역_LMT!$J3769="원천/고용",SUM(지출내역_LMT!$K3769*3.3%*-1,지출내역_LMT!$K3769*75%*0.8%*-1)),"")</f>
        <v/>
      </c>
      <c r="N3769" s="545"/>
      <c r="O3769" s="541"/>
      <c r="P3769" s="541"/>
      <c r="Q3769" s="537"/>
      <c r="R3769" s="537"/>
      <c r="S3769" s="537"/>
    </row>
    <row r="3770" spans="2:19" ht="18.75" customHeight="1">
      <c r="B3770" s="540"/>
      <c r="C3770" s="540"/>
      <c r="D3770" s="538" t="str">
        <f ca="1">IFERROR(_xludf.XLOOKUP(E3770,예산코드!D:D,예산코드!A:A),"")</f>
        <v/>
      </c>
      <c r="E3770" s="540"/>
      <c r="F3770" s="542"/>
      <c r="G3770" s="506"/>
      <c r="H3770" s="507"/>
      <c r="I3770" s="540"/>
      <c r="J3770" s="540"/>
      <c r="K3770" s="543"/>
      <c r="L3770" s="543"/>
      <c r="M3770" s="543" t="str">
        <f t="array" aca="1" ref="M3770" ca="1">IFERROR(_xludf.IFS(지출내역_LMT!$J3770="원천",지출내역_LMT!$K3770*3.3%*-1,지출내역_LMT!$J3770="원천/고용",SUM(지출내역_LMT!$K3770*3.3%*-1,지출내역_LMT!$K3770*75%*0.8%*-1)),"")</f>
        <v/>
      </c>
      <c r="N3770" s="543"/>
      <c r="O3770" s="540"/>
      <c r="P3770" s="540"/>
      <c r="Q3770" s="537"/>
      <c r="R3770" s="537"/>
      <c r="S3770" s="537"/>
    </row>
    <row r="3771" spans="2:19" ht="18.75" customHeight="1">
      <c r="B3771" s="541"/>
      <c r="C3771" s="541"/>
      <c r="D3771" s="538" t="str">
        <f ca="1">IFERROR(_xludf.XLOOKUP(E3771,예산코드!D:D,예산코드!A:A),"")</f>
        <v/>
      </c>
      <c r="E3771" s="541"/>
      <c r="F3771" s="544"/>
      <c r="G3771" s="508"/>
      <c r="H3771" s="509"/>
      <c r="I3771" s="541"/>
      <c r="J3771" s="541"/>
      <c r="K3771" s="545"/>
      <c r="L3771" s="545"/>
      <c r="M3771" s="545" t="str">
        <f t="array" aca="1" ref="M3771" ca="1">IFERROR(_xludf.IFS(지출내역_LMT!$J3771="원천",지출내역_LMT!$K3771*3.3%*-1,지출내역_LMT!$J3771="원천/고용",SUM(지출내역_LMT!$K3771*3.3%*-1,지출내역_LMT!$K3771*75%*0.8%*-1)),"")</f>
        <v/>
      </c>
      <c r="N3771" s="545"/>
      <c r="O3771" s="541"/>
      <c r="P3771" s="541"/>
      <c r="Q3771" s="537"/>
      <c r="R3771" s="537"/>
      <c r="S3771" s="537"/>
    </row>
    <row r="3772" spans="2:19" ht="18.75" customHeight="1">
      <c r="B3772" s="540"/>
      <c r="C3772" s="540"/>
      <c r="D3772" s="538" t="str">
        <f ca="1">IFERROR(_xludf.XLOOKUP(E3772,예산코드!D:D,예산코드!A:A),"")</f>
        <v/>
      </c>
      <c r="E3772" s="540"/>
      <c r="F3772" s="542"/>
      <c r="G3772" s="506"/>
      <c r="H3772" s="507"/>
      <c r="I3772" s="540"/>
      <c r="J3772" s="540"/>
      <c r="K3772" s="543"/>
      <c r="L3772" s="543"/>
      <c r="M3772" s="543" t="str">
        <f t="array" aca="1" ref="M3772" ca="1">IFERROR(_xludf.IFS(지출내역_LMT!$J3772="원천",지출내역_LMT!$K3772*3.3%*-1,지출내역_LMT!$J3772="원천/고용",SUM(지출내역_LMT!$K3772*3.3%*-1,지출내역_LMT!$K3772*75%*0.8%*-1)),"")</f>
        <v/>
      </c>
      <c r="N3772" s="543"/>
      <c r="O3772" s="540"/>
      <c r="P3772" s="540"/>
      <c r="Q3772" s="537"/>
      <c r="R3772" s="537"/>
      <c r="S3772" s="537"/>
    </row>
    <row r="3773" spans="2:19" ht="18.75" customHeight="1">
      <c r="B3773" s="541"/>
      <c r="C3773" s="541"/>
      <c r="D3773" s="538" t="str">
        <f ca="1">IFERROR(_xludf.XLOOKUP(E3773,예산코드!D:D,예산코드!A:A),"")</f>
        <v/>
      </c>
      <c r="E3773" s="541"/>
      <c r="F3773" s="544"/>
      <c r="G3773" s="508"/>
      <c r="H3773" s="509"/>
      <c r="I3773" s="541"/>
      <c r="J3773" s="541"/>
      <c r="K3773" s="545"/>
      <c r="L3773" s="545"/>
      <c r="M3773" s="545" t="str">
        <f t="array" aca="1" ref="M3773" ca="1">IFERROR(_xludf.IFS(지출내역_LMT!$J3773="원천",지출내역_LMT!$K3773*3.3%*-1,지출내역_LMT!$J3773="원천/고용",SUM(지출내역_LMT!$K3773*3.3%*-1,지출내역_LMT!$K3773*75%*0.8%*-1)),"")</f>
        <v/>
      </c>
      <c r="N3773" s="545"/>
      <c r="O3773" s="541"/>
      <c r="P3773" s="541"/>
      <c r="Q3773" s="537"/>
      <c r="R3773" s="537"/>
      <c r="S3773" s="537"/>
    </row>
    <row r="3774" spans="2:19" ht="18.75" customHeight="1">
      <c r="B3774" s="540"/>
      <c r="C3774" s="540"/>
      <c r="D3774" s="538" t="str">
        <f ca="1">IFERROR(_xludf.XLOOKUP(E3774,예산코드!D:D,예산코드!A:A),"")</f>
        <v/>
      </c>
      <c r="E3774" s="540"/>
      <c r="F3774" s="542"/>
      <c r="G3774" s="506"/>
      <c r="H3774" s="507"/>
      <c r="I3774" s="540"/>
      <c r="J3774" s="540"/>
      <c r="K3774" s="543"/>
      <c r="L3774" s="543"/>
      <c r="M3774" s="543" t="str">
        <f t="array" aca="1" ref="M3774" ca="1">IFERROR(_xludf.IFS(지출내역_LMT!$J3774="원천",지출내역_LMT!$K3774*3.3%*-1,지출내역_LMT!$J3774="원천/고용",SUM(지출내역_LMT!$K3774*3.3%*-1,지출내역_LMT!$K3774*75%*0.8%*-1)),"")</f>
        <v/>
      </c>
      <c r="N3774" s="543"/>
      <c r="O3774" s="540"/>
      <c r="P3774" s="540"/>
      <c r="Q3774" s="537"/>
      <c r="R3774" s="537"/>
      <c r="S3774" s="537"/>
    </row>
    <row r="3775" spans="2:19" ht="18.75" customHeight="1">
      <c r="B3775" s="541"/>
      <c r="C3775" s="541"/>
      <c r="D3775" s="538" t="str">
        <f ca="1">IFERROR(_xludf.XLOOKUP(E3775,예산코드!D:D,예산코드!A:A),"")</f>
        <v/>
      </c>
      <c r="E3775" s="541"/>
      <c r="F3775" s="544"/>
      <c r="G3775" s="508"/>
      <c r="H3775" s="509"/>
      <c r="I3775" s="541"/>
      <c r="J3775" s="541"/>
      <c r="K3775" s="545"/>
      <c r="L3775" s="545"/>
      <c r="M3775" s="545" t="str">
        <f t="array" aca="1" ref="M3775" ca="1">IFERROR(_xludf.IFS(지출내역_LMT!$J3775="원천",지출내역_LMT!$K3775*3.3%*-1,지출내역_LMT!$J3775="원천/고용",SUM(지출내역_LMT!$K3775*3.3%*-1,지출내역_LMT!$K3775*75%*0.8%*-1)),"")</f>
        <v/>
      </c>
      <c r="N3775" s="545"/>
      <c r="O3775" s="541"/>
      <c r="P3775" s="541"/>
      <c r="Q3775" s="537"/>
      <c r="R3775" s="537"/>
      <c r="S3775" s="537"/>
    </row>
    <row r="3776" spans="2:19" ht="18.75" customHeight="1">
      <c r="B3776" s="540"/>
      <c r="C3776" s="540"/>
      <c r="D3776" s="538" t="str">
        <f ca="1">IFERROR(_xludf.XLOOKUP(E3776,예산코드!D:D,예산코드!A:A),"")</f>
        <v/>
      </c>
      <c r="E3776" s="540"/>
      <c r="F3776" s="542"/>
      <c r="G3776" s="506"/>
      <c r="H3776" s="507"/>
      <c r="I3776" s="540"/>
      <c r="J3776" s="540"/>
      <c r="K3776" s="543"/>
      <c r="L3776" s="543"/>
      <c r="M3776" s="543" t="str">
        <f t="array" aca="1" ref="M3776" ca="1">IFERROR(_xludf.IFS(지출내역_LMT!$J3776="원천",지출내역_LMT!$K3776*3.3%*-1,지출내역_LMT!$J3776="원천/고용",SUM(지출내역_LMT!$K3776*3.3%*-1,지출내역_LMT!$K3776*75%*0.8%*-1)),"")</f>
        <v/>
      </c>
      <c r="N3776" s="543"/>
      <c r="O3776" s="540"/>
      <c r="P3776" s="540"/>
      <c r="Q3776" s="537"/>
      <c r="R3776" s="537"/>
      <c r="S3776" s="537"/>
    </row>
    <row r="3777" spans="2:19" ht="18.75" customHeight="1">
      <c r="B3777" s="541"/>
      <c r="C3777" s="541"/>
      <c r="D3777" s="538" t="str">
        <f ca="1">IFERROR(_xludf.XLOOKUP(E3777,예산코드!D:D,예산코드!A:A),"")</f>
        <v/>
      </c>
      <c r="E3777" s="541"/>
      <c r="F3777" s="544"/>
      <c r="G3777" s="508"/>
      <c r="H3777" s="509"/>
      <c r="I3777" s="541"/>
      <c r="J3777" s="541"/>
      <c r="K3777" s="545"/>
      <c r="L3777" s="545"/>
      <c r="M3777" s="545" t="str">
        <f t="array" aca="1" ref="M3777" ca="1">IFERROR(_xludf.IFS(지출내역_LMT!$J3777="원천",지출내역_LMT!$K3777*3.3%*-1,지출내역_LMT!$J3777="원천/고용",SUM(지출내역_LMT!$K3777*3.3%*-1,지출내역_LMT!$K3777*75%*0.8%*-1)),"")</f>
        <v/>
      </c>
      <c r="N3777" s="545"/>
      <c r="O3777" s="541"/>
      <c r="P3777" s="541"/>
      <c r="Q3777" s="537"/>
      <c r="R3777" s="537"/>
      <c r="S3777" s="537"/>
    </row>
    <row r="3778" spans="2:19" ht="18.75" customHeight="1">
      <c r="B3778" s="540"/>
      <c r="C3778" s="540"/>
      <c r="D3778" s="538" t="str">
        <f ca="1">IFERROR(_xludf.XLOOKUP(E3778,예산코드!D:D,예산코드!A:A),"")</f>
        <v/>
      </c>
      <c r="E3778" s="540"/>
      <c r="F3778" s="542"/>
      <c r="G3778" s="506"/>
      <c r="H3778" s="507"/>
      <c r="I3778" s="540"/>
      <c r="J3778" s="540"/>
      <c r="K3778" s="543"/>
      <c r="L3778" s="543"/>
      <c r="M3778" s="543" t="str">
        <f t="array" aca="1" ref="M3778" ca="1">IFERROR(_xludf.IFS(지출내역_LMT!$J3778="원천",지출내역_LMT!$K3778*3.3%*-1,지출내역_LMT!$J3778="원천/고용",SUM(지출내역_LMT!$K3778*3.3%*-1,지출내역_LMT!$K3778*75%*0.8%*-1)),"")</f>
        <v/>
      </c>
      <c r="N3778" s="543"/>
      <c r="O3778" s="540"/>
      <c r="P3778" s="540"/>
      <c r="Q3778" s="537"/>
      <c r="R3778" s="537"/>
      <c r="S3778" s="537"/>
    </row>
    <row r="3779" spans="2:19" ht="18.75" customHeight="1">
      <c r="B3779" s="541"/>
      <c r="C3779" s="541"/>
      <c r="D3779" s="538" t="str">
        <f ca="1">IFERROR(_xludf.XLOOKUP(E3779,예산코드!D:D,예산코드!A:A),"")</f>
        <v/>
      </c>
      <c r="E3779" s="541"/>
      <c r="F3779" s="544"/>
      <c r="G3779" s="508"/>
      <c r="H3779" s="509"/>
      <c r="I3779" s="541"/>
      <c r="J3779" s="541"/>
      <c r="K3779" s="545"/>
      <c r="L3779" s="545"/>
      <c r="M3779" s="545" t="str">
        <f t="array" aca="1" ref="M3779" ca="1">IFERROR(_xludf.IFS(지출내역_LMT!$J3779="원천",지출내역_LMT!$K3779*3.3%*-1,지출내역_LMT!$J3779="원천/고용",SUM(지출내역_LMT!$K3779*3.3%*-1,지출내역_LMT!$K3779*75%*0.8%*-1)),"")</f>
        <v/>
      </c>
      <c r="N3779" s="545"/>
      <c r="O3779" s="541"/>
      <c r="P3779" s="541"/>
      <c r="Q3779" s="537"/>
      <c r="R3779" s="537"/>
      <c r="S3779" s="537"/>
    </row>
    <row r="3780" spans="2:19" ht="18.75" customHeight="1">
      <c r="B3780" s="540"/>
      <c r="C3780" s="540"/>
      <c r="D3780" s="538" t="str">
        <f ca="1">IFERROR(_xludf.XLOOKUP(E3780,예산코드!D:D,예산코드!A:A),"")</f>
        <v/>
      </c>
      <c r="E3780" s="540"/>
      <c r="F3780" s="542"/>
      <c r="G3780" s="506"/>
      <c r="H3780" s="507"/>
      <c r="I3780" s="540"/>
      <c r="J3780" s="540"/>
      <c r="K3780" s="543"/>
      <c r="L3780" s="543"/>
      <c r="M3780" s="543" t="str">
        <f t="array" aca="1" ref="M3780" ca="1">IFERROR(_xludf.IFS(지출내역_LMT!$J3780="원천",지출내역_LMT!$K3780*3.3%*-1,지출내역_LMT!$J3780="원천/고용",SUM(지출내역_LMT!$K3780*3.3%*-1,지출내역_LMT!$K3780*75%*0.8%*-1)),"")</f>
        <v/>
      </c>
      <c r="N3780" s="543"/>
      <c r="O3780" s="540"/>
      <c r="P3780" s="540"/>
      <c r="Q3780" s="537"/>
      <c r="R3780" s="537"/>
      <c r="S3780" s="537"/>
    </row>
    <row r="3781" spans="2:19" ht="18.75" customHeight="1">
      <c r="B3781" s="541"/>
      <c r="C3781" s="541"/>
      <c r="D3781" s="538" t="str">
        <f ca="1">IFERROR(_xludf.XLOOKUP(E3781,예산코드!D:D,예산코드!A:A),"")</f>
        <v/>
      </c>
      <c r="E3781" s="541"/>
      <c r="F3781" s="544"/>
      <c r="G3781" s="508"/>
      <c r="H3781" s="509"/>
      <c r="I3781" s="541"/>
      <c r="J3781" s="541"/>
      <c r="K3781" s="545"/>
      <c r="L3781" s="545"/>
      <c r="M3781" s="545" t="str">
        <f t="array" aca="1" ref="M3781" ca="1">IFERROR(_xludf.IFS(지출내역_LMT!$J3781="원천",지출내역_LMT!$K3781*3.3%*-1,지출내역_LMT!$J3781="원천/고용",SUM(지출내역_LMT!$K3781*3.3%*-1,지출내역_LMT!$K3781*75%*0.8%*-1)),"")</f>
        <v/>
      </c>
      <c r="N3781" s="545"/>
      <c r="O3781" s="541"/>
      <c r="P3781" s="541"/>
      <c r="Q3781" s="537"/>
      <c r="R3781" s="537"/>
      <c r="S3781" s="537"/>
    </row>
    <row r="3782" spans="2:19" ht="18.75" customHeight="1">
      <c r="B3782" s="540"/>
      <c r="C3782" s="540"/>
      <c r="D3782" s="538" t="str">
        <f ca="1">IFERROR(_xludf.XLOOKUP(E3782,예산코드!D:D,예산코드!A:A),"")</f>
        <v/>
      </c>
      <c r="E3782" s="540"/>
      <c r="F3782" s="542"/>
      <c r="G3782" s="506"/>
      <c r="H3782" s="507"/>
      <c r="I3782" s="540"/>
      <c r="J3782" s="540"/>
      <c r="K3782" s="543"/>
      <c r="L3782" s="543"/>
      <c r="M3782" s="543" t="str">
        <f t="array" aca="1" ref="M3782" ca="1">IFERROR(_xludf.IFS(지출내역_LMT!$J3782="원천",지출내역_LMT!$K3782*3.3%*-1,지출내역_LMT!$J3782="원천/고용",SUM(지출내역_LMT!$K3782*3.3%*-1,지출내역_LMT!$K3782*75%*0.8%*-1)),"")</f>
        <v/>
      </c>
      <c r="N3782" s="543"/>
      <c r="O3782" s="540"/>
      <c r="P3782" s="540"/>
      <c r="Q3782" s="537"/>
      <c r="R3782" s="537"/>
      <c r="S3782" s="537"/>
    </row>
    <row r="3783" spans="2:19" ht="18.75" customHeight="1">
      <c r="B3783" s="541"/>
      <c r="C3783" s="541"/>
      <c r="D3783" s="538" t="str">
        <f ca="1">IFERROR(_xludf.XLOOKUP(E3783,예산코드!D:D,예산코드!A:A),"")</f>
        <v/>
      </c>
      <c r="E3783" s="541"/>
      <c r="F3783" s="544"/>
      <c r="G3783" s="508"/>
      <c r="H3783" s="509"/>
      <c r="I3783" s="541"/>
      <c r="J3783" s="541"/>
      <c r="K3783" s="545"/>
      <c r="L3783" s="545"/>
      <c r="M3783" s="545" t="str">
        <f t="array" aca="1" ref="M3783" ca="1">IFERROR(_xludf.IFS(지출내역_LMT!$J3783="원천",지출내역_LMT!$K3783*3.3%*-1,지출내역_LMT!$J3783="원천/고용",SUM(지출내역_LMT!$K3783*3.3%*-1,지출내역_LMT!$K3783*75%*0.8%*-1)),"")</f>
        <v/>
      </c>
      <c r="N3783" s="545"/>
      <c r="O3783" s="541"/>
      <c r="P3783" s="541"/>
      <c r="Q3783" s="537"/>
      <c r="R3783" s="537"/>
      <c r="S3783" s="537"/>
    </row>
    <row r="3784" spans="2:19" ht="18.75" customHeight="1">
      <c r="B3784" s="540"/>
      <c r="C3784" s="540"/>
      <c r="D3784" s="538" t="str">
        <f ca="1">IFERROR(_xludf.XLOOKUP(E3784,예산코드!D:D,예산코드!A:A),"")</f>
        <v/>
      </c>
      <c r="E3784" s="540"/>
      <c r="F3784" s="542"/>
      <c r="G3784" s="506"/>
      <c r="H3784" s="507"/>
      <c r="I3784" s="540"/>
      <c r="J3784" s="540"/>
      <c r="K3784" s="543"/>
      <c r="L3784" s="543"/>
      <c r="M3784" s="543" t="str">
        <f t="array" aca="1" ref="M3784" ca="1">IFERROR(_xludf.IFS(지출내역_LMT!$J3784="원천",지출내역_LMT!$K3784*3.3%*-1,지출내역_LMT!$J3784="원천/고용",SUM(지출내역_LMT!$K3784*3.3%*-1,지출내역_LMT!$K3784*75%*0.8%*-1)),"")</f>
        <v/>
      </c>
      <c r="N3784" s="543"/>
      <c r="O3784" s="540"/>
      <c r="P3784" s="540"/>
      <c r="Q3784" s="537"/>
      <c r="R3784" s="537"/>
      <c r="S3784" s="537"/>
    </row>
    <row r="3785" spans="2:19" ht="18.75" customHeight="1">
      <c r="B3785" s="541"/>
      <c r="C3785" s="541"/>
      <c r="D3785" s="538" t="str">
        <f ca="1">IFERROR(_xludf.XLOOKUP(E3785,예산코드!D:D,예산코드!A:A),"")</f>
        <v/>
      </c>
      <c r="E3785" s="541"/>
      <c r="F3785" s="544"/>
      <c r="G3785" s="508"/>
      <c r="H3785" s="509"/>
      <c r="I3785" s="541"/>
      <c r="J3785" s="541"/>
      <c r="K3785" s="545"/>
      <c r="L3785" s="545"/>
      <c r="M3785" s="545" t="str">
        <f t="array" aca="1" ref="M3785" ca="1">IFERROR(_xludf.IFS(지출내역_LMT!$J3785="원천",지출내역_LMT!$K3785*3.3%*-1,지출내역_LMT!$J3785="원천/고용",SUM(지출내역_LMT!$K3785*3.3%*-1,지출내역_LMT!$K3785*75%*0.8%*-1)),"")</f>
        <v/>
      </c>
      <c r="N3785" s="545"/>
      <c r="O3785" s="541"/>
      <c r="P3785" s="541"/>
      <c r="Q3785" s="537"/>
      <c r="R3785" s="537"/>
      <c r="S3785" s="537"/>
    </row>
    <row r="3786" spans="2:19" ht="18.75" customHeight="1">
      <c r="B3786" s="540"/>
      <c r="C3786" s="540"/>
      <c r="D3786" s="538" t="str">
        <f ca="1">IFERROR(_xludf.XLOOKUP(E3786,예산코드!D:D,예산코드!A:A),"")</f>
        <v/>
      </c>
      <c r="E3786" s="540"/>
      <c r="F3786" s="542"/>
      <c r="G3786" s="506"/>
      <c r="H3786" s="507"/>
      <c r="I3786" s="540"/>
      <c r="J3786" s="540"/>
      <c r="K3786" s="543"/>
      <c r="L3786" s="543"/>
      <c r="M3786" s="543" t="str">
        <f t="array" aca="1" ref="M3786" ca="1">IFERROR(_xludf.IFS(지출내역_LMT!$J3786="원천",지출내역_LMT!$K3786*3.3%*-1,지출내역_LMT!$J3786="원천/고용",SUM(지출내역_LMT!$K3786*3.3%*-1,지출내역_LMT!$K3786*75%*0.8%*-1)),"")</f>
        <v/>
      </c>
      <c r="N3786" s="543"/>
      <c r="O3786" s="540"/>
      <c r="P3786" s="540"/>
      <c r="Q3786" s="537"/>
      <c r="R3786" s="537"/>
      <c r="S3786" s="537"/>
    </row>
    <row r="3787" spans="2:19" ht="18.75" customHeight="1">
      <c r="B3787" s="541"/>
      <c r="C3787" s="541"/>
      <c r="D3787" s="538" t="str">
        <f ca="1">IFERROR(_xludf.XLOOKUP(E3787,예산코드!D:D,예산코드!A:A),"")</f>
        <v/>
      </c>
      <c r="E3787" s="541"/>
      <c r="F3787" s="544"/>
      <c r="G3787" s="508"/>
      <c r="H3787" s="509"/>
      <c r="I3787" s="541"/>
      <c r="J3787" s="541"/>
      <c r="K3787" s="545"/>
      <c r="L3787" s="545"/>
      <c r="M3787" s="545" t="str">
        <f t="array" aca="1" ref="M3787" ca="1">IFERROR(_xludf.IFS(지출내역_LMT!$J3787="원천",지출내역_LMT!$K3787*3.3%*-1,지출내역_LMT!$J3787="원천/고용",SUM(지출내역_LMT!$K3787*3.3%*-1,지출내역_LMT!$K3787*75%*0.8%*-1)),"")</f>
        <v/>
      </c>
      <c r="N3787" s="545"/>
      <c r="O3787" s="541"/>
      <c r="P3787" s="541"/>
      <c r="Q3787" s="537"/>
      <c r="R3787" s="537"/>
      <c r="S3787" s="537"/>
    </row>
    <row r="3788" spans="2:19" ht="18.75" customHeight="1">
      <c r="B3788" s="540"/>
      <c r="C3788" s="540"/>
      <c r="D3788" s="538" t="str">
        <f ca="1">IFERROR(_xludf.XLOOKUP(E3788,예산코드!D:D,예산코드!A:A),"")</f>
        <v/>
      </c>
      <c r="E3788" s="540"/>
      <c r="F3788" s="542"/>
      <c r="G3788" s="506"/>
      <c r="H3788" s="507"/>
      <c r="I3788" s="540"/>
      <c r="J3788" s="540"/>
      <c r="K3788" s="543"/>
      <c r="L3788" s="543"/>
      <c r="M3788" s="543" t="str">
        <f t="array" aca="1" ref="M3788" ca="1">IFERROR(_xludf.IFS(지출내역_LMT!$J3788="원천",지출내역_LMT!$K3788*3.3%*-1,지출내역_LMT!$J3788="원천/고용",SUM(지출내역_LMT!$K3788*3.3%*-1,지출내역_LMT!$K3788*75%*0.8%*-1)),"")</f>
        <v/>
      </c>
      <c r="N3788" s="543"/>
      <c r="O3788" s="540"/>
      <c r="P3788" s="540"/>
      <c r="Q3788" s="537"/>
      <c r="R3788" s="537"/>
      <c r="S3788" s="537"/>
    </row>
    <row r="3789" spans="2:19" ht="18.75" customHeight="1">
      <c r="B3789" s="541"/>
      <c r="C3789" s="541"/>
      <c r="D3789" s="538" t="str">
        <f ca="1">IFERROR(_xludf.XLOOKUP(E3789,예산코드!D:D,예산코드!A:A),"")</f>
        <v/>
      </c>
      <c r="E3789" s="541"/>
      <c r="F3789" s="544"/>
      <c r="G3789" s="508"/>
      <c r="H3789" s="509"/>
      <c r="I3789" s="541"/>
      <c r="J3789" s="541"/>
      <c r="K3789" s="545"/>
      <c r="L3789" s="545"/>
      <c r="M3789" s="545" t="str">
        <f t="array" aca="1" ref="M3789" ca="1">IFERROR(_xludf.IFS(지출내역_LMT!$J3789="원천",지출내역_LMT!$K3789*3.3%*-1,지출내역_LMT!$J3789="원천/고용",SUM(지출내역_LMT!$K3789*3.3%*-1,지출내역_LMT!$K3789*75%*0.8%*-1)),"")</f>
        <v/>
      </c>
      <c r="N3789" s="545"/>
      <c r="O3789" s="541"/>
      <c r="P3789" s="541"/>
      <c r="Q3789" s="537"/>
      <c r="R3789" s="537"/>
      <c r="S3789" s="537"/>
    </row>
    <row r="3790" spans="2:19" ht="18.75" customHeight="1">
      <c r="B3790" s="540"/>
      <c r="C3790" s="540"/>
      <c r="D3790" s="538" t="str">
        <f ca="1">IFERROR(_xludf.XLOOKUP(E3790,예산코드!D:D,예산코드!A:A),"")</f>
        <v/>
      </c>
      <c r="E3790" s="540"/>
      <c r="F3790" s="542"/>
      <c r="G3790" s="506"/>
      <c r="H3790" s="507"/>
      <c r="I3790" s="540"/>
      <c r="J3790" s="540"/>
      <c r="K3790" s="543"/>
      <c r="L3790" s="543"/>
      <c r="M3790" s="543" t="str">
        <f t="array" aca="1" ref="M3790" ca="1">IFERROR(_xludf.IFS(지출내역_LMT!$J3790="원천",지출내역_LMT!$K3790*3.3%*-1,지출내역_LMT!$J3790="원천/고용",SUM(지출내역_LMT!$K3790*3.3%*-1,지출내역_LMT!$K3790*75%*0.8%*-1)),"")</f>
        <v/>
      </c>
      <c r="N3790" s="543"/>
      <c r="O3790" s="540"/>
      <c r="P3790" s="540"/>
      <c r="Q3790" s="537"/>
      <c r="R3790" s="537"/>
      <c r="S3790" s="537"/>
    </row>
    <row r="3791" spans="2:19" ht="18.75" customHeight="1">
      <c r="B3791" s="541"/>
      <c r="C3791" s="541"/>
      <c r="D3791" s="538" t="str">
        <f ca="1">IFERROR(_xludf.XLOOKUP(E3791,예산코드!D:D,예산코드!A:A),"")</f>
        <v/>
      </c>
      <c r="E3791" s="541"/>
      <c r="F3791" s="544"/>
      <c r="G3791" s="508"/>
      <c r="H3791" s="509"/>
      <c r="I3791" s="541"/>
      <c r="J3791" s="541"/>
      <c r="K3791" s="545"/>
      <c r="L3791" s="545"/>
      <c r="M3791" s="545" t="str">
        <f t="array" aca="1" ref="M3791" ca="1">IFERROR(_xludf.IFS(지출내역_LMT!$J3791="원천",지출내역_LMT!$K3791*3.3%*-1,지출내역_LMT!$J3791="원천/고용",SUM(지출내역_LMT!$K3791*3.3%*-1,지출내역_LMT!$K3791*75%*0.8%*-1)),"")</f>
        <v/>
      </c>
      <c r="N3791" s="545"/>
      <c r="O3791" s="541"/>
      <c r="P3791" s="541"/>
      <c r="Q3791" s="537"/>
      <c r="R3791" s="537"/>
      <c r="S3791" s="537"/>
    </row>
    <row r="3792" spans="2:19" ht="18.75" customHeight="1">
      <c r="B3792" s="540"/>
      <c r="C3792" s="540"/>
      <c r="D3792" s="538" t="str">
        <f ca="1">IFERROR(_xludf.XLOOKUP(E3792,예산코드!D:D,예산코드!A:A),"")</f>
        <v/>
      </c>
      <c r="E3792" s="540"/>
      <c r="F3792" s="542"/>
      <c r="G3792" s="506"/>
      <c r="H3792" s="507"/>
      <c r="I3792" s="540"/>
      <c r="J3792" s="540"/>
      <c r="K3792" s="543"/>
      <c r="L3792" s="543"/>
      <c r="M3792" s="543" t="str">
        <f t="array" aca="1" ref="M3792" ca="1">IFERROR(_xludf.IFS(지출내역_LMT!$J3792="원천",지출내역_LMT!$K3792*3.3%*-1,지출내역_LMT!$J3792="원천/고용",SUM(지출내역_LMT!$K3792*3.3%*-1,지출내역_LMT!$K3792*75%*0.8%*-1)),"")</f>
        <v/>
      </c>
      <c r="N3792" s="543"/>
      <c r="O3792" s="540"/>
      <c r="P3792" s="540"/>
      <c r="Q3792" s="537"/>
      <c r="R3792" s="537"/>
      <c r="S3792" s="537"/>
    </row>
    <row r="3793" spans="2:19" ht="18.75" customHeight="1">
      <c r="B3793" s="541"/>
      <c r="C3793" s="541"/>
      <c r="D3793" s="538" t="str">
        <f ca="1">IFERROR(_xludf.XLOOKUP(E3793,예산코드!D:D,예산코드!A:A),"")</f>
        <v/>
      </c>
      <c r="E3793" s="541"/>
      <c r="F3793" s="544"/>
      <c r="G3793" s="508"/>
      <c r="H3793" s="509"/>
      <c r="I3793" s="541"/>
      <c r="J3793" s="541"/>
      <c r="K3793" s="545"/>
      <c r="L3793" s="545"/>
      <c r="M3793" s="545" t="str">
        <f t="array" aca="1" ref="M3793" ca="1">IFERROR(_xludf.IFS(지출내역_LMT!$J3793="원천",지출내역_LMT!$K3793*3.3%*-1,지출내역_LMT!$J3793="원천/고용",SUM(지출내역_LMT!$K3793*3.3%*-1,지출내역_LMT!$K3793*75%*0.8%*-1)),"")</f>
        <v/>
      </c>
      <c r="N3793" s="545"/>
      <c r="O3793" s="541"/>
      <c r="P3793" s="541"/>
      <c r="Q3793" s="537"/>
      <c r="R3793" s="537"/>
      <c r="S3793" s="537"/>
    </row>
    <row r="3794" spans="2:19" ht="18.75" customHeight="1">
      <c r="B3794" s="540"/>
      <c r="C3794" s="540"/>
      <c r="D3794" s="538" t="str">
        <f ca="1">IFERROR(_xludf.XLOOKUP(E3794,예산코드!D:D,예산코드!A:A),"")</f>
        <v/>
      </c>
      <c r="E3794" s="540"/>
      <c r="F3794" s="542"/>
      <c r="G3794" s="506"/>
      <c r="H3794" s="507"/>
      <c r="I3794" s="540"/>
      <c r="J3794" s="540"/>
      <c r="K3794" s="543"/>
      <c r="L3794" s="543"/>
      <c r="M3794" s="543" t="str">
        <f t="array" aca="1" ref="M3794" ca="1">IFERROR(_xludf.IFS(지출내역_LMT!$J3794="원천",지출내역_LMT!$K3794*3.3%*-1,지출내역_LMT!$J3794="원천/고용",SUM(지출내역_LMT!$K3794*3.3%*-1,지출내역_LMT!$K3794*75%*0.8%*-1)),"")</f>
        <v/>
      </c>
      <c r="N3794" s="543"/>
      <c r="O3794" s="540"/>
      <c r="P3794" s="540"/>
      <c r="Q3794" s="537"/>
      <c r="R3794" s="537"/>
      <c r="S3794" s="537"/>
    </row>
    <row r="3795" spans="2:19" ht="18.75" customHeight="1">
      <c r="B3795" s="541"/>
      <c r="C3795" s="541"/>
      <c r="D3795" s="538" t="str">
        <f ca="1">IFERROR(_xludf.XLOOKUP(E3795,예산코드!D:D,예산코드!A:A),"")</f>
        <v/>
      </c>
      <c r="E3795" s="541"/>
      <c r="F3795" s="544"/>
      <c r="G3795" s="508"/>
      <c r="H3795" s="509"/>
      <c r="I3795" s="541"/>
      <c r="J3795" s="541"/>
      <c r="K3795" s="545"/>
      <c r="L3795" s="545"/>
      <c r="M3795" s="545" t="str">
        <f t="array" aca="1" ref="M3795" ca="1">IFERROR(_xludf.IFS(지출내역_LMT!$J3795="원천",지출내역_LMT!$K3795*3.3%*-1,지출내역_LMT!$J3795="원천/고용",SUM(지출내역_LMT!$K3795*3.3%*-1,지출내역_LMT!$K3795*75%*0.8%*-1)),"")</f>
        <v/>
      </c>
      <c r="N3795" s="545"/>
      <c r="O3795" s="541"/>
      <c r="P3795" s="541"/>
      <c r="Q3795" s="537"/>
      <c r="R3795" s="537"/>
      <c r="S3795" s="537"/>
    </row>
    <row r="3796" spans="2:19" ht="18.75" customHeight="1">
      <c r="B3796" s="540"/>
      <c r="C3796" s="540"/>
      <c r="D3796" s="538" t="str">
        <f ca="1">IFERROR(_xludf.XLOOKUP(E3796,예산코드!D:D,예산코드!A:A),"")</f>
        <v/>
      </c>
      <c r="E3796" s="540"/>
      <c r="F3796" s="542"/>
      <c r="G3796" s="506"/>
      <c r="H3796" s="507"/>
      <c r="I3796" s="540"/>
      <c r="J3796" s="540"/>
      <c r="K3796" s="543"/>
      <c r="L3796" s="543"/>
      <c r="M3796" s="543" t="str">
        <f t="array" aca="1" ref="M3796" ca="1">IFERROR(_xludf.IFS(지출내역_LMT!$J3796="원천",지출내역_LMT!$K3796*3.3%*-1,지출내역_LMT!$J3796="원천/고용",SUM(지출내역_LMT!$K3796*3.3%*-1,지출내역_LMT!$K3796*75%*0.8%*-1)),"")</f>
        <v/>
      </c>
      <c r="N3796" s="543"/>
      <c r="O3796" s="540"/>
      <c r="P3796" s="540"/>
      <c r="Q3796" s="537"/>
      <c r="R3796" s="537"/>
      <c r="S3796" s="537"/>
    </row>
    <row r="3797" spans="2:19" ht="18.75" customHeight="1">
      <c r="B3797" s="541"/>
      <c r="C3797" s="541"/>
      <c r="D3797" s="538" t="str">
        <f ca="1">IFERROR(_xludf.XLOOKUP(E3797,예산코드!D:D,예산코드!A:A),"")</f>
        <v/>
      </c>
      <c r="E3797" s="541"/>
      <c r="F3797" s="544"/>
      <c r="G3797" s="508"/>
      <c r="H3797" s="509"/>
      <c r="I3797" s="541"/>
      <c r="J3797" s="541"/>
      <c r="K3797" s="545"/>
      <c r="L3797" s="545"/>
      <c r="M3797" s="545" t="str">
        <f t="array" aca="1" ref="M3797" ca="1">IFERROR(_xludf.IFS(지출내역_LMT!$J3797="원천",지출내역_LMT!$K3797*3.3%*-1,지출내역_LMT!$J3797="원천/고용",SUM(지출내역_LMT!$K3797*3.3%*-1,지출내역_LMT!$K3797*75%*0.8%*-1)),"")</f>
        <v/>
      </c>
      <c r="N3797" s="545"/>
      <c r="O3797" s="541"/>
      <c r="P3797" s="541"/>
      <c r="Q3797" s="537"/>
      <c r="R3797" s="537"/>
      <c r="S3797" s="537"/>
    </row>
    <row r="3798" spans="2:19" ht="18.75" customHeight="1">
      <c r="B3798" s="540"/>
      <c r="C3798" s="540"/>
      <c r="D3798" s="538" t="str">
        <f ca="1">IFERROR(_xludf.XLOOKUP(E3798,예산코드!D:D,예산코드!A:A),"")</f>
        <v/>
      </c>
      <c r="E3798" s="540"/>
      <c r="F3798" s="542"/>
      <c r="G3798" s="506"/>
      <c r="H3798" s="507"/>
      <c r="I3798" s="540"/>
      <c r="J3798" s="540"/>
      <c r="K3798" s="543"/>
      <c r="L3798" s="543"/>
      <c r="M3798" s="543" t="str">
        <f t="array" aca="1" ref="M3798" ca="1">IFERROR(_xludf.IFS(지출내역_LMT!$J3798="원천",지출내역_LMT!$K3798*3.3%*-1,지출내역_LMT!$J3798="원천/고용",SUM(지출내역_LMT!$K3798*3.3%*-1,지출내역_LMT!$K3798*75%*0.8%*-1)),"")</f>
        <v/>
      </c>
      <c r="N3798" s="543"/>
      <c r="O3798" s="540"/>
      <c r="P3798" s="540"/>
      <c r="Q3798" s="537"/>
      <c r="R3798" s="537"/>
      <c r="S3798" s="537"/>
    </row>
    <row r="3799" spans="2:19" ht="18.75" customHeight="1">
      <c r="B3799" s="541"/>
      <c r="C3799" s="541"/>
      <c r="D3799" s="538" t="str">
        <f ca="1">IFERROR(_xludf.XLOOKUP(E3799,예산코드!D:D,예산코드!A:A),"")</f>
        <v/>
      </c>
      <c r="E3799" s="541"/>
      <c r="F3799" s="544"/>
      <c r="G3799" s="508"/>
      <c r="H3799" s="509"/>
      <c r="I3799" s="541"/>
      <c r="J3799" s="541"/>
      <c r="K3799" s="545"/>
      <c r="L3799" s="545"/>
      <c r="M3799" s="545" t="str">
        <f t="array" aca="1" ref="M3799" ca="1">IFERROR(_xludf.IFS(지출내역_LMT!$J3799="원천",지출내역_LMT!$K3799*3.3%*-1,지출내역_LMT!$J3799="원천/고용",SUM(지출내역_LMT!$K3799*3.3%*-1,지출내역_LMT!$K3799*75%*0.8%*-1)),"")</f>
        <v/>
      </c>
      <c r="N3799" s="545"/>
      <c r="O3799" s="541"/>
      <c r="P3799" s="541"/>
      <c r="Q3799" s="537"/>
      <c r="R3799" s="537"/>
      <c r="S3799" s="537"/>
    </row>
    <row r="3800" spans="2:19" ht="18.75" customHeight="1">
      <c r="B3800" s="540"/>
      <c r="C3800" s="540"/>
      <c r="D3800" s="538" t="str">
        <f ca="1">IFERROR(_xludf.XLOOKUP(E3800,예산코드!D:D,예산코드!A:A),"")</f>
        <v/>
      </c>
      <c r="E3800" s="540"/>
      <c r="F3800" s="542"/>
      <c r="G3800" s="506"/>
      <c r="H3800" s="507"/>
      <c r="I3800" s="540"/>
      <c r="J3800" s="540"/>
      <c r="K3800" s="543"/>
      <c r="L3800" s="543"/>
      <c r="M3800" s="543" t="str">
        <f t="array" aca="1" ref="M3800" ca="1">IFERROR(_xludf.IFS(지출내역_LMT!$J3800="원천",지출내역_LMT!$K3800*3.3%*-1,지출내역_LMT!$J3800="원천/고용",SUM(지출내역_LMT!$K3800*3.3%*-1,지출내역_LMT!$K3800*75%*0.8%*-1)),"")</f>
        <v/>
      </c>
      <c r="N3800" s="543"/>
      <c r="O3800" s="540"/>
      <c r="P3800" s="540"/>
      <c r="Q3800" s="537"/>
      <c r="R3800" s="537"/>
      <c r="S3800" s="537"/>
    </row>
    <row r="3801" spans="2:19" ht="18.75" customHeight="1">
      <c r="B3801" s="541"/>
      <c r="C3801" s="541"/>
      <c r="D3801" s="538" t="str">
        <f ca="1">IFERROR(_xludf.XLOOKUP(E3801,예산코드!D:D,예산코드!A:A),"")</f>
        <v/>
      </c>
      <c r="E3801" s="541"/>
      <c r="F3801" s="544"/>
      <c r="G3801" s="508"/>
      <c r="H3801" s="509"/>
      <c r="I3801" s="541"/>
      <c r="J3801" s="541"/>
      <c r="K3801" s="545"/>
      <c r="L3801" s="545"/>
      <c r="M3801" s="545" t="str">
        <f t="array" aca="1" ref="M3801" ca="1">IFERROR(_xludf.IFS(지출내역_LMT!$J3801="원천",지출내역_LMT!$K3801*3.3%*-1,지출내역_LMT!$J3801="원천/고용",SUM(지출내역_LMT!$K3801*3.3%*-1,지출내역_LMT!$K3801*75%*0.8%*-1)),"")</f>
        <v/>
      </c>
      <c r="N3801" s="545"/>
      <c r="O3801" s="541"/>
      <c r="P3801" s="541"/>
      <c r="Q3801" s="537"/>
      <c r="R3801" s="537"/>
      <c r="S3801" s="537"/>
    </row>
    <row r="3802" spans="2:19" ht="18.75" customHeight="1">
      <c r="B3802" s="540"/>
      <c r="C3802" s="540"/>
      <c r="D3802" s="538" t="str">
        <f ca="1">IFERROR(_xludf.XLOOKUP(E3802,예산코드!D:D,예산코드!A:A),"")</f>
        <v/>
      </c>
      <c r="E3802" s="540"/>
      <c r="F3802" s="542"/>
      <c r="G3802" s="506"/>
      <c r="H3802" s="507"/>
      <c r="I3802" s="540"/>
      <c r="J3802" s="540"/>
      <c r="K3802" s="543"/>
      <c r="L3802" s="543"/>
      <c r="M3802" s="543" t="str">
        <f t="array" aca="1" ref="M3802" ca="1">IFERROR(_xludf.IFS(지출내역_LMT!$J3802="원천",지출내역_LMT!$K3802*3.3%*-1,지출내역_LMT!$J3802="원천/고용",SUM(지출내역_LMT!$K3802*3.3%*-1,지출내역_LMT!$K3802*75%*0.8%*-1)),"")</f>
        <v/>
      </c>
      <c r="N3802" s="543"/>
      <c r="O3802" s="540"/>
      <c r="P3802" s="540"/>
      <c r="Q3802" s="537"/>
      <c r="R3802" s="537"/>
      <c r="S3802" s="537"/>
    </row>
    <row r="3803" spans="2:19" ht="18.75" customHeight="1">
      <c r="B3803" s="541"/>
      <c r="C3803" s="541"/>
      <c r="D3803" s="538" t="str">
        <f ca="1">IFERROR(_xludf.XLOOKUP(E3803,예산코드!D:D,예산코드!A:A),"")</f>
        <v/>
      </c>
      <c r="E3803" s="541"/>
      <c r="F3803" s="544"/>
      <c r="G3803" s="508"/>
      <c r="H3803" s="509"/>
      <c r="I3803" s="541"/>
      <c r="J3803" s="541"/>
      <c r="K3803" s="545"/>
      <c r="L3803" s="545"/>
      <c r="M3803" s="545" t="str">
        <f t="array" aca="1" ref="M3803" ca="1">IFERROR(_xludf.IFS(지출내역_LMT!$J3803="원천",지출내역_LMT!$K3803*3.3%*-1,지출내역_LMT!$J3803="원천/고용",SUM(지출내역_LMT!$K3803*3.3%*-1,지출내역_LMT!$K3803*75%*0.8%*-1)),"")</f>
        <v/>
      </c>
      <c r="N3803" s="545"/>
      <c r="O3803" s="541"/>
      <c r="P3803" s="541"/>
      <c r="Q3803" s="537"/>
      <c r="R3803" s="537"/>
      <c r="S3803" s="537"/>
    </row>
    <row r="3804" spans="2:19" ht="18.75" customHeight="1">
      <c r="B3804" s="540"/>
      <c r="C3804" s="540"/>
      <c r="D3804" s="538" t="str">
        <f ca="1">IFERROR(_xludf.XLOOKUP(E3804,예산코드!D:D,예산코드!A:A),"")</f>
        <v/>
      </c>
      <c r="E3804" s="540"/>
      <c r="F3804" s="542"/>
      <c r="G3804" s="506"/>
      <c r="H3804" s="507"/>
      <c r="I3804" s="540"/>
      <c r="J3804" s="540"/>
      <c r="K3804" s="543"/>
      <c r="L3804" s="543"/>
      <c r="M3804" s="543" t="str">
        <f t="array" aca="1" ref="M3804" ca="1">IFERROR(_xludf.IFS(지출내역_LMT!$J3804="원천",지출내역_LMT!$K3804*3.3%*-1,지출내역_LMT!$J3804="원천/고용",SUM(지출내역_LMT!$K3804*3.3%*-1,지출내역_LMT!$K3804*75%*0.8%*-1)),"")</f>
        <v/>
      </c>
      <c r="N3804" s="543"/>
      <c r="O3804" s="540"/>
      <c r="P3804" s="540"/>
      <c r="Q3804" s="537"/>
      <c r="R3804" s="537"/>
      <c r="S3804" s="537"/>
    </row>
    <row r="3805" spans="2:19" ht="18.75" customHeight="1">
      <c r="B3805" s="541"/>
      <c r="C3805" s="541"/>
      <c r="D3805" s="538" t="str">
        <f ca="1">IFERROR(_xludf.XLOOKUP(E3805,예산코드!D:D,예산코드!A:A),"")</f>
        <v/>
      </c>
      <c r="E3805" s="541"/>
      <c r="F3805" s="544"/>
      <c r="G3805" s="508"/>
      <c r="H3805" s="509"/>
      <c r="I3805" s="541"/>
      <c r="J3805" s="541"/>
      <c r="K3805" s="545"/>
      <c r="L3805" s="545"/>
      <c r="M3805" s="545" t="str">
        <f t="array" aca="1" ref="M3805" ca="1">IFERROR(_xludf.IFS(지출내역_LMT!$J3805="원천",지출내역_LMT!$K3805*3.3%*-1,지출내역_LMT!$J3805="원천/고용",SUM(지출내역_LMT!$K3805*3.3%*-1,지출내역_LMT!$K3805*75%*0.8%*-1)),"")</f>
        <v/>
      </c>
      <c r="N3805" s="545"/>
      <c r="O3805" s="541"/>
      <c r="P3805" s="541"/>
      <c r="Q3805" s="537"/>
      <c r="R3805" s="537"/>
      <c r="S3805" s="537"/>
    </row>
    <row r="3806" spans="2:19" ht="18.75" customHeight="1">
      <c r="B3806" s="540"/>
      <c r="C3806" s="540"/>
      <c r="D3806" s="538" t="str">
        <f ca="1">IFERROR(_xludf.XLOOKUP(E3806,예산코드!D:D,예산코드!A:A),"")</f>
        <v/>
      </c>
      <c r="E3806" s="540"/>
      <c r="F3806" s="542"/>
      <c r="G3806" s="506"/>
      <c r="H3806" s="507"/>
      <c r="I3806" s="540"/>
      <c r="J3806" s="540"/>
      <c r="K3806" s="543"/>
      <c r="L3806" s="543"/>
      <c r="M3806" s="543" t="str">
        <f t="array" aca="1" ref="M3806" ca="1">IFERROR(_xludf.IFS(지출내역_LMT!$J3806="원천",지출내역_LMT!$K3806*3.3%*-1,지출내역_LMT!$J3806="원천/고용",SUM(지출내역_LMT!$K3806*3.3%*-1,지출내역_LMT!$K3806*75%*0.8%*-1)),"")</f>
        <v/>
      </c>
      <c r="N3806" s="543"/>
      <c r="O3806" s="540"/>
      <c r="P3806" s="540"/>
      <c r="Q3806" s="537"/>
      <c r="R3806" s="537"/>
      <c r="S3806" s="537"/>
    </row>
    <row r="3807" spans="2:19" ht="18.75" customHeight="1">
      <c r="B3807" s="541"/>
      <c r="C3807" s="541"/>
      <c r="D3807" s="538" t="str">
        <f ca="1">IFERROR(_xludf.XLOOKUP(E3807,예산코드!D:D,예산코드!A:A),"")</f>
        <v/>
      </c>
      <c r="E3807" s="541"/>
      <c r="F3807" s="544"/>
      <c r="G3807" s="508"/>
      <c r="H3807" s="509"/>
      <c r="I3807" s="541"/>
      <c r="J3807" s="541"/>
      <c r="K3807" s="545"/>
      <c r="L3807" s="545"/>
      <c r="M3807" s="545" t="str">
        <f t="array" aca="1" ref="M3807" ca="1">IFERROR(_xludf.IFS(지출내역_LMT!$J3807="원천",지출내역_LMT!$K3807*3.3%*-1,지출내역_LMT!$J3807="원천/고용",SUM(지출내역_LMT!$K3807*3.3%*-1,지출내역_LMT!$K3807*75%*0.8%*-1)),"")</f>
        <v/>
      </c>
      <c r="N3807" s="545"/>
      <c r="O3807" s="541"/>
      <c r="P3807" s="541"/>
      <c r="Q3807" s="537"/>
      <c r="R3807" s="537"/>
      <c r="S3807" s="537"/>
    </row>
    <row r="3808" spans="2:19" ht="18.75" customHeight="1">
      <c r="B3808" s="540"/>
      <c r="C3808" s="540"/>
      <c r="D3808" s="538" t="str">
        <f ca="1">IFERROR(_xludf.XLOOKUP(E3808,예산코드!D:D,예산코드!A:A),"")</f>
        <v/>
      </c>
      <c r="E3808" s="540"/>
      <c r="F3808" s="542"/>
      <c r="G3808" s="506"/>
      <c r="H3808" s="507"/>
      <c r="I3808" s="540"/>
      <c r="J3808" s="540"/>
      <c r="K3808" s="543"/>
      <c r="L3808" s="543"/>
      <c r="M3808" s="543" t="str">
        <f t="array" aca="1" ref="M3808" ca="1">IFERROR(_xludf.IFS(지출내역_LMT!$J3808="원천",지출내역_LMT!$K3808*3.3%*-1,지출내역_LMT!$J3808="원천/고용",SUM(지출내역_LMT!$K3808*3.3%*-1,지출내역_LMT!$K3808*75%*0.8%*-1)),"")</f>
        <v/>
      </c>
      <c r="N3808" s="543"/>
      <c r="O3808" s="540"/>
      <c r="P3808" s="540"/>
      <c r="Q3808" s="537"/>
      <c r="R3808" s="537"/>
      <c r="S3808" s="537"/>
    </row>
    <row r="3809" spans="2:19" ht="18.75" customHeight="1">
      <c r="B3809" s="541"/>
      <c r="C3809" s="541"/>
      <c r="D3809" s="538" t="str">
        <f ca="1">IFERROR(_xludf.XLOOKUP(E3809,예산코드!D:D,예산코드!A:A),"")</f>
        <v/>
      </c>
      <c r="E3809" s="541"/>
      <c r="F3809" s="544"/>
      <c r="G3809" s="508"/>
      <c r="H3809" s="509"/>
      <c r="I3809" s="541"/>
      <c r="J3809" s="541"/>
      <c r="K3809" s="545"/>
      <c r="L3809" s="545"/>
      <c r="M3809" s="545" t="str">
        <f t="array" aca="1" ref="M3809" ca="1">IFERROR(_xludf.IFS(지출내역_LMT!$J3809="원천",지출내역_LMT!$K3809*3.3%*-1,지출내역_LMT!$J3809="원천/고용",SUM(지출내역_LMT!$K3809*3.3%*-1,지출내역_LMT!$K3809*75%*0.8%*-1)),"")</f>
        <v/>
      </c>
      <c r="N3809" s="545"/>
      <c r="O3809" s="541"/>
      <c r="P3809" s="541"/>
      <c r="Q3809" s="537"/>
      <c r="R3809" s="537"/>
      <c r="S3809" s="537"/>
    </row>
    <row r="3810" spans="2:19" ht="18.75" customHeight="1">
      <c r="B3810" s="540"/>
      <c r="C3810" s="540"/>
      <c r="D3810" s="538" t="str">
        <f ca="1">IFERROR(_xludf.XLOOKUP(E3810,예산코드!D:D,예산코드!A:A),"")</f>
        <v/>
      </c>
      <c r="E3810" s="540"/>
      <c r="F3810" s="542"/>
      <c r="G3810" s="506"/>
      <c r="H3810" s="507"/>
      <c r="I3810" s="540"/>
      <c r="J3810" s="540"/>
      <c r="K3810" s="543"/>
      <c r="L3810" s="543"/>
      <c r="M3810" s="543" t="str">
        <f t="array" aca="1" ref="M3810" ca="1">IFERROR(_xludf.IFS(지출내역_LMT!$J3810="원천",지출내역_LMT!$K3810*3.3%*-1,지출내역_LMT!$J3810="원천/고용",SUM(지출내역_LMT!$K3810*3.3%*-1,지출내역_LMT!$K3810*75%*0.8%*-1)),"")</f>
        <v/>
      </c>
      <c r="N3810" s="543"/>
      <c r="O3810" s="540"/>
      <c r="P3810" s="540"/>
      <c r="Q3810" s="537"/>
      <c r="R3810" s="537"/>
      <c r="S3810" s="537"/>
    </row>
    <row r="3811" spans="2:19" ht="18.75" customHeight="1">
      <c r="B3811" s="541"/>
      <c r="C3811" s="541"/>
      <c r="D3811" s="538" t="str">
        <f ca="1">IFERROR(_xludf.XLOOKUP(E3811,예산코드!D:D,예산코드!A:A),"")</f>
        <v/>
      </c>
      <c r="E3811" s="541"/>
      <c r="F3811" s="544"/>
      <c r="G3811" s="508"/>
      <c r="H3811" s="509"/>
      <c r="I3811" s="541"/>
      <c r="J3811" s="541"/>
      <c r="K3811" s="545"/>
      <c r="L3811" s="545"/>
      <c r="M3811" s="545" t="str">
        <f t="array" aca="1" ref="M3811" ca="1">IFERROR(_xludf.IFS(지출내역_LMT!$J3811="원천",지출내역_LMT!$K3811*3.3%*-1,지출내역_LMT!$J3811="원천/고용",SUM(지출내역_LMT!$K3811*3.3%*-1,지출내역_LMT!$K3811*75%*0.8%*-1)),"")</f>
        <v/>
      </c>
      <c r="N3811" s="545"/>
      <c r="O3811" s="541"/>
      <c r="P3811" s="541"/>
      <c r="Q3811" s="537"/>
      <c r="R3811" s="537"/>
      <c r="S3811" s="537"/>
    </row>
    <row r="3812" spans="2:19" ht="18.75" customHeight="1">
      <c r="B3812" s="540"/>
      <c r="C3812" s="540"/>
      <c r="D3812" s="538" t="str">
        <f ca="1">IFERROR(_xludf.XLOOKUP(E3812,예산코드!D:D,예산코드!A:A),"")</f>
        <v/>
      </c>
      <c r="E3812" s="540"/>
      <c r="F3812" s="542"/>
      <c r="G3812" s="506"/>
      <c r="H3812" s="507"/>
      <c r="I3812" s="540"/>
      <c r="J3812" s="540"/>
      <c r="K3812" s="543"/>
      <c r="L3812" s="543"/>
      <c r="M3812" s="543" t="str">
        <f t="array" aca="1" ref="M3812" ca="1">IFERROR(_xludf.IFS(지출내역_LMT!$J3812="원천",지출내역_LMT!$K3812*3.3%*-1,지출내역_LMT!$J3812="원천/고용",SUM(지출내역_LMT!$K3812*3.3%*-1,지출내역_LMT!$K3812*75%*0.8%*-1)),"")</f>
        <v/>
      </c>
      <c r="N3812" s="543"/>
      <c r="O3812" s="540"/>
      <c r="P3812" s="540"/>
      <c r="Q3812" s="537"/>
      <c r="R3812" s="537"/>
      <c r="S3812" s="537"/>
    </row>
    <row r="3813" spans="2:19" ht="18.75" customHeight="1">
      <c r="B3813" s="541"/>
      <c r="C3813" s="541"/>
      <c r="D3813" s="538" t="str">
        <f ca="1">IFERROR(_xludf.XLOOKUP(E3813,예산코드!D:D,예산코드!A:A),"")</f>
        <v/>
      </c>
      <c r="E3813" s="541"/>
      <c r="F3813" s="544"/>
      <c r="G3813" s="508"/>
      <c r="H3813" s="509"/>
      <c r="I3813" s="541"/>
      <c r="J3813" s="541"/>
      <c r="K3813" s="545"/>
      <c r="L3813" s="545"/>
      <c r="M3813" s="545" t="str">
        <f t="array" aca="1" ref="M3813" ca="1">IFERROR(_xludf.IFS(지출내역_LMT!$J3813="원천",지출내역_LMT!$K3813*3.3%*-1,지출내역_LMT!$J3813="원천/고용",SUM(지출내역_LMT!$K3813*3.3%*-1,지출내역_LMT!$K3813*75%*0.8%*-1)),"")</f>
        <v/>
      </c>
      <c r="N3813" s="545"/>
      <c r="O3813" s="541"/>
      <c r="P3813" s="541"/>
      <c r="Q3813" s="537"/>
      <c r="R3813" s="537"/>
      <c r="S3813" s="537"/>
    </row>
    <row r="3814" spans="2:19" ht="18.75" customHeight="1">
      <c r="B3814" s="540"/>
      <c r="C3814" s="540"/>
      <c r="D3814" s="538" t="str">
        <f ca="1">IFERROR(_xludf.XLOOKUP(E3814,예산코드!D:D,예산코드!A:A),"")</f>
        <v/>
      </c>
      <c r="E3814" s="540"/>
      <c r="F3814" s="542"/>
      <c r="G3814" s="506"/>
      <c r="H3814" s="507"/>
      <c r="I3814" s="540"/>
      <c r="J3814" s="540"/>
      <c r="K3814" s="543"/>
      <c r="L3814" s="543"/>
      <c r="M3814" s="543" t="str">
        <f t="array" aca="1" ref="M3814" ca="1">IFERROR(_xludf.IFS(지출내역_LMT!$J3814="원천",지출내역_LMT!$K3814*3.3%*-1,지출내역_LMT!$J3814="원천/고용",SUM(지출내역_LMT!$K3814*3.3%*-1,지출내역_LMT!$K3814*75%*0.8%*-1)),"")</f>
        <v/>
      </c>
      <c r="N3814" s="543"/>
      <c r="O3814" s="540"/>
      <c r="P3814" s="540"/>
      <c r="Q3814" s="537"/>
      <c r="R3814" s="537"/>
      <c r="S3814" s="537"/>
    </row>
    <row r="3815" spans="2:19" ht="18.75" customHeight="1">
      <c r="B3815" s="541"/>
      <c r="C3815" s="541"/>
      <c r="D3815" s="538" t="str">
        <f ca="1">IFERROR(_xludf.XLOOKUP(E3815,예산코드!D:D,예산코드!A:A),"")</f>
        <v/>
      </c>
      <c r="E3815" s="541"/>
      <c r="F3815" s="544"/>
      <c r="G3815" s="508"/>
      <c r="H3815" s="509"/>
      <c r="I3815" s="541"/>
      <c r="J3815" s="541"/>
      <c r="K3815" s="545"/>
      <c r="L3815" s="545"/>
      <c r="M3815" s="545" t="str">
        <f t="array" aca="1" ref="M3815" ca="1">IFERROR(_xludf.IFS(지출내역_LMT!$J3815="원천",지출내역_LMT!$K3815*3.3%*-1,지출내역_LMT!$J3815="원천/고용",SUM(지출내역_LMT!$K3815*3.3%*-1,지출내역_LMT!$K3815*75%*0.8%*-1)),"")</f>
        <v/>
      </c>
      <c r="N3815" s="545"/>
      <c r="O3815" s="541"/>
      <c r="P3815" s="541"/>
      <c r="Q3815" s="537"/>
      <c r="R3815" s="537"/>
      <c r="S3815" s="537"/>
    </row>
    <row r="3816" spans="2:19" ht="18.75" customHeight="1">
      <c r="B3816" s="540"/>
      <c r="C3816" s="540"/>
      <c r="D3816" s="538" t="str">
        <f ca="1">IFERROR(_xludf.XLOOKUP(E3816,예산코드!D:D,예산코드!A:A),"")</f>
        <v/>
      </c>
      <c r="E3816" s="540"/>
      <c r="F3816" s="542"/>
      <c r="G3816" s="506"/>
      <c r="H3816" s="507"/>
      <c r="I3816" s="540"/>
      <c r="J3816" s="540"/>
      <c r="K3816" s="543"/>
      <c r="L3816" s="543"/>
      <c r="M3816" s="543" t="str">
        <f t="array" aca="1" ref="M3816" ca="1">IFERROR(_xludf.IFS(지출내역_LMT!$J3816="원천",지출내역_LMT!$K3816*3.3%*-1,지출내역_LMT!$J3816="원천/고용",SUM(지출내역_LMT!$K3816*3.3%*-1,지출내역_LMT!$K3816*75%*0.8%*-1)),"")</f>
        <v/>
      </c>
      <c r="N3816" s="543"/>
      <c r="O3816" s="540"/>
      <c r="P3816" s="540"/>
      <c r="Q3816" s="537"/>
      <c r="R3816" s="537"/>
      <c r="S3816" s="537"/>
    </row>
    <row r="3817" spans="2:19" ht="18.75" customHeight="1">
      <c r="B3817" s="541"/>
      <c r="C3817" s="541"/>
      <c r="D3817" s="538" t="str">
        <f ca="1">IFERROR(_xludf.XLOOKUP(E3817,예산코드!D:D,예산코드!A:A),"")</f>
        <v/>
      </c>
      <c r="E3817" s="541"/>
      <c r="F3817" s="544"/>
      <c r="G3817" s="508"/>
      <c r="H3817" s="509"/>
      <c r="I3817" s="541"/>
      <c r="J3817" s="541"/>
      <c r="K3817" s="545"/>
      <c r="L3817" s="545"/>
      <c r="M3817" s="545" t="str">
        <f t="array" aca="1" ref="M3817" ca="1">IFERROR(_xludf.IFS(지출내역_LMT!$J3817="원천",지출내역_LMT!$K3817*3.3%*-1,지출내역_LMT!$J3817="원천/고용",SUM(지출내역_LMT!$K3817*3.3%*-1,지출내역_LMT!$K3817*75%*0.8%*-1)),"")</f>
        <v/>
      </c>
      <c r="N3817" s="545"/>
      <c r="O3817" s="541"/>
      <c r="P3817" s="541"/>
      <c r="Q3817" s="537"/>
      <c r="R3817" s="537"/>
      <c r="S3817" s="537"/>
    </row>
    <row r="3818" spans="2:19" ht="18.75" customHeight="1">
      <c r="B3818" s="540"/>
      <c r="C3818" s="540"/>
      <c r="D3818" s="538" t="str">
        <f ca="1">IFERROR(_xludf.XLOOKUP(E3818,예산코드!D:D,예산코드!A:A),"")</f>
        <v/>
      </c>
      <c r="E3818" s="540"/>
      <c r="F3818" s="542"/>
      <c r="G3818" s="506"/>
      <c r="H3818" s="507"/>
      <c r="I3818" s="540"/>
      <c r="J3818" s="540"/>
      <c r="K3818" s="543"/>
      <c r="L3818" s="543"/>
      <c r="M3818" s="543" t="str">
        <f t="array" aca="1" ref="M3818" ca="1">IFERROR(_xludf.IFS(지출내역_LMT!$J3818="원천",지출내역_LMT!$K3818*3.3%*-1,지출내역_LMT!$J3818="원천/고용",SUM(지출내역_LMT!$K3818*3.3%*-1,지출내역_LMT!$K3818*75%*0.8%*-1)),"")</f>
        <v/>
      </c>
      <c r="N3818" s="543"/>
      <c r="O3818" s="540"/>
      <c r="P3818" s="540"/>
      <c r="Q3818" s="537"/>
      <c r="R3818" s="537"/>
      <c r="S3818" s="537"/>
    </row>
    <row r="3819" spans="2:19" ht="18.75" customHeight="1">
      <c r="B3819" s="541"/>
      <c r="C3819" s="541"/>
      <c r="D3819" s="538" t="str">
        <f ca="1">IFERROR(_xludf.XLOOKUP(E3819,예산코드!D:D,예산코드!A:A),"")</f>
        <v/>
      </c>
      <c r="E3819" s="541"/>
      <c r="F3819" s="544"/>
      <c r="G3819" s="508"/>
      <c r="H3819" s="509"/>
      <c r="I3819" s="541"/>
      <c r="J3819" s="541"/>
      <c r="K3819" s="545"/>
      <c r="L3819" s="545"/>
      <c r="M3819" s="545" t="str">
        <f t="array" aca="1" ref="M3819" ca="1">IFERROR(_xludf.IFS(지출내역_LMT!$J3819="원천",지출내역_LMT!$K3819*3.3%*-1,지출내역_LMT!$J3819="원천/고용",SUM(지출내역_LMT!$K3819*3.3%*-1,지출내역_LMT!$K3819*75%*0.8%*-1)),"")</f>
        <v/>
      </c>
      <c r="N3819" s="545"/>
      <c r="O3819" s="541"/>
      <c r="P3819" s="541"/>
      <c r="Q3819" s="537"/>
      <c r="R3819" s="537"/>
      <c r="S3819" s="537"/>
    </row>
    <row r="3820" spans="2:19" ht="18.75" customHeight="1">
      <c r="B3820" s="540"/>
      <c r="C3820" s="540"/>
      <c r="D3820" s="538" t="str">
        <f ca="1">IFERROR(_xludf.XLOOKUP(E3820,예산코드!D:D,예산코드!A:A),"")</f>
        <v/>
      </c>
      <c r="E3820" s="540"/>
      <c r="F3820" s="542"/>
      <c r="G3820" s="506"/>
      <c r="H3820" s="507"/>
      <c r="I3820" s="540"/>
      <c r="J3820" s="540"/>
      <c r="K3820" s="543"/>
      <c r="L3820" s="543"/>
      <c r="M3820" s="543" t="str">
        <f t="array" aca="1" ref="M3820" ca="1">IFERROR(_xludf.IFS(지출내역_LMT!$J3820="원천",지출내역_LMT!$K3820*3.3%*-1,지출내역_LMT!$J3820="원천/고용",SUM(지출내역_LMT!$K3820*3.3%*-1,지출내역_LMT!$K3820*75%*0.8%*-1)),"")</f>
        <v/>
      </c>
      <c r="N3820" s="543"/>
      <c r="O3820" s="540"/>
      <c r="P3820" s="540"/>
      <c r="Q3820" s="537"/>
      <c r="R3820" s="537"/>
      <c r="S3820" s="537"/>
    </row>
    <row r="3821" spans="2:19" ht="18.75" customHeight="1">
      <c r="B3821" s="541"/>
      <c r="C3821" s="541"/>
      <c r="D3821" s="538" t="str">
        <f ca="1">IFERROR(_xludf.XLOOKUP(E3821,예산코드!D:D,예산코드!A:A),"")</f>
        <v/>
      </c>
      <c r="E3821" s="541"/>
      <c r="F3821" s="544"/>
      <c r="G3821" s="508"/>
      <c r="H3821" s="509"/>
      <c r="I3821" s="541"/>
      <c r="J3821" s="541"/>
      <c r="K3821" s="545"/>
      <c r="L3821" s="545"/>
      <c r="M3821" s="545" t="str">
        <f t="array" aca="1" ref="M3821" ca="1">IFERROR(_xludf.IFS(지출내역_LMT!$J3821="원천",지출내역_LMT!$K3821*3.3%*-1,지출내역_LMT!$J3821="원천/고용",SUM(지출내역_LMT!$K3821*3.3%*-1,지출내역_LMT!$K3821*75%*0.8%*-1)),"")</f>
        <v/>
      </c>
      <c r="N3821" s="545"/>
      <c r="O3821" s="541"/>
      <c r="P3821" s="541"/>
      <c r="Q3821" s="537"/>
      <c r="R3821" s="537"/>
      <c r="S3821" s="537"/>
    </row>
    <row r="3822" spans="2:19" ht="18.75" customHeight="1">
      <c r="B3822" s="540"/>
      <c r="C3822" s="540"/>
      <c r="D3822" s="538" t="str">
        <f ca="1">IFERROR(_xludf.XLOOKUP(E3822,예산코드!D:D,예산코드!A:A),"")</f>
        <v/>
      </c>
      <c r="E3822" s="540"/>
      <c r="F3822" s="542"/>
      <c r="G3822" s="506"/>
      <c r="H3822" s="507"/>
      <c r="I3822" s="540"/>
      <c r="J3822" s="540"/>
      <c r="K3822" s="543"/>
      <c r="L3822" s="543"/>
      <c r="M3822" s="543" t="str">
        <f t="array" aca="1" ref="M3822" ca="1">IFERROR(_xludf.IFS(지출내역_LMT!$J3822="원천",지출내역_LMT!$K3822*3.3%*-1,지출내역_LMT!$J3822="원천/고용",SUM(지출내역_LMT!$K3822*3.3%*-1,지출내역_LMT!$K3822*75%*0.8%*-1)),"")</f>
        <v/>
      </c>
      <c r="N3822" s="543"/>
      <c r="O3822" s="540"/>
      <c r="P3822" s="540"/>
      <c r="Q3822" s="537"/>
      <c r="R3822" s="537"/>
      <c r="S3822" s="537"/>
    </row>
    <row r="3823" spans="2:19" ht="18.75" customHeight="1">
      <c r="B3823" s="541"/>
      <c r="C3823" s="541"/>
      <c r="D3823" s="538" t="str">
        <f ca="1">IFERROR(_xludf.XLOOKUP(E3823,예산코드!D:D,예산코드!A:A),"")</f>
        <v/>
      </c>
      <c r="E3823" s="541"/>
      <c r="F3823" s="544"/>
      <c r="G3823" s="508"/>
      <c r="H3823" s="509"/>
      <c r="I3823" s="541"/>
      <c r="J3823" s="541"/>
      <c r="K3823" s="545"/>
      <c r="L3823" s="545"/>
      <c r="M3823" s="545" t="str">
        <f t="array" aca="1" ref="M3823" ca="1">IFERROR(_xludf.IFS(지출내역_LMT!$J3823="원천",지출내역_LMT!$K3823*3.3%*-1,지출내역_LMT!$J3823="원천/고용",SUM(지출내역_LMT!$K3823*3.3%*-1,지출내역_LMT!$K3823*75%*0.8%*-1)),"")</f>
        <v/>
      </c>
      <c r="N3823" s="545"/>
      <c r="O3823" s="541"/>
      <c r="P3823" s="541"/>
      <c r="Q3823" s="537"/>
      <c r="R3823" s="537"/>
      <c r="S3823" s="537"/>
    </row>
    <row r="3824" spans="2:19" ht="18.75" customHeight="1">
      <c r="B3824" s="540"/>
      <c r="C3824" s="540"/>
      <c r="D3824" s="538" t="str">
        <f ca="1">IFERROR(_xludf.XLOOKUP(E3824,예산코드!D:D,예산코드!A:A),"")</f>
        <v/>
      </c>
      <c r="E3824" s="540"/>
      <c r="F3824" s="542"/>
      <c r="G3824" s="506"/>
      <c r="H3824" s="507"/>
      <c r="I3824" s="540"/>
      <c r="J3824" s="540"/>
      <c r="K3824" s="543"/>
      <c r="L3824" s="543"/>
      <c r="M3824" s="543" t="str">
        <f t="array" aca="1" ref="M3824" ca="1">IFERROR(_xludf.IFS(지출내역_LMT!$J3824="원천",지출내역_LMT!$K3824*3.3%*-1,지출내역_LMT!$J3824="원천/고용",SUM(지출내역_LMT!$K3824*3.3%*-1,지출내역_LMT!$K3824*75%*0.8%*-1)),"")</f>
        <v/>
      </c>
      <c r="N3824" s="543"/>
      <c r="O3824" s="540"/>
      <c r="P3824" s="540"/>
      <c r="Q3824" s="537"/>
      <c r="R3824" s="537"/>
      <c r="S3824" s="537"/>
    </row>
    <row r="3825" spans="2:19" ht="18.75" customHeight="1">
      <c r="B3825" s="541"/>
      <c r="C3825" s="541"/>
      <c r="D3825" s="538" t="str">
        <f ca="1">IFERROR(_xludf.XLOOKUP(E3825,예산코드!D:D,예산코드!A:A),"")</f>
        <v/>
      </c>
      <c r="E3825" s="541"/>
      <c r="F3825" s="544"/>
      <c r="G3825" s="508"/>
      <c r="H3825" s="509"/>
      <c r="I3825" s="541"/>
      <c r="J3825" s="541"/>
      <c r="K3825" s="545"/>
      <c r="L3825" s="545"/>
      <c r="M3825" s="545" t="str">
        <f t="array" aca="1" ref="M3825" ca="1">IFERROR(_xludf.IFS(지출내역_LMT!$J3825="원천",지출내역_LMT!$K3825*3.3%*-1,지출내역_LMT!$J3825="원천/고용",SUM(지출내역_LMT!$K3825*3.3%*-1,지출내역_LMT!$K3825*75%*0.8%*-1)),"")</f>
        <v/>
      </c>
      <c r="N3825" s="545"/>
      <c r="O3825" s="541"/>
      <c r="P3825" s="541"/>
      <c r="Q3825" s="537"/>
      <c r="R3825" s="537"/>
      <c r="S3825" s="537"/>
    </row>
    <row r="3826" spans="2:19" ht="18.75" customHeight="1">
      <c r="B3826" s="540"/>
      <c r="C3826" s="540"/>
      <c r="D3826" s="538" t="str">
        <f ca="1">IFERROR(_xludf.XLOOKUP(E3826,예산코드!D:D,예산코드!A:A),"")</f>
        <v/>
      </c>
      <c r="E3826" s="540"/>
      <c r="F3826" s="542"/>
      <c r="G3826" s="506"/>
      <c r="H3826" s="507"/>
      <c r="I3826" s="540"/>
      <c r="J3826" s="540"/>
      <c r="K3826" s="543"/>
      <c r="L3826" s="543"/>
      <c r="M3826" s="543" t="str">
        <f t="array" aca="1" ref="M3826" ca="1">IFERROR(_xludf.IFS(지출내역_LMT!$J3826="원천",지출내역_LMT!$K3826*3.3%*-1,지출내역_LMT!$J3826="원천/고용",SUM(지출내역_LMT!$K3826*3.3%*-1,지출내역_LMT!$K3826*75%*0.8%*-1)),"")</f>
        <v/>
      </c>
      <c r="N3826" s="543"/>
      <c r="O3826" s="540"/>
      <c r="P3826" s="540"/>
      <c r="Q3826" s="537"/>
      <c r="R3826" s="537"/>
      <c r="S3826" s="537"/>
    </row>
    <row r="3827" spans="2:19" ht="18.75" customHeight="1">
      <c r="B3827" s="541"/>
      <c r="C3827" s="541"/>
      <c r="D3827" s="538" t="str">
        <f ca="1">IFERROR(_xludf.XLOOKUP(E3827,예산코드!D:D,예산코드!A:A),"")</f>
        <v/>
      </c>
      <c r="E3827" s="541"/>
      <c r="F3827" s="544"/>
      <c r="G3827" s="508"/>
      <c r="H3827" s="509"/>
      <c r="I3827" s="541"/>
      <c r="J3827" s="541"/>
      <c r="K3827" s="545"/>
      <c r="L3827" s="545"/>
      <c r="M3827" s="545" t="str">
        <f t="array" aca="1" ref="M3827" ca="1">IFERROR(_xludf.IFS(지출내역_LMT!$J3827="원천",지출내역_LMT!$K3827*3.3%*-1,지출내역_LMT!$J3827="원천/고용",SUM(지출내역_LMT!$K3827*3.3%*-1,지출내역_LMT!$K3827*75%*0.8%*-1)),"")</f>
        <v/>
      </c>
      <c r="N3827" s="545"/>
      <c r="O3827" s="541"/>
      <c r="P3827" s="541"/>
      <c r="Q3827" s="537"/>
      <c r="R3827" s="537"/>
      <c r="S3827" s="537"/>
    </row>
    <row r="3828" spans="2:19" ht="18.75" customHeight="1">
      <c r="B3828" s="540"/>
      <c r="C3828" s="540"/>
      <c r="D3828" s="538" t="str">
        <f ca="1">IFERROR(_xludf.XLOOKUP(E3828,예산코드!D:D,예산코드!A:A),"")</f>
        <v/>
      </c>
      <c r="E3828" s="540"/>
      <c r="F3828" s="542"/>
      <c r="G3828" s="506"/>
      <c r="H3828" s="507"/>
      <c r="I3828" s="540"/>
      <c r="J3828" s="540"/>
      <c r="K3828" s="543"/>
      <c r="L3828" s="543"/>
      <c r="M3828" s="543" t="str">
        <f t="array" aca="1" ref="M3828" ca="1">IFERROR(_xludf.IFS(지출내역_LMT!$J3828="원천",지출내역_LMT!$K3828*3.3%*-1,지출내역_LMT!$J3828="원천/고용",SUM(지출내역_LMT!$K3828*3.3%*-1,지출내역_LMT!$K3828*75%*0.8%*-1)),"")</f>
        <v/>
      </c>
      <c r="N3828" s="543"/>
      <c r="O3828" s="540"/>
      <c r="P3828" s="540"/>
      <c r="Q3828" s="537"/>
      <c r="R3828" s="537"/>
      <c r="S3828" s="537"/>
    </row>
    <row r="3829" spans="2:19" ht="18.75" customHeight="1">
      <c r="B3829" s="541"/>
      <c r="C3829" s="541"/>
      <c r="D3829" s="538" t="str">
        <f ca="1">IFERROR(_xludf.XLOOKUP(E3829,예산코드!D:D,예산코드!A:A),"")</f>
        <v/>
      </c>
      <c r="E3829" s="541"/>
      <c r="F3829" s="544"/>
      <c r="G3829" s="508"/>
      <c r="H3829" s="509"/>
      <c r="I3829" s="541"/>
      <c r="J3829" s="541"/>
      <c r="K3829" s="545"/>
      <c r="L3829" s="545"/>
      <c r="M3829" s="545" t="str">
        <f t="array" aca="1" ref="M3829" ca="1">IFERROR(_xludf.IFS(지출내역_LMT!$J3829="원천",지출내역_LMT!$K3829*3.3%*-1,지출내역_LMT!$J3829="원천/고용",SUM(지출내역_LMT!$K3829*3.3%*-1,지출내역_LMT!$K3829*75%*0.8%*-1)),"")</f>
        <v/>
      </c>
      <c r="N3829" s="545"/>
      <c r="O3829" s="541"/>
      <c r="P3829" s="541"/>
      <c r="Q3829" s="537"/>
      <c r="R3829" s="537"/>
      <c r="S3829" s="537"/>
    </row>
    <row r="3830" spans="2:19" ht="18.75" customHeight="1">
      <c r="B3830" s="540"/>
      <c r="C3830" s="540"/>
      <c r="D3830" s="538" t="str">
        <f ca="1">IFERROR(_xludf.XLOOKUP(E3830,예산코드!D:D,예산코드!A:A),"")</f>
        <v/>
      </c>
      <c r="E3830" s="540"/>
      <c r="F3830" s="542"/>
      <c r="G3830" s="506"/>
      <c r="H3830" s="507"/>
      <c r="I3830" s="540"/>
      <c r="J3830" s="540"/>
      <c r="K3830" s="543"/>
      <c r="L3830" s="543"/>
      <c r="M3830" s="543" t="str">
        <f t="array" aca="1" ref="M3830" ca="1">IFERROR(_xludf.IFS(지출내역_LMT!$J3830="원천",지출내역_LMT!$K3830*3.3%*-1,지출내역_LMT!$J3830="원천/고용",SUM(지출내역_LMT!$K3830*3.3%*-1,지출내역_LMT!$K3830*75%*0.8%*-1)),"")</f>
        <v/>
      </c>
      <c r="N3830" s="543"/>
      <c r="O3830" s="540"/>
      <c r="P3830" s="540"/>
      <c r="Q3830" s="537"/>
      <c r="R3830" s="537"/>
      <c r="S3830" s="537"/>
    </row>
    <row r="3831" spans="2:19" ht="18.75" customHeight="1">
      <c r="B3831" s="541"/>
      <c r="C3831" s="541"/>
      <c r="D3831" s="538" t="str">
        <f ca="1">IFERROR(_xludf.XLOOKUP(E3831,예산코드!D:D,예산코드!A:A),"")</f>
        <v/>
      </c>
      <c r="E3831" s="541"/>
      <c r="F3831" s="544"/>
      <c r="G3831" s="508"/>
      <c r="H3831" s="509"/>
      <c r="I3831" s="541"/>
      <c r="J3831" s="541"/>
      <c r="K3831" s="545"/>
      <c r="L3831" s="545"/>
      <c r="M3831" s="545" t="str">
        <f t="array" aca="1" ref="M3831" ca="1">IFERROR(_xludf.IFS(지출내역_LMT!$J3831="원천",지출내역_LMT!$K3831*3.3%*-1,지출내역_LMT!$J3831="원천/고용",SUM(지출내역_LMT!$K3831*3.3%*-1,지출내역_LMT!$K3831*75%*0.8%*-1)),"")</f>
        <v/>
      </c>
      <c r="N3831" s="545"/>
      <c r="O3831" s="541"/>
      <c r="P3831" s="541"/>
      <c r="Q3831" s="537"/>
      <c r="R3831" s="537"/>
      <c r="S3831" s="537"/>
    </row>
    <row r="3832" spans="2:19" ht="18.75" customHeight="1">
      <c r="B3832" s="540"/>
      <c r="C3832" s="540"/>
      <c r="D3832" s="538" t="str">
        <f ca="1">IFERROR(_xludf.XLOOKUP(E3832,예산코드!D:D,예산코드!A:A),"")</f>
        <v/>
      </c>
      <c r="E3832" s="540"/>
      <c r="F3832" s="542"/>
      <c r="G3832" s="506"/>
      <c r="H3832" s="507"/>
      <c r="I3832" s="540"/>
      <c r="J3832" s="540"/>
      <c r="K3832" s="543"/>
      <c r="L3832" s="543"/>
      <c r="M3832" s="543" t="str">
        <f t="array" aca="1" ref="M3832" ca="1">IFERROR(_xludf.IFS(지출내역_LMT!$J3832="원천",지출내역_LMT!$K3832*3.3%*-1,지출내역_LMT!$J3832="원천/고용",SUM(지출내역_LMT!$K3832*3.3%*-1,지출내역_LMT!$K3832*75%*0.8%*-1)),"")</f>
        <v/>
      </c>
      <c r="N3832" s="543"/>
      <c r="O3832" s="540"/>
      <c r="P3832" s="540"/>
      <c r="Q3832" s="537"/>
      <c r="R3832" s="537"/>
      <c r="S3832" s="537"/>
    </row>
    <row r="3833" spans="2:19" ht="18.75" customHeight="1">
      <c r="B3833" s="541"/>
      <c r="C3833" s="541"/>
      <c r="D3833" s="538" t="str">
        <f ca="1">IFERROR(_xludf.XLOOKUP(E3833,예산코드!D:D,예산코드!A:A),"")</f>
        <v/>
      </c>
      <c r="E3833" s="541"/>
      <c r="F3833" s="544"/>
      <c r="G3833" s="508"/>
      <c r="H3833" s="509"/>
      <c r="I3833" s="541"/>
      <c r="J3833" s="541"/>
      <c r="K3833" s="545"/>
      <c r="L3833" s="545"/>
      <c r="M3833" s="545" t="str">
        <f t="array" aca="1" ref="M3833" ca="1">IFERROR(_xludf.IFS(지출내역_LMT!$J3833="원천",지출내역_LMT!$K3833*3.3%*-1,지출내역_LMT!$J3833="원천/고용",SUM(지출내역_LMT!$K3833*3.3%*-1,지출내역_LMT!$K3833*75%*0.8%*-1)),"")</f>
        <v/>
      </c>
      <c r="N3833" s="545"/>
      <c r="O3833" s="541"/>
      <c r="P3833" s="541"/>
      <c r="Q3833" s="537"/>
      <c r="R3833" s="537"/>
      <c r="S3833" s="537"/>
    </row>
    <row r="3834" spans="2:19" ht="18.75" customHeight="1">
      <c r="B3834" s="540"/>
      <c r="C3834" s="540"/>
      <c r="D3834" s="538" t="str">
        <f ca="1">IFERROR(_xludf.XLOOKUP(E3834,예산코드!D:D,예산코드!A:A),"")</f>
        <v/>
      </c>
      <c r="E3834" s="540"/>
      <c r="F3834" s="542"/>
      <c r="G3834" s="506"/>
      <c r="H3834" s="507"/>
      <c r="I3834" s="540"/>
      <c r="J3834" s="540"/>
      <c r="K3834" s="543"/>
      <c r="L3834" s="543"/>
      <c r="M3834" s="543" t="str">
        <f t="array" aca="1" ref="M3834" ca="1">IFERROR(_xludf.IFS(지출내역_LMT!$J3834="원천",지출내역_LMT!$K3834*3.3%*-1,지출내역_LMT!$J3834="원천/고용",SUM(지출내역_LMT!$K3834*3.3%*-1,지출내역_LMT!$K3834*75%*0.8%*-1)),"")</f>
        <v/>
      </c>
      <c r="N3834" s="543"/>
      <c r="O3834" s="540"/>
      <c r="P3834" s="540"/>
      <c r="Q3834" s="537"/>
      <c r="R3834" s="537"/>
      <c r="S3834" s="537"/>
    </row>
    <row r="3835" spans="2:19" ht="18.75" customHeight="1">
      <c r="B3835" s="541"/>
      <c r="C3835" s="541"/>
      <c r="D3835" s="538" t="str">
        <f ca="1">IFERROR(_xludf.XLOOKUP(E3835,예산코드!D:D,예산코드!A:A),"")</f>
        <v/>
      </c>
      <c r="E3835" s="541"/>
      <c r="F3835" s="544"/>
      <c r="G3835" s="508"/>
      <c r="H3835" s="509"/>
      <c r="I3835" s="541"/>
      <c r="J3835" s="541"/>
      <c r="K3835" s="545"/>
      <c r="L3835" s="545"/>
      <c r="M3835" s="545" t="str">
        <f t="array" aca="1" ref="M3835" ca="1">IFERROR(_xludf.IFS(지출내역_LMT!$J3835="원천",지출내역_LMT!$K3835*3.3%*-1,지출내역_LMT!$J3835="원천/고용",SUM(지출내역_LMT!$K3835*3.3%*-1,지출내역_LMT!$K3835*75%*0.8%*-1)),"")</f>
        <v/>
      </c>
      <c r="N3835" s="545"/>
      <c r="O3835" s="541"/>
      <c r="P3835" s="541"/>
      <c r="Q3835" s="537"/>
      <c r="R3835" s="537"/>
      <c r="S3835" s="537"/>
    </row>
    <row r="3836" spans="2:19" ht="18.75" customHeight="1">
      <c r="B3836" s="540"/>
      <c r="C3836" s="540"/>
      <c r="D3836" s="538" t="str">
        <f ca="1">IFERROR(_xludf.XLOOKUP(E3836,예산코드!D:D,예산코드!A:A),"")</f>
        <v/>
      </c>
      <c r="E3836" s="540"/>
      <c r="F3836" s="542"/>
      <c r="G3836" s="506"/>
      <c r="H3836" s="507"/>
      <c r="I3836" s="540"/>
      <c r="J3836" s="540"/>
      <c r="K3836" s="543"/>
      <c r="L3836" s="543"/>
      <c r="M3836" s="543" t="str">
        <f t="array" aca="1" ref="M3836" ca="1">IFERROR(_xludf.IFS(지출내역_LMT!$J3836="원천",지출내역_LMT!$K3836*3.3%*-1,지출내역_LMT!$J3836="원천/고용",SUM(지출내역_LMT!$K3836*3.3%*-1,지출내역_LMT!$K3836*75%*0.8%*-1)),"")</f>
        <v/>
      </c>
      <c r="N3836" s="543"/>
      <c r="O3836" s="540"/>
      <c r="P3836" s="540"/>
      <c r="Q3836" s="537"/>
      <c r="R3836" s="537"/>
      <c r="S3836" s="537"/>
    </row>
    <row r="3837" spans="2:19" ht="18.75" customHeight="1">
      <c r="B3837" s="541"/>
      <c r="C3837" s="541"/>
      <c r="D3837" s="538" t="str">
        <f ca="1">IFERROR(_xludf.XLOOKUP(E3837,예산코드!D:D,예산코드!A:A),"")</f>
        <v/>
      </c>
      <c r="E3837" s="541"/>
      <c r="F3837" s="544"/>
      <c r="G3837" s="508"/>
      <c r="H3837" s="509"/>
      <c r="I3837" s="541"/>
      <c r="J3837" s="541"/>
      <c r="K3837" s="545"/>
      <c r="L3837" s="545"/>
      <c r="M3837" s="545" t="str">
        <f t="array" aca="1" ref="M3837" ca="1">IFERROR(_xludf.IFS(지출내역_LMT!$J3837="원천",지출내역_LMT!$K3837*3.3%*-1,지출내역_LMT!$J3837="원천/고용",SUM(지출내역_LMT!$K3837*3.3%*-1,지출내역_LMT!$K3837*75%*0.8%*-1)),"")</f>
        <v/>
      </c>
      <c r="N3837" s="545"/>
      <c r="O3837" s="541"/>
      <c r="P3837" s="541"/>
      <c r="Q3837" s="537"/>
      <c r="R3837" s="537"/>
      <c r="S3837" s="537"/>
    </row>
    <row r="3838" spans="2:19" ht="18.75" customHeight="1">
      <c r="B3838" s="540"/>
      <c r="C3838" s="540"/>
      <c r="D3838" s="538" t="str">
        <f ca="1">IFERROR(_xludf.XLOOKUP(E3838,예산코드!D:D,예산코드!A:A),"")</f>
        <v/>
      </c>
      <c r="E3838" s="540"/>
      <c r="F3838" s="542"/>
      <c r="G3838" s="506"/>
      <c r="H3838" s="507"/>
      <c r="I3838" s="540"/>
      <c r="J3838" s="540"/>
      <c r="K3838" s="543"/>
      <c r="L3838" s="543"/>
      <c r="M3838" s="543" t="str">
        <f t="array" aca="1" ref="M3838" ca="1">IFERROR(_xludf.IFS(지출내역_LMT!$J3838="원천",지출내역_LMT!$K3838*3.3%*-1,지출내역_LMT!$J3838="원천/고용",SUM(지출내역_LMT!$K3838*3.3%*-1,지출내역_LMT!$K3838*75%*0.8%*-1)),"")</f>
        <v/>
      </c>
      <c r="N3838" s="543"/>
      <c r="O3838" s="540"/>
      <c r="P3838" s="540"/>
      <c r="Q3838" s="537"/>
      <c r="R3838" s="537"/>
      <c r="S3838" s="537"/>
    </row>
    <row r="3839" spans="2:19" ht="18.75" customHeight="1">
      <c r="B3839" s="541"/>
      <c r="C3839" s="541"/>
      <c r="D3839" s="538" t="str">
        <f ca="1">IFERROR(_xludf.XLOOKUP(E3839,예산코드!D:D,예산코드!A:A),"")</f>
        <v/>
      </c>
      <c r="E3839" s="541"/>
      <c r="F3839" s="544"/>
      <c r="G3839" s="508"/>
      <c r="H3839" s="509"/>
      <c r="I3839" s="541"/>
      <c r="J3839" s="541"/>
      <c r="K3839" s="545"/>
      <c r="L3839" s="545"/>
      <c r="M3839" s="545" t="str">
        <f t="array" aca="1" ref="M3839" ca="1">IFERROR(_xludf.IFS(지출내역_LMT!$J3839="원천",지출내역_LMT!$K3839*3.3%*-1,지출내역_LMT!$J3839="원천/고용",SUM(지출내역_LMT!$K3839*3.3%*-1,지출내역_LMT!$K3839*75%*0.8%*-1)),"")</f>
        <v/>
      </c>
      <c r="N3839" s="545"/>
      <c r="O3839" s="541"/>
      <c r="P3839" s="541"/>
      <c r="Q3839" s="537"/>
      <c r="R3839" s="537"/>
      <c r="S3839" s="537"/>
    </row>
    <row r="3840" spans="2:19" ht="18.75" customHeight="1">
      <c r="B3840" s="540"/>
      <c r="C3840" s="540"/>
      <c r="D3840" s="538" t="str">
        <f ca="1">IFERROR(_xludf.XLOOKUP(E3840,예산코드!D:D,예산코드!A:A),"")</f>
        <v/>
      </c>
      <c r="E3840" s="540"/>
      <c r="F3840" s="542"/>
      <c r="G3840" s="506"/>
      <c r="H3840" s="507"/>
      <c r="I3840" s="540"/>
      <c r="J3840" s="540"/>
      <c r="K3840" s="543"/>
      <c r="L3840" s="543"/>
      <c r="M3840" s="543" t="str">
        <f t="array" aca="1" ref="M3840" ca="1">IFERROR(_xludf.IFS(지출내역_LMT!$J3840="원천",지출내역_LMT!$K3840*3.3%*-1,지출내역_LMT!$J3840="원천/고용",SUM(지출내역_LMT!$K3840*3.3%*-1,지출내역_LMT!$K3840*75%*0.8%*-1)),"")</f>
        <v/>
      </c>
      <c r="N3840" s="543"/>
      <c r="O3840" s="540"/>
      <c r="P3840" s="540"/>
      <c r="Q3840" s="537"/>
      <c r="R3840" s="537"/>
      <c r="S3840" s="537"/>
    </row>
    <row r="3841" spans="2:19" ht="18.75" customHeight="1">
      <c r="B3841" s="541"/>
      <c r="C3841" s="541"/>
      <c r="D3841" s="538" t="str">
        <f ca="1">IFERROR(_xludf.XLOOKUP(E3841,예산코드!D:D,예산코드!A:A),"")</f>
        <v/>
      </c>
      <c r="E3841" s="541"/>
      <c r="F3841" s="544"/>
      <c r="G3841" s="508"/>
      <c r="H3841" s="509"/>
      <c r="I3841" s="541"/>
      <c r="J3841" s="541"/>
      <c r="K3841" s="545"/>
      <c r="L3841" s="545"/>
      <c r="M3841" s="545" t="str">
        <f t="array" aca="1" ref="M3841" ca="1">IFERROR(_xludf.IFS(지출내역_LMT!$J3841="원천",지출내역_LMT!$K3841*3.3%*-1,지출내역_LMT!$J3841="원천/고용",SUM(지출내역_LMT!$K3841*3.3%*-1,지출내역_LMT!$K3841*75%*0.8%*-1)),"")</f>
        <v/>
      </c>
      <c r="N3841" s="545"/>
      <c r="O3841" s="541"/>
      <c r="P3841" s="541"/>
      <c r="Q3841" s="537"/>
      <c r="R3841" s="537"/>
      <c r="S3841" s="537"/>
    </row>
    <row r="3842" spans="2:19" ht="18.75" customHeight="1">
      <c r="B3842" s="540"/>
      <c r="C3842" s="540"/>
      <c r="D3842" s="538" t="str">
        <f ca="1">IFERROR(_xludf.XLOOKUP(E3842,예산코드!D:D,예산코드!A:A),"")</f>
        <v/>
      </c>
      <c r="E3842" s="540"/>
      <c r="F3842" s="542"/>
      <c r="G3842" s="506"/>
      <c r="H3842" s="507"/>
      <c r="I3842" s="540"/>
      <c r="J3842" s="540"/>
      <c r="K3842" s="543"/>
      <c r="L3842" s="543"/>
      <c r="M3842" s="543" t="str">
        <f t="array" aca="1" ref="M3842" ca="1">IFERROR(_xludf.IFS(지출내역_LMT!$J3842="원천",지출내역_LMT!$K3842*3.3%*-1,지출내역_LMT!$J3842="원천/고용",SUM(지출내역_LMT!$K3842*3.3%*-1,지출내역_LMT!$K3842*75%*0.8%*-1)),"")</f>
        <v/>
      </c>
      <c r="N3842" s="543"/>
      <c r="O3842" s="540"/>
      <c r="P3842" s="540"/>
      <c r="Q3842" s="537"/>
      <c r="R3842" s="537"/>
      <c r="S3842" s="537"/>
    </row>
    <row r="3843" spans="2:19" ht="18.75" customHeight="1">
      <c r="B3843" s="541"/>
      <c r="C3843" s="541"/>
      <c r="D3843" s="538" t="str">
        <f ca="1">IFERROR(_xludf.XLOOKUP(E3843,예산코드!D:D,예산코드!A:A),"")</f>
        <v/>
      </c>
      <c r="E3843" s="541"/>
      <c r="F3843" s="544"/>
      <c r="G3843" s="508"/>
      <c r="H3843" s="509"/>
      <c r="I3843" s="541"/>
      <c r="J3843" s="541"/>
      <c r="K3843" s="545"/>
      <c r="L3843" s="545"/>
      <c r="M3843" s="545" t="str">
        <f t="array" aca="1" ref="M3843" ca="1">IFERROR(_xludf.IFS(지출내역_LMT!$J3843="원천",지출내역_LMT!$K3843*3.3%*-1,지출내역_LMT!$J3843="원천/고용",SUM(지출내역_LMT!$K3843*3.3%*-1,지출내역_LMT!$K3843*75%*0.8%*-1)),"")</f>
        <v/>
      </c>
      <c r="N3843" s="545"/>
      <c r="O3843" s="541"/>
      <c r="P3843" s="541"/>
      <c r="Q3843" s="537"/>
      <c r="R3843" s="537"/>
      <c r="S3843" s="537"/>
    </row>
    <row r="3844" spans="2:19" ht="18.75" customHeight="1">
      <c r="B3844" s="540"/>
      <c r="C3844" s="540"/>
      <c r="D3844" s="538" t="str">
        <f ca="1">IFERROR(_xludf.XLOOKUP(E3844,예산코드!D:D,예산코드!A:A),"")</f>
        <v/>
      </c>
      <c r="E3844" s="540"/>
      <c r="F3844" s="542"/>
      <c r="G3844" s="506"/>
      <c r="H3844" s="507"/>
      <c r="I3844" s="540"/>
      <c r="J3844" s="540"/>
      <c r="K3844" s="543"/>
      <c r="L3844" s="543"/>
      <c r="M3844" s="543" t="str">
        <f t="array" aca="1" ref="M3844" ca="1">IFERROR(_xludf.IFS(지출내역_LMT!$J3844="원천",지출내역_LMT!$K3844*3.3%*-1,지출내역_LMT!$J3844="원천/고용",SUM(지출내역_LMT!$K3844*3.3%*-1,지출내역_LMT!$K3844*75%*0.8%*-1)),"")</f>
        <v/>
      </c>
      <c r="N3844" s="543"/>
      <c r="O3844" s="540"/>
      <c r="P3844" s="540"/>
      <c r="Q3844" s="537"/>
      <c r="R3844" s="537"/>
      <c r="S3844" s="537"/>
    </row>
    <row r="3845" spans="2:19" ht="18.75" customHeight="1">
      <c r="B3845" s="541"/>
      <c r="C3845" s="541"/>
      <c r="D3845" s="538" t="str">
        <f ca="1">IFERROR(_xludf.XLOOKUP(E3845,예산코드!D:D,예산코드!A:A),"")</f>
        <v/>
      </c>
      <c r="E3845" s="541"/>
      <c r="F3845" s="544"/>
      <c r="G3845" s="508"/>
      <c r="H3845" s="509"/>
      <c r="I3845" s="541"/>
      <c r="J3845" s="541"/>
      <c r="K3845" s="545"/>
      <c r="L3845" s="545"/>
      <c r="M3845" s="545" t="str">
        <f t="array" aca="1" ref="M3845" ca="1">IFERROR(_xludf.IFS(지출내역_LMT!$J3845="원천",지출내역_LMT!$K3845*3.3%*-1,지출내역_LMT!$J3845="원천/고용",SUM(지출내역_LMT!$K3845*3.3%*-1,지출내역_LMT!$K3845*75%*0.8%*-1)),"")</f>
        <v/>
      </c>
      <c r="N3845" s="545"/>
      <c r="O3845" s="541"/>
      <c r="P3845" s="541"/>
      <c r="Q3845" s="537"/>
      <c r="R3845" s="537"/>
      <c r="S3845" s="537"/>
    </row>
    <row r="3846" spans="2:19" ht="18.75" customHeight="1">
      <c r="B3846" s="540"/>
      <c r="C3846" s="540"/>
      <c r="D3846" s="538" t="str">
        <f ca="1">IFERROR(_xludf.XLOOKUP(E3846,예산코드!D:D,예산코드!A:A),"")</f>
        <v/>
      </c>
      <c r="E3846" s="540"/>
      <c r="F3846" s="542"/>
      <c r="G3846" s="506"/>
      <c r="H3846" s="507"/>
      <c r="I3846" s="540"/>
      <c r="J3846" s="540"/>
      <c r="K3846" s="543"/>
      <c r="L3846" s="543"/>
      <c r="M3846" s="543" t="str">
        <f t="array" aca="1" ref="M3846" ca="1">IFERROR(_xludf.IFS(지출내역_LMT!$J3846="원천",지출내역_LMT!$K3846*3.3%*-1,지출내역_LMT!$J3846="원천/고용",SUM(지출내역_LMT!$K3846*3.3%*-1,지출내역_LMT!$K3846*75%*0.8%*-1)),"")</f>
        <v/>
      </c>
      <c r="N3846" s="543"/>
      <c r="O3846" s="540"/>
      <c r="P3846" s="540"/>
      <c r="Q3846" s="537"/>
      <c r="R3846" s="537"/>
      <c r="S3846" s="537"/>
    </row>
    <row r="3847" spans="2:19" ht="18.75" customHeight="1">
      <c r="B3847" s="541"/>
      <c r="C3847" s="541"/>
      <c r="D3847" s="538" t="str">
        <f ca="1">IFERROR(_xludf.XLOOKUP(E3847,예산코드!D:D,예산코드!A:A),"")</f>
        <v/>
      </c>
      <c r="E3847" s="541"/>
      <c r="F3847" s="544"/>
      <c r="G3847" s="508"/>
      <c r="H3847" s="509"/>
      <c r="I3847" s="541"/>
      <c r="J3847" s="541"/>
      <c r="K3847" s="545"/>
      <c r="L3847" s="545"/>
      <c r="M3847" s="545" t="str">
        <f t="array" aca="1" ref="M3847" ca="1">IFERROR(_xludf.IFS(지출내역_LMT!$J3847="원천",지출내역_LMT!$K3847*3.3%*-1,지출내역_LMT!$J3847="원천/고용",SUM(지출내역_LMT!$K3847*3.3%*-1,지출내역_LMT!$K3847*75%*0.8%*-1)),"")</f>
        <v/>
      </c>
      <c r="N3847" s="545"/>
      <c r="O3847" s="541"/>
      <c r="P3847" s="541"/>
      <c r="Q3847" s="537"/>
      <c r="R3847" s="537"/>
      <c r="S3847" s="537"/>
    </row>
    <row r="3848" spans="2:19" ht="18.75" customHeight="1">
      <c r="B3848" s="540"/>
      <c r="C3848" s="540"/>
      <c r="D3848" s="538" t="str">
        <f ca="1">IFERROR(_xludf.XLOOKUP(E3848,예산코드!D:D,예산코드!A:A),"")</f>
        <v/>
      </c>
      <c r="E3848" s="540"/>
      <c r="F3848" s="542"/>
      <c r="G3848" s="506"/>
      <c r="H3848" s="507"/>
      <c r="I3848" s="540"/>
      <c r="J3848" s="540"/>
      <c r="K3848" s="543"/>
      <c r="L3848" s="543"/>
      <c r="M3848" s="543" t="str">
        <f t="array" aca="1" ref="M3848" ca="1">IFERROR(_xludf.IFS(지출내역_LMT!$J3848="원천",지출내역_LMT!$K3848*3.3%*-1,지출내역_LMT!$J3848="원천/고용",SUM(지출내역_LMT!$K3848*3.3%*-1,지출내역_LMT!$K3848*75%*0.8%*-1)),"")</f>
        <v/>
      </c>
      <c r="N3848" s="543"/>
      <c r="O3848" s="540"/>
      <c r="P3848" s="540"/>
      <c r="Q3848" s="537"/>
      <c r="R3848" s="537"/>
      <c r="S3848" s="537"/>
    </row>
    <row r="3849" spans="2:19" ht="18.75" customHeight="1">
      <c r="B3849" s="541"/>
      <c r="C3849" s="541"/>
      <c r="D3849" s="538" t="str">
        <f ca="1">IFERROR(_xludf.XLOOKUP(E3849,예산코드!D:D,예산코드!A:A),"")</f>
        <v/>
      </c>
      <c r="E3849" s="541"/>
      <c r="F3849" s="544"/>
      <c r="G3849" s="508"/>
      <c r="H3849" s="509"/>
      <c r="I3849" s="541"/>
      <c r="J3849" s="541"/>
      <c r="K3849" s="545"/>
      <c r="L3849" s="545"/>
      <c r="M3849" s="545" t="str">
        <f t="array" aca="1" ref="M3849" ca="1">IFERROR(_xludf.IFS(지출내역_LMT!$J3849="원천",지출내역_LMT!$K3849*3.3%*-1,지출내역_LMT!$J3849="원천/고용",SUM(지출내역_LMT!$K3849*3.3%*-1,지출내역_LMT!$K3849*75%*0.8%*-1)),"")</f>
        <v/>
      </c>
      <c r="N3849" s="545"/>
      <c r="O3849" s="541"/>
      <c r="P3849" s="541"/>
      <c r="Q3849" s="537"/>
      <c r="R3849" s="537"/>
      <c r="S3849" s="537"/>
    </row>
    <row r="3850" spans="2:19" ht="18.75" customHeight="1">
      <c r="B3850" s="540"/>
      <c r="C3850" s="540"/>
      <c r="D3850" s="538" t="str">
        <f ca="1">IFERROR(_xludf.XLOOKUP(E3850,예산코드!D:D,예산코드!A:A),"")</f>
        <v/>
      </c>
      <c r="E3850" s="540"/>
      <c r="F3850" s="542"/>
      <c r="G3850" s="506"/>
      <c r="H3850" s="507"/>
      <c r="I3850" s="540"/>
      <c r="J3850" s="540"/>
      <c r="K3850" s="543"/>
      <c r="L3850" s="543"/>
      <c r="M3850" s="543" t="str">
        <f t="array" aca="1" ref="M3850" ca="1">IFERROR(_xludf.IFS(지출내역_LMT!$J3850="원천",지출내역_LMT!$K3850*3.3%*-1,지출내역_LMT!$J3850="원천/고용",SUM(지출내역_LMT!$K3850*3.3%*-1,지출내역_LMT!$K3850*75%*0.8%*-1)),"")</f>
        <v/>
      </c>
      <c r="N3850" s="543"/>
      <c r="O3850" s="540"/>
      <c r="P3850" s="540"/>
      <c r="Q3850" s="537"/>
      <c r="R3850" s="537"/>
      <c r="S3850" s="537"/>
    </row>
    <row r="3851" spans="2:19" ht="18.75" customHeight="1">
      <c r="B3851" s="541"/>
      <c r="C3851" s="541"/>
      <c r="D3851" s="538" t="str">
        <f ca="1">IFERROR(_xludf.XLOOKUP(E3851,예산코드!D:D,예산코드!A:A),"")</f>
        <v/>
      </c>
      <c r="E3851" s="541"/>
      <c r="F3851" s="544"/>
      <c r="G3851" s="508"/>
      <c r="H3851" s="509"/>
      <c r="I3851" s="541"/>
      <c r="J3851" s="541"/>
      <c r="K3851" s="545"/>
      <c r="L3851" s="545"/>
      <c r="M3851" s="545" t="str">
        <f t="array" aca="1" ref="M3851" ca="1">IFERROR(_xludf.IFS(지출내역_LMT!$J3851="원천",지출내역_LMT!$K3851*3.3%*-1,지출내역_LMT!$J3851="원천/고용",SUM(지출내역_LMT!$K3851*3.3%*-1,지출내역_LMT!$K3851*75%*0.8%*-1)),"")</f>
        <v/>
      </c>
      <c r="N3851" s="545"/>
      <c r="O3851" s="541"/>
      <c r="P3851" s="541"/>
      <c r="Q3851" s="537"/>
      <c r="R3851" s="537"/>
      <c r="S3851" s="537"/>
    </row>
    <row r="3852" spans="2:19" ht="18.75" customHeight="1">
      <c r="B3852" s="540"/>
      <c r="C3852" s="540"/>
      <c r="D3852" s="538" t="str">
        <f ca="1">IFERROR(_xludf.XLOOKUP(E3852,예산코드!D:D,예산코드!A:A),"")</f>
        <v/>
      </c>
      <c r="E3852" s="540"/>
      <c r="F3852" s="542"/>
      <c r="G3852" s="506"/>
      <c r="H3852" s="507"/>
      <c r="I3852" s="540"/>
      <c r="J3852" s="540"/>
      <c r="K3852" s="543"/>
      <c r="L3852" s="543"/>
      <c r="M3852" s="543" t="str">
        <f t="array" aca="1" ref="M3852" ca="1">IFERROR(_xludf.IFS(지출내역_LMT!$J3852="원천",지출내역_LMT!$K3852*3.3%*-1,지출내역_LMT!$J3852="원천/고용",SUM(지출내역_LMT!$K3852*3.3%*-1,지출내역_LMT!$K3852*75%*0.8%*-1)),"")</f>
        <v/>
      </c>
      <c r="N3852" s="543"/>
      <c r="O3852" s="540"/>
      <c r="P3852" s="540"/>
      <c r="Q3852" s="537"/>
      <c r="R3852" s="537"/>
      <c r="S3852" s="537"/>
    </row>
    <row r="3853" spans="2:19" ht="18.75" customHeight="1">
      <c r="B3853" s="541"/>
      <c r="C3853" s="541"/>
      <c r="D3853" s="538" t="str">
        <f ca="1">IFERROR(_xludf.XLOOKUP(E3853,예산코드!D:D,예산코드!A:A),"")</f>
        <v/>
      </c>
      <c r="E3853" s="541"/>
      <c r="F3853" s="544"/>
      <c r="G3853" s="508"/>
      <c r="H3853" s="509"/>
      <c r="I3853" s="541"/>
      <c r="J3853" s="541"/>
      <c r="K3853" s="545"/>
      <c r="L3853" s="545"/>
      <c r="M3853" s="545" t="str">
        <f t="array" aca="1" ref="M3853" ca="1">IFERROR(_xludf.IFS(지출내역_LMT!$J3853="원천",지출내역_LMT!$K3853*3.3%*-1,지출내역_LMT!$J3853="원천/고용",SUM(지출내역_LMT!$K3853*3.3%*-1,지출내역_LMT!$K3853*75%*0.8%*-1)),"")</f>
        <v/>
      </c>
      <c r="N3853" s="545"/>
      <c r="O3853" s="541"/>
      <c r="P3853" s="541"/>
      <c r="Q3853" s="537"/>
      <c r="R3853" s="537"/>
      <c r="S3853" s="537"/>
    </row>
    <row r="3854" spans="2:19" ht="18.75" customHeight="1">
      <c r="B3854" s="540"/>
      <c r="C3854" s="540"/>
      <c r="D3854" s="538" t="str">
        <f ca="1">IFERROR(_xludf.XLOOKUP(E3854,예산코드!D:D,예산코드!A:A),"")</f>
        <v/>
      </c>
      <c r="E3854" s="540"/>
      <c r="F3854" s="542"/>
      <c r="G3854" s="506"/>
      <c r="H3854" s="507"/>
      <c r="I3854" s="540"/>
      <c r="J3854" s="540"/>
      <c r="K3854" s="543"/>
      <c r="L3854" s="543"/>
      <c r="M3854" s="543" t="str">
        <f t="array" aca="1" ref="M3854" ca="1">IFERROR(_xludf.IFS(지출내역_LMT!$J3854="원천",지출내역_LMT!$K3854*3.3%*-1,지출내역_LMT!$J3854="원천/고용",SUM(지출내역_LMT!$K3854*3.3%*-1,지출내역_LMT!$K3854*75%*0.8%*-1)),"")</f>
        <v/>
      </c>
      <c r="N3854" s="543"/>
      <c r="O3854" s="540"/>
      <c r="P3854" s="540"/>
      <c r="Q3854" s="537"/>
      <c r="R3854" s="537"/>
      <c r="S3854" s="537"/>
    </row>
    <row r="3855" spans="2:19" ht="18.75" customHeight="1">
      <c r="B3855" s="541"/>
      <c r="C3855" s="541"/>
      <c r="D3855" s="538" t="str">
        <f ca="1">IFERROR(_xludf.XLOOKUP(E3855,예산코드!D:D,예산코드!A:A),"")</f>
        <v/>
      </c>
      <c r="E3855" s="541"/>
      <c r="F3855" s="544"/>
      <c r="G3855" s="508"/>
      <c r="H3855" s="509"/>
      <c r="I3855" s="541"/>
      <c r="J3855" s="541"/>
      <c r="K3855" s="545"/>
      <c r="L3855" s="545"/>
      <c r="M3855" s="545" t="str">
        <f t="array" aca="1" ref="M3855" ca="1">IFERROR(_xludf.IFS(지출내역_LMT!$J3855="원천",지출내역_LMT!$K3855*3.3%*-1,지출내역_LMT!$J3855="원천/고용",SUM(지출내역_LMT!$K3855*3.3%*-1,지출내역_LMT!$K3855*75%*0.8%*-1)),"")</f>
        <v/>
      </c>
      <c r="N3855" s="545"/>
      <c r="O3855" s="541"/>
      <c r="P3855" s="541"/>
      <c r="Q3855" s="537"/>
      <c r="R3855" s="537"/>
      <c r="S3855" s="537"/>
    </row>
    <row r="3856" spans="2:19" ht="18.75" customHeight="1">
      <c r="B3856" s="540"/>
      <c r="C3856" s="540"/>
      <c r="D3856" s="538" t="str">
        <f ca="1">IFERROR(_xludf.XLOOKUP(E3856,예산코드!D:D,예산코드!A:A),"")</f>
        <v/>
      </c>
      <c r="E3856" s="540"/>
      <c r="F3856" s="542"/>
      <c r="G3856" s="506"/>
      <c r="H3856" s="507"/>
      <c r="I3856" s="540"/>
      <c r="J3856" s="540"/>
      <c r="K3856" s="543"/>
      <c r="L3856" s="543"/>
      <c r="M3856" s="543" t="str">
        <f t="array" aca="1" ref="M3856" ca="1">IFERROR(_xludf.IFS(지출내역_LMT!$J3856="원천",지출내역_LMT!$K3856*3.3%*-1,지출내역_LMT!$J3856="원천/고용",SUM(지출내역_LMT!$K3856*3.3%*-1,지출내역_LMT!$K3856*75%*0.8%*-1)),"")</f>
        <v/>
      </c>
      <c r="N3856" s="543"/>
      <c r="O3856" s="540"/>
      <c r="P3856" s="540"/>
      <c r="Q3856" s="537"/>
      <c r="R3856" s="537"/>
      <c r="S3856" s="537"/>
    </row>
    <row r="3857" spans="2:19" ht="18.75" customHeight="1">
      <c r="B3857" s="541"/>
      <c r="C3857" s="541"/>
      <c r="D3857" s="538" t="str">
        <f ca="1">IFERROR(_xludf.XLOOKUP(E3857,예산코드!D:D,예산코드!A:A),"")</f>
        <v/>
      </c>
      <c r="E3857" s="541"/>
      <c r="F3857" s="544"/>
      <c r="G3857" s="508"/>
      <c r="H3857" s="509"/>
      <c r="I3857" s="541"/>
      <c r="J3857" s="541"/>
      <c r="K3857" s="545"/>
      <c r="L3857" s="545"/>
      <c r="M3857" s="545" t="str">
        <f t="array" aca="1" ref="M3857" ca="1">IFERROR(_xludf.IFS(지출내역_LMT!$J3857="원천",지출내역_LMT!$K3857*3.3%*-1,지출내역_LMT!$J3857="원천/고용",SUM(지출내역_LMT!$K3857*3.3%*-1,지출내역_LMT!$K3857*75%*0.8%*-1)),"")</f>
        <v/>
      </c>
      <c r="N3857" s="545"/>
      <c r="O3857" s="541"/>
      <c r="P3857" s="541"/>
      <c r="Q3857" s="537"/>
      <c r="R3857" s="537"/>
      <c r="S3857" s="537"/>
    </row>
    <row r="3858" spans="2:19" ht="18.75" customHeight="1">
      <c r="B3858" s="540"/>
      <c r="C3858" s="540"/>
      <c r="D3858" s="538" t="str">
        <f ca="1">IFERROR(_xludf.XLOOKUP(E3858,예산코드!D:D,예산코드!A:A),"")</f>
        <v/>
      </c>
      <c r="E3858" s="540"/>
      <c r="F3858" s="542"/>
      <c r="G3858" s="506"/>
      <c r="H3858" s="507"/>
      <c r="I3858" s="540"/>
      <c r="J3858" s="540"/>
      <c r="K3858" s="543"/>
      <c r="L3858" s="543"/>
      <c r="M3858" s="543" t="str">
        <f t="array" aca="1" ref="M3858" ca="1">IFERROR(_xludf.IFS(지출내역_LMT!$J3858="원천",지출내역_LMT!$K3858*3.3%*-1,지출내역_LMT!$J3858="원천/고용",SUM(지출내역_LMT!$K3858*3.3%*-1,지출내역_LMT!$K3858*75%*0.8%*-1)),"")</f>
        <v/>
      </c>
      <c r="N3858" s="543"/>
      <c r="O3858" s="540"/>
      <c r="P3858" s="540"/>
      <c r="Q3858" s="537"/>
      <c r="R3858" s="537"/>
      <c r="S3858" s="537"/>
    </row>
    <row r="3859" spans="2:19" ht="18.75" customHeight="1">
      <c r="B3859" s="541"/>
      <c r="C3859" s="541"/>
      <c r="D3859" s="538" t="str">
        <f ca="1">IFERROR(_xludf.XLOOKUP(E3859,예산코드!D:D,예산코드!A:A),"")</f>
        <v/>
      </c>
      <c r="E3859" s="541"/>
      <c r="F3859" s="544"/>
      <c r="G3859" s="508"/>
      <c r="H3859" s="509"/>
      <c r="I3859" s="541"/>
      <c r="J3859" s="541"/>
      <c r="K3859" s="545"/>
      <c r="L3859" s="545"/>
      <c r="M3859" s="545" t="str">
        <f t="array" aca="1" ref="M3859" ca="1">IFERROR(_xludf.IFS(지출내역_LMT!$J3859="원천",지출내역_LMT!$K3859*3.3%*-1,지출내역_LMT!$J3859="원천/고용",SUM(지출내역_LMT!$K3859*3.3%*-1,지출내역_LMT!$K3859*75%*0.8%*-1)),"")</f>
        <v/>
      </c>
      <c r="N3859" s="545"/>
      <c r="O3859" s="541"/>
      <c r="P3859" s="541"/>
      <c r="Q3859" s="537"/>
      <c r="R3859" s="537"/>
      <c r="S3859" s="537"/>
    </row>
    <row r="3860" spans="2:19" ht="18.75" customHeight="1">
      <c r="B3860" s="540"/>
      <c r="C3860" s="540"/>
      <c r="D3860" s="538" t="str">
        <f ca="1">IFERROR(_xludf.XLOOKUP(E3860,예산코드!D:D,예산코드!A:A),"")</f>
        <v/>
      </c>
      <c r="E3860" s="540"/>
      <c r="F3860" s="542"/>
      <c r="G3860" s="506"/>
      <c r="H3860" s="507"/>
      <c r="I3860" s="540"/>
      <c r="J3860" s="540"/>
      <c r="K3860" s="543"/>
      <c r="L3860" s="543"/>
      <c r="M3860" s="543" t="str">
        <f t="array" aca="1" ref="M3860" ca="1">IFERROR(_xludf.IFS(지출내역_LMT!$J3860="원천",지출내역_LMT!$K3860*3.3%*-1,지출내역_LMT!$J3860="원천/고용",SUM(지출내역_LMT!$K3860*3.3%*-1,지출내역_LMT!$K3860*75%*0.8%*-1)),"")</f>
        <v/>
      </c>
      <c r="N3860" s="543"/>
      <c r="O3860" s="540"/>
      <c r="P3860" s="540"/>
      <c r="Q3860" s="537"/>
      <c r="R3860" s="537"/>
      <c r="S3860" s="537"/>
    </row>
    <row r="3861" spans="2:19" ht="18.75" customHeight="1">
      <c r="B3861" s="541"/>
      <c r="C3861" s="541"/>
      <c r="D3861" s="538" t="str">
        <f ca="1">IFERROR(_xludf.XLOOKUP(E3861,예산코드!D:D,예산코드!A:A),"")</f>
        <v/>
      </c>
      <c r="E3861" s="541"/>
      <c r="F3861" s="544"/>
      <c r="G3861" s="508"/>
      <c r="H3861" s="509"/>
      <c r="I3861" s="541"/>
      <c r="J3861" s="541"/>
      <c r="K3861" s="545"/>
      <c r="L3861" s="545"/>
      <c r="M3861" s="545" t="str">
        <f t="array" aca="1" ref="M3861" ca="1">IFERROR(_xludf.IFS(지출내역_LMT!$J3861="원천",지출내역_LMT!$K3861*3.3%*-1,지출내역_LMT!$J3861="원천/고용",SUM(지출내역_LMT!$K3861*3.3%*-1,지출내역_LMT!$K3861*75%*0.8%*-1)),"")</f>
        <v/>
      </c>
      <c r="N3861" s="545"/>
      <c r="O3861" s="541"/>
      <c r="P3861" s="541"/>
      <c r="Q3861" s="537"/>
      <c r="R3861" s="537"/>
      <c r="S3861" s="537"/>
    </row>
    <row r="3862" spans="2:19" ht="18.75" customHeight="1">
      <c r="B3862" s="540"/>
      <c r="C3862" s="540"/>
      <c r="D3862" s="538" t="str">
        <f ca="1">IFERROR(_xludf.XLOOKUP(E3862,예산코드!D:D,예산코드!A:A),"")</f>
        <v/>
      </c>
      <c r="E3862" s="540"/>
      <c r="F3862" s="542"/>
      <c r="G3862" s="506"/>
      <c r="H3862" s="507"/>
      <c r="I3862" s="540"/>
      <c r="J3862" s="540"/>
      <c r="K3862" s="543"/>
      <c r="L3862" s="543"/>
      <c r="M3862" s="543" t="str">
        <f t="array" aca="1" ref="M3862" ca="1">IFERROR(_xludf.IFS(지출내역_LMT!$J3862="원천",지출내역_LMT!$K3862*3.3%*-1,지출내역_LMT!$J3862="원천/고용",SUM(지출내역_LMT!$K3862*3.3%*-1,지출내역_LMT!$K3862*75%*0.8%*-1)),"")</f>
        <v/>
      </c>
      <c r="N3862" s="543"/>
      <c r="O3862" s="540"/>
      <c r="P3862" s="540"/>
      <c r="Q3862" s="537"/>
      <c r="R3862" s="537"/>
      <c r="S3862" s="537"/>
    </row>
    <row r="3863" spans="2:19" ht="18.75" customHeight="1">
      <c r="B3863" s="541"/>
      <c r="C3863" s="541"/>
      <c r="D3863" s="538" t="str">
        <f ca="1">IFERROR(_xludf.XLOOKUP(E3863,예산코드!D:D,예산코드!A:A),"")</f>
        <v/>
      </c>
      <c r="E3863" s="541"/>
      <c r="F3863" s="544"/>
      <c r="G3863" s="508"/>
      <c r="H3863" s="509"/>
      <c r="I3863" s="541"/>
      <c r="J3863" s="541"/>
      <c r="K3863" s="545"/>
      <c r="L3863" s="545"/>
      <c r="M3863" s="545" t="str">
        <f t="array" aca="1" ref="M3863" ca="1">IFERROR(_xludf.IFS(지출내역_LMT!$J3863="원천",지출내역_LMT!$K3863*3.3%*-1,지출내역_LMT!$J3863="원천/고용",SUM(지출내역_LMT!$K3863*3.3%*-1,지출내역_LMT!$K3863*75%*0.8%*-1)),"")</f>
        <v/>
      </c>
      <c r="N3863" s="545"/>
      <c r="O3863" s="541"/>
      <c r="P3863" s="541"/>
      <c r="Q3863" s="537"/>
      <c r="R3863" s="537"/>
      <c r="S3863" s="537"/>
    </row>
    <row r="3864" spans="2:19" ht="18.75" customHeight="1">
      <c r="B3864" s="540"/>
      <c r="C3864" s="540"/>
      <c r="D3864" s="538" t="str">
        <f ca="1">IFERROR(_xludf.XLOOKUP(E3864,예산코드!D:D,예산코드!A:A),"")</f>
        <v/>
      </c>
      <c r="E3864" s="540"/>
      <c r="F3864" s="542"/>
      <c r="G3864" s="506"/>
      <c r="H3864" s="507"/>
      <c r="I3864" s="540"/>
      <c r="J3864" s="540"/>
      <c r="K3864" s="543"/>
      <c r="L3864" s="543"/>
      <c r="M3864" s="543" t="str">
        <f t="array" aca="1" ref="M3864" ca="1">IFERROR(_xludf.IFS(지출내역_LMT!$J3864="원천",지출내역_LMT!$K3864*3.3%*-1,지출내역_LMT!$J3864="원천/고용",SUM(지출내역_LMT!$K3864*3.3%*-1,지출내역_LMT!$K3864*75%*0.8%*-1)),"")</f>
        <v/>
      </c>
      <c r="N3864" s="543"/>
      <c r="O3864" s="540"/>
      <c r="P3864" s="540"/>
      <c r="Q3864" s="537"/>
      <c r="R3864" s="537"/>
      <c r="S3864" s="537"/>
    </row>
    <row r="3865" spans="2:19" ht="18.75" customHeight="1">
      <c r="B3865" s="541"/>
      <c r="C3865" s="541"/>
      <c r="D3865" s="538" t="str">
        <f ca="1">IFERROR(_xludf.XLOOKUP(E3865,예산코드!D:D,예산코드!A:A),"")</f>
        <v/>
      </c>
      <c r="E3865" s="541"/>
      <c r="F3865" s="544"/>
      <c r="G3865" s="508"/>
      <c r="H3865" s="509"/>
      <c r="I3865" s="541"/>
      <c r="J3865" s="541"/>
      <c r="K3865" s="545"/>
      <c r="L3865" s="545"/>
      <c r="M3865" s="545" t="str">
        <f t="array" aca="1" ref="M3865" ca="1">IFERROR(_xludf.IFS(지출내역_LMT!$J3865="원천",지출내역_LMT!$K3865*3.3%*-1,지출내역_LMT!$J3865="원천/고용",SUM(지출내역_LMT!$K3865*3.3%*-1,지출내역_LMT!$K3865*75%*0.8%*-1)),"")</f>
        <v/>
      </c>
      <c r="N3865" s="545"/>
      <c r="O3865" s="541"/>
      <c r="P3865" s="541"/>
      <c r="Q3865" s="537"/>
      <c r="R3865" s="537"/>
      <c r="S3865" s="537"/>
    </row>
    <row r="3866" spans="2:19" ht="18.75" customHeight="1">
      <c r="B3866" s="540"/>
      <c r="C3866" s="540"/>
      <c r="D3866" s="538" t="str">
        <f ca="1">IFERROR(_xludf.XLOOKUP(E3866,예산코드!D:D,예산코드!A:A),"")</f>
        <v/>
      </c>
      <c r="E3866" s="540"/>
      <c r="F3866" s="542"/>
      <c r="G3866" s="506"/>
      <c r="H3866" s="507"/>
      <c r="I3866" s="540"/>
      <c r="J3866" s="540"/>
      <c r="K3866" s="543"/>
      <c r="L3866" s="543"/>
      <c r="M3866" s="543" t="str">
        <f t="array" aca="1" ref="M3866" ca="1">IFERROR(_xludf.IFS(지출내역_LMT!$J3866="원천",지출내역_LMT!$K3866*3.3%*-1,지출내역_LMT!$J3866="원천/고용",SUM(지출내역_LMT!$K3866*3.3%*-1,지출내역_LMT!$K3866*75%*0.8%*-1)),"")</f>
        <v/>
      </c>
      <c r="N3866" s="543"/>
      <c r="O3866" s="540"/>
      <c r="P3866" s="540"/>
      <c r="Q3866" s="537"/>
      <c r="R3866" s="537"/>
      <c r="S3866" s="537"/>
    </row>
    <row r="3867" spans="2:19" ht="18.75" customHeight="1">
      <c r="B3867" s="541"/>
      <c r="C3867" s="541"/>
      <c r="D3867" s="538" t="str">
        <f ca="1">IFERROR(_xludf.XLOOKUP(E3867,예산코드!D:D,예산코드!A:A),"")</f>
        <v/>
      </c>
      <c r="E3867" s="541"/>
      <c r="F3867" s="544"/>
      <c r="G3867" s="508"/>
      <c r="H3867" s="509"/>
      <c r="I3867" s="541"/>
      <c r="J3867" s="541"/>
      <c r="K3867" s="545"/>
      <c r="L3867" s="545"/>
      <c r="M3867" s="545" t="str">
        <f t="array" aca="1" ref="M3867" ca="1">IFERROR(_xludf.IFS(지출내역_LMT!$J3867="원천",지출내역_LMT!$K3867*3.3%*-1,지출내역_LMT!$J3867="원천/고용",SUM(지출내역_LMT!$K3867*3.3%*-1,지출내역_LMT!$K3867*75%*0.8%*-1)),"")</f>
        <v/>
      </c>
      <c r="N3867" s="545"/>
      <c r="O3867" s="541"/>
      <c r="P3867" s="541"/>
      <c r="Q3867" s="537"/>
      <c r="R3867" s="537"/>
      <c r="S3867" s="537"/>
    </row>
    <row r="3868" spans="2:19" ht="18.75" customHeight="1">
      <c r="B3868" s="540"/>
      <c r="C3868" s="540"/>
      <c r="D3868" s="538" t="str">
        <f ca="1">IFERROR(_xludf.XLOOKUP(E3868,예산코드!D:D,예산코드!A:A),"")</f>
        <v/>
      </c>
      <c r="E3868" s="540"/>
      <c r="F3868" s="542"/>
      <c r="G3868" s="506"/>
      <c r="H3868" s="507"/>
      <c r="I3868" s="540"/>
      <c r="J3868" s="540"/>
      <c r="K3868" s="543"/>
      <c r="L3868" s="543"/>
      <c r="M3868" s="543" t="str">
        <f t="array" aca="1" ref="M3868" ca="1">IFERROR(_xludf.IFS(지출내역_LMT!$J3868="원천",지출내역_LMT!$K3868*3.3%*-1,지출내역_LMT!$J3868="원천/고용",SUM(지출내역_LMT!$K3868*3.3%*-1,지출내역_LMT!$K3868*75%*0.8%*-1)),"")</f>
        <v/>
      </c>
      <c r="N3868" s="543"/>
      <c r="O3868" s="540"/>
      <c r="P3868" s="540"/>
      <c r="Q3868" s="537"/>
      <c r="R3868" s="537"/>
      <c r="S3868" s="537"/>
    </row>
    <row r="3869" spans="2:19" ht="18.75" customHeight="1">
      <c r="B3869" s="541"/>
      <c r="C3869" s="541"/>
      <c r="D3869" s="538" t="str">
        <f ca="1">IFERROR(_xludf.XLOOKUP(E3869,예산코드!D:D,예산코드!A:A),"")</f>
        <v/>
      </c>
      <c r="E3869" s="541"/>
      <c r="F3869" s="544"/>
      <c r="G3869" s="508"/>
      <c r="H3869" s="509"/>
      <c r="I3869" s="541"/>
      <c r="J3869" s="541"/>
      <c r="K3869" s="545"/>
      <c r="L3869" s="545"/>
      <c r="M3869" s="545" t="str">
        <f t="array" aca="1" ref="M3869" ca="1">IFERROR(_xludf.IFS(지출내역_LMT!$J3869="원천",지출내역_LMT!$K3869*3.3%*-1,지출내역_LMT!$J3869="원천/고용",SUM(지출내역_LMT!$K3869*3.3%*-1,지출내역_LMT!$K3869*75%*0.8%*-1)),"")</f>
        <v/>
      </c>
      <c r="N3869" s="545"/>
      <c r="O3869" s="541"/>
      <c r="P3869" s="541"/>
      <c r="Q3869" s="537"/>
      <c r="R3869" s="537"/>
      <c r="S3869" s="537"/>
    </row>
    <row r="3870" spans="2:19" ht="18.75" customHeight="1">
      <c r="B3870" s="540"/>
      <c r="C3870" s="540"/>
      <c r="D3870" s="538" t="str">
        <f ca="1">IFERROR(_xludf.XLOOKUP(E3870,예산코드!D:D,예산코드!A:A),"")</f>
        <v/>
      </c>
      <c r="E3870" s="540"/>
      <c r="F3870" s="542"/>
      <c r="G3870" s="506"/>
      <c r="H3870" s="507"/>
      <c r="I3870" s="540"/>
      <c r="J3870" s="540"/>
      <c r="K3870" s="543"/>
      <c r="L3870" s="543"/>
      <c r="M3870" s="543" t="str">
        <f t="array" aca="1" ref="M3870" ca="1">IFERROR(_xludf.IFS(지출내역_LMT!$J3870="원천",지출내역_LMT!$K3870*3.3%*-1,지출내역_LMT!$J3870="원천/고용",SUM(지출내역_LMT!$K3870*3.3%*-1,지출내역_LMT!$K3870*75%*0.8%*-1)),"")</f>
        <v/>
      </c>
      <c r="N3870" s="543"/>
      <c r="O3870" s="540"/>
      <c r="P3870" s="540"/>
      <c r="Q3870" s="537"/>
      <c r="R3870" s="537"/>
      <c r="S3870" s="537"/>
    </row>
    <row r="3871" spans="2:19" ht="18.75" customHeight="1">
      <c r="B3871" s="541"/>
      <c r="C3871" s="541"/>
      <c r="D3871" s="538" t="str">
        <f ca="1">IFERROR(_xludf.XLOOKUP(E3871,예산코드!D:D,예산코드!A:A),"")</f>
        <v/>
      </c>
      <c r="E3871" s="541"/>
      <c r="F3871" s="544"/>
      <c r="G3871" s="508"/>
      <c r="H3871" s="509"/>
      <c r="I3871" s="541"/>
      <c r="J3871" s="541"/>
      <c r="K3871" s="545"/>
      <c r="L3871" s="545"/>
      <c r="M3871" s="545" t="str">
        <f t="array" aca="1" ref="M3871" ca="1">IFERROR(_xludf.IFS(지출내역_LMT!$J3871="원천",지출내역_LMT!$K3871*3.3%*-1,지출내역_LMT!$J3871="원천/고용",SUM(지출내역_LMT!$K3871*3.3%*-1,지출내역_LMT!$K3871*75%*0.8%*-1)),"")</f>
        <v/>
      </c>
      <c r="N3871" s="545"/>
      <c r="O3871" s="541"/>
      <c r="P3871" s="541"/>
      <c r="Q3871" s="537"/>
      <c r="R3871" s="537"/>
      <c r="S3871" s="537"/>
    </row>
    <row r="3872" spans="2:19" ht="18.75" customHeight="1">
      <c r="B3872" s="540"/>
      <c r="C3872" s="540"/>
      <c r="D3872" s="538" t="str">
        <f ca="1">IFERROR(_xludf.XLOOKUP(E3872,예산코드!D:D,예산코드!A:A),"")</f>
        <v/>
      </c>
      <c r="E3872" s="540"/>
      <c r="F3872" s="542"/>
      <c r="G3872" s="506"/>
      <c r="H3872" s="507"/>
      <c r="I3872" s="540"/>
      <c r="J3872" s="540"/>
      <c r="K3872" s="543"/>
      <c r="L3872" s="543"/>
      <c r="M3872" s="543" t="str">
        <f t="array" aca="1" ref="M3872" ca="1">IFERROR(_xludf.IFS(지출내역_LMT!$J3872="원천",지출내역_LMT!$K3872*3.3%*-1,지출내역_LMT!$J3872="원천/고용",SUM(지출내역_LMT!$K3872*3.3%*-1,지출내역_LMT!$K3872*75%*0.8%*-1)),"")</f>
        <v/>
      </c>
      <c r="N3872" s="543"/>
      <c r="O3872" s="540"/>
      <c r="P3872" s="540"/>
      <c r="Q3872" s="537"/>
      <c r="R3872" s="537"/>
      <c r="S3872" s="537"/>
    </row>
    <row r="3873" spans="2:19" ht="18.75" customHeight="1">
      <c r="B3873" s="541"/>
      <c r="C3873" s="541"/>
      <c r="D3873" s="538" t="str">
        <f ca="1">IFERROR(_xludf.XLOOKUP(E3873,예산코드!D:D,예산코드!A:A),"")</f>
        <v/>
      </c>
      <c r="E3873" s="541"/>
      <c r="F3873" s="544"/>
      <c r="G3873" s="508"/>
      <c r="H3873" s="509"/>
      <c r="I3873" s="541"/>
      <c r="J3873" s="541"/>
      <c r="K3873" s="545"/>
      <c r="L3873" s="545"/>
      <c r="M3873" s="545" t="str">
        <f t="array" aca="1" ref="M3873" ca="1">IFERROR(_xludf.IFS(지출내역_LMT!$J3873="원천",지출내역_LMT!$K3873*3.3%*-1,지출내역_LMT!$J3873="원천/고용",SUM(지출내역_LMT!$K3873*3.3%*-1,지출내역_LMT!$K3873*75%*0.8%*-1)),"")</f>
        <v/>
      </c>
      <c r="N3873" s="545"/>
      <c r="O3873" s="541"/>
      <c r="P3873" s="541"/>
      <c r="Q3873" s="537"/>
      <c r="R3873" s="537"/>
      <c r="S3873" s="537"/>
    </row>
    <row r="3874" spans="2:19" ht="18.75" customHeight="1">
      <c r="B3874" s="540"/>
      <c r="C3874" s="540"/>
      <c r="D3874" s="538" t="str">
        <f ca="1">IFERROR(_xludf.XLOOKUP(E3874,예산코드!D:D,예산코드!A:A),"")</f>
        <v/>
      </c>
      <c r="E3874" s="540"/>
      <c r="F3874" s="542"/>
      <c r="G3874" s="506"/>
      <c r="H3874" s="507"/>
      <c r="I3874" s="540"/>
      <c r="J3874" s="540"/>
      <c r="K3874" s="543"/>
      <c r="L3874" s="543"/>
      <c r="M3874" s="543" t="str">
        <f t="array" aca="1" ref="M3874" ca="1">IFERROR(_xludf.IFS(지출내역_LMT!$J3874="원천",지출내역_LMT!$K3874*3.3%*-1,지출내역_LMT!$J3874="원천/고용",SUM(지출내역_LMT!$K3874*3.3%*-1,지출내역_LMT!$K3874*75%*0.8%*-1)),"")</f>
        <v/>
      </c>
      <c r="N3874" s="543"/>
      <c r="O3874" s="540"/>
      <c r="P3874" s="540"/>
      <c r="Q3874" s="537"/>
      <c r="R3874" s="537"/>
      <c r="S3874" s="537"/>
    </row>
    <row r="3875" spans="2:19" ht="18.75" customHeight="1">
      <c r="B3875" s="541"/>
      <c r="C3875" s="541"/>
      <c r="D3875" s="538" t="str">
        <f ca="1">IFERROR(_xludf.XLOOKUP(E3875,예산코드!D:D,예산코드!A:A),"")</f>
        <v/>
      </c>
      <c r="E3875" s="541"/>
      <c r="F3875" s="544"/>
      <c r="G3875" s="508"/>
      <c r="H3875" s="509"/>
      <c r="I3875" s="541"/>
      <c r="J3875" s="541"/>
      <c r="K3875" s="545"/>
      <c r="L3875" s="545"/>
      <c r="M3875" s="545" t="str">
        <f t="array" aca="1" ref="M3875" ca="1">IFERROR(_xludf.IFS(지출내역_LMT!$J3875="원천",지출내역_LMT!$K3875*3.3%*-1,지출내역_LMT!$J3875="원천/고용",SUM(지출내역_LMT!$K3875*3.3%*-1,지출내역_LMT!$K3875*75%*0.8%*-1)),"")</f>
        <v/>
      </c>
      <c r="N3875" s="545"/>
      <c r="O3875" s="541"/>
      <c r="P3875" s="541"/>
      <c r="Q3875" s="537"/>
      <c r="R3875" s="537"/>
      <c r="S3875" s="537"/>
    </row>
    <row r="3876" spans="2:19" ht="18.75" customHeight="1">
      <c r="B3876" s="540"/>
      <c r="C3876" s="540"/>
      <c r="D3876" s="538" t="str">
        <f ca="1">IFERROR(_xludf.XLOOKUP(E3876,예산코드!D:D,예산코드!A:A),"")</f>
        <v/>
      </c>
      <c r="E3876" s="540"/>
      <c r="F3876" s="542"/>
      <c r="G3876" s="506"/>
      <c r="H3876" s="507"/>
      <c r="I3876" s="540"/>
      <c r="J3876" s="540"/>
      <c r="K3876" s="543"/>
      <c r="L3876" s="543"/>
      <c r="M3876" s="543" t="str">
        <f t="array" aca="1" ref="M3876" ca="1">IFERROR(_xludf.IFS(지출내역_LMT!$J3876="원천",지출내역_LMT!$K3876*3.3%*-1,지출내역_LMT!$J3876="원천/고용",SUM(지출내역_LMT!$K3876*3.3%*-1,지출내역_LMT!$K3876*75%*0.8%*-1)),"")</f>
        <v/>
      </c>
      <c r="N3876" s="543"/>
      <c r="O3876" s="540"/>
      <c r="P3876" s="540"/>
      <c r="Q3876" s="537"/>
      <c r="R3876" s="537"/>
      <c r="S3876" s="537"/>
    </row>
    <row r="3877" spans="2:19" ht="18.75" customHeight="1">
      <c r="B3877" s="541"/>
      <c r="C3877" s="541"/>
      <c r="D3877" s="538" t="str">
        <f ca="1">IFERROR(_xludf.XLOOKUP(E3877,예산코드!D:D,예산코드!A:A),"")</f>
        <v/>
      </c>
      <c r="E3877" s="541"/>
      <c r="F3877" s="544"/>
      <c r="G3877" s="508"/>
      <c r="H3877" s="509"/>
      <c r="I3877" s="541"/>
      <c r="J3877" s="541"/>
      <c r="K3877" s="545"/>
      <c r="L3877" s="545"/>
      <c r="M3877" s="545" t="str">
        <f t="array" aca="1" ref="M3877" ca="1">IFERROR(_xludf.IFS(지출내역_LMT!$J3877="원천",지출내역_LMT!$K3877*3.3%*-1,지출내역_LMT!$J3877="원천/고용",SUM(지출내역_LMT!$K3877*3.3%*-1,지출내역_LMT!$K3877*75%*0.8%*-1)),"")</f>
        <v/>
      </c>
      <c r="N3877" s="545"/>
      <c r="O3877" s="541"/>
      <c r="P3877" s="541"/>
      <c r="Q3877" s="537"/>
      <c r="R3877" s="537"/>
      <c r="S3877" s="537"/>
    </row>
    <row r="3878" spans="2:19" ht="18.75" customHeight="1">
      <c r="B3878" s="540"/>
      <c r="C3878" s="540"/>
      <c r="D3878" s="538" t="str">
        <f ca="1">IFERROR(_xludf.XLOOKUP(E3878,예산코드!D:D,예산코드!A:A),"")</f>
        <v/>
      </c>
      <c r="E3878" s="540"/>
      <c r="F3878" s="542"/>
      <c r="G3878" s="506"/>
      <c r="H3878" s="507"/>
      <c r="I3878" s="540"/>
      <c r="J3878" s="540"/>
      <c r="K3878" s="543"/>
      <c r="L3878" s="543"/>
      <c r="M3878" s="543" t="str">
        <f t="array" aca="1" ref="M3878" ca="1">IFERROR(_xludf.IFS(지출내역_LMT!$J3878="원천",지출내역_LMT!$K3878*3.3%*-1,지출내역_LMT!$J3878="원천/고용",SUM(지출내역_LMT!$K3878*3.3%*-1,지출내역_LMT!$K3878*75%*0.8%*-1)),"")</f>
        <v/>
      </c>
      <c r="N3878" s="543"/>
      <c r="O3878" s="540"/>
      <c r="P3878" s="540"/>
      <c r="Q3878" s="537"/>
      <c r="R3878" s="537"/>
      <c r="S3878" s="537"/>
    </row>
    <row r="3879" spans="2:19" ht="18.75" customHeight="1">
      <c r="B3879" s="541"/>
      <c r="C3879" s="541"/>
      <c r="D3879" s="538" t="str">
        <f ca="1">IFERROR(_xludf.XLOOKUP(E3879,예산코드!D:D,예산코드!A:A),"")</f>
        <v/>
      </c>
      <c r="E3879" s="541"/>
      <c r="F3879" s="544"/>
      <c r="G3879" s="508"/>
      <c r="H3879" s="509"/>
      <c r="I3879" s="541"/>
      <c r="J3879" s="541"/>
      <c r="K3879" s="545"/>
      <c r="L3879" s="545"/>
      <c r="M3879" s="545" t="str">
        <f t="array" aca="1" ref="M3879" ca="1">IFERROR(_xludf.IFS(지출내역_LMT!$J3879="원천",지출내역_LMT!$K3879*3.3%*-1,지출내역_LMT!$J3879="원천/고용",SUM(지출내역_LMT!$K3879*3.3%*-1,지출내역_LMT!$K3879*75%*0.8%*-1)),"")</f>
        <v/>
      </c>
      <c r="N3879" s="545"/>
      <c r="O3879" s="541"/>
      <c r="P3879" s="541"/>
      <c r="Q3879" s="537"/>
      <c r="R3879" s="537"/>
      <c r="S3879" s="537"/>
    </row>
    <row r="3880" spans="2:19" ht="18.75" customHeight="1">
      <c r="B3880" s="540"/>
      <c r="C3880" s="540"/>
      <c r="D3880" s="538" t="str">
        <f ca="1">IFERROR(_xludf.XLOOKUP(E3880,예산코드!D:D,예산코드!A:A),"")</f>
        <v/>
      </c>
      <c r="E3880" s="540"/>
      <c r="F3880" s="542"/>
      <c r="G3880" s="506"/>
      <c r="H3880" s="507"/>
      <c r="I3880" s="540"/>
      <c r="J3880" s="540"/>
      <c r="K3880" s="543"/>
      <c r="L3880" s="543"/>
      <c r="M3880" s="543" t="str">
        <f t="array" aca="1" ref="M3880" ca="1">IFERROR(_xludf.IFS(지출내역_LMT!$J3880="원천",지출내역_LMT!$K3880*3.3%*-1,지출내역_LMT!$J3880="원천/고용",SUM(지출내역_LMT!$K3880*3.3%*-1,지출내역_LMT!$K3880*75%*0.8%*-1)),"")</f>
        <v/>
      </c>
      <c r="N3880" s="543"/>
      <c r="O3880" s="540"/>
      <c r="P3880" s="540"/>
      <c r="Q3880" s="537"/>
      <c r="R3880" s="537"/>
      <c r="S3880" s="537"/>
    </row>
    <row r="3881" spans="2:19" ht="18.75" customHeight="1">
      <c r="B3881" s="541"/>
      <c r="C3881" s="541"/>
      <c r="D3881" s="538" t="str">
        <f ca="1">IFERROR(_xludf.XLOOKUP(E3881,예산코드!D:D,예산코드!A:A),"")</f>
        <v/>
      </c>
      <c r="E3881" s="541"/>
      <c r="F3881" s="544"/>
      <c r="G3881" s="508"/>
      <c r="H3881" s="509"/>
      <c r="I3881" s="541"/>
      <c r="J3881" s="541"/>
      <c r="K3881" s="545"/>
      <c r="L3881" s="545"/>
      <c r="M3881" s="545" t="str">
        <f t="array" aca="1" ref="M3881" ca="1">IFERROR(_xludf.IFS(지출내역_LMT!$J3881="원천",지출내역_LMT!$K3881*3.3%*-1,지출내역_LMT!$J3881="원천/고용",SUM(지출내역_LMT!$K3881*3.3%*-1,지출내역_LMT!$K3881*75%*0.8%*-1)),"")</f>
        <v/>
      </c>
      <c r="N3881" s="545"/>
      <c r="O3881" s="541"/>
      <c r="P3881" s="541"/>
      <c r="Q3881" s="537"/>
      <c r="R3881" s="537"/>
      <c r="S3881" s="537"/>
    </row>
    <row r="3882" spans="2:19" ht="18.75" customHeight="1">
      <c r="B3882" s="540"/>
      <c r="C3882" s="540"/>
      <c r="D3882" s="538" t="str">
        <f ca="1">IFERROR(_xludf.XLOOKUP(E3882,예산코드!D:D,예산코드!A:A),"")</f>
        <v/>
      </c>
      <c r="E3882" s="540"/>
      <c r="F3882" s="542"/>
      <c r="G3882" s="506"/>
      <c r="H3882" s="507"/>
      <c r="I3882" s="540"/>
      <c r="J3882" s="540"/>
      <c r="K3882" s="543"/>
      <c r="L3882" s="543"/>
      <c r="M3882" s="543" t="str">
        <f t="array" aca="1" ref="M3882" ca="1">IFERROR(_xludf.IFS(지출내역_LMT!$J3882="원천",지출내역_LMT!$K3882*3.3%*-1,지출내역_LMT!$J3882="원천/고용",SUM(지출내역_LMT!$K3882*3.3%*-1,지출내역_LMT!$K3882*75%*0.8%*-1)),"")</f>
        <v/>
      </c>
      <c r="N3882" s="543"/>
      <c r="O3882" s="540"/>
      <c r="P3882" s="540"/>
      <c r="Q3882" s="537"/>
      <c r="R3882" s="537"/>
      <c r="S3882" s="537"/>
    </row>
    <row r="3883" spans="2:19" ht="18.75" customHeight="1">
      <c r="B3883" s="541"/>
      <c r="C3883" s="541"/>
      <c r="D3883" s="538" t="str">
        <f ca="1">IFERROR(_xludf.XLOOKUP(E3883,예산코드!D:D,예산코드!A:A),"")</f>
        <v/>
      </c>
      <c r="E3883" s="541"/>
      <c r="F3883" s="544"/>
      <c r="G3883" s="508"/>
      <c r="H3883" s="509"/>
      <c r="I3883" s="541"/>
      <c r="J3883" s="541"/>
      <c r="K3883" s="545"/>
      <c r="L3883" s="545"/>
      <c r="M3883" s="545" t="str">
        <f t="array" aca="1" ref="M3883" ca="1">IFERROR(_xludf.IFS(지출내역_LMT!$J3883="원천",지출내역_LMT!$K3883*3.3%*-1,지출내역_LMT!$J3883="원천/고용",SUM(지출내역_LMT!$K3883*3.3%*-1,지출내역_LMT!$K3883*75%*0.8%*-1)),"")</f>
        <v/>
      </c>
      <c r="N3883" s="545"/>
      <c r="O3883" s="541"/>
      <c r="P3883" s="541"/>
      <c r="Q3883" s="537"/>
      <c r="R3883" s="537"/>
      <c r="S3883" s="537"/>
    </row>
    <row r="3884" spans="2:19" ht="18.75" customHeight="1">
      <c r="B3884" s="540"/>
      <c r="C3884" s="540"/>
      <c r="D3884" s="538" t="str">
        <f ca="1">IFERROR(_xludf.XLOOKUP(E3884,예산코드!D:D,예산코드!A:A),"")</f>
        <v/>
      </c>
      <c r="E3884" s="540"/>
      <c r="F3884" s="542"/>
      <c r="G3884" s="506"/>
      <c r="H3884" s="507"/>
      <c r="I3884" s="540"/>
      <c r="J3884" s="540"/>
      <c r="K3884" s="543"/>
      <c r="L3884" s="543"/>
      <c r="M3884" s="543" t="str">
        <f t="array" aca="1" ref="M3884" ca="1">IFERROR(_xludf.IFS(지출내역_LMT!$J3884="원천",지출내역_LMT!$K3884*3.3%*-1,지출내역_LMT!$J3884="원천/고용",SUM(지출내역_LMT!$K3884*3.3%*-1,지출내역_LMT!$K3884*75%*0.8%*-1)),"")</f>
        <v/>
      </c>
      <c r="N3884" s="543"/>
      <c r="O3884" s="540"/>
      <c r="P3884" s="540"/>
      <c r="Q3884" s="537"/>
      <c r="R3884" s="537"/>
      <c r="S3884" s="537"/>
    </row>
    <row r="3885" spans="2:19" ht="18.75" customHeight="1">
      <c r="B3885" s="541"/>
      <c r="C3885" s="541"/>
      <c r="D3885" s="538" t="str">
        <f ca="1">IFERROR(_xludf.XLOOKUP(E3885,예산코드!D:D,예산코드!A:A),"")</f>
        <v/>
      </c>
      <c r="E3885" s="541"/>
      <c r="F3885" s="544"/>
      <c r="G3885" s="508"/>
      <c r="H3885" s="509"/>
      <c r="I3885" s="541"/>
      <c r="J3885" s="541"/>
      <c r="K3885" s="545"/>
      <c r="L3885" s="545"/>
      <c r="M3885" s="545" t="str">
        <f t="array" aca="1" ref="M3885" ca="1">IFERROR(_xludf.IFS(지출내역_LMT!$J3885="원천",지출내역_LMT!$K3885*3.3%*-1,지출내역_LMT!$J3885="원천/고용",SUM(지출내역_LMT!$K3885*3.3%*-1,지출내역_LMT!$K3885*75%*0.8%*-1)),"")</f>
        <v/>
      </c>
      <c r="N3885" s="545"/>
      <c r="O3885" s="541"/>
      <c r="P3885" s="541"/>
      <c r="Q3885" s="537"/>
      <c r="R3885" s="537"/>
      <c r="S3885" s="537"/>
    </row>
    <row r="3886" spans="2:19" ht="18.75" customHeight="1">
      <c r="B3886" s="540"/>
      <c r="C3886" s="540"/>
      <c r="D3886" s="538" t="str">
        <f ca="1">IFERROR(_xludf.XLOOKUP(E3886,예산코드!D:D,예산코드!A:A),"")</f>
        <v/>
      </c>
      <c r="E3886" s="540"/>
      <c r="F3886" s="542"/>
      <c r="G3886" s="506"/>
      <c r="H3886" s="507"/>
      <c r="I3886" s="540"/>
      <c r="J3886" s="540"/>
      <c r="K3886" s="543"/>
      <c r="L3886" s="543"/>
      <c r="M3886" s="543" t="str">
        <f t="array" aca="1" ref="M3886" ca="1">IFERROR(_xludf.IFS(지출내역_LMT!$J3886="원천",지출내역_LMT!$K3886*3.3%*-1,지출내역_LMT!$J3886="원천/고용",SUM(지출내역_LMT!$K3886*3.3%*-1,지출내역_LMT!$K3886*75%*0.8%*-1)),"")</f>
        <v/>
      </c>
      <c r="N3886" s="543"/>
      <c r="O3886" s="540"/>
      <c r="P3886" s="540"/>
      <c r="Q3886" s="537"/>
      <c r="R3886" s="537"/>
      <c r="S3886" s="537"/>
    </row>
    <row r="3887" spans="2:19" ht="18.75" customHeight="1">
      <c r="B3887" s="541"/>
      <c r="C3887" s="541"/>
      <c r="D3887" s="538" t="str">
        <f ca="1">IFERROR(_xludf.XLOOKUP(E3887,예산코드!D:D,예산코드!A:A),"")</f>
        <v/>
      </c>
      <c r="E3887" s="541"/>
      <c r="F3887" s="544"/>
      <c r="G3887" s="508"/>
      <c r="H3887" s="509"/>
      <c r="I3887" s="541"/>
      <c r="J3887" s="541"/>
      <c r="K3887" s="545"/>
      <c r="L3887" s="545"/>
      <c r="M3887" s="545" t="str">
        <f t="array" aca="1" ref="M3887" ca="1">IFERROR(_xludf.IFS(지출내역_LMT!$J3887="원천",지출내역_LMT!$K3887*3.3%*-1,지출내역_LMT!$J3887="원천/고용",SUM(지출내역_LMT!$K3887*3.3%*-1,지출내역_LMT!$K3887*75%*0.8%*-1)),"")</f>
        <v/>
      </c>
      <c r="N3887" s="545"/>
      <c r="O3887" s="541"/>
      <c r="P3887" s="541"/>
      <c r="Q3887" s="537"/>
      <c r="R3887" s="537"/>
      <c r="S3887" s="537"/>
    </row>
    <row r="3888" spans="2:19" ht="18.75" customHeight="1">
      <c r="B3888" s="540"/>
      <c r="C3888" s="540"/>
      <c r="D3888" s="538" t="str">
        <f ca="1">IFERROR(_xludf.XLOOKUP(E3888,예산코드!D:D,예산코드!A:A),"")</f>
        <v/>
      </c>
      <c r="E3888" s="540"/>
      <c r="F3888" s="542"/>
      <c r="G3888" s="506"/>
      <c r="H3888" s="507"/>
      <c r="I3888" s="540"/>
      <c r="J3888" s="540"/>
      <c r="K3888" s="543"/>
      <c r="L3888" s="543"/>
      <c r="M3888" s="543" t="str">
        <f t="array" aca="1" ref="M3888" ca="1">IFERROR(_xludf.IFS(지출내역_LMT!$J3888="원천",지출내역_LMT!$K3888*3.3%*-1,지출내역_LMT!$J3888="원천/고용",SUM(지출내역_LMT!$K3888*3.3%*-1,지출내역_LMT!$K3888*75%*0.8%*-1)),"")</f>
        <v/>
      </c>
      <c r="N3888" s="543"/>
      <c r="O3888" s="540"/>
      <c r="P3888" s="540"/>
      <c r="Q3888" s="537"/>
      <c r="R3888" s="537"/>
      <c r="S3888" s="537"/>
    </row>
    <row r="3889" spans="2:19" ht="18.75" customHeight="1">
      <c r="B3889" s="541"/>
      <c r="C3889" s="541"/>
      <c r="D3889" s="538" t="str">
        <f ca="1">IFERROR(_xludf.XLOOKUP(E3889,예산코드!D:D,예산코드!A:A),"")</f>
        <v/>
      </c>
      <c r="E3889" s="541"/>
      <c r="F3889" s="544"/>
      <c r="G3889" s="508"/>
      <c r="H3889" s="509"/>
      <c r="I3889" s="541"/>
      <c r="J3889" s="541"/>
      <c r="K3889" s="545"/>
      <c r="L3889" s="545"/>
      <c r="M3889" s="545" t="str">
        <f t="array" aca="1" ref="M3889" ca="1">IFERROR(_xludf.IFS(지출내역_LMT!$J3889="원천",지출내역_LMT!$K3889*3.3%*-1,지출내역_LMT!$J3889="원천/고용",SUM(지출내역_LMT!$K3889*3.3%*-1,지출내역_LMT!$K3889*75%*0.8%*-1)),"")</f>
        <v/>
      </c>
      <c r="N3889" s="545"/>
      <c r="O3889" s="541"/>
      <c r="P3889" s="541"/>
      <c r="Q3889" s="537"/>
      <c r="R3889" s="537"/>
      <c r="S3889" s="537"/>
    </row>
    <row r="3890" spans="2:19" ht="18.75" customHeight="1">
      <c r="B3890" s="540"/>
      <c r="C3890" s="540"/>
      <c r="D3890" s="538" t="str">
        <f ca="1">IFERROR(_xludf.XLOOKUP(E3890,예산코드!D:D,예산코드!A:A),"")</f>
        <v/>
      </c>
      <c r="E3890" s="540"/>
      <c r="F3890" s="542"/>
      <c r="G3890" s="506"/>
      <c r="H3890" s="507"/>
      <c r="I3890" s="540"/>
      <c r="J3890" s="540"/>
      <c r="K3890" s="543"/>
      <c r="L3890" s="543"/>
      <c r="M3890" s="543" t="str">
        <f t="array" aca="1" ref="M3890" ca="1">IFERROR(_xludf.IFS(지출내역_LMT!$J3890="원천",지출내역_LMT!$K3890*3.3%*-1,지출내역_LMT!$J3890="원천/고용",SUM(지출내역_LMT!$K3890*3.3%*-1,지출내역_LMT!$K3890*75%*0.8%*-1)),"")</f>
        <v/>
      </c>
      <c r="N3890" s="543"/>
      <c r="O3890" s="540"/>
      <c r="P3890" s="540"/>
      <c r="Q3890" s="537"/>
      <c r="R3890" s="537"/>
      <c r="S3890" s="537"/>
    </row>
    <row r="3891" spans="2:19" ht="18.75" customHeight="1">
      <c r="B3891" s="541"/>
      <c r="C3891" s="541"/>
      <c r="D3891" s="538" t="str">
        <f ca="1">IFERROR(_xludf.XLOOKUP(E3891,예산코드!D:D,예산코드!A:A),"")</f>
        <v/>
      </c>
      <c r="E3891" s="541"/>
      <c r="F3891" s="544"/>
      <c r="G3891" s="508"/>
      <c r="H3891" s="509"/>
      <c r="I3891" s="541"/>
      <c r="J3891" s="541"/>
      <c r="K3891" s="545"/>
      <c r="L3891" s="545"/>
      <c r="M3891" s="545" t="str">
        <f t="array" aca="1" ref="M3891" ca="1">IFERROR(_xludf.IFS(지출내역_LMT!$J3891="원천",지출내역_LMT!$K3891*3.3%*-1,지출내역_LMT!$J3891="원천/고용",SUM(지출내역_LMT!$K3891*3.3%*-1,지출내역_LMT!$K3891*75%*0.8%*-1)),"")</f>
        <v/>
      </c>
      <c r="N3891" s="545"/>
      <c r="O3891" s="541"/>
      <c r="P3891" s="541"/>
      <c r="Q3891" s="537"/>
      <c r="R3891" s="537"/>
      <c r="S3891" s="537"/>
    </row>
    <row r="3892" spans="2:19" ht="18.75" customHeight="1">
      <c r="B3892" s="540"/>
      <c r="C3892" s="540"/>
      <c r="D3892" s="538" t="str">
        <f ca="1">IFERROR(_xludf.XLOOKUP(E3892,예산코드!D:D,예산코드!A:A),"")</f>
        <v/>
      </c>
      <c r="E3892" s="540"/>
      <c r="F3892" s="542"/>
      <c r="G3892" s="506"/>
      <c r="H3892" s="507"/>
      <c r="I3892" s="540"/>
      <c r="J3892" s="540"/>
      <c r="K3892" s="543"/>
      <c r="L3892" s="543"/>
      <c r="M3892" s="543" t="str">
        <f t="array" aca="1" ref="M3892" ca="1">IFERROR(_xludf.IFS(지출내역_LMT!$J3892="원천",지출내역_LMT!$K3892*3.3%*-1,지출내역_LMT!$J3892="원천/고용",SUM(지출내역_LMT!$K3892*3.3%*-1,지출내역_LMT!$K3892*75%*0.8%*-1)),"")</f>
        <v/>
      </c>
      <c r="N3892" s="543"/>
      <c r="O3892" s="540"/>
      <c r="P3892" s="540"/>
      <c r="Q3892" s="537"/>
      <c r="R3892" s="537"/>
      <c r="S3892" s="537"/>
    </row>
    <row r="3893" spans="2:19" ht="18.75" customHeight="1">
      <c r="B3893" s="541"/>
      <c r="C3893" s="541"/>
      <c r="D3893" s="538" t="str">
        <f ca="1">IFERROR(_xludf.XLOOKUP(E3893,예산코드!D:D,예산코드!A:A),"")</f>
        <v/>
      </c>
      <c r="E3893" s="541"/>
      <c r="F3893" s="544"/>
      <c r="G3893" s="508"/>
      <c r="H3893" s="509"/>
      <c r="I3893" s="541"/>
      <c r="J3893" s="541"/>
      <c r="K3893" s="545"/>
      <c r="L3893" s="545"/>
      <c r="M3893" s="545" t="str">
        <f t="array" aca="1" ref="M3893" ca="1">IFERROR(_xludf.IFS(지출내역_LMT!$J3893="원천",지출내역_LMT!$K3893*3.3%*-1,지출내역_LMT!$J3893="원천/고용",SUM(지출내역_LMT!$K3893*3.3%*-1,지출내역_LMT!$K3893*75%*0.8%*-1)),"")</f>
        <v/>
      </c>
      <c r="N3893" s="545"/>
      <c r="O3893" s="541"/>
      <c r="P3893" s="541"/>
      <c r="Q3893" s="537"/>
      <c r="R3893" s="537"/>
      <c r="S3893" s="537"/>
    </row>
    <row r="3894" spans="2:19" ht="18.75" customHeight="1">
      <c r="B3894" s="540"/>
      <c r="C3894" s="540"/>
      <c r="D3894" s="538" t="str">
        <f ca="1">IFERROR(_xludf.XLOOKUP(E3894,예산코드!D:D,예산코드!A:A),"")</f>
        <v/>
      </c>
      <c r="E3894" s="540"/>
      <c r="F3894" s="542"/>
      <c r="G3894" s="506"/>
      <c r="H3894" s="507"/>
      <c r="I3894" s="540"/>
      <c r="J3894" s="540"/>
      <c r="K3894" s="543"/>
      <c r="L3894" s="543"/>
      <c r="M3894" s="543" t="str">
        <f t="array" aca="1" ref="M3894" ca="1">IFERROR(_xludf.IFS(지출내역_LMT!$J3894="원천",지출내역_LMT!$K3894*3.3%*-1,지출내역_LMT!$J3894="원천/고용",SUM(지출내역_LMT!$K3894*3.3%*-1,지출내역_LMT!$K3894*75%*0.8%*-1)),"")</f>
        <v/>
      </c>
      <c r="N3894" s="543"/>
      <c r="O3894" s="540"/>
      <c r="P3894" s="540"/>
      <c r="Q3894" s="537"/>
      <c r="R3894" s="537"/>
      <c r="S3894" s="537"/>
    </row>
    <row r="3895" spans="2:19" ht="18.75" customHeight="1">
      <c r="B3895" s="541"/>
      <c r="C3895" s="541"/>
      <c r="D3895" s="538" t="str">
        <f ca="1">IFERROR(_xludf.XLOOKUP(E3895,예산코드!D:D,예산코드!A:A),"")</f>
        <v/>
      </c>
      <c r="E3895" s="541"/>
      <c r="F3895" s="544"/>
      <c r="G3895" s="508"/>
      <c r="H3895" s="509"/>
      <c r="I3895" s="541"/>
      <c r="J3895" s="541"/>
      <c r="K3895" s="545"/>
      <c r="L3895" s="545"/>
      <c r="M3895" s="545" t="str">
        <f t="array" aca="1" ref="M3895" ca="1">IFERROR(_xludf.IFS(지출내역_LMT!$J3895="원천",지출내역_LMT!$K3895*3.3%*-1,지출내역_LMT!$J3895="원천/고용",SUM(지출내역_LMT!$K3895*3.3%*-1,지출내역_LMT!$K3895*75%*0.8%*-1)),"")</f>
        <v/>
      </c>
      <c r="N3895" s="545"/>
      <c r="O3895" s="541"/>
      <c r="P3895" s="541"/>
      <c r="Q3895" s="537"/>
      <c r="R3895" s="537"/>
      <c r="S3895" s="537"/>
    </row>
    <row r="3896" spans="2:19" ht="18.75" customHeight="1">
      <c r="B3896" s="540"/>
      <c r="C3896" s="540"/>
      <c r="D3896" s="538" t="str">
        <f ca="1">IFERROR(_xludf.XLOOKUP(E3896,예산코드!D:D,예산코드!A:A),"")</f>
        <v/>
      </c>
      <c r="E3896" s="540"/>
      <c r="F3896" s="542"/>
      <c r="G3896" s="506"/>
      <c r="H3896" s="507"/>
      <c r="I3896" s="540"/>
      <c r="J3896" s="540"/>
      <c r="K3896" s="543"/>
      <c r="L3896" s="543"/>
      <c r="M3896" s="543" t="str">
        <f t="array" aca="1" ref="M3896" ca="1">IFERROR(_xludf.IFS(지출내역_LMT!$J3896="원천",지출내역_LMT!$K3896*3.3%*-1,지출내역_LMT!$J3896="원천/고용",SUM(지출내역_LMT!$K3896*3.3%*-1,지출내역_LMT!$K3896*75%*0.8%*-1)),"")</f>
        <v/>
      </c>
      <c r="N3896" s="543"/>
      <c r="O3896" s="540"/>
      <c r="P3896" s="540"/>
      <c r="Q3896" s="537"/>
      <c r="R3896" s="537"/>
      <c r="S3896" s="537"/>
    </row>
    <row r="3897" spans="2:19" ht="18.75" customHeight="1">
      <c r="B3897" s="541"/>
      <c r="C3897" s="541"/>
      <c r="D3897" s="538" t="str">
        <f ca="1">IFERROR(_xludf.XLOOKUP(E3897,예산코드!D:D,예산코드!A:A),"")</f>
        <v/>
      </c>
      <c r="E3897" s="541"/>
      <c r="F3897" s="544"/>
      <c r="G3897" s="508"/>
      <c r="H3897" s="509"/>
      <c r="I3897" s="541"/>
      <c r="J3897" s="541"/>
      <c r="K3897" s="545"/>
      <c r="L3897" s="545"/>
      <c r="M3897" s="545" t="str">
        <f t="array" aca="1" ref="M3897" ca="1">IFERROR(_xludf.IFS(지출내역_LMT!$J3897="원천",지출내역_LMT!$K3897*3.3%*-1,지출내역_LMT!$J3897="원천/고용",SUM(지출내역_LMT!$K3897*3.3%*-1,지출내역_LMT!$K3897*75%*0.8%*-1)),"")</f>
        <v/>
      </c>
      <c r="N3897" s="545"/>
      <c r="O3897" s="541"/>
      <c r="P3897" s="541"/>
      <c r="Q3897" s="537"/>
      <c r="R3897" s="537"/>
      <c r="S3897" s="537"/>
    </row>
    <row r="3898" spans="2:19" ht="18.75" customHeight="1">
      <c r="B3898" s="540"/>
      <c r="C3898" s="540"/>
      <c r="D3898" s="538" t="str">
        <f ca="1">IFERROR(_xludf.XLOOKUP(E3898,예산코드!D:D,예산코드!A:A),"")</f>
        <v/>
      </c>
      <c r="E3898" s="540"/>
      <c r="F3898" s="542"/>
      <c r="G3898" s="506"/>
      <c r="H3898" s="507"/>
      <c r="I3898" s="540"/>
      <c r="J3898" s="540"/>
      <c r="K3898" s="543"/>
      <c r="L3898" s="543"/>
      <c r="M3898" s="543" t="str">
        <f t="array" aca="1" ref="M3898" ca="1">IFERROR(_xludf.IFS(지출내역_LMT!$J3898="원천",지출내역_LMT!$K3898*3.3%*-1,지출내역_LMT!$J3898="원천/고용",SUM(지출내역_LMT!$K3898*3.3%*-1,지출내역_LMT!$K3898*75%*0.8%*-1)),"")</f>
        <v/>
      </c>
      <c r="N3898" s="543"/>
      <c r="O3898" s="540"/>
      <c r="P3898" s="540"/>
      <c r="Q3898" s="537"/>
      <c r="R3898" s="537"/>
      <c r="S3898" s="537"/>
    </row>
    <row r="3899" spans="2:19" ht="18.75" customHeight="1">
      <c r="B3899" s="541"/>
      <c r="C3899" s="541"/>
      <c r="D3899" s="538" t="str">
        <f ca="1">IFERROR(_xludf.XLOOKUP(E3899,예산코드!D:D,예산코드!A:A),"")</f>
        <v/>
      </c>
      <c r="E3899" s="541"/>
      <c r="F3899" s="544"/>
      <c r="G3899" s="508"/>
      <c r="H3899" s="509"/>
      <c r="I3899" s="541"/>
      <c r="J3899" s="541"/>
      <c r="K3899" s="545"/>
      <c r="L3899" s="545"/>
      <c r="M3899" s="545" t="str">
        <f t="array" aca="1" ref="M3899" ca="1">IFERROR(_xludf.IFS(지출내역_LMT!$J3899="원천",지출내역_LMT!$K3899*3.3%*-1,지출내역_LMT!$J3899="원천/고용",SUM(지출내역_LMT!$K3899*3.3%*-1,지출내역_LMT!$K3899*75%*0.8%*-1)),"")</f>
        <v/>
      </c>
      <c r="N3899" s="545"/>
      <c r="O3899" s="541"/>
      <c r="P3899" s="541"/>
      <c r="Q3899" s="537"/>
      <c r="R3899" s="537"/>
      <c r="S3899" s="537"/>
    </row>
    <row r="3900" spans="2:19" ht="18.75" customHeight="1">
      <c r="B3900" s="540"/>
      <c r="C3900" s="540"/>
      <c r="D3900" s="538" t="str">
        <f ca="1">IFERROR(_xludf.XLOOKUP(E3900,예산코드!D:D,예산코드!A:A),"")</f>
        <v/>
      </c>
      <c r="E3900" s="540"/>
      <c r="F3900" s="542"/>
      <c r="G3900" s="506"/>
      <c r="H3900" s="507"/>
      <c r="I3900" s="540"/>
      <c r="J3900" s="540"/>
      <c r="K3900" s="543"/>
      <c r="L3900" s="543"/>
      <c r="M3900" s="543" t="str">
        <f t="array" aca="1" ref="M3900" ca="1">IFERROR(_xludf.IFS(지출내역_LMT!$J3900="원천",지출내역_LMT!$K3900*3.3%*-1,지출내역_LMT!$J3900="원천/고용",SUM(지출내역_LMT!$K3900*3.3%*-1,지출내역_LMT!$K3900*75%*0.8%*-1)),"")</f>
        <v/>
      </c>
      <c r="N3900" s="543"/>
      <c r="O3900" s="540"/>
      <c r="P3900" s="540"/>
      <c r="Q3900" s="537"/>
      <c r="R3900" s="537"/>
      <c r="S3900" s="537"/>
    </row>
    <row r="3901" spans="2:19" ht="18.75" customHeight="1">
      <c r="B3901" s="541"/>
      <c r="C3901" s="541"/>
      <c r="D3901" s="538" t="str">
        <f ca="1">IFERROR(_xludf.XLOOKUP(E3901,예산코드!D:D,예산코드!A:A),"")</f>
        <v/>
      </c>
      <c r="E3901" s="541"/>
      <c r="F3901" s="544"/>
      <c r="G3901" s="508"/>
      <c r="H3901" s="509"/>
      <c r="I3901" s="541"/>
      <c r="J3901" s="541"/>
      <c r="K3901" s="545"/>
      <c r="L3901" s="545"/>
      <c r="M3901" s="545" t="str">
        <f t="array" aca="1" ref="M3901" ca="1">IFERROR(_xludf.IFS(지출내역_LMT!$J3901="원천",지출내역_LMT!$K3901*3.3%*-1,지출내역_LMT!$J3901="원천/고용",SUM(지출내역_LMT!$K3901*3.3%*-1,지출내역_LMT!$K3901*75%*0.8%*-1)),"")</f>
        <v/>
      </c>
      <c r="N3901" s="545"/>
      <c r="O3901" s="541"/>
      <c r="P3901" s="541"/>
      <c r="Q3901" s="537"/>
      <c r="R3901" s="537"/>
      <c r="S3901" s="537"/>
    </row>
    <row r="3902" spans="2:19" ht="18.75" customHeight="1">
      <c r="B3902" s="540"/>
      <c r="C3902" s="540"/>
      <c r="D3902" s="538" t="str">
        <f ca="1">IFERROR(_xludf.XLOOKUP(E3902,예산코드!D:D,예산코드!A:A),"")</f>
        <v/>
      </c>
      <c r="E3902" s="540"/>
      <c r="F3902" s="542"/>
      <c r="G3902" s="506"/>
      <c r="H3902" s="507"/>
      <c r="I3902" s="540"/>
      <c r="J3902" s="540"/>
      <c r="K3902" s="543"/>
      <c r="L3902" s="543"/>
      <c r="M3902" s="543" t="str">
        <f t="array" aca="1" ref="M3902" ca="1">IFERROR(_xludf.IFS(지출내역_LMT!$J3902="원천",지출내역_LMT!$K3902*3.3%*-1,지출내역_LMT!$J3902="원천/고용",SUM(지출내역_LMT!$K3902*3.3%*-1,지출내역_LMT!$K3902*75%*0.8%*-1)),"")</f>
        <v/>
      </c>
      <c r="N3902" s="543"/>
      <c r="O3902" s="540"/>
      <c r="P3902" s="540"/>
      <c r="Q3902" s="537"/>
      <c r="R3902" s="537"/>
      <c r="S3902" s="537"/>
    </row>
    <row r="3903" spans="2:19" ht="18.75" customHeight="1">
      <c r="B3903" s="541"/>
      <c r="C3903" s="541"/>
      <c r="D3903" s="538" t="str">
        <f ca="1">IFERROR(_xludf.XLOOKUP(E3903,예산코드!D:D,예산코드!A:A),"")</f>
        <v/>
      </c>
      <c r="E3903" s="541"/>
      <c r="F3903" s="544"/>
      <c r="G3903" s="508"/>
      <c r="H3903" s="509"/>
      <c r="I3903" s="541"/>
      <c r="J3903" s="541"/>
      <c r="K3903" s="545"/>
      <c r="L3903" s="545"/>
      <c r="M3903" s="545" t="str">
        <f t="array" aca="1" ref="M3903" ca="1">IFERROR(_xludf.IFS(지출내역_LMT!$J3903="원천",지출내역_LMT!$K3903*3.3%*-1,지출내역_LMT!$J3903="원천/고용",SUM(지출내역_LMT!$K3903*3.3%*-1,지출내역_LMT!$K3903*75%*0.8%*-1)),"")</f>
        <v/>
      </c>
      <c r="N3903" s="545"/>
      <c r="O3903" s="541"/>
      <c r="P3903" s="541"/>
      <c r="Q3903" s="537"/>
      <c r="R3903" s="537"/>
      <c r="S3903" s="537"/>
    </row>
    <row r="3904" spans="2:19" ht="18.75" customHeight="1">
      <c r="B3904" s="540"/>
      <c r="C3904" s="540"/>
      <c r="D3904" s="538" t="str">
        <f ca="1">IFERROR(_xludf.XLOOKUP(E3904,예산코드!D:D,예산코드!A:A),"")</f>
        <v/>
      </c>
      <c r="E3904" s="540"/>
      <c r="F3904" s="542"/>
      <c r="G3904" s="506"/>
      <c r="H3904" s="507"/>
      <c r="I3904" s="540"/>
      <c r="J3904" s="540"/>
      <c r="K3904" s="543"/>
      <c r="L3904" s="543"/>
      <c r="M3904" s="543" t="str">
        <f t="array" aca="1" ref="M3904" ca="1">IFERROR(_xludf.IFS(지출내역_LMT!$J3904="원천",지출내역_LMT!$K3904*3.3%*-1,지출내역_LMT!$J3904="원천/고용",SUM(지출내역_LMT!$K3904*3.3%*-1,지출내역_LMT!$K3904*75%*0.8%*-1)),"")</f>
        <v/>
      </c>
      <c r="N3904" s="543"/>
      <c r="O3904" s="540"/>
      <c r="P3904" s="540"/>
      <c r="Q3904" s="537"/>
      <c r="R3904" s="537"/>
      <c r="S3904" s="537"/>
    </row>
    <row r="3905" spans="2:19" ht="18.75" customHeight="1">
      <c r="B3905" s="541"/>
      <c r="C3905" s="541"/>
      <c r="D3905" s="538" t="str">
        <f ca="1">IFERROR(_xludf.XLOOKUP(E3905,예산코드!D:D,예산코드!A:A),"")</f>
        <v/>
      </c>
      <c r="E3905" s="541"/>
      <c r="F3905" s="544"/>
      <c r="G3905" s="508"/>
      <c r="H3905" s="509"/>
      <c r="I3905" s="541"/>
      <c r="J3905" s="541"/>
      <c r="K3905" s="545"/>
      <c r="L3905" s="545"/>
      <c r="M3905" s="545" t="str">
        <f t="array" aca="1" ref="M3905" ca="1">IFERROR(_xludf.IFS(지출내역_LMT!$J3905="원천",지출내역_LMT!$K3905*3.3%*-1,지출내역_LMT!$J3905="원천/고용",SUM(지출내역_LMT!$K3905*3.3%*-1,지출내역_LMT!$K3905*75%*0.8%*-1)),"")</f>
        <v/>
      </c>
      <c r="N3905" s="545"/>
      <c r="O3905" s="541"/>
      <c r="P3905" s="541"/>
      <c r="Q3905" s="537"/>
      <c r="R3905" s="537"/>
      <c r="S3905" s="537"/>
    </row>
    <row r="3906" spans="2:19" ht="18.75" customHeight="1">
      <c r="B3906" s="540"/>
      <c r="C3906" s="540"/>
      <c r="D3906" s="538" t="str">
        <f ca="1">IFERROR(_xludf.XLOOKUP(E3906,예산코드!D:D,예산코드!A:A),"")</f>
        <v/>
      </c>
      <c r="E3906" s="540"/>
      <c r="F3906" s="542"/>
      <c r="G3906" s="506"/>
      <c r="H3906" s="507"/>
      <c r="I3906" s="540"/>
      <c r="J3906" s="540"/>
      <c r="K3906" s="543"/>
      <c r="L3906" s="543"/>
      <c r="M3906" s="543" t="str">
        <f t="array" aca="1" ref="M3906" ca="1">IFERROR(_xludf.IFS(지출내역_LMT!$J3906="원천",지출내역_LMT!$K3906*3.3%*-1,지출내역_LMT!$J3906="원천/고용",SUM(지출내역_LMT!$K3906*3.3%*-1,지출내역_LMT!$K3906*75%*0.8%*-1)),"")</f>
        <v/>
      </c>
      <c r="N3906" s="543"/>
      <c r="O3906" s="540"/>
      <c r="P3906" s="540"/>
      <c r="Q3906" s="537"/>
      <c r="R3906" s="537"/>
      <c r="S3906" s="537"/>
    </row>
    <row r="3907" spans="2:19" ht="18.75" customHeight="1">
      <c r="B3907" s="541"/>
      <c r="C3907" s="541"/>
      <c r="D3907" s="538" t="str">
        <f ca="1">IFERROR(_xludf.XLOOKUP(E3907,예산코드!D:D,예산코드!A:A),"")</f>
        <v/>
      </c>
      <c r="E3907" s="541"/>
      <c r="F3907" s="544"/>
      <c r="G3907" s="508"/>
      <c r="H3907" s="509"/>
      <c r="I3907" s="541"/>
      <c r="J3907" s="541"/>
      <c r="K3907" s="545"/>
      <c r="L3907" s="545"/>
      <c r="M3907" s="545" t="str">
        <f t="array" aca="1" ref="M3907" ca="1">IFERROR(_xludf.IFS(지출내역_LMT!$J3907="원천",지출내역_LMT!$K3907*3.3%*-1,지출내역_LMT!$J3907="원천/고용",SUM(지출내역_LMT!$K3907*3.3%*-1,지출내역_LMT!$K3907*75%*0.8%*-1)),"")</f>
        <v/>
      </c>
      <c r="N3907" s="545"/>
      <c r="O3907" s="541"/>
      <c r="P3907" s="541"/>
      <c r="Q3907" s="537"/>
      <c r="R3907" s="537"/>
      <c r="S3907" s="537"/>
    </row>
    <row r="3908" spans="2:19" ht="18.75" customHeight="1">
      <c r="B3908" s="540"/>
      <c r="C3908" s="540"/>
      <c r="D3908" s="538" t="str">
        <f ca="1">IFERROR(_xludf.XLOOKUP(E3908,예산코드!D:D,예산코드!A:A),"")</f>
        <v/>
      </c>
      <c r="E3908" s="540"/>
      <c r="F3908" s="542"/>
      <c r="G3908" s="506"/>
      <c r="H3908" s="507"/>
      <c r="I3908" s="540"/>
      <c r="J3908" s="540"/>
      <c r="K3908" s="543"/>
      <c r="L3908" s="543"/>
      <c r="M3908" s="543" t="str">
        <f t="array" aca="1" ref="M3908" ca="1">IFERROR(_xludf.IFS(지출내역_LMT!$J3908="원천",지출내역_LMT!$K3908*3.3%*-1,지출내역_LMT!$J3908="원천/고용",SUM(지출내역_LMT!$K3908*3.3%*-1,지출내역_LMT!$K3908*75%*0.8%*-1)),"")</f>
        <v/>
      </c>
      <c r="N3908" s="543"/>
      <c r="O3908" s="540"/>
      <c r="P3908" s="540"/>
      <c r="Q3908" s="537"/>
      <c r="R3908" s="537"/>
      <c r="S3908" s="537"/>
    </row>
    <row r="3909" spans="2:19" ht="18.75" customHeight="1">
      <c r="B3909" s="541"/>
      <c r="C3909" s="541"/>
      <c r="D3909" s="538" t="str">
        <f ca="1">IFERROR(_xludf.XLOOKUP(E3909,예산코드!D:D,예산코드!A:A),"")</f>
        <v/>
      </c>
      <c r="E3909" s="541"/>
      <c r="F3909" s="544"/>
      <c r="G3909" s="508"/>
      <c r="H3909" s="509"/>
      <c r="I3909" s="541"/>
      <c r="J3909" s="541"/>
      <c r="K3909" s="545"/>
      <c r="L3909" s="545"/>
      <c r="M3909" s="545" t="str">
        <f t="array" aca="1" ref="M3909" ca="1">IFERROR(_xludf.IFS(지출내역_LMT!$J3909="원천",지출내역_LMT!$K3909*3.3%*-1,지출내역_LMT!$J3909="원천/고용",SUM(지출내역_LMT!$K3909*3.3%*-1,지출내역_LMT!$K3909*75%*0.8%*-1)),"")</f>
        <v/>
      </c>
      <c r="N3909" s="545"/>
      <c r="O3909" s="541"/>
      <c r="P3909" s="541"/>
      <c r="Q3909" s="537"/>
      <c r="R3909" s="537"/>
      <c r="S3909" s="537"/>
    </row>
    <row r="3910" spans="2:19" ht="18.75" customHeight="1">
      <c r="B3910" s="540"/>
      <c r="C3910" s="540"/>
      <c r="D3910" s="538" t="str">
        <f ca="1">IFERROR(_xludf.XLOOKUP(E3910,예산코드!D:D,예산코드!A:A),"")</f>
        <v/>
      </c>
      <c r="E3910" s="540"/>
      <c r="F3910" s="542"/>
      <c r="G3910" s="506"/>
      <c r="H3910" s="507"/>
      <c r="I3910" s="540"/>
      <c r="J3910" s="540"/>
      <c r="K3910" s="543"/>
      <c r="L3910" s="543"/>
      <c r="M3910" s="543" t="str">
        <f t="array" aca="1" ref="M3910" ca="1">IFERROR(_xludf.IFS(지출내역_LMT!$J3910="원천",지출내역_LMT!$K3910*3.3%*-1,지출내역_LMT!$J3910="원천/고용",SUM(지출내역_LMT!$K3910*3.3%*-1,지출내역_LMT!$K3910*75%*0.8%*-1)),"")</f>
        <v/>
      </c>
      <c r="N3910" s="543"/>
      <c r="O3910" s="540"/>
      <c r="P3910" s="540"/>
      <c r="Q3910" s="537"/>
      <c r="R3910" s="537"/>
      <c r="S3910" s="537"/>
    </row>
    <row r="3911" spans="2:19" ht="18.75" customHeight="1">
      <c r="B3911" s="541"/>
      <c r="C3911" s="541"/>
      <c r="D3911" s="538" t="str">
        <f ca="1">IFERROR(_xludf.XLOOKUP(E3911,예산코드!D:D,예산코드!A:A),"")</f>
        <v/>
      </c>
      <c r="E3911" s="541"/>
      <c r="F3911" s="544"/>
      <c r="G3911" s="508"/>
      <c r="H3911" s="509"/>
      <c r="I3911" s="541"/>
      <c r="J3911" s="541"/>
      <c r="K3911" s="545"/>
      <c r="L3911" s="545"/>
      <c r="M3911" s="545" t="str">
        <f t="array" aca="1" ref="M3911" ca="1">IFERROR(_xludf.IFS(지출내역_LMT!$J3911="원천",지출내역_LMT!$K3911*3.3%*-1,지출내역_LMT!$J3911="원천/고용",SUM(지출내역_LMT!$K3911*3.3%*-1,지출내역_LMT!$K3911*75%*0.8%*-1)),"")</f>
        <v/>
      </c>
      <c r="N3911" s="545"/>
      <c r="O3911" s="541"/>
      <c r="P3911" s="541"/>
      <c r="Q3911" s="537"/>
      <c r="R3911" s="537"/>
      <c r="S3911" s="537"/>
    </row>
    <row r="3912" spans="2:19" ht="18.75" customHeight="1">
      <c r="B3912" s="540"/>
      <c r="C3912" s="540"/>
      <c r="D3912" s="538" t="str">
        <f ca="1">IFERROR(_xludf.XLOOKUP(E3912,예산코드!D:D,예산코드!A:A),"")</f>
        <v/>
      </c>
      <c r="E3912" s="540"/>
      <c r="F3912" s="542"/>
      <c r="G3912" s="506"/>
      <c r="H3912" s="507"/>
      <c r="I3912" s="540"/>
      <c r="J3912" s="540"/>
      <c r="K3912" s="543"/>
      <c r="L3912" s="543"/>
      <c r="M3912" s="543" t="str">
        <f t="array" aca="1" ref="M3912" ca="1">IFERROR(_xludf.IFS(지출내역_LMT!$J3912="원천",지출내역_LMT!$K3912*3.3%*-1,지출내역_LMT!$J3912="원천/고용",SUM(지출내역_LMT!$K3912*3.3%*-1,지출내역_LMT!$K3912*75%*0.8%*-1)),"")</f>
        <v/>
      </c>
      <c r="N3912" s="543"/>
      <c r="O3912" s="540"/>
      <c r="P3912" s="540"/>
      <c r="Q3912" s="537"/>
      <c r="R3912" s="537"/>
      <c r="S3912" s="537"/>
    </row>
    <row r="3913" spans="2:19" ht="18.75" customHeight="1">
      <c r="B3913" s="541"/>
      <c r="C3913" s="541"/>
      <c r="D3913" s="538" t="str">
        <f ca="1">IFERROR(_xludf.XLOOKUP(E3913,예산코드!D:D,예산코드!A:A),"")</f>
        <v/>
      </c>
      <c r="E3913" s="541"/>
      <c r="F3913" s="544"/>
      <c r="G3913" s="508"/>
      <c r="H3913" s="509"/>
      <c r="I3913" s="541"/>
      <c r="J3913" s="541"/>
      <c r="K3913" s="545"/>
      <c r="L3913" s="545"/>
      <c r="M3913" s="545" t="str">
        <f t="array" aca="1" ref="M3913" ca="1">IFERROR(_xludf.IFS(지출내역_LMT!$J3913="원천",지출내역_LMT!$K3913*3.3%*-1,지출내역_LMT!$J3913="원천/고용",SUM(지출내역_LMT!$K3913*3.3%*-1,지출내역_LMT!$K3913*75%*0.8%*-1)),"")</f>
        <v/>
      </c>
      <c r="N3913" s="545"/>
      <c r="O3913" s="541"/>
      <c r="P3913" s="541"/>
      <c r="Q3913" s="537"/>
      <c r="R3913" s="537"/>
      <c r="S3913" s="537"/>
    </row>
    <row r="3914" spans="2:19" ht="18.75" customHeight="1">
      <c r="B3914" s="540"/>
      <c r="C3914" s="540"/>
      <c r="D3914" s="538" t="str">
        <f ca="1">IFERROR(_xludf.XLOOKUP(E3914,예산코드!D:D,예산코드!A:A),"")</f>
        <v/>
      </c>
      <c r="E3914" s="540"/>
      <c r="F3914" s="542"/>
      <c r="G3914" s="506"/>
      <c r="H3914" s="507"/>
      <c r="I3914" s="540"/>
      <c r="J3914" s="540"/>
      <c r="K3914" s="543"/>
      <c r="L3914" s="543"/>
      <c r="M3914" s="543" t="str">
        <f t="array" aca="1" ref="M3914" ca="1">IFERROR(_xludf.IFS(지출내역_LMT!$J3914="원천",지출내역_LMT!$K3914*3.3%*-1,지출내역_LMT!$J3914="원천/고용",SUM(지출내역_LMT!$K3914*3.3%*-1,지출내역_LMT!$K3914*75%*0.8%*-1)),"")</f>
        <v/>
      </c>
      <c r="N3914" s="543"/>
      <c r="O3914" s="540"/>
      <c r="P3914" s="540"/>
      <c r="Q3914" s="537"/>
      <c r="R3914" s="537"/>
      <c r="S3914" s="537"/>
    </row>
    <row r="3915" spans="2:19" ht="18.75" customHeight="1">
      <c r="B3915" s="541"/>
      <c r="C3915" s="541"/>
      <c r="D3915" s="538" t="str">
        <f ca="1">IFERROR(_xludf.XLOOKUP(E3915,예산코드!D:D,예산코드!A:A),"")</f>
        <v/>
      </c>
      <c r="E3915" s="541"/>
      <c r="F3915" s="544"/>
      <c r="G3915" s="508"/>
      <c r="H3915" s="509"/>
      <c r="I3915" s="541"/>
      <c r="J3915" s="541"/>
      <c r="K3915" s="545"/>
      <c r="L3915" s="545"/>
      <c r="M3915" s="545" t="str">
        <f t="array" aca="1" ref="M3915" ca="1">IFERROR(_xludf.IFS(지출내역_LMT!$J3915="원천",지출내역_LMT!$K3915*3.3%*-1,지출내역_LMT!$J3915="원천/고용",SUM(지출내역_LMT!$K3915*3.3%*-1,지출내역_LMT!$K3915*75%*0.8%*-1)),"")</f>
        <v/>
      </c>
      <c r="N3915" s="545"/>
      <c r="O3915" s="541"/>
      <c r="P3915" s="541"/>
      <c r="Q3915" s="537"/>
      <c r="R3915" s="537"/>
      <c r="S3915" s="537"/>
    </row>
    <row r="3916" spans="2:19" ht="18.75" customHeight="1">
      <c r="B3916" s="540"/>
      <c r="C3916" s="540"/>
      <c r="D3916" s="538" t="str">
        <f ca="1">IFERROR(_xludf.XLOOKUP(E3916,예산코드!D:D,예산코드!A:A),"")</f>
        <v/>
      </c>
      <c r="E3916" s="540"/>
      <c r="F3916" s="542"/>
      <c r="G3916" s="506"/>
      <c r="H3916" s="507"/>
      <c r="I3916" s="540"/>
      <c r="J3916" s="540"/>
      <c r="K3916" s="543"/>
      <c r="L3916" s="543"/>
      <c r="M3916" s="543" t="str">
        <f t="array" aca="1" ref="M3916" ca="1">IFERROR(_xludf.IFS(지출내역_LMT!$J3916="원천",지출내역_LMT!$K3916*3.3%*-1,지출내역_LMT!$J3916="원천/고용",SUM(지출내역_LMT!$K3916*3.3%*-1,지출내역_LMT!$K3916*75%*0.8%*-1)),"")</f>
        <v/>
      </c>
      <c r="N3916" s="543"/>
      <c r="O3916" s="540"/>
      <c r="P3916" s="540"/>
      <c r="Q3916" s="537"/>
      <c r="R3916" s="537"/>
      <c r="S3916" s="537"/>
    </row>
    <row r="3917" spans="2:19" ht="18.75" customHeight="1">
      <c r="B3917" s="541"/>
      <c r="C3917" s="541"/>
      <c r="D3917" s="538" t="str">
        <f ca="1">IFERROR(_xludf.XLOOKUP(E3917,예산코드!D:D,예산코드!A:A),"")</f>
        <v/>
      </c>
      <c r="E3917" s="541"/>
      <c r="F3917" s="544"/>
      <c r="G3917" s="508"/>
      <c r="H3917" s="509"/>
      <c r="I3917" s="541"/>
      <c r="J3917" s="541"/>
      <c r="K3917" s="545"/>
      <c r="L3917" s="545"/>
      <c r="M3917" s="545" t="str">
        <f t="array" aca="1" ref="M3917" ca="1">IFERROR(_xludf.IFS(지출내역_LMT!$J3917="원천",지출내역_LMT!$K3917*3.3%*-1,지출내역_LMT!$J3917="원천/고용",SUM(지출내역_LMT!$K3917*3.3%*-1,지출내역_LMT!$K3917*75%*0.8%*-1)),"")</f>
        <v/>
      </c>
      <c r="N3917" s="545"/>
      <c r="O3917" s="541"/>
      <c r="P3917" s="541"/>
      <c r="Q3917" s="537"/>
      <c r="R3917" s="537"/>
      <c r="S3917" s="537"/>
    </row>
    <row r="3918" spans="2:19" ht="18.75" customHeight="1">
      <c r="B3918" s="540"/>
      <c r="C3918" s="540"/>
      <c r="D3918" s="538" t="str">
        <f ca="1">IFERROR(_xludf.XLOOKUP(E3918,예산코드!D:D,예산코드!A:A),"")</f>
        <v/>
      </c>
      <c r="E3918" s="540"/>
      <c r="F3918" s="542"/>
      <c r="G3918" s="506"/>
      <c r="H3918" s="507"/>
      <c r="I3918" s="540"/>
      <c r="J3918" s="540"/>
      <c r="K3918" s="543"/>
      <c r="L3918" s="543"/>
      <c r="M3918" s="543" t="str">
        <f t="array" aca="1" ref="M3918" ca="1">IFERROR(_xludf.IFS(지출내역_LMT!$J3918="원천",지출내역_LMT!$K3918*3.3%*-1,지출내역_LMT!$J3918="원천/고용",SUM(지출내역_LMT!$K3918*3.3%*-1,지출내역_LMT!$K3918*75%*0.8%*-1)),"")</f>
        <v/>
      </c>
      <c r="N3918" s="543"/>
      <c r="O3918" s="540"/>
      <c r="P3918" s="540"/>
      <c r="Q3918" s="537"/>
      <c r="R3918" s="537"/>
      <c r="S3918" s="537"/>
    </row>
    <row r="3919" spans="2:19" ht="18.75" customHeight="1">
      <c r="B3919" s="541"/>
      <c r="C3919" s="541"/>
      <c r="D3919" s="538" t="str">
        <f ca="1">IFERROR(_xludf.XLOOKUP(E3919,예산코드!D:D,예산코드!A:A),"")</f>
        <v/>
      </c>
      <c r="E3919" s="541"/>
      <c r="F3919" s="544"/>
      <c r="G3919" s="508"/>
      <c r="H3919" s="509"/>
      <c r="I3919" s="541"/>
      <c r="J3919" s="541"/>
      <c r="K3919" s="545"/>
      <c r="L3919" s="545"/>
      <c r="M3919" s="545" t="str">
        <f t="array" aca="1" ref="M3919" ca="1">IFERROR(_xludf.IFS(지출내역_LMT!$J3919="원천",지출내역_LMT!$K3919*3.3%*-1,지출내역_LMT!$J3919="원천/고용",SUM(지출내역_LMT!$K3919*3.3%*-1,지출내역_LMT!$K3919*75%*0.8%*-1)),"")</f>
        <v/>
      </c>
      <c r="N3919" s="545"/>
      <c r="O3919" s="541"/>
      <c r="P3919" s="541"/>
      <c r="Q3919" s="537"/>
      <c r="R3919" s="537"/>
      <c r="S3919" s="537"/>
    </row>
    <row r="3920" spans="2:19" ht="18.75" customHeight="1">
      <c r="B3920" s="540"/>
      <c r="C3920" s="540"/>
      <c r="D3920" s="538" t="str">
        <f ca="1">IFERROR(_xludf.XLOOKUP(E3920,예산코드!D:D,예산코드!A:A),"")</f>
        <v/>
      </c>
      <c r="E3920" s="540"/>
      <c r="F3920" s="542"/>
      <c r="G3920" s="506"/>
      <c r="H3920" s="507"/>
      <c r="I3920" s="540"/>
      <c r="J3920" s="540"/>
      <c r="K3920" s="543"/>
      <c r="L3920" s="543"/>
      <c r="M3920" s="543" t="str">
        <f t="array" aca="1" ref="M3920" ca="1">IFERROR(_xludf.IFS(지출내역_LMT!$J3920="원천",지출내역_LMT!$K3920*3.3%*-1,지출내역_LMT!$J3920="원천/고용",SUM(지출내역_LMT!$K3920*3.3%*-1,지출내역_LMT!$K3920*75%*0.8%*-1)),"")</f>
        <v/>
      </c>
      <c r="N3920" s="543"/>
      <c r="O3920" s="540"/>
      <c r="P3920" s="540"/>
      <c r="Q3920" s="537"/>
      <c r="R3920" s="537"/>
      <c r="S3920" s="537"/>
    </row>
    <row r="3921" spans="2:19" ht="18.75" customHeight="1">
      <c r="B3921" s="541"/>
      <c r="C3921" s="541"/>
      <c r="D3921" s="538" t="str">
        <f ca="1">IFERROR(_xludf.XLOOKUP(E3921,예산코드!D:D,예산코드!A:A),"")</f>
        <v/>
      </c>
      <c r="E3921" s="541"/>
      <c r="F3921" s="544"/>
      <c r="G3921" s="508"/>
      <c r="H3921" s="509"/>
      <c r="I3921" s="541"/>
      <c r="J3921" s="541"/>
      <c r="K3921" s="545"/>
      <c r="L3921" s="545"/>
      <c r="M3921" s="545" t="str">
        <f t="array" aca="1" ref="M3921" ca="1">IFERROR(_xludf.IFS(지출내역_LMT!$J3921="원천",지출내역_LMT!$K3921*3.3%*-1,지출내역_LMT!$J3921="원천/고용",SUM(지출내역_LMT!$K3921*3.3%*-1,지출내역_LMT!$K3921*75%*0.8%*-1)),"")</f>
        <v/>
      </c>
      <c r="N3921" s="545"/>
      <c r="O3921" s="541"/>
      <c r="P3921" s="541"/>
      <c r="Q3921" s="537"/>
      <c r="R3921" s="537"/>
      <c r="S3921" s="537"/>
    </row>
    <row r="3922" spans="2:19" ht="18.75" customHeight="1">
      <c r="B3922" s="540"/>
      <c r="C3922" s="540"/>
      <c r="D3922" s="538" t="str">
        <f ca="1">IFERROR(_xludf.XLOOKUP(E3922,예산코드!D:D,예산코드!A:A),"")</f>
        <v/>
      </c>
      <c r="E3922" s="540"/>
      <c r="F3922" s="542"/>
      <c r="G3922" s="506"/>
      <c r="H3922" s="507"/>
      <c r="I3922" s="540"/>
      <c r="J3922" s="540"/>
      <c r="K3922" s="543"/>
      <c r="L3922" s="543"/>
      <c r="M3922" s="543" t="str">
        <f t="array" aca="1" ref="M3922" ca="1">IFERROR(_xludf.IFS(지출내역_LMT!$J3922="원천",지출내역_LMT!$K3922*3.3%*-1,지출내역_LMT!$J3922="원천/고용",SUM(지출내역_LMT!$K3922*3.3%*-1,지출내역_LMT!$K3922*75%*0.8%*-1)),"")</f>
        <v/>
      </c>
      <c r="N3922" s="543"/>
      <c r="O3922" s="540"/>
      <c r="P3922" s="540"/>
      <c r="Q3922" s="537"/>
      <c r="R3922" s="537"/>
      <c r="S3922" s="537"/>
    </row>
    <row r="3923" spans="2:19" ht="18.75" customHeight="1">
      <c r="B3923" s="541"/>
      <c r="C3923" s="541"/>
      <c r="D3923" s="538" t="str">
        <f ca="1">IFERROR(_xludf.XLOOKUP(E3923,예산코드!D:D,예산코드!A:A),"")</f>
        <v/>
      </c>
      <c r="E3923" s="541"/>
      <c r="F3923" s="544"/>
      <c r="G3923" s="508"/>
      <c r="H3923" s="509"/>
      <c r="I3923" s="541"/>
      <c r="J3923" s="541"/>
      <c r="K3923" s="545"/>
      <c r="L3923" s="545"/>
      <c r="M3923" s="545" t="str">
        <f t="array" aca="1" ref="M3923" ca="1">IFERROR(_xludf.IFS(지출내역_LMT!$J3923="원천",지출내역_LMT!$K3923*3.3%*-1,지출내역_LMT!$J3923="원천/고용",SUM(지출내역_LMT!$K3923*3.3%*-1,지출내역_LMT!$K3923*75%*0.8%*-1)),"")</f>
        <v/>
      </c>
      <c r="N3923" s="545"/>
      <c r="O3923" s="541"/>
      <c r="P3923" s="541"/>
      <c r="Q3923" s="537"/>
      <c r="R3923" s="537"/>
      <c r="S3923" s="537"/>
    </row>
    <row r="3924" spans="2:19" ht="18.75" customHeight="1">
      <c r="B3924" s="540"/>
      <c r="C3924" s="540"/>
      <c r="D3924" s="538" t="str">
        <f ca="1">IFERROR(_xludf.XLOOKUP(E3924,예산코드!D:D,예산코드!A:A),"")</f>
        <v/>
      </c>
      <c r="E3924" s="540"/>
      <c r="F3924" s="542"/>
      <c r="G3924" s="506"/>
      <c r="H3924" s="507"/>
      <c r="I3924" s="540"/>
      <c r="J3924" s="540"/>
      <c r="K3924" s="543"/>
      <c r="L3924" s="543"/>
      <c r="M3924" s="543" t="str">
        <f t="array" aca="1" ref="M3924" ca="1">IFERROR(_xludf.IFS(지출내역_LMT!$J3924="원천",지출내역_LMT!$K3924*3.3%*-1,지출내역_LMT!$J3924="원천/고용",SUM(지출내역_LMT!$K3924*3.3%*-1,지출내역_LMT!$K3924*75%*0.8%*-1)),"")</f>
        <v/>
      </c>
      <c r="N3924" s="543"/>
      <c r="O3924" s="540"/>
      <c r="P3924" s="540"/>
      <c r="Q3924" s="537"/>
      <c r="R3924" s="537"/>
      <c r="S3924" s="537"/>
    </row>
    <row r="3925" spans="2:19" ht="18.75" customHeight="1">
      <c r="B3925" s="541"/>
      <c r="C3925" s="541"/>
      <c r="D3925" s="538" t="str">
        <f ca="1">IFERROR(_xludf.XLOOKUP(E3925,예산코드!D:D,예산코드!A:A),"")</f>
        <v/>
      </c>
      <c r="E3925" s="541"/>
      <c r="F3925" s="544"/>
      <c r="G3925" s="508"/>
      <c r="H3925" s="509"/>
      <c r="I3925" s="541"/>
      <c r="J3925" s="541"/>
      <c r="K3925" s="545"/>
      <c r="L3925" s="545"/>
      <c r="M3925" s="545" t="str">
        <f t="array" aca="1" ref="M3925" ca="1">IFERROR(_xludf.IFS(지출내역_LMT!$J3925="원천",지출내역_LMT!$K3925*3.3%*-1,지출내역_LMT!$J3925="원천/고용",SUM(지출내역_LMT!$K3925*3.3%*-1,지출내역_LMT!$K3925*75%*0.8%*-1)),"")</f>
        <v/>
      </c>
      <c r="N3925" s="545"/>
      <c r="O3925" s="541"/>
      <c r="P3925" s="541"/>
      <c r="Q3925" s="537"/>
      <c r="R3925" s="537"/>
      <c r="S3925" s="537"/>
    </row>
    <row r="3926" spans="2:19" ht="18.75" customHeight="1">
      <c r="B3926" s="540"/>
      <c r="C3926" s="540"/>
      <c r="D3926" s="538" t="str">
        <f ca="1">IFERROR(_xludf.XLOOKUP(E3926,예산코드!D:D,예산코드!A:A),"")</f>
        <v/>
      </c>
      <c r="E3926" s="540"/>
      <c r="F3926" s="542"/>
      <c r="G3926" s="506"/>
      <c r="H3926" s="507"/>
      <c r="I3926" s="540"/>
      <c r="J3926" s="540"/>
      <c r="K3926" s="543"/>
      <c r="L3926" s="543"/>
      <c r="M3926" s="543" t="str">
        <f t="array" aca="1" ref="M3926" ca="1">IFERROR(_xludf.IFS(지출내역_LMT!$J3926="원천",지출내역_LMT!$K3926*3.3%*-1,지출내역_LMT!$J3926="원천/고용",SUM(지출내역_LMT!$K3926*3.3%*-1,지출내역_LMT!$K3926*75%*0.8%*-1)),"")</f>
        <v/>
      </c>
      <c r="N3926" s="543"/>
      <c r="O3926" s="540"/>
      <c r="P3926" s="540"/>
      <c r="Q3926" s="537"/>
      <c r="R3926" s="537"/>
      <c r="S3926" s="537"/>
    </row>
    <row r="3927" spans="2:19" ht="18.75" customHeight="1">
      <c r="B3927" s="541"/>
      <c r="C3927" s="541"/>
      <c r="D3927" s="538" t="str">
        <f ca="1">IFERROR(_xludf.XLOOKUP(E3927,예산코드!D:D,예산코드!A:A),"")</f>
        <v/>
      </c>
      <c r="E3927" s="541"/>
      <c r="F3927" s="544"/>
      <c r="G3927" s="508"/>
      <c r="H3927" s="509"/>
      <c r="I3927" s="541"/>
      <c r="J3927" s="541"/>
      <c r="K3927" s="545"/>
      <c r="L3927" s="545"/>
      <c r="M3927" s="545" t="str">
        <f t="array" aca="1" ref="M3927" ca="1">IFERROR(_xludf.IFS(지출내역_LMT!$J3927="원천",지출내역_LMT!$K3927*3.3%*-1,지출내역_LMT!$J3927="원천/고용",SUM(지출내역_LMT!$K3927*3.3%*-1,지출내역_LMT!$K3927*75%*0.8%*-1)),"")</f>
        <v/>
      </c>
      <c r="N3927" s="545"/>
      <c r="O3927" s="541"/>
      <c r="P3927" s="541"/>
      <c r="Q3927" s="537"/>
      <c r="R3927" s="537"/>
      <c r="S3927" s="537"/>
    </row>
    <row r="3928" spans="2:19" ht="18.75" customHeight="1">
      <c r="B3928" s="540"/>
      <c r="C3928" s="540"/>
      <c r="D3928" s="538" t="str">
        <f ca="1">IFERROR(_xludf.XLOOKUP(E3928,예산코드!D:D,예산코드!A:A),"")</f>
        <v/>
      </c>
      <c r="E3928" s="540"/>
      <c r="F3928" s="542"/>
      <c r="G3928" s="506"/>
      <c r="H3928" s="507"/>
      <c r="I3928" s="540"/>
      <c r="J3928" s="540"/>
      <c r="K3928" s="543"/>
      <c r="L3928" s="543"/>
      <c r="M3928" s="543" t="str">
        <f t="array" aca="1" ref="M3928" ca="1">IFERROR(_xludf.IFS(지출내역_LMT!$J3928="원천",지출내역_LMT!$K3928*3.3%*-1,지출내역_LMT!$J3928="원천/고용",SUM(지출내역_LMT!$K3928*3.3%*-1,지출내역_LMT!$K3928*75%*0.8%*-1)),"")</f>
        <v/>
      </c>
      <c r="N3928" s="543"/>
      <c r="O3928" s="540"/>
      <c r="P3928" s="540"/>
      <c r="Q3928" s="537"/>
      <c r="R3928" s="537"/>
      <c r="S3928" s="537"/>
    </row>
    <row r="3929" spans="2:19" ht="18.75" customHeight="1">
      <c r="B3929" s="541"/>
      <c r="C3929" s="541"/>
      <c r="D3929" s="538" t="str">
        <f ca="1">IFERROR(_xludf.XLOOKUP(E3929,예산코드!D:D,예산코드!A:A),"")</f>
        <v/>
      </c>
      <c r="E3929" s="541"/>
      <c r="F3929" s="544"/>
      <c r="G3929" s="508"/>
      <c r="H3929" s="509"/>
      <c r="I3929" s="541"/>
      <c r="J3929" s="541"/>
      <c r="K3929" s="545"/>
      <c r="L3929" s="545"/>
      <c r="M3929" s="545" t="str">
        <f t="array" aca="1" ref="M3929" ca="1">IFERROR(_xludf.IFS(지출내역_LMT!$J3929="원천",지출내역_LMT!$K3929*3.3%*-1,지출내역_LMT!$J3929="원천/고용",SUM(지출내역_LMT!$K3929*3.3%*-1,지출내역_LMT!$K3929*75%*0.8%*-1)),"")</f>
        <v/>
      </c>
      <c r="N3929" s="545"/>
      <c r="O3929" s="541"/>
      <c r="P3929" s="541"/>
      <c r="Q3929" s="537"/>
      <c r="R3929" s="537"/>
      <c r="S3929" s="537"/>
    </row>
    <row r="3930" spans="2:19" ht="18.75" customHeight="1">
      <c r="B3930" s="540"/>
      <c r="C3930" s="540"/>
      <c r="D3930" s="538" t="str">
        <f ca="1">IFERROR(_xludf.XLOOKUP(E3930,예산코드!D:D,예산코드!A:A),"")</f>
        <v/>
      </c>
      <c r="E3930" s="540"/>
      <c r="F3930" s="542"/>
      <c r="G3930" s="506"/>
      <c r="H3930" s="507"/>
      <c r="I3930" s="540"/>
      <c r="J3930" s="540"/>
      <c r="K3930" s="543"/>
      <c r="L3930" s="543"/>
      <c r="M3930" s="543" t="str">
        <f t="array" aca="1" ref="M3930" ca="1">IFERROR(_xludf.IFS(지출내역_LMT!$J3930="원천",지출내역_LMT!$K3930*3.3%*-1,지출내역_LMT!$J3930="원천/고용",SUM(지출내역_LMT!$K3930*3.3%*-1,지출내역_LMT!$K3930*75%*0.8%*-1)),"")</f>
        <v/>
      </c>
      <c r="N3930" s="543"/>
      <c r="O3930" s="540"/>
      <c r="P3930" s="540"/>
      <c r="Q3930" s="537"/>
      <c r="R3930" s="537"/>
      <c r="S3930" s="537"/>
    </row>
    <row r="3931" spans="2:19" ht="18.75" customHeight="1">
      <c r="B3931" s="541"/>
      <c r="C3931" s="541"/>
      <c r="D3931" s="538" t="str">
        <f ca="1">IFERROR(_xludf.XLOOKUP(E3931,예산코드!D:D,예산코드!A:A),"")</f>
        <v/>
      </c>
      <c r="E3931" s="541"/>
      <c r="F3931" s="544"/>
      <c r="G3931" s="508"/>
      <c r="H3931" s="509"/>
      <c r="I3931" s="541"/>
      <c r="J3931" s="541"/>
      <c r="K3931" s="545"/>
      <c r="L3931" s="545"/>
      <c r="M3931" s="545" t="str">
        <f t="array" aca="1" ref="M3931" ca="1">IFERROR(_xludf.IFS(지출내역_LMT!$J3931="원천",지출내역_LMT!$K3931*3.3%*-1,지출내역_LMT!$J3931="원천/고용",SUM(지출내역_LMT!$K3931*3.3%*-1,지출내역_LMT!$K3931*75%*0.8%*-1)),"")</f>
        <v/>
      </c>
      <c r="N3931" s="545"/>
      <c r="O3931" s="541"/>
      <c r="P3931" s="541"/>
      <c r="Q3931" s="537"/>
      <c r="R3931" s="537"/>
      <c r="S3931" s="537"/>
    </row>
    <row r="3932" spans="2:19" ht="18.75" customHeight="1">
      <c r="B3932" s="540"/>
      <c r="C3932" s="540"/>
      <c r="D3932" s="538" t="str">
        <f ca="1">IFERROR(_xludf.XLOOKUP(E3932,예산코드!D:D,예산코드!A:A),"")</f>
        <v/>
      </c>
      <c r="E3932" s="540"/>
      <c r="F3932" s="542"/>
      <c r="G3932" s="506"/>
      <c r="H3932" s="507"/>
      <c r="I3932" s="540"/>
      <c r="J3932" s="540"/>
      <c r="K3932" s="543"/>
      <c r="L3932" s="543"/>
      <c r="M3932" s="543" t="str">
        <f t="array" aca="1" ref="M3932" ca="1">IFERROR(_xludf.IFS(지출내역_LMT!$J3932="원천",지출내역_LMT!$K3932*3.3%*-1,지출내역_LMT!$J3932="원천/고용",SUM(지출내역_LMT!$K3932*3.3%*-1,지출내역_LMT!$K3932*75%*0.8%*-1)),"")</f>
        <v/>
      </c>
      <c r="N3932" s="543"/>
      <c r="O3932" s="540"/>
      <c r="P3932" s="540"/>
      <c r="Q3932" s="537"/>
      <c r="R3932" s="537"/>
      <c r="S3932" s="537"/>
    </row>
    <row r="3933" spans="2:19" ht="18.75" customHeight="1">
      <c r="B3933" s="541"/>
      <c r="C3933" s="541"/>
      <c r="D3933" s="538" t="str">
        <f ca="1">IFERROR(_xludf.XLOOKUP(E3933,예산코드!D:D,예산코드!A:A),"")</f>
        <v/>
      </c>
      <c r="E3933" s="541"/>
      <c r="F3933" s="544"/>
      <c r="G3933" s="508"/>
      <c r="H3933" s="509"/>
      <c r="I3933" s="541"/>
      <c r="J3933" s="541"/>
      <c r="K3933" s="545"/>
      <c r="L3933" s="545"/>
      <c r="M3933" s="545" t="str">
        <f t="array" aca="1" ref="M3933" ca="1">IFERROR(_xludf.IFS(지출내역_LMT!$J3933="원천",지출내역_LMT!$K3933*3.3%*-1,지출내역_LMT!$J3933="원천/고용",SUM(지출내역_LMT!$K3933*3.3%*-1,지출내역_LMT!$K3933*75%*0.8%*-1)),"")</f>
        <v/>
      </c>
      <c r="N3933" s="545"/>
      <c r="O3933" s="541"/>
      <c r="P3933" s="541"/>
      <c r="Q3933" s="537"/>
      <c r="R3933" s="537"/>
      <c r="S3933" s="537"/>
    </row>
    <row r="3934" spans="2:19" ht="18.75" customHeight="1">
      <c r="B3934" s="540"/>
      <c r="C3934" s="540"/>
      <c r="D3934" s="538" t="str">
        <f ca="1">IFERROR(_xludf.XLOOKUP(E3934,예산코드!D:D,예산코드!A:A),"")</f>
        <v/>
      </c>
      <c r="E3934" s="540"/>
      <c r="F3934" s="542"/>
      <c r="G3934" s="506"/>
      <c r="H3934" s="507"/>
      <c r="I3934" s="540"/>
      <c r="J3934" s="540"/>
      <c r="K3934" s="543"/>
      <c r="L3934" s="543"/>
      <c r="M3934" s="543" t="str">
        <f t="array" aca="1" ref="M3934" ca="1">IFERROR(_xludf.IFS(지출내역_LMT!$J3934="원천",지출내역_LMT!$K3934*3.3%*-1,지출내역_LMT!$J3934="원천/고용",SUM(지출내역_LMT!$K3934*3.3%*-1,지출내역_LMT!$K3934*75%*0.8%*-1)),"")</f>
        <v/>
      </c>
      <c r="N3934" s="543"/>
      <c r="O3934" s="540"/>
      <c r="P3934" s="540"/>
      <c r="Q3934" s="537"/>
      <c r="R3934" s="537"/>
      <c r="S3934" s="537"/>
    </row>
    <row r="3935" spans="2:19" ht="18.75" customHeight="1">
      <c r="B3935" s="541"/>
      <c r="C3935" s="541"/>
      <c r="D3935" s="538" t="str">
        <f ca="1">IFERROR(_xludf.XLOOKUP(E3935,예산코드!D:D,예산코드!A:A),"")</f>
        <v/>
      </c>
      <c r="E3935" s="541"/>
      <c r="F3935" s="544"/>
      <c r="G3935" s="508"/>
      <c r="H3935" s="509"/>
      <c r="I3935" s="541"/>
      <c r="J3935" s="541"/>
      <c r="K3935" s="545"/>
      <c r="L3935" s="545"/>
      <c r="M3935" s="545" t="str">
        <f t="array" aca="1" ref="M3935" ca="1">IFERROR(_xludf.IFS(지출내역_LMT!$J3935="원천",지출내역_LMT!$K3935*3.3%*-1,지출내역_LMT!$J3935="원천/고용",SUM(지출내역_LMT!$K3935*3.3%*-1,지출내역_LMT!$K3935*75%*0.8%*-1)),"")</f>
        <v/>
      </c>
      <c r="N3935" s="545"/>
      <c r="O3935" s="541"/>
      <c r="P3935" s="541"/>
      <c r="Q3935" s="537"/>
      <c r="R3935" s="537"/>
      <c r="S3935" s="537"/>
    </row>
    <row r="3936" spans="2:19" ht="18.75" customHeight="1">
      <c r="B3936" s="540"/>
      <c r="C3936" s="540"/>
      <c r="D3936" s="538" t="str">
        <f ca="1">IFERROR(_xludf.XLOOKUP(E3936,예산코드!D:D,예산코드!A:A),"")</f>
        <v/>
      </c>
      <c r="E3936" s="540"/>
      <c r="F3936" s="542"/>
      <c r="G3936" s="506"/>
      <c r="H3936" s="507"/>
      <c r="I3936" s="540"/>
      <c r="J3936" s="540"/>
      <c r="K3936" s="543"/>
      <c r="L3936" s="543"/>
      <c r="M3936" s="543" t="str">
        <f t="array" aca="1" ref="M3936" ca="1">IFERROR(_xludf.IFS(지출내역_LMT!$J3936="원천",지출내역_LMT!$K3936*3.3%*-1,지출내역_LMT!$J3936="원천/고용",SUM(지출내역_LMT!$K3936*3.3%*-1,지출내역_LMT!$K3936*75%*0.8%*-1)),"")</f>
        <v/>
      </c>
      <c r="N3936" s="543"/>
      <c r="O3936" s="540"/>
      <c r="P3936" s="540"/>
      <c r="Q3936" s="537"/>
      <c r="R3936" s="537"/>
      <c r="S3936" s="537"/>
    </row>
    <row r="3937" spans="2:19" ht="18.75" customHeight="1">
      <c r="B3937" s="541"/>
      <c r="C3937" s="541"/>
      <c r="D3937" s="538" t="str">
        <f ca="1">IFERROR(_xludf.XLOOKUP(E3937,예산코드!D:D,예산코드!A:A),"")</f>
        <v/>
      </c>
      <c r="E3937" s="541"/>
      <c r="F3937" s="544"/>
      <c r="G3937" s="508"/>
      <c r="H3937" s="509"/>
      <c r="I3937" s="541"/>
      <c r="J3937" s="541"/>
      <c r="K3937" s="545"/>
      <c r="L3937" s="545"/>
      <c r="M3937" s="545" t="str">
        <f t="array" aca="1" ref="M3937" ca="1">IFERROR(_xludf.IFS(지출내역_LMT!$J3937="원천",지출내역_LMT!$K3937*3.3%*-1,지출내역_LMT!$J3937="원천/고용",SUM(지출내역_LMT!$K3937*3.3%*-1,지출내역_LMT!$K3937*75%*0.8%*-1)),"")</f>
        <v/>
      </c>
      <c r="N3937" s="545"/>
      <c r="O3937" s="541"/>
      <c r="P3937" s="541"/>
      <c r="Q3937" s="537"/>
      <c r="R3937" s="537"/>
      <c r="S3937" s="537"/>
    </row>
    <row r="3938" spans="2:19" ht="18.75" customHeight="1">
      <c r="B3938" s="540"/>
      <c r="C3938" s="540"/>
      <c r="D3938" s="538" t="str">
        <f ca="1">IFERROR(_xludf.XLOOKUP(E3938,예산코드!D:D,예산코드!A:A),"")</f>
        <v/>
      </c>
      <c r="E3938" s="540"/>
      <c r="F3938" s="542"/>
      <c r="G3938" s="506"/>
      <c r="H3938" s="507"/>
      <c r="I3938" s="540"/>
      <c r="J3938" s="540"/>
      <c r="K3938" s="543"/>
      <c r="L3938" s="543"/>
      <c r="M3938" s="543" t="str">
        <f t="array" aca="1" ref="M3938" ca="1">IFERROR(_xludf.IFS(지출내역_LMT!$J3938="원천",지출내역_LMT!$K3938*3.3%*-1,지출내역_LMT!$J3938="원천/고용",SUM(지출내역_LMT!$K3938*3.3%*-1,지출내역_LMT!$K3938*75%*0.8%*-1)),"")</f>
        <v/>
      </c>
      <c r="N3938" s="543"/>
      <c r="O3938" s="540"/>
      <c r="P3938" s="540"/>
      <c r="Q3938" s="537"/>
      <c r="R3938" s="537"/>
      <c r="S3938" s="537"/>
    </row>
    <row r="3939" spans="2:19" ht="18.75" customHeight="1">
      <c r="B3939" s="541"/>
      <c r="C3939" s="541"/>
      <c r="D3939" s="538" t="str">
        <f ca="1">IFERROR(_xludf.XLOOKUP(E3939,예산코드!D:D,예산코드!A:A),"")</f>
        <v/>
      </c>
      <c r="E3939" s="541"/>
      <c r="F3939" s="544"/>
      <c r="G3939" s="508"/>
      <c r="H3939" s="509"/>
      <c r="I3939" s="541"/>
      <c r="J3939" s="541"/>
      <c r="K3939" s="545"/>
      <c r="L3939" s="545"/>
      <c r="M3939" s="545" t="str">
        <f t="array" aca="1" ref="M3939" ca="1">IFERROR(_xludf.IFS(지출내역_LMT!$J3939="원천",지출내역_LMT!$K3939*3.3%*-1,지출내역_LMT!$J3939="원천/고용",SUM(지출내역_LMT!$K3939*3.3%*-1,지출내역_LMT!$K3939*75%*0.8%*-1)),"")</f>
        <v/>
      </c>
      <c r="N3939" s="545"/>
      <c r="O3939" s="541"/>
      <c r="P3939" s="541"/>
      <c r="Q3939" s="537"/>
      <c r="R3939" s="537"/>
      <c r="S3939" s="537"/>
    </row>
    <row r="3940" spans="2:19" ht="18.75" customHeight="1">
      <c r="B3940" s="540"/>
      <c r="C3940" s="540"/>
      <c r="D3940" s="538" t="str">
        <f ca="1">IFERROR(_xludf.XLOOKUP(E3940,예산코드!D:D,예산코드!A:A),"")</f>
        <v/>
      </c>
      <c r="E3940" s="540"/>
      <c r="F3940" s="542"/>
      <c r="G3940" s="506"/>
      <c r="H3940" s="507"/>
      <c r="I3940" s="540"/>
      <c r="J3940" s="540"/>
      <c r="K3940" s="543"/>
      <c r="L3940" s="543"/>
      <c r="M3940" s="543" t="str">
        <f t="array" aca="1" ref="M3940" ca="1">IFERROR(_xludf.IFS(지출내역_LMT!$J3940="원천",지출내역_LMT!$K3940*3.3%*-1,지출내역_LMT!$J3940="원천/고용",SUM(지출내역_LMT!$K3940*3.3%*-1,지출내역_LMT!$K3940*75%*0.8%*-1)),"")</f>
        <v/>
      </c>
      <c r="N3940" s="543"/>
      <c r="O3940" s="540"/>
      <c r="P3940" s="540"/>
      <c r="Q3940" s="537"/>
      <c r="R3940" s="537"/>
      <c r="S3940" s="537"/>
    </row>
    <row r="3941" spans="2:19" ht="18.75" customHeight="1">
      <c r="B3941" s="541"/>
      <c r="C3941" s="541"/>
      <c r="D3941" s="538" t="str">
        <f ca="1">IFERROR(_xludf.XLOOKUP(E3941,예산코드!D:D,예산코드!A:A),"")</f>
        <v/>
      </c>
      <c r="E3941" s="541"/>
      <c r="F3941" s="544"/>
      <c r="G3941" s="508"/>
      <c r="H3941" s="509"/>
      <c r="I3941" s="541"/>
      <c r="J3941" s="541"/>
      <c r="K3941" s="545"/>
      <c r="L3941" s="545"/>
      <c r="M3941" s="545" t="str">
        <f t="array" aca="1" ref="M3941" ca="1">IFERROR(_xludf.IFS(지출내역_LMT!$J3941="원천",지출내역_LMT!$K3941*3.3%*-1,지출내역_LMT!$J3941="원천/고용",SUM(지출내역_LMT!$K3941*3.3%*-1,지출내역_LMT!$K3941*75%*0.8%*-1)),"")</f>
        <v/>
      </c>
      <c r="N3941" s="545"/>
      <c r="O3941" s="541"/>
      <c r="P3941" s="541"/>
      <c r="Q3941" s="537"/>
      <c r="R3941" s="537"/>
      <c r="S3941" s="537"/>
    </row>
    <row r="3942" spans="2:19" ht="18.75" customHeight="1">
      <c r="B3942" s="540"/>
      <c r="C3942" s="540"/>
      <c r="D3942" s="538" t="str">
        <f ca="1">IFERROR(_xludf.XLOOKUP(E3942,예산코드!D:D,예산코드!A:A),"")</f>
        <v/>
      </c>
      <c r="E3942" s="540"/>
      <c r="F3942" s="542"/>
      <c r="G3942" s="506"/>
      <c r="H3942" s="507"/>
      <c r="I3942" s="540"/>
      <c r="J3942" s="540"/>
      <c r="K3942" s="543"/>
      <c r="L3942" s="543"/>
      <c r="M3942" s="543" t="str">
        <f t="array" aca="1" ref="M3942" ca="1">IFERROR(_xludf.IFS(지출내역_LMT!$J3942="원천",지출내역_LMT!$K3942*3.3%*-1,지출내역_LMT!$J3942="원천/고용",SUM(지출내역_LMT!$K3942*3.3%*-1,지출내역_LMT!$K3942*75%*0.8%*-1)),"")</f>
        <v/>
      </c>
      <c r="N3942" s="543"/>
      <c r="O3942" s="540"/>
      <c r="P3942" s="540"/>
      <c r="Q3942" s="537"/>
      <c r="R3942" s="537"/>
      <c r="S3942" s="537"/>
    </row>
    <row r="3943" spans="2:19" ht="18.75" customHeight="1">
      <c r="B3943" s="541"/>
      <c r="C3943" s="541"/>
      <c r="D3943" s="538" t="str">
        <f ca="1">IFERROR(_xludf.XLOOKUP(E3943,예산코드!D:D,예산코드!A:A),"")</f>
        <v/>
      </c>
      <c r="E3943" s="541"/>
      <c r="F3943" s="544"/>
      <c r="G3943" s="508"/>
      <c r="H3943" s="509"/>
      <c r="I3943" s="541"/>
      <c r="J3943" s="541"/>
      <c r="K3943" s="545"/>
      <c r="L3943" s="545"/>
      <c r="M3943" s="545" t="str">
        <f t="array" aca="1" ref="M3943" ca="1">IFERROR(_xludf.IFS(지출내역_LMT!$J3943="원천",지출내역_LMT!$K3943*3.3%*-1,지출내역_LMT!$J3943="원천/고용",SUM(지출내역_LMT!$K3943*3.3%*-1,지출내역_LMT!$K3943*75%*0.8%*-1)),"")</f>
        <v/>
      </c>
      <c r="N3943" s="545"/>
      <c r="O3943" s="541"/>
      <c r="P3943" s="541"/>
      <c r="Q3943" s="537"/>
      <c r="R3943" s="537"/>
      <c r="S3943" s="537"/>
    </row>
    <row r="3944" spans="2:19" ht="18.75" customHeight="1">
      <c r="B3944" s="540"/>
      <c r="C3944" s="540"/>
      <c r="D3944" s="538" t="str">
        <f ca="1">IFERROR(_xludf.XLOOKUP(E3944,예산코드!D:D,예산코드!A:A),"")</f>
        <v/>
      </c>
      <c r="E3944" s="540"/>
      <c r="F3944" s="542"/>
      <c r="G3944" s="506"/>
      <c r="H3944" s="507"/>
      <c r="I3944" s="540"/>
      <c r="J3944" s="540"/>
      <c r="K3944" s="543"/>
      <c r="L3944" s="543"/>
      <c r="M3944" s="543" t="str">
        <f t="array" aca="1" ref="M3944" ca="1">IFERROR(_xludf.IFS(지출내역_LMT!$J3944="원천",지출내역_LMT!$K3944*3.3%*-1,지출내역_LMT!$J3944="원천/고용",SUM(지출내역_LMT!$K3944*3.3%*-1,지출내역_LMT!$K3944*75%*0.8%*-1)),"")</f>
        <v/>
      </c>
      <c r="N3944" s="543"/>
      <c r="O3944" s="540"/>
      <c r="P3944" s="540"/>
      <c r="Q3944" s="537"/>
      <c r="R3944" s="537"/>
      <c r="S3944" s="537"/>
    </row>
    <row r="3945" spans="2:19" ht="18.75" customHeight="1">
      <c r="B3945" s="541"/>
      <c r="C3945" s="541"/>
      <c r="D3945" s="538" t="str">
        <f ca="1">IFERROR(_xludf.XLOOKUP(E3945,예산코드!D:D,예산코드!A:A),"")</f>
        <v/>
      </c>
      <c r="E3945" s="541"/>
      <c r="F3945" s="544"/>
      <c r="G3945" s="508"/>
      <c r="H3945" s="509"/>
      <c r="I3945" s="541"/>
      <c r="J3945" s="541"/>
      <c r="K3945" s="545"/>
      <c r="L3945" s="545"/>
      <c r="M3945" s="545" t="str">
        <f t="array" aca="1" ref="M3945" ca="1">IFERROR(_xludf.IFS(지출내역_LMT!$J3945="원천",지출내역_LMT!$K3945*3.3%*-1,지출내역_LMT!$J3945="원천/고용",SUM(지출내역_LMT!$K3945*3.3%*-1,지출내역_LMT!$K3945*75%*0.8%*-1)),"")</f>
        <v/>
      </c>
      <c r="N3945" s="545"/>
      <c r="O3945" s="541"/>
      <c r="P3945" s="541"/>
      <c r="Q3945" s="537"/>
      <c r="R3945" s="537"/>
      <c r="S3945" s="537"/>
    </row>
    <row r="3946" spans="2:19" ht="18.75" customHeight="1">
      <c r="B3946" s="540"/>
      <c r="C3946" s="540"/>
      <c r="D3946" s="538" t="str">
        <f ca="1">IFERROR(_xludf.XLOOKUP(E3946,예산코드!D:D,예산코드!A:A),"")</f>
        <v/>
      </c>
      <c r="E3946" s="540"/>
      <c r="F3946" s="542"/>
      <c r="G3946" s="506"/>
      <c r="H3946" s="507"/>
      <c r="I3946" s="540"/>
      <c r="J3946" s="540"/>
      <c r="K3946" s="543"/>
      <c r="L3946" s="543"/>
      <c r="M3946" s="543" t="str">
        <f t="array" aca="1" ref="M3946" ca="1">IFERROR(_xludf.IFS(지출내역_LMT!$J3946="원천",지출내역_LMT!$K3946*3.3%*-1,지출내역_LMT!$J3946="원천/고용",SUM(지출내역_LMT!$K3946*3.3%*-1,지출내역_LMT!$K3946*75%*0.8%*-1)),"")</f>
        <v/>
      </c>
      <c r="N3946" s="543"/>
      <c r="O3946" s="540"/>
      <c r="P3946" s="540"/>
      <c r="Q3946" s="537"/>
      <c r="R3946" s="537"/>
      <c r="S3946" s="537"/>
    </row>
    <row r="3947" spans="2:19" ht="18.75" customHeight="1">
      <c r="B3947" s="541"/>
      <c r="C3947" s="541"/>
      <c r="D3947" s="538" t="str">
        <f ca="1">IFERROR(_xludf.XLOOKUP(E3947,예산코드!D:D,예산코드!A:A),"")</f>
        <v/>
      </c>
      <c r="E3947" s="541"/>
      <c r="F3947" s="544"/>
      <c r="G3947" s="508"/>
      <c r="H3947" s="509"/>
      <c r="I3947" s="541"/>
      <c r="J3947" s="541"/>
      <c r="K3947" s="545"/>
      <c r="L3947" s="545"/>
      <c r="M3947" s="545" t="str">
        <f t="array" aca="1" ref="M3947" ca="1">IFERROR(_xludf.IFS(지출내역_LMT!$J3947="원천",지출내역_LMT!$K3947*3.3%*-1,지출내역_LMT!$J3947="원천/고용",SUM(지출내역_LMT!$K3947*3.3%*-1,지출내역_LMT!$K3947*75%*0.8%*-1)),"")</f>
        <v/>
      </c>
      <c r="N3947" s="545"/>
      <c r="O3947" s="541"/>
      <c r="P3947" s="541"/>
      <c r="Q3947" s="537"/>
      <c r="R3947" s="537"/>
      <c r="S3947" s="537"/>
    </row>
    <row r="3948" spans="2:19" ht="18.75" customHeight="1">
      <c r="B3948" s="540"/>
      <c r="C3948" s="540"/>
      <c r="D3948" s="538" t="str">
        <f ca="1">IFERROR(_xludf.XLOOKUP(E3948,예산코드!D:D,예산코드!A:A),"")</f>
        <v/>
      </c>
      <c r="E3948" s="540"/>
      <c r="F3948" s="542"/>
      <c r="G3948" s="506"/>
      <c r="H3948" s="507"/>
      <c r="I3948" s="540"/>
      <c r="J3948" s="540"/>
      <c r="K3948" s="543"/>
      <c r="L3948" s="543"/>
      <c r="M3948" s="543" t="str">
        <f t="array" aca="1" ref="M3948" ca="1">IFERROR(_xludf.IFS(지출내역_LMT!$J3948="원천",지출내역_LMT!$K3948*3.3%*-1,지출내역_LMT!$J3948="원천/고용",SUM(지출내역_LMT!$K3948*3.3%*-1,지출내역_LMT!$K3948*75%*0.8%*-1)),"")</f>
        <v/>
      </c>
      <c r="N3948" s="543"/>
      <c r="O3948" s="540"/>
      <c r="P3948" s="540"/>
      <c r="Q3948" s="537"/>
      <c r="R3948" s="537"/>
      <c r="S3948" s="537"/>
    </row>
    <row r="3949" spans="2:19" ht="18.75" customHeight="1">
      <c r="B3949" s="541"/>
      <c r="C3949" s="541"/>
      <c r="D3949" s="538" t="str">
        <f ca="1">IFERROR(_xludf.XLOOKUP(E3949,예산코드!D:D,예산코드!A:A),"")</f>
        <v/>
      </c>
      <c r="E3949" s="541"/>
      <c r="F3949" s="544"/>
      <c r="G3949" s="508"/>
      <c r="H3949" s="509"/>
      <c r="I3949" s="541"/>
      <c r="J3949" s="541"/>
      <c r="K3949" s="545"/>
      <c r="L3949" s="545"/>
      <c r="M3949" s="545" t="str">
        <f t="array" aca="1" ref="M3949" ca="1">IFERROR(_xludf.IFS(지출내역_LMT!$J3949="원천",지출내역_LMT!$K3949*3.3%*-1,지출내역_LMT!$J3949="원천/고용",SUM(지출내역_LMT!$K3949*3.3%*-1,지출내역_LMT!$K3949*75%*0.8%*-1)),"")</f>
        <v/>
      </c>
      <c r="N3949" s="545"/>
      <c r="O3949" s="541"/>
      <c r="P3949" s="541"/>
      <c r="Q3949" s="537"/>
      <c r="R3949" s="537"/>
      <c r="S3949" s="537"/>
    </row>
    <row r="3950" spans="2:19" ht="18.75" customHeight="1">
      <c r="B3950" s="540"/>
      <c r="C3950" s="540"/>
      <c r="D3950" s="538" t="str">
        <f ca="1">IFERROR(_xludf.XLOOKUP(E3950,예산코드!D:D,예산코드!A:A),"")</f>
        <v/>
      </c>
      <c r="E3950" s="540"/>
      <c r="F3950" s="542"/>
      <c r="G3950" s="506"/>
      <c r="H3950" s="507"/>
      <c r="I3950" s="540"/>
      <c r="J3950" s="540"/>
      <c r="K3950" s="543"/>
      <c r="L3950" s="543"/>
      <c r="M3950" s="543" t="str">
        <f t="array" aca="1" ref="M3950" ca="1">IFERROR(_xludf.IFS(지출내역_LMT!$J3950="원천",지출내역_LMT!$K3950*3.3%*-1,지출내역_LMT!$J3950="원천/고용",SUM(지출내역_LMT!$K3950*3.3%*-1,지출내역_LMT!$K3950*75%*0.8%*-1)),"")</f>
        <v/>
      </c>
      <c r="N3950" s="543"/>
      <c r="O3950" s="540"/>
      <c r="P3950" s="540"/>
      <c r="Q3950" s="537"/>
      <c r="R3950" s="537"/>
      <c r="S3950" s="537"/>
    </row>
    <row r="3951" spans="2:19" ht="18.75" customHeight="1">
      <c r="B3951" s="541"/>
      <c r="C3951" s="541"/>
      <c r="D3951" s="538" t="str">
        <f ca="1">IFERROR(_xludf.XLOOKUP(E3951,예산코드!D:D,예산코드!A:A),"")</f>
        <v/>
      </c>
      <c r="E3951" s="541"/>
      <c r="F3951" s="544"/>
      <c r="G3951" s="508"/>
      <c r="H3951" s="509"/>
      <c r="I3951" s="541"/>
      <c r="J3951" s="541"/>
      <c r="K3951" s="545"/>
      <c r="L3951" s="545"/>
      <c r="M3951" s="545" t="str">
        <f t="array" aca="1" ref="M3951" ca="1">IFERROR(_xludf.IFS(지출내역_LMT!$J3951="원천",지출내역_LMT!$K3951*3.3%*-1,지출내역_LMT!$J3951="원천/고용",SUM(지출내역_LMT!$K3951*3.3%*-1,지출내역_LMT!$K3951*75%*0.8%*-1)),"")</f>
        <v/>
      </c>
      <c r="N3951" s="545"/>
      <c r="O3951" s="541"/>
      <c r="P3951" s="541"/>
      <c r="Q3951" s="537"/>
      <c r="R3951" s="537"/>
      <c r="S3951" s="537"/>
    </row>
    <row r="3952" spans="2:19" ht="18.75" customHeight="1">
      <c r="B3952" s="540"/>
      <c r="C3952" s="540"/>
      <c r="D3952" s="538" t="str">
        <f ca="1">IFERROR(_xludf.XLOOKUP(E3952,예산코드!D:D,예산코드!A:A),"")</f>
        <v/>
      </c>
      <c r="E3952" s="540"/>
      <c r="F3952" s="542"/>
      <c r="G3952" s="506"/>
      <c r="H3952" s="507"/>
      <c r="I3952" s="540"/>
      <c r="J3952" s="540"/>
      <c r="K3952" s="543"/>
      <c r="L3952" s="543"/>
      <c r="M3952" s="543" t="str">
        <f t="array" aca="1" ref="M3952" ca="1">IFERROR(_xludf.IFS(지출내역_LMT!$J3952="원천",지출내역_LMT!$K3952*3.3%*-1,지출내역_LMT!$J3952="원천/고용",SUM(지출내역_LMT!$K3952*3.3%*-1,지출내역_LMT!$K3952*75%*0.8%*-1)),"")</f>
        <v/>
      </c>
      <c r="N3952" s="543"/>
      <c r="O3952" s="540"/>
      <c r="P3952" s="540"/>
      <c r="Q3952" s="537"/>
      <c r="R3952" s="537"/>
      <c r="S3952" s="537"/>
    </row>
    <row r="3953" spans="2:19" ht="18.75" customHeight="1">
      <c r="B3953" s="541"/>
      <c r="C3953" s="541"/>
      <c r="D3953" s="538" t="str">
        <f ca="1">IFERROR(_xludf.XLOOKUP(E3953,예산코드!D:D,예산코드!A:A),"")</f>
        <v/>
      </c>
      <c r="E3953" s="541"/>
      <c r="F3953" s="544"/>
      <c r="G3953" s="508"/>
      <c r="H3953" s="509"/>
      <c r="I3953" s="541"/>
      <c r="J3953" s="541"/>
      <c r="K3953" s="545"/>
      <c r="L3953" s="545"/>
      <c r="M3953" s="545" t="str">
        <f t="array" aca="1" ref="M3953" ca="1">IFERROR(_xludf.IFS(지출내역_LMT!$J3953="원천",지출내역_LMT!$K3953*3.3%*-1,지출내역_LMT!$J3953="원천/고용",SUM(지출내역_LMT!$K3953*3.3%*-1,지출내역_LMT!$K3953*75%*0.8%*-1)),"")</f>
        <v/>
      </c>
      <c r="N3953" s="545"/>
      <c r="O3953" s="541"/>
      <c r="P3953" s="541"/>
      <c r="Q3953" s="537"/>
      <c r="R3953" s="537"/>
      <c r="S3953" s="537"/>
    </row>
    <row r="3954" spans="2:19" ht="18.75" customHeight="1">
      <c r="B3954" s="540"/>
      <c r="C3954" s="540"/>
      <c r="D3954" s="538" t="str">
        <f ca="1">IFERROR(_xludf.XLOOKUP(E3954,예산코드!D:D,예산코드!A:A),"")</f>
        <v/>
      </c>
      <c r="E3954" s="540"/>
      <c r="F3954" s="542"/>
      <c r="G3954" s="506"/>
      <c r="H3954" s="507"/>
      <c r="I3954" s="540"/>
      <c r="J3954" s="540"/>
      <c r="K3954" s="543"/>
      <c r="L3954" s="543"/>
      <c r="M3954" s="543" t="str">
        <f t="array" aca="1" ref="M3954" ca="1">IFERROR(_xludf.IFS(지출내역_LMT!$J3954="원천",지출내역_LMT!$K3954*3.3%*-1,지출내역_LMT!$J3954="원천/고용",SUM(지출내역_LMT!$K3954*3.3%*-1,지출내역_LMT!$K3954*75%*0.8%*-1)),"")</f>
        <v/>
      </c>
      <c r="N3954" s="543"/>
      <c r="O3954" s="540"/>
      <c r="P3954" s="540"/>
      <c r="Q3954" s="537"/>
      <c r="R3954" s="537"/>
      <c r="S3954" s="537"/>
    </row>
    <row r="3955" spans="2:19" ht="18.75" customHeight="1">
      <c r="B3955" s="541"/>
      <c r="C3955" s="541"/>
      <c r="D3955" s="538" t="str">
        <f ca="1">IFERROR(_xludf.XLOOKUP(E3955,예산코드!D:D,예산코드!A:A),"")</f>
        <v/>
      </c>
      <c r="E3955" s="541"/>
      <c r="F3955" s="544"/>
      <c r="G3955" s="508"/>
      <c r="H3955" s="509"/>
      <c r="I3955" s="541"/>
      <c r="J3955" s="541"/>
      <c r="K3955" s="545"/>
      <c r="L3955" s="545"/>
      <c r="M3955" s="545" t="str">
        <f t="array" aca="1" ref="M3955" ca="1">IFERROR(_xludf.IFS(지출내역_LMT!$J3955="원천",지출내역_LMT!$K3955*3.3%*-1,지출내역_LMT!$J3955="원천/고용",SUM(지출내역_LMT!$K3955*3.3%*-1,지출내역_LMT!$K3955*75%*0.8%*-1)),"")</f>
        <v/>
      </c>
      <c r="N3955" s="545"/>
      <c r="O3955" s="541"/>
      <c r="P3955" s="541"/>
      <c r="Q3955" s="537"/>
      <c r="R3955" s="537"/>
      <c r="S3955" s="537"/>
    </row>
    <row r="3956" spans="2:19" ht="18.75" customHeight="1">
      <c r="B3956" s="540"/>
      <c r="C3956" s="540"/>
      <c r="D3956" s="538" t="str">
        <f ca="1">IFERROR(_xludf.XLOOKUP(E3956,예산코드!D:D,예산코드!A:A),"")</f>
        <v/>
      </c>
      <c r="E3956" s="540"/>
      <c r="F3956" s="542"/>
      <c r="G3956" s="506"/>
      <c r="H3956" s="507"/>
      <c r="I3956" s="540"/>
      <c r="J3956" s="540"/>
      <c r="K3956" s="543"/>
      <c r="L3956" s="543"/>
      <c r="M3956" s="543" t="str">
        <f t="array" aca="1" ref="M3956" ca="1">IFERROR(_xludf.IFS(지출내역_LMT!$J3956="원천",지출내역_LMT!$K3956*3.3%*-1,지출내역_LMT!$J3956="원천/고용",SUM(지출내역_LMT!$K3956*3.3%*-1,지출내역_LMT!$K3956*75%*0.8%*-1)),"")</f>
        <v/>
      </c>
      <c r="N3956" s="543"/>
      <c r="O3956" s="540"/>
      <c r="P3956" s="540"/>
      <c r="Q3956" s="537"/>
      <c r="R3956" s="537"/>
      <c r="S3956" s="537"/>
    </row>
    <row r="3957" spans="2:19" ht="18.75" customHeight="1">
      <c r="B3957" s="541"/>
      <c r="C3957" s="541"/>
      <c r="D3957" s="538" t="str">
        <f ca="1">IFERROR(_xludf.XLOOKUP(E3957,예산코드!D:D,예산코드!A:A),"")</f>
        <v/>
      </c>
      <c r="E3957" s="541"/>
      <c r="F3957" s="544"/>
      <c r="G3957" s="508"/>
      <c r="H3957" s="509"/>
      <c r="I3957" s="541"/>
      <c r="J3957" s="541"/>
      <c r="K3957" s="545"/>
      <c r="L3957" s="545"/>
      <c r="M3957" s="545" t="str">
        <f t="array" aca="1" ref="M3957" ca="1">IFERROR(_xludf.IFS(지출내역_LMT!$J3957="원천",지출내역_LMT!$K3957*3.3%*-1,지출내역_LMT!$J3957="원천/고용",SUM(지출내역_LMT!$K3957*3.3%*-1,지출내역_LMT!$K3957*75%*0.8%*-1)),"")</f>
        <v/>
      </c>
      <c r="N3957" s="545"/>
      <c r="O3957" s="541"/>
      <c r="P3957" s="541"/>
      <c r="Q3957" s="537"/>
      <c r="R3957" s="537"/>
      <c r="S3957" s="537"/>
    </row>
    <row r="3958" spans="2:19" ht="18.75" customHeight="1">
      <c r="B3958" s="540"/>
      <c r="C3958" s="540"/>
      <c r="D3958" s="538" t="str">
        <f ca="1">IFERROR(_xludf.XLOOKUP(E3958,예산코드!D:D,예산코드!A:A),"")</f>
        <v/>
      </c>
      <c r="E3958" s="540"/>
      <c r="F3958" s="542"/>
      <c r="G3958" s="506"/>
      <c r="H3958" s="507"/>
      <c r="I3958" s="540"/>
      <c r="J3958" s="540"/>
      <c r="K3958" s="543"/>
      <c r="L3958" s="543"/>
      <c r="M3958" s="543" t="str">
        <f t="array" aca="1" ref="M3958" ca="1">IFERROR(_xludf.IFS(지출내역_LMT!$J3958="원천",지출내역_LMT!$K3958*3.3%*-1,지출내역_LMT!$J3958="원천/고용",SUM(지출내역_LMT!$K3958*3.3%*-1,지출내역_LMT!$K3958*75%*0.8%*-1)),"")</f>
        <v/>
      </c>
      <c r="N3958" s="543"/>
      <c r="O3958" s="540"/>
      <c r="P3958" s="540"/>
      <c r="Q3958" s="537"/>
      <c r="R3958" s="537"/>
      <c r="S3958" s="537"/>
    </row>
    <row r="3959" spans="2:19" ht="18.75" customHeight="1">
      <c r="B3959" s="541"/>
      <c r="C3959" s="541"/>
      <c r="D3959" s="538" t="str">
        <f ca="1">IFERROR(_xludf.XLOOKUP(E3959,예산코드!D:D,예산코드!A:A),"")</f>
        <v/>
      </c>
      <c r="E3959" s="541"/>
      <c r="F3959" s="544"/>
      <c r="G3959" s="508"/>
      <c r="H3959" s="509"/>
      <c r="I3959" s="541"/>
      <c r="J3959" s="541"/>
      <c r="K3959" s="545"/>
      <c r="L3959" s="545"/>
      <c r="M3959" s="545" t="str">
        <f t="array" aca="1" ref="M3959" ca="1">IFERROR(_xludf.IFS(지출내역_LMT!$J3959="원천",지출내역_LMT!$K3959*3.3%*-1,지출내역_LMT!$J3959="원천/고용",SUM(지출내역_LMT!$K3959*3.3%*-1,지출내역_LMT!$K3959*75%*0.8%*-1)),"")</f>
        <v/>
      </c>
      <c r="N3959" s="545"/>
      <c r="O3959" s="541"/>
      <c r="P3959" s="541"/>
      <c r="Q3959" s="537"/>
      <c r="R3959" s="537"/>
      <c r="S3959" s="537"/>
    </row>
    <row r="3960" spans="2:19" ht="18.75" customHeight="1">
      <c r="B3960" s="540"/>
      <c r="C3960" s="540"/>
      <c r="D3960" s="538" t="str">
        <f ca="1">IFERROR(_xludf.XLOOKUP(E3960,예산코드!D:D,예산코드!A:A),"")</f>
        <v/>
      </c>
      <c r="E3960" s="540"/>
      <c r="F3960" s="542"/>
      <c r="G3960" s="506"/>
      <c r="H3960" s="507"/>
      <c r="I3960" s="540"/>
      <c r="J3960" s="540"/>
      <c r="K3960" s="543"/>
      <c r="L3960" s="543"/>
      <c r="M3960" s="543" t="str">
        <f t="array" aca="1" ref="M3960" ca="1">IFERROR(_xludf.IFS(지출내역_LMT!$J3960="원천",지출내역_LMT!$K3960*3.3%*-1,지출내역_LMT!$J3960="원천/고용",SUM(지출내역_LMT!$K3960*3.3%*-1,지출내역_LMT!$K3960*75%*0.8%*-1)),"")</f>
        <v/>
      </c>
      <c r="N3960" s="543"/>
      <c r="O3960" s="540"/>
      <c r="P3960" s="540"/>
      <c r="Q3960" s="537"/>
      <c r="R3960" s="537"/>
      <c r="S3960" s="537"/>
    </row>
    <row r="3961" spans="2:19" ht="18.75" customHeight="1">
      <c r="B3961" s="541"/>
      <c r="C3961" s="541"/>
      <c r="D3961" s="538" t="str">
        <f ca="1">IFERROR(_xludf.XLOOKUP(E3961,예산코드!D:D,예산코드!A:A),"")</f>
        <v/>
      </c>
      <c r="E3961" s="541"/>
      <c r="F3961" s="544"/>
      <c r="G3961" s="508"/>
      <c r="H3961" s="509"/>
      <c r="I3961" s="541"/>
      <c r="J3961" s="541"/>
      <c r="K3961" s="545"/>
      <c r="L3961" s="545"/>
      <c r="M3961" s="545" t="str">
        <f t="array" aca="1" ref="M3961" ca="1">IFERROR(_xludf.IFS(지출내역_LMT!$J3961="원천",지출내역_LMT!$K3961*3.3%*-1,지출내역_LMT!$J3961="원천/고용",SUM(지출내역_LMT!$K3961*3.3%*-1,지출내역_LMT!$K3961*75%*0.8%*-1)),"")</f>
        <v/>
      </c>
      <c r="N3961" s="545"/>
      <c r="O3961" s="541"/>
      <c r="P3961" s="541"/>
      <c r="Q3961" s="537"/>
      <c r="R3961" s="537"/>
      <c r="S3961" s="537"/>
    </row>
    <row r="3962" spans="2:19" ht="18.75" customHeight="1">
      <c r="B3962" s="540"/>
      <c r="C3962" s="540"/>
      <c r="D3962" s="538" t="str">
        <f ca="1">IFERROR(_xludf.XLOOKUP(E3962,예산코드!D:D,예산코드!A:A),"")</f>
        <v/>
      </c>
      <c r="E3962" s="540"/>
      <c r="F3962" s="542"/>
      <c r="G3962" s="506"/>
      <c r="H3962" s="507"/>
      <c r="I3962" s="540"/>
      <c r="J3962" s="540"/>
      <c r="K3962" s="543"/>
      <c r="L3962" s="543"/>
      <c r="M3962" s="543" t="str">
        <f t="array" aca="1" ref="M3962" ca="1">IFERROR(_xludf.IFS(지출내역_LMT!$J3962="원천",지출내역_LMT!$K3962*3.3%*-1,지출내역_LMT!$J3962="원천/고용",SUM(지출내역_LMT!$K3962*3.3%*-1,지출내역_LMT!$K3962*75%*0.8%*-1)),"")</f>
        <v/>
      </c>
      <c r="N3962" s="543"/>
      <c r="O3962" s="540"/>
      <c r="P3962" s="540"/>
      <c r="Q3962" s="537"/>
      <c r="R3962" s="537"/>
      <c r="S3962" s="537"/>
    </row>
    <row r="3963" spans="2:19" ht="18.75" customHeight="1">
      <c r="B3963" s="541"/>
      <c r="C3963" s="541"/>
      <c r="D3963" s="538" t="str">
        <f ca="1">IFERROR(_xludf.XLOOKUP(E3963,예산코드!D:D,예산코드!A:A),"")</f>
        <v/>
      </c>
      <c r="E3963" s="541"/>
      <c r="F3963" s="544"/>
      <c r="G3963" s="508"/>
      <c r="H3963" s="509"/>
      <c r="I3963" s="541"/>
      <c r="J3963" s="541"/>
      <c r="K3963" s="545"/>
      <c r="L3963" s="545"/>
      <c r="M3963" s="545" t="str">
        <f t="array" aca="1" ref="M3963" ca="1">IFERROR(_xludf.IFS(지출내역_LMT!$J3963="원천",지출내역_LMT!$K3963*3.3%*-1,지출내역_LMT!$J3963="원천/고용",SUM(지출내역_LMT!$K3963*3.3%*-1,지출내역_LMT!$K3963*75%*0.8%*-1)),"")</f>
        <v/>
      </c>
      <c r="N3963" s="545"/>
      <c r="O3963" s="541"/>
      <c r="P3963" s="541"/>
      <c r="Q3963" s="537"/>
      <c r="R3963" s="537"/>
      <c r="S3963" s="537"/>
    </row>
    <row r="3964" spans="2:19" ht="18.75" customHeight="1">
      <c r="B3964" s="540"/>
      <c r="C3964" s="540"/>
      <c r="D3964" s="538" t="str">
        <f ca="1">IFERROR(_xludf.XLOOKUP(E3964,예산코드!D:D,예산코드!A:A),"")</f>
        <v/>
      </c>
      <c r="E3964" s="540"/>
      <c r="F3964" s="542"/>
      <c r="G3964" s="506"/>
      <c r="H3964" s="507"/>
      <c r="I3964" s="540"/>
      <c r="J3964" s="540"/>
      <c r="K3964" s="543"/>
      <c r="L3964" s="543"/>
      <c r="M3964" s="543" t="str">
        <f t="array" aca="1" ref="M3964" ca="1">IFERROR(_xludf.IFS(지출내역_LMT!$J3964="원천",지출내역_LMT!$K3964*3.3%*-1,지출내역_LMT!$J3964="원천/고용",SUM(지출내역_LMT!$K3964*3.3%*-1,지출내역_LMT!$K3964*75%*0.8%*-1)),"")</f>
        <v/>
      </c>
      <c r="N3964" s="543"/>
      <c r="O3964" s="540"/>
      <c r="P3964" s="540"/>
      <c r="Q3964" s="537"/>
      <c r="R3964" s="537"/>
      <c r="S3964" s="537"/>
    </row>
    <row r="3965" spans="2:19" ht="18.75" customHeight="1">
      <c r="B3965" s="541"/>
      <c r="C3965" s="541"/>
      <c r="D3965" s="538" t="str">
        <f ca="1">IFERROR(_xludf.XLOOKUP(E3965,예산코드!D:D,예산코드!A:A),"")</f>
        <v/>
      </c>
      <c r="E3965" s="541"/>
      <c r="F3965" s="544"/>
      <c r="G3965" s="508"/>
      <c r="H3965" s="509"/>
      <c r="I3965" s="541"/>
      <c r="J3965" s="541"/>
      <c r="K3965" s="545"/>
      <c r="L3965" s="545"/>
      <c r="M3965" s="545" t="str">
        <f t="array" aca="1" ref="M3965" ca="1">IFERROR(_xludf.IFS(지출내역_LMT!$J3965="원천",지출내역_LMT!$K3965*3.3%*-1,지출내역_LMT!$J3965="원천/고용",SUM(지출내역_LMT!$K3965*3.3%*-1,지출내역_LMT!$K3965*75%*0.8%*-1)),"")</f>
        <v/>
      </c>
      <c r="N3965" s="545"/>
      <c r="O3965" s="541"/>
      <c r="P3965" s="541"/>
      <c r="Q3965" s="537"/>
      <c r="R3965" s="537"/>
      <c r="S3965" s="537"/>
    </row>
    <row r="3966" spans="2:19" ht="18.75" customHeight="1">
      <c r="B3966" s="540"/>
      <c r="C3966" s="540"/>
      <c r="D3966" s="538" t="str">
        <f ca="1">IFERROR(_xludf.XLOOKUP(E3966,예산코드!D:D,예산코드!A:A),"")</f>
        <v/>
      </c>
      <c r="E3966" s="540"/>
      <c r="F3966" s="542"/>
      <c r="G3966" s="506"/>
      <c r="H3966" s="507"/>
      <c r="I3966" s="540"/>
      <c r="J3966" s="540"/>
      <c r="K3966" s="543"/>
      <c r="L3966" s="543"/>
      <c r="M3966" s="543" t="str">
        <f t="array" aca="1" ref="M3966" ca="1">IFERROR(_xludf.IFS(지출내역_LMT!$J3966="원천",지출내역_LMT!$K3966*3.3%*-1,지출내역_LMT!$J3966="원천/고용",SUM(지출내역_LMT!$K3966*3.3%*-1,지출내역_LMT!$K3966*75%*0.8%*-1)),"")</f>
        <v/>
      </c>
      <c r="N3966" s="543"/>
      <c r="O3966" s="540"/>
      <c r="P3966" s="540"/>
      <c r="Q3966" s="537"/>
      <c r="R3966" s="537"/>
      <c r="S3966" s="537"/>
    </row>
    <row r="3967" spans="2:19" ht="18.75" customHeight="1">
      <c r="B3967" s="541"/>
      <c r="C3967" s="541"/>
      <c r="D3967" s="538" t="str">
        <f ca="1">IFERROR(_xludf.XLOOKUP(E3967,예산코드!D:D,예산코드!A:A),"")</f>
        <v/>
      </c>
      <c r="E3967" s="541"/>
      <c r="F3967" s="544"/>
      <c r="G3967" s="508"/>
      <c r="H3967" s="509"/>
      <c r="I3967" s="541"/>
      <c r="J3967" s="541"/>
      <c r="K3967" s="545"/>
      <c r="L3967" s="545"/>
      <c r="M3967" s="545" t="str">
        <f t="array" aca="1" ref="M3967" ca="1">IFERROR(_xludf.IFS(지출내역_LMT!$J3967="원천",지출내역_LMT!$K3967*3.3%*-1,지출내역_LMT!$J3967="원천/고용",SUM(지출내역_LMT!$K3967*3.3%*-1,지출내역_LMT!$K3967*75%*0.8%*-1)),"")</f>
        <v/>
      </c>
      <c r="N3967" s="545"/>
      <c r="O3967" s="541"/>
      <c r="P3967" s="541"/>
      <c r="Q3967" s="537"/>
      <c r="R3967" s="537"/>
      <c r="S3967" s="537"/>
    </row>
    <row r="3968" spans="2:19" ht="18.75" customHeight="1">
      <c r="B3968" s="540"/>
      <c r="C3968" s="540"/>
      <c r="D3968" s="538" t="str">
        <f ca="1">IFERROR(_xludf.XLOOKUP(E3968,예산코드!D:D,예산코드!A:A),"")</f>
        <v/>
      </c>
      <c r="E3968" s="540"/>
      <c r="F3968" s="542"/>
      <c r="G3968" s="506"/>
      <c r="H3968" s="507"/>
      <c r="I3968" s="540"/>
      <c r="J3968" s="540"/>
      <c r="K3968" s="543"/>
      <c r="L3968" s="543"/>
      <c r="M3968" s="543" t="str">
        <f t="array" aca="1" ref="M3968" ca="1">IFERROR(_xludf.IFS(지출내역_LMT!$J3968="원천",지출내역_LMT!$K3968*3.3%*-1,지출내역_LMT!$J3968="원천/고용",SUM(지출내역_LMT!$K3968*3.3%*-1,지출내역_LMT!$K3968*75%*0.8%*-1)),"")</f>
        <v/>
      </c>
      <c r="N3968" s="543"/>
      <c r="O3968" s="540"/>
      <c r="P3968" s="540"/>
      <c r="Q3968" s="537"/>
      <c r="R3968" s="537"/>
      <c r="S3968" s="537"/>
    </row>
    <row r="3969" spans="2:19" ht="18.75" customHeight="1">
      <c r="B3969" s="541"/>
      <c r="C3969" s="541"/>
      <c r="D3969" s="538" t="str">
        <f ca="1">IFERROR(_xludf.XLOOKUP(E3969,예산코드!D:D,예산코드!A:A),"")</f>
        <v/>
      </c>
      <c r="E3969" s="541"/>
      <c r="F3969" s="544"/>
      <c r="G3969" s="508"/>
      <c r="H3969" s="509"/>
      <c r="I3969" s="541"/>
      <c r="J3969" s="541"/>
      <c r="K3969" s="545"/>
      <c r="L3969" s="545"/>
      <c r="M3969" s="545" t="str">
        <f t="array" aca="1" ref="M3969" ca="1">IFERROR(_xludf.IFS(지출내역_LMT!$J3969="원천",지출내역_LMT!$K3969*3.3%*-1,지출내역_LMT!$J3969="원천/고용",SUM(지출내역_LMT!$K3969*3.3%*-1,지출내역_LMT!$K3969*75%*0.8%*-1)),"")</f>
        <v/>
      </c>
      <c r="N3969" s="545"/>
      <c r="O3969" s="541"/>
      <c r="P3969" s="541"/>
      <c r="Q3969" s="537"/>
      <c r="R3969" s="537"/>
      <c r="S3969" s="537"/>
    </row>
    <row r="3970" spans="2:19" ht="18.75" customHeight="1">
      <c r="B3970" s="540"/>
      <c r="C3970" s="540"/>
      <c r="D3970" s="538" t="str">
        <f ca="1">IFERROR(_xludf.XLOOKUP(E3970,예산코드!D:D,예산코드!A:A),"")</f>
        <v/>
      </c>
      <c r="E3970" s="540"/>
      <c r="F3970" s="542"/>
      <c r="G3970" s="506"/>
      <c r="H3970" s="507"/>
      <c r="I3970" s="540"/>
      <c r="J3970" s="540"/>
      <c r="K3970" s="543"/>
      <c r="L3970" s="543"/>
      <c r="M3970" s="543" t="str">
        <f t="array" aca="1" ref="M3970" ca="1">IFERROR(_xludf.IFS(지출내역_LMT!$J3970="원천",지출내역_LMT!$K3970*3.3%*-1,지출내역_LMT!$J3970="원천/고용",SUM(지출내역_LMT!$K3970*3.3%*-1,지출내역_LMT!$K3970*75%*0.8%*-1)),"")</f>
        <v/>
      </c>
      <c r="N3970" s="543"/>
      <c r="O3970" s="540"/>
      <c r="P3970" s="540"/>
      <c r="Q3970" s="537"/>
      <c r="R3970" s="537"/>
      <c r="S3970" s="537"/>
    </row>
    <row r="3971" spans="2:19" ht="18.75" customHeight="1">
      <c r="B3971" s="541"/>
      <c r="C3971" s="541"/>
      <c r="D3971" s="538" t="str">
        <f ca="1">IFERROR(_xludf.XLOOKUP(E3971,예산코드!D:D,예산코드!A:A),"")</f>
        <v/>
      </c>
      <c r="E3971" s="541"/>
      <c r="F3971" s="544"/>
      <c r="G3971" s="508"/>
      <c r="H3971" s="509"/>
      <c r="I3971" s="541"/>
      <c r="J3971" s="541"/>
      <c r="K3971" s="545"/>
      <c r="L3971" s="545"/>
      <c r="M3971" s="545" t="str">
        <f t="array" aca="1" ref="M3971" ca="1">IFERROR(_xludf.IFS(지출내역_LMT!$J3971="원천",지출내역_LMT!$K3971*3.3%*-1,지출내역_LMT!$J3971="원천/고용",SUM(지출내역_LMT!$K3971*3.3%*-1,지출내역_LMT!$K3971*75%*0.8%*-1)),"")</f>
        <v/>
      </c>
      <c r="N3971" s="545"/>
      <c r="O3971" s="541"/>
      <c r="P3971" s="541"/>
      <c r="Q3971" s="537"/>
      <c r="R3971" s="537"/>
      <c r="S3971" s="537"/>
    </row>
    <row r="3972" spans="2:19" ht="18.75" customHeight="1">
      <c r="B3972" s="540"/>
      <c r="C3972" s="540"/>
      <c r="D3972" s="538" t="str">
        <f ca="1">IFERROR(_xludf.XLOOKUP(E3972,예산코드!D:D,예산코드!A:A),"")</f>
        <v/>
      </c>
      <c r="E3972" s="540"/>
      <c r="F3972" s="542"/>
      <c r="G3972" s="506"/>
      <c r="H3972" s="507"/>
      <c r="I3972" s="540"/>
      <c r="J3972" s="540"/>
      <c r="K3972" s="543"/>
      <c r="L3972" s="543"/>
      <c r="M3972" s="543" t="str">
        <f t="array" aca="1" ref="M3972" ca="1">IFERROR(_xludf.IFS(지출내역_LMT!$J3972="원천",지출내역_LMT!$K3972*3.3%*-1,지출내역_LMT!$J3972="원천/고용",SUM(지출내역_LMT!$K3972*3.3%*-1,지출내역_LMT!$K3972*75%*0.8%*-1)),"")</f>
        <v/>
      </c>
      <c r="N3972" s="543"/>
      <c r="O3972" s="540"/>
      <c r="P3972" s="540"/>
      <c r="Q3972" s="537"/>
      <c r="R3972" s="537"/>
      <c r="S3972" s="537"/>
    </row>
    <row r="3973" spans="2:19" ht="18.75" customHeight="1">
      <c r="B3973" s="541"/>
      <c r="C3973" s="541"/>
      <c r="D3973" s="538" t="str">
        <f ca="1">IFERROR(_xludf.XLOOKUP(E3973,예산코드!D:D,예산코드!A:A),"")</f>
        <v/>
      </c>
      <c r="E3973" s="541"/>
      <c r="F3973" s="544"/>
      <c r="G3973" s="508"/>
      <c r="H3973" s="509"/>
      <c r="I3973" s="541"/>
      <c r="J3973" s="541"/>
      <c r="K3973" s="545"/>
      <c r="L3973" s="545"/>
      <c r="M3973" s="545" t="str">
        <f t="array" aca="1" ref="M3973" ca="1">IFERROR(_xludf.IFS(지출내역_LMT!$J3973="원천",지출내역_LMT!$K3973*3.3%*-1,지출내역_LMT!$J3973="원천/고용",SUM(지출내역_LMT!$K3973*3.3%*-1,지출내역_LMT!$K3973*75%*0.8%*-1)),"")</f>
        <v/>
      </c>
      <c r="N3973" s="545"/>
      <c r="O3973" s="541"/>
      <c r="P3973" s="541"/>
      <c r="Q3973" s="537"/>
      <c r="R3973" s="537"/>
      <c r="S3973" s="537"/>
    </row>
    <row r="3974" spans="2:19" ht="18.75" customHeight="1">
      <c r="B3974" s="540"/>
      <c r="C3974" s="540"/>
      <c r="D3974" s="538" t="str">
        <f ca="1">IFERROR(_xludf.XLOOKUP(E3974,예산코드!D:D,예산코드!A:A),"")</f>
        <v/>
      </c>
      <c r="E3974" s="540"/>
      <c r="F3974" s="542"/>
      <c r="G3974" s="506"/>
      <c r="H3974" s="507"/>
      <c r="I3974" s="540"/>
      <c r="J3974" s="540"/>
      <c r="K3974" s="543"/>
      <c r="L3974" s="543"/>
      <c r="M3974" s="543" t="str">
        <f t="array" aca="1" ref="M3974" ca="1">IFERROR(_xludf.IFS(지출내역_LMT!$J3974="원천",지출내역_LMT!$K3974*3.3%*-1,지출내역_LMT!$J3974="원천/고용",SUM(지출내역_LMT!$K3974*3.3%*-1,지출내역_LMT!$K3974*75%*0.8%*-1)),"")</f>
        <v/>
      </c>
      <c r="N3974" s="543"/>
      <c r="O3974" s="540"/>
      <c r="P3974" s="540"/>
      <c r="Q3974" s="537"/>
      <c r="R3974" s="537"/>
      <c r="S3974" s="537"/>
    </row>
    <row r="3975" spans="2:19" ht="18.75" customHeight="1">
      <c r="B3975" s="541"/>
      <c r="C3975" s="541"/>
      <c r="D3975" s="538" t="str">
        <f ca="1">IFERROR(_xludf.XLOOKUP(E3975,예산코드!D:D,예산코드!A:A),"")</f>
        <v/>
      </c>
      <c r="E3975" s="541"/>
      <c r="F3975" s="544"/>
      <c r="G3975" s="508"/>
      <c r="H3975" s="509"/>
      <c r="I3975" s="541"/>
      <c r="J3975" s="541"/>
      <c r="K3975" s="545"/>
      <c r="L3975" s="545"/>
      <c r="M3975" s="545" t="str">
        <f t="array" aca="1" ref="M3975" ca="1">IFERROR(_xludf.IFS(지출내역_LMT!$J3975="원천",지출내역_LMT!$K3975*3.3%*-1,지출내역_LMT!$J3975="원천/고용",SUM(지출내역_LMT!$K3975*3.3%*-1,지출내역_LMT!$K3975*75%*0.8%*-1)),"")</f>
        <v/>
      </c>
      <c r="N3975" s="545"/>
      <c r="O3975" s="541"/>
      <c r="P3975" s="541"/>
      <c r="Q3975" s="537"/>
      <c r="R3975" s="537"/>
      <c r="S3975" s="537"/>
    </row>
    <row r="3976" spans="2:19" ht="18.75" customHeight="1">
      <c r="B3976" s="540"/>
      <c r="C3976" s="540"/>
      <c r="D3976" s="538" t="str">
        <f ca="1">IFERROR(_xludf.XLOOKUP(E3976,예산코드!D:D,예산코드!A:A),"")</f>
        <v/>
      </c>
      <c r="E3976" s="540"/>
      <c r="F3976" s="542"/>
      <c r="G3976" s="506"/>
      <c r="H3976" s="507"/>
      <c r="I3976" s="540"/>
      <c r="J3976" s="540"/>
      <c r="K3976" s="543"/>
      <c r="L3976" s="543"/>
      <c r="M3976" s="543" t="str">
        <f t="array" aca="1" ref="M3976" ca="1">IFERROR(_xludf.IFS(지출내역_LMT!$J3976="원천",지출내역_LMT!$K3976*3.3%*-1,지출내역_LMT!$J3976="원천/고용",SUM(지출내역_LMT!$K3976*3.3%*-1,지출내역_LMT!$K3976*75%*0.8%*-1)),"")</f>
        <v/>
      </c>
      <c r="N3976" s="543"/>
      <c r="O3976" s="540"/>
      <c r="P3976" s="540"/>
      <c r="Q3976" s="537"/>
      <c r="R3976" s="537"/>
      <c r="S3976" s="537"/>
    </row>
    <row r="3977" spans="2:19" ht="18.75" customHeight="1">
      <c r="B3977" s="541"/>
      <c r="C3977" s="541"/>
      <c r="D3977" s="538" t="str">
        <f ca="1">IFERROR(_xludf.XLOOKUP(E3977,예산코드!D:D,예산코드!A:A),"")</f>
        <v/>
      </c>
      <c r="E3977" s="541"/>
      <c r="F3977" s="544"/>
      <c r="G3977" s="508"/>
      <c r="H3977" s="509"/>
      <c r="I3977" s="541"/>
      <c r="J3977" s="541"/>
      <c r="K3977" s="545"/>
      <c r="L3977" s="545"/>
      <c r="M3977" s="545" t="str">
        <f t="array" aca="1" ref="M3977" ca="1">IFERROR(_xludf.IFS(지출내역_LMT!$J3977="원천",지출내역_LMT!$K3977*3.3%*-1,지출내역_LMT!$J3977="원천/고용",SUM(지출내역_LMT!$K3977*3.3%*-1,지출내역_LMT!$K3977*75%*0.8%*-1)),"")</f>
        <v/>
      </c>
      <c r="N3977" s="545"/>
      <c r="O3977" s="541"/>
      <c r="P3977" s="541"/>
      <c r="Q3977" s="537"/>
      <c r="R3977" s="537"/>
      <c r="S3977" s="537"/>
    </row>
    <row r="3978" spans="2:19" ht="18.75" customHeight="1">
      <c r="B3978" s="540"/>
      <c r="C3978" s="540"/>
      <c r="D3978" s="538" t="str">
        <f ca="1">IFERROR(_xludf.XLOOKUP(E3978,예산코드!D:D,예산코드!A:A),"")</f>
        <v/>
      </c>
      <c r="E3978" s="540"/>
      <c r="F3978" s="542"/>
      <c r="G3978" s="506"/>
      <c r="H3978" s="507"/>
      <c r="I3978" s="540"/>
      <c r="J3978" s="540"/>
      <c r="K3978" s="543"/>
      <c r="L3978" s="543"/>
      <c r="M3978" s="543" t="str">
        <f t="array" aca="1" ref="M3978" ca="1">IFERROR(_xludf.IFS(지출내역_LMT!$J3978="원천",지출내역_LMT!$K3978*3.3%*-1,지출내역_LMT!$J3978="원천/고용",SUM(지출내역_LMT!$K3978*3.3%*-1,지출내역_LMT!$K3978*75%*0.8%*-1)),"")</f>
        <v/>
      </c>
      <c r="N3978" s="543"/>
      <c r="O3978" s="540"/>
      <c r="P3978" s="540"/>
      <c r="Q3978" s="537"/>
      <c r="R3978" s="537"/>
      <c r="S3978" s="537"/>
    </row>
    <row r="3979" spans="2:19" ht="18.75" customHeight="1">
      <c r="B3979" s="541"/>
      <c r="C3979" s="541"/>
      <c r="D3979" s="538" t="str">
        <f ca="1">IFERROR(_xludf.XLOOKUP(E3979,예산코드!D:D,예산코드!A:A),"")</f>
        <v/>
      </c>
      <c r="E3979" s="541"/>
      <c r="F3979" s="544"/>
      <c r="G3979" s="508"/>
      <c r="H3979" s="509"/>
      <c r="I3979" s="541"/>
      <c r="J3979" s="541"/>
      <c r="K3979" s="545"/>
      <c r="L3979" s="545"/>
      <c r="M3979" s="545" t="str">
        <f t="array" aca="1" ref="M3979" ca="1">IFERROR(_xludf.IFS(지출내역_LMT!$J3979="원천",지출내역_LMT!$K3979*3.3%*-1,지출내역_LMT!$J3979="원천/고용",SUM(지출내역_LMT!$K3979*3.3%*-1,지출내역_LMT!$K3979*75%*0.8%*-1)),"")</f>
        <v/>
      </c>
      <c r="N3979" s="545"/>
      <c r="O3979" s="541"/>
      <c r="P3979" s="541"/>
      <c r="Q3979" s="537"/>
      <c r="R3979" s="537"/>
      <c r="S3979" s="537"/>
    </row>
    <row r="3980" spans="2:19" ht="18.75" customHeight="1">
      <c r="B3980" s="540"/>
      <c r="C3980" s="540"/>
      <c r="D3980" s="538" t="str">
        <f ca="1">IFERROR(_xludf.XLOOKUP(E3980,예산코드!D:D,예산코드!A:A),"")</f>
        <v/>
      </c>
      <c r="E3980" s="540"/>
      <c r="F3980" s="542"/>
      <c r="G3980" s="506"/>
      <c r="H3980" s="507"/>
      <c r="I3980" s="540"/>
      <c r="J3980" s="540"/>
      <c r="K3980" s="543"/>
      <c r="L3980" s="543"/>
      <c r="M3980" s="543" t="str">
        <f t="array" aca="1" ref="M3980" ca="1">IFERROR(_xludf.IFS(지출내역_LMT!$J3980="원천",지출내역_LMT!$K3980*3.3%*-1,지출내역_LMT!$J3980="원천/고용",SUM(지출내역_LMT!$K3980*3.3%*-1,지출내역_LMT!$K3980*75%*0.8%*-1)),"")</f>
        <v/>
      </c>
      <c r="N3980" s="543"/>
      <c r="O3980" s="540"/>
      <c r="P3980" s="540"/>
      <c r="Q3980" s="537"/>
      <c r="R3980" s="537"/>
      <c r="S3980" s="537"/>
    </row>
    <row r="3981" spans="2:19" ht="18.75" customHeight="1">
      <c r="B3981" s="541"/>
      <c r="C3981" s="541"/>
      <c r="D3981" s="538" t="str">
        <f ca="1">IFERROR(_xludf.XLOOKUP(E3981,예산코드!D:D,예산코드!A:A),"")</f>
        <v/>
      </c>
      <c r="E3981" s="541"/>
      <c r="F3981" s="544"/>
      <c r="G3981" s="508"/>
      <c r="H3981" s="509"/>
      <c r="I3981" s="541"/>
      <c r="J3981" s="541"/>
      <c r="K3981" s="545"/>
      <c r="L3981" s="545"/>
      <c r="M3981" s="545" t="str">
        <f t="array" aca="1" ref="M3981" ca="1">IFERROR(_xludf.IFS(지출내역_LMT!$J3981="원천",지출내역_LMT!$K3981*3.3%*-1,지출내역_LMT!$J3981="원천/고용",SUM(지출내역_LMT!$K3981*3.3%*-1,지출내역_LMT!$K3981*75%*0.8%*-1)),"")</f>
        <v/>
      </c>
      <c r="N3981" s="545"/>
      <c r="O3981" s="541"/>
      <c r="P3981" s="541"/>
      <c r="Q3981" s="537"/>
      <c r="R3981" s="537"/>
      <c r="S3981" s="537"/>
    </row>
    <row r="3982" spans="2:19" ht="18.75" customHeight="1">
      <c r="B3982" s="540"/>
      <c r="C3982" s="540"/>
      <c r="D3982" s="538" t="str">
        <f ca="1">IFERROR(_xludf.XLOOKUP(E3982,예산코드!D:D,예산코드!A:A),"")</f>
        <v/>
      </c>
      <c r="E3982" s="540"/>
      <c r="F3982" s="542"/>
      <c r="G3982" s="506"/>
      <c r="H3982" s="507"/>
      <c r="I3982" s="540"/>
      <c r="J3982" s="540"/>
      <c r="K3982" s="543"/>
      <c r="L3982" s="543"/>
      <c r="M3982" s="543" t="str">
        <f t="array" aca="1" ref="M3982" ca="1">IFERROR(_xludf.IFS(지출내역_LMT!$J3982="원천",지출내역_LMT!$K3982*3.3%*-1,지출내역_LMT!$J3982="원천/고용",SUM(지출내역_LMT!$K3982*3.3%*-1,지출내역_LMT!$K3982*75%*0.8%*-1)),"")</f>
        <v/>
      </c>
      <c r="N3982" s="543"/>
      <c r="O3982" s="540"/>
      <c r="P3982" s="540"/>
      <c r="Q3982" s="537"/>
      <c r="R3982" s="537"/>
      <c r="S3982" s="537"/>
    </row>
    <row r="3983" spans="2:19" ht="18.75" customHeight="1">
      <c r="B3983" s="541"/>
      <c r="C3983" s="541"/>
      <c r="D3983" s="538" t="str">
        <f ca="1">IFERROR(_xludf.XLOOKUP(E3983,예산코드!D:D,예산코드!A:A),"")</f>
        <v/>
      </c>
      <c r="E3983" s="541"/>
      <c r="F3983" s="544"/>
      <c r="G3983" s="508"/>
      <c r="H3983" s="509"/>
      <c r="I3983" s="541"/>
      <c r="J3983" s="541"/>
      <c r="K3983" s="545"/>
      <c r="L3983" s="545"/>
      <c r="M3983" s="545" t="str">
        <f t="array" aca="1" ref="M3983" ca="1">IFERROR(_xludf.IFS(지출내역_LMT!$J3983="원천",지출내역_LMT!$K3983*3.3%*-1,지출내역_LMT!$J3983="원천/고용",SUM(지출내역_LMT!$K3983*3.3%*-1,지출내역_LMT!$K3983*75%*0.8%*-1)),"")</f>
        <v/>
      </c>
      <c r="N3983" s="545"/>
      <c r="O3983" s="541"/>
      <c r="P3983" s="541"/>
      <c r="Q3983" s="537"/>
      <c r="R3983" s="537"/>
      <c r="S3983" s="537"/>
    </row>
    <row r="3984" spans="2:19" ht="18.75" customHeight="1">
      <c r="B3984" s="540"/>
      <c r="C3984" s="540"/>
      <c r="D3984" s="538" t="str">
        <f ca="1">IFERROR(_xludf.XLOOKUP(E3984,예산코드!D:D,예산코드!A:A),"")</f>
        <v/>
      </c>
      <c r="E3984" s="540"/>
      <c r="F3984" s="542"/>
      <c r="G3984" s="506"/>
      <c r="H3984" s="507"/>
      <c r="I3984" s="540"/>
      <c r="J3984" s="540"/>
      <c r="K3984" s="543"/>
      <c r="L3984" s="543"/>
      <c r="M3984" s="543" t="str">
        <f t="array" aca="1" ref="M3984" ca="1">IFERROR(_xludf.IFS(지출내역_LMT!$J3984="원천",지출내역_LMT!$K3984*3.3%*-1,지출내역_LMT!$J3984="원천/고용",SUM(지출내역_LMT!$K3984*3.3%*-1,지출내역_LMT!$K3984*75%*0.8%*-1)),"")</f>
        <v/>
      </c>
      <c r="N3984" s="543"/>
      <c r="O3984" s="540"/>
      <c r="P3984" s="540"/>
      <c r="Q3984" s="537"/>
      <c r="R3984" s="537"/>
      <c r="S3984" s="537"/>
    </row>
    <row r="3985" spans="2:19" ht="18.75" customHeight="1">
      <c r="B3985" s="541"/>
      <c r="C3985" s="541"/>
      <c r="D3985" s="538" t="str">
        <f ca="1">IFERROR(_xludf.XLOOKUP(E3985,예산코드!D:D,예산코드!A:A),"")</f>
        <v/>
      </c>
      <c r="E3985" s="541"/>
      <c r="F3985" s="544"/>
      <c r="G3985" s="508"/>
      <c r="H3985" s="509"/>
      <c r="I3985" s="541"/>
      <c r="J3985" s="541"/>
      <c r="K3985" s="545"/>
      <c r="L3985" s="545"/>
      <c r="M3985" s="545" t="str">
        <f t="array" aca="1" ref="M3985" ca="1">IFERROR(_xludf.IFS(지출내역_LMT!$J3985="원천",지출내역_LMT!$K3985*3.3%*-1,지출내역_LMT!$J3985="원천/고용",SUM(지출내역_LMT!$K3985*3.3%*-1,지출내역_LMT!$K3985*75%*0.8%*-1)),"")</f>
        <v/>
      </c>
      <c r="N3985" s="545"/>
      <c r="O3985" s="541"/>
      <c r="P3985" s="541"/>
      <c r="Q3985" s="537"/>
      <c r="R3985" s="537"/>
      <c r="S3985" s="537"/>
    </row>
    <row r="3986" spans="2:19" ht="18.75" customHeight="1">
      <c r="B3986" s="540"/>
      <c r="C3986" s="540"/>
      <c r="D3986" s="538" t="str">
        <f ca="1">IFERROR(_xludf.XLOOKUP(E3986,예산코드!D:D,예산코드!A:A),"")</f>
        <v/>
      </c>
      <c r="E3986" s="540"/>
      <c r="F3986" s="542"/>
      <c r="G3986" s="506"/>
      <c r="H3986" s="507"/>
      <c r="I3986" s="540"/>
      <c r="J3986" s="540"/>
      <c r="K3986" s="543"/>
      <c r="L3986" s="543"/>
      <c r="M3986" s="543" t="str">
        <f t="array" aca="1" ref="M3986" ca="1">IFERROR(_xludf.IFS(지출내역_LMT!$J3986="원천",지출내역_LMT!$K3986*3.3%*-1,지출내역_LMT!$J3986="원천/고용",SUM(지출내역_LMT!$K3986*3.3%*-1,지출내역_LMT!$K3986*75%*0.8%*-1)),"")</f>
        <v/>
      </c>
      <c r="N3986" s="543"/>
      <c r="O3986" s="540"/>
      <c r="P3986" s="540"/>
      <c r="Q3986" s="537"/>
      <c r="R3986" s="537"/>
      <c r="S3986" s="537"/>
    </row>
    <row r="3987" spans="2:19" ht="18.75" customHeight="1">
      <c r="B3987" s="541"/>
      <c r="C3987" s="541"/>
      <c r="D3987" s="538" t="str">
        <f ca="1">IFERROR(_xludf.XLOOKUP(E3987,예산코드!D:D,예산코드!A:A),"")</f>
        <v/>
      </c>
      <c r="E3987" s="541"/>
      <c r="F3987" s="544"/>
      <c r="G3987" s="508"/>
      <c r="H3987" s="509"/>
      <c r="I3987" s="541"/>
      <c r="J3987" s="541"/>
      <c r="K3987" s="545"/>
      <c r="L3987" s="545"/>
      <c r="M3987" s="545" t="str">
        <f t="array" aca="1" ref="M3987" ca="1">IFERROR(_xludf.IFS(지출내역_LMT!$J3987="원천",지출내역_LMT!$K3987*3.3%*-1,지출내역_LMT!$J3987="원천/고용",SUM(지출내역_LMT!$K3987*3.3%*-1,지출내역_LMT!$K3987*75%*0.8%*-1)),"")</f>
        <v/>
      </c>
      <c r="N3987" s="545"/>
      <c r="O3987" s="541"/>
      <c r="P3987" s="541"/>
      <c r="Q3987" s="537"/>
      <c r="R3987" s="537"/>
      <c r="S3987" s="537"/>
    </row>
    <row r="3988" spans="2:19" ht="18.75" customHeight="1">
      <c r="B3988" s="540"/>
      <c r="C3988" s="540"/>
      <c r="D3988" s="538" t="str">
        <f ca="1">IFERROR(_xludf.XLOOKUP(E3988,예산코드!D:D,예산코드!A:A),"")</f>
        <v/>
      </c>
      <c r="E3988" s="540"/>
      <c r="F3988" s="542"/>
      <c r="G3988" s="506"/>
      <c r="H3988" s="507"/>
      <c r="I3988" s="540"/>
      <c r="J3988" s="540"/>
      <c r="K3988" s="543"/>
      <c r="L3988" s="543"/>
      <c r="M3988" s="543" t="str">
        <f t="array" aca="1" ref="M3988" ca="1">IFERROR(_xludf.IFS(지출내역_LMT!$J3988="원천",지출내역_LMT!$K3988*3.3%*-1,지출내역_LMT!$J3988="원천/고용",SUM(지출내역_LMT!$K3988*3.3%*-1,지출내역_LMT!$K3988*75%*0.8%*-1)),"")</f>
        <v/>
      </c>
      <c r="N3988" s="543"/>
      <c r="O3988" s="540"/>
      <c r="P3988" s="540"/>
      <c r="Q3988" s="537"/>
      <c r="R3988" s="537"/>
      <c r="S3988" s="537"/>
    </row>
    <row r="3989" spans="2:19" ht="18.75" customHeight="1">
      <c r="B3989" s="541"/>
      <c r="C3989" s="541"/>
      <c r="D3989" s="538" t="str">
        <f ca="1">IFERROR(_xludf.XLOOKUP(E3989,예산코드!D:D,예산코드!A:A),"")</f>
        <v/>
      </c>
      <c r="E3989" s="541"/>
      <c r="F3989" s="544"/>
      <c r="G3989" s="508"/>
      <c r="H3989" s="509"/>
      <c r="I3989" s="541"/>
      <c r="J3989" s="541"/>
      <c r="K3989" s="545"/>
      <c r="L3989" s="545"/>
      <c r="M3989" s="545" t="str">
        <f t="array" aca="1" ref="M3989" ca="1">IFERROR(_xludf.IFS(지출내역_LMT!$J3989="원천",지출내역_LMT!$K3989*3.3%*-1,지출내역_LMT!$J3989="원천/고용",SUM(지출내역_LMT!$K3989*3.3%*-1,지출내역_LMT!$K3989*75%*0.8%*-1)),"")</f>
        <v/>
      </c>
      <c r="N3989" s="545"/>
      <c r="O3989" s="541"/>
      <c r="P3989" s="541"/>
      <c r="Q3989" s="537"/>
      <c r="R3989" s="537"/>
      <c r="S3989" s="537"/>
    </row>
    <row r="3990" spans="2:19" ht="18.75" customHeight="1">
      <c r="B3990" s="540"/>
      <c r="C3990" s="540"/>
      <c r="D3990" s="538" t="str">
        <f ca="1">IFERROR(_xludf.XLOOKUP(E3990,예산코드!D:D,예산코드!A:A),"")</f>
        <v/>
      </c>
      <c r="E3990" s="540"/>
      <c r="F3990" s="542"/>
      <c r="G3990" s="506"/>
      <c r="H3990" s="507"/>
      <c r="I3990" s="540"/>
      <c r="J3990" s="540"/>
      <c r="K3990" s="543"/>
      <c r="L3990" s="543"/>
      <c r="M3990" s="543" t="str">
        <f t="array" aca="1" ref="M3990" ca="1">IFERROR(_xludf.IFS(지출내역_LMT!$J3990="원천",지출내역_LMT!$K3990*3.3%*-1,지출내역_LMT!$J3990="원천/고용",SUM(지출내역_LMT!$K3990*3.3%*-1,지출내역_LMT!$K3990*75%*0.8%*-1)),"")</f>
        <v/>
      </c>
      <c r="N3990" s="543"/>
      <c r="O3990" s="540"/>
      <c r="P3990" s="540"/>
      <c r="Q3990" s="537"/>
      <c r="R3990" s="537"/>
      <c r="S3990" s="537"/>
    </row>
    <row r="3991" spans="2:19" ht="18.75" customHeight="1">
      <c r="B3991" s="541"/>
      <c r="C3991" s="541"/>
      <c r="D3991" s="538" t="str">
        <f ca="1">IFERROR(_xludf.XLOOKUP(E3991,예산코드!D:D,예산코드!A:A),"")</f>
        <v/>
      </c>
      <c r="E3991" s="541"/>
      <c r="F3991" s="544"/>
      <c r="G3991" s="508"/>
      <c r="H3991" s="509"/>
      <c r="I3991" s="541"/>
      <c r="J3991" s="541"/>
      <c r="K3991" s="545"/>
      <c r="L3991" s="545"/>
      <c r="M3991" s="545" t="str">
        <f t="array" aca="1" ref="M3991" ca="1">IFERROR(_xludf.IFS(지출내역_LMT!$J3991="원천",지출내역_LMT!$K3991*3.3%*-1,지출내역_LMT!$J3991="원천/고용",SUM(지출내역_LMT!$K3991*3.3%*-1,지출내역_LMT!$K3991*75%*0.8%*-1)),"")</f>
        <v/>
      </c>
      <c r="N3991" s="545"/>
      <c r="O3991" s="541"/>
      <c r="P3991" s="541"/>
      <c r="Q3991" s="537"/>
      <c r="R3991" s="537"/>
      <c r="S3991" s="537"/>
    </row>
    <row r="3992" spans="2:19" ht="18.75" customHeight="1">
      <c r="B3992" s="540"/>
      <c r="C3992" s="540"/>
      <c r="D3992" s="538" t="str">
        <f ca="1">IFERROR(_xludf.XLOOKUP(E3992,예산코드!D:D,예산코드!A:A),"")</f>
        <v/>
      </c>
      <c r="E3992" s="540"/>
      <c r="F3992" s="542"/>
      <c r="G3992" s="506"/>
      <c r="H3992" s="507"/>
      <c r="I3992" s="540"/>
      <c r="J3992" s="540"/>
      <c r="K3992" s="543"/>
      <c r="L3992" s="543"/>
      <c r="M3992" s="543" t="str">
        <f t="array" aca="1" ref="M3992" ca="1">IFERROR(_xludf.IFS(지출내역_LMT!$J3992="원천",지출내역_LMT!$K3992*3.3%*-1,지출내역_LMT!$J3992="원천/고용",SUM(지출내역_LMT!$K3992*3.3%*-1,지출내역_LMT!$K3992*75%*0.8%*-1)),"")</f>
        <v/>
      </c>
      <c r="N3992" s="543"/>
      <c r="O3992" s="540"/>
      <c r="P3992" s="540"/>
      <c r="Q3992" s="537"/>
      <c r="R3992" s="537"/>
      <c r="S3992" s="537"/>
    </row>
    <row r="3993" spans="2:19" ht="18.75" customHeight="1">
      <c r="B3993" s="541"/>
      <c r="C3993" s="541"/>
      <c r="D3993" s="538" t="str">
        <f ca="1">IFERROR(_xludf.XLOOKUP(E3993,예산코드!D:D,예산코드!A:A),"")</f>
        <v/>
      </c>
      <c r="E3993" s="541"/>
      <c r="F3993" s="544"/>
      <c r="G3993" s="508"/>
      <c r="H3993" s="509"/>
      <c r="I3993" s="541"/>
      <c r="J3993" s="541"/>
      <c r="K3993" s="545"/>
      <c r="L3993" s="545"/>
      <c r="M3993" s="545" t="str">
        <f t="array" aca="1" ref="M3993" ca="1">IFERROR(_xludf.IFS(지출내역_LMT!$J3993="원천",지출내역_LMT!$K3993*3.3%*-1,지출내역_LMT!$J3993="원천/고용",SUM(지출내역_LMT!$K3993*3.3%*-1,지출내역_LMT!$K3993*75%*0.8%*-1)),"")</f>
        <v/>
      </c>
      <c r="N3993" s="545"/>
      <c r="O3993" s="541"/>
      <c r="P3993" s="541"/>
      <c r="Q3993" s="537"/>
      <c r="R3993" s="537"/>
      <c r="S3993" s="537"/>
    </row>
    <row r="3994" spans="2:19" ht="18.75" customHeight="1">
      <c r="B3994" s="540"/>
      <c r="C3994" s="540"/>
      <c r="D3994" s="538" t="str">
        <f ca="1">IFERROR(_xludf.XLOOKUP(E3994,예산코드!D:D,예산코드!A:A),"")</f>
        <v/>
      </c>
      <c r="E3994" s="540"/>
      <c r="F3994" s="542"/>
      <c r="G3994" s="506"/>
      <c r="H3994" s="507"/>
      <c r="I3994" s="540"/>
      <c r="J3994" s="540"/>
      <c r="K3994" s="543"/>
      <c r="L3994" s="543"/>
      <c r="M3994" s="543" t="str">
        <f t="array" aca="1" ref="M3994" ca="1">IFERROR(_xludf.IFS(지출내역_LMT!$J3994="원천",지출내역_LMT!$K3994*3.3%*-1,지출내역_LMT!$J3994="원천/고용",SUM(지출내역_LMT!$K3994*3.3%*-1,지출내역_LMT!$K3994*75%*0.8%*-1)),"")</f>
        <v/>
      </c>
      <c r="N3994" s="543"/>
      <c r="O3994" s="540"/>
      <c r="P3994" s="540"/>
      <c r="Q3994" s="537"/>
      <c r="R3994" s="537"/>
      <c r="S3994" s="537"/>
    </row>
    <row r="3995" spans="2:19" ht="18.75" customHeight="1">
      <c r="B3995" s="541"/>
      <c r="C3995" s="541"/>
      <c r="D3995" s="538" t="str">
        <f ca="1">IFERROR(_xludf.XLOOKUP(E3995,예산코드!D:D,예산코드!A:A),"")</f>
        <v/>
      </c>
      <c r="E3995" s="541"/>
      <c r="F3995" s="544"/>
      <c r="G3995" s="508"/>
      <c r="H3995" s="509"/>
      <c r="I3995" s="541"/>
      <c r="J3995" s="541"/>
      <c r="K3995" s="545"/>
      <c r="L3995" s="545"/>
      <c r="M3995" s="545" t="str">
        <f t="array" aca="1" ref="M3995" ca="1">IFERROR(_xludf.IFS(지출내역_LMT!$J3995="원천",지출내역_LMT!$K3995*3.3%*-1,지출내역_LMT!$J3995="원천/고용",SUM(지출내역_LMT!$K3995*3.3%*-1,지출내역_LMT!$K3995*75%*0.8%*-1)),"")</f>
        <v/>
      </c>
      <c r="N3995" s="545"/>
      <c r="O3995" s="541"/>
      <c r="P3995" s="541"/>
      <c r="Q3995" s="537"/>
      <c r="R3995" s="537"/>
      <c r="S3995" s="537"/>
    </row>
    <row r="3996" spans="2:19" ht="18.75" customHeight="1">
      <c r="B3996" s="540"/>
      <c r="C3996" s="540"/>
      <c r="D3996" s="538" t="str">
        <f ca="1">IFERROR(_xludf.XLOOKUP(E3996,예산코드!D:D,예산코드!A:A),"")</f>
        <v/>
      </c>
      <c r="E3996" s="540"/>
      <c r="F3996" s="542"/>
      <c r="G3996" s="506"/>
      <c r="H3996" s="507"/>
      <c r="I3996" s="540"/>
      <c r="J3996" s="540"/>
      <c r="K3996" s="543"/>
      <c r="L3996" s="543"/>
      <c r="M3996" s="543" t="str">
        <f t="array" aca="1" ref="M3996" ca="1">IFERROR(_xludf.IFS(지출내역_LMT!$J3996="원천",지출내역_LMT!$K3996*3.3%*-1,지출내역_LMT!$J3996="원천/고용",SUM(지출내역_LMT!$K3996*3.3%*-1,지출내역_LMT!$K3996*75%*0.8%*-1)),"")</f>
        <v/>
      </c>
      <c r="N3996" s="543"/>
      <c r="O3996" s="540"/>
      <c r="P3996" s="540"/>
      <c r="Q3996" s="537"/>
      <c r="R3996" s="537"/>
      <c r="S3996" s="537"/>
    </row>
    <row r="3997" spans="2:19" ht="18.75" customHeight="1">
      <c r="B3997" s="541"/>
      <c r="C3997" s="541"/>
      <c r="D3997" s="538" t="str">
        <f ca="1">IFERROR(_xludf.XLOOKUP(E3997,예산코드!D:D,예산코드!A:A),"")</f>
        <v/>
      </c>
      <c r="E3997" s="541"/>
      <c r="F3997" s="544"/>
      <c r="G3997" s="508"/>
      <c r="H3997" s="509"/>
      <c r="I3997" s="541"/>
      <c r="J3997" s="541"/>
      <c r="K3997" s="545"/>
      <c r="L3997" s="545"/>
      <c r="M3997" s="545" t="str">
        <f t="array" aca="1" ref="M3997" ca="1">IFERROR(_xludf.IFS(지출내역_LMT!$J3997="원천",지출내역_LMT!$K3997*3.3%*-1,지출내역_LMT!$J3997="원천/고용",SUM(지출내역_LMT!$K3997*3.3%*-1,지출내역_LMT!$K3997*75%*0.8%*-1)),"")</f>
        <v/>
      </c>
      <c r="N3997" s="545"/>
      <c r="O3997" s="541"/>
      <c r="P3997" s="541"/>
      <c r="Q3997" s="537"/>
      <c r="R3997" s="537"/>
      <c r="S3997" s="537"/>
    </row>
    <row r="3998" spans="2:19" ht="18.75" customHeight="1">
      <c r="B3998" s="540"/>
      <c r="C3998" s="540"/>
      <c r="D3998" s="538" t="str">
        <f ca="1">IFERROR(_xludf.XLOOKUP(E3998,예산코드!D:D,예산코드!A:A),"")</f>
        <v/>
      </c>
      <c r="E3998" s="540"/>
      <c r="F3998" s="542"/>
      <c r="G3998" s="506"/>
      <c r="H3998" s="507"/>
      <c r="I3998" s="540"/>
      <c r="J3998" s="540"/>
      <c r="K3998" s="543"/>
      <c r="L3998" s="543"/>
      <c r="M3998" s="543" t="str">
        <f t="array" aca="1" ref="M3998" ca="1">IFERROR(_xludf.IFS(지출내역_LMT!$J3998="원천",지출내역_LMT!$K3998*3.3%*-1,지출내역_LMT!$J3998="원천/고용",SUM(지출내역_LMT!$K3998*3.3%*-1,지출내역_LMT!$K3998*75%*0.8%*-1)),"")</f>
        <v/>
      </c>
      <c r="N3998" s="543"/>
      <c r="O3998" s="540"/>
      <c r="P3998" s="540"/>
      <c r="Q3998" s="537"/>
      <c r="R3998" s="537"/>
      <c r="S3998" s="537"/>
    </row>
    <row r="3999" spans="2:19" ht="18.75" customHeight="1">
      <c r="B3999" s="541"/>
      <c r="C3999" s="541"/>
      <c r="D3999" s="538" t="str">
        <f ca="1">IFERROR(_xludf.XLOOKUP(E3999,예산코드!D:D,예산코드!A:A),"")</f>
        <v/>
      </c>
      <c r="E3999" s="541"/>
      <c r="F3999" s="544"/>
      <c r="G3999" s="508"/>
      <c r="H3999" s="509"/>
      <c r="I3999" s="541"/>
      <c r="J3999" s="541"/>
      <c r="K3999" s="545"/>
      <c r="L3999" s="545"/>
      <c r="M3999" s="545" t="str">
        <f t="array" aca="1" ref="M3999" ca="1">IFERROR(_xludf.IFS(지출내역_LMT!$J3999="원천",지출내역_LMT!$K3999*3.3%*-1,지출내역_LMT!$J3999="원천/고용",SUM(지출내역_LMT!$K3999*3.3%*-1,지출내역_LMT!$K3999*75%*0.8%*-1)),"")</f>
        <v/>
      </c>
      <c r="N3999" s="545"/>
      <c r="O3999" s="541"/>
      <c r="P3999" s="541"/>
      <c r="Q3999" s="537"/>
      <c r="R3999" s="537"/>
      <c r="S3999" s="537"/>
    </row>
    <row r="4000" spans="2:19" ht="18.75" customHeight="1">
      <c r="B4000" s="540"/>
      <c r="C4000" s="540"/>
      <c r="D4000" s="538" t="str">
        <f ca="1">IFERROR(_xludf.XLOOKUP(E4000,예산코드!D:D,예산코드!A:A),"")</f>
        <v/>
      </c>
      <c r="E4000" s="540"/>
      <c r="F4000" s="542"/>
      <c r="G4000" s="506"/>
      <c r="H4000" s="507"/>
      <c r="I4000" s="540"/>
      <c r="J4000" s="540"/>
      <c r="K4000" s="543"/>
      <c r="L4000" s="543"/>
      <c r="M4000" s="543" t="str">
        <f t="array" aca="1" ref="M4000" ca="1">IFERROR(_xludf.IFS(지출내역_LMT!$J4000="원천",지출내역_LMT!$K4000*3.3%*-1,지출내역_LMT!$J4000="원천/고용",SUM(지출내역_LMT!$K4000*3.3%*-1,지출내역_LMT!$K4000*75%*0.8%*-1)),"")</f>
        <v/>
      </c>
      <c r="N4000" s="543"/>
      <c r="O4000" s="540"/>
      <c r="P4000" s="540"/>
      <c r="Q4000" s="537"/>
      <c r="R4000" s="537"/>
      <c r="S4000" s="537"/>
    </row>
    <row r="4001" spans="2:19" ht="18.75" customHeight="1">
      <c r="B4001" s="541"/>
      <c r="C4001" s="541"/>
      <c r="D4001" s="538" t="str">
        <f ca="1">IFERROR(_xludf.XLOOKUP(E4001,예산코드!D:D,예산코드!A:A),"")</f>
        <v/>
      </c>
      <c r="E4001" s="541"/>
      <c r="F4001" s="544"/>
      <c r="G4001" s="508"/>
      <c r="H4001" s="509"/>
      <c r="I4001" s="541"/>
      <c r="J4001" s="541"/>
      <c r="K4001" s="545"/>
      <c r="L4001" s="545"/>
      <c r="M4001" s="545" t="str">
        <f t="array" aca="1" ref="M4001" ca="1">IFERROR(_xludf.IFS(지출내역_LMT!$J4001="원천",지출내역_LMT!$K4001*3.3%*-1,지출내역_LMT!$J4001="원천/고용",SUM(지출내역_LMT!$K4001*3.3%*-1,지출내역_LMT!$K4001*75%*0.8%*-1)),"")</f>
        <v/>
      </c>
      <c r="N4001" s="545"/>
      <c r="O4001" s="541"/>
      <c r="P4001" s="541"/>
      <c r="Q4001" s="537"/>
      <c r="R4001" s="537"/>
      <c r="S4001" s="537"/>
    </row>
    <row r="4002" spans="2:19" ht="18.75" customHeight="1">
      <c r="B4002" s="540"/>
      <c r="C4002" s="540"/>
      <c r="D4002" s="538" t="str">
        <f ca="1">IFERROR(_xludf.XLOOKUP(E4002,예산코드!D:D,예산코드!A:A),"")</f>
        <v/>
      </c>
      <c r="E4002" s="540"/>
      <c r="F4002" s="542"/>
      <c r="G4002" s="506"/>
      <c r="H4002" s="507"/>
      <c r="I4002" s="540"/>
      <c r="J4002" s="540"/>
      <c r="K4002" s="543"/>
      <c r="L4002" s="543"/>
      <c r="M4002" s="543" t="str">
        <f t="array" aca="1" ref="M4002" ca="1">IFERROR(_xludf.IFS(지출내역_LMT!$J4002="원천",지출내역_LMT!$K4002*3.3%*-1,지출내역_LMT!$J4002="원천/고용",SUM(지출내역_LMT!$K4002*3.3%*-1,지출내역_LMT!$K4002*75%*0.8%*-1)),"")</f>
        <v/>
      </c>
      <c r="N4002" s="543"/>
      <c r="O4002" s="540"/>
      <c r="P4002" s="540"/>
      <c r="Q4002" s="537"/>
      <c r="R4002" s="537"/>
      <c r="S4002" s="537"/>
    </row>
    <row r="4003" spans="2:19" ht="18.75" customHeight="1">
      <c r="B4003" s="541"/>
      <c r="C4003" s="541"/>
      <c r="D4003" s="538" t="str">
        <f ca="1">IFERROR(_xludf.XLOOKUP(E4003,예산코드!D:D,예산코드!A:A),"")</f>
        <v/>
      </c>
      <c r="E4003" s="541"/>
      <c r="F4003" s="544"/>
      <c r="G4003" s="508"/>
      <c r="H4003" s="509"/>
      <c r="I4003" s="541"/>
      <c r="J4003" s="541"/>
      <c r="K4003" s="545"/>
      <c r="L4003" s="545"/>
      <c r="M4003" s="545" t="str">
        <f t="array" aca="1" ref="M4003" ca="1">IFERROR(_xludf.IFS(지출내역_LMT!$J4003="원천",지출내역_LMT!$K4003*3.3%*-1,지출내역_LMT!$J4003="원천/고용",SUM(지출내역_LMT!$K4003*3.3%*-1,지출내역_LMT!$K4003*75%*0.8%*-1)),"")</f>
        <v/>
      </c>
      <c r="N4003" s="545"/>
      <c r="O4003" s="541"/>
      <c r="P4003" s="541"/>
      <c r="Q4003" s="537"/>
      <c r="R4003" s="537"/>
      <c r="S4003" s="537"/>
    </row>
    <row r="4004" spans="2:19" ht="18.75" customHeight="1">
      <c r="B4004" s="540"/>
      <c r="C4004" s="540"/>
      <c r="D4004" s="538" t="str">
        <f ca="1">IFERROR(_xludf.XLOOKUP(E4004,예산코드!D:D,예산코드!A:A),"")</f>
        <v/>
      </c>
      <c r="E4004" s="540"/>
      <c r="F4004" s="542"/>
      <c r="G4004" s="506"/>
      <c r="H4004" s="507"/>
      <c r="I4004" s="540"/>
      <c r="J4004" s="540"/>
      <c r="K4004" s="543"/>
      <c r="L4004" s="543"/>
      <c r="M4004" s="543" t="str">
        <f t="array" aca="1" ref="M4004" ca="1">IFERROR(_xludf.IFS(지출내역_LMT!$J4004="원천",지출내역_LMT!$K4004*3.3%*-1,지출내역_LMT!$J4004="원천/고용",SUM(지출내역_LMT!$K4004*3.3%*-1,지출내역_LMT!$K4004*75%*0.8%*-1)),"")</f>
        <v/>
      </c>
      <c r="N4004" s="543"/>
      <c r="O4004" s="540"/>
      <c r="P4004" s="540"/>
      <c r="Q4004" s="537"/>
      <c r="R4004" s="537"/>
      <c r="S4004" s="537"/>
    </row>
    <row r="4005" spans="2:19" ht="18.75" customHeight="1">
      <c r="B4005" s="541"/>
      <c r="C4005" s="541"/>
      <c r="D4005" s="538" t="str">
        <f ca="1">IFERROR(_xludf.XLOOKUP(E4005,예산코드!D:D,예산코드!A:A),"")</f>
        <v/>
      </c>
      <c r="E4005" s="541"/>
      <c r="F4005" s="544"/>
      <c r="G4005" s="508"/>
      <c r="H4005" s="509"/>
      <c r="I4005" s="541"/>
      <c r="J4005" s="541"/>
      <c r="K4005" s="545"/>
      <c r="L4005" s="545"/>
      <c r="M4005" s="545" t="str">
        <f t="array" aca="1" ref="M4005" ca="1">IFERROR(_xludf.IFS(지출내역_LMT!$J4005="원천",지출내역_LMT!$K4005*3.3%*-1,지출내역_LMT!$J4005="원천/고용",SUM(지출내역_LMT!$K4005*3.3%*-1,지출내역_LMT!$K4005*75%*0.8%*-1)),"")</f>
        <v/>
      </c>
      <c r="N4005" s="545"/>
      <c r="O4005" s="541"/>
      <c r="P4005" s="541"/>
      <c r="Q4005" s="537"/>
      <c r="R4005" s="537"/>
      <c r="S4005" s="537"/>
    </row>
    <row r="4006" spans="2:19" ht="18.75" customHeight="1">
      <c r="B4006" s="540"/>
      <c r="C4006" s="540"/>
      <c r="D4006" s="538" t="str">
        <f ca="1">IFERROR(_xludf.XLOOKUP(E4006,예산코드!D:D,예산코드!A:A),"")</f>
        <v/>
      </c>
      <c r="E4006" s="540"/>
      <c r="F4006" s="542"/>
      <c r="G4006" s="506"/>
      <c r="H4006" s="507"/>
      <c r="I4006" s="540"/>
      <c r="J4006" s="540"/>
      <c r="K4006" s="543"/>
      <c r="L4006" s="543"/>
      <c r="M4006" s="543" t="str">
        <f t="array" aca="1" ref="M4006" ca="1">IFERROR(_xludf.IFS(지출내역_LMT!$J4006="원천",지출내역_LMT!$K4006*3.3%*-1,지출내역_LMT!$J4006="원천/고용",SUM(지출내역_LMT!$K4006*3.3%*-1,지출내역_LMT!$K4006*75%*0.8%*-1)),"")</f>
        <v/>
      </c>
      <c r="N4006" s="543"/>
      <c r="O4006" s="540"/>
      <c r="P4006" s="540"/>
      <c r="Q4006" s="537"/>
      <c r="R4006" s="537"/>
      <c r="S4006" s="537"/>
    </row>
    <row r="4007" spans="2:19" ht="18.75" customHeight="1">
      <c r="B4007" s="541"/>
      <c r="C4007" s="541"/>
      <c r="D4007" s="538" t="str">
        <f ca="1">IFERROR(_xludf.XLOOKUP(E4007,예산코드!D:D,예산코드!A:A),"")</f>
        <v/>
      </c>
      <c r="E4007" s="541"/>
      <c r="F4007" s="544"/>
      <c r="G4007" s="508"/>
      <c r="H4007" s="509"/>
      <c r="I4007" s="541"/>
      <c r="J4007" s="541"/>
      <c r="K4007" s="545"/>
      <c r="L4007" s="545"/>
      <c r="M4007" s="545" t="str">
        <f t="array" aca="1" ref="M4007" ca="1">IFERROR(_xludf.IFS(지출내역_LMT!$J4007="원천",지출내역_LMT!$K4007*3.3%*-1,지출내역_LMT!$J4007="원천/고용",SUM(지출내역_LMT!$K4007*3.3%*-1,지출내역_LMT!$K4007*75%*0.8%*-1)),"")</f>
        <v/>
      </c>
      <c r="N4007" s="545"/>
      <c r="O4007" s="541"/>
      <c r="P4007" s="541"/>
      <c r="Q4007" s="537"/>
      <c r="R4007" s="537"/>
      <c r="S4007" s="537"/>
    </row>
    <row r="4008" spans="2:19" ht="18.75" customHeight="1">
      <c r="B4008" s="540"/>
      <c r="C4008" s="540"/>
      <c r="D4008" s="538" t="str">
        <f ca="1">IFERROR(_xludf.XLOOKUP(E4008,예산코드!D:D,예산코드!A:A),"")</f>
        <v/>
      </c>
      <c r="E4008" s="540"/>
      <c r="F4008" s="542"/>
      <c r="G4008" s="506"/>
      <c r="H4008" s="507"/>
      <c r="I4008" s="540"/>
      <c r="J4008" s="540"/>
      <c r="K4008" s="543"/>
      <c r="L4008" s="543"/>
      <c r="M4008" s="543" t="str">
        <f t="array" aca="1" ref="M4008" ca="1">IFERROR(_xludf.IFS(지출내역_LMT!$J4008="원천",지출내역_LMT!$K4008*3.3%*-1,지출내역_LMT!$J4008="원천/고용",SUM(지출내역_LMT!$K4008*3.3%*-1,지출내역_LMT!$K4008*75%*0.8%*-1)),"")</f>
        <v/>
      </c>
      <c r="N4008" s="543"/>
      <c r="O4008" s="540"/>
      <c r="P4008" s="540"/>
      <c r="Q4008" s="537"/>
      <c r="R4008" s="537"/>
      <c r="S4008" s="537"/>
    </row>
    <row r="4009" spans="2:19" ht="18.75" customHeight="1">
      <c r="B4009" s="541"/>
      <c r="C4009" s="541"/>
      <c r="D4009" s="538" t="str">
        <f ca="1">IFERROR(_xludf.XLOOKUP(E4009,예산코드!D:D,예산코드!A:A),"")</f>
        <v/>
      </c>
      <c r="E4009" s="541"/>
      <c r="F4009" s="544"/>
      <c r="G4009" s="508"/>
      <c r="H4009" s="509"/>
      <c r="I4009" s="541"/>
      <c r="J4009" s="541"/>
      <c r="K4009" s="545"/>
      <c r="L4009" s="545"/>
      <c r="M4009" s="545" t="str">
        <f t="array" aca="1" ref="M4009" ca="1">IFERROR(_xludf.IFS(지출내역_LMT!$J4009="원천",지출내역_LMT!$K4009*3.3%*-1,지출내역_LMT!$J4009="원천/고용",SUM(지출내역_LMT!$K4009*3.3%*-1,지출내역_LMT!$K4009*75%*0.8%*-1)),"")</f>
        <v/>
      </c>
      <c r="N4009" s="545"/>
      <c r="O4009" s="541"/>
      <c r="P4009" s="541"/>
      <c r="Q4009" s="537"/>
      <c r="R4009" s="537"/>
      <c r="S4009" s="537"/>
    </row>
    <row r="4010" spans="2:19" ht="18.75" customHeight="1">
      <c r="B4010" s="540"/>
      <c r="C4010" s="540"/>
      <c r="D4010" s="538" t="str">
        <f ca="1">IFERROR(_xludf.XLOOKUP(E4010,예산코드!D:D,예산코드!A:A),"")</f>
        <v/>
      </c>
      <c r="E4010" s="540"/>
      <c r="F4010" s="542"/>
      <c r="G4010" s="506"/>
      <c r="H4010" s="507"/>
      <c r="I4010" s="540"/>
      <c r="J4010" s="540"/>
      <c r="K4010" s="543"/>
      <c r="L4010" s="543"/>
      <c r="M4010" s="543" t="str">
        <f t="array" aca="1" ref="M4010" ca="1">IFERROR(_xludf.IFS(지출내역_LMT!$J4010="원천",지출내역_LMT!$K4010*3.3%*-1,지출내역_LMT!$J4010="원천/고용",SUM(지출내역_LMT!$K4010*3.3%*-1,지출내역_LMT!$K4010*75%*0.8%*-1)),"")</f>
        <v/>
      </c>
      <c r="N4010" s="543"/>
      <c r="O4010" s="540"/>
      <c r="P4010" s="540"/>
      <c r="Q4010" s="537"/>
      <c r="R4010" s="537"/>
      <c r="S4010" s="537"/>
    </row>
    <row r="4011" spans="2:19" ht="18.75" customHeight="1">
      <c r="B4011" s="541"/>
      <c r="C4011" s="541"/>
      <c r="D4011" s="538" t="str">
        <f ca="1">IFERROR(_xludf.XLOOKUP(E4011,예산코드!D:D,예산코드!A:A),"")</f>
        <v/>
      </c>
      <c r="E4011" s="541"/>
      <c r="F4011" s="544"/>
      <c r="G4011" s="508"/>
      <c r="H4011" s="509"/>
      <c r="I4011" s="541"/>
      <c r="J4011" s="541"/>
      <c r="K4011" s="545"/>
      <c r="L4011" s="545"/>
      <c r="M4011" s="545" t="str">
        <f t="array" aca="1" ref="M4011" ca="1">IFERROR(_xludf.IFS(지출내역_LMT!$J4011="원천",지출내역_LMT!$K4011*3.3%*-1,지출내역_LMT!$J4011="원천/고용",SUM(지출내역_LMT!$K4011*3.3%*-1,지출내역_LMT!$K4011*75%*0.8%*-1)),"")</f>
        <v/>
      </c>
      <c r="N4011" s="545"/>
      <c r="O4011" s="541"/>
      <c r="P4011" s="541"/>
      <c r="Q4011" s="537"/>
      <c r="R4011" s="537"/>
      <c r="S4011" s="537"/>
    </row>
    <row r="4012" spans="2:19" ht="18.75" customHeight="1">
      <c r="B4012" s="540"/>
      <c r="C4012" s="540"/>
      <c r="D4012" s="538" t="str">
        <f ca="1">IFERROR(_xludf.XLOOKUP(E4012,예산코드!D:D,예산코드!A:A),"")</f>
        <v/>
      </c>
      <c r="E4012" s="540"/>
      <c r="F4012" s="542"/>
      <c r="G4012" s="506"/>
      <c r="H4012" s="507"/>
      <c r="I4012" s="540"/>
      <c r="J4012" s="540"/>
      <c r="K4012" s="543"/>
      <c r="L4012" s="543"/>
      <c r="M4012" s="543" t="str">
        <f t="array" aca="1" ref="M4012" ca="1">IFERROR(_xludf.IFS(지출내역_LMT!$J4012="원천",지출내역_LMT!$K4012*3.3%*-1,지출내역_LMT!$J4012="원천/고용",SUM(지출내역_LMT!$K4012*3.3%*-1,지출내역_LMT!$K4012*75%*0.8%*-1)),"")</f>
        <v/>
      </c>
      <c r="N4012" s="543"/>
      <c r="O4012" s="540"/>
      <c r="P4012" s="540"/>
      <c r="Q4012" s="537"/>
      <c r="R4012" s="537"/>
      <c r="S4012" s="537"/>
    </row>
    <row r="4013" spans="2:19" ht="18.75" customHeight="1">
      <c r="B4013" s="541"/>
      <c r="C4013" s="541"/>
      <c r="D4013" s="538" t="str">
        <f ca="1">IFERROR(_xludf.XLOOKUP(E4013,예산코드!D:D,예산코드!A:A),"")</f>
        <v/>
      </c>
      <c r="E4013" s="541"/>
      <c r="F4013" s="544"/>
      <c r="G4013" s="508"/>
      <c r="H4013" s="509"/>
      <c r="I4013" s="541"/>
      <c r="J4013" s="541"/>
      <c r="K4013" s="545"/>
      <c r="L4013" s="545"/>
      <c r="M4013" s="545" t="str">
        <f t="array" aca="1" ref="M4013" ca="1">IFERROR(_xludf.IFS(지출내역_LMT!$J4013="원천",지출내역_LMT!$K4013*3.3%*-1,지출내역_LMT!$J4013="원천/고용",SUM(지출내역_LMT!$K4013*3.3%*-1,지출내역_LMT!$K4013*75%*0.8%*-1)),"")</f>
        <v/>
      </c>
      <c r="N4013" s="545"/>
      <c r="O4013" s="541"/>
      <c r="P4013" s="541"/>
      <c r="Q4013" s="537"/>
      <c r="R4013" s="537"/>
      <c r="S4013" s="537"/>
    </row>
    <row r="4014" spans="2:19" ht="18.75" customHeight="1">
      <c r="B4014" s="540"/>
      <c r="C4014" s="540"/>
      <c r="D4014" s="538" t="str">
        <f ca="1">IFERROR(_xludf.XLOOKUP(E4014,예산코드!D:D,예산코드!A:A),"")</f>
        <v/>
      </c>
      <c r="E4014" s="540"/>
      <c r="F4014" s="542"/>
      <c r="G4014" s="506"/>
      <c r="H4014" s="507"/>
      <c r="I4014" s="540"/>
      <c r="J4014" s="540"/>
      <c r="K4014" s="543"/>
      <c r="L4014" s="543"/>
      <c r="M4014" s="543" t="str">
        <f t="array" aca="1" ref="M4014" ca="1">IFERROR(_xludf.IFS(지출내역_LMT!$J4014="원천",지출내역_LMT!$K4014*3.3%*-1,지출내역_LMT!$J4014="원천/고용",SUM(지출내역_LMT!$K4014*3.3%*-1,지출내역_LMT!$K4014*75%*0.8%*-1)),"")</f>
        <v/>
      </c>
      <c r="N4014" s="543"/>
      <c r="O4014" s="540"/>
      <c r="P4014" s="540"/>
      <c r="Q4014" s="537"/>
      <c r="R4014" s="537"/>
      <c r="S4014" s="537"/>
    </row>
    <row r="4015" spans="2:19" ht="18.75" customHeight="1">
      <c r="B4015" s="541"/>
      <c r="C4015" s="541"/>
      <c r="D4015" s="538" t="str">
        <f ca="1">IFERROR(_xludf.XLOOKUP(E4015,예산코드!D:D,예산코드!A:A),"")</f>
        <v/>
      </c>
      <c r="E4015" s="541"/>
      <c r="F4015" s="544"/>
      <c r="G4015" s="508"/>
      <c r="H4015" s="509"/>
      <c r="I4015" s="541"/>
      <c r="J4015" s="541"/>
      <c r="K4015" s="545"/>
      <c r="L4015" s="545"/>
      <c r="M4015" s="545" t="str">
        <f t="array" aca="1" ref="M4015" ca="1">IFERROR(_xludf.IFS(지출내역_LMT!$J4015="원천",지출내역_LMT!$K4015*3.3%*-1,지출내역_LMT!$J4015="원천/고용",SUM(지출내역_LMT!$K4015*3.3%*-1,지출내역_LMT!$K4015*75%*0.8%*-1)),"")</f>
        <v/>
      </c>
      <c r="N4015" s="545"/>
      <c r="O4015" s="541"/>
      <c r="P4015" s="541"/>
      <c r="Q4015" s="537"/>
      <c r="R4015" s="537"/>
      <c r="S4015" s="537"/>
    </row>
    <row r="4016" spans="2:19" ht="18.75" customHeight="1">
      <c r="B4016" s="540"/>
      <c r="C4016" s="540"/>
      <c r="D4016" s="538" t="str">
        <f ca="1">IFERROR(_xludf.XLOOKUP(E4016,예산코드!D:D,예산코드!A:A),"")</f>
        <v/>
      </c>
      <c r="E4016" s="540"/>
      <c r="F4016" s="542"/>
      <c r="G4016" s="506"/>
      <c r="H4016" s="507"/>
      <c r="I4016" s="540"/>
      <c r="J4016" s="540"/>
      <c r="K4016" s="543"/>
      <c r="L4016" s="543"/>
      <c r="M4016" s="543" t="str">
        <f t="array" aca="1" ref="M4016" ca="1">IFERROR(_xludf.IFS(지출내역_LMT!$J4016="원천",지출내역_LMT!$K4016*3.3%*-1,지출내역_LMT!$J4016="원천/고용",SUM(지출내역_LMT!$K4016*3.3%*-1,지출내역_LMT!$K4016*75%*0.8%*-1)),"")</f>
        <v/>
      </c>
      <c r="N4016" s="543"/>
      <c r="O4016" s="540"/>
      <c r="P4016" s="540"/>
      <c r="Q4016" s="537"/>
      <c r="R4016" s="537"/>
      <c r="S4016" s="537"/>
    </row>
    <row r="4017" spans="2:19" ht="18.75" customHeight="1">
      <c r="B4017" s="541"/>
      <c r="C4017" s="541"/>
      <c r="D4017" s="538" t="str">
        <f ca="1">IFERROR(_xludf.XLOOKUP(E4017,예산코드!D:D,예산코드!A:A),"")</f>
        <v/>
      </c>
      <c r="E4017" s="541"/>
      <c r="F4017" s="544"/>
      <c r="G4017" s="508"/>
      <c r="H4017" s="509"/>
      <c r="I4017" s="541"/>
      <c r="J4017" s="541"/>
      <c r="K4017" s="545"/>
      <c r="L4017" s="545"/>
      <c r="M4017" s="545" t="str">
        <f t="array" aca="1" ref="M4017" ca="1">IFERROR(_xludf.IFS(지출내역_LMT!$J4017="원천",지출내역_LMT!$K4017*3.3%*-1,지출내역_LMT!$J4017="원천/고용",SUM(지출내역_LMT!$K4017*3.3%*-1,지출내역_LMT!$K4017*75%*0.8%*-1)),"")</f>
        <v/>
      </c>
      <c r="N4017" s="545"/>
      <c r="O4017" s="541"/>
      <c r="P4017" s="541"/>
      <c r="Q4017" s="537"/>
      <c r="R4017" s="537"/>
      <c r="S4017" s="537"/>
    </row>
    <row r="4018" spans="2:19" ht="18.75" customHeight="1">
      <c r="B4018" s="540"/>
      <c r="C4018" s="540"/>
      <c r="D4018" s="538" t="str">
        <f ca="1">IFERROR(_xludf.XLOOKUP(E4018,예산코드!D:D,예산코드!A:A),"")</f>
        <v/>
      </c>
      <c r="E4018" s="540"/>
      <c r="F4018" s="542"/>
      <c r="G4018" s="506"/>
      <c r="H4018" s="507"/>
      <c r="I4018" s="540"/>
      <c r="J4018" s="540"/>
      <c r="K4018" s="543"/>
      <c r="L4018" s="543"/>
      <c r="M4018" s="543" t="str">
        <f t="array" aca="1" ref="M4018" ca="1">IFERROR(_xludf.IFS(지출내역_LMT!$J4018="원천",지출내역_LMT!$K4018*3.3%*-1,지출내역_LMT!$J4018="원천/고용",SUM(지출내역_LMT!$K4018*3.3%*-1,지출내역_LMT!$K4018*75%*0.8%*-1)),"")</f>
        <v/>
      </c>
      <c r="N4018" s="543"/>
      <c r="O4018" s="540"/>
      <c r="P4018" s="540"/>
      <c r="Q4018" s="537"/>
      <c r="R4018" s="537"/>
      <c r="S4018" s="537"/>
    </row>
    <row r="4019" spans="2:19" ht="18.75" customHeight="1">
      <c r="B4019" s="541"/>
      <c r="C4019" s="541"/>
      <c r="D4019" s="538" t="str">
        <f ca="1">IFERROR(_xludf.XLOOKUP(E4019,예산코드!D:D,예산코드!A:A),"")</f>
        <v/>
      </c>
      <c r="E4019" s="541"/>
      <c r="F4019" s="544"/>
      <c r="G4019" s="508"/>
      <c r="H4019" s="509"/>
      <c r="I4019" s="541"/>
      <c r="J4019" s="541"/>
      <c r="K4019" s="545"/>
      <c r="L4019" s="545"/>
      <c r="M4019" s="545" t="str">
        <f t="array" aca="1" ref="M4019" ca="1">IFERROR(_xludf.IFS(지출내역_LMT!$J4019="원천",지출내역_LMT!$K4019*3.3%*-1,지출내역_LMT!$J4019="원천/고용",SUM(지출내역_LMT!$K4019*3.3%*-1,지출내역_LMT!$K4019*75%*0.8%*-1)),"")</f>
        <v/>
      </c>
      <c r="N4019" s="545"/>
      <c r="O4019" s="541"/>
      <c r="P4019" s="541"/>
      <c r="Q4019" s="537"/>
      <c r="R4019" s="537"/>
      <c r="S4019" s="537"/>
    </row>
    <row r="4020" spans="2:19" ht="18.75" customHeight="1">
      <c r="B4020" s="540"/>
      <c r="C4020" s="540"/>
      <c r="D4020" s="538" t="str">
        <f ca="1">IFERROR(_xludf.XLOOKUP(E4020,예산코드!D:D,예산코드!A:A),"")</f>
        <v/>
      </c>
      <c r="E4020" s="540"/>
      <c r="F4020" s="542"/>
      <c r="G4020" s="506"/>
      <c r="H4020" s="507"/>
      <c r="I4020" s="540"/>
      <c r="J4020" s="540"/>
      <c r="K4020" s="543"/>
      <c r="L4020" s="543"/>
      <c r="M4020" s="543" t="str">
        <f t="array" aca="1" ref="M4020" ca="1">IFERROR(_xludf.IFS(지출내역_LMT!$J4020="원천",지출내역_LMT!$K4020*3.3%*-1,지출내역_LMT!$J4020="원천/고용",SUM(지출내역_LMT!$K4020*3.3%*-1,지출내역_LMT!$K4020*75%*0.8%*-1)),"")</f>
        <v/>
      </c>
      <c r="N4020" s="543"/>
      <c r="O4020" s="540"/>
      <c r="P4020" s="540"/>
      <c r="Q4020" s="537"/>
      <c r="R4020" s="537"/>
      <c r="S4020" s="537"/>
    </row>
    <row r="4021" spans="2:19" ht="18.75" customHeight="1">
      <c r="B4021" s="541"/>
      <c r="C4021" s="541"/>
      <c r="D4021" s="538" t="str">
        <f ca="1">IFERROR(_xludf.XLOOKUP(E4021,예산코드!D:D,예산코드!A:A),"")</f>
        <v/>
      </c>
      <c r="E4021" s="541"/>
      <c r="F4021" s="544"/>
      <c r="G4021" s="508"/>
      <c r="H4021" s="509"/>
      <c r="I4021" s="541"/>
      <c r="J4021" s="541"/>
      <c r="K4021" s="545"/>
      <c r="L4021" s="545"/>
      <c r="M4021" s="545" t="str">
        <f t="array" aca="1" ref="M4021" ca="1">IFERROR(_xludf.IFS(지출내역_LMT!$J4021="원천",지출내역_LMT!$K4021*3.3%*-1,지출내역_LMT!$J4021="원천/고용",SUM(지출내역_LMT!$K4021*3.3%*-1,지출내역_LMT!$K4021*75%*0.8%*-1)),"")</f>
        <v/>
      </c>
      <c r="N4021" s="545"/>
      <c r="O4021" s="541"/>
      <c r="P4021" s="541"/>
      <c r="Q4021" s="537"/>
      <c r="R4021" s="537"/>
      <c r="S4021" s="537"/>
    </row>
    <row r="4022" spans="2:19" ht="18.75" customHeight="1">
      <c r="B4022" s="540"/>
      <c r="C4022" s="540"/>
      <c r="D4022" s="538" t="str">
        <f ca="1">IFERROR(_xludf.XLOOKUP(E4022,예산코드!D:D,예산코드!A:A),"")</f>
        <v/>
      </c>
      <c r="E4022" s="540"/>
      <c r="F4022" s="542"/>
      <c r="G4022" s="506"/>
      <c r="H4022" s="507"/>
      <c r="I4022" s="540"/>
      <c r="J4022" s="540"/>
      <c r="K4022" s="543"/>
      <c r="L4022" s="543"/>
      <c r="M4022" s="543" t="str">
        <f t="array" aca="1" ref="M4022" ca="1">IFERROR(_xludf.IFS(지출내역_LMT!$J4022="원천",지출내역_LMT!$K4022*3.3%*-1,지출내역_LMT!$J4022="원천/고용",SUM(지출내역_LMT!$K4022*3.3%*-1,지출내역_LMT!$K4022*75%*0.8%*-1)),"")</f>
        <v/>
      </c>
      <c r="N4022" s="543"/>
      <c r="O4022" s="540"/>
      <c r="P4022" s="540"/>
      <c r="Q4022" s="537"/>
      <c r="R4022" s="537"/>
      <c r="S4022" s="537"/>
    </row>
    <row r="4023" spans="2:19" ht="18.75" customHeight="1">
      <c r="B4023" s="541"/>
      <c r="C4023" s="541"/>
      <c r="D4023" s="538" t="str">
        <f ca="1">IFERROR(_xludf.XLOOKUP(E4023,예산코드!D:D,예산코드!A:A),"")</f>
        <v/>
      </c>
      <c r="E4023" s="541"/>
      <c r="F4023" s="544"/>
      <c r="G4023" s="508"/>
      <c r="H4023" s="509"/>
      <c r="I4023" s="541"/>
      <c r="J4023" s="541"/>
      <c r="K4023" s="545"/>
      <c r="L4023" s="545"/>
      <c r="M4023" s="545" t="str">
        <f t="array" aca="1" ref="M4023" ca="1">IFERROR(_xludf.IFS(지출내역_LMT!$J4023="원천",지출내역_LMT!$K4023*3.3%*-1,지출내역_LMT!$J4023="원천/고용",SUM(지출내역_LMT!$K4023*3.3%*-1,지출내역_LMT!$K4023*75%*0.8%*-1)),"")</f>
        <v/>
      </c>
      <c r="N4023" s="545"/>
      <c r="O4023" s="541"/>
      <c r="P4023" s="541"/>
      <c r="Q4023" s="537"/>
      <c r="R4023" s="537"/>
      <c r="S4023" s="537"/>
    </row>
    <row r="4024" spans="2:19" ht="18.75" customHeight="1">
      <c r="B4024" s="540"/>
      <c r="C4024" s="540"/>
      <c r="D4024" s="538" t="str">
        <f ca="1">IFERROR(_xludf.XLOOKUP(E4024,예산코드!D:D,예산코드!A:A),"")</f>
        <v/>
      </c>
      <c r="E4024" s="540"/>
      <c r="F4024" s="542"/>
      <c r="G4024" s="506"/>
      <c r="H4024" s="507"/>
      <c r="I4024" s="540"/>
      <c r="J4024" s="540"/>
      <c r="K4024" s="543"/>
      <c r="L4024" s="543"/>
      <c r="M4024" s="543" t="str">
        <f t="array" aca="1" ref="M4024" ca="1">IFERROR(_xludf.IFS(지출내역_LMT!$J4024="원천",지출내역_LMT!$K4024*3.3%*-1,지출내역_LMT!$J4024="원천/고용",SUM(지출내역_LMT!$K4024*3.3%*-1,지출내역_LMT!$K4024*75%*0.8%*-1)),"")</f>
        <v/>
      </c>
      <c r="N4024" s="543"/>
      <c r="O4024" s="540"/>
      <c r="P4024" s="540"/>
      <c r="Q4024" s="537"/>
      <c r="R4024" s="537"/>
      <c r="S4024" s="537"/>
    </row>
    <row r="4025" spans="2:19" ht="18.75" customHeight="1">
      <c r="B4025" s="541"/>
      <c r="C4025" s="541"/>
      <c r="D4025" s="538" t="str">
        <f ca="1">IFERROR(_xludf.XLOOKUP(E4025,예산코드!D:D,예산코드!A:A),"")</f>
        <v/>
      </c>
      <c r="E4025" s="541"/>
      <c r="F4025" s="544"/>
      <c r="G4025" s="508"/>
      <c r="H4025" s="509"/>
      <c r="I4025" s="541"/>
      <c r="J4025" s="541"/>
      <c r="K4025" s="545"/>
      <c r="L4025" s="545"/>
      <c r="M4025" s="545" t="str">
        <f t="array" aca="1" ref="M4025" ca="1">IFERROR(_xludf.IFS(지출내역_LMT!$J4025="원천",지출내역_LMT!$K4025*3.3%*-1,지출내역_LMT!$J4025="원천/고용",SUM(지출내역_LMT!$K4025*3.3%*-1,지출내역_LMT!$K4025*75%*0.8%*-1)),"")</f>
        <v/>
      </c>
      <c r="N4025" s="545"/>
      <c r="O4025" s="541"/>
      <c r="P4025" s="541"/>
      <c r="Q4025" s="537"/>
      <c r="R4025" s="537"/>
      <c r="S4025" s="537"/>
    </row>
    <row r="4026" spans="2:19" ht="18.75" customHeight="1">
      <c r="B4026" s="540"/>
      <c r="C4026" s="540"/>
      <c r="D4026" s="538" t="str">
        <f ca="1">IFERROR(_xludf.XLOOKUP(E4026,예산코드!D:D,예산코드!A:A),"")</f>
        <v/>
      </c>
      <c r="E4026" s="540"/>
      <c r="F4026" s="542"/>
      <c r="G4026" s="506"/>
      <c r="H4026" s="507"/>
      <c r="I4026" s="540"/>
      <c r="J4026" s="540"/>
      <c r="K4026" s="543"/>
      <c r="L4026" s="543"/>
      <c r="M4026" s="543" t="str">
        <f t="array" aca="1" ref="M4026" ca="1">IFERROR(_xludf.IFS(지출내역_LMT!$J4026="원천",지출내역_LMT!$K4026*3.3%*-1,지출내역_LMT!$J4026="원천/고용",SUM(지출내역_LMT!$K4026*3.3%*-1,지출내역_LMT!$K4026*75%*0.8%*-1)),"")</f>
        <v/>
      </c>
      <c r="N4026" s="543"/>
      <c r="O4026" s="540"/>
      <c r="P4026" s="540"/>
      <c r="Q4026" s="537"/>
      <c r="R4026" s="537"/>
      <c r="S4026" s="537"/>
    </row>
    <row r="4027" spans="2:19" ht="18.75" customHeight="1">
      <c r="B4027" s="541"/>
      <c r="C4027" s="541"/>
      <c r="D4027" s="538" t="str">
        <f ca="1">IFERROR(_xludf.XLOOKUP(E4027,예산코드!D:D,예산코드!A:A),"")</f>
        <v/>
      </c>
      <c r="E4027" s="541"/>
      <c r="F4027" s="544"/>
      <c r="G4027" s="508"/>
      <c r="H4027" s="509"/>
      <c r="I4027" s="541"/>
      <c r="J4027" s="541"/>
      <c r="K4027" s="545"/>
      <c r="L4027" s="545"/>
      <c r="M4027" s="545" t="str">
        <f t="array" aca="1" ref="M4027" ca="1">IFERROR(_xludf.IFS(지출내역_LMT!$J4027="원천",지출내역_LMT!$K4027*3.3%*-1,지출내역_LMT!$J4027="원천/고용",SUM(지출내역_LMT!$K4027*3.3%*-1,지출내역_LMT!$K4027*75%*0.8%*-1)),"")</f>
        <v/>
      </c>
      <c r="N4027" s="545"/>
      <c r="O4027" s="541"/>
      <c r="P4027" s="541"/>
      <c r="Q4027" s="537"/>
      <c r="R4027" s="537"/>
      <c r="S4027" s="537"/>
    </row>
    <row r="4028" spans="2:19" ht="18.75" customHeight="1">
      <c r="B4028" s="540"/>
      <c r="C4028" s="540"/>
      <c r="D4028" s="538" t="str">
        <f ca="1">IFERROR(_xludf.XLOOKUP(E4028,예산코드!D:D,예산코드!A:A),"")</f>
        <v/>
      </c>
      <c r="E4028" s="540"/>
      <c r="F4028" s="542"/>
      <c r="G4028" s="506"/>
      <c r="H4028" s="507"/>
      <c r="I4028" s="540"/>
      <c r="J4028" s="540"/>
      <c r="K4028" s="543"/>
      <c r="L4028" s="543"/>
      <c r="M4028" s="543" t="str">
        <f t="array" aca="1" ref="M4028" ca="1">IFERROR(_xludf.IFS(지출내역_LMT!$J4028="원천",지출내역_LMT!$K4028*3.3%*-1,지출내역_LMT!$J4028="원천/고용",SUM(지출내역_LMT!$K4028*3.3%*-1,지출내역_LMT!$K4028*75%*0.8%*-1)),"")</f>
        <v/>
      </c>
      <c r="N4028" s="543"/>
      <c r="O4028" s="540"/>
      <c r="P4028" s="540"/>
      <c r="Q4028" s="537"/>
      <c r="R4028" s="537"/>
      <c r="S4028" s="537"/>
    </row>
    <row r="4029" spans="2:19" ht="18.75" customHeight="1">
      <c r="B4029" s="541"/>
      <c r="C4029" s="541"/>
      <c r="D4029" s="538" t="str">
        <f ca="1">IFERROR(_xludf.XLOOKUP(E4029,예산코드!D:D,예산코드!A:A),"")</f>
        <v/>
      </c>
      <c r="E4029" s="541"/>
      <c r="F4029" s="544"/>
      <c r="G4029" s="508"/>
      <c r="H4029" s="509"/>
      <c r="I4029" s="541"/>
      <c r="J4029" s="541"/>
      <c r="K4029" s="545"/>
      <c r="L4029" s="545"/>
      <c r="M4029" s="545" t="str">
        <f t="array" aca="1" ref="M4029" ca="1">IFERROR(_xludf.IFS(지출내역_LMT!$J4029="원천",지출내역_LMT!$K4029*3.3%*-1,지출내역_LMT!$J4029="원천/고용",SUM(지출내역_LMT!$K4029*3.3%*-1,지출내역_LMT!$K4029*75%*0.8%*-1)),"")</f>
        <v/>
      </c>
      <c r="N4029" s="545"/>
      <c r="O4029" s="541"/>
      <c r="P4029" s="541"/>
      <c r="Q4029" s="537"/>
      <c r="R4029" s="537"/>
      <c r="S4029" s="537"/>
    </row>
    <row r="4030" spans="2:19" ht="18.75" customHeight="1">
      <c r="B4030" s="540"/>
      <c r="C4030" s="540"/>
      <c r="D4030" s="538" t="str">
        <f ca="1">IFERROR(_xludf.XLOOKUP(E4030,예산코드!D:D,예산코드!A:A),"")</f>
        <v/>
      </c>
      <c r="E4030" s="540"/>
      <c r="F4030" s="542"/>
      <c r="G4030" s="506"/>
      <c r="H4030" s="507"/>
      <c r="I4030" s="540"/>
      <c r="J4030" s="540"/>
      <c r="K4030" s="543"/>
      <c r="L4030" s="543"/>
      <c r="M4030" s="543" t="str">
        <f t="array" aca="1" ref="M4030" ca="1">IFERROR(_xludf.IFS(지출내역_LMT!$J4030="원천",지출내역_LMT!$K4030*3.3%*-1,지출내역_LMT!$J4030="원천/고용",SUM(지출내역_LMT!$K4030*3.3%*-1,지출내역_LMT!$K4030*75%*0.8%*-1)),"")</f>
        <v/>
      </c>
      <c r="N4030" s="543"/>
      <c r="O4030" s="540"/>
      <c r="P4030" s="540"/>
      <c r="Q4030" s="537"/>
      <c r="R4030" s="537"/>
      <c r="S4030" s="537"/>
    </row>
    <row r="4031" spans="2:19" ht="18.75" customHeight="1">
      <c r="B4031" s="541"/>
      <c r="C4031" s="541"/>
      <c r="D4031" s="538" t="str">
        <f ca="1">IFERROR(_xludf.XLOOKUP(E4031,예산코드!D:D,예산코드!A:A),"")</f>
        <v/>
      </c>
      <c r="E4031" s="541"/>
      <c r="F4031" s="544"/>
      <c r="G4031" s="508"/>
      <c r="H4031" s="509"/>
      <c r="I4031" s="541"/>
      <c r="J4031" s="541"/>
      <c r="K4031" s="545"/>
      <c r="L4031" s="545"/>
      <c r="M4031" s="545" t="str">
        <f t="array" aca="1" ref="M4031" ca="1">IFERROR(_xludf.IFS(지출내역_LMT!$J4031="원천",지출내역_LMT!$K4031*3.3%*-1,지출내역_LMT!$J4031="원천/고용",SUM(지출내역_LMT!$K4031*3.3%*-1,지출내역_LMT!$K4031*75%*0.8%*-1)),"")</f>
        <v/>
      </c>
      <c r="N4031" s="545"/>
      <c r="O4031" s="541"/>
      <c r="P4031" s="541"/>
      <c r="Q4031" s="537"/>
      <c r="R4031" s="537"/>
      <c r="S4031" s="537"/>
    </row>
    <row r="4032" spans="2:19" ht="18.75" customHeight="1">
      <c r="B4032" s="540"/>
      <c r="C4032" s="540"/>
      <c r="D4032" s="538" t="str">
        <f ca="1">IFERROR(_xludf.XLOOKUP(E4032,예산코드!D:D,예산코드!A:A),"")</f>
        <v/>
      </c>
      <c r="E4032" s="540"/>
      <c r="F4032" s="542"/>
      <c r="G4032" s="506"/>
      <c r="H4032" s="507"/>
      <c r="I4032" s="540"/>
      <c r="J4032" s="540"/>
      <c r="K4032" s="543"/>
      <c r="L4032" s="543"/>
      <c r="M4032" s="543" t="str">
        <f t="array" aca="1" ref="M4032" ca="1">IFERROR(_xludf.IFS(지출내역_LMT!$J4032="원천",지출내역_LMT!$K4032*3.3%*-1,지출내역_LMT!$J4032="원천/고용",SUM(지출내역_LMT!$K4032*3.3%*-1,지출내역_LMT!$K4032*75%*0.8%*-1)),"")</f>
        <v/>
      </c>
      <c r="N4032" s="543"/>
      <c r="O4032" s="540"/>
      <c r="P4032" s="540"/>
      <c r="Q4032" s="537"/>
      <c r="R4032" s="537"/>
      <c r="S4032" s="537"/>
    </row>
    <row r="4033" spans="2:19" ht="18.75" customHeight="1">
      <c r="B4033" s="541"/>
      <c r="C4033" s="541"/>
      <c r="D4033" s="538" t="str">
        <f ca="1">IFERROR(_xludf.XLOOKUP(E4033,예산코드!D:D,예산코드!A:A),"")</f>
        <v/>
      </c>
      <c r="E4033" s="541"/>
      <c r="F4033" s="544"/>
      <c r="G4033" s="508"/>
      <c r="H4033" s="509"/>
      <c r="I4033" s="541"/>
      <c r="J4033" s="541"/>
      <c r="K4033" s="545"/>
      <c r="L4033" s="545"/>
      <c r="M4033" s="545" t="str">
        <f t="array" aca="1" ref="M4033" ca="1">IFERROR(_xludf.IFS(지출내역_LMT!$J4033="원천",지출내역_LMT!$K4033*3.3%*-1,지출내역_LMT!$J4033="원천/고용",SUM(지출내역_LMT!$K4033*3.3%*-1,지출내역_LMT!$K4033*75%*0.8%*-1)),"")</f>
        <v/>
      </c>
      <c r="N4033" s="545"/>
      <c r="O4033" s="541"/>
      <c r="P4033" s="541"/>
      <c r="Q4033" s="537"/>
      <c r="R4033" s="537"/>
      <c r="S4033" s="537"/>
    </row>
    <row r="4034" spans="2:19" ht="18.75" customHeight="1">
      <c r="B4034" s="540"/>
      <c r="C4034" s="540"/>
      <c r="D4034" s="538" t="str">
        <f ca="1">IFERROR(_xludf.XLOOKUP(E4034,예산코드!D:D,예산코드!A:A),"")</f>
        <v/>
      </c>
      <c r="E4034" s="540"/>
      <c r="F4034" s="542"/>
      <c r="G4034" s="506"/>
      <c r="H4034" s="507"/>
      <c r="I4034" s="540"/>
      <c r="J4034" s="540"/>
      <c r="K4034" s="543"/>
      <c r="L4034" s="543"/>
      <c r="M4034" s="543" t="str">
        <f t="array" aca="1" ref="M4034" ca="1">IFERROR(_xludf.IFS(지출내역_LMT!$J4034="원천",지출내역_LMT!$K4034*3.3%*-1,지출내역_LMT!$J4034="원천/고용",SUM(지출내역_LMT!$K4034*3.3%*-1,지출내역_LMT!$K4034*75%*0.8%*-1)),"")</f>
        <v/>
      </c>
      <c r="N4034" s="543"/>
      <c r="O4034" s="540"/>
      <c r="P4034" s="540"/>
      <c r="Q4034" s="537"/>
      <c r="R4034" s="537"/>
      <c r="S4034" s="537"/>
    </row>
    <row r="4035" spans="2:19" ht="18.75" customHeight="1">
      <c r="B4035" s="541"/>
      <c r="C4035" s="541"/>
      <c r="D4035" s="538" t="str">
        <f ca="1">IFERROR(_xludf.XLOOKUP(E4035,예산코드!D:D,예산코드!A:A),"")</f>
        <v/>
      </c>
      <c r="E4035" s="541"/>
      <c r="F4035" s="544"/>
      <c r="G4035" s="508"/>
      <c r="H4035" s="509"/>
      <c r="I4035" s="541"/>
      <c r="J4035" s="541"/>
      <c r="K4035" s="545"/>
      <c r="L4035" s="545"/>
      <c r="M4035" s="545" t="str">
        <f t="array" aca="1" ref="M4035" ca="1">IFERROR(_xludf.IFS(지출내역_LMT!$J4035="원천",지출내역_LMT!$K4035*3.3%*-1,지출내역_LMT!$J4035="원천/고용",SUM(지출내역_LMT!$K4035*3.3%*-1,지출내역_LMT!$K4035*75%*0.8%*-1)),"")</f>
        <v/>
      </c>
      <c r="N4035" s="545"/>
      <c r="O4035" s="541"/>
      <c r="P4035" s="541"/>
      <c r="Q4035" s="537"/>
      <c r="R4035" s="537"/>
      <c r="S4035" s="537"/>
    </row>
    <row r="4036" spans="2:19" ht="18.75" customHeight="1">
      <c r="B4036" s="540"/>
      <c r="C4036" s="540"/>
      <c r="D4036" s="538" t="str">
        <f ca="1">IFERROR(_xludf.XLOOKUP(E4036,예산코드!D:D,예산코드!A:A),"")</f>
        <v/>
      </c>
      <c r="E4036" s="540"/>
      <c r="F4036" s="542"/>
      <c r="G4036" s="506"/>
      <c r="H4036" s="507"/>
      <c r="I4036" s="540"/>
      <c r="J4036" s="540"/>
      <c r="K4036" s="543"/>
      <c r="L4036" s="543"/>
      <c r="M4036" s="543" t="str">
        <f t="array" aca="1" ref="M4036" ca="1">IFERROR(_xludf.IFS(지출내역_LMT!$J4036="원천",지출내역_LMT!$K4036*3.3%*-1,지출내역_LMT!$J4036="원천/고용",SUM(지출내역_LMT!$K4036*3.3%*-1,지출내역_LMT!$K4036*75%*0.8%*-1)),"")</f>
        <v/>
      </c>
      <c r="N4036" s="543"/>
      <c r="O4036" s="540"/>
      <c r="P4036" s="540"/>
      <c r="Q4036" s="537"/>
      <c r="R4036" s="537"/>
      <c r="S4036" s="537"/>
    </row>
    <row r="4037" spans="2:19" ht="18.75" customHeight="1">
      <c r="B4037" s="541"/>
      <c r="C4037" s="541"/>
      <c r="D4037" s="538" t="str">
        <f ca="1">IFERROR(_xludf.XLOOKUP(E4037,예산코드!D:D,예산코드!A:A),"")</f>
        <v/>
      </c>
      <c r="E4037" s="541"/>
      <c r="F4037" s="544"/>
      <c r="G4037" s="508"/>
      <c r="H4037" s="509"/>
      <c r="I4037" s="541"/>
      <c r="J4037" s="541"/>
      <c r="K4037" s="545"/>
      <c r="L4037" s="545"/>
      <c r="M4037" s="545" t="str">
        <f t="array" aca="1" ref="M4037" ca="1">IFERROR(_xludf.IFS(지출내역_LMT!$J4037="원천",지출내역_LMT!$K4037*3.3%*-1,지출내역_LMT!$J4037="원천/고용",SUM(지출내역_LMT!$K4037*3.3%*-1,지출내역_LMT!$K4037*75%*0.8%*-1)),"")</f>
        <v/>
      </c>
      <c r="N4037" s="545"/>
      <c r="O4037" s="541"/>
      <c r="P4037" s="541"/>
      <c r="Q4037" s="537"/>
      <c r="R4037" s="537"/>
      <c r="S4037" s="537"/>
    </row>
    <row r="4038" spans="2:19" ht="18.75" customHeight="1">
      <c r="B4038" s="540"/>
      <c r="C4038" s="540"/>
      <c r="D4038" s="538" t="str">
        <f ca="1">IFERROR(_xludf.XLOOKUP(E4038,예산코드!D:D,예산코드!A:A),"")</f>
        <v/>
      </c>
      <c r="E4038" s="540"/>
      <c r="F4038" s="542"/>
      <c r="G4038" s="506"/>
      <c r="H4038" s="507"/>
      <c r="I4038" s="540"/>
      <c r="J4038" s="540"/>
      <c r="K4038" s="543"/>
      <c r="L4038" s="543"/>
      <c r="M4038" s="543" t="str">
        <f t="array" aca="1" ref="M4038" ca="1">IFERROR(_xludf.IFS(지출내역_LMT!$J4038="원천",지출내역_LMT!$K4038*3.3%*-1,지출내역_LMT!$J4038="원천/고용",SUM(지출내역_LMT!$K4038*3.3%*-1,지출내역_LMT!$K4038*75%*0.8%*-1)),"")</f>
        <v/>
      </c>
      <c r="N4038" s="543"/>
      <c r="O4038" s="540"/>
      <c r="P4038" s="540"/>
      <c r="Q4038" s="537"/>
      <c r="R4038" s="537"/>
      <c r="S4038" s="537"/>
    </row>
    <row r="4039" spans="2:19" ht="18.75" customHeight="1">
      <c r="B4039" s="541"/>
      <c r="C4039" s="541"/>
      <c r="D4039" s="538" t="str">
        <f ca="1">IFERROR(_xludf.XLOOKUP(E4039,예산코드!D:D,예산코드!A:A),"")</f>
        <v/>
      </c>
      <c r="E4039" s="541"/>
      <c r="F4039" s="544"/>
      <c r="G4039" s="508"/>
      <c r="H4039" s="509"/>
      <c r="I4039" s="541"/>
      <c r="J4039" s="541"/>
      <c r="K4039" s="545"/>
      <c r="L4039" s="545"/>
      <c r="M4039" s="545" t="str">
        <f t="array" aca="1" ref="M4039" ca="1">IFERROR(_xludf.IFS(지출내역_LMT!$J4039="원천",지출내역_LMT!$K4039*3.3%*-1,지출내역_LMT!$J4039="원천/고용",SUM(지출내역_LMT!$K4039*3.3%*-1,지출내역_LMT!$K4039*75%*0.8%*-1)),"")</f>
        <v/>
      </c>
      <c r="N4039" s="545"/>
      <c r="O4039" s="541"/>
      <c r="P4039" s="541"/>
      <c r="Q4039" s="537"/>
      <c r="R4039" s="537"/>
      <c r="S4039" s="537"/>
    </row>
    <row r="4040" spans="2:19" ht="18.75" customHeight="1">
      <c r="B4040" s="540"/>
      <c r="C4040" s="540"/>
      <c r="D4040" s="538" t="str">
        <f ca="1">IFERROR(_xludf.XLOOKUP(E4040,예산코드!D:D,예산코드!A:A),"")</f>
        <v/>
      </c>
      <c r="E4040" s="540"/>
      <c r="F4040" s="542"/>
      <c r="G4040" s="506"/>
      <c r="H4040" s="507"/>
      <c r="I4040" s="540"/>
      <c r="J4040" s="540"/>
      <c r="K4040" s="543"/>
      <c r="L4040" s="543"/>
      <c r="M4040" s="543" t="str">
        <f t="array" aca="1" ref="M4040" ca="1">IFERROR(_xludf.IFS(지출내역_LMT!$J4040="원천",지출내역_LMT!$K4040*3.3%*-1,지출내역_LMT!$J4040="원천/고용",SUM(지출내역_LMT!$K4040*3.3%*-1,지출내역_LMT!$K4040*75%*0.8%*-1)),"")</f>
        <v/>
      </c>
      <c r="N4040" s="543"/>
      <c r="O4040" s="540"/>
      <c r="P4040" s="540"/>
      <c r="Q4040" s="537"/>
      <c r="R4040" s="537"/>
      <c r="S4040" s="537"/>
    </row>
    <row r="4041" spans="2:19" ht="18.75" customHeight="1">
      <c r="B4041" s="541"/>
      <c r="C4041" s="541"/>
      <c r="D4041" s="538" t="str">
        <f ca="1">IFERROR(_xludf.XLOOKUP(E4041,예산코드!D:D,예산코드!A:A),"")</f>
        <v/>
      </c>
      <c r="E4041" s="541"/>
      <c r="F4041" s="544"/>
      <c r="G4041" s="508"/>
      <c r="H4041" s="509"/>
      <c r="I4041" s="541"/>
      <c r="J4041" s="541"/>
      <c r="K4041" s="545"/>
      <c r="L4041" s="545"/>
      <c r="M4041" s="545" t="str">
        <f t="array" aca="1" ref="M4041" ca="1">IFERROR(_xludf.IFS(지출내역_LMT!$J4041="원천",지출내역_LMT!$K4041*3.3%*-1,지출내역_LMT!$J4041="원천/고용",SUM(지출내역_LMT!$K4041*3.3%*-1,지출내역_LMT!$K4041*75%*0.8%*-1)),"")</f>
        <v/>
      </c>
      <c r="N4041" s="545"/>
      <c r="O4041" s="541"/>
      <c r="P4041" s="541"/>
      <c r="Q4041" s="537"/>
      <c r="R4041" s="537"/>
      <c r="S4041" s="537"/>
    </row>
    <row r="4042" spans="2:19" ht="18.75" customHeight="1">
      <c r="B4042" s="540"/>
      <c r="C4042" s="540"/>
      <c r="D4042" s="538" t="str">
        <f ca="1">IFERROR(_xludf.XLOOKUP(E4042,예산코드!D:D,예산코드!A:A),"")</f>
        <v/>
      </c>
      <c r="E4042" s="540"/>
      <c r="F4042" s="542"/>
      <c r="G4042" s="506"/>
      <c r="H4042" s="507"/>
      <c r="I4042" s="540"/>
      <c r="J4042" s="540"/>
      <c r="K4042" s="543"/>
      <c r="L4042" s="543"/>
      <c r="M4042" s="543" t="str">
        <f t="array" aca="1" ref="M4042" ca="1">IFERROR(_xludf.IFS(지출내역_LMT!$J4042="원천",지출내역_LMT!$K4042*3.3%*-1,지출내역_LMT!$J4042="원천/고용",SUM(지출내역_LMT!$K4042*3.3%*-1,지출내역_LMT!$K4042*75%*0.8%*-1)),"")</f>
        <v/>
      </c>
      <c r="N4042" s="543"/>
      <c r="O4042" s="540"/>
      <c r="P4042" s="540"/>
      <c r="Q4042" s="537"/>
      <c r="R4042" s="537"/>
      <c r="S4042" s="537"/>
    </row>
    <row r="4043" spans="2:19" ht="18.75" customHeight="1">
      <c r="B4043" s="541"/>
      <c r="C4043" s="541"/>
      <c r="D4043" s="538" t="str">
        <f ca="1">IFERROR(_xludf.XLOOKUP(E4043,예산코드!D:D,예산코드!A:A),"")</f>
        <v/>
      </c>
      <c r="E4043" s="541"/>
      <c r="F4043" s="544"/>
      <c r="G4043" s="508"/>
      <c r="H4043" s="509"/>
      <c r="I4043" s="541"/>
      <c r="J4043" s="541"/>
      <c r="K4043" s="545"/>
      <c r="L4043" s="545"/>
      <c r="M4043" s="545" t="str">
        <f t="array" aca="1" ref="M4043" ca="1">IFERROR(_xludf.IFS(지출내역_LMT!$J4043="원천",지출내역_LMT!$K4043*3.3%*-1,지출내역_LMT!$J4043="원천/고용",SUM(지출내역_LMT!$K4043*3.3%*-1,지출내역_LMT!$K4043*75%*0.8%*-1)),"")</f>
        <v/>
      </c>
      <c r="N4043" s="545"/>
      <c r="O4043" s="541"/>
      <c r="P4043" s="541"/>
      <c r="Q4043" s="537"/>
      <c r="R4043" s="537"/>
      <c r="S4043" s="537"/>
    </row>
    <row r="4044" spans="2:19" ht="18.75" customHeight="1">
      <c r="B4044" s="540"/>
      <c r="C4044" s="540"/>
      <c r="D4044" s="538" t="str">
        <f ca="1">IFERROR(_xludf.XLOOKUP(E4044,예산코드!D:D,예산코드!A:A),"")</f>
        <v/>
      </c>
      <c r="E4044" s="540"/>
      <c r="F4044" s="542"/>
      <c r="G4044" s="506"/>
      <c r="H4044" s="507"/>
      <c r="I4044" s="540"/>
      <c r="J4044" s="540"/>
      <c r="K4044" s="543"/>
      <c r="L4044" s="543"/>
      <c r="M4044" s="543" t="str">
        <f t="array" aca="1" ref="M4044" ca="1">IFERROR(_xludf.IFS(지출내역_LMT!$J4044="원천",지출내역_LMT!$K4044*3.3%*-1,지출내역_LMT!$J4044="원천/고용",SUM(지출내역_LMT!$K4044*3.3%*-1,지출내역_LMT!$K4044*75%*0.8%*-1)),"")</f>
        <v/>
      </c>
      <c r="N4044" s="543"/>
      <c r="O4044" s="540"/>
      <c r="P4044" s="540"/>
      <c r="Q4044" s="537"/>
      <c r="R4044" s="537"/>
      <c r="S4044" s="537"/>
    </row>
    <row r="4045" spans="2:19" ht="18.75" customHeight="1">
      <c r="B4045" s="541"/>
      <c r="C4045" s="541"/>
      <c r="D4045" s="538" t="str">
        <f ca="1">IFERROR(_xludf.XLOOKUP(E4045,예산코드!D:D,예산코드!A:A),"")</f>
        <v/>
      </c>
      <c r="E4045" s="541"/>
      <c r="F4045" s="544"/>
      <c r="G4045" s="508"/>
      <c r="H4045" s="509"/>
      <c r="I4045" s="541"/>
      <c r="J4045" s="541"/>
      <c r="K4045" s="545"/>
      <c r="L4045" s="545"/>
      <c r="M4045" s="545" t="str">
        <f t="array" aca="1" ref="M4045" ca="1">IFERROR(_xludf.IFS(지출내역_LMT!$J4045="원천",지출내역_LMT!$K4045*3.3%*-1,지출내역_LMT!$J4045="원천/고용",SUM(지출내역_LMT!$K4045*3.3%*-1,지출내역_LMT!$K4045*75%*0.8%*-1)),"")</f>
        <v/>
      </c>
      <c r="N4045" s="545"/>
      <c r="O4045" s="541"/>
      <c r="P4045" s="541"/>
      <c r="Q4045" s="537"/>
      <c r="R4045" s="537"/>
      <c r="S4045" s="537"/>
    </row>
    <row r="4046" spans="2:19" ht="18.75" customHeight="1">
      <c r="B4046" s="540"/>
      <c r="C4046" s="540"/>
      <c r="D4046" s="538" t="str">
        <f ca="1">IFERROR(_xludf.XLOOKUP(E4046,예산코드!D:D,예산코드!A:A),"")</f>
        <v/>
      </c>
      <c r="E4046" s="540"/>
      <c r="F4046" s="542"/>
      <c r="G4046" s="506"/>
      <c r="H4046" s="507"/>
      <c r="I4046" s="540"/>
      <c r="J4046" s="540"/>
      <c r="K4046" s="543"/>
      <c r="L4046" s="543"/>
      <c r="M4046" s="543" t="str">
        <f t="array" aca="1" ref="M4046" ca="1">IFERROR(_xludf.IFS(지출내역_LMT!$J4046="원천",지출내역_LMT!$K4046*3.3%*-1,지출내역_LMT!$J4046="원천/고용",SUM(지출내역_LMT!$K4046*3.3%*-1,지출내역_LMT!$K4046*75%*0.8%*-1)),"")</f>
        <v/>
      </c>
      <c r="N4046" s="543"/>
      <c r="O4046" s="540"/>
      <c r="P4046" s="540"/>
      <c r="Q4046" s="537"/>
      <c r="R4046" s="537"/>
      <c r="S4046" s="537"/>
    </row>
    <row r="4047" spans="2:19" ht="18.75" customHeight="1">
      <c r="B4047" s="541"/>
      <c r="C4047" s="541"/>
      <c r="D4047" s="538" t="str">
        <f ca="1">IFERROR(_xludf.XLOOKUP(E4047,예산코드!D:D,예산코드!A:A),"")</f>
        <v/>
      </c>
      <c r="E4047" s="541"/>
      <c r="F4047" s="544"/>
      <c r="G4047" s="508"/>
      <c r="H4047" s="509"/>
      <c r="I4047" s="541"/>
      <c r="J4047" s="541"/>
      <c r="K4047" s="545"/>
      <c r="L4047" s="545"/>
      <c r="M4047" s="545" t="str">
        <f t="array" aca="1" ref="M4047" ca="1">IFERROR(_xludf.IFS(지출내역_LMT!$J4047="원천",지출내역_LMT!$K4047*3.3%*-1,지출내역_LMT!$J4047="원천/고용",SUM(지출내역_LMT!$K4047*3.3%*-1,지출내역_LMT!$K4047*75%*0.8%*-1)),"")</f>
        <v/>
      </c>
      <c r="N4047" s="545"/>
      <c r="O4047" s="541"/>
      <c r="P4047" s="541"/>
      <c r="Q4047" s="537"/>
      <c r="R4047" s="537"/>
      <c r="S4047" s="537"/>
    </row>
    <row r="4048" spans="2:19" ht="18.75" customHeight="1">
      <c r="B4048" s="540"/>
      <c r="C4048" s="540"/>
      <c r="D4048" s="538" t="str">
        <f ca="1">IFERROR(_xludf.XLOOKUP(E4048,예산코드!D:D,예산코드!A:A),"")</f>
        <v/>
      </c>
      <c r="E4048" s="540"/>
      <c r="F4048" s="542"/>
      <c r="G4048" s="506"/>
      <c r="H4048" s="507"/>
      <c r="I4048" s="540"/>
      <c r="J4048" s="540"/>
      <c r="K4048" s="543"/>
      <c r="L4048" s="543"/>
      <c r="M4048" s="543" t="str">
        <f t="array" aca="1" ref="M4048" ca="1">IFERROR(_xludf.IFS(지출내역_LMT!$J4048="원천",지출내역_LMT!$K4048*3.3%*-1,지출내역_LMT!$J4048="원천/고용",SUM(지출내역_LMT!$K4048*3.3%*-1,지출내역_LMT!$K4048*75%*0.8%*-1)),"")</f>
        <v/>
      </c>
      <c r="N4048" s="543"/>
      <c r="O4048" s="540"/>
      <c r="P4048" s="540"/>
      <c r="Q4048" s="537"/>
      <c r="R4048" s="537"/>
      <c r="S4048" s="537"/>
    </row>
    <row r="4049" spans="2:19" ht="18.75" customHeight="1">
      <c r="B4049" s="541"/>
      <c r="C4049" s="541"/>
      <c r="D4049" s="538" t="str">
        <f ca="1">IFERROR(_xludf.XLOOKUP(E4049,예산코드!D:D,예산코드!A:A),"")</f>
        <v/>
      </c>
      <c r="E4049" s="541"/>
      <c r="F4049" s="544"/>
      <c r="G4049" s="508"/>
      <c r="H4049" s="509"/>
      <c r="I4049" s="541"/>
      <c r="J4049" s="541"/>
      <c r="K4049" s="545"/>
      <c r="L4049" s="545"/>
      <c r="M4049" s="545" t="str">
        <f t="array" aca="1" ref="M4049" ca="1">IFERROR(_xludf.IFS(지출내역_LMT!$J4049="원천",지출내역_LMT!$K4049*3.3%*-1,지출내역_LMT!$J4049="원천/고용",SUM(지출내역_LMT!$K4049*3.3%*-1,지출내역_LMT!$K4049*75%*0.8%*-1)),"")</f>
        <v/>
      </c>
      <c r="N4049" s="545"/>
      <c r="O4049" s="541"/>
      <c r="P4049" s="541"/>
      <c r="Q4049" s="537"/>
      <c r="R4049" s="537"/>
      <c r="S4049" s="537"/>
    </row>
    <row r="4050" spans="2:19" ht="18.75" customHeight="1">
      <c r="B4050" s="540"/>
      <c r="C4050" s="540"/>
      <c r="D4050" s="538" t="str">
        <f ca="1">IFERROR(_xludf.XLOOKUP(E4050,예산코드!D:D,예산코드!A:A),"")</f>
        <v/>
      </c>
      <c r="E4050" s="540"/>
      <c r="F4050" s="542"/>
      <c r="G4050" s="506"/>
      <c r="H4050" s="507"/>
      <c r="I4050" s="540"/>
      <c r="J4050" s="540"/>
      <c r="K4050" s="543"/>
      <c r="L4050" s="543"/>
      <c r="M4050" s="543" t="str">
        <f t="array" aca="1" ref="M4050" ca="1">IFERROR(_xludf.IFS(지출내역_LMT!$J4050="원천",지출내역_LMT!$K4050*3.3%*-1,지출내역_LMT!$J4050="원천/고용",SUM(지출내역_LMT!$K4050*3.3%*-1,지출내역_LMT!$K4050*75%*0.8%*-1)),"")</f>
        <v/>
      </c>
      <c r="N4050" s="543"/>
      <c r="O4050" s="540"/>
      <c r="P4050" s="540"/>
      <c r="Q4050" s="537"/>
      <c r="R4050" s="537"/>
      <c r="S4050" s="537"/>
    </row>
    <row r="4051" spans="2:19" ht="18.75" customHeight="1">
      <c r="B4051" s="541"/>
      <c r="C4051" s="541"/>
      <c r="D4051" s="538" t="str">
        <f ca="1">IFERROR(_xludf.XLOOKUP(E4051,예산코드!D:D,예산코드!A:A),"")</f>
        <v/>
      </c>
      <c r="E4051" s="541"/>
      <c r="F4051" s="544"/>
      <c r="G4051" s="508"/>
      <c r="H4051" s="509"/>
      <c r="I4051" s="541"/>
      <c r="J4051" s="541"/>
      <c r="K4051" s="545"/>
      <c r="L4051" s="545"/>
      <c r="M4051" s="545" t="str">
        <f t="array" aca="1" ref="M4051" ca="1">IFERROR(_xludf.IFS(지출내역_LMT!$J4051="원천",지출내역_LMT!$K4051*3.3%*-1,지출내역_LMT!$J4051="원천/고용",SUM(지출내역_LMT!$K4051*3.3%*-1,지출내역_LMT!$K4051*75%*0.8%*-1)),"")</f>
        <v/>
      </c>
      <c r="N4051" s="545"/>
      <c r="O4051" s="541"/>
      <c r="P4051" s="541"/>
      <c r="Q4051" s="537"/>
      <c r="R4051" s="537"/>
      <c r="S4051" s="537"/>
    </row>
    <row r="4052" spans="2:19" ht="18.75" customHeight="1">
      <c r="B4052" s="540"/>
      <c r="C4052" s="540"/>
      <c r="D4052" s="538" t="str">
        <f ca="1">IFERROR(_xludf.XLOOKUP(E4052,예산코드!D:D,예산코드!A:A),"")</f>
        <v/>
      </c>
      <c r="E4052" s="540"/>
      <c r="F4052" s="542"/>
      <c r="G4052" s="506"/>
      <c r="H4052" s="507"/>
      <c r="I4052" s="540"/>
      <c r="J4052" s="540"/>
      <c r="K4052" s="543"/>
      <c r="L4052" s="543"/>
      <c r="M4052" s="543" t="str">
        <f t="array" aca="1" ref="M4052" ca="1">IFERROR(_xludf.IFS(지출내역_LMT!$J4052="원천",지출내역_LMT!$K4052*3.3%*-1,지출내역_LMT!$J4052="원천/고용",SUM(지출내역_LMT!$K4052*3.3%*-1,지출내역_LMT!$K4052*75%*0.8%*-1)),"")</f>
        <v/>
      </c>
      <c r="N4052" s="543"/>
      <c r="O4052" s="540"/>
      <c r="P4052" s="540"/>
      <c r="Q4052" s="537"/>
      <c r="R4052" s="537"/>
      <c r="S4052" s="537"/>
    </row>
    <row r="4053" spans="2:19" ht="18.75" customHeight="1">
      <c r="B4053" s="541"/>
      <c r="C4053" s="541"/>
      <c r="D4053" s="538" t="str">
        <f ca="1">IFERROR(_xludf.XLOOKUP(E4053,예산코드!D:D,예산코드!A:A),"")</f>
        <v/>
      </c>
      <c r="E4053" s="541"/>
      <c r="F4053" s="544"/>
      <c r="G4053" s="508"/>
      <c r="H4053" s="509"/>
      <c r="I4053" s="541"/>
      <c r="J4053" s="541"/>
      <c r="K4053" s="545"/>
      <c r="L4053" s="545"/>
      <c r="M4053" s="545" t="str">
        <f t="array" aca="1" ref="M4053" ca="1">IFERROR(_xludf.IFS(지출내역_LMT!$J4053="원천",지출내역_LMT!$K4053*3.3%*-1,지출내역_LMT!$J4053="원천/고용",SUM(지출내역_LMT!$K4053*3.3%*-1,지출내역_LMT!$K4053*75%*0.8%*-1)),"")</f>
        <v/>
      </c>
      <c r="N4053" s="545"/>
      <c r="O4053" s="541"/>
      <c r="P4053" s="541"/>
      <c r="Q4053" s="537"/>
      <c r="R4053" s="537"/>
      <c r="S4053" s="537"/>
    </row>
    <row r="4054" spans="2:19" ht="18.75" customHeight="1">
      <c r="B4054" s="540"/>
      <c r="C4054" s="540"/>
      <c r="D4054" s="538" t="str">
        <f ca="1">IFERROR(_xludf.XLOOKUP(E4054,예산코드!D:D,예산코드!A:A),"")</f>
        <v/>
      </c>
      <c r="E4054" s="540"/>
      <c r="F4054" s="542"/>
      <c r="G4054" s="506"/>
      <c r="H4054" s="507"/>
      <c r="I4054" s="540"/>
      <c r="J4054" s="540"/>
      <c r="K4054" s="543"/>
      <c r="L4054" s="543"/>
      <c r="M4054" s="543" t="str">
        <f t="array" aca="1" ref="M4054" ca="1">IFERROR(_xludf.IFS(지출내역_LMT!$J4054="원천",지출내역_LMT!$K4054*3.3%*-1,지출내역_LMT!$J4054="원천/고용",SUM(지출내역_LMT!$K4054*3.3%*-1,지출내역_LMT!$K4054*75%*0.8%*-1)),"")</f>
        <v/>
      </c>
      <c r="N4054" s="543"/>
      <c r="O4054" s="540"/>
      <c r="P4054" s="540"/>
      <c r="Q4054" s="537"/>
      <c r="R4054" s="537"/>
      <c r="S4054" s="537"/>
    </row>
    <row r="4055" spans="2:19" ht="18.75" customHeight="1">
      <c r="B4055" s="541"/>
      <c r="C4055" s="541"/>
      <c r="D4055" s="538" t="str">
        <f ca="1">IFERROR(_xludf.XLOOKUP(E4055,예산코드!D:D,예산코드!A:A),"")</f>
        <v/>
      </c>
      <c r="E4055" s="541"/>
      <c r="F4055" s="544"/>
      <c r="G4055" s="508"/>
      <c r="H4055" s="509"/>
      <c r="I4055" s="541"/>
      <c r="J4055" s="541"/>
      <c r="K4055" s="545"/>
      <c r="L4055" s="545"/>
      <c r="M4055" s="545" t="str">
        <f t="array" aca="1" ref="M4055" ca="1">IFERROR(_xludf.IFS(지출내역_LMT!$J4055="원천",지출내역_LMT!$K4055*3.3%*-1,지출내역_LMT!$J4055="원천/고용",SUM(지출내역_LMT!$K4055*3.3%*-1,지출내역_LMT!$K4055*75%*0.8%*-1)),"")</f>
        <v/>
      </c>
      <c r="N4055" s="545"/>
      <c r="O4055" s="541"/>
      <c r="P4055" s="541"/>
      <c r="Q4055" s="537"/>
      <c r="R4055" s="537"/>
      <c r="S4055" s="537"/>
    </row>
    <row r="4056" spans="2:19" ht="18.75" customHeight="1">
      <c r="B4056" s="540"/>
      <c r="C4056" s="540"/>
      <c r="D4056" s="538" t="str">
        <f ca="1">IFERROR(_xludf.XLOOKUP(E4056,예산코드!D:D,예산코드!A:A),"")</f>
        <v/>
      </c>
      <c r="E4056" s="540"/>
      <c r="F4056" s="542"/>
      <c r="G4056" s="506"/>
      <c r="H4056" s="507"/>
      <c r="I4056" s="540"/>
      <c r="J4056" s="540"/>
      <c r="K4056" s="543"/>
      <c r="L4056" s="543"/>
      <c r="M4056" s="543" t="str">
        <f t="array" aca="1" ref="M4056" ca="1">IFERROR(_xludf.IFS(지출내역_LMT!$J4056="원천",지출내역_LMT!$K4056*3.3%*-1,지출내역_LMT!$J4056="원천/고용",SUM(지출내역_LMT!$K4056*3.3%*-1,지출내역_LMT!$K4056*75%*0.8%*-1)),"")</f>
        <v/>
      </c>
      <c r="N4056" s="543"/>
      <c r="O4056" s="540"/>
      <c r="P4056" s="540"/>
      <c r="Q4056" s="537"/>
      <c r="R4056" s="537"/>
      <c r="S4056" s="537"/>
    </row>
    <row r="4057" spans="2:19" ht="18.75" customHeight="1">
      <c r="B4057" s="541"/>
      <c r="C4057" s="541"/>
      <c r="D4057" s="538" t="str">
        <f ca="1">IFERROR(_xludf.XLOOKUP(E4057,예산코드!D:D,예산코드!A:A),"")</f>
        <v/>
      </c>
      <c r="E4057" s="541"/>
      <c r="F4057" s="544"/>
      <c r="G4057" s="508"/>
      <c r="H4057" s="509"/>
      <c r="I4057" s="541"/>
      <c r="J4057" s="541"/>
      <c r="K4057" s="545"/>
      <c r="L4057" s="545"/>
      <c r="M4057" s="545" t="str">
        <f t="array" aca="1" ref="M4057" ca="1">IFERROR(_xludf.IFS(지출내역_LMT!$J4057="원천",지출내역_LMT!$K4057*3.3%*-1,지출내역_LMT!$J4057="원천/고용",SUM(지출내역_LMT!$K4057*3.3%*-1,지출내역_LMT!$K4057*75%*0.8%*-1)),"")</f>
        <v/>
      </c>
      <c r="N4057" s="545"/>
      <c r="O4057" s="541"/>
      <c r="P4057" s="541"/>
      <c r="Q4057" s="537"/>
      <c r="R4057" s="537"/>
      <c r="S4057" s="537"/>
    </row>
    <row r="4058" spans="2:19" ht="18.75" customHeight="1">
      <c r="B4058" s="540"/>
      <c r="C4058" s="540"/>
      <c r="D4058" s="538" t="str">
        <f ca="1">IFERROR(_xludf.XLOOKUP(E4058,예산코드!D:D,예산코드!A:A),"")</f>
        <v/>
      </c>
      <c r="E4058" s="540"/>
      <c r="F4058" s="542"/>
      <c r="G4058" s="506"/>
      <c r="H4058" s="507"/>
      <c r="I4058" s="540"/>
      <c r="J4058" s="540"/>
      <c r="K4058" s="543"/>
      <c r="L4058" s="543"/>
      <c r="M4058" s="543" t="str">
        <f t="array" aca="1" ref="M4058" ca="1">IFERROR(_xludf.IFS(지출내역_LMT!$J4058="원천",지출내역_LMT!$K4058*3.3%*-1,지출내역_LMT!$J4058="원천/고용",SUM(지출내역_LMT!$K4058*3.3%*-1,지출내역_LMT!$K4058*75%*0.8%*-1)),"")</f>
        <v/>
      </c>
      <c r="N4058" s="543"/>
      <c r="O4058" s="540"/>
      <c r="P4058" s="540"/>
      <c r="Q4058" s="537"/>
      <c r="R4058" s="537"/>
      <c r="S4058" s="537"/>
    </row>
    <row r="4059" spans="2:19" ht="18.75" customHeight="1">
      <c r="B4059" s="541"/>
      <c r="C4059" s="541"/>
      <c r="D4059" s="538" t="str">
        <f ca="1">IFERROR(_xludf.XLOOKUP(E4059,예산코드!D:D,예산코드!A:A),"")</f>
        <v/>
      </c>
      <c r="E4059" s="541"/>
      <c r="F4059" s="544"/>
      <c r="G4059" s="508"/>
      <c r="H4059" s="509"/>
      <c r="I4059" s="541"/>
      <c r="J4059" s="541"/>
      <c r="K4059" s="545"/>
      <c r="L4059" s="545"/>
      <c r="M4059" s="545" t="str">
        <f t="array" aca="1" ref="M4059" ca="1">IFERROR(_xludf.IFS(지출내역_LMT!$J4059="원천",지출내역_LMT!$K4059*3.3%*-1,지출내역_LMT!$J4059="원천/고용",SUM(지출내역_LMT!$K4059*3.3%*-1,지출내역_LMT!$K4059*75%*0.8%*-1)),"")</f>
        <v/>
      </c>
      <c r="N4059" s="545"/>
      <c r="O4059" s="541"/>
      <c r="P4059" s="541"/>
      <c r="Q4059" s="537"/>
      <c r="R4059" s="537"/>
      <c r="S4059" s="537"/>
    </row>
    <row r="4060" spans="2:19" ht="18.75" customHeight="1">
      <c r="B4060" s="540"/>
      <c r="C4060" s="540"/>
      <c r="D4060" s="538" t="str">
        <f ca="1">IFERROR(_xludf.XLOOKUP(E4060,예산코드!D:D,예산코드!A:A),"")</f>
        <v/>
      </c>
      <c r="E4060" s="540"/>
      <c r="F4060" s="542"/>
      <c r="G4060" s="506"/>
      <c r="H4060" s="507"/>
      <c r="I4060" s="540"/>
      <c r="J4060" s="540"/>
      <c r="K4060" s="543"/>
      <c r="L4060" s="543"/>
      <c r="M4060" s="543" t="str">
        <f t="array" aca="1" ref="M4060" ca="1">IFERROR(_xludf.IFS(지출내역_LMT!$J4060="원천",지출내역_LMT!$K4060*3.3%*-1,지출내역_LMT!$J4060="원천/고용",SUM(지출내역_LMT!$K4060*3.3%*-1,지출내역_LMT!$K4060*75%*0.8%*-1)),"")</f>
        <v/>
      </c>
      <c r="N4060" s="543"/>
      <c r="O4060" s="540"/>
      <c r="P4060" s="540"/>
      <c r="Q4060" s="537"/>
      <c r="R4060" s="537"/>
      <c r="S4060" s="537"/>
    </row>
    <row r="4061" spans="2:19" ht="18.75" customHeight="1">
      <c r="B4061" s="541"/>
      <c r="C4061" s="541"/>
      <c r="D4061" s="538" t="str">
        <f ca="1">IFERROR(_xludf.XLOOKUP(E4061,예산코드!D:D,예산코드!A:A),"")</f>
        <v/>
      </c>
      <c r="E4061" s="541"/>
      <c r="F4061" s="544"/>
      <c r="G4061" s="508"/>
      <c r="H4061" s="509"/>
      <c r="I4061" s="541"/>
      <c r="J4061" s="541"/>
      <c r="K4061" s="545"/>
      <c r="L4061" s="545"/>
      <c r="M4061" s="545" t="str">
        <f t="array" aca="1" ref="M4061" ca="1">IFERROR(_xludf.IFS(지출내역_LMT!$J4061="원천",지출내역_LMT!$K4061*3.3%*-1,지출내역_LMT!$J4061="원천/고용",SUM(지출내역_LMT!$K4061*3.3%*-1,지출내역_LMT!$K4061*75%*0.8%*-1)),"")</f>
        <v/>
      </c>
      <c r="N4061" s="545"/>
      <c r="O4061" s="541"/>
      <c r="P4061" s="541"/>
      <c r="Q4061" s="537"/>
      <c r="R4061" s="537"/>
      <c r="S4061" s="537"/>
    </row>
    <row r="4062" spans="2:19" ht="18.75" customHeight="1">
      <c r="B4062" s="540"/>
      <c r="C4062" s="540"/>
      <c r="D4062" s="538" t="str">
        <f ca="1">IFERROR(_xludf.XLOOKUP(E4062,예산코드!D:D,예산코드!A:A),"")</f>
        <v/>
      </c>
      <c r="E4062" s="540"/>
      <c r="F4062" s="542"/>
      <c r="G4062" s="506"/>
      <c r="H4062" s="507"/>
      <c r="I4062" s="540"/>
      <c r="J4062" s="540"/>
      <c r="K4062" s="543"/>
      <c r="L4062" s="543"/>
      <c r="M4062" s="543" t="str">
        <f t="array" aca="1" ref="M4062" ca="1">IFERROR(_xludf.IFS(지출내역_LMT!$J4062="원천",지출내역_LMT!$K4062*3.3%*-1,지출내역_LMT!$J4062="원천/고용",SUM(지출내역_LMT!$K4062*3.3%*-1,지출내역_LMT!$K4062*75%*0.8%*-1)),"")</f>
        <v/>
      </c>
      <c r="N4062" s="543"/>
      <c r="O4062" s="540"/>
      <c r="P4062" s="540"/>
      <c r="Q4062" s="537"/>
      <c r="R4062" s="537"/>
      <c r="S4062" s="537"/>
    </row>
    <row r="4063" spans="2:19" ht="18.75" customHeight="1">
      <c r="B4063" s="541"/>
      <c r="C4063" s="541"/>
      <c r="D4063" s="538" t="str">
        <f ca="1">IFERROR(_xludf.XLOOKUP(E4063,예산코드!D:D,예산코드!A:A),"")</f>
        <v/>
      </c>
      <c r="E4063" s="541"/>
      <c r="F4063" s="544"/>
      <c r="G4063" s="508"/>
      <c r="H4063" s="509"/>
      <c r="I4063" s="541"/>
      <c r="J4063" s="541"/>
      <c r="K4063" s="545"/>
      <c r="L4063" s="545"/>
      <c r="M4063" s="545" t="str">
        <f t="array" aca="1" ref="M4063" ca="1">IFERROR(_xludf.IFS(지출내역_LMT!$J4063="원천",지출내역_LMT!$K4063*3.3%*-1,지출내역_LMT!$J4063="원천/고용",SUM(지출내역_LMT!$K4063*3.3%*-1,지출내역_LMT!$K4063*75%*0.8%*-1)),"")</f>
        <v/>
      </c>
      <c r="N4063" s="545"/>
      <c r="O4063" s="541"/>
      <c r="P4063" s="541"/>
      <c r="Q4063" s="537"/>
      <c r="R4063" s="537"/>
      <c r="S4063" s="537"/>
    </row>
    <row r="4064" spans="2:19" ht="18.75" customHeight="1">
      <c r="B4064" s="540"/>
      <c r="C4064" s="540"/>
      <c r="D4064" s="538" t="str">
        <f ca="1">IFERROR(_xludf.XLOOKUP(E4064,예산코드!D:D,예산코드!A:A),"")</f>
        <v/>
      </c>
      <c r="E4064" s="540"/>
      <c r="F4064" s="542"/>
      <c r="G4064" s="506"/>
      <c r="H4064" s="507"/>
      <c r="I4064" s="540"/>
      <c r="J4064" s="540"/>
      <c r="K4064" s="543"/>
      <c r="L4064" s="543"/>
      <c r="M4064" s="543" t="str">
        <f t="array" aca="1" ref="M4064" ca="1">IFERROR(_xludf.IFS(지출내역_LMT!$J4064="원천",지출내역_LMT!$K4064*3.3%*-1,지출내역_LMT!$J4064="원천/고용",SUM(지출내역_LMT!$K4064*3.3%*-1,지출내역_LMT!$K4064*75%*0.8%*-1)),"")</f>
        <v/>
      </c>
      <c r="N4064" s="543"/>
      <c r="O4064" s="540"/>
      <c r="P4064" s="540"/>
      <c r="Q4064" s="537"/>
      <c r="R4064" s="537"/>
      <c r="S4064" s="537"/>
    </row>
    <row r="4065" spans="2:19" ht="18.75" customHeight="1">
      <c r="B4065" s="541"/>
      <c r="C4065" s="541"/>
      <c r="D4065" s="538" t="str">
        <f ca="1">IFERROR(_xludf.XLOOKUP(E4065,예산코드!D:D,예산코드!A:A),"")</f>
        <v/>
      </c>
      <c r="E4065" s="541"/>
      <c r="F4065" s="544"/>
      <c r="G4065" s="508"/>
      <c r="H4065" s="509"/>
      <c r="I4065" s="541"/>
      <c r="J4065" s="541"/>
      <c r="K4065" s="545"/>
      <c r="L4065" s="545"/>
      <c r="M4065" s="545" t="str">
        <f t="array" aca="1" ref="M4065" ca="1">IFERROR(_xludf.IFS(지출내역_LMT!$J4065="원천",지출내역_LMT!$K4065*3.3%*-1,지출내역_LMT!$J4065="원천/고용",SUM(지출내역_LMT!$K4065*3.3%*-1,지출내역_LMT!$K4065*75%*0.8%*-1)),"")</f>
        <v/>
      </c>
      <c r="N4065" s="545"/>
      <c r="O4065" s="541"/>
      <c r="P4065" s="541"/>
      <c r="Q4065" s="537"/>
      <c r="R4065" s="537"/>
      <c r="S4065" s="537"/>
    </row>
    <row r="4066" spans="2:19" ht="18.75" customHeight="1">
      <c r="B4066" s="540"/>
      <c r="C4066" s="540"/>
      <c r="D4066" s="538" t="str">
        <f ca="1">IFERROR(_xludf.XLOOKUP(E4066,예산코드!D:D,예산코드!A:A),"")</f>
        <v/>
      </c>
      <c r="E4066" s="540"/>
      <c r="F4066" s="542"/>
      <c r="G4066" s="506"/>
      <c r="H4066" s="507"/>
      <c r="I4066" s="540"/>
      <c r="J4066" s="540"/>
      <c r="K4066" s="543"/>
      <c r="L4066" s="543"/>
      <c r="M4066" s="543" t="str">
        <f t="array" aca="1" ref="M4066" ca="1">IFERROR(_xludf.IFS(지출내역_LMT!$J4066="원천",지출내역_LMT!$K4066*3.3%*-1,지출내역_LMT!$J4066="원천/고용",SUM(지출내역_LMT!$K4066*3.3%*-1,지출내역_LMT!$K4066*75%*0.8%*-1)),"")</f>
        <v/>
      </c>
      <c r="N4066" s="543"/>
      <c r="O4066" s="540"/>
      <c r="P4066" s="540"/>
      <c r="Q4066" s="537"/>
      <c r="R4066" s="537"/>
      <c r="S4066" s="537"/>
    </row>
    <row r="4067" spans="2:19" ht="18.75" customHeight="1">
      <c r="B4067" s="541"/>
      <c r="C4067" s="541"/>
      <c r="D4067" s="538" t="str">
        <f ca="1">IFERROR(_xludf.XLOOKUP(E4067,예산코드!D:D,예산코드!A:A),"")</f>
        <v/>
      </c>
      <c r="E4067" s="541"/>
      <c r="F4067" s="544"/>
      <c r="G4067" s="508"/>
      <c r="H4067" s="509"/>
      <c r="I4067" s="541"/>
      <c r="J4067" s="541"/>
      <c r="K4067" s="545"/>
      <c r="L4067" s="545"/>
      <c r="M4067" s="545" t="str">
        <f t="array" aca="1" ref="M4067" ca="1">IFERROR(_xludf.IFS(지출내역_LMT!$J4067="원천",지출내역_LMT!$K4067*3.3%*-1,지출내역_LMT!$J4067="원천/고용",SUM(지출내역_LMT!$K4067*3.3%*-1,지출내역_LMT!$K4067*75%*0.8%*-1)),"")</f>
        <v/>
      </c>
      <c r="N4067" s="545"/>
      <c r="O4067" s="541"/>
      <c r="P4067" s="541"/>
      <c r="Q4067" s="537"/>
      <c r="R4067" s="537"/>
      <c r="S4067" s="537"/>
    </row>
    <row r="4068" spans="2:19" ht="18.75" customHeight="1">
      <c r="B4068" s="540"/>
      <c r="C4068" s="540"/>
      <c r="D4068" s="538" t="str">
        <f ca="1">IFERROR(_xludf.XLOOKUP(E4068,예산코드!D:D,예산코드!A:A),"")</f>
        <v/>
      </c>
      <c r="E4068" s="540"/>
      <c r="F4068" s="542"/>
      <c r="G4068" s="506"/>
      <c r="H4068" s="507"/>
      <c r="I4068" s="540"/>
      <c r="J4068" s="540"/>
      <c r="K4068" s="543"/>
      <c r="L4068" s="543"/>
      <c r="M4068" s="543" t="str">
        <f t="array" aca="1" ref="M4068" ca="1">IFERROR(_xludf.IFS(지출내역_LMT!$J4068="원천",지출내역_LMT!$K4068*3.3%*-1,지출내역_LMT!$J4068="원천/고용",SUM(지출내역_LMT!$K4068*3.3%*-1,지출내역_LMT!$K4068*75%*0.8%*-1)),"")</f>
        <v/>
      </c>
      <c r="N4068" s="543"/>
      <c r="O4068" s="540"/>
      <c r="P4068" s="540"/>
      <c r="Q4068" s="537"/>
      <c r="R4068" s="537"/>
      <c r="S4068" s="537"/>
    </row>
    <row r="4069" spans="2:19" ht="18.75" customHeight="1">
      <c r="B4069" s="541"/>
      <c r="C4069" s="541"/>
      <c r="D4069" s="538" t="str">
        <f ca="1">IFERROR(_xludf.XLOOKUP(E4069,예산코드!D:D,예산코드!A:A),"")</f>
        <v/>
      </c>
      <c r="E4069" s="541"/>
      <c r="F4069" s="544"/>
      <c r="G4069" s="508"/>
      <c r="H4069" s="509"/>
      <c r="I4069" s="541"/>
      <c r="J4069" s="541"/>
      <c r="K4069" s="545"/>
      <c r="L4069" s="545"/>
      <c r="M4069" s="545" t="str">
        <f t="array" aca="1" ref="M4069" ca="1">IFERROR(_xludf.IFS(지출내역_LMT!$J4069="원천",지출내역_LMT!$K4069*3.3%*-1,지출내역_LMT!$J4069="원천/고용",SUM(지출내역_LMT!$K4069*3.3%*-1,지출내역_LMT!$K4069*75%*0.8%*-1)),"")</f>
        <v/>
      </c>
      <c r="N4069" s="545"/>
      <c r="O4069" s="541"/>
      <c r="P4069" s="541"/>
      <c r="Q4069" s="537"/>
      <c r="R4069" s="537"/>
      <c r="S4069" s="537"/>
    </row>
    <row r="4070" spans="2:19" ht="18.75" customHeight="1">
      <c r="B4070" s="540"/>
      <c r="C4070" s="540"/>
      <c r="D4070" s="538" t="str">
        <f ca="1">IFERROR(_xludf.XLOOKUP(E4070,예산코드!D:D,예산코드!A:A),"")</f>
        <v/>
      </c>
      <c r="E4070" s="540"/>
      <c r="F4070" s="542"/>
      <c r="G4070" s="506"/>
      <c r="H4070" s="507"/>
      <c r="I4070" s="540"/>
      <c r="J4070" s="540"/>
      <c r="K4070" s="543"/>
      <c r="L4070" s="543"/>
      <c r="M4070" s="543" t="str">
        <f t="array" aca="1" ref="M4070" ca="1">IFERROR(_xludf.IFS(지출내역_LMT!$J4070="원천",지출내역_LMT!$K4070*3.3%*-1,지출내역_LMT!$J4070="원천/고용",SUM(지출내역_LMT!$K4070*3.3%*-1,지출내역_LMT!$K4070*75%*0.8%*-1)),"")</f>
        <v/>
      </c>
      <c r="N4070" s="543"/>
      <c r="O4070" s="540"/>
      <c r="P4070" s="540"/>
      <c r="Q4070" s="537"/>
      <c r="R4070" s="537"/>
      <c r="S4070" s="537"/>
    </row>
    <row r="4071" spans="2:19" ht="18.75" customHeight="1">
      <c r="B4071" s="541"/>
      <c r="C4071" s="541"/>
      <c r="D4071" s="538" t="str">
        <f ca="1">IFERROR(_xludf.XLOOKUP(E4071,예산코드!D:D,예산코드!A:A),"")</f>
        <v/>
      </c>
      <c r="E4071" s="541"/>
      <c r="F4071" s="544"/>
      <c r="G4071" s="508"/>
      <c r="H4071" s="509"/>
      <c r="I4071" s="541"/>
      <c r="J4071" s="541"/>
      <c r="K4071" s="545"/>
      <c r="L4071" s="545"/>
      <c r="M4071" s="545" t="str">
        <f t="array" aca="1" ref="M4071" ca="1">IFERROR(_xludf.IFS(지출내역_LMT!$J4071="원천",지출내역_LMT!$K4071*3.3%*-1,지출내역_LMT!$J4071="원천/고용",SUM(지출내역_LMT!$K4071*3.3%*-1,지출내역_LMT!$K4071*75%*0.8%*-1)),"")</f>
        <v/>
      </c>
      <c r="N4071" s="545"/>
      <c r="O4071" s="541"/>
      <c r="P4071" s="541"/>
      <c r="Q4071" s="537"/>
      <c r="R4071" s="537"/>
      <c r="S4071" s="537"/>
    </row>
    <row r="4072" spans="2:19" ht="18.75" customHeight="1">
      <c r="B4072" s="540"/>
      <c r="C4072" s="540"/>
      <c r="D4072" s="538" t="str">
        <f ca="1">IFERROR(_xludf.XLOOKUP(E4072,예산코드!D:D,예산코드!A:A),"")</f>
        <v/>
      </c>
      <c r="E4072" s="540"/>
      <c r="F4072" s="542"/>
      <c r="G4072" s="506"/>
      <c r="H4072" s="507"/>
      <c r="I4072" s="540"/>
      <c r="J4072" s="540"/>
      <c r="K4072" s="543"/>
      <c r="L4072" s="543"/>
      <c r="M4072" s="543" t="str">
        <f t="array" aca="1" ref="M4072" ca="1">IFERROR(_xludf.IFS(지출내역_LMT!$J4072="원천",지출내역_LMT!$K4072*3.3%*-1,지출내역_LMT!$J4072="원천/고용",SUM(지출내역_LMT!$K4072*3.3%*-1,지출내역_LMT!$K4072*75%*0.8%*-1)),"")</f>
        <v/>
      </c>
      <c r="N4072" s="543"/>
      <c r="O4072" s="540"/>
      <c r="P4072" s="540"/>
      <c r="Q4072" s="537"/>
      <c r="R4072" s="537"/>
      <c r="S4072" s="537"/>
    </row>
    <row r="4073" spans="2:19" ht="18.75" customHeight="1">
      <c r="B4073" s="541"/>
      <c r="C4073" s="541"/>
      <c r="D4073" s="538" t="str">
        <f ca="1">IFERROR(_xludf.XLOOKUP(E4073,예산코드!D:D,예산코드!A:A),"")</f>
        <v/>
      </c>
      <c r="E4073" s="541"/>
      <c r="F4073" s="544"/>
      <c r="G4073" s="508"/>
      <c r="H4073" s="509"/>
      <c r="I4073" s="541"/>
      <c r="J4073" s="541"/>
      <c r="K4073" s="545"/>
      <c r="L4073" s="545"/>
      <c r="M4073" s="545" t="str">
        <f t="array" aca="1" ref="M4073" ca="1">IFERROR(_xludf.IFS(지출내역_LMT!$J4073="원천",지출내역_LMT!$K4073*3.3%*-1,지출내역_LMT!$J4073="원천/고용",SUM(지출내역_LMT!$K4073*3.3%*-1,지출내역_LMT!$K4073*75%*0.8%*-1)),"")</f>
        <v/>
      </c>
      <c r="N4073" s="545"/>
      <c r="O4073" s="541"/>
      <c r="P4073" s="541"/>
      <c r="Q4073" s="537"/>
      <c r="R4073" s="537"/>
      <c r="S4073" s="537"/>
    </row>
    <row r="4074" spans="2:19" ht="18.75" customHeight="1">
      <c r="B4074" s="540"/>
      <c r="C4074" s="540"/>
      <c r="D4074" s="538" t="str">
        <f ca="1">IFERROR(_xludf.XLOOKUP(E4074,예산코드!D:D,예산코드!A:A),"")</f>
        <v/>
      </c>
      <c r="E4074" s="540"/>
      <c r="F4074" s="542"/>
      <c r="G4074" s="506"/>
      <c r="H4074" s="507"/>
      <c r="I4074" s="540"/>
      <c r="J4074" s="540"/>
      <c r="K4074" s="543"/>
      <c r="L4074" s="543"/>
      <c r="M4074" s="543" t="str">
        <f t="array" aca="1" ref="M4074" ca="1">IFERROR(_xludf.IFS(지출내역_LMT!$J4074="원천",지출내역_LMT!$K4074*3.3%*-1,지출내역_LMT!$J4074="원천/고용",SUM(지출내역_LMT!$K4074*3.3%*-1,지출내역_LMT!$K4074*75%*0.8%*-1)),"")</f>
        <v/>
      </c>
      <c r="N4074" s="543"/>
      <c r="O4074" s="540"/>
      <c r="P4074" s="540"/>
      <c r="Q4074" s="537"/>
      <c r="R4074" s="537"/>
      <c r="S4074" s="537"/>
    </row>
    <row r="4075" spans="2:19" ht="18.75" customHeight="1">
      <c r="B4075" s="541"/>
      <c r="C4075" s="541"/>
      <c r="D4075" s="538" t="str">
        <f ca="1">IFERROR(_xludf.XLOOKUP(E4075,예산코드!D:D,예산코드!A:A),"")</f>
        <v/>
      </c>
      <c r="E4075" s="541"/>
      <c r="F4075" s="544"/>
      <c r="G4075" s="508"/>
      <c r="H4075" s="509"/>
      <c r="I4075" s="541"/>
      <c r="J4075" s="541"/>
      <c r="K4075" s="545"/>
      <c r="L4075" s="545"/>
      <c r="M4075" s="545" t="str">
        <f t="array" aca="1" ref="M4075" ca="1">IFERROR(_xludf.IFS(지출내역_LMT!$J4075="원천",지출내역_LMT!$K4075*3.3%*-1,지출내역_LMT!$J4075="원천/고용",SUM(지출내역_LMT!$K4075*3.3%*-1,지출내역_LMT!$K4075*75%*0.8%*-1)),"")</f>
        <v/>
      </c>
      <c r="N4075" s="545"/>
      <c r="O4075" s="541"/>
      <c r="P4075" s="541"/>
      <c r="Q4075" s="537"/>
      <c r="R4075" s="537"/>
      <c r="S4075" s="537"/>
    </row>
    <row r="4076" spans="2:19" ht="18.75" customHeight="1">
      <c r="B4076" s="540"/>
      <c r="C4076" s="540"/>
      <c r="D4076" s="538" t="str">
        <f ca="1">IFERROR(_xludf.XLOOKUP(E4076,예산코드!D:D,예산코드!A:A),"")</f>
        <v/>
      </c>
      <c r="E4076" s="540"/>
      <c r="F4076" s="542"/>
      <c r="G4076" s="506"/>
      <c r="H4076" s="507"/>
      <c r="I4076" s="540"/>
      <c r="J4076" s="540"/>
      <c r="K4076" s="543"/>
      <c r="L4076" s="543"/>
      <c r="M4076" s="543" t="str">
        <f t="array" aca="1" ref="M4076" ca="1">IFERROR(_xludf.IFS(지출내역_LMT!$J4076="원천",지출내역_LMT!$K4076*3.3%*-1,지출내역_LMT!$J4076="원천/고용",SUM(지출내역_LMT!$K4076*3.3%*-1,지출내역_LMT!$K4076*75%*0.8%*-1)),"")</f>
        <v/>
      </c>
      <c r="N4076" s="543"/>
      <c r="O4076" s="540"/>
      <c r="P4076" s="540"/>
      <c r="Q4076" s="537"/>
      <c r="R4076" s="537"/>
      <c r="S4076" s="537"/>
    </row>
    <row r="4077" spans="2:19" ht="18.75" customHeight="1">
      <c r="B4077" s="541"/>
      <c r="C4077" s="541"/>
      <c r="D4077" s="538" t="str">
        <f ca="1">IFERROR(_xludf.XLOOKUP(E4077,예산코드!D:D,예산코드!A:A),"")</f>
        <v/>
      </c>
      <c r="E4077" s="541"/>
      <c r="F4077" s="544"/>
      <c r="G4077" s="508"/>
      <c r="H4077" s="509"/>
      <c r="I4077" s="541"/>
      <c r="J4077" s="541"/>
      <c r="K4077" s="545"/>
      <c r="L4077" s="545"/>
      <c r="M4077" s="545" t="str">
        <f t="array" aca="1" ref="M4077" ca="1">IFERROR(_xludf.IFS(지출내역_LMT!$J4077="원천",지출내역_LMT!$K4077*3.3%*-1,지출내역_LMT!$J4077="원천/고용",SUM(지출내역_LMT!$K4077*3.3%*-1,지출내역_LMT!$K4077*75%*0.8%*-1)),"")</f>
        <v/>
      </c>
      <c r="N4077" s="545"/>
      <c r="O4077" s="541"/>
      <c r="P4077" s="541"/>
      <c r="Q4077" s="537"/>
      <c r="R4077" s="537"/>
      <c r="S4077" s="537"/>
    </row>
    <row r="4078" spans="2:19" ht="18.75" customHeight="1">
      <c r="B4078" s="540"/>
      <c r="C4078" s="540"/>
      <c r="D4078" s="538" t="str">
        <f ca="1">IFERROR(_xludf.XLOOKUP(E4078,예산코드!D:D,예산코드!A:A),"")</f>
        <v/>
      </c>
      <c r="E4078" s="540"/>
      <c r="F4078" s="542"/>
      <c r="G4078" s="506"/>
      <c r="H4078" s="507"/>
      <c r="I4078" s="540"/>
      <c r="J4078" s="540"/>
      <c r="K4078" s="543"/>
      <c r="L4078" s="543"/>
      <c r="M4078" s="543" t="str">
        <f t="array" aca="1" ref="M4078" ca="1">IFERROR(_xludf.IFS(지출내역_LMT!$J4078="원천",지출내역_LMT!$K4078*3.3%*-1,지출내역_LMT!$J4078="원천/고용",SUM(지출내역_LMT!$K4078*3.3%*-1,지출내역_LMT!$K4078*75%*0.8%*-1)),"")</f>
        <v/>
      </c>
      <c r="N4078" s="543"/>
      <c r="O4078" s="540"/>
      <c r="P4078" s="540"/>
      <c r="Q4078" s="537"/>
      <c r="R4078" s="537"/>
      <c r="S4078" s="537"/>
    </row>
    <row r="4079" spans="2:19" ht="18.75" customHeight="1">
      <c r="B4079" s="541"/>
      <c r="C4079" s="541"/>
      <c r="D4079" s="538" t="str">
        <f ca="1">IFERROR(_xludf.XLOOKUP(E4079,예산코드!D:D,예산코드!A:A),"")</f>
        <v/>
      </c>
      <c r="E4079" s="541"/>
      <c r="F4079" s="544"/>
      <c r="G4079" s="508"/>
      <c r="H4079" s="509"/>
      <c r="I4079" s="541"/>
      <c r="J4079" s="541"/>
      <c r="K4079" s="545"/>
      <c r="L4079" s="545"/>
      <c r="M4079" s="545" t="str">
        <f t="array" aca="1" ref="M4079" ca="1">IFERROR(_xludf.IFS(지출내역_LMT!$J4079="원천",지출내역_LMT!$K4079*3.3%*-1,지출내역_LMT!$J4079="원천/고용",SUM(지출내역_LMT!$K4079*3.3%*-1,지출내역_LMT!$K4079*75%*0.8%*-1)),"")</f>
        <v/>
      </c>
      <c r="N4079" s="545"/>
      <c r="O4079" s="541"/>
      <c r="P4079" s="541"/>
      <c r="Q4079" s="537"/>
      <c r="R4079" s="537"/>
      <c r="S4079" s="537"/>
    </row>
    <row r="4080" spans="2:19" ht="18.75" customHeight="1">
      <c r="B4080" s="540"/>
      <c r="C4080" s="540"/>
      <c r="D4080" s="538" t="str">
        <f ca="1">IFERROR(_xludf.XLOOKUP(E4080,예산코드!D:D,예산코드!A:A),"")</f>
        <v/>
      </c>
      <c r="E4080" s="540"/>
      <c r="F4080" s="542"/>
      <c r="G4080" s="506"/>
      <c r="H4080" s="507"/>
      <c r="I4080" s="540"/>
      <c r="J4080" s="540"/>
      <c r="K4080" s="543"/>
      <c r="L4080" s="543"/>
      <c r="M4080" s="543" t="str">
        <f t="array" aca="1" ref="M4080" ca="1">IFERROR(_xludf.IFS(지출내역_LMT!$J4080="원천",지출내역_LMT!$K4080*3.3%*-1,지출내역_LMT!$J4080="원천/고용",SUM(지출내역_LMT!$K4080*3.3%*-1,지출내역_LMT!$K4080*75%*0.8%*-1)),"")</f>
        <v/>
      </c>
      <c r="N4080" s="543"/>
      <c r="O4080" s="540"/>
      <c r="P4080" s="540"/>
      <c r="Q4080" s="537"/>
      <c r="R4080" s="537"/>
      <c r="S4080" s="537"/>
    </row>
    <row r="4081" spans="2:19" ht="18.75" customHeight="1">
      <c r="B4081" s="541"/>
      <c r="C4081" s="541"/>
      <c r="D4081" s="538" t="str">
        <f ca="1">IFERROR(_xludf.XLOOKUP(E4081,예산코드!D:D,예산코드!A:A),"")</f>
        <v/>
      </c>
      <c r="E4081" s="541"/>
      <c r="F4081" s="544"/>
      <c r="G4081" s="508"/>
      <c r="H4081" s="509"/>
      <c r="I4081" s="541"/>
      <c r="J4081" s="541"/>
      <c r="K4081" s="545"/>
      <c r="L4081" s="545"/>
      <c r="M4081" s="545" t="str">
        <f t="array" aca="1" ref="M4081" ca="1">IFERROR(_xludf.IFS(지출내역_LMT!$J4081="원천",지출내역_LMT!$K4081*3.3%*-1,지출내역_LMT!$J4081="원천/고용",SUM(지출내역_LMT!$K4081*3.3%*-1,지출내역_LMT!$K4081*75%*0.8%*-1)),"")</f>
        <v/>
      </c>
      <c r="N4081" s="545"/>
      <c r="O4081" s="541"/>
      <c r="P4081" s="541"/>
      <c r="Q4081" s="537"/>
      <c r="R4081" s="537"/>
      <c r="S4081" s="537"/>
    </row>
    <row r="4082" spans="2:19" ht="18.75" customHeight="1">
      <c r="B4082" s="540"/>
      <c r="C4082" s="540"/>
      <c r="D4082" s="538" t="str">
        <f ca="1">IFERROR(_xludf.XLOOKUP(E4082,예산코드!D:D,예산코드!A:A),"")</f>
        <v/>
      </c>
      <c r="E4082" s="540"/>
      <c r="F4082" s="542"/>
      <c r="G4082" s="506"/>
      <c r="H4082" s="507"/>
      <c r="I4082" s="540"/>
      <c r="J4082" s="540"/>
      <c r="K4082" s="543"/>
      <c r="L4082" s="543"/>
      <c r="M4082" s="543" t="str">
        <f t="array" aca="1" ref="M4082" ca="1">IFERROR(_xludf.IFS(지출내역_LMT!$J4082="원천",지출내역_LMT!$K4082*3.3%*-1,지출내역_LMT!$J4082="원천/고용",SUM(지출내역_LMT!$K4082*3.3%*-1,지출내역_LMT!$K4082*75%*0.8%*-1)),"")</f>
        <v/>
      </c>
      <c r="N4082" s="543"/>
      <c r="O4082" s="540"/>
      <c r="P4082" s="540"/>
      <c r="Q4082" s="537"/>
      <c r="R4082" s="537"/>
      <c r="S4082" s="537"/>
    </row>
    <row r="4083" spans="2:19" ht="18.75" customHeight="1">
      <c r="B4083" s="541"/>
      <c r="C4083" s="541"/>
      <c r="D4083" s="538" t="str">
        <f ca="1">IFERROR(_xludf.XLOOKUP(E4083,예산코드!D:D,예산코드!A:A),"")</f>
        <v/>
      </c>
      <c r="E4083" s="541"/>
      <c r="F4083" s="544"/>
      <c r="G4083" s="508"/>
      <c r="H4083" s="509"/>
      <c r="I4083" s="541"/>
      <c r="J4083" s="541"/>
      <c r="K4083" s="545"/>
      <c r="L4083" s="545"/>
      <c r="M4083" s="545" t="str">
        <f t="array" aca="1" ref="M4083" ca="1">IFERROR(_xludf.IFS(지출내역_LMT!$J4083="원천",지출내역_LMT!$K4083*3.3%*-1,지출내역_LMT!$J4083="원천/고용",SUM(지출내역_LMT!$K4083*3.3%*-1,지출내역_LMT!$K4083*75%*0.8%*-1)),"")</f>
        <v/>
      </c>
      <c r="N4083" s="545"/>
      <c r="O4083" s="541"/>
      <c r="P4083" s="541"/>
      <c r="Q4083" s="537"/>
      <c r="R4083" s="537"/>
      <c r="S4083" s="537"/>
    </row>
    <row r="4084" spans="2:19" ht="18.75" customHeight="1">
      <c r="B4084" s="540"/>
      <c r="C4084" s="540"/>
      <c r="D4084" s="538" t="str">
        <f ca="1">IFERROR(_xludf.XLOOKUP(E4084,예산코드!D:D,예산코드!A:A),"")</f>
        <v/>
      </c>
      <c r="E4084" s="540"/>
      <c r="F4084" s="542"/>
      <c r="G4084" s="506"/>
      <c r="H4084" s="507"/>
      <c r="I4084" s="540"/>
      <c r="J4084" s="540"/>
      <c r="K4084" s="543"/>
      <c r="L4084" s="543"/>
      <c r="M4084" s="543" t="str">
        <f t="array" aca="1" ref="M4084" ca="1">IFERROR(_xludf.IFS(지출내역_LMT!$J4084="원천",지출내역_LMT!$K4084*3.3%*-1,지출내역_LMT!$J4084="원천/고용",SUM(지출내역_LMT!$K4084*3.3%*-1,지출내역_LMT!$K4084*75%*0.8%*-1)),"")</f>
        <v/>
      </c>
      <c r="N4084" s="543"/>
      <c r="O4084" s="540"/>
      <c r="P4084" s="540"/>
      <c r="Q4084" s="537"/>
      <c r="R4084" s="537"/>
      <c r="S4084" s="537"/>
    </row>
    <row r="4085" spans="2:19" ht="18.75" customHeight="1">
      <c r="B4085" s="541"/>
      <c r="C4085" s="541"/>
      <c r="D4085" s="538" t="str">
        <f ca="1">IFERROR(_xludf.XLOOKUP(E4085,예산코드!D:D,예산코드!A:A),"")</f>
        <v/>
      </c>
      <c r="E4085" s="541"/>
      <c r="F4085" s="544"/>
      <c r="G4085" s="508"/>
      <c r="H4085" s="509"/>
      <c r="I4085" s="541"/>
      <c r="J4085" s="541"/>
      <c r="K4085" s="545"/>
      <c r="L4085" s="545"/>
      <c r="M4085" s="545" t="str">
        <f t="array" aca="1" ref="M4085" ca="1">IFERROR(_xludf.IFS(지출내역_LMT!$J4085="원천",지출내역_LMT!$K4085*3.3%*-1,지출내역_LMT!$J4085="원천/고용",SUM(지출내역_LMT!$K4085*3.3%*-1,지출내역_LMT!$K4085*75%*0.8%*-1)),"")</f>
        <v/>
      </c>
      <c r="N4085" s="545"/>
      <c r="O4085" s="541"/>
      <c r="P4085" s="541"/>
      <c r="Q4085" s="537"/>
      <c r="R4085" s="537"/>
      <c r="S4085" s="537"/>
    </row>
    <row r="4086" spans="2:19" ht="18.75" customHeight="1">
      <c r="B4086" s="540"/>
      <c r="C4086" s="540"/>
      <c r="D4086" s="538" t="str">
        <f ca="1">IFERROR(_xludf.XLOOKUP(E4086,예산코드!D:D,예산코드!A:A),"")</f>
        <v/>
      </c>
      <c r="E4086" s="540"/>
      <c r="F4086" s="542"/>
      <c r="G4086" s="506"/>
      <c r="H4086" s="507"/>
      <c r="I4086" s="540"/>
      <c r="J4086" s="540"/>
      <c r="K4086" s="543"/>
      <c r="L4086" s="543"/>
      <c r="M4086" s="543" t="str">
        <f t="array" aca="1" ref="M4086" ca="1">IFERROR(_xludf.IFS(지출내역_LMT!$J4086="원천",지출내역_LMT!$K4086*3.3%*-1,지출내역_LMT!$J4086="원천/고용",SUM(지출내역_LMT!$K4086*3.3%*-1,지출내역_LMT!$K4086*75%*0.8%*-1)),"")</f>
        <v/>
      </c>
      <c r="N4086" s="543"/>
      <c r="O4086" s="540"/>
      <c r="P4086" s="540"/>
      <c r="Q4086" s="537"/>
      <c r="R4086" s="537"/>
      <c r="S4086" s="537"/>
    </row>
    <row r="4087" spans="2:19" ht="18.75" customHeight="1">
      <c r="B4087" s="541"/>
      <c r="C4087" s="541"/>
      <c r="D4087" s="538" t="str">
        <f ca="1">IFERROR(_xludf.XLOOKUP(E4087,예산코드!D:D,예산코드!A:A),"")</f>
        <v/>
      </c>
      <c r="E4087" s="541"/>
      <c r="F4087" s="544"/>
      <c r="G4087" s="508"/>
      <c r="H4087" s="509"/>
      <c r="I4087" s="541"/>
      <c r="J4087" s="541"/>
      <c r="K4087" s="545"/>
      <c r="L4087" s="545"/>
      <c r="M4087" s="545" t="str">
        <f t="array" aca="1" ref="M4087" ca="1">IFERROR(_xludf.IFS(지출내역_LMT!$J4087="원천",지출내역_LMT!$K4087*3.3%*-1,지출내역_LMT!$J4087="원천/고용",SUM(지출내역_LMT!$K4087*3.3%*-1,지출내역_LMT!$K4087*75%*0.8%*-1)),"")</f>
        <v/>
      </c>
      <c r="N4087" s="545"/>
      <c r="O4087" s="541"/>
      <c r="P4087" s="541"/>
      <c r="Q4087" s="537"/>
      <c r="R4087" s="537"/>
      <c r="S4087" s="537"/>
    </row>
    <row r="4088" spans="2:19" ht="18.75" customHeight="1">
      <c r="B4088" s="540"/>
      <c r="C4088" s="540"/>
      <c r="D4088" s="538" t="str">
        <f ca="1">IFERROR(_xludf.XLOOKUP(E4088,예산코드!D:D,예산코드!A:A),"")</f>
        <v/>
      </c>
      <c r="E4088" s="540"/>
      <c r="F4088" s="542"/>
      <c r="G4088" s="506"/>
      <c r="H4088" s="507"/>
      <c r="I4088" s="540"/>
      <c r="J4088" s="540"/>
      <c r="K4088" s="543"/>
      <c r="L4088" s="543"/>
      <c r="M4088" s="543" t="str">
        <f t="array" aca="1" ref="M4088" ca="1">IFERROR(_xludf.IFS(지출내역_LMT!$J4088="원천",지출내역_LMT!$K4088*3.3%*-1,지출내역_LMT!$J4088="원천/고용",SUM(지출내역_LMT!$K4088*3.3%*-1,지출내역_LMT!$K4088*75%*0.8%*-1)),"")</f>
        <v/>
      </c>
      <c r="N4088" s="543"/>
      <c r="O4088" s="540"/>
      <c r="P4088" s="540"/>
      <c r="Q4088" s="537"/>
      <c r="R4088" s="537"/>
      <c r="S4088" s="537"/>
    </row>
    <row r="4089" spans="2:19" ht="18.75" customHeight="1">
      <c r="B4089" s="541"/>
      <c r="C4089" s="541"/>
      <c r="D4089" s="538" t="str">
        <f ca="1">IFERROR(_xludf.XLOOKUP(E4089,예산코드!D:D,예산코드!A:A),"")</f>
        <v/>
      </c>
      <c r="E4089" s="541"/>
      <c r="F4089" s="544"/>
      <c r="G4089" s="508"/>
      <c r="H4089" s="509"/>
      <c r="I4089" s="541"/>
      <c r="J4089" s="541"/>
      <c r="K4089" s="545"/>
      <c r="L4089" s="545"/>
      <c r="M4089" s="545" t="str">
        <f t="array" aca="1" ref="M4089" ca="1">IFERROR(_xludf.IFS(지출내역_LMT!$J4089="원천",지출내역_LMT!$K4089*3.3%*-1,지출내역_LMT!$J4089="원천/고용",SUM(지출내역_LMT!$K4089*3.3%*-1,지출내역_LMT!$K4089*75%*0.8%*-1)),"")</f>
        <v/>
      </c>
      <c r="N4089" s="545"/>
      <c r="O4089" s="541"/>
      <c r="P4089" s="541"/>
      <c r="Q4089" s="537"/>
      <c r="R4089" s="537"/>
      <c r="S4089" s="537"/>
    </row>
    <row r="4090" spans="2:19" ht="18.75" customHeight="1">
      <c r="B4090" s="540"/>
      <c r="C4090" s="540"/>
      <c r="D4090" s="538" t="str">
        <f ca="1">IFERROR(_xludf.XLOOKUP(E4090,예산코드!D:D,예산코드!A:A),"")</f>
        <v/>
      </c>
      <c r="E4090" s="540"/>
      <c r="F4090" s="542"/>
      <c r="G4090" s="506"/>
      <c r="H4090" s="507"/>
      <c r="I4090" s="540"/>
      <c r="J4090" s="540"/>
      <c r="K4090" s="543"/>
      <c r="L4090" s="543"/>
      <c r="M4090" s="543" t="str">
        <f t="array" aca="1" ref="M4090" ca="1">IFERROR(_xludf.IFS(지출내역_LMT!$J4090="원천",지출내역_LMT!$K4090*3.3%*-1,지출내역_LMT!$J4090="원천/고용",SUM(지출내역_LMT!$K4090*3.3%*-1,지출내역_LMT!$K4090*75%*0.8%*-1)),"")</f>
        <v/>
      </c>
      <c r="N4090" s="543"/>
      <c r="O4090" s="540"/>
      <c r="P4090" s="540"/>
      <c r="Q4090" s="537"/>
      <c r="R4090" s="537"/>
      <c r="S4090" s="537"/>
    </row>
    <row r="4091" spans="2:19" ht="18.75" customHeight="1">
      <c r="B4091" s="541"/>
      <c r="C4091" s="541"/>
      <c r="D4091" s="538" t="str">
        <f ca="1">IFERROR(_xludf.XLOOKUP(E4091,예산코드!D:D,예산코드!A:A),"")</f>
        <v/>
      </c>
      <c r="E4091" s="541"/>
      <c r="F4091" s="544"/>
      <c r="G4091" s="508"/>
      <c r="H4091" s="509"/>
      <c r="I4091" s="541"/>
      <c r="J4091" s="541"/>
      <c r="K4091" s="545"/>
      <c r="L4091" s="545"/>
      <c r="M4091" s="545" t="str">
        <f t="array" aca="1" ref="M4091" ca="1">IFERROR(_xludf.IFS(지출내역_LMT!$J4091="원천",지출내역_LMT!$K4091*3.3%*-1,지출내역_LMT!$J4091="원천/고용",SUM(지출내역_LMT!$K4091*3.3%*-1,지출내역_LMT!$K4091*75%*0.8%*-1)),"")</f>
        <v/>
      </c>
      <c r="N4091" s="545"/>
      <c r="O4091" s="541"/>
      <c r="P4091" s="541"/>
      <c r="Q4091" s="537"/>
      <c r="R4091" s="537"/>
      <c r="S4091" s="537"/>
    </row>
    <row r="4092" spans="2:19" ht="18.75" customHeight="1">
      <c r="B4092" s="540"/>
      <c r="C4092" s="540"/>
      <c r="D4092" s="538" t="str">
        <f ca="1">IFERROR(_xludf.XLOOKUP(E4092,예산코드!D:D,예산코드!A:A),"")</f>
        <v/>
      </c>
      <c r="E4092" s="540"/>
      <c r="F4092" s="542"/>
      <c r="G4092" s="506"/>
      <c r="H4092" s="507"/>
      <c r="I4092" s="540"/>
      <c r="J4092" s="540"/>
      <c r="K4092" s="543"/>
      <c r="L4092" s="543"/>
      <c r="M4092" s="543" t="str">
        <f t="array" aca="1" ref="M4092" ca="1">IFERROR(_xludf.IFS(지출내역_LMT!$J4092="원천",지출내역_LMT!$K4092*3.3%*-1,지출내역_LMT!$J4092="원천/고용",SUM(지출내역_LMT!$K4092*3.3%*-1,지출내역_LMT!$K4092*75%*0.8%*-1)),"")</f>
        <v/>
      </c>
      <c r="N4092" s="543"/>
      <c r="O4092" s="540"/>
      <c r="P4092" s="540"/>
      <c r="Q4092" s="537"/>
      <c r="R4092" s="537"/>
      <c r="S4092" s="537"/>
    </row>
    <row r="4093" spans="2:19" ht="18.75" customHeight="1">
      <c r="B4093" s="541"/>
      <c r="C4093" s="541"/>
      <c r="D4093" s="538" t="str">
        <f ca="1">IFERROR(_xludf.XLOOKUP(E4093,예산코드!D:D,예산코드!A:A),"")</f>
        <v/>
      </c>
      <c r="E4093" s="541"/>
      <c r="F4093" s="544"/>
      <c r="G4093" s="508"/>
      <c r="H4093" s="509"/>
      <c r="I4093" s="541"/>
      <c r="J4093" s="541"/>
      <c r="K4093" s="545"/>
      <c r="L4093" s="545"/>
      <c r="M4093" s="545" t="str">
        <f t="array" aca="1" ref="M4093" ca="1">IFERROR(_xludf.IFS(지출내역_LMT!$J4093="원천",지출내역_LMT!$K4093*3.3%*-1,지출내역_LMT!$J4093="원천/고용",SUM(지출내역_LMT!$K4093*3.3%*-1,지출내역_LMT!$K4093*75%*0.8%*-1)),"")</f>
        <v/>
      </c>
      <c r="N4093" s="545"/>
      <c r="O4093" s="541"/>
      <c r="P4093" s="541"/>
      <c r="Q4093" s="537"/>
      <c r="R4093" s="537"/>
      <c r="S4093" s="537"/>
    </row>
    <row r="4094" spans="2:19" ht="18.75" customHeight="1">
      <c r="B4094" s="540"/>
      <c r="C4094" s="540"/>
      <c r="D4094" s="538" t="str">
        <f ca="1">IFERROR(_xludf.XLOOKUP(E4094,예산코드!D:D,예산코드!A:A),"")</f>
        <v/>
      </c>
      <c r="E4094" s="540"/>
      <c r="F4094" s="542"/>
      <c r="G4094" s="506"/>
      <c r="H4094" s="507"/>
      <c r="I4094" s="540"/>
      <c r="J4094" s="540"/>
      <c r="K4094" s="543"/>
      <c r="L4094" s="543"/>
      <c r="M4094" s="543" t="str">
        <f t="array" aca="1" ref="M4094" ca="1">IFERROR(_xludf.IFS(지출내역_LMT!$J4094="원천",지출내역_LMT!$K4094*3.3%*-1,지출내역_LMT!$J4094="원천/고용",SUM(지출내역_LMT!$K4094*3.3%*-1,지출내역_LMT!$K4094*75%*0.8%*-1)),"")</f>
        <v/>
      </c>
      <c r="N4094" s="543"/>
      <c r="O4094" s="540"/>
      <c r="P4094" s="540"/>
      <c r="Q4094" s="537"/>
      <c r="R4094" s="537"/>
      <c r="S4094" s="537"/>
    </row>
    <row r="4095" spans="2:19" ht="18.75" customHeight="1">
      <c r="B4095" s="541"/>
      <c r="C4095" s="541"/>
      <c r="D4095" s="538" t="str">
        <f ca="1">IFERROR(_xludf.XLOOKUP(E4095,예산코드!D:D,예산코드!A:A),"")</f>
        <v/>
      </c>
      <c r="E4095" s="541"/>
      <c r="F4095" s="544"/>
      <c r="G4095" s="508"/>
      <c r="H4095" s="509"/>
      <c r="I4095" s="541"/>
      <c r="J4095" s="541"/>
      <c r="K4095" s="545"/>
      <c r="L4095" s="545"/>
      <c r="M4095" s="545" t="str">
        <f t="array" aca="1" ref="M4095" ca="1">IFERROR(_xludf.IFS(지출내역_LMT!$J4095="원천",지출내역_LMT!$K4095*3.3%*-1,지출내역_LMT!$J4095="원천/고용",SUM(지출내역_LMT!$K4095*3.3%*-1,지출내역_LMT!$K4095*75%*0.8%*-1)),"")</f>
        <v/>
      </c>
      <c r="N4095" s="545"/>
      <c r="O4095" s="541"/>
      <c r="P4095" s="541"/>
      <c r="Q4095" s="537"/>
      <c r="R4095" s="537"/>
      <c r="S4095" s="537"/>
    </row>
    <row r="4096" spans="2:19" ht="18.75" customHeight="1">
      <c r="B4096" s="540"/>
      <c r="C4096" s="540"/>
      <c r="D4096" s="538" t="str">
        <f ca="1">IFERROR(_xludf.XLOOKUP(E4096,예산코드!D:D,예산코드!A:A),"")</f>
        <v/>
      </c>
      <c r="E4096" s="540"/>
      <c r="F4096" s="542"/>
      <c r="G4096" s="506"/>
      <c r="H4096" s="507"/>
      <c r="I4096" s="540"/>
      <c r="J4096" s="540"/>
      <c r="K4096" s="543"/>
      <c r="L4096" s="543"/>
      <c r="M4096" s="543" t="str">
        <f t="array" aca="1" ref="M4096" ca="1">IFERROR(_xludf.IFS(지출내역_LMT!$J4096="원천",지출내역_LMT!$K4096*3.3%*-1,지출내역_LMT!$J4096="원천/고용",SUM(지출내역_LMT!$K4096*3.3%*-1,지출내역_LMT!$K4096*75%*0.8%*-1)),"")</f>
        <v/>
      </c>
      <c r="N4096" s="543"/>
      <c r="O4096" s="540"/>
      <c r="P4096" s="540"/>
      <c r="Q4096" s="537"/>
      <c r="R4096" s="537"/>
      <c r="S4096" s="537"/>
    </row>
    <row r="4097" spans="2:19" ht="18.75" customHeight="1">
      <c r="B4097" s="541"/>
      <c r="C4097" s="541"/>
      <c r="D4097" s="538" t="str">
        <f ca="1">IFERROR(_xludf.XLOOKUP(E4097,예산코드!D:D,예산코드!A:A),"")</f>
        <v/>
      </c>
      <c r="E4097" s="541"/>
      <c r="F4097" s="544"/>
      <c r="G4097" s="508"/>
      <c r="H4097" s="509"/>
      <c r="I4097" s="541"/>
      <c r="J4097" s="541"/>
      <c r="K4097" s="545"/>
      <c r="L4097" s="545"/>
      <c r="M4097" s="545" t="str">
        <f t="array" aca="1" ref="M4097" ca="1">IFERROR(_xludf.IFS(지출내역_LMT!$J4097="원천",지출내역_LMT!$K4097*3.3%*-1,지출내역_LMT!$J4097="원천/고용",SUM(지출내역_LMT!$K4097*3.3%*-1,지출내역_LMT!$K4097*75%*0.8%*-1)),"")</f>
        <v/>
      </c>
      <c r="N4097" s="545"/>
      <c r="O4097" s="541"/>
      <c r="P4097" s="541"/>
      <c r="Q4097" s="537"/>
      <c r="R4097" s="537"/>
      <c r="S4097" s="537"/>
    </row>
    <row r="4098" spans="2:19" ht="18.75" customHeight="1">
      <c r="B4098" s="540"/>
      <c r="C4098" s="540"/>
      <c r="D4098" s="538" t="str">
        <f ca="1">IFERROR(_xludf.XLOOKUP(E4098,예산코드!D:D,예산코드!A:A),"")</f>
        <v/>
      </c>
      <c r="E4098" s="540"/>
      <c r="F4098" s="542"/>
      <c r="G4098" s="506"/>
      <c r="H4098" s="507"/>
      <c r="I4098" s="540"/>
      <c r="J4098" s="540"/>
      <c r="K4098" s="543"/>
      <c r="L4098" s="543"/>
      <c r="M4098" s="543" t="str">
        <f t="array" aca="1" ref="M4098" ca="1">IFERROR(_xludf.IFS(지출내역_LMT!$J4098="원천",지출내역_LMT!$K4098*3.3%*-1,지출내역_LMT!$J4098="원천/고용",SUM(지출내역_LMT!$K4098*3.3%*-1,지출내역_LMT!$K4098*75%*0.8%*-1)),"")</f>
        <v/>
      </c>
      <c r="N4098" s="543"/>
      <c r="O4098" s="540"/>
      <c r="P4098" s="540"/>
      <c r="Q4098" s="537"/>
      <c r="R4098" s="537"/>
      <c r="S4098" s="537"/>
    </row>
    <row r="4099" spans="2:19" ht="18.75" customHeight="1">
      <c r="B4099" s="541"/>
      <c r="C4099" s="541"/>
      <c r="D4099" s="538" t="str">
        <f ca="1">IFERROR(_xludf.XLOOKUP(E4099,예산코드!D:D,예산코드!A:A),"")</f>
        <v/>
      </c>
      <c r="E4099" s="541"/>
      <c r="F4099" s="544"/>
      <c r="G4099" s="508"/>
      <c r="H4099" s="509"/>
      <c r="I4099" s="541"/>
      <c r="J4099" s="541"/>
      <c r="K4099" s="545"/>
      <c r="L4099" s="545"/>
      <c r="M4099" s="545" t="str">
        <f t="array" aca="1" ref="M4099" ca="1">IFERROR(_xludf.IFS(지출내역_LMT!$J4099="원천",지출내역_LMT!$K4099*3.3%*-1,지출내역_LMT!$J4099="원천/고용",SUM(지출내역_LMT!$K4099*3.3%*-1,지출내역_LMT!$K4099*75%*0.8%*-1)),"")</f>
        <v/>
      </c>
      <c r="N4099" s="545"/>
      <c r="O4099" s="541"/>
      <c r="P4099" s="541"/>
      <c r="Q4099" s="537"/>
      <c r="R4099" s="537"/>
      <c r="S4099" s="537"/>
    </row>
    <row r="4100" spans="2:19" ht="18.75" customHeight="1">
      <c r="B4100" s="540"/>
      <c r="C4100" s="540"/>
      <c r="D4100" s="538" t="str">
        <f ca="1">IFERROR(_xludf.XLOOKUP(E4100,예산코드!D:D,예산코드!A:A),"")</f>
        <v/>
      </c>
      <c r="E4100" s="540"/>
      <c r="F4100" s="542"/>
      <c r="G4100" s="506"/>
      <c r="H4100" s="507"/>
      <c r="I4100" s="540"/>
      <c r="J4100" s="540"/>
      <c r="K4100" s="543"/>
      <c r="L4100" s="543"/>
      <c r="M4100" s="543" t="str">
        <f t="array" aca="1" ref="M4100" ca="1">IFERROR(_xludf.IFS(지출내역_LMT!$J4100="원천",지출내역_LMT!$K4100*3.3%*-1,지출내역_LMT!$J4100="원천/고용",SUM(지출내역_LMT!$K4100*3.3%*-1,지출내역_LMT!$K4100*75%*0.8%*-1)),"")</f>
        <v/>
      </c>
      <c r="N4100" s="543"/>
      <c r="O4100" s="540"/>
      <c r="P4100" s="540"/>
      <c r="Q4100" s="537"/>
      <c r="R4100" s="537"/>
      <c r="S4100" s="537"/>
    </row>
    <row r="4101" spans="2:19" ht="18.75" customHeight="1">
      <c r="B4101" s="541"/>
      <c r="C4101" s="541"/>
      <c r="D4101" s="538" t="str">
        <f ca="1">IFERROR(_xludf.XLOOKUP(E4101,예산코드!D:D,예산코드!A:A),"")</f>
        <v/>
      </c>
      <c r="E4101" s="541"/>
      <c r="F4101" s="544"/>
      <c r="G4101" s="508"/>
      <c r="H4101" s="509"/>
      <c r="I4101" s="541"/>
      <c r="J4101" s="541"/>
      <c r="K4101" s="545"/>
      <c r="L4101" s="545"/>
      <c r="M4101" s="545" t="str">
        <f t="array" aca="1" ref="M4101" ca="1">IFERROR(_xludf.IFS(지출내역_LMT!$J4101="원천",지출내역_LMT!$K4101*3.3%*-1,지출내역_LMT!$J4101="원천/고용",SUM(지출내역_LMT!$K4101*3.3%*-1,지출내역_LMT!$K4101*75%*0.8%*-1)),"")</f>
        <v/>
      </c>
      <c r="N4101" s="545"/>
      <c r="O4101" s="541"/>
      <c r="P4101" s="541"/>
      <c r="Q4101" s="537"/>
      <c r="R4101" s="537"/>
      <c r="S4101" s="537"/>
    </row>
    <row r="4102" spans="2:19" ht="18.75" customHeight="1">
      <c r="B4102" s="540"/>
      <c r="C4102" s="540"/>
      <c r="D4102" s="538" t="str">
        <f ca="1">IFERROR(_xludf.XLOOKUP(E4102,예산코드!D:D,예산코드!A:A),"")</f>
        <v/>
      </c>
      <c r="E4102" s="540"/>
      <c r="F4102" s="542"/>
      <c r="G4102" s="506"/>
      <c r="H4102" s="507"/>
      <c r="I4102" s="540"/>
      <c r="J4102" s="540"/>
      <c r="K4102" s="543"/>
      <c r="L4102" s="543"/>
      <c r="M4102" s="543" t="str">
        <f t="array" aca="1" ref="M4102" ca="1">IFERROR(_xludf.IFS(지출내역_LMT!$J4102="원천",지출내역_LMT!$K4102*3.3%*-1,지출내역_LMT!$J4102="원천/고용",SUM(지출내역_LMT!$K4102*3.3%*-1,지출내역_LMT!$K4102*75%*0.8%*-1)),"")</f>
        <v/>
      </c>
      <c r="N4102" s="543"/>
      <c r="O4102" s="540"/>
      <c r="P4102" s="540"/>
      <c r="Q4102" s="537"/>
      <c r="R4102" s="537"/>
      <c r="S4102" s="537"/>
    </row>
    <row r="4103" spans="2:19" ht="18.75" customHeight="1">
      <c r="B4103" s="541"/>
      <c r="C4103" s="541"/>
      <c r="D4103" s="538" t="str">
        <f ca="1">IFERROR(_xludf.XLOOKUP(E4103,예산코드!D:D,예산코드!A:A),"")</f>
        <v/>
      </c>
      <c r="E4103" s="541"/>
      <c r="F4103" s="544"/>
      <c r="G4103" s="508"/>
      <c r="H4103" s="509"/>
      <c r="I4103" s="541"/>
      <c r="J4103" s="541"/>
      <c r="K4103" s="545"/>
      <c r="L4103" s="545"/>
      <c r="M4103" s="545" t="str">
        <f t="array" aca="1" ref="M4103" ca="1">IFERROR(_xludf.IFS(지출내역_LMT!$J4103="원천",지출내역_LMT!$K4103*3.3%*-1,지출내역_LMT!$J4103="원천/고용",SUM(지출내역_LMT!$K4103*3.3%*-1,지출내역_LMT!$K4103*75%*0.8%*-1)),"")</f>
        <v/>
      </c>
      <c r="N4103" s="545"/>
      <c r="O4103" s="541"/>
      <c r="P4103" s="541"/>
      <c r="Q4103" s="537"/>
      <c r="R4103" s="537"/>
      <c r="S4103" s="537"/>
    </row>
    <row r="4104" spans="2:19" ht="18.75" customHeight="1">
      <c r="B4104" s="540"/>
      <c r="C4104" s="540"/>
      <c r="D4104" s="538" t="str">
        <f ca="1">IFERROR(_xludf.XLOOKUP(E4104,예산코드!D:D,예산코드!A:A),"")</f>
        <v/>
      </c>
      <c r="E4104" s="540"/>
      <c r="F4104" s="542"/>
      <c r="G4104" s="506"/>
      <c r="H4104" s="507"/>
      <c r="I4104" s="540"/>
      <c r="J4104" s="540"/>
      <c r="K4104" s="543"/>
      <c r="L4104" s="543"/>
      <c r="M4104" s="543" t="str">
        <f t="array" aca="1" ref="M4104" ca="1">IFERROR(_xludf.IFS(지출내역_LMT!$J4104="원천",지출내역_LMT!$K4104*3.3%*-1,지출내역_LMT!$J4104="원천/고용",SUM(지출내역_LMT!$K4104*3.3%*-1,지출내역_LMT!$K4104*75%*0.8%*-1)),"")</f>
        <v/>
      </c>
      <c r="N4104" s="543"/>
      <c r="O4104" s="540"/>
      <c r="P4104" s="540"/>
      <c r="Q4104" s="537"/>
      <c r="R4104" s="537"/>
      <c r="S4104" s="537"/>
    </row>
    <row r="4105" spans="2:19" ht="18.75" customHeight="1">
      <c r="B4105" s="541"/>
      <c r="C4105" s="541"/>
      <c r="D4105" s="538" t="str">
        <f ca="1">IFERROR(_xludf.XLOOKUP(E4105,예산코드!D:D,예산코드!A:A),"")</f>
        <v/>
      </c>
      <c r="E4105" s="541"/>
      <c r="F4105" s="544"/>
      <c r="G4105" s="508"/>
      <c r="H4105" s="509"/>
      <c r="I4105" s="541"/>
      <c r="J4105" s="541"/>
      <c r="K4105" s="545"/>
      <c r="L4105" s="545"/>
      <c r="M4105" s="545" t="str">
        <f t="array" aca="1" ref="M4105" ca="1">IFERROR(_xludf.IFS(지출내역_LMT!$J4105="원천",지출내역_LMT!$K4105*3.3%*-1,지출내역_LMT!$J4105="원천/고용",SUM(지출내역_LMT!$K4105*3.3%*-1,지출내역_LMT!$K4105*75%*0.8%*-1)),"")</f>
        <v/>
      </c>
      <c r="N4105" s="545"/>
      <c r="O4105" s="541"/>
      <c r="P4105" s="541"/>
      <c r="Q4105" s="537"/>
      <c r="R4105" s="537"/>
      <c r="S4105" s="537"/>
    </row>
    <row r="4106" spans="2:19" ht="18.75" customHeight="1">
      <c r="B4106" s="540"/>
      <c r="C4106" s="540"/>
      <c r="D4106" s="538" t="str">
        <f ca="1">IFERROR(_xludf.XLOOKUP(E4106,예산코드!D:D,예산코드!A:A),"")</f>
        <v/>
      </c>
      <c r="E4106" s="540"/>
      <c r="F4106" s="542"/>
      <c r="G4106" s="506"/>
      <c r="H4106" s="507"/>
      <c r="I4106" s="540"/>
      <c r="J4106" s="540"/>
      <c r="K4106" s="543"/>
      <c r="L4106" s="543"/>
      <c r="M4106" s="543" t="str">
        <f t="array" aca="1" ref="M4106" ca="1">IFERROR(_xludf.IFS(지출내역_LMT!$J4106="원천",지출내역_LMT!$K4106*3.3%*-1,지출내역_LMT!$J4106="원천/고용",SUM(지출내역_LMT!$K4106*3.3%*-1,지출내역_LMT!$K4106*75%*0.8%*-1)),"")</f>
        <v/>
      </c>
      <c r="N4106" s="543"/>
      <c r="O4106" s="540"/>
      <c r="P4106" s="540"/>
      <c r="Q4106" s="537"/>
      <c r="R4106" s="537"/>
      <c r="S4106" s="537"/>
    </row>
    <row r="4107" spans="2:19" ht="18.75" customHeight="1">
      <c r="B4107" s="541"/>
      <c r="C4107" s="541"/>
      <c r="D4107" s="538" t="str">
        <f ca="1">IFERROR(_xludf.XLOOKUP(E4107,예산코드!D:D,예산코드!A:A),"")</f>
        <v/>
      </c>
      <c r="E4107" s="541"/>
      <c r="F4107" s="544"/>
      <c r="G4107" s="508"/>
      <c r="H4107" s="509"/>
      <c r="I4107" s="541"/>
      <c r="J4107" s="541"/>
      <c r="K4107" s="545"/>
      <c r="L4107" s="545"/>
      <c r="M4107" s="545" t="str">
        <f t="array" aca="1" ref="M4107" ca="1">IFERROR(_xludf.IFS(지출내역_LMT!$J4107="원천",지출내역_LMT!$K4107*3.3%*-1,지출내역_LMT!$J4107="원천/고용",SUM(지출내역_LMT!$K4107*3.3%*-1,지출내역_LMT!$K4107*75%*0.8%*-1)),"")</f>
        <v/>
      </c>
      <c r="N4107" s="545"/>
      <c r="O4107" s="541"/>
      <c r="P4107" s="541"/>
      <c r="Q4107" s="537"/>
      <c r="R4107" s="537"/>
      <c r="S4107" s="537"/>
    </row>
    <row r="4108" spans="2:19" ht="18.75" customHeight="1">
      <c r="B4108" s="540"/>
      <c r="C4108" s="540"/>
      <c r="D4108" s="538" t="str">
        <f ca="1">IFERROR(_xludf.XLOOKUP(E4108,예산코드!D:D,예산코드!A:A),"")</f>
        <v/>
      </c>
      <c r="E4108" s="540"/>
      <c r="F4108" s="542"/>
      <c r="G4108" s="506"/>
      <c r="H4108" s="507"/>
      <c r="I4108" s="540"/>
      <c r="J4108" s="540"/>
      <c r="K4108" s="543"/>
      <c r="L4108" s="543"/>
      <c r="M4108" s="543" t="str">
        <f t="array" aca="1" ref="M4108" ca="1">IFERROR(_xludf.IFS(지출내역_LMT!$J4108="원천",지출내역_LMT!$K4108*3.3%*-1,지출내역_LMT!$J4108="원천/고용",SUM(지출내역_LMT!$K4108*3.3%*-1,지출내역_LMT!$K4108*75%*0.8%*-1)),"")</f>
        <v/>
      </c>
      <c r="N4108" s="543"/>
      <c r="O4108" s="540"/>
      <c r="P4108" s="540"/>
      <c r="Q4108" s="537"/>
      <c r="R4108" s="537"/>
      <c r="S4108" s="537"/>
    </row>
    <row r="4109" spans="2:19" ht="18.75" customHeight="1">
      <c r="B4109" s="541"/>
      <c r="C4109" s="541"/>
      <c r="D4109" s="538" t="str">
        <f ca="1">IFERROR(_xludf.XLOOKUP(E4109,예산코드!D:D,예산코드!A:A),"")</f>
        <v/>
      </c>
      <c r="E4109" s="541"/>
      <c r="F4109" s="544"/>
      <c r="G4109" s="508"/>
      <c r="H4109" s="509"/>
      <c r="I4109" s="541"/>
      <c r="J4109" s="541"/>
      <c r="K4109" s="545"/>
      <c r="L4109" s="545"/>
      <c r="M4109" s="545" t="str">
        <f t="array" aca="1" ref="M4109" ca="1">IFERROR(_xludf.IFS(지출내역_LMT!$J4109="원천",지출내역_LMT!$K4109*3.3%*-1,지출내역_LMT!$J4109="원천/고용",SUM(지출내역_LMT!$K4109*3.3%*-1,지출내역_LMT!$K4109*75%*0.8%*-1)),"")</f>
        <v/>
      </c>
      <c r="N4109" s="545"/>
      <c r="O4109" s="541"/>
      <c r="P4109" s="541"/>
      <c r="Q4109" s="537"/>
      <c r="R4109" s="537"/>
      <c r="S4109" s="537"/>
    </row>
    <row r="4110" spans="2:19" ht="18.75" customHeight="1">
      <c r="B4110" s="540"/>
      <c r="C4110" s="540"/>
      <c r="D4110" s="538" t="str">
        <f ca="1">IFERROR(_xludf.XLOOKUP(E4110,예산코드!D:D,예산코드!A:A),"")</f>
        <v/>
      </c>
      <c r="E4110" s="540"/>
      <c r="F4110" s="542"/>
      <c r="G4110" s="506"/>
      <c r="H4110" s="507"/>
      <c r="I4110" s="540"/>
      <c r="J4110" s="540"/>
      <c r="K4110" s="543"/>
      <c r="L4110" s="543"/>
      <c r="M4110" s="543" t="str">
        <f t="array" aca="1" ref="M4110" ca="1">IFERROR(_xludf.IFS(지출내역_LMT!$J4110="원천",지출내역_LMT!$K4110*3.3%*-1,지출내역_LMT!$J4110="원천/고용",SUM(지출내역_LMT!$K4110*3.3%*-1,지출내역_LMT!$K4110*75%*0.8%*-1)),"")</f>
        <v/>
      </c>
      <c r="N4110" s="543"/>
      <c r="O4110" s="540"/>
      <c r="P4110" s="540"/>
      <c r="Q4110" s="537"/>
      <c r="R4110" s="537"/>
      <c r="S4110" s="537"/>
    </row>
    <row r="4111" spans="2:19" ht="18.75" customHeight="1">
      <c r="B4111" s="541"/>
      <c r="C4111" s="541"/>
      <c r="D4111" s="538" t="str">
        <f ca="1">IFERROR(_xludf.XLOOKUP(E4111,예산코드!D:D,예산코드!A:A),"")</f>
        <v/>
      </c>
      <c r="E4111" s="541"/>
      <c r="F4111" s="544"/>
      <c r="G4111" s="508"/>
      <c r="H4111" s="509"/>
      <c r="I4111" s="541"/>
      <c r="J4111" s="541"/>
      <c r="K4111" s="545"/>
      <c r="L4111" s="545"/>
      <c r="M4111" s="545" t="str">
        <f t="array" aca="1" ref="M4111" ca="1">IFERROR(_xludf.IFS(지출내역_LMT!$J4111="원천",지출내역_LMT!$K4111*3.3%*-1,지출내역_LMT!$J4111="원천/고용",SUM(지출내역_LMT!$K4111*3.3%*-1,지출내역_LMT!$K4111*75%*0.8%*-1)),"")</f>
        <v/>
      </c>
      <c r="N4111" s="545"/>
      <c r="O4111" s="541"/>
      <c r="P4111" s="541"/>
      <c r="Q4111" s="537"/>
      <c r="R4111" s="537"/>
      <c r="S4111" s="537"/>
    </row>
    <row r="4112" spans="2:19" ht="18.75" customHeight="1">
      <c r="B4112" s="540"/>
      <c r="C4112" s="540"/>
      <c r="D4112" s="538" t="str">
        <f ca="1">IFERROR(_xludf.XLOOKUP(E4112,예산코드!D:D,예산코드!A:A),"")</f>
        <v/>
      </c>
      <c r="E4112" s="540"/>
      <c r="F4112" s="542"/>
      <c r="G4112" s="506"/>
      <c r="H4112" s="507"/>
      <c r="I4112" s="540"/>
      <c r="J4112" s="540"/>
      <c r="K4112" s="543"/>
      <c r="L4112" s="543"/>
      <c r="M4112" s="543" t="str">
        <f t="array" aca="1" ref="M4112" ca="1">IFERROR(_xludf.IFS(지출내역_LMT!$J4112="원천",지출내역_LMT!$K4112*3.3%*-1,지출내역_LMT!$J4112="원천/고용",SUM(지출내역_LMT!$K4112*3.3%*-1,지출내역_LMT!$K4112*75%*0.8%*-1)),"")</f>
        <v/>
      </c>
      <c r="N4112" s="543"/>
      <c r="O4112" s="540"/>
      <c r="P4112" s="540"/>
      <c r="Q4112" s="537"/>
      <c r="R4112" s="537"/>
      <c r="S4112" s="537"/>
    </row>
    <row r="4113" spans="2:19" ht="18.75" customHeight="1">
      <c r="B4113" s="541"/>
      <c r="C4113" s="541"/>
      <c r="D4113" s="538" t="str">
        <f ca="1">IFERROR(_xludf.XLOOKUP(E4113,예산코드!D:D,예산코드!A:A),"")</f>
        <v/>
      </c>
      <c r="E4113" s="541"/>
      <c r="F4113" s="544"/>
      <c r="G4113" s="508"/>
      <c r="H4113" s="509"/>
      <c r="I4113" s="541"/>
      <c r="J4113" s="541"/>
      <c r="K4113" s="545"/>
      <c r="L4113" s="545"/>
      <c r="M4113" s="545" t="str">
        <f t="array" aca="1" ref="M4113" ca="1">IFERROR(_xludf.IFS(지출내역_LMT!$J4113="원천",지출내역_LMT!$K4113*3.3%*-1,지출내역_LMT!$J4113="원천/고용",SUM(지출내역_LMT!$K4113*3.3%*-1,지출내역_LMT!$K4113*75%*0.8%*-1)),"")</f>
        <v/>
      </c>
      <c r="N4113" s="545"/>
      <c r="O4113" s="541"/>
      <c r="P4113" s="541"/>
      <c r="Q4113" s="537"/>
      <c r="R4113" s="537"/>
      <c r="S4113" s="537"/>
    </row>
    <row r="4114" spans="2:19" ht="18.75" customHeight="1">
      <c r="B4114" s="540"/>
      <c r="C4114" s="540"/>
      <c r="D4114" s="538" t="str">
        <f ca="1">IFERROR(_xludf.XLOOKUP(E4114,예산코드!D:D,예산코드!A:A),"")</f>
        <v/>
      </c>
      <c r="E4114" s="540"/>
      <c r="F4114" s="542"/>
      <c r="G4114" s="506"/>
      <c r="H4114" s="507"/>
      <c r="I4114" s="540"/>
      <c r="J4114" s="540"/>
      <c r="K4114" s="543"/>
      <c r="L4114" s="543"/>
      <c r="M4114" s="543" t="str">
        <f t="array" aca="1" ref="M4114" ca="1">IFERROR(_xludf.IFS(지출내역_LMT!$J4114="원천",지출내역_LMT!$K4114*3.3%*-1,지출내역_LMT!$J4114="원천/고용",SUM(지출내역_LMT!$K4114*3.3%*-1,지출내역_LMT!$K4114*75%*0.8%*-1)),"")</f>
        <v/>
      </c>
      <c r="N4114" s="543"/>
      <c r="O4114" s="540"/>
      <c r="P4114" s="540"/>
      <c r="Q4114" s="537"/>
      <c r="R4114" s="537"/>
      <c r="S4114" s="537"/>
    </row>
    <row r="4115" spans="2:19" ht="18.75" customHeight="1">
      <c r="B4115" s="541"/>
      <c r="C4115" s="541"/>
      <c r="D4115" s="538" t="str">
        <f ca="1">IFERROR(_xludf.XLOOKUP(E4115,예산코드!D:D,예산코드!A:A),"")</f>
        <v/>
      </c>
      <c r="E4115" s="541"/>
      <c r="F4115" s="544"/>
      <c r="G4115" s="508"/>
      <c r="H4115" s="509"/>
      <c r="I4115" s="541"/>
      <c r="J4115" s="541"/>
      <c r="K4115" s="545"/>
      <c r="L4115" s="545"/>
      <c r="M4115" s="545" t="str">
        <f t="array" aca="1" ref="M4115" ca="1">IFERROR(_xludf.IFS(지출내역_LMT!$J4115="원천",지출내역_LMT!$K4115*3.3%*-1,지출내역_LMT!$J4115="원천/고용",SUM(지출내역_LMT!$K4115*3.3%*-1,지출내역_LMT!$K4115*75%*0.8%*-1)),"")</f>
        <v/>
      </c>
      <c r="N4115" s="545"/>
      <c r="O4115" s="541"/>
      <c r="P4115" s="541"/>
      <c r="Q4115" s="537"/>
      <c r="R4115" s="537"/>
      <c r="S4115" s="537"/>
    </row>
    <row r="4116" spans="2:19" ht="18.75" customHeight="1">
      <c r="B4116" s="540"/>
      <c r="C4116" s="540"/>
      <c r="D4116" s="538" t="str">
        <f ca="1">IFERROR(_xludf.XLOOKUP(E4116,예산코드!D:D,예산코드!A:A),"")</f>
        <v/>
      </c>
      <c r="E4116" s="540"/>
      <c r="F4116" s="542"/>
      <c r="G4116" s="506"/>
      <c r="H4116" s="507"/>
      <c r="I4116" s="540"/>
      <c r="J4116" s="540"/>
      <c r="K4116" s="543"/>
      <c r="L4116" s="543"/>
      <c r="M4116" s="543" t="str">
        <f t="array" aca="1" ref="M4116" ca="1">IFERROR(_xludf.IFS(지출내역_LMT!$J4116="원천",지출내역_LMT!$K4116*3.3%*-1,지출내역_LMT!$J4116="원천/고용",SUM(지출내역_LMT!$K4116*3.3%*-1,지출내역_LMT!$K4116*75%*0.8%*-1)),"")</f>
        <v/>
      </c>
      <c r="N4116" s="543"/>
      <c r="O4116" s="540"/>
      <c r="P4116" s="540"/>
      <c r="Q4116" s="537"/>
      <c r="R4116" s="537"/>
      <c r="S4116" s="537"/>
    </row>
    <row r="4117" spans="2:19" ht="18.75" customHeight="1">
      <c r="B4117" s="541"/>
      <c r="C4117" s="541"/>
      <c r="D4117" s="538" t="str">
        <f ca="1">IFERROR(_xludf.XLOOKUP(E4117,예산코드!D:D,예산코드!A:A),"")</f>
        <v/>
      </c>
      <c r="E4117" s="541"/>
      <c r="F4117" s="544"/>
      <c r="G4117" s="508"/>
      <c r="H4117" s="509"/>
      <c r="I4117" s="541"/>
      <c r="J4117" s="541"/>
      <c r="K4117" s="545"/>
      <c r="L4117" s="545"/>
      <c r="M4117" s="545" t="str">
        <f t="array" aca="1" ref="M4117" ca="1">IFERROR(_xludf.IFS(지출내역_LMT!$J4117="원천",지출내역_LMT!$K4117*3.3%*-1,지출내역_LMT!$J4117="원천/고용",SUM(지출내역_LMT!$K4117*3.3%*-1,지출내역_LMT!$K4117*75%*0.8%*-1)),"")</f>
        <v/>
      </c>
      <c r="N4117" s="545"/>
      <c r="O4117" s="541"/>
      <c r="P4117" s="541"/>
      <c r="Q4117" s="537"/>
      <c r="R4117" s="537"/>
      <c r="S4117" s="537"/>
    </row>
    <row r="4118" spans="2:19" ht="18.75" customHeight="1">
      <c r="B4118" s="540"/>
      <c r="C4118" s="540"/>
      <c r="D4118" s="538" t="str">
        <f ca="1">IFERROR(_xludf.XLOOKUP(E4118,예산코드!D:D,예산코드!A:A),"")</f>
        <v/>
      </c>
      <c r="E4118" s="540"/>
      <c r="F4118" s="542"/>
      <c r="G4118" s="506"/>
      <c r="H4118" s="507"/>
      <c r="I4118" s="540"/>
      <c r="J4118" s="540"/>
      <c r="K4118" s="543"/>
      <c r="L4118" s="543"/>
      <c r="M4118" s="543" t="str">
        <f t="array" aca="1" ref="M4118" ca="1">IFERROR(_xludf.IFS(지출내역_LMT!$J4118="원천",지출내역_LMT!$K4118*3.3%*-1,지출내역_LMT!$J4118="원천/고용",SUM(지출내역_LMT!$K4118*3.3%*-1,지출내역_LMT!$K4118*75%*0.8%*-1)),"")</f>
        <v/>
      </c>
      <c r="N4118" s="543"/>
      <c r="O4118" s="540"/>
      <c r="P4118" s="540"/>
      <c r="Q4118" s="537"/>
      <c r="R4118" s="537"/>
      <c r="S4118" s="537"/>
    </row>
    <row r="4119" spans="2:19" ht="18.75" customHeight="1">
      <c r="B4119" s="541"/>
      <c r="C4119" s="541"/>
      <c r="D4119" s="538" t="str">
        <f ca="1">IFERROR(_xludf.XLOOKUP(E4119,예산코드!D:D,예산코드!A:A),"")</f>
        <v/>
      </c>
      <c r="E4119" s="541"/>
      <c r="F4119" s="544"/>
      <c r="G4119" s="508"/>
      <c r="H4119" s="509"/>
      <c r="I4119" s="541"/>
      <c r="J4119" s="541"/>
      <c r="K4119" s="545"/>
      <c r="L4119" s="545"/>
      <c r="M4119" s="545" t="str">
        <f t="array" aca="1" ref="M4119" ca="1">IFERROR(_xludf.IFS(지출내역_LMT!$J4119="원천",지출내역_LMT!$K4119*3.3%*-1,지출내역_LMT!$J4119="원천/고용",SUM(지출내역_LMT!$K4119*3.3%*-1,지출내역_LMT!$K4119*75%*0.8%*-1)),"")</f>
        <v/>
      </c>
      <c r="N4119" s="545"/>
      <c r="O4119" s="541"/>
      <c r="P4119" s="541"/>
      <c r="Q4119" s="537"/>
      <c r="R4119" s="537"/>
      <c r="S4119" s="537"/>
    </row>
    <row r="4120" spans="2:19" ht="18.75" customHeight="1">
      <c r="B4120" s="540"/>
      <c r="C4120" s="540"/>
      <c r="D4120" s="538" t="str">
        <f ca="1">IFERROR(_xludf.XLOOKUP(E4120,예산코드!D:D,예산코드!A:A),"")</f>
        <v/>
      </c>
      <c r="E4120" s="540"/>
      <c r="F4120" s="542"/>
      <c r="G4120" s="506"/>
      <c r="H4120" s="507"/>
      <c r="I4120" s="540"/>
      <c r="J4120" s="540"/>
      <c r="K4120" s="543"/>
      <c r="L4120" s="543"/>
      <c r="M4120" s="543" t="str">
        <f t="array" aca="1" ref="M4120" ca="1">IFERROR(_xludf.IFS(지출내역_LMT!$J4120="원천",지출내역_LMT!$K4120*3.3%*-1,지출내역_LMT!$J4120="원천/고용",SUM(지출내역_LMT!$K4120*3.3%*-1,지출내역_LMT!$K4120*75%*0.8%*-1)),"")</f>
        <v/>
      </c>
      <c r="N4120" s="543"/>
      <c r="O4120" s="540"/>
      <c r="P4120" s="540"/>
      <c r="Q4120" s="537"/>
      <c r="R4120" s="537"/>
      <c r="S4120" s="537"/>
    </row>
    <row r="4121" spans="2:19" ht="18.75" customHeight="1">
      <c r="B4121" s="541"/>
      <c r="C4121" s="541"/>
      <c r="D4121" s="538" t="str">
        <f ca="1">IFERROR(_xludf.XLOOKUP(E4121,예산코드!D:D,예산코드!A:A),"")</f>
        <v/>
      </c>
      <c r="E4121" s="541"/>
      <c r="F4121" s="544"/>
      <c r="G4121" s="508"/>
      <c r="H4121" s="509"/>
      <c r="I4121" s="541"/>
      <c r="J4121" s="541"/>
      <c r="K4121" s="545"/>
      <c r="L4121" s="545"/>
      <c r="M4121" s="545" t="str">
        <f t="array" aca="1" ref="M4121" ca="1">IFERROR(_xludf.IFS(지출내역_LMT!$J4121="원천",지출내역_LMT!$K4121*3.3%*-1,지출내역_LMT!$J4121="원천/고용",SUM(지출내역_LMT!$K4121*3.3%*-1,지출내역_LMT!$K4121*75%*0.8%*-1)),"")</f>
        <v/>
      </c>
      <c r="N4121" s="545"/>
      <c r="O4121" s="541"/>
      <c r="P4121" s="541"/>
      <c r="Q4121" s="537"/>
      <c r="R4121" s="537"/>
      <c r="S4121" s="537"/>
    </row>
    <row r="4122" spans="2:19" ht="18.75" customHeight="1">
      <c r="B4122" s="540"/>
      <c r="C4122" s="540"/>
      <c r="D4122" s="538" t="str">
        <f ca="1">IFERROR(_xludf.XLOOKUP(E4122,예산코드!D:D,예산코드!A:A),"")</f>
        <v/>
      </c>
      <c r="E4122" s="540"/>
      <c r="F4122" s="542"/>
      <c r="G4122" s="506"/>
      <c r="H4122" s="507"/>
      <c r="I4122" s="540"/>
      <c r="J4122" s="540"/>
      <c r="K4122" s="543"/>
      <c r="L4122" s="543"/>
      <c r="M4122" s="543" t="str">
        <f t="array" aca="1" ref="M4122" ca="1">IFERROR(_xludf.IFS(지출내역_LMT!$J4122="원천",지출내역_LMT!$K4122*3.3%*-1,지출내역_LMT!$J4122="원천/고용",SUM(지출내역_LMT!$K4122*3.3%*-1,지출내역_LMT!$K4122*75%*0.8%*-1)),"")</f>
        <v/>
      </c>
      <c r="N4122" s="543"/>
      <c r="O4122" s="540"/>
      <c r="P4122" s="540"/>
      <c r="Q4122" s="537"/>
      <c r="R4122" s="537"/>
      <c r="S4122" s="537"/>
    </row>
    <row r="4123" spans="2:19" ht="18.75" customHeight="1">
      <c r="B4123" s="541"/>
      <c r="C4123" s="541"/>
      <c r="D4123" s="538" t="str">
        <f ca="1">IFERROR(_xludf.XLOOKUP(E4123,예산코드!D:D,예산코드!A:A),"")</f>
        <v/>
      </c>
      <c r="E4123" s="541"/>
      <c r="F4123" s="544"/>
      <c r="G4123" s="508"/>
      <c r="H4123" s="509"/>
      <c r="I4123" s="541"/>
      <c r="J4123" s="541"/>
      <c r="K4123" s="545"/>
      <c r="L4123" s="545"/>
      <c r="M4123" s="545" t="str">
        <f t="array" aca="1" ref="M4123" ca="1">IFERROR(_xludf.IFS(지출내역_LMT!$J4123="원천",지출내역_LMT!$K4123*3.3%*-1,지출내역_LMT!$J4123="원천/고용",SUM(지출내역_LMT!$K4123*3.3%*-1,지출내역_LMT!$K4123*75%*0.8%*-1)),"")</f>
        <v/>
      </c>
      <c r="N4123" s="545"/>
      <c r="O4123" s="541"/>
      <c r="P4123" s="541"/>
      <c r="Q4123" s="537"/>
      <c r="R4123" s="537"/>
      <c r="S4123" s="537"/>
    </row>
    <row r="4124" spans="2:19" ht="18.75" customHeight="1">
      <c r="B4124" s="540"/>
      <c r="C4124" s="540"/>
      <c r="D4124" s="538" t="str">
        <f ca="1">IFERROR(_xludf.XLOOKUP(E4124,예산코드!D:D,예산코드!A:A),"")</f>
        <v/>
      </c>
      <c r="E4124" s="540"/>
      <c r="F4124" s="542"/>
      <c r="G4124" s="506"/>
      <c r="H4124" s="507"/>
      <c r="I4124" s="540"/>
      <c r="J4124" s="540"/>
      <c r="K4124" s="543"/>
      <c r="L4124" s="543"/>
      <c r="M4124" s="543" t="str">
        <f t="array" aca="1" ref="M4124" ca="1">IFERROR(_xludf.IFS(지출내역_LMT!$J4124="원천",지출내역_LMT!$K4124*3.3%*-1,지출내역_LMT!$J4124="원천/고용",SUM(지출내역_LMT!$K4124*3.3%*-1,지출내역_LMT!$K4124*75%*0.8%*-1)),"")</f>
        <v/>
      </c>
      <c r="N4124" s="543"/>
      <c r="O4124" s="540"/>
      <c r="P4124" s="540"/>
      <c r="Q4124" s="537"/>
      <c r="R4124" s="537"/>
      <c r="S4124" s="537"/>
    </row>
    <row r="4125" spans="2:19" ht="18.75" customHeight="1">
      <c r="B4125" s="541"/>
      <c r="C4125" s="541"/>
      <c r="D4125" s="538" t="str">
        <f ca="1">IFERROR(_xludf.XLOOKUP(E4125,예산코드!D:D,예산코드!A:A),"")</f>
        <v/>
      </c>
      <c r="E4125" s="541"/>
      <c r="F4125" s="544"/>
      <c r="G4125" s="508"/>
      <c r="H4125" s="509"/>
      <c r="I4125" s="541"/>
      <c r="J4125" s="541"/>
      <c r="K4125" s="545"/>
      <c r="L4125" s="545"/>
      <c r="M4125" s="545" t="str">
        <f t="array" aca="1" ref="M4125" ca="1">IFERROR(_xludf.IFS(지출내역_LMT!$J4125="원천",지출내역_LMT!$K4125*3.3%*-1,지출내역_LMT!$J4125="원천/고용",SUM(지출내역_LMT!$K4125*3.3%*-1,지출내역_LMT!$K4125*75%*0.8%*-1)),"")</f>
        <v/>
      </c>
      <c r="N4125" s="545"/>
      <c r="O4125" s="541"/>
      <c r="P4125" s="541"/>
      <c r="Q4125" s="537"/>
      <c r="R4125" s="537"/>
      <c r="S4125" s="537"/>
    </row>
    <row r="4126" spans="2:19" ht="18.75" customHeight="1">
      <c r="B4126" s="540"/>
      <c r="C4126" s="540"/>
      <c r="D4126" s="538" t="str">
        <f ca="1">IFERROR(_xludf.XLOOKUP(E4126,예산코드!D:D,예산코드!A:A),"")</f>
        <v/>
      </c>
      <c r="E4126" s="540"/>
      <c r="F4126" s="542"/>
      <c r="G4126" s="506"/>
      <c r="H4126" s="507"/>
      <c r="I4126" s="540"/>
      <c r="J4126" s="540"/>
      <c r="K4126" s="543"/>
      <c r="L4126" s="543"/>
      <c r="M4126" s="543" t="str">
        <f t="array" aca="1" ref="M4126" ca="1">IFERROR(_xludf.IFS(지출내역_LMT!$J4126="원천",지출내역_LMT!$K4126*3.3%*-1,지출내역_LMT!$J4126="원천/고용",SUM(지출내역_LMT!$K4126*3.3%*-1,지출내역_LMT!$K4126*75%*0.8%*-1)),"")</f>
        <v/>
      </c>
      <c r="N4126" s="543"/>
      <c r="O4126" s="540"/>
      <c r="P4126" s="540"/>
      <c r="Q4126" s="537"/>
      <c r="R4126" s="537"/>
      <c r="S4126" s="537"/>
    </row>
    <row r="4127" spans="2:19" ht="18.75" customHeight="1">
      <c r="B4127" s="541"/>
      <c r="C4127" s="541"/>
      <c r="D4127" s="538" t="str">
        <f ca="1">IFERROR(_xludf.XLOOKUP(E4127,예산코드!D:D,예산코드!A:A),"")</f>
        <v/>
      </c>
      <c r="E4127" s="541"/>
      <c r="F4127" s="544"/>
      <c r="G4127" s="508"/>
      <c r="H4127" s="509"/>
      <c r="I4127" s="541"/>
      <c r="J4127" s="541"/>
      <c r="K4127" s="545"/>
      <c r="L4127" s="545"/>
      <c r="M4127" s="545" t="str">
        <f t="array" aca="1" ref="M4127" ca="1">IFERROR(_xludf.IFS(지출내역_LMT!$J4127="원천",지출내역_LMT!$K4127*3.3%*-1,지출내역_LMT!$J4127="원천/고용",SUM(지출내역_LMT!$K4127*3.3%*-1,지출내역_LMT!$K4127*75%*0.8%*-1)),"")</f>
        <v/>
      </c>
      <c r="N4127" s="545"/>
      <c r="O4127" s="541"/>
      <c r="P4127" s="541"/>
      <c r="Q4127" s="537"/>
      <c r="R4127" s="537"/>
      <c r="S4127" s="537"/>
    </row>
    <row r="4128" spans="2:19" ht="18.75" customHeight="1">
      <c r="B4128" s="540"/>
      <c r="C4128" s="540"/>
      <c r="D4128" s="538" t="str">
        <f ca="1">IFERROR(_xludf.XLOOKUP(E4128,예산코드!D:D,예산코드!A:A),"")</f>
        <v/>
      </c>
      <c r="E4128" s="540"/>
      <c r="F4128" s="542"/>
      <c r="G4128" s="506"/>
      <c r="H4128" s="507"/>
      <c r="I4128" s="540"/>
      <c r="J4128" s="540"/>
      <c r="K4128" s="543"/>
      <c r="L4128" s="543"/>
      <c r="M4128" s="543" t="str">
        <f t="array" aca="1" ref="M4128" ca="1">IFERROR(_xludf.IFS(지출내역_LMT!$J4128="원천",지출내역_LMT!$K4128*3.3%*-1,지출내역_LMT!$J4128="원천/고용",SUM(지출내역_LMT!$K4128*3.3%*-1,지출내역_LMT!$K4128*75%*0.8%*-1)),"")</f>
        <v/>
      </c>
      <c r="N4128" s="543"/>
      <c r="O4128" s="540"/>
      <c r="P4128" s="540"/>
      <c r="Q4128" s="537"/>
      <c r="R4128" s="537"/>
      <c r="S4128" s="537"/>
    </row>
    <row r="4129" spans="2:19" ht="18.75" customHeight="1">
      <c r="B4129" s="541"/>
      <c r="C4129" s="541"/>
      <c r="D4129" s="538" t="str">
        <f ca="1">IFERROR(_xludf.XLOOKUP(E4129,예산코드!D:D,예산코드!A:A),"")</f>
        <v/>
      </c>
      <c r="E4129" s="541"/>
      <c r="F4129" s="544"/>
      <c r="G4129" s="508"/>
      <c r="H4129" s="509"/>
      <c r="I4129" s="541"/>
      <c r="J4129" s="541"/>
      <c r="K4129" s="545"/>
      <c r="L4129" s="545"/>
      <c r="M4129" s="545" t="str">
        <f t="array" aca="1" ref="M4129" ca="1">IFERROR(_xludf.IFS(지출내역_LMT!$J4129="원천",지출내역_LMT!$K4129*3.3%*-1,지출내역_LMT!$J4129="원천/고용",SUM(지출내역_LMT!$K4129*3.3%*-1,지출내역_LMT!$K4129*75%*0.8%*-1)),"")</f>
        <v/>
      </c>
      <c r="N4129" s="545"/>
      <c r="O4129" s="541"/>
      <c r="P4129" s="541"/>
      <c r="Q4129" s="537"/>
      <c r="R4129" s="537"/>
      <c r="S4129" s="537"/>
    </row>
    <row r="4130" spans="2:19" ht="18.75" customHeight="1">
      <c r="B4130" s="540"/>
      <c r="C4130" s="540"/>
      <c r="D4130" s="538" t="str">
        <f ca="1">IFERROR(_xludf.XLOOKUP(E4130,예산코드!D:D,예산코드!A:A),"")</f>
        <v/>
      </c>
      <c r="E4130" s="540"/>
      <c r="F4130" s="542"/>
      <c r="G4130" s="506"/>
      <c r="H4130" s="507"/>
      <c r="I4130" s="540"/>
      <c r="J4130" s="540"/>
      <c r="K4130" s="543"/>
      <c r="L4130" s="543"/>
      <c r="M4130" s="543" t="str">
        <f t="array" aca="1" ref="M4130" ca="1">IFERROR(_xludf.IFS(지출내역_LMT!$J4130="원천",지출내역_LMT!$K4130*3.3%*-1,지출내역_LMT!$J4130="원천/고용",SUM(지출내역_LMT!$K4130*3.3%*-1,지출내역_LMT!$K4130*75%*0.8%*-1)),"")</f>
        <v/>
      </c>
      <c r="N4130" s="543"/>
      <c r="O4130" s="540"/>
      <c r="P4130" s="540"/>
      <c r="Q4130" s="537"/>
      <c r="R4130" s="537"/>
      <c r="S4130" s="537"/>
    </row>
    <row r="4131" spans="2:19" ht="18.75" customHeight="1">
      <c r="B4131" s="541"/>
      <c r="C4131" s="541"/>
      <c r="D4131" s="538" t="str">
        <f ca="1">IFERROR(_xludf.XLOOKUP(E4131,예산코드!D:D,예산코드!A:A),"")</f>
        <v/>
      </c>
      <c r="E4131" s="541"/>
      <c r="F4131" s="544"/>
      <c r="G4131" s="508"/>
      <c r="H4131" s="509"/>
      <c r="I4131" s="541"/>
      <c r="J4131" s="541"/>
      <c r="K4131" s="545"/>
      <c r="L4131" s="545"/>
      <c r="M4131" s="545" t="str">
        <f t="array" aca="1" ref="M4131" ca="1">IFERROR(_xludf.IFS(지출내역_LMT!$J4131="원천",지출내역_LMT!$K4131*3.3%*-1,지출내역_LMT!$J4131="원천/고용",SUM(지출내역_LMT!$K4131*3.3%*-1,지출내역_LMT!$K4131*75%*0.8%*-1)),"")</f>
        <v/>
      </c>
      <c r="N4131" s="545"/>
      <c r="O4131" s="541"/>
      <c r="P4131" s="541"/>
      <c r="Q4131" s="537"/>
      <c r="R4131" s="537"/>
      <c r="S4131" s="537"/>
    </row>
    <row r="4132" spans="2:19" ht="18.75" customHeight="1">
      <c r="B4132" s="540"/>
      <c r="C4132" s="540"/>
      <c r="D4132" s="538" t="str">
        <f ca="1">IFERROR(_xludf.XLOOKUP(E4132,예산코드!D:D,예산코드!A:A),"")</f>
        <v/>
      </c>
      <c r="E4132" s="540"/>
      <c r="F4132" s="542"/>
      <c r="G4132" s="506"/>
      <c r="H4132" s="507"/>
      <c r="I4132" s="540"/>
      <c r="J4132" s="540"/>
      <c r="K4132" s="543"/>
      <c r="L4132" s="543"/>
      <c r="M4132" s="543" t="str">
        <f t="array" aca="1" ref="M4132" ca="1">IFERROR(_xludf.IFS(지출내역_LMT!$J4132="원천",지출내역_LMT!$K4132*3.3%*-1,지출내역_LMT!$J4132="원천/고용",SUM(지출내역_LMT!$K4132*3.3%*-1,지출내역_LMT!$K4132*75%*0.8%*-1)),"")</f>
        <v/>
      </c>
      <c r="N4132" s="543"/>
      <c r="O4132" s="540"/>
      <c r="P4132" s="540"/>
      <c r="Q4132" s="537"/>
      <c r="R4132" s="537"/>
      <c r="S4132" s="537"/>
    </row>
    <row r="4133" spans="2:19" ht="18.75" customHeight="1">
      <c r="B4133" s="541"/>
      <c r="C4133" s="541"/>
      <c r="D4133" s="538" t="str">
        <f ca="1">IFERROR(_xludf.XLOOKUP(E4133,예산코드!D:D,예산코드!A:A),"")</f>
        <v/>
      </c>
      <c r="E4133" s="541"/>
      <c r="F4133" s="544"/>
      <c r="G4133" s="508"/>
      <c r="H4133" s="509"/>
      <c r="I4133" s="541"/>
      <c r="J4133" s="541"/>
      <c r="K4133" s="545"/>
      <c r="L4133" s="545"/>
      <c r="M4133" s="545" t="str">
        <f t="array" aca="1" ref="M4133" ca="1">IFERROR(_xludf.IFS(지출내역_LMT!$J4133="원천",지출내역_LMT!$K4133*3.3%*-1,지출내역_LMT!$J4133="원천/고용",SUM(지출내역_LMT!$K4133*3.3%*-1,지출내역_LMT!$K4133*75%*0.8%*-1)),"")</f>
        <v/>
      </c>
      <c r="N4133" s="545"/>
      <c r="O4133" s="541"/>
      <c r="P4133" s="541"/>
      <c r="Q4133" s="537"/>
      <c r="R4133" s="537"/>
      <c r="S4133" s="537"/>
    </row>
    <row r="4134" spans="2:19" ht="18.75" customHeight="1">
      <c r="B4134" s="540"/>
      <c r="C4134" s="540"/>
      <c r="D4134" s="538" t="str">
        <f ca="1">IFERROR(_xludf.XLOOKUP(E4134,예산코드!D:D,예산코드!A:A),"")</f>
        <v/>
      </c>
      <c r="E4134" s="540"/>
      <c r="F4134" s="542"/>
      <c r="G4134" s="506"/>
      <c r="H4134" s="507"/>
      <c r="I4134" s="540"/>
      <c r="J4134" s="540"/>
      <c r="K4134" s="543"/>
      <c r="L4134" s="543"/>
      <c r="M4134" s="543" t="str">
        <f t="array" aca="1" ref="M4134" ca="1">IFERROR(_xludf.IFS(지출내역_LMT!$J4134="원천",지출내역_LMT!$K4134*3.3%*-1,지출내역_LMT!$J4134="원천/고용",SUM(지출내역_LMT!$K4134*3.3%*-1,지출내역_LMT!$K4134*75%*0.8%*-1)),"")</f>
        <v/>
      </c>
      <c r="N4134" s="543"/>
      <c r="O4134" s="540"/>
      <c r="P4134" s="540"/>
      <c r="Q4134" s="537"/>
      <c r="R4134" s="537"/>
      <c r="S4134" s="537"/>
    </row>
    <row r="4135" spans="2:19" ht="18.75" customHeight="1">
      <c r="B4135" s="541"/>
      <c r="C4135" s="541"/>
      <c r="D4135" s="538" t="str">
        <f ca="1">IFERROR(_xludf.XLOOKUP(E4135,예산코드!D:D,예산코드!A:A),"")</f>
        <v/>
      </c>
      <c r="E4135" s="541"/>
      <c r="F4135" s="544"/>
      <c r="G4135" s="508"/>
      <c r="H4135" s="509"/>
      <c r="I4135" s="541"/>
      <c r="J4135" s="541"/>
      <c r="K4135" s="545"/>
      <c r="L4135" s="545"/>
      <c r="M4135" s="545" t="str">
        <f t="array" aca="1" ref="M4135" ca="1">IFERROR(_xludf.IFS(지출내역_LMT!$J4135="원천",지출내역_LMT!$K4135*3.3%*-1,지출내역_LMT!$J4135="원천/고용",SUM(지출내역_LMT!$K4135*3.3%*-1,지출내역_LMT!$K4135*75%*0.8%*-1)),"")</f>
        <v/>
      </c>
      <c r="N4135" s="545"/>
      <c r="O4135" s="541"/>
      <c r="P4135" s="541"/>
      <c r="Q4135" s="537"/>
      <c r="R4135" s="537"/>
      <c r="S4135" s="537"/>
    </row>
    <row r="4136" spans="2:19" ht="18.75" customHeight="1">
      <c r="B4136" s="540"/>
      <c r="C4136" s="540"/>
      <c r="D4136" s="538" t="str">
        <f ca="1">IFERROR(_xludf.XLOOKUP(E4136,예산코드!D:D,예산코드!A:A),"")</f>
        <v/>
      </c>
      <c r="E4136" s="540"/>
      <c r="F4136" s="542"/>
      <c r="G4136" s="506"/>
      <c r="H4136" s="507"/>
      <c r="I4136" s="540"/>
      <c r="J4136" s="540"/>
      <c r="K4136" s="543"/>
      <c r="L4136" s="543"/>
      <c r="M4136" s="543" t="str">
        <f t="array" aca="1" ref="M4136" ca="1">IFERROR(_xludf.IFS(지출내역_LMT!$J4136="원천",지출내역_LMT!$K4136*3.3%*-1,지출내역_LMT!$J4136="원천/고용",SUM(지출내역_LMT!$K4136*3.3%*-1,지출내역_LMT!$K4136*75%*0.8%*-1)),"")</f>
        <v/>
      </c>
      <c r="N4136" s="543"/>
      <c r="O4136" s="540"/>
      <c r="P4136" s="540"/>
      <c r="Q4136" s="537"/>
      <c r="R4136" s="537"/>
      <c r="S4136" s="537"/>
    </row>
    <row r="4137" spans="2:19" ht="18.75" customHeight="1">
      <c r="B4137" s="541"/>
      <c r="C4137" s="541"/>
      <c r="D4137" s="538" t="str">
        <f ca="1">IFERROR(_xludf.XLOOKUP(E4137,예산코드!D:D,예산코드!A:A),"")</f>
        <v/>
      </c>
      <c r="E4137" s="541"/>
      <c r="F4137" s="544"/>
      <c r="G4137" s="508"/>
      <c r="H4137" s="509"/>
      <c r="I4137" s="541"/>
      <c r="J4137" s="541"/>
      <c r="K4137" s="545"/>
      <c r="L4137" s="545"/>
      <c r="M4137" s="545" t="str">
        <f t="array" aca="1" ref="M4137" ca="1">IFERROR(_xludf.IFS(지출내역_LMT!$J4137="원천",지출내역_LMT!$K4137*3.3%*-1,지출내역_LMT!$J4137="원천/고용",SUM(지출내역_LMT!$K4137*3.3%*-1,지출내역_LMT!$K4137*75%*0.8%*-1)),"")</f>
        <v/>
      </c>
      <c r="N4137" s="545"/>
      <c r="O4137" s="541"/>
      <c r="P4137" s="541"/>
      <c r="Q4137" s="537"/>
      <c r="R4137" s="537"/>
      <c r="S4137" s="537"/>
    </row>
    <row r="4138" spans="2:19" ht="18.75" customHeight="1">
      <c r="B4138" s="540"/>
      <c r="C4138" s="540"/>
      <c r="D4138" s="538" t="str">
        <f ca="1">IFERROR(_xludf.XLOOKUP(E4138,예산코드!D:D,예산코드!A:A),"")</f>
        <v/>
      </c>
      <c r="E4138" s="540"/>
      <c r="F4138" s="542"/>
      <c r="G4138" s="506"/>
      <c r="H4138" s="507"/>
      <c r="I4138" s="540"/>
      <c r="J4138" s="540"/>
      <c r="K4138" s="543"/>
      <c r="L4138" s="543"/>
      <c r="M4138" s="543" t="str">
        <f t="array" aca="1" ref="M4138" ca="1">IFERROR(_xludf.IFS(지출내역_LMT!$J4138="원천",지출내역_LMT!$K4138*3.3%*-1,지출내역_LMT!$J4138="원천/고용",SUM(지출내역_LMT!$K4138*3.3%*-1,지출내역_LMT!$K4138*75%*0.8%*-1)),"")</f>
        <v/>
      </c>
      <c r="N4138" s="543"/>
      <c r="O4138" s="540"/>
      <c r="P4138" s="540"/>
      <c r="Q4138" s="537"/>
      <c r="R4138" s="537"/>
      <c r="S4138" s="537"/>
    </row>
    <row r="4139" spans="2:19" ht="18.75" customHeight="1">
      <c r="B4139" s="541"/>
      <c r="C4139" s="541"/>
      <c r="D4139" s="538" t="str">
        <f ca="1">IFERROR(_xludf.XLOOKUP(E4139,예산코드!D:D,예산코드!A:A),"")</f>
        <v/>
      </c>
      <c r="E4139" s="541"/>
      <c r="F4139" s="544"/>
      <c r="G4139" s="508"/>
      <c r="H4139" s="509"/>
      <c r="I4139" s="541"/>
      <c r="J4139" s="541"/>
      <c r="K4139" s="545"/>
      <c r="L4139" s="545"/>
      <c r="M4139" s="545" t="str">
        <f t="array" aca="1" ref="M4139" ca="1">IFERROR(_xludf.IFS(지출내역_LMT!$J4139="원천",지출내역_LMT!$K4139*3.3%*-1,지출내역_LMT!$J4139="원천/고용",SUM(지출내역_LMT!$K4139*3.3%*-1,지출내역_LMT!$K4139*75%*0.8%*-1)),"")</f>
        <v/>
      </c>
      <c r="N4139" s="545"/>
      <c r="O4139" s="541"/>
      <c r="P4139" s="541"/>
      <c r="Q4139" s="537"/>
      <c r="R4139" s="537"/>
      <c r="S4139" s="537"/>
    </row>
    <row r="4140" spans="2:19" ht="18.75" customHeight="1">
      <c r="B4140" s="540"/>
      <c r="C4140" s="540"/>
      <c r="D4140" s="538" t="str">
        <f ca="1">IFERROR(_xludf.XLOOKUP(E4140,예산코드!D:D,예산코드!A:A),"")</f>
        <v/>
      </c>
      <c r="E4140" s="540"/>
      <c r="F4140" s="542"/>
      <c r="G4140" s="506"/>
      <c r="H4140" s="507"/>
      <c r="I4140" s="540"/>
      <c r="J4140" s="540"/>
      <c r="K4140" s="543"/>
      <c r="L4140" s="543"/>
      <c r="M4140" s="543" t="str">
        <f t="array" aca="1" ref="M4140" ca="1">IFERROR(_xludf.IFS(지출내역_LMT!$J4140="원천",지출내역_LMT!$K4140*3.3%*-1,지출내역_LMT!$J4140="원천/고용",SUM(지출내역_LMT!$K4140*3.3%*-1,지출내역_LMT!$K4140*75%*0.8%*-1)),"")</f>
        <v/>
      </c>
      <c r="N4140" s="543"/>
      <c r="O4140" s="540"/>
      <c r="P4140" s="540"/>
      <c r="Q4140" s="537"/>
      <c r="R4140" s="537"/>
      <c r="S4140" s="537"/>
    </row>
    <row r="4141" spans="2:19" ht="18.75" customHeight="1">
      <c r="B4141" s="541"/>
      <c r="C4141" s="541"/>
      <c r="D4141" s="538" t="str">
        <f ca="1">IFERROR(_xludf.XLOOKUP(E4141,예산코드!D:D,예산코드!A:A),"")</f>
        <v/>
      </c>
      <c r="E4141" s="541"/>
      <c r="F4141" s="544"/>
      <c r="G4141" s="508"/>
      <c r="H4141" s="509"/>
      <c r="I4141" s="541"/>
      <c r="J4141" s="541"/>
      <c r="K4141" s="545"/>
      <c r="L4141" s="545"/>
      <c r="M4141" s="545" t="str">
        <f t="array" aca="1" ref="M4141" ca="1">IFERROR(_xludf.IFS(지출내역_LMT!$J4141="원천",지출내역_LMT!$K4141*3.3%*-1,지출내역_LMT!$J4141="원천/고용",SUM(지출내역_LMT!$K4141*3.3%*-1,지출내역_LMT!$K4141*75%*0.8%*-1)),"")</f>
        <v/>
      </c>
      <c r="N4141" s="545"/>
      <c r="O4141" s="541"/>
      <c r="P4141" s="541"/>
      <c r="Q4141" s="537"/>
      <c r="R4141" s="537"/>
      <c r="S4141" s="537"/>
    </row>
    <row r="4142" spans="2:19" ht="18.75" customHeight="1">
      <c r="B4142" s="540"/>
      <c r="C4142" s="540"/>
      <c r="D4142" s="538" t="str">
        <f ca="1">IFERROR(_xludf.XLOOKUP(E4142,예산코드!D:D,예산코드!A:A),"")</f>
        <v/>
      </c>
      <c r="E4142" s="540"/>
      <c r="F4142" s="542"/>
      <c r="G4142" s="506"/>
      <c r="H4142" s="507"/>
      <c r="I4142" s="540"/>
      <c r="J4142" s="540"/>
      <c r="K4142" s="543"/>
      <c r="L4142" s="543"/>
      <c r="M4142" s="543" t="str">
        <f t="array" aca="1" ref="M4142" ca="1">IFERROR(_xludf.IFS(지출내역_LMT!$J4142="원천",지출내역_LMT!$K4142*3.3%*-1,지출내역_LMT!$J4142="원천/고용",SUM(지출내역_LMT!$K4142*3.3%*-1,지출내역_LMT!$K4142*75%*0.8%*-1)),"")</f>
        <v/>
      </c>
      <c r="N4142" s="543"/>
      <c r="O4142" s="540"/>
      <c r="P4142" s="540"/>
      <c r="Q4142" s="537"/>
      <c r="R4142" s="537"/>
      <c r="S4142" s="537"/>
    </row>
    <row r="4143" spans="2:19" ht="18.75" customHeight="1">
      <c r="B4143" s="541"/>
      <c r="C4143" s="541"/>
      <c r="D4143" s="538" t="str">
        <f ca="1">IFERROR(_xludf.XLOOKUP(E4143,예산코드!D:D,예산코드!A:A),"")</f>
        <v/>
      </c>
      <c r="E4143" s="541"/>
      <c r="F4143" s="544"/>
      <c r="G4143" s="508"/>
      <c r="H4143" s="509"/>
      <c r="I4143" s="541"/>
      <c r="J4143" s="541"/>
      <c r="K4143" s="545"/>
      <c r="L4143" s="545"/>
      <c r="M4143" s="545" t="str">
        <f t="array" aca="1" ref="M4143" ca="1">IFERROR(_xludf.IFS(지출내역_LMT!$J4143="원천",지출내역_LMT!$K4143*3.3%*-1,지출내역_LMT!$J4143="원천/고용",SUM(지출내역_LMT!$K4143*3.3%*-1,지출내역_LMT!$K4143*75%*0.8%*-1)),"")</f>
        <v/>
      </c>
      <c r="N4143" s="545"/>
      <c r="O4143" s="541"/>
      <c r="P4143" s="541"/>
      <c r="Q4143" s="537"/>
      <c r="R4143" s="537"/>
      <c r="S4143" s="537"/>
    </row>
    <row r="4144" spans="2:19" ht="18.75" customHeight="1">
      <c r="B4144" s="540"/>
      <c r="C4144" s="540"/>
      <c r="D4144" s="538" t="str">
        <f ca="1">IFERROR(_xludf.XLOOKUP(E4144,예산코드!D:D,예산코드!A:A),"")</f>
        <v/>
      </c>
      <c r="E4144" s="540"/>
      <c r="F4144" s="542"/>
      <c r="G4144" s="506"/>
      <c r="H4144" s="507"/>
      <c r="I4144" s="540"/>
      <c r="J4144" s="540"/>
      <c r="K4144" s="543"/>
      <c r="L4144" s="543"/>
      <c r="M4144" s="543" t="str">
        <f t="array" aca="1" ref="M4144" ca="1">IFERROR(_xludf.IFS(지출내역_LMT!$J4144="원천",지출내역_LMT!$K4144*3.3%*-1,지출내역_LMT!$J4144="원천/고용",SUM(지출내역_LMT!$K4144*3.3%*-1,지출내역_LMT!$K4144*75%*0.8%*-1)),"")</f>
        <v/>
      </c>
      <c r="N4144" s="543"/>
      <c r="O4144" s="540"/>
      <c r="P4144" s="540"/>
      <c r="Q4144" s="537"/>
      <c r="R4144" s="537"/>
      <c r="S4144" s="537"/>
    </row>
    <row r="4145" spans="2:19" ht="18.75" customHeight="1">
      <c r="B4145" s="541"/>
      <c r="C4145" s="541"/>
      <c r="D4145" s="538" t="str">
        <f ca="1">IFERROR(_xludf.XLOOKUP(E4145,예산코드!D:D,예산코드!A:A),"")</f>
        <v/>
      </c>
      <c r="E4145" s="541"/>
      <c r="F4145" s="544"/>
      <c r="G4145" s="508"/>
      <c r="H4145" s="509"/>
      <c r="I4145" s="541"/>
      <c r="J4145" s="541"/>
      <c r="K4145" s="545"/>
      <c r="L4145" s="545"/>
      <c r="M4145" s="545" t="str">
        <f t="array" aca="1" ref="M4145" ca="1">IFERROR(_xludf.IFS(지출내역_LMT!$J4145="원천",지출내역_LMT!$K4145*3.3%*-1,지출내역_LMT!$J4145="원천/고용",SUM(지출내역_LMT!$K4145*3.3%*-1,지출내역_LMT!$K4145*75%*0.8%*-1)),"")</f>
        <v/>
      </c>
      <c r="N4145" s="545"/>
      <c r="O4145" s="541"/>
      <c r="P4145" s="541"/>
      <c r="Q4145" s="537"/>
      <c r="R4145" s="537"/>
      <c r="S4145" s="537"/>
    </row>
    <row r="4146" spans="2:19" ht="18.75" customHeight="1">
      <c r="B4146" s="540"/>
      <c r="C4146" s="540"/>
      <c r="D4146" s="538" t="str">
        <f ca="1">IFERROR(_xludf.XLOOKUP(E4146,예산코드!D:D,예산코드!A:A),"")</f>
        <v/>
      </c>
      <c r="E4146" s="540"/>
      <c r="F4146" s="542"/>
      <c r="G4146" s="506"/>
      <c r="H4146" s="507"/>
      <c r="I4146" s="540"/>
      <c r="J4146" s="540"/>
      <c r="K4146" s="543"/>
      <c r="L4146" s="543"/>
      <c r="M4146" s="543" t="str">
        <f t="array" aca="1" ref="M4146" ca="1">IFERROR(_xludf.IFS(지출내역_LMT!$J4146="원천",지출내역_LMT!$K4146*3.3%*-1,지출내역_LMT!$J4146="원천/고용",SUM(지출내역_LMT!$K4146*3.3%*-1,지출내역_LMT!$K4146*75%*0.8%*-1)),"")</f>
        <v/>
      </c>
      <c r="N4146" s="543"/>
      <c r="O4146" s="540"/>
      <c r="P4146" s="540"/>
      <c r="Q4146" s="537"/>
      <c r="R4146" s="537"/>
      <c r="S4146" s="537"/>
    </row>
    <row r="4147" spans="2:19" ht="18.75" customHeight="1">
      <c r="B4147" s="541"/>
      <c r="C4147" s="541"/>
      <c r="D4147" s="538" t="str">
        <f ca="1">IFERROR(_xludf.XLOOKUP(E4147,예산코드!D:D,예산코드!A:A),"")</f>
        <v/>
      </c>
      <c r="E4147" s="541"/>
      <c r="F4147" s="544"/>
      <c r="G4147" s="508"/>
      <c r="H4147" s="509"/>
      <c r="I4147" s="541"/>
      <c r="J4147" s="541"/>
      <c r="K4147" s="545"/>
      <c r="L4147" s="545"/>
      <c r="M4147" s="545" t="str">
        <f t="array" aca="1" ref="M4147" ca="1">IFERROR(_xludf.IFS(지출내역_LMT!$J4147="원천",지출내역_LMT!$K4147*3.3%*-1,지출내역_LMT!$J4147="원천/고용",SUM(지출내역_LMT!$K4147*3.3%*-1,지출내역_LMT!$K4147*75%*0.8%*-1)),"")</f>
        <v/>
      </c>
      <c r="N4147" s="545"/>
      <c r="O4147" s="541"/>
      <c r="P4147" s="541"/>
      <c r="Q4147" s="537"/>
      <c r="R4147" s="537"/>
      <c r="S4147" s="537"/>
    </row>
    <row r="4148" spans="2:19" ht="18.75" customHeight="1">
      <c r="B4148" s="540"/>
      <c r="C4148" s="540"/>
      <c r="D4148" s="538" t="str">
        <f ca="1">IFERROR(_xludf.XLOOKUP(E4148,예산코드!D:D,예산코드!A:A),"")</f>
        <v/>
      </c>
      <c r="E4148" s="540"/>
      <c r="F4148" s="542"/>
      <c r="G4148" s="506"/>
      <c r="H4148" s="507"/>
      <c r="I4148" s="540"/>
      <c r="J4148" s="540"/>
      <c r="K4148" s="543"/>
      <c r="L4148" s="543"/>
      <c r="M4148" s="543" t="str">
        <f t="array" aca="1" ref="M4148" ca="1">IFERROR(_xludf.IFS(지출내역_LMT!$J4148="원천",지출내역_LMT!$K4148*3.3%*-1,지출내역_LMT!$J4148="원천/고용",SUM(지출내역_LMT!$K4148*3.3%*-1,지출내역_LMT!$K4148*75%*0.8%*-1)),"")</f>
        <v/>
      </c>
      <c r="N4148" s="543"/>
      <c r="O4148" s="540"/>
      <c r="P4148" s="540"/>
      <c r="Q4148" s="537"/>
      <c r="R4148" s="537"/>
      <c r="S4148" s="537"/>
    </row>
    <row r="4149" spans="2:19" ht="18.75" customHeight="1">
      <c r="B4149" s="541"/>
      <c r="C4149" s="541"/>
      <c r="D4149" s="538" t="str">
        <f ca="1">IFERROR(_xludf.XLOOKUP(E4149,예산코드!D:D,예산코드!A:A),"")</f>
        <v/>
      </c>
      <c r="E4149" s="541"/>
      <c r="F4149" s="544"/>
      <c r="G4149" s="508"/>
      <c r="H4149" s="509"/>
      <c r="I4149" s="541"/>
      <c r="J4149" s="541"/>
      <c r="K4149" s="545"/>
      <c r="L4149" s="545"/>
      <c r="M4149" s="545" t="str">
        <f t="array" aca="1" ref="M4149" ca="1">IFERROR(_xludf.IFS(지출내역_LMT!$J4149="원천",지출내역_LMT!$K4149*3.3%*-1,지출내역_LMT!$J4149="원천/고용",SUM(지출내역_LMT!$K4149*3.3%*-1,지출내역_LMT!$K4149*75%*0.8%*-1)),"")</f>
        <v/>
      </c>
      <c r="N4149" s="545"/>
      <c r="O4149" s="541"/>
      <c r="P4149" s="541"/>
      <c r="Q4149" s="537"/>
      <c r="R4149" s="537"/>
      <c r="S4149" s="537"/>
    </row>
    <row r="4150" spans="2:19" ht="18.75" customHeight="1">
      <c r="B4150" s="540"/>
      <c r="C4150" s="540"/>
      <c r="D4150" s="538" t="str">
        <f ca="1">IFERROR(_xludf.XLOOKUP(E4150,예산코드!D:D,예산코드!A:A),"")</f>
        <v/>
      </c>
      <c r="E4150" s="540"/>
      <c r="F4150" s="542"/>
      <c r="G4150" s="506"/>
      <c r="H4150" s="507"/>
      <c r="I4150" s="540"/>
      <c r="J4150" s="540"/>
      <c r="K4150" s="543"/>
      <c r="L4150" s="543"/>
      <c r="M4150" s="543" t="str">
        <f t="array" aca="1" ref="M4150" ca="1">IFERROR(_xludf.IFS(지출내역_LMT!$J4150="원천",지출내역_LMT!$K4150*3.3%*-1,지출내역_LMT!$J4150="원천/고용",SUM(지출내역_LMT!$K4150*3.3%*-1,지출내역_LMT!$K4150*75%*0.8%*-1)),"")</f>
        <v/>
      </c>
      <c r="N4150" s="543"/>
      <c r="O4150" s="540"/>
      <c r="P4150" s="540"/>
      <c r="Q4150" s="537"/>
      <c r="R4150" s="537"/>
      <c r="S4150" s="537"/>
    </row>
    <row r="4151" spans="2:19" ht="18.75" customHeight="1">
      <c r="B4151" s="541"/>
      <c r="C4151" s="541"/>
      <c r="D4151" s="538" t="str">
        <f ca="1">IFERROR(_xludf.XLOOKUP(E4151,예산코드!D:D,예산코드!A:A),"")</f>
        <v/>
      </c>
      <c r="E4151" s="541"/>
      <c r="F4151" s="544"/>
      <c r="G4151" s="508"/>
      <c r="H4151" s="509"/>
      <c r="I4151" s="541"/>
      <c r="J4151" s="541"/>
      <c r="K4151" s="545"/>
      <c r="L4151" s="545"/>
      <c r="M4151" s="545" t="str">
        <f t="array" aca="1" ref="M4151" ca="1">IFERROR(_xludf.IFS(지출내역_LMT!$J4151="원천",지출내역_LMT!$K4151*3.3%*-1,지출내역_LMT!$J4151="원천/고용",SUM(지출내역_LMT!$K4151*3.3%*-1,지출내역_LMT!$K4151*75%*0.8%*-1)),"")</f>
        <v/>
      </c>
      <c r="N4151" s="545"/>
      <c r="O4151" s="541"/>
      <c r="P4151" s="541"/>
      <c r="Q4151" s="537"/>
      <c r="R4151" s="537"/>
      <c r="S4151" s="537"/>
    </row>
    <row r="4152" spans="2:19" ht="18.75" customHeight="1">
      <c r="B4152" s="540"/>
      <c r="C4152" s="540"/>
      <c r="D4152" s="538" t="str">
        <f ca="1">IFERROR(_xludf.XLOOKUP(E4152,예산코드!D:D,예산코드!A:A),"")</f>
        <v/>
      </c>
      <c r="E4152" s="540"/>
      <c r="F4152" s="542"/>
      <c r="G4152" s="506"/>
      <c r="H4152" s="507"/>
      <c r="I4152" s="540"/>
      <c r="J4152" s="540"/>
      <c r="K4152" s="543"/>
      <c r="L4152" s="543"/>
      <c r="M4152" s="543" t="str">
        <f t="array" aca="1" ref="M4152" ca="1">IFERROR(_xludf.IFS(지출내역_LMT!$J4152="원천",지출내역_LMT!$K4152*3.3%*-1,지출내역_LMT!$J4152="원천/고용",SUM(지출내역_LMT!$K4152*3.3%*-1,지출내역_LMT!$K4152*75%*0.8%*-1)),"")</f>
        <v/>
      </c>
      <c r="N4152" s="543"/>
      <c r="O4152" s="540"/>
      <c r="P4152" s="540"/>
      <c r="Q4152" s="537"/>
      <c r="R4152" s="537"/>
      <c r="S4152" s="537"/>
    </row>
    <row r="4153" spans="2:19" ht="18.75" customHeight="1">
      <c r="B4153" s="541"/>
      <c r="C4153" s="541"/>
      <c r="D4153" s="538" t="str">
        <f ca="1">IFERROR(_xludf.XLOOKUP(E4153,예산코드!D:D,예산코드!A:A),"")</f>
        <v/>
      </c>
      <c r="E4153" s="541"/>
      <c r="F4153" s="544"/>
      <c r="G4153" s="508"/>
      <c r="H4153" s="509"/>
      <c r="I4153" s="541"/>
      <c r="J4153" s="541"/>
      <c r="K4153" s="545"/>
      <c r="L4153" s="545"/>
      <c r="M4153" s="545" t="str">
        <f t="array" aca="1" ref="M4153" ca="1">IFERROR(_xludf.IFS(지출내역_LMT!$J4153="원천",지출내역_LMT!$K4153*3.3%*-1,지출내역_LMT!$J4153="원천/고용",SUM(지출내역_LMT!$K4153*3.3%*-1,지출내역_LMT!$K4153*75%*0.8%*-1)),"")</f>
        <v/>
      </c>
      <c r="N4153" s="545"/>
      <c r="O4153" s="541"/>
      <c r="P4153" s="541"/>
      <c r="Q4153" s="537"/>
      <c r="R4153" s="537"/>
      <c r="S4153" s="537"/>
    </row>
    <row r="4154" spans="2:19" ht="18.75" customHeight="1">
      <c r="B4154" s="540"/>
      <c r="C4154" s="540"/>
      <c r="D4154" s="538" t="str">
        <f ca="1">IFERROR(_xludf.XLOOKUP(E4154,예산코드!D:D,예산코드!A:A),"")</f>
        <v/>
      </c>
      <c r="E4154" s="540"/>
      <c r="F4154" s="542"/>
      <c r="G4154" s="506"/>
      <c r="H4154" s="507"/>
      <c r="I4154" s="540"/>
      <c r="J4154" s="540"/>
      <c r="K4154" s="543"/>
      <c r="L4154" s="543"/>
      <c r="M4154" s="543" t="str">
        <f t="array" aca="1" ref="M4154" ca="1">IFERROR(_xludf.IFS(지출내역_LMT!$J4154="원천",지출내역_LMT!$K4154*3.3%*-1,지출내역_LMT!$J4154="원천/고용",SUM(지출내역_LMT!$K4154*3.3%*-1,지출내역_LMT!$K4154*75%*0.8%*-1)),"")</f>
        <v/>
      </c>
      <c r="N4154" s="543"/>
      <c r="O4154" s="540"/>
      <c r="P4154" s="540"/>
      <c r="Q4154" s="537"/>
      <c r="R4154" s="537"/>
      <c r="S4154" s="537"/>
    </row>
    <row r="4155" spans="2:19" ht="18.75" customHeight="1">
      <c r="B4155" s="541"/>
      <c r="C4155" s="541"/>
      <c r="D4155" s="538" t="str">
        <f ca="1">IFERROR(_xludf.XLOOKUP(E4155,예산코드!D:D,예산코드!A:A),"")</f>
        <v/>
      </c>
      <c r="E4155" s="541"/>
      <c r="F4155" s="544"/>
      <c r="G4155" s="508"/>
      <c r="H4155" s="509"/>
      <c r="I4155" s="541"/>
      <c r="J4155" s="541"/>
      <c r="K4155" s="545"/>
      <c r="L4155" s="545"/>
      <c r="M4155" s="545" t="str">
        <f t="array" aca="1" ref="M4155" ca="1">IFERROR(_xludf.IFS(지출내역_LMT!$J4155="원천",지출내역_LMT!$K4155*3.3%*-1,지출내역_LMT!$J4155="원천/고용",SUM(지출내역_LMT!$K4155*3.3%*-1,지출내역_LMT!$K4155*75%*0.8%*-1)),"")</f>
        <v/>
      </c>
      <c r="N4155" s="545"/>
      <c r="O4155" s="541"/>
      <c r="P4155" s="541"/>
      <c r="Q4155" s="537"/>
      <c r="R4155" s="537"/>
      <c r="S4155" s="537"/>
    </row>
    <row r="4156" spans="2:19" ht="18.75" customHeight="1">
      <c r="B4156" s="540"/>
      <c r="C4156" s="540"/>
      <c r="D4156" s="538" t="str">
        <f ca="1">IFERROR(_xludf.XLOOKUP(E4156,예산코드!D:D,예산코드!A:A),"")</f>
        <v/>
      </c>
      <c r="E4156" s="540"/>
      <c r="F4156" s="542"/>
      <c r="G4156" s="506"/>
      <c r="H4156" s="507"/>
      <c r="I4156" s="540"/>
      <c r="J4156" s="540"/>
      <c r="K4156" s="543"/>
      <c r="L4156" s="543"/>
      <c r="M4156" s="543" t="str">
        <f t="array" aca="1" ref="M4156" ca="1">IFERROR(_xludf.IFS(지출내역_LMT!$J4156="원천",지출내역_LMT!$K4156*3.3%*-1,지출내역_LMT!$J4156="원천/고용",SUM(지출내역_LMT!$K4156*3.3%*-1,지출내역_LMT!$K4156*75%*0.8%*-1)),"")</f>
        <v/>
      </c>
      <c r="N4156" s="543"/>
      <c r="O4156" s="540"/>
      <c r="P4156" s="540"/>
      <c r="Q4156" s="537"/>
      <c r="R4156" s="537"/>
      <c r="S4156" s="537"/>
    </row>
    <row r="4157" spans="2:19" ht="18.75" customHeight="1">
      <c r="B4157" s="541"/>
      <c r="C4157" s="541"/>
      <c r="D4157" s="538" t="str">
        <f ca="1">IFERROR(_xludf.XLOOKUP(E4157,예산코드!D:D,예산코드!A:A),"")</f>
        <v/>
      </c>
      <c r="E4157" s="541"/>
      <c r="F4157" s="544"/>
      <c r="G4157" s="508"/>
      <c r="H4157" s="509"/>
      <c r="I4157" s="541"/>
      <c r="J4157" s="541"/>
      <c r="K4157" s="545"/>
      <c r="L4157" s="545"/>
      <c r="M4157" s="545" t="str">
        <f t="array" aca="1" ref="M4157" ca="1">IFERROR(_xludf.IFS(지출내역_LMT!$J4157="원천",지출내역_LMT!$K4157*3.3%*-1,지출내역_LMT!$J4157="원천/고용",SUM(지출내역_LMT!$K4157*3.3%*-1,지출내역_LMT!$K4157*75%*0.8%*-1)),"")</f>
        <v/>
      </c>
      <c r="N4157" s="545"/>
      <c r="O4157" s="541"/>
      <c r="P4157" s="541"/>
      <c r="Q4157" s="537"/>
      <c r="R4157" s="537"/>
      <c r="S4157" s="537"/>
    </row>
    <row r="4158" spans="2:19" ht="18.75" customHeight="1">
      <c r="B4158" s="540"/>
      <c r="C4158" s="540"/>
      <c r="D4158" s="538" t="str">
        <f ca="1">IFERROR(_xludf.XLOOKUP(E4158,예산코드!D:D,예산코드!A:A),"")</f>
        <v/>
      </c>
      <c r="E4158" s="540"/>
      <c r="F4158" s="542"/>
      <c r="G4158" s="506"/>
      <c r="H4158" s="507"/>
      <c r="I4158" s="540"/>
      <c r="J4158" s="540"/>
      <c r="K4158" s="543"/>
      <c r="L4158" s="543"/>
      <c r="M4158" s="543" t="str">
        <f t="array" aca="1" ref="M4158" ca="1">IFERROR(_xludf.IFS(지출내역_LMT!$J4158="원천",지출내역_LMT!$K4158*3.3%*-1,지출내역_LMT!$J4158="원천/고용",SUM(지출내역_LMT!$K4158*3.3%*-1,지출내역_LMT!$K4158*75%*0.8%*-1)),"")</f>
        <v/>
      </c>
      <c r="N4158" s="543"/>
      <c r="O4158" s="540"/>
      <c r="P4158" s="540"/>
      <c r="Q4158" s="537"/>
      <c r="R4158" s="537"/>
      <c r="S4158" s="537"/>
    </row>
    <row r="4159" spans="2:19" ht="18.75" customHeight="1">
      <c r="B4159" s="541"/>
      <c r="C4159" s="541"/>
      <c r="D4159" s="538" t="str">
        <f ca="1">IFERROR(_xludf.XLOOKUP(E4159,예산코드!D:D,예산코드!A:A),"")</f>
        <v/>
      </c>
      <c r="E4159" s="541"/>
      <c r="F4159" s="544"/>
      <c r="G4159" s="508"/>
      <c r="H4159" s="509"/>
      <c r="I4159" s="541"/>
      <c r="J4159" s="541"/>
      <c r="K4159" s="545"/>
      <c r="L4159" s="545"/>
      <c r="M4159" s="545" t="str">
        <f t="array" aca="1" ref="M4159" ca="1">IFERROR(_xludf.IFS(지출내역_LMT!$J4159="원천",지출내역_LMT!$K4159*3.3%*-1,지출내역_LMT!$J4159="원천/고용",SUM(지출내역_LMT!$K4159*3.3%*-1,지출내역_LMT!$K4159*75%*0.8%*-1)),"")</f>
        <v/>
      </c>
      <c r="N4159" s="545"/>
      <c r="O4159" s="541"/>
      <c r="P4159" s="541"/>
      <c r="Q4159" s="537"/>
      <c r="R4159" s="537"/>
      <c r="S4159" s="537"/>
    </row>
    <row r="4160" spans="2:19" ht="18.75" customHeight="1">
      <c r="B4160" s="540"/>
      <c r="C4160" s="540"/>
      <c r="D4160" s="538" t="str">
        <f ca="1">IFERROR(_xludf.XLOOKUP(E4160,예산코드!D:D,예산코드!A:A),"")</f>
        <v/>
      </c>
      <c r="E4160" s="540"/>
      <c r="F4160" s="542"/>
      <c r="G4160" s="506"/>
      <c r="H4160" s="507"/>
      <c r="I4160" s="540"/>
      <c r="J4160" s="540"/>
      <c r="K4160" s="543"/>
      <c r="L4160" s="543"/>
      <c r="M4160" s="543" t="str">
        <f t="array" aca="1" ref="M4160" ca="1">IFERROR(_xludf.IFS(지출내역_LMT!$J4160="원천",지출내역_LMT!$K4160*3.3%*-1,지출내역_LMT!$J4160="원천/고용",SUM(지출내역_LMT!$K4160*3.3%*-1,지출내역_LMT!$K4160*75%*0.8%*-1)),"")</f>
        <v/>
      </c>
      <c r="N4160" s="543"/>
      <c r="O4160" s="540"/>
      <c r="P4160" s="540"/>
      <c r="Q4160" s="537"/>
      <c r="R4160" s="537"/>
      <c r="S4160" s="537"/>
    </row>
    <row r="4161" spans="2:19" ht="18.75" customHeight="1">
      <c r="B4161" s="541"/>
      <c r="C4161" s="541"/>
      <c r="D4161" s="538" t="str">
        <f ca="1">IFERROR(_xludf.XLOOKUP(E4161,예산코드!D:D,예산코드!A:A),"")</f>
        <v/>
      </c>
      <c r="E4161" s="541"/>
      <c r="F4161" s="544"/>
      <c r="G4161" s="508"/>
      <c r="H4161" s="509"/>
      <c r="I4161" s="541"/>
      <c r="J4161" s="541"/>
      <c r="K4161" s="545"/>
      <c r="L4161" s="545"/>
      <c r="M4161" s="545" t="str">
        <f t="array" aca="1" ref="M4161" ca="1">IFERROR(_xludf.IFS(지출내역_LMT!$J4161="원천",지출내역_LMT!$K4161*3.3%*-1,지출내역_LMT!$J4161="원천/고용",SUM(지출내역_LMT!$K4161*3.3%*-1,지출내역_LMT!$K4161*75%*0.8%*-1)),"")</f>
        <v/>
      </c>
      <c r="N4161" s="545"/>
      <c r="O4161" s="541"/>
      <c r="P4161" s="541"/>
      <c r="Q4161" s="537"/>
      <c r="R4161" s="537"/>
      <c r="S4161" s="537"/>
    </row>
    <row r="4162" spans="2:19" ht="18.75" customHeight="1">
      <c r="B4162" s="540"/>
      <c r="C4162" s="540"/>
      <c r="D4162" s="538" t="str">
        <f ca="1">IFERROR(_xludf.XLOOKUP(E4162,예산코드!D:D,예산코드!A:A),"")</f>
        <v/>
      </c>
      <c r="E4162" s="540"/>
      <c r="F4162" s="542"/>
      <c r="G4162" s="506"/>
      <c r="H4162" s="507"/>
      <c r="I4162" s="540"/>
      <c r="J4162" s="540"/>
      <c r="K4162" s="543"/>
      <c r="L4162" s="543"/>
      <c r="M4162" s="543" t="str">
        <f t="array" aca="1" ref="M4162" ca="1">IFERROR(_xludf.IFS(지출내역_LMT!$J4162="원천",지출내역_LMT!$K4162*3.3%*-1,지출내역_LMT!$J4162="원천/고용",SUM(지출내역_LMT!$K4162*3.3%*-1,지출내역_LMT!$K4162*75%*0.8%*-1)),"")</f>
        <v/>
      </c>
      <c r="N4162" s="543"/>
      <c r="O4162" s="540"/>
      <c r="P4162" s="540"/>
      <c r="Q4162" s="537"/>
      <c r="R4162" s="537"/>
      <c r="S4162" s="537"/>
    </row>
    <row r="4163" spans="2:19" ht="18.75" customHeight="1">
      <c r="B4163" s="541"/>
      <c r="C4163" s="541"/>
      <c r="D4163" s="538" t="str">
        <f ca="1">IFERROR(_xludf.XLOOKUP(E4163,예산코드!D:D,예산코드!A:A),"")</f>
        <v/>
      </c>
      <c r="E4163" s="541"/>
      <c r="F4163" s="544"/>
      <c r="G4163" s="508"/>
      <c r="H4163" s="509"/>
      <c r="I4163" s="541"/>
      <c r="J4163" s="541"/>
      <c r="K4163" s="545"/>
      <c r="L4163" s="545"/>
      <c r="M4163" s="545" t="str">
        <f t="array" aca="1" ref="M4163" ca="1">IFERROR(_xludf.IFS(지출내역_LMT!$J4163="원천",지출내역_LMT!$K4163*3.3%*-1,지출내역_LMT!$J4163="원천/고용",SUM(지출내역_LMT!$K4163*3.3%*-1,지출내역_LMT!$K4163*75%*0.8%*-1)),"")</f>
        <v/>
      </c>
      <c r="N4163" s="545"/>
      <c r="O4163" s="541"/>
      <c r="P4163" s="541"/>
      <c r="Q4163" s="537"/>
      <c r="R4163" s="537"/>
      <c r="S4163" s="537"/>
    </row>
    <row r="4164" spans="2:19" ht="18.75" customHeight="1">
      <c r="B4164" s="540"/>
      <c r="C4164" s="540"/>
      <c r="D4164" s="538" t="str">
        <f ca="1">IFERROR(_xludf.XLOOKUP(E4164,예산코드!D:D,예산코드!A:A),"")</f>
        <v/>
      </c>
      <c r="E4164" s="540"/>
      <c r="F4164" s="542"/>
      <c r="G4164" s="506"/>
      <c r="H4164" s="507"/>
      <c r="I4164" s="540"/>
      <c r="J4164" s="540"/>
      <c r="K4164" s="543"/>
      <c r="L4164" s="543"/>
      <c r="M4164" s="543" t="str">
        <f t="array" aca="1" ref="M4164" ca="1">IFERROR(_xludf.IFS(지출내역_LMT!$J4164="원천",지출내역_LMT!$K4164*3.3%*-1,지출내역_LMT!$J4164="원천/고용",SUM(지출내역_LMT!$K4164*3.3%*-1,지출내역_LMT!$K4164*75%*0.8%*-1)),"")</f>
        <v/>
      </c>
      <c r="N4164" s="543"/>
      <c r="O4164" s="540"/>
      <c r="P4164" s="540"/>
      <c r="Q4164" s="537"/>
      <c r="R4164" s="537"/>
      <c r="S4164" s="537"/>
    </row>
    <row r="4165" spans="2:19" ht="18.75" customHeight="1">
      <c r="B4165" s="541"/>
      <c r="C4165" s="541"/>
      <c r="D4165" s="538" t="str">
        <f ca="1">IFERROR(_xludf.XLOOKUP(E4165,예산코드!D:D,예산코드!A:A),"")</f>
        <v/>
      </c>
      <c r="E4165" s="541"/>
      <c r="F4165" s="544"/>
      <c r="G4165" s="508"/>
      <c r="H4165" s="509"/>
      <c r="I4165" s="541"/>
      <c r="J4165" s="541"/>
      <c r="K4165" s="545"/>
      <c r="L4165" s="545"/>
      <c r="M4165" s="545" t="str">
        <f t="array" aca="1" ref="M4165" ca="1">IFERROR(_xludf.IFS(지출내역_LMT!$J4165="원천",지출내역_LMT!$K4165*3.3%*-1,지출내역_LMT!$J4165="원천/고용",SUM(지출내역_LMT!$K4165*3.3%*-1,지출내역_LMT!$K4165*75%*0.8%*-1)),"")</f>
        <v/>
      </c>
      <c r="N4165" s="545"/>
      <c r="O4165" s="541"/>
      <c r="P4165" s="541"/>
      <c r="Q4165" s="537"/>
      <c r="R4165" s="537"/>
      <c r="S4165" s="537"/>
    </row>
    <row r="4166" spans="2:19" ht="18.75" customHeight="1">
      <c r="B4166" s="540"/>
      <c r="C4166" s="540"/>
      <c r="D4166" s="538" t="str">
        <f ca="1">IFERROR(_xludf.XLOOKUP(E4166,예산코드!D:D,예산코드!A:A),"")</f>
        <v/>
      </c>
      <c r="E4166" s="540"/>
      <c r="F4166" s="542"/>
      <c r="G4166" s="506"/>
      <c r="H4166" s="507"/>
      <c r="I4166" s="540"/>
      <c r="J4166" s="540"/>
      <c r="K4166" s="543"/>
      <c r="L4166" s="543"/>
      <c r="M4166" s="543" t="str">
        <f t="array" aca="1" ref="M4166" ca="1">IFERROR(_xludf.IFS(지출내역_LMT!$J4166="원천",지출내역_LMT!$K4166*3.3%*-1,지출내역_LMT!$J4166="원천/고용",SUM(지출내역_LMT!$K4166*3.3%*-1,지출내역_LMT!$K4166*75%*0.8%*-1)),"")</f>
        <v/>
      </c>
      <c r="N4166" s="543"/>
      <c r="O4166" s="540"/>
      <c r="P4166" s="540"/>
      <c r="Q4166" s="537"/>
      <c r="R4166" s="537"/>
      <c r="S4166" s="537"/>
    </row>
    <row r="4167" spans="2:19" ht="18.75" customHeight="1">
      <c r="B4167" s="541"/>
      <c r="C4167" s="541"/>
      <c r="D4167" s="538" t="str">
        <f ca="1">IFERROR(_xludf.XLOOKUP(E4167,예산코드!D:D,예산코드!A:A),"")</f>
        <v/>
      </c>
      <c r="E4167" s="541"/>
      <c r="F4167" s="544"/>
      <c r="G4167" s="508"/>
      <c r="H4167" s="509"/>
      <c r="I4167" s="541"/>
      <c r="J4167" s="541"/>
      <c r="K4167" s="545"/>
      <c r="L4167" s="545"/>
      <c r="M4167" s="545" t="str">
        <f t="array" aca="1" ref="M4167" ca="1">IFERROR(_xludf.IFS(지출내역_LMT!$J4167="원천",지출내역_LMT!$K4167*3.3%*-1,지출내역_LMT!$J4167="원천/고용",SUM(지출내역_LMT!$K4167*3.3%*-1,지출내역_LMT!$K4167*75%*0.8%*-1)),"")</f>
        <v/>
      </c>
      <c r="N4167" s="545"/>
      <c r="O4167" s="541"/>
      <c r="P4167" s="541"/>
      <c r="Q4167" s="537"/>
      <c r="R4167" s="537"/>
      <c r="S4167" s="537"/>
    </row>
    <row r="4168" spans="2:19" ht="18.75" customHeight="1">
      <c r="B4168" s="540"/>
      <c r="C4168" s="540"/>
      <c r="D4168" s="538" t="str">
        <f ca="1">IFERROR(_xludf.XLOOKUP(E4168,예산코드!D:D,예산코드!A:A),"")</f>
        <v/>
      </c>
      <c r="E4168" s="540"/>
      <c r="F4168" s="542"/>
      <c r="G4168" s="506"/>
      <c r="H4168" s="507"/>
      <c r="I4168" s="540"/>
      <c r="J4168" s="540"/>
      <c r="K4168" s="543"/>
      <c r="L4168" s="543"/>
      <c r="M4168" s="543" t="str">
        <f t="array" aca="1" ref="M4168" ca="1">IFERROR(_xludf.IFS(지출내역_LMT!$J4168="원천",지출내역_LMT!$K4168*3.3%*-1,지출내역_LMT!$J4168="원천/고용",SUM(지출내역_LMT!$K4168*3.3%*-1,지출내역_LMT!$K4168*75%*0.8%*-1)),"")</f>
        <v/>
      </c>
      <c r="N4168" s="543"/>
      <c r="O4168" s="540"/>
      <c r="P4168" s="540"/>
      <c r="Q4168" s="537"/>
      <c r="R4168" s="537"/>
      <c r="S4168" s="537"/>
    </row>
    <row r="4169" spans="2:19" ht="18.75" customHeight="1">
      <c r="B4169" s="541"/>
      <c r="C4169" s="541"/>
      <c r="D4169" s="538" t="str">
        <f ca="1">IFERROR(_xludf.XLOOKUP(E4169,예산코드!D:D,예산코드!A:A),"")</f>
        <v/>
      </c>
      <c r="E4169" s="541"/>
      <c r="F4169" s="544"/>
      <c r="G4169" s="508"/>
      <c r="H4169" s="509"/>
      <c r="I4169" s="541"/>
      <c r="J4169" s="541"/>
      <c r="K4169" s="545"/>
      <c r="L4169" s="545"/>
      <c r="M4169" s="545" t="str">
        <f t="array" aca="1" ref="M4169" ca="1">IFERROR(_xludf.IFS(지출내역_LMT!$J4169="원천",지출내역_LMT!$K4169*3.3%*-1,지출내역_LMT!$J4169="원천/고용",SUM(지출내역_LMT!$K4169*3.3%*-1,지출내역_LMT!$K4169*75%*0.8%*-1)),"")</f>
        <v/>
      </c>
      <c r="N4169" s="545"/>
      <c r="O4169" s="541"/>
      <c r="P4169" s="541"/>
      <c r="Q4169" s="537"/>
      <c r="R4169" s="537"/>
      <c r="S4169" s="537"/>
    </row>
    <row r="4170" spans="2:19" ht="18.75" customHeight="1">
      <c r="B4170" s="540"/>
      <c r="C4170" s="540"/>
      <c r="D4170" s="538" t="str">
        <f ca="1">IFERROR(_xludf.XLOOKUP(E4170,예산코드!D:D,예산코드!A:A),"")</f>
        <v/>
      </c>
      <c r="E4170" s="540"/>
      <c r="F4170" s="542"/>
      <c r="G4170" s="506"/>
      <c r="H4170" s="507"/>
      <c r="I4170" s="540"/>
      <c r="J4170" s="540"/>
      <c r="K4170" s="543"/>
      <c r="L4170" s="543"/>
      <c r="M4170" s="543" t="str">
        <f t="array" aca="1" ref="M4170" ca="1">IFERROR(_xludf.IFS(지출내역_LMT!$J4170="원천",지출내역_LMT!$K4170*3.3%*-1,지출내역_LMT!$J4170="원천/고용",SUM(지출내역_LMT!$K4170*3.3%*-1,지출내역_LMT!$K4170*75%*0.8%*-1)),"")</f>
        <v/>
      </c>
      <c r="N4170" s="543"/>
      <c r="O4170" s="540"/>
      <c r="P4170" s="540"/>
      <c r="Q4170" s="537"/>
      <c r="R4170" s="537"/>
      <c r="S4170" s="537"/>
    </row>
    <row r="4171" spans="2:19" ht="18.75" customHeight="1">
      <c r="B4171" s="541"/>
      <c r="C4171" s="541"/>
      <c r="D4171" s="538" t="str">
        <f ca="1">IFERROR(_xludf.XLOOKUP(E4171,예산코드!D:D,예산코드!A:A),"")</f>
        <v/>
      </c>
      <c r="E4171" s="541"/>
      <c r="F4171" s="544"/>
      <c r="G4171" s="508"/>
      <c r="H4171" s="509"/>
      <c r="I4171" s="541"/>
      <c r="J4171" s="541"/>
      <c r="K4171" s="545"/>
      <c r="L4171" s="545"/>
      <c r="M4171" s="545" t="str">
        <f t="array" aca="1" ref="M4171" ca="1">IFERROR(_xludf.IFS(지출내역_LMT!$J4171="원천",지출내역_LMT!$K4171*3.3%*-1,지출내역_LMT!$J4171="원천/고용",SUM(지출내역_LMT!$K4171*3.3%*-1,지출내역_LMT!$K4171*75%*0.8%*-1)),"")</f>
        <v/>
      </c>
      <c r="N4171" s="545"/>
      <c r="O4171" s="541"/>
      <c r="P4171" s="541"/>
      <c r="Q4171" s="537"/>
      <c r="R4171" s="537"/>
      <c r="S4171" s="537"/>
    </row>
    <row r="4172" spans="2:19" ht="18.75" customHeight="1">
      <c r="B4172" s="540"/>
      <c r="C4172" s="540"/>
      <c r="D4172" s="538" t="str">
        <f ca="1">IFERROR(_xludf.XLOOKUP(E4172,예산코드!D:D,예산코드!A:A),"")</f>
        <v/>
      </c>
      <c r="E4172" s="540"/>
      <c r="F4172" s="542"/>
      <c r="G4172" s="506"/>
      <c r="H4172" s="507"/>
      <c r="I4172" s="540"/>
      <c r="J4172" s="540"/>
      <c r="K4172" s="543"/>
      <c r="L4172" s="543"/>
      <c r="M4172" s="543" t="str">
        <f t="array" aca="1" ref="M4172" ca="1">IFERROR(_xludf.IFS(지출내역_LMT!$J4172="원천",지출내역_LMT!$K4172*3.3%*-1,지출내역_LMT!$J4172="원천/고용",SUM(지출내역_LMT!$K4172*3.3%*-1,지출내역_LMT!$K4172*75%*0.8%*-1)),"")</f>
        <v/>
      </c>
      <c r="N4172" s="543"/>
      <c r="O4172" s="540"/>
      <c r="P4172" s="540"/>
      <c r="Q4172" s="537"/>
      <c r="R4172" s="537"/>
      <c r="S4172" s="537"/>
    </row>
    <row r="4173" spans="2:19" ht="18.75" customHeight="1">
      <c r="B4173" s="541"/>
      <c r="C4173" s="541"/>
      <c r="D4173" s="538" t="str">
        <f ca="1">IFERROR(_xludf.XLOOKUP(E4173,예산코드!D:D,예산코드!A:A),"")</f>
        <v/>
      </c>
      <c r="E4173" s="541"/>
      <c r="F4173" s="544"/>
      <c r="G4173" s="508"/>
      <c r="H4173" s="509"/>
      <c r="I4173" s="541"/>
      <c r="J4173" s="541"/>
      <c r="K4173" s="545"/>
      <c r="L4173" s="545"/>
      <c r="M4173" s="545" t="str">
        <f t="array" aca="1" ref="M4173" ca="1">IFERROR(_xludf.IFS(지출내역_LMT!$J4173="원천",지출내역_LMT!$K4173*3.3%*-1,지출내역_LMT!$J4173="원천/고용",SUM(지출내역_LMT!$K4173*3.3%*-1,지출내역_LMT!$K4173*75%*0.8%*-1)),"")</f>
        <v/>
      </c>
      <c r="N4173" s="545"/>
      <c r="O4173" s="541"/>
      <c r="P4173" s="541"/>
      <c r="Q4173" s="537"/>
      <c r="R4173" s="537"/>
      <c r="S4173" s="537"/>
    </row>
    <row r="4174" spans="2:19" ht="18.75" customHeight="1">
      <c r="B4174" s="540"/>
      <c r="C4174" s="540"/>
      <c r="D4174" s="538" t="str">
        <f ca="1">IFERROR(_xludf.XLOOKUP(E4174,예산코드!D:D,예산코드!A:A),"")</f>
        <v/>
      </c>
      <c r="E4174" s="540"/>
      <c r="F4174" s="542"/>
      <c r="G4174" s="506"/>
      <c r="H4174" s="507"/>
      <c r="I4174" s="540"/>
      <c r="J4174" s="540"/>
      <c r="K4174" s="543"/>
      <c r="L4174" s="543"/>
      <c r="M4174" s="543" t="str">
        <f t="array" aca="1" ref="M4174" ca="1">IFERROR(_xludf.IFS(지출내역_LMT!$J4174="원천",지출내역_LMT!$K4174*3.3%*-1,지출내역_LMT!$J4174="원천/고용",SUM(지출내역_LMT!$K4174*3.3%*-1,지출내역_LMT!$K4174*75%*0.8%*-1)),"")</f>
        <v/>
      </c>
      <c r="N4174" s="543"/>
      <c r="O4174" s="540"/>
      <c r="P4174" s="540"/>
      <c r="Q4174" s="537"/>
      <c r="R4174" s="537"/>
      <c r="S4174" s="537"/>
    </row>
    <row r="4175" spans="2:19" ht="18.75" customHeight="1">
      <c r="B4175" s="541"/>
      <c r="C4175" s="541"/>
      <c r="D4175" s="538" t="str">
        <f ca="1">IFERROR(_xludf.XLOOKUP(E4175,예산코드!D:D,예산코드!A:A),"")</f>
        <v/>
      </c>
      <c r="E4175" s="541"/>
      <c r="F4175" s="544"/>
      <c r="G4175" s="508"/>
      <c r="H4175" s="509"/>
      <c r="I4175" s="541"/>
      <c r="J4175" s="541"/>
      <c r="K4175" s="545"/>
      <c r="L4175" s="545"/>
      <c r="M4175" s="545" t="str">
        <f t="array" aca="1" ref="M4175" ca="1">IFERROR(_xludf.IFS(지출내역_LMT!$J4175="원천",지출내역_LMT!$K4175*3.3%*-1,지출내역_LMT!$J4175="원천/고용",SUM(지출내역_LMT!$K4175*3.3%*-1,지출내역_LMT!$K4175*75%*0.8%*-1)),"")</f>
        <v/>
      </c>
      <c r="N4175" s="545"/>
      <c r="O4175" s="541"/>
      <c r="P4175" s="541"/>
      <c r="Q4175" s="537"/>
      <c r="R4175" s="537"/>
      <c r="S4175" s="537"/>
    </row>
    <row r="4176" spans="2:19" ht="18.75" customHeight="1">
      <c r="B4176" s="540"/>
      <c r="C4176" s="540"/>
      <c r="D4176" s="538" t="str">
        <f ca="1">IFERROR(_xludf.XLOOKUP(E4176,예산코드!D:D,예산코드!A:A),"")</f>
        <v/>
      </c>
      <c r="E4176" s="540"/>
      <c r="F4176" s="542"/>
      <c r="G4176" s="506"/>
      <c r="H4176" s="507"/>
      <c r="I4176" s="540"/>
      <c r="J4176" s="540"/>
      <c r="K4176" s="543"/>
      <c r="L4176" s="543"/>
      <c r="M4176" s="543" t="str">
        <f t="array" aca="1" ref="M4176" ca="1">IFERROR(_xludf.IFS(지출내역_LMT!$J4176="원천",지출내역_LMT!$K4176*3.3%*-1,지출내역_LMT!$J4176="원천/고용",SUM(지출내역_LMT!$K4176*3.3%*-1,지출내역_LMT!$K4176*75%*0.8%*-1)),"")</f>
        <v/>
      </c>
      <c r="N4176" s="543"/>
      <c r="O4176" s="540"/>
      <c r="P4176" s="540"/>
      <c r="Q4176" s="537"/>
      <c r="R4176" s="537"/>
      <c r="S4176" s="537"/>
    </row>
    <row r="4177" spans="2:19" ht="18.75" customHeight="1">
      <c r="B4177" s="541"/>
      <c r="C4177" s="541"/>
      <c r="D4177" s="538" t="str">
        <f ca="1">IFERROR(_xludf.XLOOKUP(E4177,예산코드!D:D,예산코드!A:A),"")</f>
        <v/>
      </c>
      <c r="E4177" s="541"/>
      <c r="F4177" s="544"/>
      <c r="G4177" s="508"/>
      <c r="H4177" s="509"/>
      <c r="I4177" s="541"/>
      <c r="J4177" s="541"/>
      <c r="K4177" s="545"/>
      <c r="L4177" s="545"/>
      <c r="M4177" s="545" t="str">
        <f t="array" aca="1" ref="M4177" ca="1">IFERROR(_xludf.IFS(지출내역_LMT!$J4177="원천",지출내역_LMT!$K4177*3.3%*-1,지출내역_LMT!$J4177="원천/고용",SUM(지출내역_LMT!$K4177*3.3%*-1,지출내역_LMT!$K4177*75%*0.8%*-1)),"")</f>
        <v/>
      </c>
      <c r="N4177" s="545"/>
      <c r="O4177" s="541"/>
      <c r="P4177" s="541"/>
      <c r="Q4177" s="537"/>
      <c r="R4177" s="537"/>
      <c r="S4177" s="537"/>
    </row>
    <row r="4178" spans="2:19" ht="18.75" customHeight="1">
      <c r="B4178" s="540"/>
      <c r="C4178" s="540"/>
      <c r="D4178" s="538" t="str">
        <f ca="1">IFERROR(_xludf.XLOOKUP(E4178,예산코드!D:D,예산코드!A:A),"")</f>
        <v/>
      </c>
      <c r="E4178" s="540"/>
      <c r="F4178" s="542"/>
      <c r="G4178" s="506"/>
      <c r="H4178" s="507"/>
      <c r="I4178" s="540"/>
      <c r="J4178" s="540"/>
      <c r="K4178" s="543"/>
      <c r="L4178" s="543"/>
      <c r="M4178" s="543" t="str">
        <f t="array" aca="1" ref="M4178" ca="1">IFERROR(_xludf.IFS(지출내역_LMT!$J4178="원천",지출내역_LMT!$K4178*3.3%*-1,지출내역_LMT!$J4178="원천/고용",SUM(지출내역_LMT!$K4178*3.3%*-1,지출내역_LMT!$K4178*75%*0.8%*-1)),"")</f>
        <v/>
      </c>
      <c r="N4178" s="543"/>
      <c r="O4178" s="540"/>
      <c r="P4178" s="540"/>
      <c r="Q4178" s="537"/>
      <c r="R4178" s="537"/>
      <c r="S4178" s="537"/>
    </row>
    <row r="4179" spans="2:19" ht="18.75" customHeight="1">
      <c r="B4179" s="541"/>
      <c r="C4179" s="541"/>
      <c r="D4179" s="538" t="str">
        <f ca="1">IFERROR(_xludf.XLOOKUP(E4179,예산코드!D:D,예산코드!A:A),"")</f>
        <v/>
      </c>
      <c r="E4179" s="541"/>
      <c r="F4179" s="544"/>
      <c r="G4179" s="508"/>
      <c r="H4179" s="509"/>
      <c r="I4179" s="541"/>
      <c r="J4179" s="541"/>
      <c r="K4179" s="545"/>
      <c r="L4179" s="545"/>
      <c r="M4179" s="545" t="str">
        <f t="array" aca="1" ref="M4179" ca="1">IFERROR(_xludf.IFS(지출내역_LMT!$J4179="원천",지출내역_LMT!$K4179*3.3%*-1,지출내역_LMT!$J4179="원천/고용",SUM(지출내역_LMT!$K4179*3.3%*-1,지출내역_LMT!$K4179*75%*0.8%*-1)),"")</f>
        <v/>
      </c>
      <c r="N4179" s="545"/>
      <c r="O4179" s="541"/>
      <c r="P4179" s="541"/>
      <c r="Q4179" s="537"/>
      <c r="R4179" s="537"/>
      <c r="S4179" s="537"/>
    </row>
    <row r="4180" spans="2:19" ht="18.75" customHeight="1">
      <c r="B4180" s="540"/>
      <c r="C4180" s="540"/>
      <c r="D4180" s="538" t="str">
        <f ca="1">IFERROR(_xludf.XLOOKUP(E4180,예산코드!D:D,예산코드!A:A),"")</f>
        <v/>
      </c>
      <c r="E4180" s="540"/>
      <c r="F4180" s="542"/>
      <c r="G4180" s="506"/>
      <c r="H4180" s="507"/>
      <c r="I4180" s="540"/>
      <c r="J4180" s="540"/>
      <c r="K4180" s="543"/>
      <c r="L4180" s="543"/>
      <c r="M4180" s="543" t="str">
        <f t="array" aca="1" ref="M4180" ca="1">IFERROR(_xludf.IFS(지출내역_LMT!$J4180="원천",지출내역_LMT!$K4180*3.3%*-1,지출내역_LMT!$J4180="원천/고용",SUM(지출내역_LMT!$K4180*3.3%*-1,지출내역_LMT!$K4180*75%*0.8%*-1)),"")</f>
        <v/>
      </c>
      <c r="N4180" s="543"/>
      <c r="O4180" s="540"/>
      <c r="P4180" s="540"/>
      <c r="Q4180" s="537"/>
      <c r="R4180" s="537"/>
      <c r="S4180" s="537"/>
    </row>
    <row r="4181" spans="2:19" ht="18.75" customHeight="1">
      <c r="B4181" s="541"/>
      <c r="C4181" s="541"/>
      <c r="D4181" s="538" t="str">
        <f ca="1">IFERROR(_xludf.XLOOKUP(E4181,예산코드!D:D,예산코드!A:A),"")</f>
        <v/>
      </c>
      <c r="E4181" s="541"/>
      <c r="F4181" s="544"/>
      <c r="G4181" s="508"/>
      <c r="H4181" s="509"/>
      <c r="I4181" s="541"/>
      <c r="J4181" s="541"/>
      <c r="K4181" s="545"/>
      <c r="L4181" s="545"/>
      <c r="M4181" s="545" t="str">
        <f t="array" aca="1" ref="M4181" ca="1">IFERROR(_xludf.IFS(지출내역_LMT!$J4181="원천",지출내역_LMT!$K4181*3.3%*-1,지출내역_LMT!$J4181="원천/고용",SUM(지출내역_LMT!$K4181*3.3%*-1,지출내역_LMT!$K4181*75%*0.8%*-1)),"")</f>
        <v/>
      </c>
      <c r="N4181" s="545"/>
      <c r="O4181" s="541"/>
      <c r="P4181" s="541"/>
      <c r="Q4181" s="537"/>
      <c r="R4181" s="537"/>
      <c r="S4181" s="537"/>
    </row>
    <row r="4182" spans="2:19" ht="18.75" customHeight="1">
      <c r="B4182" s="540"/>
      <c r="C4182" s="540"/>
      <c r="D4182" s="538" t="str">
        <f ca="1">IFERROR(_xludf.XLOOKUP(E4182,예산코드!D:D,예산코드!A:A),"")</f>
        <v/>
      </c>
      <c r="E4182" s="540"/>
      <c r="F4182" s="542"/>
      <c r="G4182" s="506"/>
      <c r="H4182" s="507"/>
      <c r="I4182" s="540"/>
      <c r="J4182" s="540"/>
      <c r="K4182" s="543"/>
      <c r="L4182" s="543"/>
      <c r="M4182" s="543" t="str">
        <f t="array" aca="1" ref="M4182" ca="1">IFERROR(_xludf.IFS(지출내역_LMT!$J4182="원천",지출내역_LMT!$K4182*3.3%*-1,지출내역_LMT!$J4182="원천/고용",SUM(지출내역_LMT!$K4182*3.3%*-1,지출내역_LMT!$K4182*75%*0.8%*-1)),"")</f>
        <v/>
      </c>
      <c r="N4182" s="543"/>
      <c r="O4182" s="540"/>
      <c r="P4182" s="540"/>
      <c r="Q4182" s="537"/>
      <c r="R4182" s="537"/>
      <c r="S4182" s="537"/>
    </row>
    <row r="4183" spans="2:19" ht="18.75" customHeight="1">
      <c r="B4183" s="541"/>
      <c r="C4183" s="541"/>
      <c r="D4183" s="538" t="str">
        <f ca="1">IFERROR(_xludf.XLOOKUP(E4183,예산코드!D:D,예산코드!A:A),"")</f>
        <v/>
      </c>
      <c r="E4183" s="541"/>
      <c r="F4183" s="544"/>
      <c r="G4183" s="508"/>
      <c r="H4183" s="509"/>
      <c r="I4183" s="541"/>
      <c r="J4183" s="541"/>
      <c r="K4183" s="545"/>
      <c r="L4183" s="545"/>
      <c r="M4183" s="545" t="str">
        <f t="array" aca="1" ref="M4183" ca="1">IFERROR(_xludf.IFS(지출내역_LMT!$J4183="원천",지출내역_LMT!$K4183*3.3%*-1,지출내역_LMT!$J4183="원천/고용",SUM(지출내역_LMT!$K4183*3.3%*-1,지출내역_LMT!$K4183*75%*0.8%*-1)),"")</f>
        <v/>
      </c>
      <c r="N4183" s="545"/>
      <c r="O4183" s="541"/>
      <c r="P4183" s="541"/>
      <c r="Q4183" s="537"/>
      <c r="R4183" s="537"/>
      <c r="S4183" s="537"/>
    </row>
    <row r="4184" spans="2:19" ht="18.75" customHeight="1">
      <c r="B4184" s="540"/>
      <c r="C4184" s="540"/>
      <c r="D4184" s="538" t="str">
        <f ca="1">IFERROR(_xludf.XLOOKUP(E4184,예산코드!D:D,예산코드!A:A),"")</f>
        <v/>
      </c>
      <c r="E4184" s="540"/>
      <c r="F4184" s="542"/>
      <c r="G4184" s="506"/>
      <c r="H4184" s="507"/>
      <c r="I4184" s="540"/>
      <c r="J4184" s="540"/>
      <c r="K4184" s="543"/>
      <c r="L4184" s="543"/>
      <c r="M4184" s="543" t="str">
        <f t="array" aca="1" ref="M4184" ca="1">IFERROR(_xludf.IFS(지출내역_LMT!$J4184="원천",지출내역_LMT!$K4184*3.3%*-1,지출내역_LMT!$J4184="원천/고용",SUM(지출내역_LMT!$K4184*3.3%*-1,지출내역_LMT!$K4184*75%*0.8%*-1)),"")</f>
        <v/>
      </c>
      <c r="N4184" s="543"/>
      <c r="O4184" s="540"/>
      <c r="P4184" s="540"/>
      <c r="Q4184" s="537"/>
      <c r="R4184" s="537"/>
      <c r="S4184" s="537"/>
    </row>
    <row r="4185" spans="2:19" ht="18.75" customHeight="1">
      <c r="B4185" s="541"/>
      <c r="C4185" s="541"/>
      <c r="D4185" s="538" t="str">
        <f ca="1">IFERROR(_xludf.XLOOKUP(E4185,예산코드!D:D,예산코드!A:A),"")</f>
        <v/>
      </c>
      <c r="E4185" s="541"/>
      <c r="F4185" s="544"/>
      <c r="G4185" s="508"/>
      <c r="H4185" s="509"/>
      <c r="I4185" s="541"/>
      <c r="J4185" s="541"/>
      <c r="K4185" s="545"/>
      <c r="L4185" s="545"/>
      <c r="M4185" s="545" t="str">
        <f t="array" aca="1" ref="M4185" ca="1">IFERROR(_xludf.IFS(지출내역_LMT!$J4185="원천",지출내역_LMT!$K4185*3.3%*-1,지출내역_LMT!$J4185="원천/고용",SUM(지출내역_LMT!$K4185*3.3%*-1,지출내역_LMT!$K4185*75%*0.8%*-1)),"")</f>
        <v/>
      </c>
      <c r="N4185" s="545"/>
      <c r="O4185" s="541"/>
      <c r="P4185" s="541"/>
      <c r="Q4185" s="537"/>
      <c r="R4185" s="537"/>
      <c r="S4185" s="537"/>
    </row>
    <row r="4186" spans="2:19" ht="18.75" customHeight="1">
      <c r="B4186" s="540"/>
      <c r="C4186" s="540"/>
      <c r="D4186" s="538" t="str">
        <f ca="1">IFERROR(_xludf.XLOOKUP(E4186,예산코드!D:D,예산코드!A:A),"")</f>
        <v/>
      </c>
      <c r="E4186" s="540"/>
      <c r="F4186" s="542"/>
      <c r="G4186" s="506"/>
      <c r="H4186" s="507"/>
      <c r="I4186" s="540"/>
      <c r="J4186" s="540"/>
      <c r="K4186" s="543"/>
      <c r="L4186" s="543"/>
      <c r="M4186" s="543" t="str">
        <f t="array" aca="1" ref="M4186" ca="1">IFERROR(_xludf.IFS(지출내역_LMT!$J4186="원천",지출내역_LMT!$K4186*3.3%*-1,지출내역_LMT!$J4186="원천/고용",SUM(지출내역_LMT!$K4186*3.3%*-1,지출내역_LMT!$K4186*75%*0.8%*-1)),"")</f>
        <v/>
      </c>
      <c r="N4186" s="543"/>
      <c r="O4186" s="540"/>
      <c r="P4186" s="540"/>
      <c r="Q4186" s="537"/>
      <c r="R4186" s="537"/>
      <c r="S4186" s="537"/>
    </row>
    <row r="4187" spans="2:19" ht="18.75" customHeight="1">
      <c r="B4187" s="541"/>
      <c r="C4187" s="541"/>
      <c r="D4187" s="538" t="str">
        <f ca="1">IFERROR(_xludf.XLOOKUP(E4187,예산코드!D:D,예산코드!A:A),"")</f>
        <v/>
      </c>
      <c r="E4187" s="541"/>
      <c r="F4187" s="544"/>
      <c r="G4187" s="508"/>
      <c r="H4187" s="509"/>
      <c r="I4187" s="541"/>
      <c r="J4187" s="541"/>
      <c r="K4187" s="545"/>
      <c r="L4187" s="545"/>
      <c r="M4187" s="545" t="str">
        <f t="array" aca="1" ref="M4187" ca="1">IFERROR(_xludf.IFS(지출내역_LMT!$J4187="원천",지출내역_LMT!$K4187*3.3%*-1,지출내역_LMT!$J4187="원천/고용",SUM(지출내역_LMT!$K4187*3.3%*-1,지출내역_LMT!$K4187*75%*0.8%*-1)),"")</f>
        <v/>
      </c>
      <c r="N4187" s="545"/>
      <c r="O4187" s="541"/>
      <c r="P4187" s="541"/>
      <c r="Q4187" s="537"/>
      <c r="R4187" s="537"/>
      <c r="S4187" s="537"/>
    </row>
    <row r="4188" spans="2:19" ht="18.75" customHeight="1">
      <c r="B4188" s="540"/>
      <c r="C4188" s="540"/>
      <c r="D4188" s="538" t="str">
        <f ca="1">IFERROR(_xludf.XLOOKUP(E4188,예산코드!D:D,예산코드!A:A),"")</f>
        <v/>
      </c>
      <c r="E4188" s="540"/>
      <c r="F4188" s="542"/>
      <c r="G4188" s="506"/>
      <c r="H4188" s="507"/>
      <c r="I4188" s="540"/>
      <c r="J4188" s="540"/>
      <c r="K4188" s="543"/>
      <c r="L4188" s="543"/>
      <c r="M4188" s="543" t="str">
        <f t="array" aca="1" ref="M4188" ca="1">IFERROR(_xludf.IFS(지출내역_LMT!$J4188="원천",지출내역_LMT!$K4188*3.3%*-1,지출내역_LMT!$J4188="원천/고용",SUM(지출내역_LMT!$K4188*3.3%*-1,지출내역_LMT!$K4188*75%*0.8%*-1)),"")</f>
        <v/>
      </c>
      <c r="N4188" s="543"/>
      <c r="O4188" s="540"/>
      <c r="P4188" s="540"/>
      <c r="Q4188" s="537"/>
      <c r="R4188" s="537"/>
      <c r="S4188" s="537"/>
    </row>
    <row r="4189" spans="2:19" ht="18.75" customHeight="1">
      <c r="B4189" s="541"/>
      <c r="C4189" s="541"/>
      <c r="D4189" s="538" t="str">
        <f ca="1">IFERROR(_xludf.XLOOKUP(E4189,예산코드!D:D,예산코드!A:A),"")</f>
        <v/>
      </c>
      <c r="E4189" s="541"/>
      <c r="F4189" s="544"/>
      <c r="G4189" s="508"/>
      <c r="H4189" s="509"/>
      <c r="I4189" s="541"/>
      <c r="J4189" s="541"/>
      <c r="K4189" s="545"/>
      <c r="L4189" s="545"/>
      <c r="M4189" s="545" t="str">
        <f t="array" aca="1" ref="M4189" ca="1">IFERROR(_xludf.IFS(지출내역_LMT!$J4189="원천",지출내역_LMT!$K4189*3.3%*-1,지출내역_LMT!$J4189="원천/고용",SUM(지출내역_LMT!$K4189*3.3%*-1,지출내역_LMT!$K4189*75%*0.8%*-1)),"")</f>
        <v/>
      </c>
      <c r="N4189" s="545"/>
      <c r="O4189" s="541"/>
      <c r="P4189" s="541"/>
      <c r="Q4189" s="537"/>
      <c r="R4189" s="537"/>
      <c r="S4189" s="537"/>
    </row>
    <row r="4190" spans="2:19" ht="18.75" customHeight="1">
      <c r="B4190" s="540"/>
      <c r="C4190" s="540"/>
      <c r="D4190" s="538" t="str">
        <f ca="1">IFERROR(_xludf.XLOOKUP(E4190,예산코드!D:D,예산코드!A:A),"")</f>
        <v/>
      </c>
      <c r="E4190" s="540"/>
      <c r="F4190" s="542"/>
      <c r="G4190" s="506"/>
      <c r="H4190" s="507"/>
      <c r="I4190" s="540"/>
      <c r="J4190" s="540"/>
      <c r="K4190" s="543"/>
      <c r="L4190" s="543"/>
      <c r="M4190" s="543" t="str">
        <f t="array" aca="1" ref="M4190" ca="1">IFERROR(_xludf.IFS(지출내역_LMT!$J4190="원천",지출내역_LMT!$K4190*3.3%*-1,지출내역_LMT!$J4190="원천/고용",SUM(지출내역_LMT!$K4190*3.3%*-1,지출내역_LMT!$K4190*75%*0.8%*-1)),"")</f>
        <v/>
      </c>
      <c r="N4190" s="543"/>
      <c r="O4190" s="540"/>
      <c r="P4190" s="540"/>
      <c r="Q4190" s="537"/>
      <c r="R4190" s="537"/>
      <c r="S4190" s="537"/>
    </row>
    <row r="4191" spans="2:19" ht="18.75" customHeight="1">
      <c r="B4191" s="541"/>
      <c r="C4191" s="541"/>
      <c r="D4191" s="538" t="str">
        <f ca="1">IFERROR(_xludf.XLOOKUP(E4191,예산코드!D:D,예산코드!A:A),"")</f>
        <v/>
      </c>
      <c r="E4191" s="541"/>
      <c r="F4191" s="544"/>
      <c r="G4191" s="508"/>
      <c r="H4191" s="509"/>
      <c r="I4191" s="541"/>
      <c r="J4191" s="541"/>
      <c r="K4191" s="545"/>
      <c r="L4191" s="545"/>
      <c r="M4191" s="545" t="str">
        <f t="array" aca="1" ref="M4191" ca="1">IFERROR(_xludf.IFS(지출내역_LMT!$J4191="원천",지출내역_LMT!$K4191*3.3%*-1,지출내역_LMT!$J4191="원천/고용",SUM(지출내역_LMT!$K4191*3.3%*-1,지출내역_LMT!$K4191*75%*0.8%*-1)),"")</f>
        <v/>
      </c>
      <c r="N4191" s="545"/>
      <c r="O4191" s="541"/>
      <c r="P4191" s="541"/>
      <c r="Q4191" s="537"/>
      <c r="R4191" s="537"/>
      <c r="S4191" s="537"/>
    </row>
    <row r="4192" spans="2:19" ht="18.75" customHeight="1">
      <c r="B4192" s="540"/>
      <c r="C4192" s="540"/>
      <c r="D4192" s="538" t="str">
        <f ca="1">IFERROR(_xludf.XLOOKUP(E4192,예산코드!D:D,예산코드!A:A),"")</f>
        <v/>
      </c>
      <c r="E4192" s="540"/>
      <c r="F4192" s="542"/>
      <c r="G4192" s="506"/>
      <c r="H4192" s="507"/>
      <c r="I4192" s="540"/>
      <c r="J4192" s="540"/>
      <c r="K4192" s="543"/>
      <c r="L4192" s="543"/>
      <c r="M4192" s="543" t="str">
        <f t="array" aca="1" ref="M4192" ca="1">IFERROR(_xludf.IFS(지출내역_LMT!$J4192="원천",지출내역_LMT!$K4192*3.3%*-1,지출내역_LMT!$J4192="원천/고용",SUM(지출내역_LMT!$K4192*3.3%*-1,지출내역_LMT!$K4192*75%*0.8%*-1)),"")</f>
        <v/>
      </c>
      <c r="N4192" s="543"/>
      <c r="O4192" s="540"/>
      <c r="P4192" s="540"/>
      <c r="Q4192" s="537"/>
      <c r="R4192" s="537"/>
      <c r="S4192" s="537"/>
    </row>
    <row r="4193" spans="2:19" ht="18.75" customHeight="1">
      <c r="B4193" s="541"/>
      <c r="C4193" s="541"/>
      <c r="D4193" s="538" t="str">
        <f ca="1">IFERROR(_xludf.XLOOKUP(E4193,예산코드!D:D,예산코드!A:A),"")</f>
        <v/>
      </c>
      <c r="E4193" s="541"/>
      <c r="F4193" s="544"/>
      <c r="G4193" s="508"/>
      <c r="H4193" s="509"/>
      <c r="I4193" s="541"/>
      <c r="J4193" s="541"/>
      <c r="K4193" s="545"/>
      <c r="L4193" s="545"/>
      <c r="M4193" s="545" t="str">
        <f t="array" aca="1" ref="M4193" ca="1">IFERROR(_xludf.IFS(지출내역_LMT!$J4193="원천",지출내역_LMT!$K4193*3.3%*-1,지출내역_LMT!$J4193="원천/고용",SUM(지출내역_LMT!$K4193*3.3%*-1,지출내역_LMT!$K4193*75%*0.8%*-1)),"")</f>
        <v/>
      </c>
      <c r="N4193" s="545"/>
      <c r="O4193" s="541"/>
      <c r="P4193" s="541"/>
      <c r="Q4193" s="537"/>
      <c r="R4193" s="537"/>
      <c r="S4193" s="537"/>
    </row>
    <row r="4194" spans="2:19" ht="18.75" customHeight="1">
      <c r="B4194" s="540"/>
      <c r="C4194" s="540"/>
      <c r="D4194" s="538" t="str">
        <f ca="1">IFERROR(_xludf.XLOOKUP(E4194,예산코드!D:D,예산코드!A:A),"")</f>
        <v/>
      </c>
      <c r="E4194" s="540"/>
      <c r="F4194" s="542"/>
      <c r="G4194" s="506"/>
      <c r="H4194" s="507"/>
      <c r="I4194" s="540"/>
      <c r="J4194" s="540"/>
      <c r="K4194" s="543"/>
      <c r="L4194" s="543"/>
      <c r="M4194" s="543" t="str">
        <f t="array" aca="1" ref="M4194" ca="1">IFERROR(_xludf.IFS(지출내역_LMT!$J4194="원천",지출내역_LMT!$K4194*3.3%*-1,지출내역_LMT!$J4194="원천/고용",SUM(지출내역_LMT!$K4194*3.3%*-1,지출내역_LMT!$K4194*75%*0.8%*-1)),"")</f>
        <v/>
      </c>
      <c r="N4194" s="543"/>
      <c r="O4194" s="540"/>
      <c r="P4194" s="540"/>
      <c r="Q4194" s="537"/>
      <c r="R4194" s="537"/>
      <c r="S4194" s="537"/>
    </row>
    <row r="4195" spans="2:19" ht="18.75" customHeight="1">
      <c r="B4195" s="541"/>
      <c r="C4195" s="541"/>
      <c r="D4195" s="538" t="str">
        <f ca="1">IFERROR(_xludf.XLOOKUP(E4195,예산코드!D:D,예산코드!A:A),"")</f>
        <v/>
      </c>
      <c r="E4195" s="541"/>
      <c r="F4195" s="544"/>
      <c r="G4195" s="508"/>
      <c r="H4195" s="509"/>
      <c r="I4195" s="541"/>
      <c r="J4195" s="541"/>
      <c r="K4195" s="545"/>
      <c r="L4195" s="545"/>
      <c r="M4195" s="545" t="str">
        <f t="array" aca="1" ref="M4195" ca="1">IFERROR(_xludf.IFS(지출내역_LMT!$J4195="원천",지출내역_LMT!$K4195*3.3%*-1,지출내역_LMT!$J4195="원천/고용",SUM(지출내역_LMT!$K4195*3.3%*-1,지출내역_LMT!$K4195*75%*0.8%*-1)),"")</f>
        <v/>
      </c>
      <c r="N4195" s="545"/>
      <c r="O4195" s="541"/>
      <c r="P4195" s="541"/>
      <c r="Q4195" s="537"/>
      <c r="R4195" s="537"/>
      <c r="S4195" s="537"/>
    </row>
    <row r="4196" spans="2:19" ht="18.75" customHeight="1">
      <c r="B4196" s="540"/>
      <c r="C4196" s="540"/>
      <c r="D4196" s="538" t="str">
        <f ca="1">IFERROR(_xludf.XLOOKUP(E4196,예산코드!D:D,예산코드!A:A),"")</f>
        <v/>
      </c>
      <c r="E4196" s="540"/>
      <c r="F4196" s="542"/>
      <c r="G4196" s="506"/>
      <c r="H4196" s="507"/>
      <c r="I4196" s="540"/>
      <c r="J4196" s="540"/>
      <c r="K4196" s="543"/>
      <c r="L4196" s="543"/>
      <c r="M4196" s="543" t="str">
        <f t="array" aca="1" ref="M4196" ca="1">IFERROR(_xludf.IFS(지출내역_LMT!$J4196="원천",지출내역_LMT!$K4196*3.3%*-1,지출내역_LMT!$J4196="원천/고용",SUM(지출내역_LMT!$K4196*3.3%*-1,지출내역_LMT!$K4196*75%*0.8%*-1)),"")</f>
        <v/>
      </c>
      <c r="N4196" s="543"/>
      <c r="O4196" s="540"/>
      <c r="P4196" s="540"/>
      <c r="Q4196" s="537"/>
      <c r="R4196" s="537"/>
      <c r="S4196" s="537"/>
    </row>
    <row r="4197" spans="2:19" ht="18.75" customHeight="1">
      <c r="B4197" s="541"/>
      <c r="C4197" s="541"/>
      <c r="D4197" s="538" t="str">
        <f ca="1">IFERROR(_xludf.XLOOKUP(E4197,예산코드!D:D,예산코드!A:A),"")</f>
        <v/>
      </c>
      <c r="E4197" s="541"/>
      <c r="F4197" s="544"/>
      <c r="G4197" s="508"/>
      <c r="H4197" s="509"/>
      <c r="I4197" s="541"/>
      <c r="J4197" s="541"/>
      <c r="K4197" s="545"/>
      <c r="L4197" s="545"/>
      <c r="M4197" s="545" t="str">
        <f t="array" aca="1" ref="M4197" ca="1">IFERROR(_xludf.IFS(지출내역_LMT!$J4197="원천",지출내역_LMT!$K4197*3.3%*-1,지출내역_LMT!$J4197="원천/고용",SUM(지출내역_LMT!$K4197*3.3%*-1,지출내역_LMT!$K4197*75%*0.8%*-1)),"")</f>
        <v/>
      </c>
      <c r="N4197" s="545"/>
      <c r="O4197" s="541"/>
      <c r="P4197" s="541"/>
      <c r="Q4197" s="537"/>
      <c r="R4197" s="537"/>
      <c r="S4197" s="537"/>
    </row>
    <row r="4198" spans="2:19" ht="18.75" customHeight="1">
      <c r="B4198" s="540"/>
      <c r="C4198" s="540"/>
      <c r="D4198" s="538" t="str">
        <f ca="1">IFERROR(_xludf.XLOOKUP(E4198,예산코드!D:D,예산코드!A:A),"")</f>
        <v/>
      </c>
      <c r="E4198" s="540"/>
      <c r="F4198" s="542"/>
      <c r="G4198" s="506"/>
      <c r="H4198" s="507"/>
      <c r="I4198" s="540"/>
      <c r="J4198" s="540"/>
      <c r="K4198" s="543"/>
      <c r="L4198" s="543"/>
      <c r="M4198" s="543" t="str">
        <f t="array" aca="1" ref="M4198" ca="1">IFERROR(_xludf.IFS(지출내역_LMT!$J4198="원천",지출내역_LMT!$K4198*3.3%*-1,지출내역_LMT!$J4198="원천/고용",SUM(지출내역_LMT!$K4198*3.3%*-1,지출내역_LMT!$K4198*75%*0.8%*-1)),"")</f>
        <v/>
      </c>
      <c r="N4198" s="543"/>
      <c r="O4198" s="540"/>
      <c r="P4198" s="540"/>
      <c r="Q4198" s="537"/>
      <c r="R4198" s="537"/>
      <c r="S4198" s="537"/>
    </row>
    <row r="4199" spans="2:19" ht="18.75" customHeight="1">
      <c r="B4199" s="541"/>
      <c r="C4199" s="541"/>
      <c r="D4199" s="538" t="str">
        <f ca="1">IFERROR(_xludf.XLOOKUP(E4199,예산코드!D:D,예산코드!A:A),"")</f>
        <v/>
      </c>
      <c r="E4199" s="541"/>
      <c r="F4199" s="544"/>
      <c r="G4199" s="508"/>
      <c r="H4199" s="509"/>
      <c r="I4199" s="541"/>
      <c r="J4199" s="541"/>
      <c r="K4199" s="545"/>
      <c r="L4199" s="545"/>
      <c r="M4199" s="545" t="str">
        <f t="array" aca="1" ref="M4199" ca="1">IFERROR(_xludf.IFS(지출내역_LMT!$J4199="원천",지출내역_LMT!$K4199*3.3%*-1,지출내역_LMT!$J4199="원천/고용",SUM(지출내역_LMT!$K4199*3.3%*-1,지출내역_LMT!$K4199*75%*0.8%*-1)),"")</f>
        <v/>
      </c>
      <c r="N4199" s="545"/>
      <c r="O4199" s="541"/>
      <c r="P4199" s="541"/>
      <c r="Q4199" s="537"/>
      <c r="R4199" s="537"/>
      <c r="S4199" s="537"/>
    </row>
    <row r="4200" spans="2:19" ht="18.75" customHeight="1">
      <c r="B4200" s="540"/>
      <c r="C4200" s="540"/>
      <c r="D4200" s="538" t="str">
        <f ca="1">IFERROR(_xludf.XLOOKUP(E4200,예산코드!D:D,예산코드!A:A),"")</f>
        <v/>
      </c>
      <c r="E4200" s="540"/>
      <c r="F4200" s="542"/>
      <c r="G4200" s="506"/>
      <c r="H4200" s="507"/>
      <c r="I4200" s="540"/>
      <c r="J4200" s="540"/>
      <c r="K4200" s="543"/>
      <c r="L4200" s="543"/>
      <c r="M4200" s="543" t="str">
        <f t="array" aca="1" ref="M4200" ca="1">IFERROR(_xludf.IFS(지출내역_LMT!$J4200="원천",지출내역_LMT!$K4200*3.3%*-1,지출내역_LMT!$J4200="원천/고용",SUM(지출내역_LMT!$K4200*3.3%*-1,지출내역_LMT!$K4200*75%*0.8%*-1)),"")</f>
        <v/>
      </c>
      <c r="N4200" s="543"/>
      <c r="O4200" s="540"/>
      <c r="P4200" s="540"/>
      <c r="Q4200" s="537"/>
      <c r="R4200" s="537"/>
      <c r="S4200" s="537"/>
    </row>
    <row r="4201" spans="2:19" ht="18.75" customHeight="1">
      <c r="B4201" s="541"/>
      <c r="C4201" s="541"/>
      <c r="D4201" s="538" t="str">
        <f ca="1">IFERROR(_xludf.XLOOKUP(E4201,예산코드!D:D,예산코드!A:A),"")</f>
        <v/>
      </c>
      <c r="E4201" s="541"/>
      <c r="F4201" s="544"/>
      <c r="G4201" s="508"/>
      <c r="H4201" s="509"/>
      <c r="I4201" s="541"/>
      <c r="J4201" s="541"/>
      <c r="K4201" s="545"/>
      <c r="L4201" s="545"/>
      <c r="M4201" s="545" t="str">
        <f t="array" aca="1" ref="M4201" ca="1">IFERROR(_xludf.IFS(지출내역_LMT!$J4201="원천",지출내역_LMT!$K4201*3.3%*-1,지출내역_LMT!$J4201="원천/고용",SUM(지출내역_LMT!$K4201*3.3%*-1,지출내역_LMT!$K4201*75%*0.8%*-1)),"")</f>
        <v/>
      </c>
      <c r="N4201" s="545"/>
      <c r="O4201" s="541"/>
      <c r="P4201" s="541"/>
      <c r="Q4201" s="537"/>
      <c r="R4201" s="537"/>
      <c r="S4201" s="537"/>
    </row>
    <row r="4202" spans="2:19" ht="18.75" customHeight="1">
      <c r="B4202" s="540"/>
      <c r="C4202" s="540"/>
      <c r="D4202" s="538" t="str">
        <f ca="1">IFERROR(_xludf.XLOOKUP(E4202,예산코드!D:D,예산코드!A:A),"")</f>
        <v/>
      </c>
      <c r="E4202" s="540"/>
      <c r="F4202" s="542"/>
      <c r="G4202" s="506"/>
      <c r="H4202" s="507"/>
      <c r="I4202" s="540"/>
      <c r="J4202" s="540"/>
      <c r="K4202" s="543"/>
      <c r="L4202" s="543"/>
      <c r="M4202" s="543" t="str">
        <f t="array" aca="1" ref="M4202" ca="1">IFERROR(_xludf.IFS(지출내역_LMT!$J4202="원천",지출내역_LMT!$K4202*3.3%*-1,지출내역_LMT!$J4202="원천/고용",SUM(지출내역_LMT!$K4202*3.3%*-1,지출내역_LMT!$K4202*75%*0.8%*-1)),"")</f>
        <v/>
      </c>
      <c r="N4202" s="543"/>
      <c r="O4202" s="540"/>
      <c r="P4202" s="540"/>
      <c r="Q4202" s="537"/>
      <c r="R4202" s="537"/>
      <c r="S4202" s="537"/>
    </row>
    <row r="4203" spans="2:19" ht="18.75" customHeight="1">
      <c r="B4203" s="541"/>
      <c r="C4203" s="541"/>
      <c r="D4203" s="538" t="str">
        <f ca="1">IFERROR(_xludf.XLOOKUP(E4203,예산코드!D:D,예산코드!A:A),"")</f>
        <v/>
      </c>
      <c r="E4203" s="541"/>
      <c r="F4203" s="544"/>
      <c r="G4203" s="508"/>
      <c r="H4203" s="509"/>
      <c r="I4203" s="541"/>
      <c r="J4203" s="541"/>
      <c r="K4203" s="545"/>
      <c r="L4203" s="545"/>
      <c r="M4203" s="545" t="str">
        <f t="array" aca="1" ref="M4203" ca="1">IFERROR(_xludf.IFS(지출내역_LMT!$J4203="원천",지출내역_LMT!$K4203*3.3%*-1,지출내역_LMT!$J4203="원천/고용",SUM(지출내역_LMT!$K4203*3.3%*-1,지출내역_LMT!$K4203*75%*0.8%*-1)),"")</f>
        <v/>
      </c>
      <c r="N4203" s="545"/>
      <c r="O4203" s="541"/>
      <c r="P4203" s="541"/>
      <c r="Q4203" s="537"/>
      <c r="R4203" s="537"/>
      <c r="S4203" s="537"/>
    </row>
    <row r="4204" spans="2:19" ht="18.75" customHeight="1">
      <c r="B4204" s="540"/>
      <c r="C4204" s="540"/>
      <c r="D4204" s="538" t="str">
        <f ca="1">IFERROR(_xludf.XLOOKUP(E4204,예산코드!D:D,예산코드!A:A),"")</f>
        <v/>
      </c>
      <c r="E4204" s="540"/>
      <c r="F4204" s="542"/>
      <c r="G4204" s="506"/>
      <c r="H4204" s="507"/>
      <c r="I4204" s="540"/>
      <c r="J4204" s="540"/>
      <c r="K4204" s="543"/>
      <c r="L4204" s="543"/>
      <c r="M4204" s="543" t="str">
        <f t="array" aca="1" ref="M4204" ca="1">IFERROR(_xludf.IFS(지출내역_LMT!$J4204="원천",지출내역_LMT!$K4204*3.3%*-1,지출내역_LMT!$J4204="원천/고용",SUM(지출내역_LMT!$K4204*3.3%*-1,지출내역_LMT!$K4204*75%*0.8%*-1)),"")</f>
        <v/>
      </c>
      <c r="N4204" s="543"/>
      <c r="O4204" s="540"/>
      <c r="P4204" s="540"/>
      <c r="Q4204" s="537"/>
      <c r="R4204" s="537"/>
      <c r="S4204" s="537"/>
    </row>
    <row r="4205" spans="2:19" ht="18.75" customHeight="1">
      <c r="B4205" s="541"/>
      <c r="C4205" s="541"/>
      <c r="D4205" s="538" t="str">
        <f ca="1">IFERROR(_xludf.XLOOKUP(E4205,예산코드!D:D,예산코드!A:A),"")</f>
        <v/>
      </c>
      <c r="E4205" s="541"/>
      <c r="F4205" s="544"/>
      <c r="G4205" s="508"/>
      <c r="H4205" s="509"/>
      <c r="I4205" s="541"/>
      <c r="J4205" s="541"/>
      <c r="K4205" s="545"/>
      <c r="L4205" s="545"/>
      <c r="M4205" s="545" t="str">
        <f t="array" aca="1" ref="M4205" ca="1">IFERROR(_xludf.IFS(지출내역_LMT!$J4205="원천",지출내역_LMT!$K4205*3.3%*-1,지출내역_LMT!$J4205="원천/고용",SUM(지출내역_LMT!$K4205*3.3%*-1,지출내역_LMT!$K4205*75%*0.8%*-1)),"")</f>
        <v/>
      </c>
      <c r="N4205" s="545"/>
      <c r="O4205" s="541"/>
      <c r="P4205" s="541"/>
      <c r="Q4205" s="537"/>
      <c r="R4205" s="537"/>
      <c r="S4205" s="537"/>
    </row>
    <row r="4206" spans="2:19" ht="18.75" customHeight="1">
      <c r="B4206" s="540"/>
      <c r="C4206" s="540"/>
      <c r="D4206" s="538" t="str">
        <f ca="1">IFERROR(_xludf.XLOOKUP(E4206,예산코드!D:D,예산코드!A:A),"")</f>
        <v/>
      </c>
      <c r="E4206" s="540"/>
      <c r="F4206" s="542"/>
      <c r="G4206" s="506"/>
      <c r="H4206" s="507"/>
      <c r="I4206" s="540"/>
      <c r="J4206" s="540"/>
      <c r="K4206" s="543"/>
      <c r="L4206" s="543"/>
      <c r="M4206" s="543" t="str">
        <f t="array" aca="1" ref="M4206" ca="1">IFERROR(_xludf.IFS(지출내역_LMT!$J4206="원천",지출내역_LMT!$K4206*3.3%*-1,지출내역_LMT!$J4206="원천/고용",SUM(지출내역_LMT!$K4206*3.3%*-1,지출내역_LMT!$K4206*75%*0.8%*-1)),"")</f>
        <v/>
      </c>
      <c r="N4206" s="543"/>
      <c r="O4206" s="540"/>
      <c r="P4206" s="540"/>
      <c r="Q4206" s="537"/>
      <c r="R4206" s="537"/>
      <c r="S4206" s="537"/>
    </row>
    <row r="4207" spans="2:19" ht="18.75" customHeight="1">
      <c r="B4207" s="541"/>
      <c r="C4207" s="541"/>
      <c r="D4207" s="538" t="str">
        <f ca="1">IFERROR(_xludf.XLOOKUP(E4207,예산코드!D:D,예산코드!A:A),"")</f>
        <v/>
      </c>
      <c r="E4207" s="541"/>
      <c r="F4207" s="544"/>
      <c r="G4207" s="508"/>
      <c r="H4207" s="509"/>
      <c r="I4207" s="541"/>
      <c r="J4207" s="541"/>
      <c r="K4207" s="545"/>
      <c r="L4207" s="545"/>
      <c r="M4207" s="545" t="str">
        <f t="array" aca="1" ref="M4207" ca="1">IFERROR(_xludf.IFS(지출내역_LMT!$J4207="원천",지출내역_LMT!$K4207*3.3%*-1,지출내역_LMT!$J4207="원천/고용",SUM(지출내역_LMT!$K4207*3.3%*-1,지출내역_LMT!$K4207*75%*0.8%*-1)),"")</f>
        <v/>
      </c>
      <c r="N4207" s="545"/>
      <c r="O4207" s="541"/>
      <c r="P4207" s="541"/>
      <c r="Q4207" s="537"/>
      <c r="R4207" s="537"/>
      <c r="S4207" s="537"/>
    </row>
    <row r="4208" spans="2:19" ht="18.75" customHeight="1">
      <c r="B4208" s="540"/>
      <c r="C4208" s="540"/>
      <c r="D4208" s="538" t="str">
        <f ca="1">IFERROR(_xludf.XLOOKUP(E4208,예산코드!D:D,예산코드!A:A),"")</f>
        <v/>
      </c>
      <c r="E4208" s="540"/>
      <c r="F4208" s="542"/>
      <c r="G4208" s="506"/>
      <c r="H4208" s="507"/>
      <c r="I4208" s="540"/>
      <c r="J4208" s="540"/>
      <c r="K4208" s="543"/>
      <c r="L4208" s="543"/>
      <c r="M4208" s="543" t="str">
        <f t="array" aca="1" ref="M4208" ca="1">IFERROR(_xludf.IFS(지출내역_LMT!$J4208="원천",지출내역_LMT!$K4208*3.3%*-1,지출내역_LMT!$J4208="원천/고용",SUM(지출내역_LMT!$K4208*3.3%*-1,지출내역_LMT!$K4208*75%*0.8%*-1)),"")</f>
        <v/>
      </c>
      <c r="N4208" s="543"/>
      <c r="O4208" s="540"/>
      <c r="P4208" s="540"/>
      <c r="Q4208" s="537"/>
      <c r="R4208" s="537"/>
      <c r="S4208" s="537"/>
    </row>
    <row r="4209" spans="2:19" ht="18.75" customHeight="1">
      <c r="B4209" s="541"/>
      <c r="C4209" s="541"/>
      <c r="D4209" s="538" t="str">
        <f ca="1">IFERROR(_xludf.XLOOKUP(E4209,예산코드!D:D,예산코드!A:A),"")</f>
        <v/>
      </c>
      <c r="E4209" s="541"/>
      <c r="F4209" s="544"/>
      <c r="G4209" s="508"/>
      <c r="H4209" s="509"/>
      <c r="I4209" s="541"/>
      <c r="J4209" s="541"/>
      <c r="K4209" s="545"/>
      <c r="L4209" s="545"/>
      <c r="M4209" s="545" t="str">
        <f t="array" aca="1" ref="M4209" ca="1">IFERROR(_xludf.IFS(지출내역_LMT!$J4209="원천",지출내역_LMT!$K4209*3.3%*-1,지출내역_LMT!$J4209="원천/고용",SUM(지출내역_LMT!$K4209*3.3%*-1,지출내역_LMT!$K4209*75%*0.8%*-1)),"")</f>
        <v/>
      </c>
      <c r="N4209" s="545"/>
      <c r="O4209" s="541"/>
      <c r="P4209" s="541"/>
      <c r="Q4209" s="537"/>
      <c r="R4209" s="537"/>
      <c r="S4209" s="537"/>
    </row>
    <row r="4210" spans="2:19" ht="18.75" customHeight="1">
      <c r="B4210" s="540"/>
      <c r="C4210" s="540"/>
      <c r="D4210" s="538" t="str">
        <f ca="1">IFERROR(_xludf.XLOOKUP(E4210,예산코드!D:D,예산코드!A:A),"")</f>
        <v/>
      </c>
      <c r="E4210" s="540"/>
      <c r="F4210" s="542"/>
      <c r="G4210" s="506"/>
      <c r="H4210" s="507"/>
      <c r="I4210" s="540"/>
      <c r="J4210" s="540"/>
      <c r="K4210" s="543"/>
      <c r="L4210" s="543"/>
      <c r="M4210" s="543" t="str">
        <f t="array" aca="1" ref="M4210" ca="1">IFERROR(_xludf.IFS(지출내역_LMT!$J4210="원천",지출내역_LMT!$K4210*3.3%*-1,지출내역_LMT!$J4210="원천/고용",SUM(지출내역_LMT!$K4210*3.3%*-1,지출내역_LMT!$K4210*75%*0.8%*-1)),"")</f>
        <v/>
      </c>
      <c r="N4210" s="543"/>
      <c r="O4210" s="540"/>
      <c r="P4210" s="540"/>
      <c r="Q4210" s="537"/>
      <c r="R4210" s="537"/>
      <c r="S4210" s="537"/>
    </row>
    <row r="4211" spans="2:19" ht="18.75" customHeight="1">
      <c r="B4211" s="541"/>
      <c r="C4211" s="541"/>
      <c r="D4211" s="538" t="str">
        <f ca="1">IFERROR(_xludf.XLOOKUP(E4211,예산코드!D:D,예산코드!A:A),"")</f>
        <v/>
      </c>
      <c r="E4211" s="541"/>
      <c r="F4211" s="544"/>
      <c r="G4211" s="508"/>
      <c r="H4211" s="509"/>
      <c r="I4211" s="541"/>
      <c r="J4211" s="541"/>
      <c r="K4211" s="545"/>
      <c r="L4211" s="545"/>
      <c r="M4211" s="545" t="str">
        <f t="array" aca="1" ref="M4211" ca="1">IFERROR(_xludf.IFS(지출내역_LMT!$J4211="원천",지출내역_LMT!$K4211*3.3%*-1,지출내역_LMT!$J4211="원천/고용",SUM(지출내역_LMT!$K4211*3.3%*-1,지출내역_LMT!$K4211*75%*0.8%*-1)),"")</f>
        <v/>
      </c>
      <c r="N4211" s="545"/>
      <c r="O4211" s="541"/>
      <c r="P4211" s="541"/>
      <c r="Q4211" s="537"/>
      <c r="R4211" s="537"/>
      <c r="S4211" s="537"/>
    </row>
    <row r="4212" spans="2:19" ht="18.75" customHeight="1">
      <c r="B4212" s="540"/>
      <c r="C4212" s="540"/>
      <c r="D4212" s="538" t="str">
        <f ca="1">IFERROR(_xludf.XLOOKUP(E4212,예산코드!D:D,예산코드!A:A),"")</f>
        <v/>
      </c>
      <c r="E4212" s="540"/>
      <c r="F4212" s="542"/>
      <c r="G4212" s="506"/>
      <c r="H4212" s="507"/>
      <c r="I4212" s="540"/>
      <c r="J4212" s="540"/>
      <c r="K4212" s="543"/>
      <c r="L4212" s="543"/>
      <c r="M4212" s="543" t="str">
        <f t="array" aca="1" ref="M4212" ca="1">IFERROR(_xludf.IFS(지출내역_LMT!$J4212="원천",지출내역_LMT!$K4212*3.3%*-1,지출내역_LMT!$J4212="원천/고용",SUM(지출내역_LMT!$K4212*3.3%*-1,지출내역_LMT!$K4212*75%*0.8%*-1)),"")</f>
        <v/>
      </c>
      <c r="N4212" s="543"/>
      <c r="O4212" s="540"/>
      <c r="P4212" s="540"/>
      <c r="Q4212" s="537"/>
      <c r="R4212" s="537"/>
      <c r="S4212" s="537"/>
    </row>
    <row r="4213" spans="2:19" ht="18.75" customHeight="1">
      <c r="B4213" s="541"/>
      <c r="C4213" s="541"/>
      <c r="D4213" s="538" t="str">
        <f ca="1">IFERROR(_xludf.XLOOKUP(E4213,예산코드!D:D,예산코드!A:A),"")</f>
        <v/>
      </c>
      <c r="E4213" s="541"/>
      <c r="F4213" s="544"/>
      <c r="G4213" s="508"/>
      <c r="H4213" s="509"/>
      <c r="I4213" s="541"/>
      <c r="J4213" s="541"/>
      <c r="K4213" s="545"/>
      <c r="L4213" s="545"/>
      <c r="M4213" s="545" t="str">
        <f t="array" aca="1" ref="M4213" ca="1">IFERROR(_xludf.IFS(지출내역_LMT!$J4213="원천",지출내역_LMT!$K4213*3.3%*-1,지출내역_LMT!$J4213="원천/고용",SUM(지출내역_LMT!$K4213*3.3%*-1,지출내역_LMT!$K4213*75%*0.8%*-1)),"")</f>
        <v/>
      </c>
      <c r="N4213" s="545"/>
      <c r="O4213" s="541"/>
      <c r="P4213" s="541"/>
      <c r="Q4213" s="537"/>
      <c r="R4213" s="537"/>
      <c r="S4213" s="537"/>
    </row>
    <row r="4214" spans="2:19" ht="18.75" customHeight="1">
      <c r="B4214" s="540"/>
      <c r="C4214" s="540"/>
      <c r="D4214" s="538" t="str">
        <f ca="1">IFERROR(_xludf.XLOOKUP(E4214,예산코드!D:D,예산코드!A:A),"")</f>
        <v/>
      </c>
      <c r="E4214" s="540"/>
      <c r="F4214" s="542"/>
      <c r="G4214" s="506"/>
      <c r="H4214" s="507"/>
      <c r="I4214" s="540"/>
      <c r="J4214" s="540"/>
      <c r="K4214" s="543"/>
      <c r="L4214" s="543"/>
      <c r="M4214" s="543" t="str">
        <f t="array" aca="1" ref="M4214" ca="1">IFERROR(_xludf.IFS(지출내역_LMT!$J4214="원천",지출내역_LMT!$K4214*3.3%*-1,지출내역_LMT!$J4214="원천/고용",SUM(지출내역_LMT!$K4214*3.3%*-1,지출내역_LMT!$K4214*75%*0.8%*-1)),"")</f>
        <v/>
      </c>
      <c r="N4214" s="543"/>
      <c r="O4214" s="540"/>
      <c r="P4214" s="540"/>
      <c r="Q4214" s="537"/>
      <c r="R4214" s="537"/>
      <c r="S4214" s="537"/>
    </row>
    <row r="4215" spans="2:19" ht="18.75" customHeight="1">
      <c r="B4215" s="541"/>
      <c r="C4215" s="541"/>
      <c r="D4215" s="538" t="str">
        <f ca="1">IFERROR(_xludf.XLOOKUP(E4215,예산코드!D:D,예산코드!A:A),"")</f>
        <v/>
      </c>
      <c r="E4215" s="541"/>
      <c r="F4215" s="544"/>
      <c r="G4215" s="508"/>
      <c r="H4215" s="509"/>
      <c r="I4215" s="541"/>
      <c r="J4215" s="541"/>
      <c r="K4215" s="545"/>
      <c r="L4215" s="545"/>
      <c r="M4215" s="545" t="str">
        <f t="array" aca="1" ref="M4215" ca="1">IFERROR(_xludf.IFS(지출내역_LMT!$J4215="원천",지출내역_LMT!$K4215*3.3%*-1,지출내역_LMT!$J4215="원천/고용",SUM(지출내역_LMT!$K4215*3.3%*-1,지출내역_LMT!$K4215*75%*0.8%*-1)),"")</f>
        <v/>
      </c>
      <c r="N4215" s="545"/>
      <c r="O4215" s="541"/>
      <c r="P4215" s="541"/>
      <c r="Q4215" s="537"/>
      <c r="R4215" s="537"/>
      <c r="S4215" s="537"/>
    </row>
    <row r="4216" spans="2:19" ht="18.75" customHeight="1">
      <c r="B4216" s="540"/>
      <c r="C4216" s="540"/>
      <c r="D4216" s="538" t="str">
        <f ca="1">IFERROR(_xludf.XLOOKUP(E4216,예산코드!D:D,예산코드!A:A),"")</f>
        <v/>
      </c>
      <c r="E4216" s="540"/>
      <c r="F4216" s="542"/>
      <c r="G4216" s="506"/>
      <c r="H4216" s="507"/>
      <c r="I4216" s="540"/>
      <c r="J4216" s="540"/>
      <c r="K4216" s="543"/>
      <c r="L4216" s="543"/>
      <c r="M4216" s="543" t="str">
        <f t="array" aca="1" ref="M4216" ca="1">IFERROR(_xludf.IFS(지출내역_LMT!$J4216="원천",지출내역_LMT!$K4216*3.3%*-1,지출내역_LMT!$J4216="원천/고용",SUM(지출내역_LMT!$K4216*3.3%*-1,지출내역_LMT!$K4216*75%*0.8%*-1)),"")</f>
        <v/>
      </c>
      <c r="N4216" s="543"/>
      <c r="O4216" s="540"/>
      <c r="P4216" s="540"/>
      <c r="Q4216" s="537"/>
      <c r="R4216" s="537"/>
      <c r="S4216" s="537"/>
    </row>
    <row r="4217" spans="2:19" ht="18.75" customHeight="1">
      <c r="B4217" s="541"/>
      <c r="C4217" s="541"/>
      <c r="D4217" s="538" t="str">
        <f ca="1">IFERROR(_xludf.XLOOKUP(E4217,예산코드!D:D,예산코드!A:A),"")</f>
        <v/>
      </c>
      <c r="E4217" s="541"/>
      <c r="F4217" s="544"/>
      <c r="G4217" s="508"/>
      <c r="H4217" s="509"/>
      <c r="I4217" s="541"/>
      <c r="J4217" s="541"/>
      <c r="K4217" s="545"/>
      <c r="L4217" s="545"/>
      <c r="M4217" s="545" t="str">
        <f t="array" aca="1" ref="M4217" ca="1">IFERROR(_xludf.IFS(지출내역_LMT!$J4217="원천",지출내역_LMT!$K4217*3.3%*-1,지출내역_LMT!$J4217="원천/고용",SUM(지출내역_LMT!$K4217*3.3%*-1,지출내역_LMT!$K4217*75%*0.8%*-1)),"")</f>
        <v/>
      </c>
      <c r="N4217" s="545"/>
      <c r="O4217" s="541"/>
      <c r="P4217" s="541"/>
      <c r="Q4217" s="537"/>
      <c r="R4217" s="537"/>
      <c r="S4217" s="537"/>
    </row>
    <row r="4218" spans="2:19" ht="18.75" customHeight="1">
      <c r="B4218" s="540"/>
      <c r="C4218" s="540"/>
      <c r="D4218" s="538" t="str">
        <f ca="1">IFERROR(_xludf.XLOOKUP(E4218,예산코드!D:D,예산코드!A:A),"")</f>
        <v/>
      </c>
      <c r="E4218" s="540"/>
      <c r="F4218" s="542"/>
      <c r="G4218" s="506"/>
      <c r="H4218" s="507"/>
      <c r="I4218" s="540"/>
      <c r="J4218" s="540"/>
      <c r="K4218" s="543"/>
      <c r="L4218" s="543"/>
      <c r="M4218" s="543" t="str">
        <f t="array" aca="1" ref="M4218" ca="1">IFERROR(_xludf.IFS(지출내역_LMT!$J4218="원천",지출내역_LMT!$K4218*3.3%*-1,지출내역_LMT!$J4218="원천/고용",SUM(지출내역_LMT!$K4218*3.3%*-1,지출내역_LMT!$K4218*75%*0.8%*-1)),"")</f>
        <v/>
      </c>
      <c r="N4218" s="543"/>
      <c r="O4218" s="540"/>
      <c r="P4218" s="540"/>
      <c r="Q4218" s="537"/>
      <c r="R4218" s="537"/>
      <c r="S4218" s="537"/>
    </row>
    <row r="4219" spans="2:19" ht="18.75" customHeight="1">
      <c r="B4219" s="541"/>
      <c r="C4219" s="541"/>
      <c r="D4219" s="538" t="str">
        <f ca="1">IFERROR(_xludf.XLOOKUP(E4219,예산코드!D:D,예산코드!A:A),"")</f>
        <v/>
      </c>
      <c r="E4219" s="541"/>
      <c r="F4219" s="544"/>
      <c r="G4219" s="508"/>
      <c r="H4219" s="509"/>
      <c r="I4219" s="541"/>
      <c r="J4219" s="541"/>
      <c r="K4219" s="545"/>
      <c r="L4219" s="545"/>
      <c r="M4219" s="545" t="str">
        <f t="array" aca="1" ref="M4219" ca="1">IFERROR(_xludf.IFS(지출내역_LMT!$J4219="원천",지출내역_LMT!$K4219*3.3%*-1,지출내역_LMT!$J4219="원천/고용",SUM(지출내역_LMT!$K4219*3.3%*-1,지출내역_LMT!$K4219*75%*0.8%*-1)),"")</f>
        <v/>
      </c>
      <c r="N4219" s="545"/>
      <c r="O4219" s="541"/>
      <c r="P4219" s="541"/>
      <c r="Q4219" s="537"/>
      <c r="R4219" s="537"/>
      <c r="S4219" s="537"/>
    </row>
    <row r="4220" spans="2:19" ht="18.75" customHeight="1">
      <c r="B4220" s="540"/>
      <c r="C4220" s="540"/>
      <c r="D4220" s="538" t="str">
        <f ca="1">IFERROR(_xludf.XLOOKUP(E4220,예산코드!D:D,예산코드!A:A),"")</f>
        <v/>
      </c>
      <c r="E4220" s="540"/>
      <c r="F4220" s="542"/>
      <c r="G4220" s="506"/>
      <c r="H4220" s="507"/>
      <c r="I4220" s="540"/>
      <c r="J4220" s="540"/>
      <c r="K4220" s="543"/>
      <c r="L4220" s="543"/>
      <c r="M4220" s="543" t="str">
        <f t="array" aca="1" ref="M4220" ca="1">IFERROR(_xludf.IFS(지출내역_LMT!$J4220="원천",지출내역_LMT!$K4220*3.3%*-1,지출내역_LMT!$J4220="원천/고용",SUM(지출내역_LMT!$K4220*3.3%*-1,지출내역_LMT!$K4220*75%*0.8%*-1)),"")</f>
        <v/>
      </c>
      <c r="N4220" s="543"/>
      <c r="O4220" s="540"/>
      <c r="P4220" s="540"/>
      <c r="Q4220" s="537"/>
      <c r="R4220" s="537"/>
      <c r="S4220" s="537"/>
    </row>
    <row r="4221" spans="2:19" ht="18.75" customHeight="1">
      <c r="B4221" s="541"/>
      <c r="C4221" s="541"/>
      <c r="D4221" s="538" t="str">
        <f ca="1">IFERROR(_xludf.XLOOKUP(E4221,예산코드!D:D,예산코드!A:A),"")</f>
        <v/>
      </c>
      <c r="E4221" s="541"/>
      <c r="F4221" s="544"/>
      <c r="G4221" s="508"/>
      <c r="H4221" s="509"/>
      <c r="I4221" s="541"/>
      <c r="J4221" s="541"/>
      <c r="K4221" s="545"/>
      <c r="L4221" s="545"/>
      <c r="M4221" s="545" t="str">
        <f t="array" aca="1" ref="M4221" ca="1">IFERROR(_xludf.IFS(지출내역_LMT!$J4221="원천",지출내역_LMT!$K4221*3.3%*-1,지출내역_LMT!$J4221="원천/고용",SUM(지출내역_LMT!$K4221*3.3%*-1,지출내역_LMT!$K4221*75%*0.8%*-1)),"")</f>
        <v/>
      </c>
      <c r="N4221" s="545"/>
      <c r="O4221" s="541"/>
      <c r="P4221" s="541"/>
      <c r="Q4221" s="537"/>
      <c r="R4221" s="537"/>
      <c r="S4221" s="537"/>
    </row>
    <row r="4222" spans="2:19" ht="18.75" customHeight="1">
      <c r="B4222" s="540"/>
      <c r="C4222" s="540"/>
      <c r="D4222" s="538" t="str">
        <f ca="1">IFERROR(_xludf.XLOOKUP(E4222,예산코드!D:D,예산코드!A:A),"")</f>
        <v/>
      </c>
      <c r="E4222" s="540"/>
      <c r="F4222" s="542"/>
      <c r="G4222" s="506"/>
      <c r="H4222" s="507"/>
      <c r="I4222" s="540"/>
      <c r="J4222" s="540"/>
      <c r="K4222" s="543"/>
      <c r="L4222" s="543"/>
      <c r="M4222" s="543" t="str">
        <f t="array" aca="1" ref="M4222" ca="1">IFERROR(_xludf.IFS(지출내역_LMT!$J4222="원천",지출내역_LMT!$K4222*3.3%*-1,지출내역_LMT!$J4222="원천/고용",SUM(지출내역_LMT!$K4222*3.3%*-1,지출내역_LMT!$K4222*75%*0.8%*-1)),"")</f>
        <v/>
      </c>
      <c r="N4222" s="543"/>
      <c r="O4222" s="540"/>
      <c r="P4222" s="540"/>
      <c r="Q4222" s="537"/>
      <c r="R4222" s="537"/>
      <c r="S4222" s="537"/>
    </row>
    <row r="4223" spans="2:19" ht="18.75" customHeight="1">
      <c r="B4223" s="541"/>
      <c r="C4223" s="541"/>
      <c r="D4223" s="538" t="str">
        <f ca="1">IFERROR(_xludf.XLOOKUP(E4223,예산코드!D:D,예산코드!A:A),"")</f>
        <v/>
      </c>
      <c r="E4223" s="541"/>
      <c r="F4223" s="544"/>
      <c r="G4223" s="508"/>
      <c r="H4223" s="509"/>
      <c r="I4223" s="541"/>
      <c r="J4223" s="541"/>
      <c r="K4223" s="545"/>
      <c r="L4223" s="545"/>
      <c r="M4223" s="545" t="str">
        <f t="array" aca="1" ref="M4223" ca="1">IFERROR(_xludf.IFS(지출내역_LMT!$J4223="원천",지출내역_LMT!$K4223*3.3%*-1,지출내역_LMT!$J4223="원천/고용",SUM(지출내역_LMT!$K4223*3.3%*-1,지출내역_LMT!$K4223*75%*0.8%*-1)),"")</f>
        <v/>
      </c>
      <c r="N4223" s="545"/>
      <c r="O4223" s="541"/>
      <c r="P4223" s="541"/>
      <c r="Q4223" s="537"/>
      <c r="R4223" s="537"/>
      <c r="S4223" s="537"/>
    </row>
    <row r="4224" spans="2:19" ht="18.75" customHeight="1">
      <c r="B4224" s="540"/>
      <c r="C4224" s="540"/>
      <c r="D4224" s="538" t="str">
        <f ca="1">IFERROR(_xludf.XLOOKUP(E4224,예산코드!D:D,예산코드!A:A),"")</f>
        <v/>
      </c>
      <c r="E4224" s="540"/>
      <c r="F4224" s="542"/>
      <c r="G4224" s="506"/>
      <c r="H4224" s="507"/>
      <c r="I4224" s="540"/>
      <c r="J4224" s="540"/>
      <c r="K4224" s="543"/>
      <c r="L4224" s="543"/>
      <c r="M4224" s="543" t="str">
        <f t="array" aca="1" ref="M4224" ca="1">IFERROR(_xludf.IFS(지출내역_LMT!$J4224="원천",지출내역_LMT!$K4224*3.3%*-1,지출내역_LMT!$J4224="원천/고용",SUM(지출내역_LMT!$K4224*3.3%*-1,지출내역_LMT!$K4224*75%*0.8%*-1)),"")</f>
        <v/>
      </c>
      <c r="N4224" s="543"/>
      <c r="O4224" s="540"/>
      <c r="P4224" s="540"/>
      <c r="Q4224" s="537"/>
      <c r="R4224" s="537"/>
      <c r="S4224" s="537"/>
    </row>
    <row r="4225" spans="2:19" ht="18.75" customHeight="1">
      <c r="B4225" s="541"/>
      <c r="C4225" s="541"/>
      <c r="D4225" s="538" t="str">
        <f ca="1">IFERROR(_xludf.XLOOKUP(E4225,예산코드!D:D,예산코드!A:A),"")</f>
        <v/>
      </c>
      <c r="E4225" s="541"/>
      <c r="F4225" s="544"/>
      <c r="G4225" s="508"/>
      <c r="H4225" s="509"/>
      <c r="I4225" s="541"/>
      <c r="J4225" s="541"/>
      <c r="K4225" s="545"/>
      <c r="L4225" s="545"/>
      <c r="M4225" s="545" t="str">
        <f t="array" aca="1" ref="M4225" ca="1">IFERROR(_xludf.IFS(지출내역_LMT!$J4225="원천",지출내역_LMT!$K4225*3.3%*-1,지출내역_LMT!$J4225="원천/고용",SUM(지출내역_LMT!$K4225*3.3%*-1,지출내역_LMT!$K4225*75%*0.8%*-1)),"")</f>
        <v/>
      </c>
      <c r="N4225" s="545"/>
      <c r="O4225" s="541"/>
      <c r="P4225" s="541"/>
      <c r="Q4225" s="537"/>
      <c r="R4225" s="537"/>
      <c r="S4225" s="537"/>
    </row>
    <row r="4226" spans="2:19" ht="18.75" customHeight="1">
      <c r="B4226" s="540"/>
      <c r="C4226" s="540"/>
      <c r="D4226" s="538" t="str">
        <f ca="1">IFERROR(_xludf.XLOOKUP(E4226,예산코드!D:D,예산코드!A:A),"")</f>
        <v/>
      </c>
      <c r="E4226" s="540"/>
      <c r="F4226" s="542"/>
      <c r="G4226" s="506"/>
      <c r="H4226" s="507"/>
      <c r="I4226" s="540"/>
      <c r="J4226" s="540"/>
      <c r="K4226" s="543"/>
      <c r="L4226" s="543"/>
      <c r="M4226" s="543" t="str">
        <f t="array" aca="1" ref="M4226" ca="1">IFERROR(_xludf.IFS(지출내역_LMT!$J4226="원천",지출내역_LMT!$K4226*3.3%*-1,지출내역_LMT!$J4226="원천/고용",SUM(지출내역_LMT!$K4226*3.3%*-1,지출내역_LMT!$K4226*75%*0.8%*-1)),"")</f>
        <v/>
      </c>
      <c r="N4226" s="543"/>
      <c r="O4226" s="540"/>
      <c r="P4226" s="540"/>
      <c r="Q4226" s="537"/>
      <c r="R4226" s="537"/>
      <c r="S4226" s="537"/>
    </row>
    <row r="4227" spans="2:19" ht="18.75" customHeight="1">
      <c r="B4227" s="541"/>
      <c r="C4227" s="541"/>
      <c r="D4227" s="538" t="str">
        <f ca="1">IFERROR(_xludf.XLOOKUP(E4227,예산코드!D:D,예산코드!A:A),"")</f>
        <v/>
      </c>
      <c r="E4227" s="541"/>
      <c r="F4227" s="544"/>
      <c r="G4227" s="508"/>
      <c r="H4227" s="509"/>
      <c r="I4227" s="541"/>
      <c r="J4227" s="541"/>
      <c r="K4227" s="545"/>
      <c r="L4227" s="545"/>
      <c r="M4227" s="545" t="str">
        <f t="array" aca="1" ref="M4227" ca="1">IFERROR(_xludf.IFS(지출내역_LMT!$J4227="원천",지출내역_LMT!$K4227*3.3%*-1,지출내역_LMT!$J4227="원천/고용",SUM(지출내역_LMT!$K4227*3.3%*-1,지출내역_LMT!$K4227*75%*0.8%*-1)),"")</f>
        <v/>
      </c>
      <c r="N4227" s="545"/>
      <c r="O4227" s="541"/>
      <c r="P4227" s="541"/>
      <c r="Q4227" s="537"/>
      <c r="R4227" s="537"/>
      <c r="S4227" s="537"/>
    </row>
    <row r="4228" spans="2:19" ht="18.75" customHeight="1">
      <c r="B4228" s="540"/>
      <c r="C4228" s="540"/>
      <c r="D4228" s="538" t="str">
        <f ca="1">IFERROR(_xludf.XLOOKUP(E4228,예산코드!D:D,예산코드!A:A),"")</f>
        <v/>
      </c>
      <c r="E4228" s="540"/>
      <c r="F4228" s="542"/>
      <c r="G4228" s="506"/>
      <c r="H4228" s="507"/>
      <c r="I4228" s="540"/>
      <c r="J4228" s="540"/>
      <c r="K4228" s="543"/>
      <c r="L4228" s="543"/>
      <c r="M4228" s="543" t="str">
        <f t="array" aca="1" ref="M4228" ca="1">IFERROR(_xludf.IFS(지출내역_LMT!$J4228="원천",지출내역_LMT!$K4228*3.3%*-1,지출내역_LMT!$J4228="원천/고용",SUM(지출내역_LMT!$K4228*3.3%*-1,지출내역_LMT!$K4228*75%*0.8%*-1)),"")</f>
        <v/>
      </c>
      <c r="N4228" s="543"/>
      <c r="O4228" s="540"/>
      <c r="P4228" s="540"/>
      <c r="Q4228" s="537"/>
      <c r="R4228" s="537"/>
      <c r="S4228" s="537"/>
    </row>
    <row r="4229" spans="2:19" ht="18.75" customHeight="1">
      <c r="B4229" s="541"/>
      <c r="C4229" s="541"/>
      <c r="D4229" s="538" t="str">
        <f ca="1">IFERROR(_xludf.XLOOKUP(E4229,예산코드!D:D,예산코드!A:A),"")</f>
        <v/>
      </c>
      <c r="E4229" s="541"/>
      <c r="F4229" s="544"/>
      <c r="G4229" s="508"/>
      <c r="H4229" s="509"/>
      <c r="I4229" s="541"/>
      <c r="J4229" s="541"/>
      <c r="K4229" s="545"/>
      <c r="L4229" s="545"/>
      <c r="M4229" s="545" t="str">
        <f t="array" aca="1" ref="M4229" ca="1">IFERROR(_xludf.IFS(지출내역_LMT!$J4229="원천",지출내역_LMT!$K4229*3.3%*-1,지출내역_LMT!$J4229="원천/고용",SUM(지출내역_LMT!$K4229*3.3%*-1,지출내역_LMT!$K4229*75%*0.8%*-1)),"")</f>
        <v/>
      </c>
      <c r="N4229" s="545"/>
      <c r="O4229" s="541"/>
      <c r="P4229" s="541"/>
      <c r="Q4229" s="537"/>
      <c r="R4229" s="537"/>
      <c r="S4229" s="537"/>
    </row>
    <row r="4230" spans="2:19" ht="18.75" customHeight="1">
      <c r="B4230" s="540"/>
      <c r="C4230" s="540"/>
      <c r="D4230" s="538" t="str">
        <f ca="1">IFERROR(_xludf.XLOOKUP(E4230,예산코드!D:D,예산코드!A:A),"")</f>
        <v/>
      </c>
      <c r="E4230" s="540"/>
      <c r="F4230" s="542"/>
      <c r="G4230" s="506"/>
      <c r="H4230" s="507"/>
      <c r="I4230" s="540"/>
      <c r="J4230" s="540"/>
      <c r="K4230" s="543"/>
      <c r="L4230" s="543"/>
      <c r="M4230" s="543" t="str">
        <f t="array" aca="1" ref="M4230" ca="1">IFERROR(_xludf.IFS(지출내역_LMT!$J4230="원천",지출내역_LMT!$K4230*3.3%*-1,지출내역_LMT!$J4230="원천/고용",SUM(지출내역_LMT!$K4230*3.3%*-1,지출내역_LMT!$K4230*75%*0.8%*-1)),"")</f>
        <v/>
      </c>
      <c r="N4230" s="543"/>
      <c r="O4230" s="540"/>
      <c r="P4230" s="540"/>
      <c r="Q4230" s="537"/>
      <c r="R4230" s="537"/>
      <c r="S4230" s="537"/>
    </row>
    <row r="4231" spans="2:19" ht="18.75" customHeight="1">
      <c r="B4231" s="541"/>
      <c r="C4231" s="541"/>
      <c r="D4231" s="538" t="str">
        <f ca="1">IFERROR(_xludf.XLOOKUP(E4231,예산코드!D:D,예산코드!A:A),"")</f>
        <v/>
      </c>
      <c r="E4231" s="541"/>
      <c r="F4231" s="544"/>
      <c r="G4231" s="508"/>
      <c r="H4231" s="509"/>
      <c r="I4231" s="541"/>
      <c r="J4231" s="541"/>
      <c r="K4231" s="545"/>
      <c r="L4231" s="545"/>
      <c r="M4231" s="545" t="str">
        <f t="array" aca="1" ref="M4231" ca="1">IFERROR(_xludf.IFS(지출내역_LMT!$J4231="원천",지출내역_LMT!$K4231*3.3%*-1,지출내역_LMT!$J4231="원천/고용",SUM(지출내역_LMT!$K4231*3.3%*-1,지출내역_LMT!$K4231*75%*0.8%*-1)),"")</f>
        <v/>
      </c>
      <c r="N4231" s="545"/>
      <c r="O4231" s="541"/>
      <c r="P4231" s="541"/>
      <c r="Q4231" s="537"/>
      <c r="R4231" s="537"/>
      <c r="S4231" s="537"/>
    </row>
    <row r="4232" spans="2:19" ht="18.75" customHeight="1">
      <c r="B4232" s="540"/>
      <c r="C4232" s="540"/>
      <c r="D4232" s="538" t="str">
        <f ca="1">IFERROR(_xludf.XLOOKUP(E4232,예산코드!D:D,예산코드!A:A),"")</f>
        <v/>
      </c>
      <c r="E4232" s="540"/>
      <c r="F4232" s="542"/>
      <c r="G4232" s="506"/>
      <c r="H4232" s="507"/>
      <c r="I4232" s="540"/>
      <c r="J4232" s="540"/>
      <c r="K4232" s="543"/>
      <c r="L4232" s="543"/>
      <c r="M4232" s="543" t="str">
        <f t="array" aca="1" ref="M4232" ca="1">IFERROR(_xludf.IFS(지출내역_LMT!$J4232="원천",지출내역_LMT!$K4232*3.3%*-1,지출내역_LMT!$J4232="원천/고용",SUM(지출내역_LMT!$K4232*3.3%*-1,지출내역_LMT!$K4232*75%*0.8%*-1)),"")</f>
        <v/>
      </c>
      <c r="N4232" s="543"/>
      <c r="O4232" s="540"/>
      <c r="P4232" s="540"/>
      <c r="Q4232" s="537"/>
      <c r="R4232" s="537"/>
      <c r="S4232" s="537"/>
    </row>
    <row r="4233" spans="2:19" ht="18.75" customHeight="1">
      <c r="B4233" s="541"/>
      <c r="C4233" s="541"/>
      <c r="D4233" s="538" t="str">
        <f ca="1">IFERROR(_xludf.XLOOKUP(E4233,예산코드!D:D,예산코드!A:A),"")</f>
        <v/>
      </c>
      <c r="E4233" s="541"/>
      <c r="F4233" s="544"/>
      <c r="G4233" s="508"/>
      <c r="H4233" s="509"/>
      <c r="I4233" s="541"/>
      <c r="J4233" s="541"/>
      <c r="K4233" s="545"/>
      <c r="L4233" s="545"/>
      <c r="M4233" s="545" t="str">
        <f t="array" aca="1" ref="M4233" ca="1">IFERROR(_xludf.IFS(지출내역_LMT!$J4233="원천",지출내역_LMT!$K4233*3.3%*-1,지출내역_LMT!$J4233="원천/고용",SUM(지출내역_LMT!$K4233*3.3%*-1,지출내역_LMT!$K4233*75%*0.8%*-1)),"")</f>
        <v/>
      </c>
      <c r="N4233" s="545"/>
      <c r="O4233" s="541"/>
      <c r="P4233" s="541"/>
      <c r="Q4233" s="537"/>
      <c r="R4233" s="537"/>
      <c r="S4233" s="537"/>
    </row>
    <row r="4234" spans="2:19" ht="18.75" customHeight="1">
      <c r="B4234" s="540"/>
      <c r="C4234" s="540"/>
      <c r="D4234" s="538" t="str">
        <f ca="1">IFERROR(_xludf.XLOOKUP(E4234,예산코드!D:D,예산코드!A:A),"")</f>
        <v/>
      </c>
      <c r="E4234" s="540"/>
      <c r="F4234" s="542"/>
      <c r="G4234" s="506"/>
      <c r="H4234" s="507"/>
      <c r="I4234" s="540"/>
      <c r="J4234" s="540"/>
      <c r="K4234" s="543"/>
      <c r="L4234" s="543"/>
      <c r="M4234" s="543" t="str">
        <f t="array" aca="1" ref="M4234" ca="1">IFERROR(_xludf.IFS(지출내역_LMT!$J4234="원천",지출내역_LMT!$K4234*3.3%*-1,지출내역_LMT!$J4234="원천/고용",SUM(지출내역_LMT!$K4234*3.3%*-1,지출내역_LMT!$K4234*75%*0.8%*-1)),"")</f>
        <v/>
      </c>
      <c r="N4234" s="543"/>
      <c r="O4234" s="540"/>
      <c r="P4234" s="540"/>
      <c r="Q4234" s="537"/>
      <c r="R4234" s="537"/>
      <c r="S4234" s="537"/>
    </row>
    <row r="4235" spans="2:19" ht="18.75" customHeight="1">
      <c r="B4235" s="541"/>
      <c r="C4235" s="541"/>
      <c r="D4235" s="538" t="str">
        <f ca="1">IFERROR(_xludf.XLOOKUP(E4235,예산코드!D:D,예산코드!A:A),"")</f>
        <v/>
      </c>
      <c r="E4235" s="541"/>
      <c r="F4235" s="544"/>
      <c r="G4235" s="508"/>
      <c r="H4235" s="509"/>
      <c r="I4235" s="541"/>
      <c r="J4235" s="541"/>
      <c r="K4235" s="545"/>
      <c r="L4235" s="545"/>
      <c r="M4235" s="545" t="str">
        <f t="array" aca="1" ref="M4235" ca="1">IFERROR(_xludf.IFS(지출내역_LMT!$J4235="원천",지출내역_LMT!$K4235*3.3%*-1,지출내역_LMT!$J4235="원천/고용",SUM(지출내역_LMT!$K4235*3.3%*-1,지출내역_LMT!$K4235*75%*0.8%*-1)),"")</f>
        <v/>
      </c>
      <c r="N4235" s="545"/>
      <c r="O4235" s="541"/>
      <c r="P4235" s="541"/>
      <c r="Q4235" s="537"/>
      <c r="R4235" s="537"/>
      <c r="S4235" s="537"/>
    </row>
    <row r="4236" spans="2:19" ht="18.75" customHeight="1">
      <c r="B4236" s="540"/>
      <c r="C4236" s="540"/>
      <c r="D4236" s="538" t="str">
        <f ca="1">IFERROR(_xludf.XLOOKUP(E4236,예산코드!D:D,예산코드!A:A),"")</f>
        <v/>
      </c>
      <c r="E4236" s="540"/>
      <c r="F4236" s="542"/>
      <c r="G4236" s="506"/>
      <c r="H4236" s="507"/>
      <c r="I4236" s="540"/>
      <c r="J4236" s="540"/>
      <c r="K4236" s="543"/>
      <c r="L4236" s="543"/>
      <c r="M4236" s="543" t="str">
        <f t="array" aca="1" ref="M4236" ca="1">IFERROR(_xludf.IFS(지출내역_LMT!$J4236="원천",지출내역_LMT!$K4236*3.3%*-1,지출내역_LMT!$J4236="원천/고용",SUM(지출내역_LMT!$K4236*3.3%*-1,지출내역_LMT!$K4236*75%*0.8%*-1)),"")</f>
        <v/>
      </c>
      <c r="N4236" s="543"/>
      <c r="O4236" s="540"/>
      <c r="P4236" s="540"/>
      <c r="Q4236" s="537"/>
      <c r="R4236" s="537"/>
      <c r="S4236" s="537"/>
    </row>
    <row r="4237" spans="2:19" ht="18.75" customHeight="1">
      <c r="B4237" s="541"/>
      <c r="C4237" s="541"/>
      <c r="D4237" s="538" t="str">
        <f ca="1">IFERROR(_xludf.XLOOKUP(E4237,예산코드!D:D,예산코드!A:A),"")</f>
        <v/>
      </c>
      <c r="E4237" s="541"/>
      <c r="F4237" s="544"/>
      <c r="G4237" s="508"/>
      <c r="H4237" s="509"/>
      <c r="I4237" s="541"/>
      <c r="J4237" s="541"/>
      <c r="K4237" s="545"/>
      <c r="L4237" s="545"/>
      <c r="M4237" s="545" t="str">
        <f t="array" aca="1" ref="M4237" ca="1">IFERROR(_xludf.IFS(지출내역_LMT!$J4237="원천",지출내역_LMT!$K4237*3.3%*-1,지출내역_LMT!$J4237="원천/고용",SUM(지출내역_LMT!$K4237*3.3%*-1,지출내역_LMT!$K4237*75%*0.8%*-1)),"")</f>
        <v/>
      </c>
      <c r="N4237" s="545"/>
      <c r="O4237" s="541"/>
      <c r="P4237" s="541"/>
      <c r="Q4237" s="537"/>
      <c r="R4237" s="537"/>
      <c r="S4237" s="537"/>
    </row>
    <row r="4238" spans="2:19" ht="18.75" customHeight="1">
      <c r="B4238" s="540"/>
      <c r="C4238" s="540"/>
      <c r="D4238" s="538" t="str">
        <f ca="1">IFERROR(_xludf.XLOOKUP(E4238,예산코드!D:D,예산코드!A:A),"")</f>
        <v/>
      </c>
      <c r="E4238" s="540"/>
      <c r="F4238" s="542"/>
      <c r="G4238" s="506"/>
      <c r="H4238" s="507"/>
      <c r="I4238" s="540"/>
      <c r="J4238" s="540"/>
      <c r="K4238" s="543"/>
      <c r="L4238" s="543"/>
      <c r="M4238" s="543" t="str">
        <f t="array" aca="1" ref="M4238" ca="1">IFERROR(_xludf.IFS(지출내역_LMT!$J4238="원천",지출내역_LMT!$K4238*3.3%*-1,지출내역_LMT!$J4238="원천/고용",SUM(지출내역_LMT!$K4238*3.3%*-1,지출내역_LMT!$K4238*75%*0.8%*-1)),"")</f>
        <v/>
      </c>
      <c r="N4238" s="543"/>
      <c r="O4238" s="540"/>
      <c r="P4238" s="540"/>
      <c r="Q4238" s="537"/>
      <c r="R4238" s="537"/>
      <c r="S4238" s="537"/>
    </row>
    <row r="4239" spans="2:19" ht="18.75" customHeight="1">
      <c r="B4239" s="541"/>
      <c r="C4239" s="541"/>
      <c r="D4239" s="538" t="str">
        <f ca="1">IFERROR(_xludf.XLOOKUP(E4239,예산코드!D:D,예산코드!A:A),"")</f>
        <v/>
      </c>
      <c r="E4239" s="541"/>
      <c r="F4239" s="544"/>
      <c r="G4239" s="508"/>
      <c r="H4239" s="509"/>
      <c r="I4239" s="541"/>
      <c r="J4239" s="541"/>
      <c r="K4239" s="545"/>
      <c r="L4239" s="545"/>
      <c r="M4239" s="545" t="str">
        <f t="array" aca="1" ref="M4239" ca="1">IFERROR(_xludf.IFS(지출내역_LMT!$J4239="원천",지출내역_LMT!$K4239*3.3%*-1,지출내역_LMT!$J4239="원천/고용",SUM(지출내역_LMT!$K4239*3.3%*-1,지출내역_LMT!$K4239*75%*0.8%*-1)),"")</f>
        <v/>
      </c>
      <c r="N4239" s="545"/>
      <c r="O4239" s="541"/>
      <c r="P4239" s="541"/>
      <c r="Q4239" s="537"/>
      <c r="R4239" s="537"/>
      <c r="S4239" s="537"/>
    </row>
    <row r="4240" spans="2:19" ht="18.75" customHeight="1">
      <c r="B4240" s="540"/>
      <c r="C4240" s="540"/>
      <c r="D4240" s="538" t="str">
        <f ca="1">IFERROR(_xludf.XLOOKUP(E4240,예산코드!D:D,예산코드!A:A),"")</f>
        <v/>
      </c>
      <c r="E4240" s="540"/>
      <c r="F4240" s="542"/>
      <c r="G4240" s="506"/>
      <c r="H4240" s="507"/>
      <c r="I4240" s="540"/>
      <c r="J4240" s="540"/>
      <c r="K4240" s="543"/>
      <c r="L4240" s="543"/>
      <c r="M4240" s="543" t="str">
        <f t="array" aca="1" ref="M4240" ca="1">IFERROR(_xludf.IFS(지출내역_LMT!$J4240="원천",지출내역_LMT!$K4240*3.3%*-1,지출내역_LMT!$J4240="원천/고용",SUM(지출내역_LMT!$K4240*3.3%*-1,지출내역_LMT!$K4240*75%*0.8%*-1)),"")</f>
        <v/>
      </c>
      <c r="N4240" s="543"/>
      <c r="O4240" s="540"/>
      <c r="P4240" s="540"/>
      <c r="Q4240" s="537"/>
      <c r="R4240" s="537"/>
      <c r="S4240" s="537"/>
    </row>
    <row r="4241" spans="2:19" ht="18.75" customHeight="1">
      <c r="B4241" s="541"/>
      <c r="C4241" s="541"/>
      <c r="D4241" s="538" t="str">
        <f ca="1">IFERROR(_xludf.XLOOKUP(E4241,예산코드!D:D,예산코드!A:A),"")</f>
        <v/>
      </c>
      <c r="E4241" s="541"/>
      <c r="F4241" s="544"/>
      <c r="G4241" s="508"/>
      <c r="H4241" s="509"/>
      <c r="I4241" s="541"/>
      <c r="J4241" s="541"/>
      <c r="K4241" s="545"/>
      <c r="L4241" s="545"/>
      <c r="M4241" s="545" t="str">
        <f t="array" aca="1" ref="M4241" ca="1">IFERROR(_xludf.IFS(지출내역_LMT!$J4241="원천",지출내역_LMT!$K4241*3.3%*-1,지출내역_LMT!$J4241="원천/고용",SUM(지출내역_LMT!$K4241*3.3%*-1,지출내역_LMT!$K4241*75%*0.8%*-1)),"")</f>
        <v/>
      </c>
      <c r="N4241" s="545"/>
      <c r="O4241" s="541"/>
      <c r="P4241" s="541"/>
      <c r="Q4241" s="537"/>
      <c r="R4241" s="537"/>
      <c r="S4241" s="537"/>
    </row>
    <row r="4242" spans="2:19" ht="18.75" customHeight="1">
      <c r="B4242" s="540"/>
      <c r="C4242" s="540"/>
      <c r="D4242" s="538" t="str">
        <f ca="1">IFERROR(_xludf.XLOOKUP(E4242,예산코드!D:D,예산코드!A:A),"")</f>
        <v/>
      </c>
      <c r="E4242" s="540"/>
      <c r="F4242" s="542"/>
      <c r="G4242" s="506"/>
      <c r="H4242" s="507"/>
      <c r="I4242" s="540"/>
      <c r="J4242" s="540"/>
      <c r="K4242" s="543"/>
      <c r="L4242" s="543"/>
      <c r="M4242" s="543" t="str">
        <f t="array" aca="1" ref="M4242" ca="1">IFERROR(_xludf.IFS(지출내역_LMT!$J4242="원천",지출내역_LMT!$K4242*3.3%*-1,지출내역_LMT!$J4242="원천/고용",SUM(지출내역_LMT!$K4242*3.3%*-1,지출내역_LMT!$K4242*75%*0.8%*-1)),"")</f>
        <v/>
      </c>
      <c r="N4242" s="543"/>
      <c r="O4242" s="540"/>
      <c r="P4242" s="540"/>
      <c r="Q4242" s="537"/>
      <c r="R4242" s="537"/>
      <c r="S4242" s="537"/>
    </row>
    <row r="4243" spans="2:19" ht="18.75" customHeight="1">
      <c r="B4243" s="541"/>
      <c r="C4243" s="541"/>
      <c r="D4243" s="538" t="str">
        <f ca="1">IFERROR(_xludf.XLOOKUP(E4243,예산코드!D:D,예산코드!A:A),"")</f>
        <v/>
      </c>
      <c r="E4243" s="541"/>
      <c r="F4243" s="544"/>
      <c r="G4243" s="508"/>
      <c r="H4243" s="509"/>
      <c r="I4243" s="541"/>
      <c r="J4243" s="541"/>
      <c r="K4243" s="545"/>
      <c r="L4243" s="545"/>
      <c r="M4243" s="545" t="str">
        <f t="array" aca="1" ref="M4243" ca="1">IFERROR(_xludf.IFS(지출내역_LMT!$J4243="원천",지출내역_LMT!$K4243*3.3%*-1,지출내역_LMT!$J4243="원천/고용",SUM(지출내역_LMT!$K4243*3.3%*-1,지출내역_LMT!$K4243*75%*0.8%*-1)),"")</f>
        <v/>
      </c>
      <c r="N4243" s="545"/>
      <c r="O4243" s="541"/>
      <c r="P4243" s="541"/>
      <c r="Q4243" s="537"/>
      <c r="R4243" s="537"/>
      <c r="S4243" s="537"/>
    </row>
    <row r="4244" spans="2:19" ht="18.75" customHeight="1">
      <c r="B4244" s="540"/>
      <c r="C4244" s="540"/>
      <c r="D4244" s="538" t="str">
        <f ca="1">IFERROR(_xludf.XLOOKUP(E4244,예산코드!D:D,예산코드!A:A),"")</f>
        <v/>
      </c>
      <c r="E4244" s="540"/>
      <c r="F4244" s="542"/>
      <c r="G4244" s="506"/>
      <c r="H4244" s="507"/>
      <c r="I4244" s="540"/>
      <c r="J4244" s="540"/>
      <c r="K4244" s="543"/>
      <c r="L4244" s="543"/>
      <c r="M4244" s="543" t="str">
        <f t="array" aca="1" ref="M4244" ca="1">IFERROR(_xludf.IFS(지출내역_LMT!$J4244="원천",지출내역_LMT!$K4244*3.3%*-1,지출내역_LMT!$J4244="원천/고용",SUM(지출내역_LMT!$K4244*3.3%*-1,지출내역_LMT!$K4244*75%*0.8%*-1)),"")</f>
        <v/>
      </c>
      <c r="N4244" s="543"/>
      <c r="O4244" s="540"/>
      <c r="P4244" s="540"/>
      <c r="Q4244" s="537"/>
      <c r="R4244" s="537"/>
      <c r="S4244" s="537"/>
    </row>
    <row r="4245" spans="2:19" ht="18.75" customHeight="1">
      <c r="B4245" s="541"/>
      <c r="C4245" s="541"/>
      <c r="D4245" s="538" t="str">
        <f ca="1">IFERROR(_xludf.XLOOKUP(E4245,예산코드!D:D,예산코드!A:A),"")</f>
        <v/>
      </c>
      <c r="E4245" s="541"/>
      <c r="F4245" s="544"/>
      <c r="G4245" s="508"/>
      <c r="H4245" s="509"/>
      <c r="I4245" s="541"/>
      <c r="J4245" s="541"/>
      <c r="K4245" s="545"/>
      <c r="L4245" s="545"/>
      <c r="M4245" s="545" t="str">
        <f t="array" aca="1" ref="M4245" ca="1">IFERROR(_xludf.IFS(지출내역_LMT!$J4245="원천",지출내역_LMT!$K4245*3.3%*-1,지출내역_LMT!$J4245="원천/고용",SUM(지출내역_LMT!$K4245*3.3%*-1,지출내역_LMT!$K4245*75%*0.8%*-1)),"")</f>
        <v/>
      </c>
      <c r="N4245" s="545"/>
      <c r="O4245" s="541"/>
      <c r="P4245" s="541"/>
      <c r="Q4245" s="537"/>
      <c r="R4245" s="537"/>
      <c r="S4245" s="537"/>
    </row>
    <row r="4246" spans="2:19" ht="18.75" customHeight="1">
      <c r="B4246" s="540"/>
      <c r="C4246" s="540"/>
      <c r="D4246" s="538" t="str">
        <f ca="1">IFERROR(_xludf.XLOOKUP(E4246,예산코드!D:D,예산코드!A:A),"")</f>
        <v/>
      </c>
      <c r="E4246" s="540"/>
      <c r="F4246" s="542"/>
      <c r="G4246" s="506"/>
      <c r="H4246" s="507"/>
      <c r="I4246" s="540"/>
      <c r="J4246" s="540"/>
      <c r="K4246" s="543"/>
      <c r="L4246" s="543"/>
      <c r="M4246" s="543" t="str">
        <f t="array" aca="1" ref="M4246" ca="1">IFERROR(_xludf.IFS(지출내역_LMT!$J4246="원천",지출내역_LMT!$K4246*3.3%*-1,지출내역_LMT!$J4246="원천/고용",SUM(지출내역_LMT!$K4246*3.3%*-1,지출내역_LMT!$K4246*75%*0.8%*-1)),"")</f>
        <v/>
      </c>
      <c r="N4246" s="543"/>
      <c r="O4246" s="540"/>
      <c r="P4246" s="540"/>
      <c r="Q4246" s="537"/>
      <c r="R4246" s="537"/>
      <c r="S4246" s="537"/>
    </row>
    <row r="4247" spans="2:19" ht="18.75" customHeight="1">
      <c r="B4247" s="541"/>
      <c r="C4247" s="541"/>
      <c r="D4247" s="538" t="str">
        <f ca="1">IFERROR(_xludf.XLOOKUP(E4247,예산코드!D:D,예산코드!A:A),"")</f>
        <v/>
      </c>
      <c r="E4247" s="541"/>
      <c r="F4247" s="544"/>
      <c r="G4247" s="508"/>
      <c r="H4247" s="509"/>
      <c r="I4247" s="541"/>
      <c r="J4247" s="541"/>
      <c r="K4247" s="545"/>
      <c r="L4247" s="545"/>
      <c r="M4247" s="545" t="str">
        <f t="array" aca="1" ref="M4247" ca="1">IFERROR(_xludf.IFS(지출내역_LMT!$J4247="원천",지출내역_LMT!$K4247*3.3%*-1,지출내역_LMT!$J4247="원천/고용",SUM(지출내역_LMT!$K4247*3.3%*-1,지출내역_LMT!$K4247*75%*0.8%*-1)),"")</f>
        <v/>
      </c>
      <c r="N4247" s="545"/>
      <c r="O4247" s="541"/>
      <c r="P4247" s="541"/>
      <c r="Q4247" s="537"/>
      <c r="R4247" s="537"/>
      <c r="S4247" s="537"/>
    </row>
    <row r="4248" spans="2:19" ht="18.75" customHeight="1">
      <c r="B4248" s="540"/>
      <c r="C4248" s="540"/>
      <c r="D4248" s="538" t="str">
        <f ca="1">IFERROR(_xludf.XLOOKUP(E4248,예산코드!D:D,예산코드!A:A),"")</f>
        <v/>
      </c>
      <c r="E4248" s="540"/>
      <c r="F4248" s="542"/>
      <c r="G4248" s="506"/>
      <c r="H4248" s="507"/>
      <c r="I4248" s="540"/>
      <c r="J4248" s="540"/>
      <c r="K4248" s="543"/>
      <c r="L4248" s="543"/>
      <c r="M4248" s="543" t="str">
        <f t="array" aca="1" ref="M4248" ca="1">IFERROR(_xludf.IFS(지출내역_LMT!$J4248="원천",지출내역_LMT!$K4248*3.3%*-1,지출내역_LMT!$J4248="원천/고용",SUM(지출내역_LMT!$K4248*3.3%*-1,지출내역_LMT!$K4248*75%*0.8%*-1)),"")</f>
        <v/>
      </c>
      <c r="N4248" s="543"/>
      <c r="O4248" s="540"/>
      <c r="P4248" s="540"/>
      <c r="Q4248" s="537"/>
      <c r="R4248" s="537"/>
      <c r="S4248" s="537"/>
    </row>
    <row r="4249" spans="2:19" ht="18.75" customHeight="1">
      <c r="B4249" s="541"/>
      <c r="C4249" s="541"/>
      <c r="D4249" s="538" t="str">
        <f ca="1">IFERROR(_xludf.XLOOKUP(E4249,예산코드!D:D,예산코드!A:A),"")</f>
        <v/>
      </c>
      <c r="E4249" s="541"/>
      <c r="F4249" s="544"/>
      <c r="G4249" s="508"/>
      <c r="H4249" s="509"/>
      <c r="I4249" s="541"/>
      <c r="J4249" s="541"/>
      <c r="K4249" s="545"/>
      <c r="L4249" s="545"/>
      <c r="M4249" s="545" t="str">
        <f t="array" aca="1" ref="M4249" ca="1">IFERROR(_xludf.IFS(지출내역_LMT!$J4249="원천",지출내역_LMT!$K4249*3.3%*-1,지출내역_LMT!$J4249="원천/고용",SUM(지출내역_LMT!$K4249*3.3%*-1,지출내역_LMT!$K4249*75%*0.8%*-1)),"")</f>
        <v/>
      </c>
      <c r="N4249" s="545"/>
      <c r="O4249" s="541"/>
      <c r="P4249" s="541"/>
      <c r="Q4249" s="537"/>
      <c r="R4249" s="537"/>
      <c r="S4249" s="537"/>
    </row>
    <row r="4250" spans="2:19" ht="18.75" customHeight="1">
      <c r="B4250" s="540"/>
      <c r="C4250" s="540"/>
      <c r="D4250" s="538" t="str">
        <f ca="1">IFERROR(_xludf.XLOOKUP(E4250,예산코드!D:D,예산코드!A:A),"")</f>
        <v/>
      </c>
      <c r="E4250" s="540"/>
      <c r="F4250" s="542"/>
      <c r="G4250" s="506"/>
      <c r="H4250" s="507"/>
      <c r="I4250" s="540"/>
      <c r="J4250" s="540"/>
      <c r="K4250" s="543"/>
      <c r="L4250" s="543"/>
      <c r="M4250" s="543" t="str">
        <f t="array" aca="1" ref="M4250" ca="1">IFERROR(_xludf.IFS(지출내역_LMT!$J4250="원천",지출내역_LMT!$K4250*3.3%*-1,지출내역_LMT!$J4250="원천/고용",SUM(지출내역_LMT!$K4250*3.3%*-1,지출내역_LMT!$K4250*75%*0.8%*-1)),"")</f>
        <v/>
      </c>
      <c r="N4250" s="543"/>
      <c r="O4250" s="540"/>
      <c r="P4250" s="540"/>
      <c r="Q4250" s="537"/>
      <c r="R4250" s="537"/>
      <c r="S4250" s="537"/>
    </row>
    <row r="4251" spans="2:19" ht="18.75" customHeight="1">
      <c r="B4251" s="541"/>
      <c r="C4251" s="541"/>
      <c r="D4251" s="538" t="str">
        <f ca="1">IFERROR(_xludf.XLOOKUP(E4251,예산코드!D:D,예산코드!A:A),"")</f>
        <v/>
      </c>
      <c r="E4251" s="541"/>
      <c r="F4251" s="544"/>
      <c r="G4251" s="508"/>
      <c r="H4251" s="509"/>
      <c r="I4251" s="541"/>
      <c r="J4251" s="541"/>
      <c r="K4251" s="545"/>
      <c r="L4251" s="545"/>
      <c r="M4251" s="545" t="str">
        <f t="array" aca="1" ref="M4251" ca="1">IFERROR(_xludf.IFS(지출내역_LMT!$J4251="원천",지출내역_LMT!$K4251*3.3%*-1,지출내역_LMT!$J4251="원천/고용",SUM(지출내역_LMT!$K4251*3.3%*-1,지출내역_LMT!$K4251*75%*0.8%*-1)),"")</f>
        <v/>
      </c>
      <c r="N4251" s="545"/>
      <c r="O4251" s="541"/>
      <c r="P4251" s="541"/>
      <c r="Q4251" s="537"/>
      <c r="R4251" s="537"/>
      <c r="S4251" s="537"/>
    </row>
    <row r="4252" spans="2:19" ht="18.75" customHeight="1">
      <c r="B4252" s="540"/>
      <c r="C4252" s="540"/>
      <c r="D4252" s="538" t="str">
        <f ca="1">IFERROR(_xludf.XLOOKUP(E4252,예산코드!D:D,예산코드!A:A),"")</f>
        <v/>
      </c>
      <c r="E4252" s="540"/>
      <c r="F4252" s="542"/>
      <c r="G4252" s="506"/>
      <c r="H4252" s="507"/>
      <c r="I4252" s="540"/>
      <c r="J4252" s="540"/>
      <c r="K4252" s="543"/>
      <c r="L4252" s="543"/>
      <c r="M4252" s="543" t="str">
        <f t="array" aca="1" ref="M4252" ca="1">IFERROR(_xludf.IFS(지출내역_LMT!$J4252="원천",지출내역_LMT!$K4252*3.3%*-1,지출내역_LMT!$J4252="원천/고용",SUM(지출내역_LMT!$K4252*3.3%*-1,지출내역_LMT!$K4252*75%*0.8%*-1)),"")</f>
        <v/>
      </c>
      <c r="N4252" s="543"/>
      <c r="O4252" s="540"/>
      <c r="P4252" s="540"/>
      <c r="Q4252" s="537"/>
      <c r="R4252" s="537"/>
      <c r="S4252" s="537"/>
    </row>
    <row r="4253" spans="2:19" ht="18.75" customHeight="1">
      <c r="B4253" s="541"/>
      <c r="C4253" s="541"/>
      <c r="D4253" s="538" t="str">
        <f ca="1">IFERROR(_xludf.XLOOKUP(E4253,예산코드!D:D,예산코드!A:A),"")</f>
        <v/>
      </c>
      <c r="E4253" s="541"/>
      <c r="F4253" s="544"/>
      <c r="G4253" s="508"/>
      <c r="H4253" s="509"/>
      <c r="I4253" s="541"/>
      <c r="J4253" s="541"/>
      <c r="K4253" s="545"/>
      <c r="L4253" s="545"/>
      <c r="M4253" s="545" t="str">
        <f t="array" aca="1" ref="M4253" ca="1">IFERROR(_xludf.IFS(지출내역_LMT!$J4253="원천",지출내역_LMT!$K4253*3.3%*-1,지출내역_LMT!$J4253="원천/고용",SUM(지출내역_LMT!$K4253*3.3%*-1,지출내역_LMT!$K4253*75%*0.8%*-1)),"")</f>
        <v/>
      </c>
      <c r="N4253" s="545"/>
      <c r="O4253" s="541"/>
      <c r="P4253" s="541"/>
      <c r="Q4253" s="537"/>
      <c r="R4253" s="537"/>
      <c r="S4253" s="537"/>
    </row>
    <row r="4254" spans="2:19" ht="18.75" customHeight="1">
      <c r="B4254" s="540"/>
      <c r="C4254" s="540"/>
      <c r="D4254" s="538" t="str">
        <f ca="1">IFERROR(_xludf.XLOOKUP(E4254,예산코드!D:D,예산코드!A:A),"")</f>
        <v/>
      </c>
      <c r="E4254" s="540"/>
      <c r="F4254" s="542"/>
      <c r="G4254" s="506"/>
      <c r="H4254" s="507"/>
      <c r="I4254" s="540"/>
      <c r="J4254" s="540"/>
      <c r="K4254" s="543"/>
      <c r="L4254" s="543"/>
      <c r="M4254" s="543" t="str">
        <f t="array" aca="1" ref="M4254" ca="1">IFERROR(_xludf.IFS(지출내역_LMT!$J4254="원천",지출내역_LMT!$K4254*3.3%*-1,지출내역_LMT!$J4254="원천/고용",SUM(지출내역_LMT!$K4254*3.3%*-1,지출내역_LMT!$K4254*75%*0.8%*-1)),"")</f>
        <v/>
      </c>
      <c r="N4254" s="543"/>
      <c r="O4254" s="540"/>
      <c r="P4254" s="540"/>
      <c r="Q4254" s="537"/>
      <c r="R4254" s="537"/>
      <c r="S4254" s="537"/>
    </row>
    <row r="4255" spans="2:19" ht="18.75" customHeight="1">
      <c r="B4255" s="541"/>
      <c r="C4255" s="541"/>
      <c r="D4255" s="538" t="str">
        <f ca="1">IFERROR(_xludf.XLOOKUP(E4255,예산코드!D:D,예산코드!A:A),"")</f>
        <v/>
      </c>
      <c r="E4255" s="541"/>
      <c r="F4255" s="544"/>
      <c r="G4255" s="508"/>
      <c r="H4255" s="509"/>
      <c r="I4255" s="541"/>
      <c r="J4255" s="541"/>
      <c r="K4255" s="545"/>
      <c r="L4255" s="545"/>
      <c r="M4255" s="545" t="str">
        <f t="array" aca="1" ref="M4255" ca="1">IFERROR(_xludf.IFS(지출내역_LMT!$J4255="원천",지출내역_LMT!$K4255*3.3%*-1,지출내역_LMT!$J4255="원천/고용",SUM(지출내역_LMT!$K4255*3.3%*-1,지출내역_LMT!$K4255*75%*0.8%*-1)),"")</f>
        <v/>
      </c>
      <c r="N4255" s="545"/>
      <c r="O4255" s="541"/>
      <c r="P4255" s="541"/>
      <c r="Q4255" s="537"/>
      <c r="R4255" s="537"/>
      <c r="S4255" s="537"/>
    </row>
    <row r="4256" spans="2:19" ht="18.75" customHeight="1">
      <c r="B4256" s="540"/>
      <c r="C4256" s="540"/>
      <c r="D4256" s="538" t="str">
        <f ca="1">IFERROR(_xludf.XLOOKUP(E4256,예산코드!D:D,예산코드!A:A),"")</f>
        <v/>
      </c>
      <c r="E4256" s="540"/>
      <c r="F4256" s="542"/>
      <c r="G4256" s="506"/>
      <c r="H4256" s="507"/>
      <c r="I4256" s="540"/>
      <c r="J4256" s="540"/>
      <c r="K4256" s="543"/>
      <c r="L4256" s="543"/>
      <c r="M4256" s="543" t="str">
        <f t="array" aca="1" ref="M4256" ca="1">IFERROR(_xludf.IFS(지출내역_LMT!$J4256="원천",지출내역_LMT!$K4256*3.3%*-1,지출내역_LMT!$J4256="원천/고용",SUM(지출내역_LMT!$K4256*3.3%*-1,지출내역_LMT!$K4256*75%*0.8%*-1)),"")</f>
        <v/>
      </c>
      <c r="N4256" s="543"/>
      <c r="O4256" s="540"/>
      <c r="P4256" s="540"/>
      <c r="Q4256" s="537"/>
      <c r="R4256" s="537"/>
      <c r="S4256" s="537"/>
    </row>
    <row r="4257" spans="2:19" ht="18.75" customHeight="1">
      <c r="B4257" s="541"/>
      <c r="C4257" s="541"/>
      <c r="D4257" s="538" t="str">
        <f ca="1">IFERROR(_xludf.XLOOKUP(E4257,예산코드!D:D,예산코드!A:A),"")</f>
        <v/>
      </c>
      <c r="E4257" s="541"/>
      <c r="F4257" s="544"/>
      <c r="G4257" s="508"/>
      <c r="H4257" s="509"/>
      <c r="I4257" s="541"/>
      <c r="J4257" s="541"/>
      <c r="K4257" s="545"/>
      <c r="L4257" s="545"/>
      <c r="M4257" s="545" t="str">
        <f t="array" aca="1" ref="M4257" ca="1">IFERROR(_xludf.IFS(지출내역_LMT!$J4257="원천",지출내역_LMT!$K4257*3.3%*-1,지출내역_LMT!$J4257="원천/고용",SUM(지출내역_LMT!$K4257*3.3%*-1,지출내역_LMT!$K4257*75%*0.8%*-1)),"")</f>
        <v/>
      </c>
      <c r="N4257" s="545"/>
      <c r="O4257" s="541"/>
      <c r="P4257" s="541"/>
      <c r="Q4257" s="537"/>
      <c r="R4257" s="537"/>
      <c r="S4257" s="537"/>
    </row>
    <row r="4258" spans="2:19" ht="18.75" customHeight="1">
      <c r="B4258" s="540"/>
      <c r="C4258" s="540"/>
      <c r="D4258" s="538" t="str">
        <f ca="1">IFERROR(_xludf.XLOOKUP(E4258,예산코드!D:D,예산코드!A:A),"")</f>
        <v/>
      </c>
      <c r="E4258" s="540"/>
      <c r="F4258" s="542"/>
      <c r="G4258" s="506"/>
      <c r="H4258" s="507"/>
      <c r="I4258" s="540"/>
      <c r="J4258" s="540"/>
      <c r="K4258" s="543"/>
      <c r="L4258" s="543"/>
      <c r="M4258" s="543" t="str">
        <f t="array" aca="1" ref="M4258" ca="1">IFERROR(_xludf.IFS(지출내역_LMT!$J4258="원천",지출내역_LMT!$K4258*3.3%*-1,지출내역_LMT!$J4258="원천/고용",SUM(지출내역_LMT!$K4258*3.3%*-1,지출내역_LMT!$K4258*75%*0.8%*-1)),"")</f>
        <v/>
      </c>
      <c r="N4258" s="543"/>
      <c r="O4258" s="540"/>
      <c r="P4258" s="540"/>
      <c r="Q4258" s="537"/>
      <c r="R4258" s="537"/>
      <c r="S4258" s="537"/>
    </row>
    <row r="4259" spans="2:19" ht="18.75" customHeight="1">
      <c r="B4259" s="541"/>
      <c r="C4259" s="541"/>
      <c r="D4259" s="538" t="str">
        <f ca="1">IFERROR(_xludf.XLOOKUP(E4259,예산코드!D:D,예산코드!A:A),"")</f>
        <v/>
      </c>
      <c r="E4259" s="541"/>
      <c r="F4259" s="544"/>
      <c r="G4259" s="508"/>
      <c r="H4259" s="509"/>
      <c r="I4259" s="541"/>
      <c r="J4259" s="541"/>
      <c r="K4259" s="545"/>
      <c r="L4259" s="545"/>
      <c r="M4259" s="545" t="str">
        <f t="array" aca="1" ref="M4259" ca="1">IFERROR(_xludf.IFS(지출내역_LMT!$J4259="원천",지출내역_LMT!$K4259*3.3%*-1,지출내역_LMT!$J4259="원천/고용",SUM(지출내역_LMT!$K4259*3.3%*-1,지출내역_LMT!$K4259*75%*0.8%*-1)),"")</f>
        <v/>
      </c>
      <c r="N4259" s="545"/>
      <c r="O4259" s="541"/>
      <c r="P4259" s="541"/>
      <c r="Q4259" s="537"/>
      <c r="R4259" s="537"/>
      <c r="S4259" s="537"/>
    </row>
    <row r="4260" spans="2:19" ht="18.75" customHeight="1">
      <c r="B4260" s="540"/>
      <c r="C4260" s="540"/>
      <c r="D4260" s="538" t="str">
        <f ca="1">IFERROR(_xludf.XLOOKUP(E4260,예산코드!D:D,예산코드!A:A),"")</f>
        <v/>
      </c>
      <c r="E4260" s="540"/>
      <c r="F4260" s="542"/>
      <c r="G4260" s="506"/>
      <c r="H4260" s="507"/>
      <c r="I4260" s="540"/>
      <c r="J4260" s="540"/>
      <c r="K4260" s="543"/>
      <c r="L4260" s="543"/>
      <c r="M4260" s="543" t="str">
        <f t="array" aca="1" ref="M4260" ca="1">IFERROR(_xludf.IFS(지출내역_LMT!$J4260="원천",지출내역_LMT!$K4260*3.3%*-1,지출내역_LMT!$J4260="원천/고용",SUM(지출내역_LMT!$K4260*3.3%*-1,지출내역_LMT!$K4260*75%*0.8%*-1)),"")</f>
        <v/>
      </c>
      <c r="N4260" s="543"/>
      <c r="O4260" s="540"/>
      <c r="P4260" s="540"/>
      <c r="Q4260" s="537"/>
      <c r="R4260" s="537"/>
      <c r="S4260" s="537"/>
    </row>
    <row r="4261" spans="2:19" ht="18.75" customHeight="1">
      <c r="B4261" s="541"/>
      <c r="C4261" s="541"/>
      <c r="D4261" s="538" t="str">
        <f ca="1">IFERROR(_xludf.XLOOKUP(E4261,예산코드!D:D,예산코드!A:A),"")</f>
        <v/>
      </c>
      <c r="E4261" s="541"/>
      <c r="F4261" s="544"/>
      <c r="G4261" s="508"/>
      <c r="H4261" s="509"/>
      <c r="I4261" s="541"/>
      <c r="J4261" s="541"/>
      <c r="K4261" s="545"/>
      <c r="L4261" s="545"/>
      <c r="M4261" s="545" t="str">
        <f t="array" aca="1" ref="M4261" ca="1">IFERROR(_xludf.IFS(지출내역_LMT!$J4261="원천",지출내역_LMT!$K4261*3.3%*-1,지출내역_LMT!$J4261="원천/고용",SUM(지출내역_LMT!$K4261*3.3%*-1,지출내역_LMT!$K4261*75%*0.8%*-1)),"")</f>
        <v/>
      </c>
      <c r="N4261" s="545"/>
      <c r="O4261" s="541"/>
      <c r="P4261" s="541"/>
      <c r="Q4261" s="537"/>
      <c r="R4261" s="537"/>
      <c r="S4261" s="537"/>
    </row>
    <row r="4262" spans="2:19" ht="18.75" customHeight="1">
      <c r="B4262" s="540"/>
      <c r="C4262" s="540"/>
      <c r="D4262" s="538" t="str">
        <f ca="1">IFERROR(_xludf.XLOOKUP(E4262,예산코드!D:D,예산코드!A:A),"")</f>
        <v/>
      </c>
      <c r="E4262" s="540"/>
      <c r="F4262" s="542"/>
      <c r="G4262" s="506"/>
      <c r="H4262" s="507"/>
      <c r="I4262" s="540"/>
      <c r="J4262" s="540"/>
      <c r="K4262" s="543"/>
      <c r="L4262" s="543"/>
      <c r="M4262" s="543" t="str">
        <f t="array" aca="1" ref="M4262" ca="1">IFERROR(_xludf.IFS(지출내역_LMT!$J4262="원천",지출내역_LMT!$K4262*3.3%*-1,지출내역_LMT!$J4262="원천/고용",SUM(지출내역_LMT!$K4262*3.3%*-1,지출내역_LMT!$K4262*75%*0.8%*-1)),"")</f>
        <v/>
      </c>
      <c r="N4262" s="543"/>
      <c r="O4262" s="540"/>
      <c r="P4262" s="540"/>
      <c r="Q4262" s="537"/>
      <c r="R4262" s="537"/>
      <c r="S4262" s="537"/>
    </row>
    <row r="4263" spans="2:19" ht="18.75" customHeight="1">
      <c r="B4263" s="541"/>
      <c r="C4263" s="541"/>
      <c r="D4263" s="538" t="str">
        <f ca="1">IFERROR(_xludf.XLOOKUP(E4263,예산코드!D:D,예산코드!A:A),"")</f>
        <v/>
      </c>
      <c r="E4263" s="541"/>
      <c r="F4263" s="544"/>
      <c r="G4263" s="508"/>
      <c r="H4263" s="509"/>
      <c r="I4263" s="541"/>
      <c r="J4263" s="541"/>
      <c r="K4263" s="545"/>
      <c r="L4263" s="545"/>
      <c r="M4263" s="545" t="str">
        <f t="array" aca="1" ref="M4263" ca="1">IFERROR(_xludf.IFS(지출내역_LMT!$J4263="원천",지출내역_LMT!$K4263*3.3%*-1,지출내역_LMT!$J4263="원천/고용",SUM(지출내역_LMT!$K4263*3.3%*-1,지출내역_LMT!$K4263*75%*0.8%*-1)),"")</f>
        <v/>
      </c>
      <c r="N4263" s="545"/>
      <c r="O4263" s="541"/>
      <c r="P4263" s="541"/>
      <c r="Q4263" s="537"/>
      <c r="R4263" s="537"/>
      <c r="S4263" s="537"/>
    </row>
    <row r="4264" spans="2:19" ht="18.75" customHeight="1">
      <c r="B4264" s="540"/>
      <c r="C4264" s="540"/>
      <c r="D4264" s="538" t="str">
        <f ca="1">IFERROR(_xludf.XLOOKUP(E4264,예산코드!D:D,예산코드!A:A),"")</f>
        <v/>
      </c>
      <c r="E4264" s="540"/>
      <c r="F4264" s="542"/>
      <c r="G4264" s="506"/>
      <c r="H4264" s="507"/>
      <c r="I4264" s="540"/>
      <c r="J4264" s="540"/>
      <c r="K4264" s="543"/>
      <c r="L4264" s="543"/>
      <c r="M4264" s="543" t="str">
        <f t="array" aca="1" ref="M4264" ca="1">IFERROR(_xludf.IFS(지출내역_LMT!$J4264="원천",지출내역_LMT!$K4264*3.3%*-1,지출내역_LMT!$J4264="원천/고용",SUM(지출내역_LMT!$K4264*3.3%*-1,지출내역_LMT!$K4264*75%*0.8%*-1)),"")</f>
        <v/>
      </c>
      <c r="N4264" s="543"/>
      <c r="O4264" s="540"/>
      <c r="P4264" s="540"/>
      <c r="Q4264" s="537"/>
      <c r="R4264" s="537"/>
      <c r="S4264" s="537"/>
    </row>
    <row r="4265" spans="2:19" ht="18.75" customHeight="1">
      <c r="B4265" s="541"/>
      <c r="C4265" s="541"/>
      <c r="D4265" s="538" t="str">
        <f ca="1">IFERROR(_xludf.XLOOKUP(E4265,예산코드!D:D,예산코드!A:A),"")</f>
        <v/>
      </c>
      <c r="E4265" s="541"/>
      <c r="F4265" s="544"/>
      <c r="G4265" s="508"/>
      <c r="H4265" s="509"/>
      <c r="I4265" s="541"/>
      <c r="J4265" s="541"/>
      <c r="K4265" s="545"/>
      <c r="L4265" s="545"/>
      <c r="M4265" s="545" t="str">
        <f t="array" aca="1" ref="M4265" ca="1">IFERROR(_xludf.IFS(지출내역_LMT!$J4265="원천",지출내역_LMT!$K4265*3.3%*-1,지출내역_LMT!$J4265="원천/고용",SUM(지출내역_LMT!$K4265*3.3%*-1,지출내역_LMT!$K4265*75%*0.8%*-1)),"")</f>
        <v/>
      </c>
      <c r="N4265" s="545"/>
      <c r="O4265" s="541"/>
      <c r="P4265" s="541"/>
      <c r="Q4265" s="537"/>
      <c r="R4265" s="537"/>
      <c r="S4265" s="537"/>
    </row>
    <row r="4266" spans="2:19" ht="18.75" customHeight="1">
      <c r="B4266" s="540"/>
      <c r="C4266" s="540"/>
      <c r="D4266" s="538" t="str">
        <f ca="1">IFERROR(_xludf.XLOOKUP(E4266,예산코드!D:D,예산코드!A:A),"")</f>
        <v/>
      </c>
      <c r="E4266" s="540"/>
      <c r="F4266" s="542"/>
      <c r="G4266" s="506"/>
      <c r="H4266" s="507"/>
      <c r="I4266" s="540"/>
      <c r="J4266" s="540"/>
      <c r="K4266" s="543"/>
      <c r="L4266" s="543"/>
      <c r="M4266" s="543" t="str">
        <f t="array" aca="1" ref="M4266" ca="1">IFERROR(_xludf.IFS(지출내역_LMT!$J4266="원천",지출내역_LMT!$K4266*3.3%*-1,지출내역_LMT!$J4266="원천/고용",SUM(지출내역_LMT!$K4266*3.3%*-1,지출내역_LMT!$K4266*75%*0.8%*-1)),"")</f>
        <v/>
      </c>
      <c r="N4266" s="543"/>
      <c r="O4266" s="540"/>
      <c r="P4266" s="540"/>
      <c r="Q4266" s="537"/>
      <c r="R4266" s="537"/>
      <c r="S4266" s="537"/>
    </row>
    <row r="4267" spans="2:19" ht="18.75" customHeight="1">
      <c r="B4267" s="541"/>
      <c r="C4267" s="541"/>
      <c r="D4267" s="538" t="str">
        <f ca="1">IFERROR(_xludf.XLOOKUP(E4267,예산코드!D:D,예산코드!A:A),"")</f>
        <v/>
      </c>
      <c r="E4267" s="541"/>
      <c r="F4267" s="544"/>
      <c r="G4267" s="508"/>
      <c r="H4267" s="509"/>
      <c r="I4267" s="541"/>
      <c r="J4267" s="541"/>
      <c r="K4267" s="545"/>
      <c r="L4267" s="545"/>
      <c r="M4267" s="545" t="str">
        <f t="array" aca="1" ref="M4267" ca="1">IFERROR(_xludf.IFS(지출내역_LMT!$J4267="원천",지출내역_LMT!$K4267*3.3%*-1,지출내역_LMT!$J4267="원천/고용",SUM(지출내역_LMT!$K4267*3.3%*-1,지출내역_LMT!$K4267*75%*0.8%*-1)),"")</f>
        <v/>
      </c>
      <c r="N4267" s="545"/>
      <c r="O4267" s="541"/>
      <c r="P4267" s="541"/>
      <c r="Q4267" s="537"/>
      <c r="R4267" s="537"/>
      <c r="S4267" s="537"/>
    </row>
    <row r="4268" spans="2:19" ht="18.75" customHeight="1">
      <c r="B4268" s="540"/>
      <c r="C4268" s="540"/>
      <c r="D4268" s="538" t="str">
        <f ca="1">IFERROR(_xludf.XLOOKUP(E4268,예산코드!D:D,예산코드!A:A),"")</f>
        <v/>
      </c>
      <c r="E4268" s="540"/>
      <c r="F4268" s="542"/>
      <c r="G4268" s="506"/>
      <c r="H4268" s="507"/>
      <c r="I4268" s="540"/>
      <c r="J4268" s="540"/>
      <c r="K4268" s="543"/>
      <c r="L4268" s="543"/>
      <c r="M4268" s="543" t="str">
        <f t="array" aca="1" ref="M4268" ca="1">IFERROR(_xludf.IFS(지출내역_LMT!$J4268="원천",지출내역_LMT!$K4268*3.3%*-1,지출내역_LMT!$J4268="원천/고용",SUM(지출내역_LMT!$K4268*3.3%*-1,지출내역_LMT!$K4268*75%*0.8%*-1)),"")</f>
        <v/>
      </c>
      <c r="N4268" s="543"/>
      <c r="O4268" s="540"/>
      <c r="P4268" s="540"/>
      <c r="Q4268" s="537"/>
      <c r="R4268" s="537"/>
      <c r="S4268" s="537"/>
    </row>
    <row r="4269" spans="2:19" ht="18.75" customHeight="1">
      <c r="B4269" s="541"/>
      <c r="C4269" s="541"/>
      <c r="D4269" s="538" t="str">
        <f ca="1">IFERROR(_xludf.XLOOKUP(E4269,예산코드!D:D,예산코드!A:A),"")</f>
        <v/>
      </c>
      <c r="E4269" s="541"/>
      <c r="F4269" s="544"/>
      <c r="G4269" s="508"/>
      <c r="H4269" s="509"/>
      <c r="I4269" s="541"/>
      <c r="J4269" s="541"/>
      <c r="K4269" s="545"/>
      <c r="L4269" s="545"/>
      <c r="M4269" s="545" t="str">
        <f t="array" aca="1" ref="M4269" ca="1">IFERROR(_xludf.IFS(지출내역_LMT!$J4269="원천",지출내역_LMT!$K4269*3.3%*-1,지출내역_LMT!$J4269="원천/고용",SUM(지출내역_LMT!$K4269*3.3%*-1,지출내역_LMT!$K4269*75%*0.8%*-1)),"")</f>
        <v/>
      </c>
      <c r="N4269" s="545"/>
      <c r="O4269" s="541"/>
      <c r="P4269" s="541"/>
      <c r="Q4269" s="537"/>
      <c r="R4269" s="537"/>
      <c r="S4269" s="537"/>
    </row>
    <row r="4270" spans="2:19" ht="18.75" customHeight="1">
      <c r="B4270" s="540"/>
      <c r="C4270" s="540"/>
      <c r="D4270" s="538" t="str">
        <f ca="1">IFERROR(_xludf.XLOOKUP(E4270,예산코드!D:D,예산코드!A:A),"")</f>
        <v/>
      </c>
      <c r="E4270" s="540"/>
      <c r="F4270" s="542"/>
      <c r="G4270" s="506"/>
      <c r="H4270" s="507"/>
      <c r="I4270" s="540"/>
      <c r="J4270" s="540"/>
      <c r="K4270" s="543"/>
      <c r="L4270" s="543"/>
      <c r="M4270" s="543" t="str">
        <f t="array" aca="1" ref="M4270" ca="1">IFERROR(_xludf.IFS(지출내역_LMT!$J4270="원천",지출내역_LMT!$K4270*3.3%*-1,지출내역_LMT!$J4270="원천/고용",SUM(지출내역_LMT!$K4270*3.3%*-1,지출내역_LMT!$K4270*75%*0.8%*-1)),"")</f>
        <v/>
      </c>
      <c r="N4270" s="543"/>
      <c r="O4270" s="540"/>
      <c r="P4270" s="540"/>
      <c r="Q4270" s="537"/>
      <c r="R4270" s="537"/>
      <c r="S4270" s="537"/>
    </row>
    <row r="4271" spans="2:19" ht="18.75" customHeight="1">
      <c r="B4271" s="541"/>
      <c r="C4271" s="541"/>
      <c r="D4271" s="538" t="str">
        <f ca="1">IFERROR(_xludf.XLOOKUP(E4271,예산코드!D:D,예산코드!A:A),"")</f>
        <v/>
      </c>
      <c r="E4271" s="541"/>
      <c r="F4271" s="544"/>
      <c r="G4271" s="508"/>
      <c r="H4271" s="509"/>
      <c r="I4271" s="541"/>
      <c r="J4271" s="541"/>
      <c r="K4271" s="545"/>
      <c r="L4271" s="545"/>
      <c r="M4271" s="545" t="str">
        <f t="array" aca="1" ref="M4271" ca="1">IFERROR(_xludf.IFS(지출내역_LMT!$J4271="원천",지출내역_LMT!$K4271*3.3%*-1,지출내역_LMT!$J4271="원천/고용",SUM(지출내역_LMT!$K4271*3.3%*-1,지출내역_LMT!$K4271*75%*0.8%*-1)),"")</f>
        <v/>
      </c>
      <c r="N4271" s="545"/>
      <c r="O4271" s="541"/>
      <c r="P4271" s="541"/>
      <c r="Q4271" s="537"/>
      <c r="R4271" s="537"/>
      <c r="S4271" s="537"/>
    </row>
    <row r="4272" spans="2:19" ht="18.75" customHeight="1">
      <c r="B4272" s="540"/>
      <c r="C4272" s="540"/>
      <c r="D4272" s="538" t="str">
        <f ca="1">IFERROR(_xludf.XLOOKUP(E4272,예산코드!D:D,예산코드!A:A),"")</f>
        <v/>
      </c>
      <c r="E4272" s="540"/>
      <c r="F4272" s="542"/>
      <c r="G4272" s="506"/>
      <c r="H4272" s="507"/>
      <c r="I4272" s="540"/>
      <c r="J4272" s="540"/>
      <c r="K4272" s="543"/>
      <c r="L4272" s="543"/>
      <c r="M4272" s="543" t="str">
        <f t="array" aca="1" ref="M4272" ca="1">IFERROR(_xludf.IFS(지출내역_LMT!$J4272="원천",지출내역_LMT!$K4272*3.3%*-1,지출내역_LMT!$J4272="원천/고용",SUM(지출내역_LMT!$K4272*3.3%*-1,지출내역_LMT!$K4272*75%*0.8%*-1)),"")</f>
        <v/>
      </c>
      <c r="N4272" s="543"/>
      <c r="O4272" s="540"/>
      <c r="P4272" s="540"/>
      <c r="Q4272" s="537"/>
      <c r="R4272" s="537"/>
      <c r="S4272" s="537"/>
    </row>
    <row r="4273" spans="2:19" ht="18.75" customHeight="1">
      <c r="B4273" s="541"/>
      <c r="C4273" s="541"/>
      <c r="D4273" s="538" t="str">
        <f ca="1">IFERROR(_xludf.XLOOKUP(E4273,예산코드!D:D,예산코드!A:A),"")</f>
        <v/>
      </c>
      <c r="E4273" s="541"/>
      <c r="F4273" s="544"/>
      <c r="G4273" s="508"/>
      <c r="H4273" s="509"/>
      <c r="I4273" s="541"/>
      <c r="J4273" s="541"/>
      <c r="K4273" s="545"/>
      <c r="L4273" s="545"/>
      <c r="M4273" s="545" t="str">
        <f t="array" aca="1" ref="M4273" ca="1">IFERROR(_xludf.IFS(지출내역_LMT!$J4273="원천",지출내역_LMT!$K4273*3.3%*-1,지출내역_LMT!$J4273="원천/고용",SUM(지출내역_LMT!$K4273*3.3%*-1,지출내역_LMT!$K4273*75%*0.8%*-1)),"")</f>
        <v/>
      </c>
      <c r="N4273" s="545"/>
      <c r="O4273" s="541"/>
      <c r="P4273" s="541"/>
      <c r="Q4273" s="537"/>
      <c r="R4273" s="537"/>
      <c r="S4273" s="537"/>
    </row>
    <row r="4274" spans="2:19" ht="18.75" customHeight="1">
      <c r="B4274" s="540"/>
      <c r="C4274" s="540"/>
      <c r="D4274" s="538" t="str">
        <f ca="1">IFERROR(_xludf.XLOOKUP(E4274,예산코드!D:D,예산코드!A:A),"")</f>
        <v/>
      </c>
      <c r="E4274" s="540"/>
      <c r="F4274" s="542"/>
      <c r="G4274" s="506"/>
      <c r="H4274" s="507"/>
      <c r="I4274" s="540"/>
      <c r="J4274" s="540"/>
      <c r="K4274" s="543"/>
      <c r="L4274" s="543"/>
      <c r="M4274" s="543" t="str">
        <f t="array" aca="1" ref="M4274" ca="1">IFERROR(_xludf.IFS(지출내역_LMT!$J4274="원천",지출내역_LMT!$K4274*3.3%*-1,지출내역_LMT!$J4274="원천/고용",SUM(지출내역_LMT!$K4274*3.3%*-1,지출내역_LMT!$K4274*75%*0.8%*-1)),"")</f>
        <v/>
      </c>
      <c r="N4274" s="543"/>
      <c r="O4274" s="540"/>
      <c r="P4274" s="540"/>
      <c r="Q4274" s="537"/>
      <c r="R4274" s="537"/>
      <c r="S4274" s="537"/>
    </row>
    <row r="4275" spans="2:19" ht="18.75" customHeight="1">
      <c r="B4275" s="541"/>
      <c r="C4275" s="541"/>
      <c r="D4275" s="538" t="str">
        <f ca="1">IFERROR(_xludf.XLOOKUP(E4275,예산코드!D:D,예산코드!A:A),"")</f>
        <v/>
      </c>
      <c r="E4275" s="541"/>
      <c r="F4275" s="544"/>
      <c r="G4275" s="508"/>
      <c r="H4275" s="509"/>
      <c r="I4275" s="541"/>
      <c r="J4275" s="541"/>
      <c r="K4275" s="545"/>
      <c r="L4275" s="545"/>
      <c r="M4275" s="545" t="str">
        <f t="array" aca="1" ref="M4275" ca="1">IFERROR(_xludf.IFS(지출내역_LMT!$J4275="원천",지출내역_LMT!$K4275*3.3%*-1,지출내역_LMT!$J4275="원천/고용",SUM(지출내역_LMT!$K4275*3.3%*-1,지출내역_LMT!$K4275*75%*0.8%*-1)),"")</f>
        <v/>
      </c>
      <c r="N4275" s="545"/>
      <c r="O4275" s="541"/>
      <c r="P4275" s="541"/>
      <c r="Q4275" s="537"/>
      <c r="R4275" s="537"/>
      <c r="S4275" s="537"/>
    </row>
    <row r="4276" spans="2:19" ht="18.75" customHeight="1">
      <c r="B4276" s="540"/>
      <c r="C4276" s="540"/>
      <c r="D4276" s="538" t="str">
        <f ca="1">IFERROR(_xludf.XLOOKUP(E4276,예산코드!D:D,예산코드!A:A),"")</f>
        <v/>
      </c>
      <c r="E4276" s="540"/>
      <c r="F4276" s="542"/>
      <c r="G4276" s="506"/>
      <c r="H4276" s="507"/>
      <c r="I4276" s="540"/>
      <c r="J4276" s="540"/>
      <c r="K4276" s="543"/>
      <c r="L4276" s="543"/>
      <c r="M4276" s="543" t="str">
        <f t="array" aca="1" ref="M4276" ca="1">IFERROR(_xludf.IFS(지출내역_LMT!$J4276="원천",지출내역_LMT!$K4276*3.3%*-1,지출내역_LMT!$J4276="원천/고용",SUM(지출내역_LMT!$K4276*3.3%*-1,지출내역_LMT!$K4276*75%*0.8%*-1)),"")</f>
        <v/>
      </c>
      <c r="N4276" s="543"/>
      <c r="O4276" s="540"/>
      <c r="P4276" s="540"/>
      <c r="Q4276" s="537"/>
      <c r="R4276" s="537"/>
      <c r="S4276" s="537"/>
    </row>
    <row r="4277" spans="2:19" ht="18.75" customHeight="1">
      <c r="B4277" s="541"/>
      <c r="C4277" s="541"/>
      <c r="D4277" s="538" t="str">
        <f ca="1">IFERROR(_xludf.XLOOKUP(E4277,예산코드!D:D,예산코드!A:A),"")</f>
        <v/>
      </c>
      <c r="E4277" s="541"/>
      <c r="F4277" s="544"/>
      <c r="G4277" s="508"/>
      <c r="H4277" s="509"/>
      <c r="I4277" s="541"/>
      <c r="J4277" s="541"/>
      <c r="K4277" s="545"/>
      <c r="L4277" s="545"/>
      <c r="M4277" s="545" t="str">
        <f t="array" aca="1" ref="M4277" ca="1">IFERROR(_xludf.IFS(지출내역_LMT!$J4277="원천",지출내역_LMT!$K4277*3.3%*-1,지출내역_LMT!$J4277="원천/고용",SUM(지출내역_LMT!$K4277*3.3%*-1,지출내역_LMT!$K4277*75%*0.8%*-1)),"")</f>
        <v/>
      </c>
      <c r="N4277" s="545"/>
      <c r="O4277" s="541"/>
      <c r="P4277" s="541"/>
      <c r="Q4277" s="537"/>
      <c r="R4277" s="537"/>
      <c r="S4277" s="537"/>
    </row>
    <row r="4278" spans="2:19" ht="18.75" customHeight="1">
      <c r="B4278" s="540"/>
      <c r="C4278" s="540"/>
      <c r="D4278" s="538" t="str">
        <f ca="1">IFERROR(_xludf.XLOOKUP(E4278,예산코드!D:D,예산코드!A:A),"")</f>
        <v/>
      </c>
      <c r="E4278" s="540"/>
      <c r="F4278" s="542"/>
      <c r="G4278" s="506"/>
      <c r="H4278" s="507"/>
      <c r="I4278" s="540"/>
      <c r="J4278" s="540"/>
      <c r="K4278" s="543"/>
      <c r="L4278" s="543"/>
      <c r="M4278" s="543" t="str">
        <f t="array" aca="1" ref="M4278" ca="1">IFERROR(_xludf.IFS(지출내역_LMT!$J4278="원천",지출내역_LMT!$K4278*3.3%*-1,지출내역_LMT!$J4278="원천/고용",SUM(지출내역_LMT!$K4278*3.3%*-1,지출내역_LMT!$K4278*75%*0.8%*-1)),"")</f>
        <v/>
      </c>
      <c r="N4278" s="543"/>
      <c r="O4278" s="540"/>
      <c r="P4278" s="540"/>
      <c r="Q4278" s="537"/>
      <c r="R4278" s="537"/>
      <c r="S4278" s="537"/>
    </row>
    <row r="4279" spans="2:19" ht="18.75" customHeight="1">
      <c r="B4279" s="541"/>
      <c r="C4279" s="541"/>
      <c r="D4279" s="538" t="str">
        <f ca="1">IFERROR(_xludf.XLOOKUP(E4279,예산코드!D:D,예산코드!A:A),"")</f>
        <v/>
      </c>
      <c r="E4279" s="541"/>
      <c r="F4279" s="544"/>
      <c r="G4279" s="508"/>
      <c r="H4279" s="509"/>
      <c r="I4279" s="541"/>
      <c r="J4279" s="541"/>
      <c r="K4279" s="545"/>
      <c r="L4279" s="545"/>
      <c r="M4279" s="545" t="str">
        <f t="array" aca="1" ref="M4279" ca="1">IFERROR(_xludf.IFS(지출내역_LMT!$J4279="원천",지출내역_LMT!$K4279*3.3%*-1,지출내역_LMT!$J4279="원천/고용",SUM(지출내역_LMT!$K4279*3.3%*-1,지출내역_LMT!$K4279*75%*0.8%*-1)),"")</f>
        <v/>
      </c>
      <c r="N4279" s="545"/>
      <c r="O4279" s="541"/>
      <c r="P4279" s="541"/>
      <c r="Q4279" s="537"/>
      <c r="R4279" s="537"/>
      <c r="S4279" s="537"/>
    </row>
    <row r="4280" spans="2:19" ht="18.75" customHeight="1">
      <c r="B4280" s="540"/>
      <c r="C4280" s="540"/>
      <c r="D4280" s="538" t="str">
        <f ca="1">IFERROR(_xludf.XLOOKUP(E4280,예산코드!D:D,예산코드!A:A),"")</f>
        <v/>
      </c>
      <c r="E4280" s="540"/>
      <c r="F4280" s="542"/>
      <c r="G4280" s="506"/>
      <c r="H4280" s="507"/>
      <c r="I4280" s="540"/>
      <c r="J4280" s="540"/>
      <c r="K4280" s="543"/>
      <c r="L4280" s="543"/>
      <c r="M4280" s="543" t="str">
        <f t="array" aca="1" ref="M4280" ca="1">IFERROR(_xludf.IFS(지출내역_LMT!$J4280="원천",지출내역_LMT!$K4280*3.3%*-1,지출내역_LMT!$J4280="원천/고용",SUM(지출내역_LMT!$K4280*3.3%*-1,지출내역_LMT!$K4280*75%*0.8%*-1)),"")</f>
        <v/>
      </c>
      <c r="N4280" s="543"/>
      <c r="O4280" s="540"/>
      <c r="P4280" s="540"/>
      <c r="Q4280" s="537"/>
      <c r="R4280" s="537"/>
      <c r="S4280" s="537"/>
    </row>
    <row r="4281" spans="2:19" ht="18.75" customHeight="1">
      <c r="B4281" s="541"/>
      <c r="C4281" s="541"/>
      <c r="D4281" s="538" t="str">
        <f ca="1">IFERROR(_xludf.XLOOKUP(E4281,예산코드!D:D,예산코드!A:A),"")</f>
        <v/>
      </c>
      <c r="E4281" s="541"/>
      <c r="F4281" s="544"/>
      <c r="G4281" s="508"/>
      <c r="H4281" s="509"/>
      <c r="I4281" s="541"/>
      <c r="J4281" s="541"/>
      <c r="K4281" s="545"/>
      <c r="L4281" s="545"/>
      <c r="M4281" s="545" t="str">
        <f t="array" aca="1" ref="M4281" ca="1">IFERROR(_xludf.IFS(지출내역_LMT!$J4281="원천",지출내역_LMT!$K4281*3.3%*-1,지출내역_LMT!$J4281="원천/고용",SUM(지출내역_LMT!$K4281*3.3%*-1,지출내역_LMT!$K4281*75%*0.8%*-1)),"")</f>
        <v/>
      </c>
      <c r="N4281" s="545"/>
      <c r="O4281" s="541"/>
      <c r="P4281" s="541"/>
      <c r="Q4281" s="537"/>
      <c r="R4281" s="537"/>
      <c r="S4281" s="537"/>
    </row>
    <row r="4282" spans="2:19" ht="18.75" customHeight="1">
      <c r="B4282" s="540"/>
      <c r="C4282" s="540"/>
      <c r="D4282" s="538" t="str">
        <f ca="1">IFERROR(_xludf.XLOOKUP(E4282,예산코드!D:D,예산코드!A:A),"")</f>
        <v/>
      </c>
      <c r="E4282" s="540"/>
      <c r="F4282" s="542"/>
      <c r="G4282" s="506"/>
      <c r="H4282" s="507"/>
      <c r="I4282" s="540"/>
      <c r="J4282" s="540"/>
      <c r="K4282" s="543"/>
      <c r="L4282" s="543"/>
      <c r="M4282" s="543" t="str">
        <f t="array" aca="1" ref="M4282" ca="1">IFERROR(_xludf.IFS(지출내역_LMT!$J4282="원천",지출내역_LMT!$K4282*3.3%*-1,지출내역_LMT!$J4282="원천/고용",SUM(지출내역_LMT!$K4282*3.3%*-1,지출내역_LMT!$K4282*75%*0.8%*-1)),"")</f>
        <v/>
      </c>
      <c r="N4282" s="543"/>
      <c r="O4282" s="540"/>
      <c r="P4282" s="540"/>
      <c r="Q4282" s="537"/>
      <c r="R4282" s="537"/>
      <c r="S4282" s="537"/>
    </row>
    <row r="4283" spans="2:19" ht="18.75" customHeight="1">
      <c r="B4283" s="541"/>
      <c r="C4283" s="541"/>
      <c r="D4283" s="538" t="str">
        <f ca="1">IFERROR(_xludf.XLOOKUP(E4283,예산코드!D:D,예산코드!A:A),"")</f>
        <v/>
      </c>
      <c r="E4283" s="541"/>
      <c r="F4283" s="544"/>
      <c r="G4283" s="508"/>
      <c r="H4283" s="509"/>
      <c r="I4283" s="541"/>
      <c r="J4283" s="541"/>
      <c r="K4283" s="545"/>
      <c r="L4283" s="545"/>
      <c r="M4283" s="545" t="str">
        <f t="array" aca="1" ref="M4283" ca="1">IFERROR(_xludf.IFS(지출내역_LMT!$J4283="원천",지출내역_LMT!$K4283*3.3%*-1,지출내역_LMT!$J4283="원천/고용",SUM(지출내역_LMT!$K4283*3.3%*-1,지출내역_LMT!$K4283*75%*0.8%*-1)),"")</f>
        <v/>
      </c>
      <c r="N4283" s="545"/>
      <c r="O4283" s="541"/>
      <c r="P4283" s="541"/>
      <c r="Q4283" s="537"/>
      <c r="R4283" s="537"/>
      <c r="S4283" s="537"/>
    </row>
    <row r="4284" spans="2:19" ht="18.75" customHeight="1">
      <c r="B4284" s="540"/>
      <c r="C4284" s="540"/>
      <c r="D4284" s="538" t="str">
        <f ca="1">IFERROR(_xludf.XLOOKUP(E4284,예산코드!D:D,예산코드!A:A),"")</f>
        <v/>
      </c>
      <c r="E4284" s="540"/>
      <c r="F4284" s="542"/>
      <c r="G4284" s="506"/>
      <c r="H4284" s="507"/>
      <c r="I4284" s="540"/>
      <c r="J4284" s="540"/>
      <c r="K4284" s="543"/>
      <c r="L4284" s="543"/>
      <c r="M4284" s="543" t="str">
        <f t="array" aca="1" ref="M4284" ca="1">IFERROR(_xludf.IFS(지출내역_LMT!$J4284="원천",지출내역_LMT!$K4284*3.3%*-1,지출내역_LMT!$J4284="원천/고용",SUM(지출내역_LMT!$K4284*3.3%*-1,지출내역_LMT!$K4284*75%*0.8%*-1)),"")</f>
        <v/>
      </c>
      <c r="N4284" s="543"/>
      <c r="O4284" s="540"/>
      <c r="P4284" s="540"/>
      <c r="Q4284" s="537"/>
      <c r="R4284" s="537"/>
      <c r="S4284" s="537"/>
    </row>
    <row r="4285" spans="2:19" ht="18.75" customHeight="1">
      <c r="B4285" s="541"/>
      <c r="C4285" s="541"/>
      <c r="D4285" s="538" t="str">
        <f ca="1">IFERROR(_xludf.XLOOKUP(E4285,예산코드!D:D,예산코드!A:A),"")</f>
        <v/>
      </c>
      <c r="E4285" s="541"/>
      <c r="F4285" s="544"/>
      <c r="G4285" s="508"/>
      <c r="H4285" s="509"/>
      <c r="I4285" s="541"/>
      <c r="J4285" s="541"/>
      <c r="K4285" s="545"/>
      <c r="L4285" s="545"/>
      <c r="M4285" s="545" t="str">
        <f t="array" aca="1" ref="M4285" ca="1">IFERROR(_xludf.IFS(지출내역_LMT!$J4285="원천",지출내역_LMT!$K4285*3.3%*-1,지출내역_LMT!$J4285="원천/고용",SUM(지출내역_LMT!$K4285*3.3%*-1,지출내역_LMT!$K4285*75%*0.8%*-1)),"")</f>
        <v/>
      </c>
      <c r="N4285" s="545"/>
      <c r="O4285" s="541"/>
      <c r="P4285" s="541"/>
      <c r="Q4285" s="537"/>
      <c r="R4285" s="537"/>
      <c r="S4285" s="537"/>
    </row>
    <row r="4286" spans="2:19" ht="18.75" customHeight="1">
      <c r="B4286" s="540"/>
      <c r="C4286" s="540"/>
      <c r="D4286" s="538" t="str">
        <f ca="1">IFERROR(_xludf.XLOOKUP(E4286,예산코드!D:D,예산코드!A:A),"")</f>
        <v/>
      </c>
      <c r="E4286" s="540"/>
      <c r="F4286" s="542"/>
      <c r="G4286" s="506"/>
      <c r="H4286" s="507"/>
      <c r="I4286" s="540"/>
      <c r="J4286" s="540"/>
      <c r="K4286" s="543"/>
      <c r="L4286" s="543"/>
      <c r="M4286" s="543" t="str">
        <f t="array" aca="1" ref="M4286" ca="1">IFERROR(_xludf.IFS(지출내역_LMT!$J4286="원천",지출내역_LMT!$K4286*3.3%*-1,지출내역_LMT!$J4286="원천/고용",SUM(지출내역_LMT!$K4286*3.3%*-1,지출내역_LMT!$K4286*75%*0.8%*-1)),"")</f>
        <v/>
      </c>
      <c r="N4286" s="543"/>
      <c r="O4286" s="540"/>
      <c r="P4286" s="540"/>
      <c r="Q4286" s="537"/>
      <c r="R4286" s="537"/>
      <c r="S4286" s="537"/>
    </row>
    <row r="4287" spans="2:19" ht="18.75" customHeight="1">
      <c r="B4287" s="541"/>
      <c r="C4287" s="541"/>
      <c r="D4287" s="538" t="str">
        <f ca="1">IFERROR(_xludf.XLOOKUP(E4287,예산코드!D:D,예산코드!A:A),"")</f>
        <v/>
      </c>
      <c r="E4287" s="541"/>
      <c r="F4287" s="544"/>
      <c r="G4287" s="508"/>
      <c r="H4287" s="509"/>
      <c r="I4287" s="541"/>
      <c r="J4287" s="541"/>
      <c r="K4287" s="545"/>
      <c r="L4287" s="545"/>
      <c r="M4287" s="545" t="str">
        <f t="array" aca="1" ref="M4287" ca="1">IFERROR(_xludf.IFS(지출내역_LMT!$J4287="원천",지출내역_LMT!$K4287*3.3%*-1,지출내역_LMT!$J4287="원천/고용",SUM(지출내역_LMT!$K4287*3.3%*-1,지출내역_LMT!$K4287*75%*0.8%*-1)),"")</f>
        <v/>
      </c>
      <c r="N4287" s="545"/>
      <c r="O4287" s="541"/>
      <c r="P4287" s="541"/>
      <c r="Q4287" s="537"/>
      <c r="R4287" s="537"/>
      <c r="S4287" s="537"/>
    </row>
    <row r="4288" spans="2:19" ht="18.75" customHeight="1">
      <c r="B4288" s="540"/>
      <c r="C4288" s="540"/>
      <c r="D4288" s="538" t="str">
        <f ca="1">IFERROR(_xludf.XLOOKUP(E4288,예산코드!D:D,예산코드!A:A),"")</f>
        <v/>
      </c>
      <c r="E4288" s="540"/>
      <c r="F4288" s="542"/>
      <c r="G4288" s="506"/>
      <c r="H4288" s="507"/>
      <c r="I4288" s="540"/>
      <c r="J4288" s="540"/>
      <c r="K4288" s="543"/>
      <c r="L4288" s="543"/>
      <c r="M4288" s="543" t="str">
        <f t="array" aca="1" ref="M4288" ca="1">IFERROR(_xludf.IFS(지출내역_LMT!$J4288="원천",지출내역_LMT!$K4288*3.3%*-1,지출내역_LMT!$J4288="원천/고용",SUM(지출내역_LMT!$K4288*3.3%*-1,지출내역_LMT!$K4288*75%*0.8%*-1)),"")</f>
        <v/>
      </c>
      <c r="N4288" s="543"/>
      <c r="O4288" s="540"/>
      <c r="P4288" s="540"/>
      <c r="Q4288" s="537"/>
      <c r="R4288" s="537"/>
      <c r="S4288" s="537"/>
    </row>
    <row r="4289" spans="2:19" ht="18.75" customHeight="1">
      <c r="B4289" s="541"/>
      <c r="C4289" s="541"/>
      <c r="D4289" s="538" t="str">
        <f ca="1">IFERROR(_xludf.XLOOKUP(E4289,예산코드!D:D,예산코드!A:A),"")</f>
        <v/>
      </c>
      <c r="E4289" s="541"/>
      <c r="F4289" s="544"/>
      <c r="G4289" s="508"/>
      <c r="H4289" s="509"/>
      <c r="I4289" s="541"/>
      <c r="J4289" s="541"/>
      <c r="K4289" s="545"/>
      <c r="L4289" s="545"/>
      <c r="M4289" s="545" t="str">
        <f t="array" aca="1" ref="M4289" ca="1">IFERROR(_xludf.IFS(지출내역_LMT!$J4289="원천",지출내역_LMT!$K4289*3.3%*-1,지출내역_LMT!$J4289="원천/고용",SUM(지출내역_LMT!$K4289*3.3%*-1,지출내역_LMT!$K4289*75%*0.8%*-1)),"")</f>
        <v/>
      </c>
      <c r="N4289" s="545"/>
      <c r="O4289" s="541"/>
      <c r="P4289" s="541"/>
      <c r="Q4289" s="537"/>
      <c r="R4289" s="537"/>
      <c r="S4289" s="537"/>
    </row>
    <row r="4290" spans="2:19" ht="18.75" customHeight="1">
      <c r="B4290" s="540"/>
      <c r="C4290" s="540"/>
      <c r="D4290" s="538" t="str">
        <f ca="1">IFERROR(_xludf.XLOOKUP(E4290,예산코드!D:D,예산코드!A:A),"")</f>
        <v/>
      </c>
      <c r="E4290" s="540"/>
      <c r="F4290" s="542"/>
      <c r="G4290" s="506"/>
      <c r="H4290" s="507"/>
      <c r="I4290" s="540"/>
      <c r="J4290" s="540"/>
      <c r="K4290" s="543"/>
      <c r="L4290" s="543"/>
      <c r="M4290" s="543" t="str">
        <f t="array" aca="1" ref="M4290" ca="1">IFERROR(_xludf.IFS(지출내역_LMT!$J4290="원천",지출내역_LMT!$K4290*3.3%*-1,지출내역_LMT!$J4290="원천/고용",SUM(지출내역_LMT!$K4290*3.3%*-1,지출내역_LMT!$K4290*75%*0.8%*-1)),"")</f>
        <v/>
      </c>
      <c r="N4290" s="543"/>
      <c r="O4290" s="540"/>
      <c r="P4290" s="540"/>
      <c r="Q4290" s="537"/>
      <c r="R4290" s="537"/>
      <c r="S4290" s="537"/>
    </row>
    <row r="4291" spans="2:19" ht="18.75" customHeight="1">
      <c r="B4291" s="541"/>
      <c r="C4291" s="541"/>
      <c r="D4291" s="538" t="str">
        <f ca="1">IFERROR(_xludf.XLOOKUP(E4291,예산코드!D:D,예산코드!A:A),"")</f>
        <v/>
      </c>
      <c r="E4291" s="541"/>
      <c r="F4291" s="544"/>
      <c r="G4291" s="508"/>
      <c r="H4291" s="509"/>
      <c r="I4291" s="541"/>
      <c r="J4291" s="541"/>
      <c r="K4291" s="545"/>
      <c r="L4291" s="545"/>
      <c r="M4291" s="545" t="str">
        <f t="array" aca="1" ref="M4291" ca="1">IFERROR(_xludf.IFS(지출내역_LMT!$J4291="원천",지출내역_LMT!$K4291*3.3%*-1,지출내역_LMT!$J4291="원천/고용",SUM(지출내역_LMT!$K4291*3.3%*-1,지출내역_LMT!$K4291*75%*0.8%*-1)),"")</f>
        <v/>
      </c>
      <c r="N4291" s="545"/>
      <c r="O4291" s="541"/>
      <c r="P4291" s="541"/>
      <c r="Q4291" s="537"/>
      <c r="R4291" s="537"/>
      <c r="S4291" s="537"/>
    </row>
    <row r="4292" spans="2:19" ht="18.75" customHeight="1">
      <c r="B4292" s="540"/>
      <c r="C4292" s="540"/>
      <c r="D4292" s="538" t="str">
        <f ca="1">IFERROR(_xludf.XLOOKUP(E4292,예산코드!D:D,예산코드!A:A),"")</f>
        <v/>
      </c>
      <c r="E4292" s="540"/>
      <c r="F4292" s="542"/>
      <c r="G4292" s="506"/>
      <c r="H4292" s="507"/>
      <c r="I4292" s="540"/>
      <c r="J4292" s="540"/>
      <c r="K4292" s="543"/>
      <c r="L4292" s="543"/>
      <c r="M4292" s="543" t="str">
        <f t="array" aca="1" ref="M4292" ca="1">IFERROR(_xludf.IFS(지출내역_LMT!$J4292="원천",지출내역_LMT!$K4292*3.3%*-1,지출내역_LMT!$J4292="원천/고용",SUM(지출내역_LMT!$K4292*3.3%*-1,지출내역_LMT!$K4292*75%*0.8%*-1)),"")</f>
        <v/>
      </c>
      <c r="N4292" s="543"/>
      <c r="O4292" s="540"/>
      <c r="P4292" s="540"/>
      <c r="Q4292" s="537"/>
      <c r="R4292" s="537"/>
      <c r="S4292" s="537"/>
    </row>
    <row r="4293" spans="2:19" ht="18.75" customHeight="1">
      <c r="B4293" s="541"/>
      <c r="C4293" s="541"/>
      <c r="D4293" s="538" t="str">
        <f ca="1">IFERROR(_xludf.XLOOKUP(E4293,예산코드!D:D,예산코드!A:A),"")</f>
        <v/>
      </c>
      <c r="E4293" s="541"/>
      <c r="F4293" s="544"/>
      <c r="G4293" s="508"/>
      <c r="H4293" s="509"/>
      <c r="I4293" s="541"/>
      <c r="J4293" s="541"/>
      <c r="K4293" s="545"/>
      <c r="L4293" s="545"/>
      <c r="M4293" s="545" t="str">
        <f t="array" aca="1" ref="M4293" ca="1">IFERROR(_xludf.IFS(지출내역_LMT!$J4293="원천",지출내역_LMT!$K4293*3.3%*-1,지출내역_LMT!$J4293="원천/고용",SUM(지출내역_LMT!$K4293*3.3%*-1,지출내역_LMT!$K4293*75%*0.8%*-1)),"")</f>
        <v/>
      </c>
      <c r="N4293" s="545"/>
      <c r="O4293" s="541"/>
      <c r="P4293" s="541"/>
      <c r="Q4293" s="537"/>
      <c r="R4293" s="537"/>
      <c r="S4293" s="537"/>
    </row>
    <row r="4294" spans="2:19" ht="18.75" customHeight="1">
      <c r="B4294" s="540"/>
      <c r="C4294" s="540"/>
      <c r="D4294" s="538" t="str">
        <f ca="1">IFERROR(_xludf.XLOOKUP(E4294,예산코드!D:D,예산코드!A:A),"")</f>
        <v/>
      </c>
      <c r="E4294" s="540"/>
      <c r="F4294" s="542"/>
      <c r="G4294" s="506"/>
      <c r="H4294" s="507"/>
      <c r="I4294" s="540"/>
      <c r="J4294" s="540"/>
      <c r="K4294" s="543"/>
      <c r="L4294" s="543"/>
      <c r="M4294" s="543" t="str">
        <f t="array" aca="1" ref="M4294" ca="1">IFERROR(_xludf.IFS(지출내역_LMT!$J4294="원천",지출내역_LMT!$K4294*3.3%*-1,지출내역_LMT!$J4294="원천/고용",SUM(지출내역_LMT!$K4294*3.3%*-1,지출내역_LMT!$K4294*75%*0.8%*-1)),"")</f>
        <v/>
      </c>
      <c r="N4294" s="543"/>
      <c r="O4294" s="540"/>
      <c r="P4294" s="540"/>
      <c r="Q4294" s="537"/>
      <c r="R4294" s="537"/>
      <c r="S4294" s="537"/>
    </row>
    <row r="4295" spans="2:19" ht="18.75" customHeight="1">
      <c r="B4295" s="541"/>
      <c r="C4295" s="541"/>
      <c r="D4295" s="538" t="str">
        <f ca="1">IFERROR(_xludf.XLOOKUP(E4295,예산코드!D:D,예산코드!A:A),"")</f>
        <v/>
      </c>
      <c r="E4295" s="541"/>
      <c r="F4295" s="544"/>
      <c r="G4295" s="508"/>
      <c r="H4295" s="509"/>
      <c r="I4295" s="541"/>
      <c r="J4295" s="541"/>
      <c r="K4295" s="545"/>
      <c r="L4295" s="545"/>
      <c r="M4295" s="545" t="str">
        <f t="array" aca="1" ref="M4295" ca="1">IFERROR(_xludf.IFS(지출내역_LMT!$J4295="원천",지출내역_LMT!$K4295*3.3%*-1,지출내역_LMT!$J4295="원천/고용",SUM(지출내역_LMT!$K4295*3.3%*-1,지출내역_LMT!$K4295*75%*0.8%*-1)),"")</f>
        <v/>
      </c>
      <c r="N4295" s="545"/>
      <c r="O4295" s="541"/>
      <c r="P4295" s="541"/>
      <c r="Q4295" s="537"/>
      <c r="R4295" s="537"/>
      <c r="S4295" s="537"/>
    </row>
    <row r="4296" spans="2:19" ht="18.75" customHeight="1">
      <c r="B4296" s="540"/>
      <c r="C4296" s="540"/>
      <c r="D4296" s="538" t="str">
        <f ca="1">IFERROR(_xludf.XLOOKUP(E4296,예산코드!D:D,예산코드!A:A),"")</f>
        <v/>
      </c>
      <c r="E4296" s="540"/>
      <c r="F4296" s="542"/>
      <c r="G4296" s="506"/>
      <c r="H4296" s="507"/>
      <c r="I4296" s="540"/>
      <c r="J4296" s="540"/>
      <c r="K4296" s="543"/>
      <c r="L4296" s="543"/>
      <c r="M4296" s="543" t="str">
        <f t="array" aca="1" ref="M4296" ca="1">IFERROR(_xludf.IFS(지출내역_LMT!$J4296="원천",지출내역_LMT!$K4296*3.3%*-1,지출내역_LMT!$J4296="원천/고용",SUM(지출내역_LMT!$K4296*3.3%*-1,지출내역_LMT!$K4296*75%*0.8%*-1)),"")</f>
        <v/>
      </c>
      <c r="N4296" s="543"/>
      <c r="O4296" s="540"/>
      <c r="P4296" s="540"/>
      <c r="Q4296" s="537"/>
      <c r="R4296" s="537"/>
      <c r="S4296" s="537"/>
    </row>
    <row r="4297" spans="2:19" ht="18.75" customHeight="1">
      <c r="B4297" s="541"/>
      <c r="C4297" s="541"/>
      <c r="D4297" s="538" t="str">
        <f ca="1">IFERROR(_xludf.XLOOKUP(E4297,예산코드!D:D,예산코드!A:A),"")</f>
        <v/>
      </c>
      <c r="E4297" s="541"/>
      <c r="F4297" s="544"/>
      <c r="G4297" s="508"/>
      <c r="H4297" s="509"/>
      <c r="I4297" s="541"/>
      <c r="J4297" s="541"/>
      <c r="K4297" s="545"/>
      <c r="L4297" s="545"/>
      <c r="M4297" s="545" t="str">
        <f t="array" aca="1" ref="M4297" ca="1">IFERROR(_xludf.IFS(지출내역_LMT!$J4297="원천",지출내역_LMT!$K4297*3.3%*-1,지출내역_LMT!$J4297="원천/고용",SUM(지출내역_LMT!$K4297*3.3%*-1,지출내역_LMT!$K4297*75%*0.8%*-1)),"")</f>
        <v/>
      </c>
      <c r="N4297" s="545"/>
      <c r="O4297" s="541"/>
      <c r="P4297" s="541"/>
      <c r="Q4297" s="537"/>
      <c r="R4297" s="537"/>
      <c r="S4297" s="537"/>
    </row>
    <row r="4298" spans="2:19" ht="18.75" customHeight="1">
      <c r="B4298" s="540"/>
      <c r="C4298" s="540"/>
      <c r="D4298" s="538" t="str">
        <f ca="1">IFERROR(_xludf.XLOOKUP(E4298,예산코드!D:D,예산코드!A:A),"")</f>
        <v/>
      </c>
      <c r="E4298" s="540"/>
      <c r="F4298" s="542"/>
      <c r="G4298" s="506"/>
      <c r="H4298" s="507"/>
      <c r="I4298" s="540"/>
      <c r="J4298" s="540"/>
      <c r="K4298" s="543"/>
      <c r="L4298" s="543"/>
      <c r="M4298" s="543" t="str">
        <f t="array" aca="1" ref="M4298" ca="1">IFERROR(_xludf.IFS(지출내역_LMT!$J4298="원천",지출내역_LMT!$K4298*3.3%*-1,지출내역_LMT!$J4298="원천/고용",SUM(지출내역_LMT!$K4298*3.3%*-1,지출내역_LMT!$K4298*75%*0.8%*-1)),"")</f>
        <v/>
      </c>
      <c r="N4298" s="543"/>
      <c r="O4298" s="540"/>
      <c r="P4298" s="540"/>
      <c r="Q4298" s="537"/>
      <c r="R4298" s="537"/>
      <c r="S4298" s="537"/>
    </row>
    <row r="4299" spans="2:19" ht="18.75" customHeight="1">
      <c r="B4299" s="541"/>
      <c r="C4299" s="541"/>
      <c r="D4299" s="538" t="str">
        <f ca="1">IFERROR(_xludf.XLOOKUP(E4299,예산코드!D:D,예산코드!A:A),"")</f>
        <v/>
      </c>
      <c r="E4299" s="541"/>
      <c r="F4299" s="544"/>
      <c r="G4299" s="508"/>
      <c r="H4299" s="509"/>
      <c r="I4299" s="541"/>
      <c r="J4299" s="541"/>
      <c r="K4299" s="545"/>
      <c r="L4299" s="545"/>
      <c r="M4299" s="545" t="str">
        <f t="array" aca="1" ref="M4299" ca="1">IFERROR(_xludf.IFS(지출내역_LMT!$J4299="원천",지출내역_LMT!$K4299*3.3%*-1,지출내역_LMT!$J4299="원천/고용",SUM(지출내역_LMT!$K4299*3.3%*-1,지출내역_LMT!$K4299*75%*0.8%*-1)),"")</f>
        <v/>
      </c>
      <c r="N4299" s="545"/>
      <c r="O4299" s="541"/>
      <c r="P4299" s="541"/>
      <c r="Q4299" s="537"/>
      <c r="R4299" s="537"/>
      <c r="S4299" s="537"/>
    </row>
    <row r="4300" spans="2:19" ht="18.75" customHeight="1">
      <c r="B4300" s="540"/>
      <c r="C4300" s="540"/>
      <c r="D4300" s="538" t="str">
        <f ca="1">IFERROR(_xludf.XLOOKUP(E4300,예산코드!D:D,예산코드!A:A),"")</f>
        <v/>
      </c>
      <c r="E4300" s="540"/>
      <c r="F4300" s="542"/>
      <c r="G4300" s="506"/>
      <c r="H4300" s="507"/>
      <c r="I4300" s="540"/>
      <c r="J4300" s="540"/>
      <c r="K4300" s="543"/>
      <c r="L4300" s="543"/>
      <c r="M4300" s="543" t="str">
        <f t="array" aca="1" ref="M4300" ca="1">IFERROR(_xludf.IFS(지출내역_LMT!$J4300="원천",지출내역_LMT!$K4300*3.3%*-1,지출내역_LMT!$J4300="원천/고용",SUM(지출내역_LMT!$K4300*3.3%*-1,지출내역_LMT!$K4300*75%*0.8%*-1)),"")</f>
        <v/>
      </c>
      <c r="N4300" s="543"/>
      <c r="O4300" s="540"/>
      <c r="P4300" s="540"/>
      <c r="Q4300" s="537"/>
      <c r="R4300" s="537"/>
      <c r="S4300" s="537"/>
    </row>
    <row r="4301" spans="2:19" ht="18.75" customHeight="1">
      <c r="B4301" s="541"/>
      <c r="C4301" s="541"/>
      <c r="D4301" s="538" t="str">
        <f ca="1">IFERROR(_xludf.XLOOKUP(E4301,예산코드!D:D,예산코드!A:A),"")</f>
        <v/>
      </c>
      <c r="E4301" s="541"/>
      <c r="F4301" s="544"/>
      <c r="G4301" s="508"/>
      <c r="H4301" s="509"/>
      <c r="I4301" s="541"/>
      <c r="J4301" s="541"/>
      <c r="K4301" s="545"/>
      <c r="L4301" s="545"/>
      <c r="M4301" s="545" t="str">
        <f t="array" aca="1" ref="M4301" ca="1">IFERROR(_xludf.IFS(지출내역_LMT!$J4301="원천",지출내역_LMT!$K4301*3.3%*-1,지출내역_LMT!$J4301="원천/고용",SUM(지출내역_LMT!$K4301*3.3%*-1,지출내역_LMT!$K4301*75%*0.8%*-1)),"")</f>
        <v/>
      </c>
      <c r="N4301" s="545"/>
      <c r="O4301" s="541"/>
      <c r="P4301" s="541"/>
      <c r="Q4301" s="537"/>
      <c r="R4301" s="537"/>
      <c r="S4301" s="537"/>
    </row>
    <row r="4302" spans="2:19" ht="18.75" customHeight="1">
      <c r="B4302" s="540"/>
      <c r="C4302" s="540"/>
      <c r="D4302" s="538" t="str">
        <f ca="1">IFERROR(_xludf.XLOOKUP(E4302,예산코드!D:D,예산코드!A:A),"")</f>
        <v/>
      </c>
      <c r="E4302" s="540"/>
      <c r="F4302" s="542"/>
      <c r="G4302" s="506"/>
      <c r="H4302" s="507"/>
      <c r="I4302" s="540"/>
      <c r="J4302" s="540"/>
      <c r="K4302" s="543"/>
      <c r="L4302" s="543"/>
      <c r="M4302" s="543" t="str">
        <f t="array" aca="1" ref="M4302" ca="1">IFERROR(_xludf.IFS(지출내역_LMT!$J4302="원천",지출내역_LMT!$K4302*3.3%*-1,지출내역_LMT!$J4302="원천/고용",SUM(지출내역_LMT!$K4302*3.3%*-1,지출내역_LMT!$K4302*75%*0.8%*-1)),"")</f>
        <v/>
      </c>
      <c r="N4302" s="543"/>
      <c r="O4302" s="540"/>
      <c r="P4302" s="540"/>
      <c r="Q4302" s="537"/>
      <c r="R4302" s="537"/>
      <c r="S4302" s="537"/>
    </row>
    <row r="4303" spans="2:19" ht="18.75" customHeight="1">
      <c r="B4303" s="541"/>
      <c r="C4303" s="541"/>
      <c r="D4303" s="538" t="str">
        <f ca="1">IFERROR(_xludf.XLOOKUP(E4303,예산코드!D:D,예산코드!A:A),"")</f>
        <v/>
      </c>
      <c r="E4303" s="541"/>
      <c r="F4303" s="544"/>
      <c r="G4303" s="508"/>
      <c r="H4303" s="509"/>
      <c r="I4303" s="541"/>
      <c r="J4303" s="541"/>
      <c r="K4303" s="545"/>
      <c r="L4303" s="545"/>
      <c r="M4303" s="545" t="str">
        <f t="array" aca="1" ref="M4303" ca="1">IFERROR(_xludf.IFS(지출내역_LMT!$J4303="원천",지출내역_LMT!$K4303*3.3%*-1,지출내역_LMT!$J4303="원천/고용",SUM(지출내역_LMT!$K4303*3.3%*-1,지출내역_LMT!$K4303*75%*0.8%*-1)),"")</f>
        <v/>
      </c>
      <c r="N4303" s="545"/>
      <c r="O4303" s="541"/>
      <c r="P4303" s="541"/>
      <c r="Q4303" s="537"/>
      <c r="R4303" s="537"/>
      <c r="S4303" s="537"/>
    </row>
    <row r="4304" spans="2:19" ht="18.75" customHeight="1">
      <c r="B4304" s="540"/>
      <c r="C4304" s="540"/>
      <c r="D4304" s="538" t="str">
        <f ca="1">IFERROR(_xludf.XLOOKUP(E4304,예산코드!D:D,예산코드!A:A),"")</f>
        <v/>
      </c>
      <c r="E4304" s="540"/>
      <c r="F4304" s="542"/>
      <c r="G4304" s="506"/>
      <c r="H4304" s="507"/>
      <c r="I4304" s="540"/>
      <c r="J4304" s="540"/>
      <c r="K4304" s="543"/>
      <c r="L4304" s="543"/>
      <c r="M4304" s="543" t="str">
        <f t="array" aca="1" ref="M4304" ca="1">IFERROR(_xludf.IFS(지출내역_LMT!$J4304="원천",지출내역_LMT!$K4304*3.3%*-1,지출내역_LMT!$J4304="원천/고용",SUM(지출내역_LMT!$K4304*3.3%*-1,지출내역_LMT!$K4304*75%*0.8%*-1)),"")</f>
        <v/>
      </c>
      <c r="N4304" s="543"/>
      <c r="O4304" s="540"/>
      <c r="P4304" s="540"/>
      <c r="Q4304" s="537"/>
      <c r="R4304" s="537"/>
      <c r="S4304" s="537"/>
    </row>
    <row r="4305" spans="2:19" ht="18.75" customHeight="1">
      <c r="B4305" s="541"/>
      <c r="C4305" s="541"/>
      <c r="D4305" s="538" t="str">
        <f ca="1">IFERROR(_xludf.XLOOKUP(E4305,예산코드!D:D,예산코드!A:A),"")</f>
        <v/>
      </c>
      <c r="E4305" s="541"/>
      <c r="F4305" s="544"/>
      <c r="G4305" s="508"/>
      <c r="H4305" s="509"/>
      <c r="I4305" s="541"/>
      <c r="J4305" s="541"/>
      <c r="K4305" s="545"/>
      <c r="L4305" s="545"/>
      <c r="M4305" s="545" t="str">
        <f t="array" aca="1" ref="M4305" ca="1">IFERROR(_xludf.IFS(지출내역_LMT!$J4305="원천",지출내역_LMT!$K4305*3.3%*-1,지출내역_LMT!$J4305="원천/고용",SUM(지출내역_LMT!$K4305*3.3%*-1,지출내역_LMT!$K4305*75%*0.8%*-1)),"")</f>
        <v/>
      </c>
      <c r="N4305" s="545"/>
      <c r="O4305" s="541"/>
      <c r="P4305" s="541"/>
      <c r="Q4305" s="537"/>
      <c r="R4305" s="537"/>
      <c r="S4305" s="537"/>
    </row>
    <row r="4306" spans="2:19" ht="18.75" customHeight="1">
      <c r="B4306" s="540"/>
      <c r="C4306" s="540"/>
      <c r="D4306" s="538" t="str">
        <f ca="1">IFERROR(_xludf.XLOOKUP(E4306,예산코드!D:D,예산코드!A:A),"")</f>
        <v/>
      </c>
      <c r="E4306" s="540"/>
      <c r="F4306" s="542"/>
      <c r="G4306" s="506"/>
      <c r="H4306" s="507"/>
      <c r="I4306" s="540"/>
      <c r="J4306" s="540"/>
      <c r="K4306" s="543"/>
      <c r="L4306" s="543"/>
      <c r="M4306" s="543" t="str">
        <f t="array" aca="1" ref="M4306" ca="1">IFERROR(_xludf.IFS(지출내역_LMT!$J4306="원천",지출내역_LMT!$K4306*3.3%*-1,지출내역_LMT!$J4306="원천/고용",SUM(지출내역_LMT!$K4306*3.3%*-1,지출내역_LMT!$K4306*75%*0.8%*-1)),"")</f>
        <v/>
      </c>
      <c r="N4306" s="543"/>
      <c r="O4306" s="540"/>
      <c r="P4306" s="540"/>
      <c r="Q4306" s="537"/>
      <c r="R4306" s="537"/>
      <c r="S4306" s="537"/>
    </row>
    <row r="4307" spans="2:19" ht="18.75" customHeight="1">
      <c r="B4307" s="541"/>
      <c r="C4307" s="541"/>
      <c r="D4307" s="538" t="str">
        <f ca="1">IFERROR(_xludf.XLOOKUP(E4307,예산코드!D:D,예산코드!A:A),"")</f>
        <v/>
      </c>
      <c r="E4307" s="541"/>
      <c r="F4307" s="544"/>
      <c r="G4307" s="508"/>
      <c r="H4307" s="509"/>
      <c r="I4307" s="541"/>
      <c r="J4307" s="541"/>
      <c r="K4307" s="545"/>
      <c r="L4307" s="545"/>
      <c r="M4307" s="545" t="str">
        <f t="array" aca="1" ref="M4307" ca="1">IFERROR(_xludf.IFS(지출내역_LMT!$J4307="원천",지출내역_LMT!$K4307*3.3%*-1,지출내역_LMT!$J4307="원천/고용",SUM(지출내역_LMT!$K4307*3.3%*-1,지출내역_LMT!$K4307*75%*0.8%*-1)),"")</f>
        <v/>
      </c>
      <c r="N4307" s="545"/>
      <c r="O4307" s="541"/>
      <c r="P4307" s="541"/>
      <c r="Q4307" s="537"/>
      <c r="R4307" s="537"/>
      <c r="S4307" s="537"/>
    </row>
    <row r="4308" spans="2:19" ht="18.75" customHeight="1">
      <c r="B4308" s="540"/>
      <c r="C4308" s="540"/>
      <c r="D4308" s="538" t="str">
        <f ca="1">IFERROR(_xludf.XLOOKUP(E4308,예산코드!D:D,예산코드!A:A),"")</f>
        <v/>
      </c>
      <c r="E4308" s="540"/>
      <c r="F4308" s="542"/>
      <c r="G4308" s="506"/>
      <c r="H4308" s="507"/>
      <c r="I4308" s="540"/>
      <c r="J4308" s="540"/>
      <c r="K4308" s="543"/>
      <c r="L4308" s="543"/>
      <c r="M4308" s="543" t="str">
        <f t="array" aca="1" ref="M4308" ca="1">IFERROR(_xludf.IFS(지출내역_LMT!$J4308="원천",지출내역_LMT!$K4308*3.3%*-1,지출내역_LMT!$J4308="원천/고용",SUM(지출내역_LMT!$K4308*3.3%*-1,지출내역_LMT!$K4308*75%*0.8%*-1)),"")</f>
        <v/>
      </c>
      <c r="N4308" s="543"/>
      <c r="O4308" s="540"/>
      <c r="P4308" s="540"/>
      <c r="Q4308" s="537"/>
      <c r="R4308" s="537"/>
      <c r="S4308" s="537"/>
    </row>
    <row r="4309" spans="2:19" ht="18.75" customHeight="1">
      <c r="B4309" s="541"/>
      <c r="C4309" s="541"/>
      <c r="D4309" s="538" t="str">
        <f ca="1">IFERROR(_xludf.XLOOKUP(E4309,예산코드!D:D,예산코드!A:A),"")</f>
        <v/>
      </c>
      <c r="E4309" s="541"/>
      <c r="F4309" s="544"/>
      <c r="G4309" s="508"/>
      <c r="H4309" s="509"/>
      <c r="I4309" s="541"/>
      <c r="J4309" s="541"/>
      <c r="K4309" s="545"/>
      <c r="L4309" s="545"/>
      <c r="M4309" s="545" t="str">
        <f t="array" aca="1" ref="M4309" ca="1">IFERROR(_xludf.IFS(지출내역_LMT!$J4309="원천",지출내역_LMT!$K4309*3.3%*-1,지출내역_LMT!$J4309="원천/고용",SUM(지출내역_LMT!$K4309*3.3%*-1,지출내역_LMT!$K4309*75%*0.8%*-1)),"")</f>
        <v/>
      </c>
      <c r="N4309" s="545"/>
      <c r="O4309" s="541"/>
      <c r="P4309" s="541"/>
      <c r="Q4309" s="537"/>
      <c r="R4309" s="537"/>
      <c r="S4309" s="537"/>
    </row>
    <row r="4310" spans="2:19" ht="18.75" customHeight="1">
      <c r="B4310" s="540"/>
      <c r="C4310" s="540"/>
      <c r="D4310" s="538" t="str">
        <f ca="1">IFERROR(_xludf.XLOOKUP(E4310,예산코드!D:D,예산코드!A:A),"")</f>
        <v/>
      </c>
      <c r="E4310" s="540"/>
      <c r="F4310" s="542"/>
      <c r="G4310" s="506"/>
      <c r="H4310" s="507"/>
      <c r="I4310" s="540"/>
      <c r="J4310" s="540"/>
      <c r="K4310" s="543"/>
      <c r="L4310" s="543"/>
      <c r="M4310" s="543" t="str">
        <f t="array" aca="1" ref="M4310" ca="1">IFERROR(_xludf.IFS(지출내역_LMT!$J4310="원천",지출내역_LMT!$K4310*3.3%*-1,지출내역_LMT!$J4310="원천/고용",SUM(지출내역_LMT!$K4310*3.3%*-1,지출내역_LMT!$K4310*75%*0.8%*-1)),"")</f>
        <v/>
      </c>
      <c r="N4310" s="543"/>
      <c r="O4310" s="540"/>
      <c r="P4310" s="540"/>
      <c r="Q4310" s="537"/>
      <c r="R4310" s="537"/>
      <c r="S4310" s="537"/>
    </row>
    <row r="4311" spans="2:19" ht="18.75" customHeight="1">
      <c r="B4311" s="541"/>
      <c r="C4311" s="541"/>
      <c r="D4311" s="538" t="str">
        <f ca="1">IFERROR(_xludf.XLOOKUP(E4311,예산코드!D:D,예산코드!A:A),"")</f>
        <v/>
      </c>
      <c r="E4311" s="541"/>
      <c r="F4311" s="544"/>
      <c r="G4311" s="508"/>
      <c r="H4311" s="509"/>
      <c r="I4311" s="541"/>
      <c r="J4311" s="541"/>
      <c r="K4311" s="545"/>
      <c r="L4311" s="545"/>
      <c r="M4311" s="545" t="str">
        <f t="array" aca="1" ref="M4311" ca="1">IFERROR(_xludf.IFS(지출내역_LMT!$J4311="원천",지출내역_LMT!$K4311*3.3%*-1,지출내역_LMT!$J4311="원천/고용",SUM(지출내역_LMT!$K4311*3.3%*-1,지출내역_LMT!$K4311*75%*0.8%*-1)),"")</f>
        <v/>
      </c>
      <c r="N4311" s="545"/>
      <c r="O4311" s="541"/>
      <c r="P4311" s="541"/>
      <c r="Q4311" s="537"/>
      <c r="R4311" s="537"/>
      <c r="S4311" s="537"/>
    </row>
    <row r="4312" spans="2:19" ht="18.75" customHeight="1">
      <c r="B4312" s="540"/>
      <c r="C4312" s="540"/>
      <c r="D4312" s="538" t="str">
        <f ca="1">IFERROR(_xludf.XLOOKUP(E4312,예산코드!D:D,예산코드!A:A),"")</f>
        <v/>
      </c>
      <c r="E4312" s="540"/>
      <c r="F4312" s="542"/>
      <c r="G4312" s="506"/>
      <c r="H4312" s="507"/>
      <c r="I4312" s="540"/>
      <c r="J4312" s="540"/>
      <c r="K4312" s="543"/>
      <c r="L4312" s="543"/>
      <c r="M4312" s="543" t="str">
        <f t="array" aca="1" ref="M4312" ca="1">IFERROR(_xludf.IFS(지출내역_LMT!$J4312="원천",지출내역_LMT!$K4312*3.3%*-1,지출내역_LMT!$J4312="원천/고용",SUM(지출내역_LMT!$K4312*3.3%*-1,지출내역_LMT!$K4312*75%*0.8%*-1)),"")</f>
        <v/>
      </c>
      <c r="N4312" s="543"/>
      <c r="O4312" s="540"/>
      <c r="P4312" s="540"/>
      <c r="Q4312" s="537"/>
      <c r="R4312" s="537"/>
      <c r="S4312" s="537"/>
    </row>
    <row r="4313" spans="2:19" ht="18.75" customHeight="1">
      <c r="B4313" s="541"/>
      <c r="C4313" s="541"/>
      <c r="D4313" s="538" t="str">
        <f ca="1">IFERROR(_xludf.XLOOKUP(E4313,예산코드!D:D,예산코드!A:A),"")</f>
        <v/>
      </c>
      <c r="E4313" s="541"/>
      <c r="F4313" s="544"/>
      <c r="G4313" s="508"/>
      <c r="H4313" s="509"/>
      <c r="I4313" s="541"/>
      <c r="J4313" s="541"/>
      <c r="K4313" s="545"/>
      <c r="L4313" s="545"/>
      <c r="M4313" s="545" t="str">
        <f t="array" aca="1" ref="M4313" ca="1">IFERROR(_xludf.IFS(지출내역_LMT!$J4313="원천",지출내역_LMT!$K4313*3.3%*-1,지출내역_LMT!$J4313="원천/고용",SUM(지출내역_LMT!$K4313*3.3%*-1,지출내역_LMT!$K4313*75%*0.8%*-1)),"")</f>
        <v/>
      </c>
      <c r="N4313" s="545"/>
      <c r="O4313" s="541"/>
      <c r="P4313" s="541"/>
      <c r="Q4313" s="537"/>
      <c r="R4313" s="537"/>
      <c r="S4313" s="537"/>
    </row>
    <row r="4314" spans="2:19" ht="18.75" customHeight="1">
      <c r="B4314" s="540"/>
      <c r="C4314" s="540"/>
      <c r="D4314" s="538" t="str">
        <f ca="1">IFERROR(_xludf.XLOOKUP(E4314,예산코드!D:D,예산코드!A:A),"")</f>
        <v/>
      </c>
      <c r="E4314" s="540"/>
      <c r="F4314" s="542"/>
      <c r="G4314" s="506"/>
      <c r="H4314" s="507"/>
      <c r="I4314" s="540"/>
      <c r="J4314" s="540"/>
      <c r="K4314" s="543"/>
      <c r="L4314" s="543"/>
      <c r="M4314" s="543" t="str">
        <f t="array" aca="1" ref="M4314" ca="1">IFERROR(_xludf.IFS(지출내역_LMT!$J4314="원천",지출내역_LMT!$K4314*3.3%*-1,지출내역_LMT!$J4314="원천/고용",SUM(지출내역_LMT!$K4314*3.3%*-1,지출내역_LMT!$K4314*75%*0.8%*-1)),"")</f>
        <v/>
      </c>
      <c r="N4314" s="543"/>
      <c r="O4314" s="540"/>
      <c r="P4314" s="540"/>
      <c r="Q4314" s="537"/>
      <c r="R4314" s="537"/>
      <c r="S4314" s="537"/>
    </row>
    <row r="4315" spans="2:19" ht="18.75" customHeight="1">
      <c r="B4315" s="541"/>
      <c r="C4315" s="541"/>
      <c r="D4315" s="538" t="str">
        <f ca="1">IFERROR(_xludf.XLOOKUP(E4315,예산코드!D:D,예산코드!A:A),"")</f>
        <v/>
      </c>
      <c r="E4315" s="541"/>
      <c r="F4315" s="544"/>
      <c r="G4315" s="508"/>
      <c r="H4315" s="509"/>
      <c r="I4315" s="541"/>
      <c r="J4315" s="541"/>
      <c r="K4315" s="545"/>
      <c r="L4315" s="545"/>
      <c r="M4315" s="545" t="str">
        <f t="array" aca="1" ref="M4315" ca="1">IFERROR(_xludf.IFS(지출내역_LMT!$J4315="원천",지출내역_LMT!$K4315*3.3%*-1,지출내역_LMT!$J4315="원천/고용",SUM(지출내역_LMT!$K4315*3.3%*-1,지출내역_LMT!$K4315*75%*0.8%*-1)),"")</f>
        <v/>
      </c>
      <c r="N4315" s="545"/>
      <c r="O4315" s="541"/>
      <c r="P4315" s="541"/>
      <c r="Q4315" s="537"/>
      <c r="R4315" s="537"/>
      <c r="S4315" s="537"/>
    </row>
    <row r="4316" spans="2:19" ht="18.75" customHeight="1">
      <c r="B4316" s="540"/>
      <c r="C4316" s="540"/>
      <c r="D4316" s="538" t="str">
        <f ca="1">IFERROR(_xludf.XLOOKUP(E4316,예산코드!D:D,예산코드!A:A),"")</f>
        <v/>
      </c>
      <c r="E4316" s="540"/>
      <c r="F4316" s="542"/>
      <c r="G4316" s="506"/>
      <c r="H4316" s="507"/>
      <c r="I4316" s="540"/>
      <c r="J4316" s="540"/>
      <c r="K4316" s="543"/>
      <c r="L4316" s="543"/>
      <c r="M4316" s="543" t="str">
        <f t="array" aca="1" ref="M4316" ca="1">IFERROR(_xludf.IFS(지출내역_LMT!$J4316="원천",지출내역_LMT!$K4316*3.3%*-1,지출내역_LMT!$J4316="원천/고용",SUM(지출내역_LMT!$K4316*3.3%*-1,지출내역_LMT!$K4316*75%*0.8%*-1)),"")</f>
        <v/>
      </c>
      <c r="N4316" s="543"/>
      <c r="O4316" s="540"/>
      <c r="P4316" s="540"/>
      <c r="Q4316" s="537"/>
      <c r="R4316" s="537"/>
      <c r="S4316" s="537"/>
    </row>
    <row r="4317" spans="2:19" ht="18.75" customHeight="1">
      <c r="B4317" s="541"/>
      <c r="C4317" s="541"/>
      <c r="D4317" s="538" t="str">
        <f ca="1">IFERROR(_xludf.XLOOKUP(E4317,예산코드!D:D,예산코드!A:A),"")</f>
        <v/>
      </c>
      <c r="E4317" s="541"/>
      <c r="F4317" s="544"/>
      <c r="G4317" s="508"/>
      <c r="H4317" s="509"/>
      <c r="I4317" s="541"/>
      <c r="J4317" s="541"/>
      <c r="K4317" s="545"/>
      <c r="L4317" s="545"/>
      <c r="M4317" s="545" t="str">
        <f t="array" aca="1" ref="M4317" ca="1">IFERROR(_xludf.IFS(지출내역_LMT!$J4317="원천",지출내역_LMT!$K4317*3.3%*-1,지출내역_LMT!$J4317="원천/고용",SUM(지출내역_LMT!$K4317*3.3%*-1,지출내역_LMT!$K4317*75%*0.8%*-1)),"")</f>
        <v/>
      </c>
      <c r="N4317" s="545"/>
      <c r="O4317" s="541"/>
      <c r="P4317" s="541"/>
      <c r="Q4317" s="537"/>
      <c r="R4317" s="537"/>
      <c r="S4317" s="537"/>
    </row>
    <row r="4318" spans="2:19" ht="18.75" customHeight="1">
      <c r="B4318" s="540"/>
      <c r="C4318" s="540"/>
      <c r="D4318" s="538" t="str">
        <f ca="1">IFERROR(_xludf.XLOOKUP(E4318,예산코드!D:D,예산코드!A:A),"")</f>
        <v/>
      </c>
      <c r="E4318" s="540"/>
      <c r="F4318" s="542"/>
      <c r="G4318" s="506"/>
      <c r="H4318" s="507"/>
      <c r="I4318" s="540"/>
      <c r="J4318" s="540"/>
      <c r="K4318" s="543"/>
      <c r="L4318" s="543"/>
      <c r="M4318" s="543" t="str">
        <f t="array" aca="1" ref="M4318" ca="1">IFERROR(_xludf.IFS(지출내역_LMT!$J4318="원천",지출내역_LMT!$K4318*3.3%*-1,지출내역_LMT!$J4318="원천/고용",SUM(지출내역_LMT!$K4318*3.3%*-1,지출내역_LMT!$K4318*75%*0.8%*-1)),"")</f>
        <v/>
      </c>
      <c r="N4318" s="543"/>
      <c r="O4318" s="540"/>
      <c r="P4318" s="540"/>
      <c r="Q4318" s="537"/>
      <c r="R4318" s="537"/>
      <c r="S4318" s="537"/>
    </row>
    <row r="4319" spans="2:19" ht="18.75" customHeight="1">
      <c r="B4319" s="541"/>
      <c r="C4319" s="541"/>
      <c r="D4319" s="538" t="str">
        <f ca="1">IFERROR(_xludf.XLOOKUP(E4319,예산코드!D:D,예산코드!A:A),"")</f>
        <v/>
      </c>
      <c r="E4319" s="541"/>
      <c r="F4319" s="544"/>
      <c r="G4319" s="508"/>
      <c r="H4319" s="509"/>
      <c r="I4319" s="541"/>
      <c r="J4319" s="541"/>
      <c r="K4319" s="545"/>
      <c r="L4319" s="545"/>
      <c r="M4319" s="545" t="str">
        <f t="array" aca="1" ref="M4319" ca="1">IFERROR(_xludf.IFS(지출내역_LMT!$J4319="원천",지출내역_LMT!$K4319*3.3%*-1,지출내역_LMT!$J4319="원천/고용",SUM(지출내역_LMT!$K4319*3.3%*-1,지출내역_LMT!$K4319*75%*0.8%*-1)),"")</f>
        <v/>
      </c>
      <c r="N4319" s="545"/>
      <c r="O4319" s="541"/>
      <c r="P4319" s="541"/>
      <c r="Q4319" s="537"/>
      <c r="R4319" s="537"/>
      <c r="S4319" s="537"/>
    </row>
    <row r="4320" spans="2:19" ht="18.75" customHeight="1">
      <c r="B4320" s="540"/>
      <c r="C4320" s="540"/>
      <c r="D4320" s="538" t="str">
        <f ca="1">IFERROR(_xludf.XLOOKUP(E4320,예산코드!D:D,예산코드!A:A),"")</f>
        <v/>
      </c>
      <c r="E4320" s="540"/>
      <c r="F4320" s="542"/>
      <c r="G4320" s="506"/>
      <c r="H4320" s="507"/>
      <c r="I4320" s="540"/>
      <c r="J4320" s="540"/>
      <c r="K4320" s="543"/>
      <c r="L4320" s="543"/>
      <c r="M4320" s="543" t="str">
        <f t="array" aca="1" ref="M4320" ca="1">IFERROR(_xludf.IFS(지출내역_LMT!$J4320="원천",지출내역_LMT!$K4320*3.3%*-1,지출내역_LMT!$J4320="원천/고용",SUM(지출내역_LMT!$K4320*3.3%*-1,지출내역_LMT!$K4320*75%*0.8%*-1)),"")</f>
        <v/>
      </c>
      <c r="N4320" s="543"/>
      <c r="O4320" s="540"/>
      <c r="P4320" s="540"/>
      <c r="Q4320" s="537"/>
      <c r="R4320" s="537"/>
      <c r="S4320" s="537"/>
    </row>
    <row r="4321" spans="2:19" ht="18.75" customHeight="1">
      <c r="B4321" s="541"/>
      <c r="C4321" s="541"/>
      <c r="D4321" s="538" t="str">
        <f ca="1">IFERROR(_xludf.XLOOKUP(E4321,예산코드!D:D,예산코드!A:A),"")</f>
        <v/>
      </c>
      <c r="E4321" s="541"/>
      <c r="F4321" s="544"/>
      <c r="G4321" s="508"/>
      <c r="H4321" s="509"/>
      <c r="I4321" s="541"/>
      <c r="J4321" s="541"/>
      <c r="K4321" s="545"/>
      <c r="L4321" s="545"/>
      <c r="M4321" s="545" t="str">
        <f t="array" aca="1" ref="M4321" ca="1">IFERROR(_xludf.IFS(지출내역_LMT!$J4321="원천",지출내역_LMT!$K4321*3.3%*-1,지출내역_LMT!$J4321="원천/고용",SUM(지출내역_LMT!$K4321*3.3%*-1,지출내역_LMT!$K4321*75%*0.8%*-1)),"")</f>
        <v/>
      </c>
      <c r="N4321" s="545"/>
      <c r="O4321" s="541"/>
      <c r="P4321" s="541"/>
      <c r="Q4321" s="537"/>
      <c r="R4321" s="537"/>
      <c r="S4321" s="537"/>
    </row>
    <row r="4322" spans="2:19" ht="18.75" customHeight="1">
      <c r="B4322" s="540"/>
      <c r="C4322" s="540"/>
      <c r="D4322" s="538" t="str">
        <f ca="1">IFERROR(_xludf.XLOOKUP(E4322,예산코드!D:D,예산코드!A:A),"")</f>
        <v/>
      </c>
      <c r="E4322" s="540"/>
      <c r="F4322" s="542"/>
      <c r="G4322" s="506"/>
      <c r="H4322" s="507"/>
      <c r="I4322" s="540"/>
      <c r="J4322" s="540"/>
      <c r="K4322" s="543"/>
      <c r="L4322" s="543"/>
      <c r="M4322" s="543" t="str">
        <f t="array" aca="1" ref="M4322" ca="1">IFERROR(_xludf.IFS(지출내역_LMT!$J4322="원천",지출내역_LMT!$K4322*3.3%*-1,지출내역_LMT!$J4322="원천/고용",SUM(지출내역_LMT!$K4322*3.3%*-1,지출내역_LMT!$K4322*75%*0.8%*-1)),"")</f>
        <v/>
      </c>
      <c r="N4322" s="543"/>
      <c r="O4322" s="540"/>
      <c r="P4322" s="540"/>
      <c r="Q4322" s="537"/>
      <c r="R4322" s="537"/>
      <c r="S4322" s="537"/>
    </row>
    <row r="4323" spans="2:19" ht="18.75" customHeight="1">
      <c r="B4323" s="541"/>
      <c r="C4323" s="541"/>
      <c r="D4323" s="538" t="str">
        <f ca="1">IFERROR(_xludf.XLOOKUP(E4323,예산코드!D:D,예산코드!A:A),"")</f>
        <v/>
      </c>
      <c r="E4323" s="541"/>
      <c r="F4323" s="544"/>
      <c r="G4323" s="508"/>
      <c r="H4323" s="509"/>
      <c r="I4323" s="541"/>
      <c r="J4323" s="541"/>
      <c r="K4323" s="545"/>
      <c r="L4323" s="545"/>
      <c r="M4323" s="545" t="str">
        <f t="array" aca="1" ref="M4323" ca="1">IFERROR(_xludf.IFS(지출내역_LMT!$J4323="원천",지출내역_LMT!$K4323*3.3%*-1,지출내역_LMT!$J4323="원천/고용",SUM(지출내역_LMT!$K4323*3.3%*-1,지출내역_LMT!$K4323*75%*0.8%*-1)),"")</f>
        <v/>
      </c>
      <c r="N4323" s="545"/>
      <c r="O4323" s="541"/>
      <c r="P4323" s="541"/>
      <c r="Q4323" s="537"/>
      <c r="R4323" s="537"/>
      <c r="S4323" s="537"/>
    </row>
    <row r="4324" spans="2:19" ht="18.75" customHeight="1">
      <c r="B4324" s="540"/>
      <c r="C4324" s="540"/>
      <c r="D4324" s="538" t="str">
        <f ca="1">IFERROR(_xludf.XLOOKUP(E4324,예산코드!D:D,예산코드!A:A),"")</f>
        <v/>
      </c>
      <c r="E4324" s="540"/>
      <c r="F4324" s="542"/>
      <c r="G4324" s="506"/>
      <c r="H4324" s="507"/>
      <c r="I4324" s="540"/>
      <c r="J4324" s="540"/>
      <c r="K4324" s="543"/>
      <c r="L4324" s="543"/>
      <c r="M4324" s="543" t="str">
        <f t="array" aca="1" ref="M4324" ca="1">IFERROR(_xludf.IFS(지출내역_LMT!$J4324="원천",지출내역_LMT!$K4324*3.3%*-1,지출내역_LMT!$J4324="원천/고용",SUM(지출내역_LMT!$K4324*3.3%*-1,지출내역_LMT!$K4324*75%*0.8%*-1)),"")</f>
        <v/>
      </c>
      <c r="N4324" s="543"/>
      <c r="O4324" s="540"/>
      <c r="P4324" s="540"/>
      <c r="Q4324" s="537"/>
      <c r="R4324" s="537"/>
      <c r="S4324" s="537"/>
    </row>
    <row r="4325" spans="2:19" ht="18.75" customHeight="1">
      <c r="B4325" s="541"/>
      <c r="C4325" s="541"/>
      <c r="D4325" s="538" t="str">
        <f ca="1">IFERROR(_xludf.XLOOKUP(E4325,예산코드!D:D,예산코드!A:A),"")</f>
        <v/>
      </c>
      <c r="E4325" s="541"/>
      <c r="F4325" s="544"/>
      <c r="G4325" s="508"/>
      <c r="H4325" s="509"/>
      <c r="I4325" s="541"/>
      <c r="J4325" s="541"/>
      <c r="K4325" s="545"/>
      <c r="L4325" s="545"/>
      <c r="M4325" s="545" t="str">
        <f t="array" aca="1" ref="M4325" ca="1">IFERROR(_xludf.IFS(지출내역_LMT!$J4325="원천",지출내역_LMT!$K4325*3.3%*-1,지출내역_LMT!$J4325="원천/고용",SUM(지출내역_LMT!$K4325*3.3%*-1,지출내역_LMT!$K4325*75%*0.8%*-1)),"")</f>
        <v/>
      </c>
      <c r="N4325" s="545"/>
      <c r="O4325" s="541"/>
      <c r="P4325" s="541"/>
      <c r="Q4325" s="537"/>
      <c r="R4325" s="537"/>
      <c r="S4325" s="537"/>
    </row>
    <row r="4326" spans="2:19" ht="18.75" customHeight="1">
      <c r="B4326" s="540"/>
      <c r="C4326" s="540"/>
      <c r="D4326" s="538" t="str">
        <f ca="1">IFERROR(_xludf.XLOOKUP(E4326,예산코드!D:D,예산코드!A:A),"")</f>
        <v/>
      </c>
      <c r="E4326" s="540"/>
      <c r="F4326" s="542"/>
      <c r="G4326" s="506"/>
      <c r="H4326" s="507"/>
      <c r="I4326" s="540"/>
      <c r="J4326" s="540"/>
      <c r="K4326" s="543"/>
      <c r="L4326" s="543"/>
      <c r="M4326" s="543" t="str">
        <f t="array" aca="1" ref="M4326" ca="1">IFERROR(_xludf.IFS(지출내역_LMT!$J4326="원천",지출내역_LMT!$K4326*3.3%*-1,지출내역_LMT!$J4326="원천/고용",SUM(지출내역_LMT!$K4326*3.3%*-1,지출내역_LMT!$K4326*75%*0.8%*-1)),"")</f>
        <v/>
      </c>
      <c r="N4326" s="543"/>
      <c r="O4326" s="540"/>
      <c r="P4326" s="540"/>
      <c r="Q4326" s="537"/>
      <c r="R4326" s="537"/>
      <c r="S4326" s="537"/>
    </row>
    <row r="4327" spans="2:19" ht="18.75" customHeight="1">
      <c r="B4327" s="541"/>
      <c r="C4327" s="541"/>
      <c r="D4327" s="538" t="str">
        <f ca="1">IFERROR(_xludf.XLOOKUP(E4327,예산코드!D:D,예산코드!A:A),"")</f>
        <v/>
      </c>
      <c r="E4327" s="541"/>
      <c r="F4327" s="544"/>
      <c r="G4327" s="508"/>
      <c r="H4327" s="509"/>
      <c r="I4327" s="541"/>
      <c r="J4327" s="541"/>
      <c r="K4327" s="545"/>
      <c r="L4327" s="545"/>
      <c r="M4327" s="545" t="str">
        <f t="array" aca="1" ref="M4327" ca="1">IFERROR(_xludf.IFS(지출내역_LMT!$J4327="원천",지출내역_LMT!$K4327*3.3%*-1,지출내역_LMT!$J4327="원천/고용",SUM(지출내역_LMT!$K4327*3.3%*-1,지출내역_LMT!$K4327*75%*0.8%*-1)),"")</f>
        <v/>
      </c>
      <c r="N4327" s="545"/>
      <c r="O4327" s="541"/>
      <c r="P4327" s="541"/>
      <c r="Q4327" s="537"/>
      <c r="R4327" s="537"/>
      <c r="S4327" s="537"/>
    </row>
    <row r="4328" spans="2:19" ht="18.75" customHeight="1">
      <c r="B4328" s="540"/>
      <c r="C4328" s="540"/>
      <c r="D4328" s="538" t="str">
        <f ca="1">IFERROR(_xludf.XLOOKUP(E4328,예산코드!D:D,예산코드!A:A),"")</f>
        <v/>
      </c>
      <c r="E4328" s="540"/>
      <c r="F4328" s="542"/>
      <c r="G4328" s="506"/>
      <c r="H4328" s="507"/>
      <c r="I4328" s="540"/>
      <c r="J4328" s="540"/>
      <c r="K4328" s="543"/>
      <c r="L4328" s="543"/>
      <c r="M4328" s="543" t="str">
        <f t="array" aca="1" ref="M4328" ca="1">IFERROR(_xludf.IFS(지출내역_LMT!$J4328="원천",지출내역_LMT!$K4328*3.3%*-1,지출내역_LMT!$J4328="원천/고용",SUM(지출내역_LMT!$K4328*3.3%*-1,지출내역_LMT!$K4328*75%*0.8%*-1)),"")</f>
        <v/>
      </c>
      <c r="N4328" s="543"/>
      <c r="O4328" s="540"/>
      <c r="P4328" s="540"/>
      <c r="Q4328" s="537"/>
      <c r="R4328" s="537"/>
      <c r="S4328" s="537"/>
    </row>
    <row r="4329" spans="2:19" ht="18.75" customHeight="1">
      <c r="B4329" s="541"/>
      <c r="C4329" s="541"/>
      <c r="D4329" s="538" t="str">
        <f ca="1">IFERROR(_xludf.XLOOKUP(E4329,예산코드!D:D,예산코드!A:A),"")</f>
        <v/>
      </c>
      <c r="E4329" s="541"/>
      <c r="F4329" s="544"/>
      <c r="G4329" s="508"/>
      <c r="H4329" s="509"/>
      <c r="I4329" s="541"/>
      <c r="J4329" s="541"/>
      <c r="K4329" s="545"/>
      <c r="L4329" s="545"/>
      <c r="M4329" s="545" t="str">
        <f t="array" aca="1" ref="M4329" ca="1">IFERROR(_xludf.IFS(지출내역_LMT!$J4329="원천",지출내역_LMT!$K4329*3.3%*-1,지출내역_LMT!$J4329="원천/고용",SUM(지출내역_LMT!$K4329*3.3%*-1,지출내역_LMT!$K4329*75%*0.8%*-1)),"")</f>
        <v/>
      </c>
      <c r="N4329" s="545"/>
      <c r="O4329" s="541"/>
      <c r="P4329" s="541"/>
      <c r="Q4329" s="537"/>
      <c r="R4329" s="537"/>
      <c r="S4329" s="537"/>
    </row>
    <row r="4330" spans="2:19" ht="18.75" customHeight="1">
      <c r="B4330" s="540"/>
      <c r="C4330" s="540"/>
      <c r="D4330" s="538" t="str">
        <f ca="1">IFERROR(_xludf.XLOOKUP(E4330,예산코드!D:D,예산코드!A:A),"")</f>
        <v/>
      </c>
      <c r="E4330" s="540"/>
      <c r="F4330" s="542"/>
      <c r="G4330" s="506"/>
      <c r="H4330" s="507"/>
      <c r="I4330" s="540"/>
      <c r="J4330" s="540"/>
      <c r="K4330" s="543"/>
      <c r="L4330" s="543"/>
      <c r="M4330" s="543" t="str">
        <f t="array" aca="1" ref="M4330" ca="1">IFERROR(_xludf.IFS(지출내역_LMT!$J4330="원천",지출내역_LMT!$K4330*3.3%*-1,지출내역_LMT!$J4330="원천/고용",SUM(지출내역_LMT!$K4330*3.3%*-1,지출내역_LMT!$K4330*75%*0.8%*-1)),"")</f>
        <v/>
      </c>
      <c r="N4330" s="543"/>
      <c r="O4330" s="540"/>
      <c r="P4330" s="540"/>
      <c r="Q4330" s="537"/>
      <c r="R4330" s="537"/>
      <c r="S4330" s="537"/>
    </row>
    <row r="4331" spans="2:19" ht="18.75" customHeight="1">
      <c r="B4331" s="541"/>
      <c r="C4331" s="541"/>
      <c r="D4331" s="538" t="str">
        <f ca="1">IFERROR(_xludf.XLOOKUP(E4331,예산코드!D:D,예산코드!A:A),"")</f>
        <v/>
      </c>
      <c r="E4331" s="541"/>
      <c r="F4331" s="544"/>
      <c r="G4331" s="508"/>
      <c r="H4331" s="509"/>
      <c r="I4331" s="541"/>
      <c r="J4331" s="541"/>
      <c r="K4331" s="545"/>
      <c r="L4331" s="545"/>
      <c r="M4331" s="545" t="str">
        <f t="array" aca="1" ref="M4331" ca="1">IFERROR(_xludf.IFS(지출내역_LMT!$J4331="원천",지출내역_LMT!$K4331*3.3%*-1,지출내역_LMT!$J4331="원천/고용",SUM(지출내역_LMT!$K4331*3.3%*-1,지출내역_LMT!$K4331*75%*0.8%*-1)),"")</f>
        <v/>
      </c>
      <c r="N4331" s="545"/>
      <c r="O4331" s="541"/>
      <c r="P4331" s="541"/>
      <c r="Q4331" s="537"/>
      <c r="R4331" s="537"/>
      <c r="S4331" s="537"/>
    </row>
    <row r="4332" spans="2:19" ht="18.75" customHeight="1">
      <c r="B4332" s="540"/>
      <c r="C4332" s="540"/>
      <c r="D4332" s="538" t="str">
        <f ca="1">IFERROR(_xludf.XLOOKUP(E4332,예산코드!D:D,예산코드!A:A),"")</f>
        <v/>
      </c>
      <c r="E4332" s="540"/>
      <c r="F4332" s="542"/>
      <c r="G4332" s="506"/>
      <c r="H4332" s="507"/>
      <c r="I4332" s="540"/>
      <c r="J4332" s="540"/>
      <c r="K4332" s="543"/>
      <c r="L4332" s="543"/>
      <c r="M4332" s="543" t="str">
        <f t="array" aca="1" ref="M4332" ca="1">IFERROR(_xludf.IFS(지출내역_LMT!$J4332="원천",지출내역_LMT!$K4332*3.3%*-1,지출내역_LMT!$J4332="원천/고용",SUM(지출내역_LMT!$K4332*3.3%*-1,지출내역_LMT!$K4332*75%*0.8%*-1)),"")</f>
        <v/>
      </c>
      <c r="N4332" s="543"/>
      <c r="O4332" s="540"/>
      <c r="P4332" s="540"/>
      <c r="Q4332" s="537"/>
      <c r="R4332" s="537"/>
      <c r="S4332" s="537"/>
    </row>
    <row r="4333" spans="2:19" ht="18.75" customHeight="1">
      <c r="B4333" s="541"/>
      <c r="C4333" s="541"/>
      <c r="D4333" s="538" t="str">
        <f ca="1">IFERROR(_xludf.XLOOKUP(E4333,예산코드!D:D,예산코드!A:A),"")</f>
        <v/>
      </c>
      <c r="E4333" s="541"/>
      <c r="F4333" s="544"/>
      <c r="G4333" s="508"/>
      <c r="H4333" s="509"/>
      <c r="I4333" s="541"/>
      <c r="J4333" s="541"/>
      <c r="K4333" s="545"/>
      <c r="L4333" s="545"/>
      <c r="M4333" s="545" t="str">
        <f t="array" aca="1" ref="M4333" ca="1">IFERROR(_xludf.IFS(지출내역_LMT!$J4333="원천",지출내역_LMT!$K4333*3.3%*-1,지출내역_LMT!$J4333="원천/고용",SUM(지출내역_LMT!$K4333*3.3%*-1,지출내역_LMT!$K4333*75%*0.8%*-1)),"")</f>
        <v/>
      </c>
      <c r="N4333" s="545"/>
      <c r="O4333" s="541"/>
      <c r="P4333" s="541"/>
      <c r="Q4333" s="537"/>
      <c r="R4333" s="537"/>
      <c r="S4333" s="537"/>
    </row>
    <row r="4334" spans="2:19" ht="18.75" customHeight="1">
      <c r="B4334" s="540"/>
      <c r="C4334" s="540"/>
      <c r="D4334" s="538" t="str">
        <f ca="1">IFERROR(_xludf.XLOOKUP(E4334,예산코드!D:D,예산코드!A:A),"")</f>
        <v/>
      </c>
      <c r="E4334" s="540"/>
      <c r="F4334" s="542"/>
      <c r="G4334" s="506"/>
      <c r="H4334" s="507"/>
      <c r="I4334" s="540"/>
      <c r="J4334" s="540"/>
      <c r="K4334" s="543"/>
      <c r="L4334" s="543"/>
      <c r="M4334" s="543" t="str">
        <f t="array" aca="1" ref="M4334" ca="1">IFERROR(_xludf.IFS(지출내역_LMT!$J4334="원천",지출내역_LMT!$K4334*3.3%*-1,지출내역_LMT!$J4334="원천/고용",SUM(지출내역_LMT!$K4334*3.3%*-1,지출내역_LMT!$K4334*75%*0.8%*-1)),"")</f>
        <v/>
      </c>
      <c r="N4334" s="543"/>
      <c r="O4334" s="540"/>
      <c r="P4334" s="540"/>
      <c r="Q4334" s="537"/>
      <c r="R4334" s="537"/>
      <c r="S4334" s="537"/>
    </row>
    <row r="4335" spans="2:19" ht="18.75" customHeight="1">
      <c r="B4335" s="541"/>
      <c r="C4335" s="541"/>
      <c r="D4335" s="538" t="str">
        <f ca="1">IFERROR(_xludf.XLOOKUP(E4335,예산코드!D:D,예산코드!A:A),"")</f>
        <v/>
      </c>
      <c r="E4335" s="541"/>
      <c r="F4335" s="544"/>
      <c r="G4335" s="508"/>
      <c r="H4335" s="509"/>
      <c r="I4335" s="541"/>
      <c r="J4335" s="541"/>
      <c r="K4335" s="545"/>
      <c r="L4335" s="545"/>
      <c r="M4335" s="545" t="str">
        <f t="array" aca="1" ref="M4335" ca="1">IFERROR(_xludf.IFS(지출내역_LMT!$J4335="원천",지출내역_LMT!$K4335*3.3%*-1,지출내역_LMT!$J4335="원천/고용",SUM(지출내역_LMT!$K4335*3.3%*-1,지출내역_LMT!$K4335*75%*0.8%*-1)),"")</f>
        <v/>
      </c>
      <c r="N4335" s="545"/>
      <c r="O4335" s="541"/>
      <c r="P4335" s="541"/>
      <c r="Q4335" s="537"/>
      <c r="R4335" s="537"/>
      <c r="S4335" s="537"/>
    </row>
    <row r="4336" spans="2:19" ht="18.75" customHeight="1">
      <c r="B4336" s="540"/>
      <c r="C4336" s="540"/>
      <c r="D4336" s="538" t="str">
        <f ca="1">IFERROR(_xludf.XLOOKUP(E4336,예산코드!D:D,예산코드!A:A),"")</f>
        <v/>
      </c>
      <c r="E4336" s="540"/>
      <c r="F4336" s="542"/>
      <c r="G4336" s="506"/>
      <c r="H4336" s="507"/>
      <c r="I4336" s="540"/>
      <c r="J4336" s="540"/>
      <c r="K4336" s="543"/>
      <c r="L4336" s="543"/>
      <c r="M4336" s="543" t="str">
        <f t="array" aca="1" ref="M4336" ca="1">IFERROR(_xludf.IFS(지출내역_LMT!$J4336="원천",지출내역_LMT!$K4336*3.3%*-1,지출내역_LMT!$J4336="원천/고용",SUM(지출내역_LMT!$K4336*3.3%*-1,지출내역_LMT!$K4336*75%*0.8%*-1)),"")</f>
        <v/>
      </c>
      <c r="N4336" s="543"/>
      <c r="O4336" s="540"/>
      <c r="P4336" s="540"/>
      <c r="Q4336" s="537"/>
      <c r="R4336" s="537"/>
      <c r="S4336" s="537"/>
    </row>
    <row r="4337" spans="2:19" ht="18.75" customHeight="1">
      <c r="B4337" s="541"/>
      <c r="C4337" s="541"/>
      <c r="D4337" s="538" t="str">
        <f ca="1">IFERROR(_xludf.XLOOKUP(E4337,예산코드!D:D,예산코드!A:A),"")</f>
        <v/>
      </c>
      <c r="E4337" s="541"/>
      <c r="F4337" s="544"/>
      <c r="G4337" s="508"/>
      <c r="H4337" s="509"/>
      <c r="I4337" s="541"/>
      <c r="J4337" s="541"/>
      <c r="K4337" s="545"/>
      <c r="L4337" s="545"/>
      <c r="M4337" s="545" t="str">
        <f t="array" aca="1" ref="M4337" ca="1">IFERROR(_xludf.IFS(지출내역_LMT!$J4337="원천",지출내역_LMT!$K4337*3.3%*-1,지출내역_LMT!$J4337="원천/고용",SUM(지출내역_LMT!$K4337*3.3%*-1,지출내역_LMT!$K4337*75%*0.8%*-1)),"")</f>
        <v/>
      </c>
      <c r="N4337" s="545"/>
      <c r="O4337" s="541"/>
      <c r="P4337" s="541"/>
      <c r="Q4337" s="537"/>
      <c r="R4337" s="537"/>
      <c r="S4337" s="537"/>
    </row>
    <row r="4338" spans="2:19" ht="18.75" customHeight="1">
      <c r="B4338" s="540"/>
      <c r="C4338" s="540"/>
      <c r="D4338" s="538" t="str">
        <f ca="1">IFERROR(_xludf.XLOOKUP(E4338,예산코드!D:D,예산코드!A:A),"")</f>
        <v/>
      </c>
      <c r="E4338" s="540"/>
      <c r="F4338" s="542"/>
      <c r="G4338" s="506"/>
      <c r="H4338" s="507"/>
      <c r="I4338" s="540"/>
      <c r="J4338" s="540"/>
      <c r="K4338" s="543"/>
      <c r="L4338" s="543"/>
      <c r="M4338" s="543" t="str">
        <f t="array" aca="1" ref="M4338" ca="1">IFERROR(_xludf.IFS(지출내역_LMT!$J4338="원천",지출내역_LMT!$K4338*3.3%*-1,지출내역_LMT!$J4338="원천/고용",SUM(지출내역_LMT!$K4338*3.3%*-1,지출내역_LMT!$K4338*75%*0.8%*-1)),"")</f>
        <v/>
      </c>
      <c r="N4338" s="543"/>
      <c r="O4338" s="540"/>
      <c r="P4338" s="540"/>
      <c r="Q4338" s="537"/>
      <c r="R4338" s="537"/>
      <c r="S4338" s="537"/>
    </row>
    <row r="4339" spans="2:19" ht="18.75" customHeight="1">
      <c r="B4339" s="541"/>
      <c r="C4339" s="541"/>
      <c r="D4339" s="538" t="str">
        <f ca="1">IFERROR(_xludf.XLOOKUP(E4339,예산코드!D:D,예산코드!A:A),"")</f>
        <v/>
      </c>
      <c r="E4339" s="541"/>
      <c r="F4339" s="544"/>
      <c r="G4339" s="508"/>
      <c r="H4339" s="509"/>
      <c r="I4339" s="541"/>
      <c r="J4339" s="541"/>
      <c r="K4339" s="545"/>
      <c r="L4339" s="545"/>
      <c r="M4339" s="545" t="str">
        <f t="array" aca="1" ref="M4339" ca="1">IFERROR(_xludf.IFS(지출내역_LMT!$J4339="원천",지출내역_LMT!$K4339*3.3%*-1,지출내역_LMT!$J4339="원천/고용",SUM(지출내역_LMT!$K4339*3.3%*-1,지출내역_LMT!$K4339*75%*0.8%*-1)),"")</f>
        <v/>
      </c>
      <c r="N4339" s="545"/>
      <c r="O4339" s="541"/>
      <c r="P4339" s="541"/>
      <c r="Q4339" s="537"/>
      <c r="R4339" s="537"/>
      <c r="S4339" s="537"/>
    </row>
    <row r="4340" spans="2:19" ht="18.75" customHeight="1">
      <c r="B4340" s="540"/>
      <c r="C4340" s="540"/>
      <c r="D4340" s="538" t="str">
        <f ca="1">IFERROR(_xludf.XLOOKUP(E4340,예산코드!D:D,예산코드!A:A),"")</f>
        <v/>
      </c>
      <c r="E4340" s="540"/>
      <c r="F4340" s="542"/>
      <c r="G4340" s="506"/>
      <c r="H4340" s="507"/>
      <c r="I4340" s="540"/>
      <c r="J4340" s="540"/>
      <c r="K4340" s="543"/>
      <c r="L4340" s="543"/>
      <c r="M4340" s="543" t="str">
        <f t="array" aca="1" ref="M4340" ca="1">IFERROR(_xludf.IFS(지출내역_LMT!$J4340="원천",지출내역_LMT!$K4340*3.3%*-1,지출내역_LMT!$J4340="원천/고용",SUM(지출내역_LMT!$K4340*3.3%*-1,지출내역_LMT!$K4340*75%*0.8%*-1)),"")</f>
        <v/>
      </c>
      <c r="N4340" s="543"/>
      <c r="O4340" s="540"/>
      <c r="P4340" s="540"/>
      <c r="Q4340" s="537"/>
      <c r="R4340" s="537"/>
      <c r="S4340" s="537"/>
    </row>
    <row r="4341" spans="2:19" ht="18.75" customHeight="1">
      <c r="B4341" s="541"/>
      <c r="C4341" s="541"/>
      <c r="D4341" s="538" t="str">
        <f ca="1">IFERROR(_xludf.XLOOKUP(E4341,예산코드!D:D,예산코드!A:A),"")</f>
        <v/>
      </c>
      <c r="E4341" s="541"/>
      <c r="F4341" s="544"/>
      <c r="G4341" s="508"/>
      <c r="H4341" s="509"/>
      <c r="I4341" s="541"/>
      <c r="J4341" s="541"/>
      <c r="K4341" s="545"/>
      <c r="L4341" s="545"/>
      <c r="M4341" s="545" t="str">
        <f t="array" aca="1" ref="M4341" ca="1">IFERROR(_xludf.IFS(지출내역_LMT!$J4341="원천",지출내역_LMT!$K4341*3.3%*-1,지출내역_LMT!$J4341="원천/고용",SUM(지출내역_LMT!$K4341*3.3%*-1,지출내역_LMT!$K4341*75%*0.8%*-1)),"")</f>
        <v/>
      </c>
      <c r="N4341" s="545"/>
      <c r="O4341" s="541"/>
      <c r="P4341" s="541"/>
      <c r="Q4341" s="537"/>
      <c r="R4341" s="537"/>
      <c r="S4341" s="537"/>
    </row>
    <row r="4342" spans="2:19" ht="18.75" customHeight="1">
      <c r="B4342" s="540"/>
      <c r="C4342" s="540"/>
      <c r="D4342" s="538" t="str">
        <f ca="1">IFERROR(_xludf.XLOOKUP(E4342,예산코드!D:D,예산코드!A:A),"")</f>
        <v/>
      </c>
      <c r="E4342" s="540"/>
      <c r="F4342" s="542"/>
      <c r="G4342" s="506"/>
      <c r="H4342" s="507"/>
      <c r="I4342" s="540"/>
      <c r="J4342" s="540"/>
      <c r="K4342" s="543"/>
      <c r="L4342" s="543"/>
      <c r="M4342" s="543" t="str">
        <f t="array" aca="1" ref="M4342" ca="1">IFERROR(_xludf.IFS(지출내역_LMT!$J4342="원천",지출내역_LMT!$K4342*3.3%*-1,지출내역_LMT!$J4342="원천/고용",SUM(지출내역_LMT!$K4342*3.3%*-1,지출내역_LMT!$K4342*75%*0.8%*-1)),"")</f>
        <v/>
      </c>
      <c r="N4342" s="543"/>
      <c r="O4342" s="540"/>
      <c r="P4342" s="540"/>
      <c r="Q4342" s="537"/>
      <c r="R4342" s="537"/>
      <c r="S4342" s="537"/>
    </row>
    <row r="4343" spans="2:19" ht="18.75" customHeight="1">
      <c r="B4343" s="541"/>
      <c r="C4343" s="541"/>
      <c r="D4343" s="538" t="str">
        <f ca="1">IFERROR(_xludf.XLOOKUP(E4343,예산코드!D:D,예산코드!A:A),"")</f>
        <v/>
      </c>
      <c r="E4343" s="541"/>
      <c r="F4343" s="544"/>
      <c r="G4343" s="508"/>
      <c r="H4343" s="509"/>
      <c r="I4343" s="541"/>
      <c r="J4343" s="541"/>
      <c r="K4343" s="545"/>
      <c r="L4343" s="545"/>
      <c r="M4343" s="545" t="str">
        <f t="array" aca="1" ref="M4343" ca="1">IFERROR(_xludf.IFS(지출내역_LMT!$J4343="원천",지출내역_LMT!$K4343*3.3%*-1,지출내역_LMT!$J4343="원천/고용",SUM(지출내역_LMT!$K4343*3.3%*-1,지출내역_LMT!$K4343*75%*0.8%*-1)),"")</f>
        <v/>
      </c>
      <c r="N4343" s="545"/>
      <c r="O4343" s="541"/>
      <c r="P4343" s="541"/>
      <c r="Q4343" s="537"/>
      <c r="R4343" s="537"/>
      <c r="S4343" s="537"/>
    </row>
    <row r="4344" spans="2:19" ht="18.75" customHeight="1">
      <c r="B4344" s="540"/>
      <c r="C4344" s="540"/>
      <c r="D4344" s="538" t="str">
        <f ca="1">IFERROR(_xludf.XLOOKUP(E4344,예산코드!D:D,예산코드!A:A),"")</f>
        <v/>
      </c>
      <c r="E4344" s="540"/>
      <c r="F4344" s="542"/>
      <c r="G4344" s="506"/>
      <c r="H4344" s="507"/>
      <c r="I4344" s="540"/>
      <c r="J4344" s="540"/>
      <c r="K4344" s="543"/>
      <c r="L4344" s="543"/>
      <c r="M4344" s="543" t="str">
        <f t="array" aca="1" ref="M4344" ca="1">IFERROR(_xludf.IFS(지출내역_LMT!$J4344="원천",지출내역_LMT!$K4344*3.3%*-1,지출내역_LMT!$J4344="원천/고용",SUM(지출내역_LMT!$K4344*3.3%*-1,지출내역_LMT!$K4344*75%*0.8%*-1)),"")</f>
        <v/>
      </c>
      <c r="N4344" s="543"/>
      <c r="O4344" s="540"/>
      <c r="P4344" s="540"/>
      <c r="Q4344" s="537"/>
      <c r="R4344" s="537"/>
      <c r="S4344" s="537"/>
    </row>
    <row r="4345" spans="2:19" ht="18.75" customHeight="1">
      <c r="B4345" s="541"/>
      <c r="C4345" s="541"/>
      <c r="D4345" s="538" t="str">
        <f ca="1">IFERROR(_xludf.XLOOKUP(E4345,예산코드!D:D,예산코드!A:A),"")</f>
        <v/>
      </c>
      <c r="E4345" s="541"/>
      <c r="F4345" s="544"/>
      <c r="G4345" s="508"/>
      <c r="H4345" s="509"/>
      <c r="I4345" s="541"/>
      <c r="J4345" s="541"/>
      <c r="K4345" s="545"/>
      <c r="L4345" s="545"/>
      <c r="M4345" s="545" t="str">
        <f t="array" aca="1" ref="M4345" ca="1">IFERROR(_xludf.IFS(지출내역_LMT!$J4345="원천",지출내역_LMT!$K4345*3.3%*-1,지출내역_LMT!$J4345="원천/고용",SUM(지출내역_LMT!$K4345*3.3%*-1,지출내역_LMT!$K4345*75%*0.8%*-1)),"")</f>
        <v/>
      </c>
      <c r="N4345" s="545"/>
      <c r="O4345" s="541"/>
      <c r="P4345" s="541"/>
      <c r="Q4345" s="537"/>
      <c r="R4345" s="537"/>
      <c r="S4345" s="537"/>
    </row>
    <row r="4346" spans="2:19" ht="18.75" customHeight="1">
      <c r="B4346" s="540"/>
      <c r="C4346" s="540"/>
      <c r="D4346" s="538" t="str">
        <f ca="1">IFERROR(_xludf.XLOOKUP(E4346,예산코드!D:D,예산코드!A:A),"")</f>
        <v/>
      </c>
      <c r="E4346" s="540"/>
      <c r="F4346" s="542"/>
      <c r="G4346" s="506"/>
      <c r="H4346" s="507"/>
      <c r="I4346" s="540"/>
      <c r="J4346" s="540"/>
      <c r="K4346" s="543"/>
      <c r="L4346" s="543"/>
      <c r="M4346" s="543" t="str">
        <f t="array" aca="1" ref="M4346" ca="1">IFERROR(_xludf.IFS(지출내역_LMT!$J4346="원천",지출내역_LMT!$K4346*3.3%*-1,지출내역_LMT!$J4346="원천/고용",SUM(지출내역_LMT!$K4346*3.3%*-1,지출내역_LMT!$K4346*75%*0.8%*-1)),"")</f>
        <v/>
      </c>
      <c r="N4346" s="543"/>
      <c r="O4346" s="540"/>
      <c r="P4346" s="540"/>
      <c r="Q4346" s="537"/>
      <c r="R4346" s="537"/>
      <c r="S4346" s="537"/>
    </row>
    <row r="4347" spans="2:19" ht="18.75" customHeight="1">
      <c r="B4347" s="541"/>
      <c r="C4347" s="541"/>
      <c r="D4347" s="538" t="str">
        <f ca="1">IFERROR(_xludf.XLOOKUP(E4347,예산코드!D:D,예산코드!A:A),"")</f>
        <v/>
      </c>
      <c r="E4347" s="541"/>
      <c r="F4347" s="544"/>
      <c r="G4347" s="508"/>
      <c r="H4347" s="509"/>
      <c r="I4347" s="541"/>
      <c r="J4347" s="541"/>
      <c r="K4347" s="545"/>
      <c r="L4347" s="545"/>
      <c r="M4347" s="545" t="str">
        <f t="array" aca="1" ref="M4347" ca="1">IFERROR(_xludf.IFS(지출내역_LMT!$J4347="원천",지출내역_LMT!$K4347*3.3%*-1,지출내역_LMT!$J4347="원천/고용",SUM(지출내역_LMT!$K4347*3.3%*-1,지출내역_LMT!$K4347*75%*0.8%*-1)),"")</f>
        <v/>
      </c>
      <c r="N4347" s="545"/>
      <c r="O4347" s="541"/>
      <c r="P4347" s="541"/>
      <c r="Q4347" s="537"/>
      <c r="R4347" s="537"/>
      <c r="S4347" s="537"/>
    </row>
    <row r="4348" spans="2:19" ht="18.75" customHeight="1">
      <c r="B4348" s="540"/>
      <c r="C4348" s="540"/>
      <c r="D4348" s="538" t="str">
        <f ca="1">IFERROR(_xludf.XLOOKUP(E4348,예산코드!D:D,예산코드!A:A),"")</f>
        <v/>
      </c>
      <c r="E4348" s="540"/>
      <c r="F4348" s="542"/>
      <c r="G4348" s="506"/>
      <c r="H4348" s="507"/>
      <c r="I4348" s="540"/>
      <c r="J4348" s="540"/>
      <c r="K4348" s="543"/>
      <c r="L4348" s="543"/>
      <c r="M4348" s="543" t="str">
        <f t="array" aca="1" ref="M4348" ca="1">IFERROR(_xludf.IFS(지출내역_LMT!$J4348="원천",지출내역_LMT!$K4348*3.3%*-1,지출내역_LMT!$J4348="원천/고용",SUM(지출내역_LMT!$K4348*3.3%*-1,지출내역_LMT!$K4348*75%*0.8%*-1)),"")</f>
        <v/>
      </c>
      <c r="N4348" s="543"/>
      <c r="O4348" s="540"/>
      <c r="P4348" s="540"/>
      <c r="Q4348" s="537"/>
      <c r="R4348" s="537"/>
      <c r="S4348" s="537"/>
    </row>
    <row r="4349" spans="2:19" ht="18.75" customHeight="1">
      <c r="B4349" s="541"/>
      <c r="C4349" s="541"/>
      <c r="D4349" s="538" t="str">
        <f ca="1">IFERROR(_xludf.XLOOKUP(E4349,예산코드!D:D,예산코드!A:A),"")</f>
        <v/>
      </c>
      <c r="E4349" s="541"/>
      <c r="F4349" s="544"/>
      <c r="G4349" s="508"/>
      <c r="H4349" s="509"/>
      <c r="I4349" s="541"/>
      <c r="J4349" s="541"/>
      <c r="K4349" s="545"/>
      <c r="L4349" s="545"/>
      <c r="M4349" s="545" t="str">
        <f t="array" aca="1" ref="M4349" ca="1">IFERROR(_xludf.IFS(지출내역_LMT!$J4349="원천",지출내역_LMT!$K4349*3.3%*-1,지출내역_LMT!$J4349="원천/고용",SUM(지출내역_LMT!$K4349*3.3%*-1,지출내역_LMT!$K4349*75%*0.8%*-1)),"")</f>
        <v/>
      </c>
      <c r="N4349" s="545"/>
      <c r="O4349" s="541"/>
      <c r="P4349" s="541"/>
      <c r="Q4349" s="537"/>
      <c r="R4349" s="537"/>
      <c r="S4349" s="537"/>
    </row>
    <row r="4350" spans="2:19" ht="18.75" customHeight="1">
      <c r="B4350" s="540"/>
      <c r="C4350" s="540"/>
      <c r="D4350" s="538" t="str">
        <f ca="1">IFERROR(_xludf.XLOOKUP(E4350,예산코드!D:D,예산코드!A:A),"")</f>
        <v/>
      </c>
      <c r="E4350" s="540"/>
      <c r="F4350" s="542"/>
      <c r="G4350" s="506"/>
      <c r="H4350" s="507"/>
      <c r="I4350" s="540"/>
      <c r="J4350" s="540"/>
      <c r="K4350" s="543"/>
      <c r="L4350" s="543"/>
      <c r="M4350" s="543" t="str">
        <f t="array" aca="1" ref="M4350" ca="1">IFERROR(_xludf.IFS(지출내역_LMT!$J4350="원천",지출내역_LMT!$K4350*3.3%*-1,지출내역_LMT!$J4350="원천/고용",SUM(지출내역_LMT!$K4350*3.3%*-1,지출내역_LMT!$K4350*75%*0.8%*-1)),"")</f>
        <v/>
      </c>
      <c r="N4350" s="543"/>
      <c r="O4350" s="540"/>
      <c r="P4350" s="540"/>
      <c r="Q4350" s="537"/>
      <c r="R4350" s="537"/>
      <c r="S4350" s="537"/>
    </row>
    <row r="4351" spans="2:19" ht="18.75" customHeight="1">
      <c r="B4351" s="541"/>
      <c r="C4351" s="541"/>
      <c r="D4351" s="538" t="str">
        <f ca="1">IFERROR(_xludf.XLOOKUP(E4351,예산코드!D:D,예산코드!A:A),"")</f>
        <v/>
      </c>
      <c r="E4351" s="541"/>
      <c r="F4351" s="544"/>
      <c r="G4351" s="508"/>
      <c r="H4351" s="509"/>
      <c r="I4351" s="541"/>
      <c r="J4351" s="541"/>
      <c r="K4351" s="545"/>
      <c r="L4351" s="545"/>
      <c r="M4351" s="545" t="str">
        <f t="array" aca="1" ref="M4351" ca="1">IFERROR(_xludf.IFS(지출내역_LMT!$J4351="원천",지출내역_LMT!$K4351*3.3%*-1,지출내역_LMT!$J4351="원천/고용",SUM(지출내역_LMT!$K4351*3.3%*-1,지출내역_LMT!$K4351*75%*0.8%*-1)),"")</f>
        <v/>
      </c>
      <c r="N4351" s="545"/>
      <c r="O4351" s="541"/>
      <c r="P4351" s="541"/>
      <c r="Q4351" s="537"/>
      <c r="R4351" s="537"/>
      <c r="S4351" s="537"/>
    </row>
    <row r="4352" spans="2:19" ht="18.75" customHeight="1">
      <c r="B4352" s="540"/>
      <c r="C4352" s="540"/>
      <c r="D4352" s="538" t="str">
        <f ca="1">IFERROR(_xludf.XLOOKUP(E4352,예산코드!D:D,예산코드!A:A),"")</f>
        <v/>
      </c>
      <c r="E4352" s="540"/>
      <c r="F4352" s="542"/>
      <c r="G4352" s="506"/>
      <c r="H4352" s="507"/>
      <c r="I4352" s="540"/>
      <c r="J4352" s="540"/>
      <c r="K4352" s="543"/>
      <c r="L4352" s="543"/>
      <c r="M4352" s="543" t="str">
        <f t="array" aca="1" ref="M4352" ca="1">IFERROR(_xludf.IFS(지출내역_LMT!$J4352="원천",지출내역_LMT!$K4352*3.3%*-1,지출내역_LMT!$J4352="원천/고용",SUM(지출내역_LMT!$K4352*3.3%*-1,지출내역_LMT!$K4352*75%*0.8%*-1)),"")</f>
        <v/>
      </c>
      <c r="N4352" s="543"/>
      <c r="O4352" s="540"/>
      <c r="P4352" s="540"/>
      <c r="Q4352" s="537"/>
      <c r="R4352" s="537"/>
      <c r="S4352" s="537"/>
    </row>
    <row r="4353" spans="2:19" ht="18.75" customHeight="1">
      <c r="B4353" s="541"/>
      <c r="C4353" s="541"/>
      <c r="D4353" s="538" t="str">
        <f ca="1">IFERROR(_xludf.XLOOKUP(E4353,예산코드!D:D,예산코드!A:A),"")</f>
        <v/>
      </c>
      <c r="E4353" s="541"/>
      <c r="F4353" s="544"/>
      <c r="G4353" s="508"/>
      <c r="H4353" s="509"/>
      <c r="I4353" s="541"/>
      <c r="J4353" s="541"/>
      <c r="K4353" s="545"/>
      <c r="L4353" s="545"/>
      <c r="M4353" s="545" t="str">
        <f t="array" aca="1" ref="M4353" ca="1">IFERROR(_xludf.IFS(지출내역_LMT!$J4353="원천",지출내역_LMT!$K4353*3.3%*-1,지출내역_LMT!$J4353="원천/고용",SUM(지출내역_LMT!$K4353*3.3%*-1,지출내역_LMT!$K4353*75%*0.8%*-1)),"")</f>
        <v/>
      </c>
      <c r="N4353" s="545"/>
      <c r="O4353" s="541"/>
      <c r="P4353" s="541"/>
      <c r="Q4353" s="537"/>
      <c r="R4353" s="537"/>
      <c r="S4353" s="537"/>
    </row>
    <row r="4354" spans="2:19" ht="18.75" customHeight="1">
      <c r="B4354" s="540"/>
      <c r="C4354" s="540"/>
      <c r="D4354" s="538" t="str">
        <f ca="1">IFERROR(_xludf.XLOOKUP(E4354,예산코드!D:D,예산코드!A:A),"")</f>
        <v/>
      </c>
      <c r="E4354" s="540"/>
      <c r="F4354" s="542"/>
      <c r="G4354" s="506"/>
      <c r="H4354" s="507"/>
      <c r="I4354" s="540"/>
      <c r="J4354" s="540"/>
      <c r="K4354" s="543"/>
      <c r="L4354" s="543"/>
      <c r="M4354" s="543" t="str">
        <f t="array" aca="1" ref="M4354" ca="1">IFERROR(_xludf.IFS(지출내역_LMT!$J4354="원천",지출내역_LMT!$K4354*3.3%*-1,지출내역_LMT!$J4354="원천/고용",SUM(지출내역_LMT!$K4354*3.3%*-1,지출내역_LMT!$K4354*75%*0.8%*-1)),"")</f>
        <v/>
      </c>
      <c r="N4354" s="543"/>
      <c r="O4354" s="540"/>
      <c r="P4354" s="540"/>
      <c r="Q4354" s="537"/>
      <c r="R4354" s="537"/>
      <c r="S4354" s="537"/>
    </row>
    <row r="4355" spans="2:19" ht="18.75" customHeight="1">
      <c r="B4355" s="541"/>
      <c r="C4355" s="541"/>
      <c r="D4355" s="538" t="str">
        <f ca="1">IFERROR(_xludf.XLOOKUP(E4355,예산코드!D:D,예산코드!A:A),"")</f>
        <v/>
      </c>
      <c r="E4355" s="541"/>
      <c r="F4355" s="544"/>
      <c r="G4355" s="508"/>
      <c r="H4355" s="509"/>
      <c r="I4355" s="541"/>
      <c r="J4355" s="541"/>
      <c r="K4355" s="545"/>
      <c r="L4355" s="545"/>
      <c r="M4355" s="545" t="str">
        <f t="array" aca="1" ref="M4355" ca="1">IFERROR(_xludf.IFS(지출내역_LMT!$J4355="원천",지출내역_LMT!$K4355*3.3%*-1,지출내역_LMT!$J4355="원천/고용",SUM(지출내역_LMT!$K4355*3.3%*-1,지출내역_LMT!$K4355*75%*0.8%*-1)),"")</f>
        <v/>
      </c>
      <c r="N4355" s="545"/>
      <c r="O4355" s="541"/>
      <c r="P4355" s="541"/>
      <c r="Q4355" s="537"/>
      <c r="R4355" s="537"/>
      <c r="S4355" s="537"/>
    </row>
    <row r="4356" spans="2:19" ht="18.75" customHeight="1">
      <c r="B4356" s="540"/>
      <c r="C4356" s="540"/>
      <c r="D4356" s="538" t="str">
        <f ca="1">IFERROR(_xludf.XLOOKUP(E4356,예산코드!D:D,예산코드!A:A),"")</f>
        <v/>
      </c>
      <c r="E4356" s="540"/>
      <c r="F4356" s="542"/>
      <c r="G4356" s="506"/>
      <c r="H4356" s="507"/>
      <c r="I4356" s="540"/>
      <c r="J4356" s="540"/>
      <c r="K4356" s="543"/>
      <c r="L4356" s="543"/>
      <c r="M4356" s="543" t="str">
        <f t="array" aca="1" ref="M4356" ca="1">IFERROR(_xludf.IFS(지출내역_LMT!$J4356="원천",지출내역_LMT!$K4356*3.3%*-1,지출내역_LMT!$J4356="원천/고용",SUM(지출내역_LMT!$K4356*3.3%*-1,지출내역_LMT!$K4356*75%*0.8%*-1)),"")</f>
        <v/>
      </c>
      <c r="N4356" s="543"/>
      <c r="O4356" s="540"/>
      <c r="P4356" s="540"/>
      <c r="Q4356" s="537"/>
      <c r="R4356" s="537"/>
      <c r="S4356" s="537"/>
    </row>
    <row r="4357" spans="2:19" ht="18.75" customHeight="1">
      <c r="B4357" s="541"/>
      <c r="C4357" s="541"/>
      <c r="D4357" s="538" t="str">
        <f ca="1">IFERROR(_xludf.XLOOKUP(E4357,예산코드!D:D,예산코드!A:A),"")</f>
        <v/>
      </c>
      <c r="E4357" s="541"/>
      <c r="F4357" s="544"/>
      <c r="G4357" s="508"/>
      <c r="H4357" s="509"/>
      <c r="I4357" s="541"/>
      <c r="J4357" s="541"/>
      <c r="K4357" s="545"/>
      <c r="L4357" s="545"/>
      <c r="M4357" s="545" t="str">
        <f t="array" aca="1" ref="M4357" ca="1">IFERROR(_xludf.IFS(지출내역_LMT!$J4357="원천",지출내역_LMT!$K4357*3.3%*-1,지출내역_LMT!$J4357="원천/고용",SUM(지출내역_LMT!$K4357*3.3%*-1,지출내역_LMT!$K4357*75%*0.8%*-1)),"")</f>
        <v/>
      </c>
      <c r="N4357" s="545"/>
      <c r="O4357" s="541"/>
      <c r="P4357" s="541"/>
      <c r="Q4357" s="537"/>
      <c r="R4357" s="537"/>
      <c r="S4357" s="537"/>
    </row>
    <row r="4358" spans="2:19" ht="18.75" customHeight="1">
      <c r="B4358" s="540"/>
      <c r="C4358" s="540"/>
      <c r="D4358" s="538" t="str">
        <f ca="1">IFERROR(_xludf.XLOOKUP(E4358,예산코드!D:D,예산코드!A:A),"")</f>
        <v/>
      </c>
      <c r="E4358" s="540"/>
      <c r="F4358" s="542"/>
      <c r="G4358" s="506"/>
      <c r="H4358" s="507"/>
      <c r="I4358" s="540"/>
      <c r="J4358" s="540"/>
      <c r="K4358" s="543"/>
      <c r="L4358" s="543"/>
      <c r="M4358" s="543" t="str">
        <f t="array" aca="1" ref="M4358" ca="1">IFERROR(_xludf.IFS(지출내역_LMT!$J4358="원천",지출내역_LMT!$K4358*3.3%*-1,지출내역_LMT!$J4358="원천/고용",SUM(지출내역_LMT!$K4358*3.3%*-1,지출내역_LMT!$K4358*75%*0.8%*-1)),"")</f>
        <v/>
      </c>
      <c r="N4358" s="543"/>
      <c r="O4358" s="540"/>
      <c r="P4358" s="540"/>
      <c r="Q4358" s="537"/>
      <c r="R4358" s="537"/>
      <c r="S4358" s="537"/>
    </row>
    <row r="4359" spans="2:19" ht="18.75" customHeight="1">
      <c r="B4359" s="541"/>
      <c r="C4359" s="541"/>
      <c r="D4359" s="538" t="str">
        <f ca="1">IFERROR(_xludf.XLOOKUP(E4359,예산코드!D:D,예산코드!A:A),"")</f>
        <v/>
      </c>
      <c r="E4359" s="541"/>
      <c r="F4359" s="544"/>
      <c r="G4359" s="508"/>
      <c r="H4359" s="509"/>
      <c r="I4359" s="541"/>
      <c r="J4359" s="541"/>
      <c r="K4359" s="545"/>
      <c r="L4359" s="545"/>
      <c r="M4359" s="545" t="str">
        <f t="array" aca="1" ref="M4359" ca="1">IFERROR(_xludf.IFS(지출내역_LMT!$J4359="원천",지출내역_LMT!$K4359*3.3%*-1,지출내역_LMT!$J4359="원천/고용",SUM(지출내역_LMT!$K4359*3.3%*-1,지출내역_LMT!$K4359*75%*0.8%*-1)),"")</f>
        <v/>
      </c>
      <c r="N4359" s="545"/>
      <c r="O4359" s="541"/>
      <c r="P4359" s="541"/>
      <c r="Q4359" s="537"/>
      <c r="R4359" s="537"/>
      <c r="S4359" s="537"/>
    </row>
    <row r="4360" spans="2:19" ht="18.75" customHeight="1">
      <c r="B4360" s="540"/>
      <c r="C4360" s="540"/>
      <c r="D4360" s="538" t="str">
        <f ca="1">IFERROR(_xludf.XLOOKUP(E4360,예산코드!D:D,예산코드!A:A),"")</f>
        <v/>
      </c>
      <c r="E4360" s="540"/>
      <c r="F4360" s="542"/>
      <c r="G4360" s="506"/>
      <c r="H4360" s="507"/>
      <c r="I4360" s="540"/>
      <c r="J4360" s="540"/>
      <c r="K4360" s="543"/>
      <c r="L4360" s="543"/>
      <c r="M4360" s="543" t="str">
        <f t="array" aca="1" ref="M4360" ca="1">IFERROR(_xludf.IFS(지출내역_LMT!$J4360="원천",지출내역_LMT!$K4360*3.3%*-1,지출내역_LMT!$J4360="원천/고용",SUM(지출내역_LMT!$K4360*3.3%*-1,지출내역_LMT!$K4360*75%*0.8%*-1)),"")</f>
        <v/>
      </c>
      <c r="N4360" s="543"/>
      <c r="O4360" s="540"/>
      <c r="P4360" s="540"/>
      <c r="Q4360" s="537"/>
      <c r="R4360" s="537"/>
      <c r="S4360" s="537"/>
    </row>
    <row r="4361" spans="2:19" ht="18.75" customHeight="1">
      <c r="B4361" s="541"/>
      <c r="C4361" s="541"/>
      <c r="D4361" s="538" t="str">
        <f ca="1">IFERROR(_xludf.XLOOKUP(E4361,예산코드!D:D,예산코드!A:A),"")</f>
        <v/>
      </c>
      <c r="E4361" s="541"/>
      <c r="F4361" s="544"/>
      <c r="G4361" s="508"/>
      <c r="H4361" s="509"/>
      <c r="I4361" s="541"/>
      <c r="J4361" s="541"/>
      <c r="K4361" s="545"/>
      <c r="L4361" s="545"/>
      <c r="M4361" s="545" t="str">
        <f t="array" aca="1" ref="M4361" ca="1">IFERROR(_xludf.IFS(지출내역_LMT!$J4361="원천",지출내역_LMT!$K4361*3.3%*-1,지출내역_LMT!$J4361="원천/고용",SUM(지출내역_LMT!$K4361*3.3%*-1,지출내역_LMT!$K4361*75%*0.8%*-1)),"")</f>
        <v/>
      </c>
      <c r="N4361" s="545"/>
      <c r="O4361" s="541"/>
      <c r="P4361" s="541"/>
      <c r="Q4361" s="537"/>
      <c r="R4361" s="537"/>
      <c r="S4361" s="537"/>
    </row>
    <row r="4362" spans="2:19" ht="18.75" customHeight="1">
      <c r="B4362" s="540"/>
      <c r="C4362" s="540"/>
      <c r="D4362" s="538" t="str">
        <f ca="1">IFERROR(_xludf.XLOOKUP(E4362,예산코드!D:D,예산코드!A:A),"")</f>
        <v/>
      </c>
      <c r="E4362" s="540"/>
      <c r="F4362" s="542"/>
      <c r="G4362" s="506"/>
      <c r="H4362" s="507"/>
      <c r="I4362" s="540"/>
      <c r="J4362" s="540"/>
      <c r="K4362" s="543"/>
      <c r="L4362" s="543"/>
      <c r="M4362" s="543" t="str">
        <f t="array" aca="1" ref="M4362" ca="1">IFERROR(_xludf.IFS(지출내역_LMT!$J4362="원천",지출내역_LMT!$K4362*3.3%*-1,지출내역_LMT!$J4362="원천/고용",SUM(지출내역_LMT!$K4362*3.3%*-1,지출내역_LMT!$K4362*75%*0.8%*-1)),"")</f>
        <v/>
      </c>
      <c r="N4362" s="543"/>
      <c r="O4362" s="540"/>
      <c r="P4362" s="540"/>
      <c r="Q4362" s="537"/>
      <c r="R4362" s="537"/>
      <c r="S4362" s="537"/>
    </row>
    <row r="4363" spans="2:19" ht="18.75" customHeight="1">
      <c r="B4363" s="541"/>
      <c r="C4363" s="541"/>
      <c r="D4363" s="538" t="str">
        <f ca="1">IFERROR(_xludf.XLOOKUP(E4363,예산코드!D:D,예산코드!A:A),"")</f>
        <v/>
      </c>
      <c r="E4363" s="541"/>
      <c r="F4363" s="544"/>
      <c r="G4363" s="508"/>
      <c r="H4363" s="509"/>
      <c r="I4363" s="541"/>
      <c r="J4363" s="541"/>
      <c r="K4363" s="545"/>
      <c r="L4363" s="545"/>
      <c r="M4363" s="545" t="str">
        <f t="array" aca="1" ref="M4363" ca="1">IFERROR(_xludf.IFS(지출내역_LMT!$J4363="원천",지출내역_LMT!$K4363*3.3%*-1,지출내역_LMT!$J4363="원천/고용",SUM(지출내역_LMT!$K4363*3.3%*-1,지출내역_LMT!$K4363*75%*0.8%*-1)),"")</f>
        <v/>
      </c>
      <c r="N4363" s="545"/>
      <c r="O4363" s="541"/>
      <c r="P4363" s="541"/>
      <c r="Q4363" s="537"/>
      <c r="R4363" s="537"/>
      <c r="S4363" s="537"/>
    </row>
    <row r="4364" spans="2:19" ht="18.75" customHeight="1">
      <c r="B4364" s="540"/>
      <c r="C4364" s="540"/>
      <c r="D4364" s="538" t="str">
        <f ca="1">IFERROR(_xludf.XLOOKUP(E4364,예산코드!D:D,예산코드!A:A),"")</f>
        <v/>
      </c>
      <c r="E4364" s="540"/>
      <c r="F4364" s="542"/>
      <c r="G4364" s="506"/>
      <c r="H4364" s="507"/>
      <c r="I4364" s="540"/>
      <c r="J4364" s="540"/>
      <c r="K4364" s="543"/>
      <c r="L4364" s="543"/>
      <c r="M4364" s="543" t="str">
        <f t="array" aca="1" ref="M4364" ca="1">IFERROR(_xludf.IFS(지출내역_LMT!$J4364="원천",지출내역_LMT!$K4364*3.3%*-1,지출내역_LMT!$J4364="원천/고용",SUM(지출내역_LMT!$K4364*3.3%*-1,지출내역_LMT!$K4364*75%*0.8%*-1)),"")</f>
        <v/>
      </c>
      <c r="N4364" s="543"/>
      <c r="O4364" s="540"/>
      <c r="P4364" s="540"/>
      <c r="Q4364" s="537"/>
      <c r="R4364" s="537"/>
      <c r="S4364" s="537"/>
    </row>
    <row r="4365" spans="2:19" ht="18.75" customHeight="1">
      <c r="B4365" s="541"/>
      <c r="C4365" s="541"/>
      <c r="D4365" s="538" t="str">
        <f ca="1">IFERROR(_xludf.XLOOKUP(E4365,예산코드!D:D,예산코드!A:A),"")</f>
        <v/>
      </c>
      <c r="E4365" s="541"/>
      <c r="F4365" s="544"/>
      <c r="G4365" s="508"/>
      <c r="H4365" s="509"/>
      <c r="I4365" s="541"/>
      <c r="J4365" s="541"/>
      <c r="K4365" s="545"/>
      <c r="L4365" s="545"/>
      <c r="M4365" s="545" t="str">
        <f t="array" aca="1" ref="M4365" ca="1">IFERROR(_xludf.IFS(지출내역_LMT!$J4365="원천",지출내역_LMT!$K4365*3.3%*-1,지출내역_LMT!$J4365="원천/고용",SUM(지출내역_LMT!$K4365*3.3%*-1,지출내역_LMT!$K4365*75%*0.8%*-1)),"")</f>
        <v/>
      </c>
      <c r="N4365" s="545"/>
      <c r="O4365" s="541"/>
      <c r="P4365" s="541"/>
      <c r="Q4365" s="537"/>
      <c r="R4365" s="537"/>
      <c r="S4365" s="537"/>
    </row>
    <row r="4366" spans="2:19" ht="18.75" customHeight="1">
      <c r="B4366" s="540"/>
      <c r="C4366" s="540"/>
      <c r="D4366" s="538" t="str">
        <f ca="1">IFERROR(_xludf.XLOOKUP(E4366,예산코드!D:D,예산코드!A:A),"")</f>
        <v/>
      </c>
      <c r="E4366" s="540"/>
      <c r="F4366" s="542"/>
      <c r="G4366" s="506"/>
      <c r="H4366" s="507"/>
      <c r="I4366" s="540"/>
      <c r="J4366" s="540"/>
      <c r="K4366" s="543"/>
      <c r="L4366" s="543"/>
      <c r="M4366" s="543" t="str">
        <f t="array" aca="1" ref="M4366" ca="1">IFERROR(_xludf.IFS(지출내역_LMT!$J4366="원천",지출내역_LMT!$K4366*3.3%*-1,지출내역_LMT!$J4366="원천/고용",SUM(지출내역_LMT!$K4366*3.3%*-1,지출내역_LMT!$K4366*75%*0.8%*-1)),"")</f>
        <v/>
      </c>
      <c r="N4366" s="543"/>
      <c r="O4366" s="540"/>
      <c r="P4366" s="540"/>
      <c r="Q4366" s="537"/>
      <c r="R4366" s="537"/>
      <c r="S4366" s="537"/>
    </row>
    <row r="4367" spans="2:19" ht="18.75" customHeight="1">
      <c r="B4367" s="541"/>
      <c r="C4367" s="541"/>
      <c r="D4367" s="538" t="str">
        <f ca="1">IFERROR(_xludf.XLOOKUP(E4367,예산코드!D:D,예산코드!A:A),"")</f>
        <v/>
      </c>
      <c r="E4367" s="541"/>
      <c r="F4367" s="544"/>
      <c r="G4367" s="508"/>
      <c r="H4367" s="509"/>
      <c r="I4367" s="541"/>
      <c r="J4367" s="541"/>
      <c r="K4367" s="545"/>
      <c r="L4367" s="545"/>
      <c r="M4367" s="545" t="str">
        <f t="array" aca="1" ref="M4367" ca="1">IFERROR(_xludf.IFS(지출내역_LMT!$J4367="원천",지출내역_LMT!$K4367*3.3%*-1,지출내역_LMT!$J4367="원천/고용",SUM(지출내역_LMT!$K4367*3.3%*-1,지출내역_LMT!$K4367*75%*0.8%*-1)),"")</f>
        <v/>
      </c>
      <c r="N4367" s="545"/>
      <c r="O4367" s="541"/>
      <c r="P4367" s="541"/>
      <c r="Q4367" s="537"/>
      <c r="R4367" s="537"/>
      <c r="S4367" s="537"/>
    </row>
    <row r="4368" spans="2:19" ht="18.75" customHeight="1">
      <c r="B4368" s="540"/>
      <c r="C4368" s="540"/>
      <c r="D4368" s="538" t="str">
        <f ca="1">IFERROR(_xludf.XLOOKUP(E4368,예산코드!D:D,예산코드!A:A),"")</f>
        <v/>
      </c>
      <c r="E4368" s="540"/>
      <c r="F4368" s="542"/>
      <c r="G4368" s="506"/>
      <c r="H4368" s="507"/>
      <c r="I4368" s="540"/>
      <c r="J4368" s="540"/>
      <c r="K4368" s="543"/>
      <c r="L4368" s="543"/>
      <c r="M4368" s="543" t="str">
        <f t="array" aca="1" ref="M4368" ca="1">IFERROR(_xludf.IFS(지출내역_LMT!$J4368="원천",지출내역_LMT!$K4368*3.3%*-1,지출내역_LMT!$J4368="원천/고용",SUM(지출내역_LMT!$K4368*3.3%*-1,지출내역_LMT!$K4368*75%*0.8%*-1)),"")</f>
        <v/>
      </c>
      <c r="N4368" s="543"/>
      <c r="O4368" s="540"/>
      <c r="P4368" s="540"/>
      <c r="Q4368" s="537"/>
      <c r="R4368" s="537"/>
      <c r="S4368" s="537"/>
    </row>
    <row r="4369" spans="2:19" ht="18.75" customHeight="1">
      <c r="B4369" s="541"/>
      <c r="C4369" s="541"/>
      <c r="D4369" s="538" t="str">
        <f ca="1">IFERROR(_xludf.XLOOKUP(E4369,예산코드!D:D,예산코드!A:A),"")</f>
        <v/>
      </c>
      <c r="E4369" s="541"/>
      <c r="F4369" s="544"/>
      <c r="G4369" s="508"/>
      <c r="H4369" s="509"/>
      <c r="I4369" s="541"/>
      <c r="J4369" s="541"/>
      <c r="K4369" s="545"/>
      <c r="L4369" s="545"/>
      <c r="M4369" s="545" t="str">
        <f t="array" aca="1" ref="M4369" ca="1">IFERROR(_xludf.IFS(지출내역_LMT!$J4369="원천",지출내역_LMT!$K4369*3.3%*-1,지출내역_LMT!$J4369="원천/고용",SUM(지출내역_LMT!$K4369*3.3%*-1,지출내역_LMT!$K4369*75%*0.8%*-1)),"")</f>
        <v/>
      </c>
      <c r="N4369" s="545"/>
      <c r="O4369" s="541"/>
      <c r="P4369" s="541"/>
      <c r="Q4369" s="537"/>
      <c r="R4369" s="537"/>
      <c r="S4369" s="537"/>
    </row>
    <row r="4370" spans="2:19" ht="18.75" customHeight="1">
      <c r="B4370" s="540"/>
      <c r="C4370" s="540"/>
      <c r="D4370" s="538" t="str">
        <f ca="1">IFERROR(_xludf.XLOOKUP(E4370,예산코드!D:D,예산코드!A:A),"")</f>
        <v/>
      </c>
      <c r="E4370" s="540"/>
      <c r="F4370" s="542"/>
      <c r="G4370" s="506"/>
      <c r="H4370" s="507"/>
      <c r="I4370" s="540"/>
      <c r="J4370" s="540"/>
      <c r="K4370" s="543"/>
      <c r="L4370" s="543"/>
      <c r="M4370" s="543" t="str">
        <f t="array" aca="1" ref="M4370" ca="1">IFERROR(_xludf.IFS(지출내역_LMT!$J4370="원천",지출내역_LMT!$K4370*3.3%*-1,지출내역_LMT!$J4370="원천/고용",SUM(지출내역_LMT!$K4370*3.3%*-1,지출내역_LMT!$K4370*75%*0.8%*-1)),"")</f>
        <v/>
      </c>
      <c r="N4370" s="543"/>
      <c r="O4370" s="540"/>
      <c r="P4370" s="540"/>
      <c r="Q4370" s="537"/>
      <c r="R4370" s="537"/>
      <c r="S4370" s="537"/>
    </row>
    <row r="4371" spans="2:19" ht="18.75" customHeight="1">
      <c r="B4371" s="541"/>
      <c r="C4371" s="541"/>
      <c r="D4371" s="538" t="str">
        <f ca="1">IFERROR(_xludf.XLOOKUP(E4371,예산코드!D:D,예산코드!A:A),"")</f>
        <v/>
      </c>
      <c r="E4371" s="541"/>
      <c r="F4371" s="544"/>
      <c r="G4371" s="508"/>
      <c r="H4371" s="509"/>
      <c r="I4371" s="541"/>
      <c r="J4371" s="541"/>
      <c r="K4371" s="545"/>
      <c r="L4371" s="545"/>
      <c r="M4371" s="545" t="str">
        <f t="array" aca="1" ref="M4371" ca="1">IFERROR(_xludf.IFS(지출내역_LMT!$J4371="원천",지출내역_LMT!$K4371*3.3%*-1,지출내역_LMT!$J4371="원천/고용",SUM(지출내역_LMT!$K4371*3.3%*-1,지출내역_LMT!$K4371*75%*0.8%*-1)),"")</f>
        <v/>
      </c>
      <c r="N4371" s="545"/>
      <c r="O4371" s="541"/>
      <c r="P4371" s="541"/>
      <c r="Q4371" s="537"/>
      <c r="R4371" s="537"/>
      <c r="S4371" s="537"/>
    </row>
    <row r="4372" spans="2:19" ht="18.75" customHeight="1">
      <c r="B4372" s="540"/>
      <c r="C4372" s="540"/>
      <c r="D4372" s="538" t="str">
        <f ca="1">IFERROR(_xludf.XLOOKUP(E4372,예산코드!D:D,예산코드!A:A),"")</f>
        <v/>
      </c>
      <c r="E4372" s="540"/>
      <c r="F4372" s="542"/>
      <c r="G4372" s="506"/>
      <c r="H4372" s="507"/>
      <c r="I4372" s="540"/>
      <c r="J4372" s="540"/>
      <c r="K4372" s="543"/>
      <c r="L4372" s="543"/>
      <c r="M4372" s="543" t="str">
        <f t="array" aca="1" ref="M4372" ca="1">IFERROR(_xludf.IFS(지출내역_LMT!$J4372="원천",지출내역_LMT!$K4372*3.3%*-1,지출내역_LMT!$J4372="원천/고용",SUM(지출내역_LMT!$K4372*3.3%*-1,지출내역_LMT!$K4372*75%*0.8%*-1)),"")</f>
        <v/>
      </c>
      <c r="N4372" s="543"/>
      <c r="O4372" s="540"/>
      <c r="P4372" s="540"/>
      <c r="Q4372" s="537"/>
      <c r="R4372" s="537"/>
      <c r="S4372" s="537"/>
    </row>
    <row r="4373" spans="2:19" ht="18.75" customHeight="1">
      <c r="B4373" s="541"/>
      <c r="C4373" s="541"/>
      <c r="D4373" s="538" t="str">
        <f ca="1">IFERROR(_xludf.XLOOKUP(E4373,예산코드!D:D,예산코드!A:A),"")</f>
        <v/>
      </c>
      <c r="E4373" s="541"/>
      <c r="F4373" s="544"/>
      <c r="G4373" s="508"/>
      <c r="H4373" s="509"/>
      <c r="I4373" s="541"/>
      <c r="J4373" s="541"/>
      <c r="K4373" s="545"/>
      <c r="L4373" s="545"/>
      <c r="M4373" s="545" t="str">
        <f t="array" aca="1" ref="M4373" ca="1">IFERROR(_xludf.IFS(지출내역_LMT!$J4373="원천",지출내역_LMT!$K4373*3.3%*-1,지출내역_LMT!$J4373="원천/고용",SUM(지출내역_LMT!$K4373*3.3%*-1,지출내역_LMT!$K4373*75%*0.8%*-1)),"")</f>
        <v/>
      </c>
      <c r="N4373" s="545"/>
      <c r="O4373" s="541"/>
      <c r="P4373" s="541"/>
      <c r="Q4373" s="537"/>
      <c r="R4373" s="537"/>
      <c r="S4373" s="537"/>
    </row>
    <row r="4374" spans="2:19" ht="18.75" customHeight="1">
      <c r="B4374" s="540"/>
      <c r="C4374" s="540"/>
      <c r="D4374" s="538" t="str">
        <f ca="1">IFERROR(_xludf.XLOOKUP(E4374,예산코드!D:D,예산코드!A:A),"")</f>
        <v/>
      </c>
      <c r="E4374" s="540"/>
      <c r="F4374" s="542"/>
      <c r="G4374" s="506"/>
      <c r="H4374" s="507"/>
      <c r="I4374" s="540"/>
      <c r="J4374" s="540"/>
      <c r="K4374" s="543"/>
      <c r="L4374" s="543"/>
      <c r="M4374" s="543" t="str">
        <f t="array" aca="1" ref="M4374" ca="1">IFERROR(_xludf.IFS(지출내역_LMT!$J4374="원천",지출내역_LMT!$K4374*3.3%*-1,지출내역_LMT!$J4374="원천/고용",SUM(지출내역_LMT!$K4374*3.3%*-1,지출내역_LMT!$K4374*75%*0.8%*-1)),"")</f>
        <v/>
      </c>
      <c r="N4374" s="543"/>
      <c r="O4374" s="540"/>
      <c r="P4374" s="540"/>
      <c r="Q4374" s="537"/>
      <c r="R4374" s="537"/>
      <c r="S4374" s="537"/>
    </row>
    <row r="4375" spans="2:19" ht="18.75" customHeight="1">
      <c r="B4375" s="541"/>
      <c r="C4375" s="541"/>
      <c r="D4375" s="538" t="str">
        <f ca="1">IFERROR(_xludf.XLOOKUP(E4375,예산코드!D:D,예산코드!A:A),"")</f>
        <v/>
      </c>
      <c r="E4375" s="541"/>
      <c r="F4375" s="544"/>
      <c r="G4375" s="508"/>
      <c r="H4375" s="509"/>
      <c r="I4375" s="541"/>
      <c r="J4375" s="541"/>
      <c r="K4375" s="545"/>
      <c r="L4375" s="545"/>
      <c r="M4375" s="545" t="str">
        <f t="array" aca="1" ref="M4375" ca="1">IFERROR(_xludf.IFS(지출내역_LMT!$J4375="원천",지출내역_LMT!$K4375*3.3%*-1,지출내역_LMT!$J4375="원천/고용",SUM(지출내역_LMT!$K4375*3.3%*-1,지출내역_LMT!$K4375*75%*0.8%*-1)),"")</f>
        <v/>
      </c>
      <c r="N4375" s="545"/>
      <c r="O4375" s="541"/>
      <c r="P4375" s="541"/>
      <c r="Q4375" s="537"/>
      <c r="R4375" s="537"/>
      <c r="S4375" s="537"/>
    </row>
    <row r="4376" spans="2:19" ht="18.75" customHeight="1">
      <c r="B4376" s="540"/>
      <c r="C4376" s="540"/>
      <c r="D4376" s="538" t="str">
        <f ca="1">IFERROR(_xludf.XLOOKUP(E4376,예산코드!D:D,예산코드!A:A),"")</f>
        <v/>
      </c>
      <c r="E4376" s="540"/>
      <c r="F4376" s="542"/>
      <c r="G4376" s="506"/>
      <c r="H4376" s="507"/>
      <c r="I4376" s="540"/>
      <c r="J4376" s="540"/>
      <c r="K4376" s="543"/>
      <c r="L4376" s="543"/>
      <c r="M4376" s="543" t="str">
        <f t="array" aca="1" ref="M4376" ca="1">IFERROR(_xludf.IFS(지출내역_LMT!$J4376="원천",지출내역_LMT!$K4376*3.3%*-1,지출내역_LMT!$J4376="원천/고용",SUM(지출내역_LMT!$K4376*3.3%*-1,지출내역_LMT!$K4376*75%*0.8%*-1)),"")</f>
        <v/>
      </c>
      <c r="N4376" s="543"/>
      <c r="O4376" s="540"/>
      <c r="P4376" s="540"/>
      <c r="Q4376" s="537"/>
      <c r="R4376" s="537"/>
      <c r="S4376" s="537"/>
    </row>
    <row r="4377" spans="2:19" ht="18.75" customHeight="1">
      <c r="B4377" s="541"/>
      <c r="C4377" s="541"/>
      <c r="D4377" s="538" t="str">
        <f ca="1">IFERROR(_xludf.XLOOKUP(E4377,예산코드!D:D,예산코드!A:A),"")</f>
        <v/>
      </c>
      <c r="E4377" s="541"/>
      <c r="F4377" s="544"/>
      <c r="G4377" s="508"/>
      <c r="H4377" s="509"/>
      <c r="I4377" s="541"/>
      <c r="J4377" s="541"/>
      <c r="K4377" s="545"/>
      <c r="L4377" s="545"/>
      <c r="M4377" s="545" t="str">
        <f t="array" aca="1" ref="M4377" ca="1">IFERROR(_xludf.IFS(지출내역_LMT!$J4377="원천",지출내역_LMT!$K4377*3.3%*-1,지출내역_LMT!$J4377="원천/고용",SUM(지출내역_LMT!$K4377*3.3%*-1,지출내역_LMT!$K4377*75%*0.8%*-1)),"")</f>
        <v/>
      </c>
      <c r="N4377" s="545"/>
      <c r="O4377" s="541"/>
      <c r="P4377" s="541"/>
      <c r="Q4377" s="537"/>
      <c r="R4377" s="537"/>
      <c r="S4377" s="537"/>
    </row>
    <row r="4378" spans="2:19" ht="18.75" customHeight="1">
      <c r="B4378" s="540"/>
      <c r="C4378" s="540"/>
      <c r="D4378" s="538" t="str">
        <f ca="1">IFERROR(_xludf.XLOOKUP(E4378,예산코드!D:D,예산코드!A:A),"")</f>
        <v/>
      </c>
      <c r="E4378" s="540"/>
      <c r="F4378" s="542"/>
      <c r="G4378" s="506"/>
      <c r="H4378" s="507"/>
      <c r="I4378" s="540"/>
      <c r="J4378" s="540"/>
      <c r="K4378" s="543"/>
      <c r="L4378" s="543"/>
      <c r="M4378" s="543" t="str">
        <f t="array" aca="1" ref="M4378" ca="1">IFERROR(_xludf.IFS(지출내역_LMT!$J4378="원천",지출내역_LMT!$K4378*3.3%*-1,지출내역_LMT!$J4378="원천/고용",SUM(지출내역_LMT!$K4378*3.3%*-1,지출내역_LMT!$K4378*75%*0.8%*-1)),"")</f>
        <v/>
      </c>
      <c r="N4378" s="543"/>
      <c r="O4378" s="540"/>
      <c r="P4378" s="540"/>
      <c r="Q4378" s="537"/>
      <c r="R4378" s="537"/>
      <c r="S4378" s="537"/>
    </row>
    <row r="4379" spans="2:19" ht="18.75" customHeight="1">
      <c r="B4379" s="541"/>
      <c r="C4379" s="541"/>
      <c r="D4379" s="538" t="str">
        <f ca="1">IFERROR(_xludf.XLOOKUP(E4379,예산코드!D:D,예산코드!A:A),"")</f>
        <v/>
      </c>
      <c r="E4379" s="541"/>
      <c r="F4379" s="544"/>
      <c r="G4379" s="508"/>
      <c r="H4379" s="509"/>
      <c r="I4379" s="541"/>
      <c r="J4379" s="541"/>
      <c r="K4379" s="545"/>
      <c r="L4379" s="545"/>
      <c r="M4379" s="545" t="str">
        <f t="array" aca="1" ref="M4379" ca="1">IFERROR(_xludf.IFS(지출내역_LMT!$J4379="원천",지출내역_LMT!$K4379*3.3%*-1,지출내역_LMT!$J4379="원천/고용",SUM(지출내역_LMT!$K4379*3.3%*-1,지출내역_LMT!$K4379*75%*0.8%*-1)),"")</f>
        <v/>
      </c>
      <c r="N4379" s="545"/>
      <c r="O4379" s="541"/>
      <c r="P4379" s="541"/>
      <c r="Q4379" s="537"/>
      <c r="R4379" s="537"/>
      <c r="S4379" s="537"/>
    </row>
    <row r="4380" spans="2:19" ht="18.75" customHeight="1">
      <c r="B4380" s="540"/>
      <c r="C4380" s="540"/>
      <c r="D4380" s="538" t="str">
        <f ca="1">IFERROR(_xludf.XLOOKUP(E4380,예산코드!D:D,예산코드!A:A),"")</f>
        <v/>
      </c>
      <c r="E4380" s="540"/>
      <c r="F4380" s="542"/>
      <c r="G4380" s="506"/>
      <c r="H4380" s="507"/>
      <c r="I4380" s="540"/>
      <c r="J4380" s="540"/>
      <c r="K4380" s="543"/>
      <c r="L4380" s="543"/>
      <c r="M4380" s="543" t="str">
        <f t="array" aca="1" ref="M4380" ca="1">IFERROR(_xludf.IFS(지출내역_LMT!$J4380="원천",지출내역_LMT!$K4380*3.3%*-1,지출내역_LMT!$J4380="원천/고용",SUM(지출내역_LMT!$K4380*3.3%*-1,지출내역_LMT!$K4380*75%*0.8%*-1)),"")</f>
        <v/>
      </c>
      <c r="N4380" s="543"/>
      <c r="O4380" s="540"/>
      <c r="P4380" s="540"/>
      <c r="Q4380" s="537"/>
      <c r="R4380" s="537"/>
      <c r="S4380" s="537"/>
    </row>
    <row r="4381" spans="2:19" ht="18.75" customHeight="1">
      <c r="B4381" s="541"/>
      <c r="C4381" s="541"/>
      <c r="D4381" s="538" t="str">
        <f ca="1">IFERROR(_xludf.XLOOKUP(E4381,예산코드!D:D,예산코드!A:A),"")</f>
        <v/>
      </c>
      <c r="E4381" s="541"/>
      <c r="F4381" s="544"/>
      <c r="G4381" s="508"/>
      <c r="H4381" s="509"/>
      <c r="I4381" s="541"/>
      <c r="J4381" s="541"/>
      <c r="K4381" s="545"/>
      <c r="L4381" s="545"/>
      <c r="M4381" s="545" t="str">
        <f t="array" aca="1" ref="M4381" ca="1">IFERROR(_xludf.IFS(지출내역_LMT!$J4381="원천",지출내역_LMT!$K4381*3.3%*-1,지출내역_LMT!$J4381="원천/고용",SUM(지출내역_LMT!$K4381*3.3%*-1,지출내역_LMT!$K4381*75%*0.8%*-1)),"")</f>
        <v/>
      </c>
      <c r="N4381" s="545"/>
      <c r="O4381" s="541"/>
      <c r="P4381" s="541"/>
      <c r="Q4381" s="537"/>
      <c r="R4381" s="537"/>
      <c r="S4381" s="537"/>
    </row>
    <row r="4382" spans="2:19" ht="18.75" customHeight="1">
      <c r="B4382" s="540"/>
      <c r="C4382" s="540"/>
      <c r="D4382" s="538" t="str">
        <f ca="1">IFERROR(_xludf.XLOOKUP(E4382,예산코드!D:D,예산코드!A:A),"")</f>
        <v/>
      </c>
      <c r="E4382" s="540"/>
      <c r="F4382" s="542"/>
      <c r="G4382" s="506"/>
      <c r="H4382" s="507"/>
      <c r="I4382" s="540"/>
      <c r="J4382" s="540"/>
      <c r="K4382" s="543"/>
      <c r="L4382" s="543"/>
      <c r="M4382" s="543" t="str">
        <f t="array" aca="1" ref="M4382" ca="1">IFERROR(_xludf.IFS(지출내역_LMT!$J4382="원천",지출내역_LMT!$K4382*3.3%*-1,지출내역_LMT!$J4382="원천/고용",SUM(지출내역_LMT!$K4382*3.3%*-1,지출내역_LMT!$K4382*75%*0.8%*-1)),"")</f>
        <v/>
      </c>
      <c r="N4382" s="543"/>
      <c r="O4382" s="540"/>
      <c r="P4382" s="540"/>
      <c r="Q4382" s="537"/>
      <c r="R4382" s="537"/>
      <c r="S4382" s="537"/>
    </row>
    <row r="4383" spans="2:19" ht="18.75" customHeight="1">
      <c r="B4383" s="541"/>
      <c r="C4383" s="541"/>
      <c r="D4383" s="538" t="str">
        <f ca="1">IFERROR(_xludf.XLOOKUP(E4383,예산코드!D:D,예산코드!A:A),"")</f>
        <v/>
      </c>
      <c r="E4383" s="541"/>
      <c r="F4383" s="544"/>
      <c r="G4383" s="508"/>
      <c r="H4383" s="509"/>
      <c r="I4383" s="541"/>
      <c r="J4383" s="541"/>
      <c r="K4383" s="545"/>
      <c r="L4383" s="545"/>
      <c r="M4383" s="545" t="str">
        <f t="array" aca="1" ref="M4383" ca="1">IFERROR(_xludf.IFS(지출내역_LMT!$J4383="원천",지출내역_LMT!$K4383*3.3%*-1,지출내역_LMT!$J4383="원천/고용",SUM(지출내역_LMT!$K4383*3.3%*-1,지출내역_LMT!$K4383*75%*0.8%*-1)),"")</f>
        <v/>
      </c>
      <c r="N4383" s="545"/>
      <c r="O4383" s="541"/>
      <c r="P4383" s="541"/>
      <c r="Q4383" s="537"/>
      <c r="R4383" s="537"/>
      <c r="S4383" s="537"/>
    </row>
    <row r="4384" spans="2:19" ht="18.75" customHeight="1">
      <c r="B4384" s="540"/>
      <c r="C4384" s="540"/>
      <c r="D4384" s="538" t="str">
        <f ca="1">IFERROR(_xludf.XLOOKUP(E4384,예산코드!D:D,예산코드!A:A),"")</f>
        <v/>
      </c>
      <c r="E4384" s="540"/>
      <c r="F4384" s="542"/>
      <c r="G4384" s="506"/>
      <c r="H4384" s="507"/>
      <c r="I4384" s="540"/>
      <c r="J4384" s="540"/>
      <c r="K4384" s="543"/>
      <c r="L4384" s="543"/>
      <c r="M4384" s="543" t="str">
        <f t="array" aca="1" ref="M4384" ca="1">IFERROR(_xludf.IFS(지출내역_LMT!$J4384="원천",지출내역_LMT!$K4384*3.3%*-1,지출내역_LMT!$J4384="원천/고용",SUM(지출내역_LMT!$K4384*3.3%*-1,지출내역_LMT!$K4384*75%*0.8%*-1)),"")</f>
        <v/>
      </c>
      <c r="N4384" s="543"/>
      <c r="O4384" s="540"/>
      <c r="P4384" s="540"/>
      <c r="Q4384" s="537"/>
      <c r="R4384" s="537"/>
      <c r="S4384" s="537"/>
    </row>
    <row r="4385" spans="2:19" ht="18.75" customHeight="1">
      <c r="B4385" s="541"/>
      <c r="C4385" s="541"/>
      <c r="D4385" s="538" t="str">
        <f ca="1">IFERROR(_xludf.XLOOKUP(E4385,예산코드!D:D,예산코드!A:A),"")</f>
        <v/>
      </c>
      <c r="E4385" s="541"/>
      <c r="F4385" s="544"/>
      <c r="G4385" s="508"/>
      <c r="H4385" s="509"/>
      <c r="I4385" s="541"/>
      <c r="J4385" s="541"/>
      <c r="K4385" s="545"/>
      <c r="L4385" s="545"/>
      <c r="M4385" s="545" t="str">
        <f t="array" aca="1" ref="M4385" ca="1">IFERROR(_xludf.IFS(지출내역_LMT!$J4385="원천",지출내역_LMT!$K4385*3.3%*-1,지출내역_LMT!$J4385="원천/고용",SUM(지출내역_LMT!$K4385*3.3%*-1,지출내역_LMT!$K4385*75%*0.8%*-1)),"")</f>
        <v/>
      </c>
      <c r="N4385" s="545"/>
      <c r="O4385" s="541"/>
      <c r="P4385" s="541"/>
      <c r="Q4385" s="537"/>
      <c r="R4385" s="537"/>
      <c r="S4385" s="537"/>
    </row>
    <row r="4386" spans="2:19" ht="18.75" customHeight="1">
      <c r="B4386" s="540"/>
      <c r="C4386" s="540"/>
      <c r="D4386" s="538" t="str">
        <f ca="1">IFERROR(_xludf.XLOOKUP(E4386,예산코드!D:D,예산코드!A:A),"")</f>
        <v/>
      </c>
      <c r="E4386" s="540"/>
      <c r="F4386" s="542"/>
      <c r="G4386" s="506"/>
      <c r="H4386" s="507"/>
      <c r="I4386" s="540"/>
      <c r="J4386" s="540"/>
      <c r="K4386" s="543"/>
      <c r="L4386" s="543"/>
      <c r="M4386" s="543" t="str">
        <f t="array" aca="1" ref="M4386" ca="1">IFERROR(_xludf.IFS(지출내역_LMT!$J4386="원천",지출내역_LMT!$K4386*3.3%*-1,지출내역_LMT!$J4386="원천/고용",SUM(지출내역_LMT!$K4386*3.3%*-1,지출내역_LMT!$K4386*75%*0.8%*-1)),"")</f>
        <v/>
      </c>
      <c r="N4386" s="543"/>
      <c r="O4386" s="540"/>
      <c r="P4386" s="540"/>
      <c r="Q4386" s="537"/>
      <c r="R4386" s="537"/>
      <c r="S4386" s="537"/>
    </row>
    <row r="4387" spans="2:19" ht="18.75" customHeight="1">
      <c r="B4387" s="541"/>
      <c r="C4387" s="541"/>
      <c r="D4387" s="538" t="str">
        <f ca="1">IFERROR(_xludf.XLOOKUP(E4387,예산코드!D:D,예산코드!A:A),"")</f>
        <v/>
      </c>
      <c r="E4387" s="541"/>
      <c r="F4387" s="544"/>
      <c r="G4387" s="508"/>
      <c r="H4387" s="509"/>
      <c r="I4387" s="541"/>
      <c r="J4387" s="541"/>
      <c r="K4387" s="545"/>
      <c r="L4387" s="545"/>
      <c r="M4387" s="545" t="str">
        <f t="array" aca="1" ref="M4387" ca="1">IFERROR(_xludf.IFS(지출내역_LMT!$J4387="원천",지출내역_LMT!$K4387*3.3%*-1,지출내역_LMT!$J4387="원천/고용",SUM(지출내역_LMT!$K4387*3.3%*-1,지출내역_LMT!$K4387*75%*0.8%*-1)),"")</f>
        <v/>
      </c>
      <c r="N4387" s="545"/>
      <c r="O4387" s="541"/>
      <c r="P4387" s="541"/>
      <c r="Q4387" s="537"/>
      <c r="R4387" s="537"/>
      <c r="S4387" s="537"/>
    </row>
    <row r="4388" spans="2:19" ht="18.75" customHeight="1">
      <c r="B4388" s="540"/>
      <c r="C4388" s="540"/>
      <c r="D4388" s="538" t="str">
        <f ca="1">IFERROR(_xludf.XLOOKUP(E4388,예산코드!D:D,예산코드!A:A),"")</f>
        <v/>
      </c>
      <c r="E4388" s="540"/>
      <c r="F4388" s="542"/>
      <c r="G4388" s="506"/>
      <c r="H4388" s="507"/>
      <c r="I4388" s="540"/>
      <c r="J4388" s="540"/>
      <c r="K4388" s="543"/>
      <c r="L4388" s="543"/>
      <c r="M4388" s="543" t="str">
        <f t="array" aca="1" ref="M4388" ca="1">IFERROR(_xludf.IFS(지출내역_LMT!$J4388="원천",지출내역_LMT!$K4388*3.3%*-1,지출내역_LMT!$J4388="원천/고용",SUM(지출내역_LMT!$K4388*3.3%*-1,지출내역_LMT!$K4388*75%*0.8%*-1)),"")</f>
        <v/>
      </c>
      <c r="N4388" s="543"/>
      <c r="O4388" s="540"/>
      <c r="P4388" s="540"/>
      <c r="Q4388" s="537"/>
      <c r="R4388" s="537"/>
      <c r="S4388" s="537"/>
    </row>
    <row r="4389" spans="2:19" ht="18.75" customHeight="1">
      <c r="B4389" s="541"/>
      <c r="C4389" s="541"/>
      <c r="D4389" s="538" t="str">
        <f ca="1">IFERROR(_xludf.XLOOKUP(E4389,예산코드!D:D,예산코드!A:A),"")</f>
        <v/>
      </c>
      <c r="E4389" s="541"/>
      <c r="F4389" s="544"/>
      <c r="G4389" s="508"/>
      <c r="H4389" s="509"/>
      <c r="I4389" s="541"/>
      <c r="J4389" s="541"/>
      <c r="K4389" s="545"/>
      <c r="L4389" s="545"/>
      <c r="M4389" s="545" t="str">
        <f t="array" aca="1" ref="M4389" ca="1">IFERROR(_xludf.IFS(지출내역_LMT!$J4389="원천",지출내역_LMT!$K4389*3.3%*-1,지출내역_LMT!$J4389="원천/고용",SUM(지출내역_LMT!$K4389*3.3%*-1,지출내역_LMT!$K4389*75%*0.8%*-1)),"")</f>
        <v/>
      </c>
      <c r="N4389" s="545"/>
      <c r="O4389" s="541"/>
      <c r="P4389" s="541"/>
      <c r="Q4389" s="537"/>
      <c r="R4389" s="537"/>
      <c r="S4389" s="537"/>
    </row>
    <row r="4390" spans="2:19" ht="18.75" customHeight="1">
      <c r="B4390" s="540"/>
      <c r="C4390" s="540"/>
      <c r="D4390" s="538" t="str">
        <f ca="1">IFERROR(_xludf.XLOOKUP(E4390,예산코드!D:D,예산코드!A:A),"")</f>
        <v/>
      </c>
      <c r="E4390" s="540"/>
      <c r="F4390" s="542"/>
      <c r="G4390" s="506"/>
      <c r="H4390" s="507"/>
      <c r="I4390" s="540"/>
      <c r="J4390" s="540"/>
      <c r="K4390" s="543"/>
      <c r="L4390" s="543"/>
      <c r="M4390" s="543" t="str">
        <f t="array" aca="1" ref="M4390" ca="1">IFERROR(_xludf.IFS(지출내역_LMT!$J4390="원천",지출내역_LMT!$K4390*3.3%*-1,지출내역_LMT!$J4390="원천/고용",SUM(지출내역_LMT!$K4390*3.3%*-1,지출내역_LMT!$K4390*75%*0.8%*-1)),"")</f>
        <v/>
      </c>
      <c r="N4390" s="543"/>
      <c r="O4390" s="540"/>
      <c r="P4390" s="540"/>
      <c r="Q4390" s="537"/>
      <c r="R4390" s="537"/>
      <c r="S4390" s="537"/>
    </row>
    <row r="4391" spans="2:19" ht="18.75" customHeight="1">
      <c r="B4391" s="541"/>
      <c r="C4391" s="541"/>
      <c r="D4391" s="538" t="str">
        <f ca="1">IFERROR(_xludf.XLOOKUP(E4391,예산코드!D:D,예산코드!A:A),"")</f>
        <v/>
      </c>
      <c r="E4391" s="541"/>
      <c r="F4391" s="544"/>
      <c r="G4391" s="508"/>
      <c r="H4391" s="509"/>
      <c r="I4391" s="541"/>
      <c r="J4391" s="541"/>
      <c r="K4391" s="545"/>
      <c r="L4391" s="545"/>
      <c r="M4391" s="545" t="str">
        <f t="array" aca="1" ref="M4391" ca="1">IFERROR(_xludf.IFS(지출내역_LMT!$J4391="원천",지출내역_LMT!$K4391*3.3%*-1,지출내역_LMT!$J4391="원천/고용",SUM(지출내역_LMT!$K4391*3.3%*-1,지출내역_LMT!$K4391*75%*0.8%*-1)),"")</f>
        <v/>
      </c>
      <c r="N4391" s="545"/>
      <c r="O4391" s="541"/>
      <c r="P4391" s="541"/>
      <c r="Q4391" s="537"/>
      <c r="R4391" s="537"/>
      <c r="S4391" s="537"/>
    </row>
    <row r="4392" spans="2:19" ht="18.75" customHeight="1">
      <c r="B4392" s="540"/>
      <c r="C4392" s="540"/>
      <c r="D4392" s="538" t="str">
        <f ca="1">IFERROR(_xludf.XLOOKUP(E4392,예산코드!D:D,예산코드!A:A),"")</f>
        <v/>
      </c>
      <c r="E4392" s="540"/>
      <c r="F4392" s="542"/>
      <c r="G4392" s="506"/>
      <c r="H4392" s="507"/>
      <c r="I4392" s="540"/>
      <c r="J4392" s="540"/>
      <c r="K4392" s="543"/>
      <c r="L4392" s="543"/>
      <c r="M4392" s="543" t="str">
        <f t="array" aca="1" ref="M4392" ca="1">IFERROR(_xludf.IFS(지출내역_LMT!$J4392="원천",지출내역_LMT!$K4392*3.3%*-1,지출내역_LMT!$J4392="원천/고용",SUM(지출내역_LMT!$K4392*3.3%*-1,지출내역_LMT!$K4392*75%*0.8%*-1)),"")</f>
        <v/>
      </c>
      <c r="N4392" s="543"/>
      <c r="O4392" s="540"/>
      <c r="P4392" s="540"/>
      <c r="Q4392" s="537"/>
      <c r="R4392" s="537"/>
      <c r="S4392" s="537"/>
    </row>
    <row r="4393" spans="2:19" ht="18.75" customHeight="1">
      <c r="B4393" s="541"/>
      <c r="C4393" s="541"/>
      <c r="D4393" s="538" t="str">
        <f ca="1">IFERROR(_xludf.XLOOKUP(E4393,예산코드!D:D,예산코드!A:A),"")</f>
        <v/>
      </c>
      <c r="E4393" s="541"/>
      <c r="F4393" s="544"/>
      <c r="G4393" s="508"/>
      <c r="H4393" s="509"/>
      <c r="I4393" s="541"/>
      <c r="J4393" s="541"/>
      <c r="K4393" s="545"/>
      <c r="L4393" s="545"/>
      <c r="M4393" s="545" t="str">
        <f t="array" aca="1" ref="M4393" ca="1">IFERROR(_xludf.IFS(지출내역_LMT!$J4393="원천",지출내역_LMT!$K4393*3.3%*-1,지출내역_LMT!$J4393="원천/고용",SUM(지출내역_LMT!$K4393*3.3%*-1,지출내역_LMT!$K4393*75%*0.8%*-1)),"")</f>
        <v/>
      </c>
      <c r="N4393" s="545"/>
      <c r="O4393" s="541"/>
      <c r="P4393" s="541"/>
      <c r="Q4393" s="537"/>
      <c r="R4393" s="537"/>
      <c r="S4393" s="537"/>
    </row>
    <row r="4394" spans="2:19" ht="18.75" customHeight="1">
      <c r="B4394" s="540"/>
      <c r="C4394" s="540"/>
      <c r="D4394" s="538" t="str">
        <f ca="1">IFERROR(_xludf.XLOOKUP(E4394,예산코드!D:D,예산코드!A:A),"")</f>
        <v/>
      </c>
      <c r="E4394" s="540"/>
      <c r="F4394" s="542"/>
      <c r="G4394" s="506"/>
      <c r="H4394" s="507"/>
      <c r="I4394" s="540"/>
      <c r="J4394" s="540"/>
      <c r="K4394" s="543"/>
      <c r="L4394" s="543"/>
      <c r="M4394" s="543" t="str">
        <f t="array" aca="1" ref="M4394" ca="1">IFERROR(_xludf.IFS(지출내역_LMT!$J4394="원천",지출내역_LMT!$K4394*3.3%*-1,지출내역_LMT!$J4394="원천/고용",SUM(지출내역_LMT!$K4394*3.3%*-1,지출내역_LMT!$K4394*75%*0.8%*-1)),"")</f>
        <v/>
      </c>
      <c r="N4394" s="543"/>
      <c r="O4394" s="540"/>
      <c r="P4394" s="540"/>
      <c r="Q4394" s="537"/>
      <c r="R4394" s="537"/>
      <c r="S4394" s="537"/>
    </row>
    <row r="4395" spans="2:19" ht="18.75" customHeight="1">
      <c r="B4395" s="541"/>
      <c r="C4395" s="541"/>
      <c r="D4395" s="538" t="str">
        <f ca="1">IFERROR(_xludf.XLOOKUP(E4395,예산코드!D:D,예산코드!A:A),"")</f>
        <v/>
      </c>
      <c r="E4395" s="541"/>
      <c r="F4395" s="544"/>
      <c r="G4395" s="508"/>
      <c r="H4395" s="509"/>
      <c r="I4395" s="541"/>
      <c r="J4395" s="541"/>
      <c r="K4395" s="545"/>
      <c r="L4395" s="545"/>
      <c r="M4395" s="545" t="str">
        <f t="array" aca="1" ref="M4395" ca="1">IFERROR(_xludf.IFS(지출내역_LMT!$J4395="원천",지출내역_LMT!$K4395*3.3%*-1,지출내역_LMT!$J4395="원천/고용",SUM(지출내역_LMT!$K4395*3.3%*-1,지출내역_LMT!$K4395*75%*0.8%*-1)),"")</f>
        <v/>
      </c>
      <c r="N4395" s="545"/>
      <c r="O4395" s="541"/>
      <c r="P4395" s="541"/>
      <c r="Q4395" s="537"/>
      <c r="R4395" s="537"/>
      <c r="S4395" s="537"/>
    </row>
    <row r="4396" spans="2:19" ht="18.75" customHeight="1">
      <c r="B4396" s="540"/>
      <c r="C4396" s="540"/>
      <c r="D4396" s="538" t="str">
        <f ca="1">IFERROR(_xludf.XLOOKUP(E4396,예산코드!D:D,예산코드!A:A),"")</f>
        <v/>
      </c>
      <c r="E4396" s="540"/>
      <c r="F4396" s="542"/>
      <c r="G4396" s="506"/>
      <c r="H4396" s="507"/>
      <c r="I4396" s="540"/>
      <c r="J4396" s="540"/>
      <c r="K4396" s="543"/>
      <c r="L4396" s="543"/>
      <c r="M4396" s="543" t="str">
        <f t="array" aca="1" ref="M4396" ca="1">IFERROR(_xludf.IFS(지출내역_LMT!$J4396="원천",지출내역_LMT!$K4396*3.3%*-1,지출내역_LMT!$J4396="원천/고용",SUM(지출내역_LMT!$K4396*3.3%*-1,지출내역_LMT!$K4396*75%*0.8%*-1)),"")</f>
        <v/>
      </c>
      <c r="N4396" s="543"/>
      <c r="O4396" s="540"/>
      <c r="P4396" s="540"/>
      <c r="Q4396" s="537"/>
      <c r="R4396" s="537"/>
      <c r="S4396" s="537"/>
    </row>
    <row r="4397" spans="2:19" ht="18.75" customHeight="1">
      <c r="B4397" s="541"/>
      <c r="C4397" s="541"/>
      <c r="D4397" s="538" t="str">
        <f ca="1">IFERROR(_xludf.XLOOKUP(E4397,예산코드!D:D,예산코드!A:A),"")</f>
        <v/>
      </c>
      <c r="E4397" s="541"/>
      <c r="F4397" s="544"/>
      <c r="G4397" s="508"/>
      <c r="H4397" s="509"/>
      <c r="I4397" s="541"/>
      <c r="J4397" s="541"/>
      <c r="K4397" s="545"/>
      <c r="L4397" s="545"/>
      <c r="M4397" s="545" t="str">
        <f t="array" aca="1" ref="M4397" ca="1">IFERROR(_xludf.IFS(지출내역_LMT!$J4397="원천",지출내역_LMT!$K4397*3.3%*-1,지출내역_LMT!$J4397="원천/고용",SUM(지출내역_LMT!$K4397*3.3%*-1,지출내역_LMT!$K4397*75%*0.8%*-1)),"")</f>
        <v/>
      </c>
      <c r="N4397" s="545"/>
      <c r="O4397" s="541"/>
      <c r="P4397" s="541"/>
      <c r="Q4397" s="537"/>
      <c r="R4397" s="537"/>
      <c r="S4397" s="537"/>
    </row>
    <row r="4398" spans="2:19" ht="18.75" customHeight="1">
      <c r="B4398" s="540"/>
      <c r="C4398" s="540"/>
      <c r="D4398" s="538" t="str">
        <f ca="1">IFERROR(_xludf.XLOOKUP(E4398,예산코드!D:D,예산코드!A:A),"")</f>
        <v/>
      </c>
      <c r="E4398" s="540"/>
      <c r="F4398" s="542"/>
      <c r="G4398" s="506"/>
      <c r="H4398" s="507"/>
      <c r="I4398" s="540"/>
      <c r="J4398" s="540"/>
      <c r="K4398" s="543"/>
      <c r="L4398" s="543"/>
      <c r="M4398" s="543" t="str">
        <f t="array" aca="1" ref="M4398" ca="1">IFERROR(_xludf.IFS(지출내역_LMT!$J4398="원천",지출내역_LMT!$K4398*3.3%*-1,지출내역_LMT!$J4398="원천/고용",SUM(지출내역_LMT!$K4398*3.3%*-1,지출내역_LMT!$K4398*75%*0.8%*-1)),"")</f>
        <v/>
      </c>
      <c r="N4398" s="543"/>
      <c r="O4398" s="540"/>
      <c r="P4398" s="540"/>
      <c r="Q4398" s="537"/>
      <c r="R4398" s="537"/>
      <c r="S4398" s="537"/>
    </row>
    <row r="4399" spans="2:19" ht="18.75" customHeight="1">
      <c r="B4399" s="541"/>
      <c r="C4399" s="541"/>
      <c r="D4399" s="538" t="str">
        <f ca="1">IFERROR(_xludf.XLOOKUP(E4399,예산코드!D:D,예산코드!A:A),"")</f>
        <v/>
      </c>
      <c r="E4399" s="541"/>
      <c r="F4399" s="544"/>
      <c r="G4399" s="508"/>
      <c r="H4399" s="509"/>
      <c r="I4399" s="541"/>
      <c r="J4399" s="541"/>
      <c r="K4399" s="545"/>
      <c r="L4399" s="545"/>
      <c r="M4399" s="545" t="str">
        <f t="array" aca="1" ref="M4399" ca="1">IFERROR(_xludf.IFS(지출내역_LMT!$J4399="원천",지출내역_LMT!$K4399*3.3%*-1,지출내역_LMT!$J4399="원천/고용",SUM(지출내역_LMT!$K4399*3.3%*-1,지출내역_LMT!$K4399*75%*0.8%*-1)),"")</f>
        <v/>
      </c>
      <c r="N4399" s="545"/>
      <c r="O4399" s="541"/>
      <c r="P4399" s="541"/>
      <c r="Q4399" s="537"/>
      <c r="R4399" s="537"/>
      <c r="S4399" s="537"/>
    </row>
    <row r="4400" spans="2:19" ht="18.75" customHeight="1">
      <c r="B4400" s="540"/>
      <c r="C4400" s="540"/>
      <c r="D4400" s="538" t="str">
        <f ca="1">IFERROR(_xludf.XLOOKUP(E4400,예산코드!D:D,예산코드!A:A),"")</f>
        <v/>
      </c>
      <c r="E4400" s="540"/>
      <c r="F4400" s="542"/>
      <c r="G4400" s="506"/>
      <c r="H4400" s="507"/>
      <c r="I4400" s="540"/>
      <c r="J4400" s="540"/>
      <c r="K4400" s="543"/>
      <c r="L4400" s="543"/>
      <c r="M4400" s="543" t="str">
        <f t="array" aca="1" ref="M4400" ca="1">IFERROR(_xludf.IFS(지출내역_LMT!$J4400="원천",지출내역_LMT!$K4400*3.3%*-1,지출내역_LMT!$J4400="원천/고용",SUM(지출내역_LMT!$K4400*3.3%*-1,지출내역_LMT!$K4400*75%*0.8%*-1)),"")</f>
        <v/>
      </c>
      <c r="N4400" s="543"/>
      <c r="O4400" s="540"/>
      <c r="P4400" s="540"/>
      <c r="Q4400" s="537"/>
      <c r="R4400" s="537"/>
      <c r="S4400" s="537"/>
    </row>
    <row r="4401" spans="2:19" ht="18.75" customHeight="1">
      <c r="B4401" s="541"/>
      <c r="C4401" s="541"/>
      <c r="D4401" s="538" t="str">
        <f ca="1">IFERROR(_xludf.XLOOKUP(E4401,예산코드!D:D,예산코드!A:A),"")</f>
        <v/>
      </c>
      <c r="E4401" s="541"/>
      <c r="F4401" s="544"/>
      <c r="G4401" s="508"/>
      <c r="H4401" s="509"/>
      <c r="I4401" s="541"/>
      <c r="J4401" s="541"/>
      <c r="K4401" s="545"/>
      <c r="L4401" s="545"/>
      <c r="M4401" s="545" t="str">
        <f t="array" aca="1" ref="M4401" ca="1">IFERROR(_xludf.IFS(지출내역_LMT!$J4401="원천",지출내역_LMT!$K4401*3.3%*-1,지출내역_LMT!$J4401="원천/고용",SUM(지출내역_LMT!$K4401*3.3%*-1,지출내역_LMT!$K4401*75%*0.8%*-1)),"")</f>
        <v/>
      </c>
      <c r="N4401" s="545"/>
      <c r="O4401" s="541"/>
      <c r="P4401" s="541"/>
      <c r="Q4401" s="537"/>
      <c r="R4401" s="537"/>
      <c r="S4401" s="537"/>
    </row>
    <row r="4402" spans="2:19" ht="18.75" customHeight="1">
      <c r="B4402" s="540"/>
      <c r="C4402" s="540"/>
      <c r="D4402" s="538" t="str">
        <f ca="1">IFERROR(_xludf.XLOOKUP(E4402,예산코드!D:D,예산코드!A:A),"")</f>
        <v/>
      </c>
      <c r="E4402" s="540"/>
      <c r="F4402" s="542"/>
      <c r="G4402" s="506"/>
      <c r="H4402" s="507"/>
      <c r="I4402" s="540"/>
      <c r="J4402" s="540"/>
      <c r="K4402" s="543"/>
      <c r="L4402" s="543"/>
      <c r="M4402" s="543" t="str">
        <f t="array" aca="1" ref="M4402" ca="1">IFERROR(_xludf.IFS(지출내역_LMT!$J4402="원천",지출내역_LMT!$K4402*3.3%*-1,지출내역_LMT!$J4402="원천/고용",SUM(지출내역_LMT!$K4402*3.3%*-1,지출내역_LMT!$K4402*75%*0.8%*-1)),"")</f>
        <v/>
      </c>
      <c r="N4402" s="543"/>
      <c r="O4402" s="540"/>
      <c r="P4402" s="540"/>
      <c r="Q4402" s="537"/>
      <c r="R4402" s="537"/>
      <c r="S4402" s="537"/>
    </row>
    <row r="4403" spans="2:19" ht="18.75" customHeight="1">
      <c r="B4403" s="541"/>
      <c r="C4403" s="541"/>
      <c r="D4403" s="538" t="str">
        <f ca="1">IFERROR(_xludf.XLOOKUP(E4403,예산코드!D:D,예산코드!A:A),"")</f>
        <v/>
      </c>
      <c r="E4403" s="541"/>
      <c r="F4403" s="544"/>
      <c r="G4403" s="508"/>
      <c r="H4403" s="509"/>
      <c r="I4403" s="541"/>
      <c r="J4403" s="541"/>
      <c r="K4403" s="545"/>
      <c r="L4403" s="545"/>
      <c r="M4403" s="545" t="str">
        <f t="array" aca="1" ref="M4403" ca="1">IFERROR(_xludf.IFS(지출내역_LMT!$J4403="원천",지출내역_LMT!$K4403*3.3%*-1,지출내역_LMT!$J4403="원천/고용",SUM(지출내역_LMT!$K4403*3.3%*-1,지출내역_LMT!$K4403*75%*0.8%*-1)),"")</f>
        <v/>
      </c>
      <c r="N4403" s="545"/>
      <c r="O4403" s="541"/>
      <c r="P4403" s="541"/>
      <c r="Q4403" s="537"/>
      <c r="R4403" s="537"/>
      <c r="S4403" s="537"/>
    </row>
    <row r="4404" spans="2:19" ht="18.75" customHeight="1">
      <c r="B4404" s="540"/>
      <c r="C4404" s="540"/>
      <c r="D4404" s="538" t="str">
        <f ca="1">IFERROR(_xludf.XLOOKUP(E4404,예산코드!D:D,예산코드!A:A),"")</f>
        <v/>
      </c>
      <c r="E4404" s="540"/>
      <c r="F4404" s="542"/>
      <c r="G4404" s="506"/>
      <c r="H4404" s="507"/>
      <c r="I4404" s="540"/>
      <c r="J4404" s="540"/>
      <c r="K4404" s="543"/>
      <c r="L4404" s="543"/>
      <c r="M4404" s="543" t="str">
        <f t="array" aca="1" ref="M4404" ca="1">IFERROR(_xludf.IFS(지출내역_LMT!$J4404="원천",지출내역_LMT!$K4404*3.3%*-1,지출내역_LMT!$J4404="원천/고용",SUM(지출내역_LMT!$K4404*3.3%*-1,지출내역_LMT!$K4404*75%*0.8%*-1)),"")</f>
        <v/>
      </c>
      <c r="N4404" s="543"/>
      <c r="O4404" s="540"/>
      <c r="P4404" s="540"/>
      <c r="Q4404" s="537"/>
      <c r="R4404" s="537"/>
      <c r="S4404" s="537"/>
    </row>
    <row r="4405" spans="2:19" ht="18.75" customHeight="1">
      <c r="B4405" s="541"/>
      <c r="C4405" s="541"/>
      <c r="D4405" s="538" t="str">
        <f ca="1">IFERROR(_xludf.XLOOKUP(E4405,예산코드!D:D,예산코드!A:A),"")</f>
        <v/>
      </c>
      <c r="E4405" s="541"/>
      <c r="F4405" s="544"/>
      <c r="G4405" s="508"/>
      <c r="H4405" s="509"/>
      <c r="I4405" s="541"/>
      <c r="J4405" s="541"/>
      <c r="K4405" s="545"/>
      <c r="L4405" s="545"/>
      <c r="M4405" s="545" t="str">
        <f t="array" aca="1" ref="M4405" ca="1">IFERROR(_xludf.IFS(지출내역_LMT!$J4405="원천",지출내역_LMT!$K4405*3.3%*-1,지출내역_LMT!$J4405="원천/고용",SUM(지출내역_LMT!$K4405*3.3%*-1,지출내역_LMT!$K4405*75%*0.8%*-1)),"")</f>
        <v/>
      </c>
      <c r="N4405" s="545"/>
      <c r="O4405" s="541"/>
      <c r="P4405" s="541"/>
      <c r="Q4405" s="537"/>
      <c r="R4405" s="537"/>
      <c r="S4405" s="537"/>
    </row>
    <row r="4406" spans="2:19" ht="18.75" customHeight="1">
      <c r="B4406" s="540"/>
      <c r="C4406" s="540"/>
      <c r="D4406" s="538" t="str">
        <f ca="1">IFERROR(_xludf.XLOOKUP(E4406,예산코드!D:D,예산코드!A:A),"")</f>
        <v/>
      </c>
      <c r="E4406" s="540"/>
      <c r="F4406" s="542"/>
      <c r="G4406" s="506"/>
      <c r="H4406" s="507"/>
      <c r="I4406" s="540"/>
      <c r="J4406" s="540"/>
      <c r="K4406" s="543"/>
      <c r="L4406" s="543"/>
      <c r="M4406" s="543" t="str">
        <f t="array" aca="1" ref="M4406" ca="1">IFERROR(_xludf.IFS(지출내역_LMT!$J4406="원천",지출내역_LMT!$K4406*3.3%*-1,지출내역_LMT!$J4406="원천/고용",SUM(지출내역_LMT!$K4406*3.3%*-1,지출내역_LMT!$K4406*75%*0.8%*-1)),"")</f>
        <v/>
      </c>
      <c r="N4406" s="543"/>
      <c r="O4406" s="540"/>
      <c r="P4406" s="540"/>
      <c r="Q4406" s="537"/>
      <c r="R4406" s="537"/>
      <c r="S4406" s="537"/>
    </row>
    <row r="4407" spans="2:19" ht="18.75" customHeight="1">
      <c r="B4407" s="541"/>
      <c r="C4407" s="541"/>
      <c r="D4407" s="538" t="str">
        <f ca="1">IFERROR(_xludf.XLOOKUP(E4407,예산코드!D:D,예산코드!A:A),"")</f>
        <v/>
      </c>
      <c r="E4407" s="541"/>
      <c r="F4407" s="544"/>
      <c r="G4407" s="508"/>
      <c r="H4407" s="509"/>
      <c r="I4407" s="541"/>
      <c r="J4407" s="541"/>
      <c r="K4407" s="545"/>
      <c r="L4407" s="545"/>
      <c r="M4407" s="545" t="str">
        <f t="array" aca="1" ref="M4407" ca="1">IFERROR(_xludf.IFS(지출내역_LMT!$J4407="원천",지출내역_LMT!$K4407*3.3%*-1,지출내역_LMT!$J4407="원천/고용",SUM(지출내역_LMT!$K4407*3.3%*-1,지출내역_LMT!$K4407*75%*0.8%*-1)),"")</f>
        <v/>
      </c>
      <c r="N4407" s="545"/>
      <c r="O4407" s="541"/>
      <c r="P4407" s="541"/>
      <c r="Q4407" s="537"/>
      <c r="R4407" s="537"/>
      <c r="S4407" s="537"/>
    </row>
    <row r="4408" spans="2:19" ht="18.75" customHeight="1">
      <c r="B4408" s="540"/>
      <c r="C4408" s="540"/>
      <c r="D4408" s="538" t="str">
        <f ca="1">IFERROR(_xludf.XLOOKUP(E4408,예산코드!D:D,예산코드!A:A),"")</f>
        <v/>
      </c>
      <c r="E4408" s="540"/>
      <c r="F4408" s="542"/>
      <c r="G4408" s="506"/>
      <c r="H4408" s="507"/>
      <c r="I4408" s="540"/>
      <c r="J4408" s="540"/>
      <c r="K4408" s="543"/>
      <c r="L4408" s="543"/>
      <c r="M4408" s="543" t="str">
        <f t="array" aca="1" ref="M4408" ca="1">IFERROR(_xludf.IFS(지출내역_LMT!$J4408="원천",지출내역_LMT!$K4408*3.3%*-1,지출내역_LMT!$J4408="원천/고용",SUM(지출내역_LMT!$K4408*3.3%*-1,지출내역_LMT!$K4408*75%*0.8%*-1)),"")</f>
        <v/>
      </c>
      <c r="N4408" s="543"/>
      <c r="O4408" s="540"/>
      <c r="P4408" s="540"/>
      <c r="Q4408" s="537"/>
      <c r="R4408" s="537"/>
      <c r="S4408" s="537"/>
    </row>
    <row r="4409" spans="2:19" ht="18.75" customHeight="1">
      <c r="B4409" s="541"/>
      <c r="C4409" s="541"/>
      <c r="D4409" s="538" t="str">
        <f ca="1">IFERROR(_xludf.XLOOKUP(E4409,예산코드!D:D,예산코드!A:A),"")</f>
        <v/>
      </c>
      <c r="E4409" s="541"/>
      <c r="F4409" s="544"/>
      <c r="G4409" s="508"/>
      <c r="H4409" s="509"/>
      <c r="I4409" s="541"/>
      <c r="J4409" s="541"/>
      <c r="K4409" s="545"/>
      <c r="L4409" s="545"/>
      <c r="M4409" s="545" t="str">
        <f t="array" aca="1" ref="M4409" ca="1">IFERROR(_xludf.IFS(지출내역_LMT!$J4409="원천",지출내역_LMT!$K4409*3.3%*-1,지출내역_LMT!$J4409="원천/고용",SUM(지출내역_LMT!$K4409*3.3%*-1,지출내역_LMT!$K4409*75%*0.8%*-1)),"")</f>
        <v/>
      </c>
      <c r="N4409" s="545"/>
      <c r="O4409" s="541"/>
      <c r="P4409" s="541"/>
      <c r="Q4409" s="537"/>
      <c r="R4409" s="537"/>
      <c r="S4409" s="537"/>
    </row>
    <row r="4410" spans="2:19" ht="18.75" customHeight="1">
      <c r="B4410" s="540"/>
      <c r="C4410" s="540"/>
      <c r="D4410" s="538" t="str">
        <f ca="1">IFERROR(_xludf.XLOOKUP(E4410,예산코드!D:D,예산코드!A:A),"")</f>
        <v/>
      </c>
      <c r="E4410" s="540"/>
      <c r="F4410" s="542"/>
      <c r="G4410" s="506"/>
      <c r="H4410" s="507"/>
      <c r="I4410" s="540"/>
      <c r="J4410" s="540"/>
      <c r="K4410" s="543"/>
      <c r="L4410" s="543"/>
      <c r="M4410" s="543" t="str">
        <f t="array" aca="1" ref="M4410" ca="1">IFERROR(_xludf.IFS(지출내역_LMT!$J4410="원천",지출내역_LMT!$K4410*3.3%*-1,지출내역_LMT!$J4410="원천/고용",SUM(지출내역_LMT!$K4410*3.3%*-1,지출내역_LMT!$K4410*75%*0.8%*-1)),"")</f>
        <v/>
      </c>
      <c r="N4410" s="543"/>
      <c r="O4410" s="540"/>
      <c r="P4410" s="540"/>
      <c r="Q4410" s="537"/>
      <c r="R4410" s="537"/>
      <c r="S4410" s="537"/>
    </row>
    <row r="4411" spans="2:19" ht="18.75" customHeight="1">
      <c r="B4411" s="541"/>
      <c r="C4411" s="541"/>
      <c r="D4411" s="538" t="str">
        <f ca="1">IFERROR(_xludf.XLOOKUP(E4411,예산코드!D:D,예산코드!A:A),"")</f>
        <v/>
      </c>
      <c r="E4411" s="541"/>
      <c r="F4411" s="544"/>
      <c r="G4411" s="508"/>
      <c r="H4411" s="509"/>
      <c r="I4411" s="541"/>
      <c r="J4411" s="541"/>
      <c r="K4411" s="545"/>
      <c r="L4411" s="545"/>
      <c r="M4411" s="545" t="str">
        <f t="array" aca="1" ref="M4411" ca="1">IFERROR(_xludf.IFS(지출내역_LMT!$J4411="원천",지출내역_LMT!$K4411*3.3%*-1,지출내역_LMT!$J4411="원천/고용",SUM(지출내역_LMT!$K4411*3.3%*-1,지출내역_LMT!$K4411*75%*0.8%*-1)),"")</f>
        <v/>
      </c>
      <c r="N4411" s="545"/>
      <c r="O4411" s="541"/>
      <c r="P4411" s="541"/>
      <c r="Q4411" s="537"/>
      <c r="R4411" s="537"/>
      <c r="S4411" s="537"/>
    </row>
    <row r="4412" spans="2:19" ht="18.75" customHeight="1">
      <c r="B4412" s="540"/>
      <c r="C4412" s="540"/>
      <c r="D4412" s="538" t="str">
        <f ca="1">IFERROR(_xludf.XLOOKUP(E4412,예산코드!D:D,예산코드!A:A),"")</f>
        <v/>
      </c>
      <c r="E4412" s="540"/>
      <c r="F4412" s="542"/>
      <c r="G4412" s="506"/>
      <c r="H4412" s="507"/>
      <c r="I4412" s="540"/>
      <c r="J4412" s="540"/>
      <c r="K4412" s="543"/>
      <c r="L4412" s="543"/>
      <c r="M4412" s="543" t="str">
        <f t="array" aca="1" ref="M4412" ca="1">IFERROR(_xludf.IFS(지출내역_LMT!$J4412="원천",지출내역_LMT!$K4412*3.3%*-1,지출내역_LMT!$J4412="원천/고용",SUM(지출내역_LMT!$K4412*3.3%*-1,지출내역_LMT!$K4412*75%*0.8%*-1)),"")</f>
        <v/>
      </c>
      <c r="N4412" s="543"/>
      <c r="O4412" s="540"/>
      <c r="P4412" s="540"/>
      <c r="Q4412" s="537"/>
      <c r="R4412" s="537"/>
      <c r="S4412" s="537"/>
    </row>
    <row r="4413" spans="2:19" ht="18.75" customHeight="1">
      <c r="B4413" s="541"/>
      <c r="C4413" s="541"/>
      <c r="D4413" s="538" t="str">
        <f ca="1">IFERROR(_xludf.XLOOKUP(E4413,예산코드!D:D,예산코드!A:A),"")</f>
        <v/>
      </c>
      <c r="E4413" s="541"/>
      <c r="F4413" s="544"/>
      <c r="G4413" s="508"/>
      <c r="H4413" s="509"/>
      <c r="I4413" s="541"/>
      <c r="J4413" s="541"/>
      <c r="K4413" s="545"/>
      <c r="L4413" s="545"/>
      <c r="M4413" s="545" t="str">
        <f t="array" aca="1" ref="M4413" ca="1">IFERROR(_xludf.IFS(지출내역_LMT!$J4413="원천",지출내역_LMT!$K4413*3.3%*-1,지출내역_LMT!$J4413="원천/고용",SUM(지출내역_LMT!$K4413*3.3%*-1,지출내역_LMT!$K4413*75%*0.8%*-1)),"")</f>
        <v/>
      </c>
      <c r="N4413" s="545"/>
      <c r="O4413" s="541"/>
      <c r="P4413" s="541"/>
      <c r="Q4413" s="537"/>
      <c r="R4413" s="537"/>
      <c r="S4413" s="537"/>
    </row>
    <row r="4414" spans="2:19" ht="18.75" customHeight="1">
      <c r="B4414" s="540"/>
      <c r="C4414" s="540"/>
      <c r="D4414" s="538" t="str">
        <f ca="1">IFERROR(_xludf.XLOOKUP(E4414,예산코드!D:D,예산코드!A:A),"")</f>
        <v/>
      </c>
      <c r="E4414" s="540"/>
      <c r="F4414" s="542"/>
      <c r="G4414" s="506"/>
      <c r="H4414" s="507"/>
      <c r="I4414" s="540"/>
      <c r="J4414" s="540"/>
      <c r="K4414" s="543"/>
      <c r="L4414" s="543"/>
      <c r="M4414" s="543" t="str">
        <f t="array" aca="1" ref="M4414" ca="1">IFERROR(_xludf.IFS(지출내역_LMT!$J4414="원천",지출내역_LMT!$K4414*3.3%*-1,지출내역_LMT!$J4414="원천/고용",SUM(지출내역_LMT!$K4414*3.3%*-1,지출내역_LMT!$K4414*75%*0.8%*-1)),"")</f>
        <v/>
      </c>
      <c r="N4414" s="543"/>
      <c r="O4414" s="540"/>
      <c r="P4414" s="540"/>
      <c r="Q4414" s="537"/>
      <c r="R4414" s="537"/>
      <c r="S4414" s="537"/>
    </row>
    <row r="4415" spans="2:19" ht="18.75" customHeight="1">
      <c r="B4415" s="541"/>
      <c r="C4415" s="541"/>
      <c r="D4415" s="538" t="str">
        <f ca="1">IFERROR(_xludf.XLOOKUP(E4415,예산코드!D:D,예산코드!A:A),"")</f>
        <v/>
      </c>
      <c r="E4415" s="541"/>
      <c r="F4415" s="544"/>
      <c r="G4415" s="508"/>
      <c r="H4415" s="509"/>
      <c r="I4415" s="541"/>
      <c r="J4415" s="541"/>
      <c r="K4415" s="545"/>
      <c r="L4415" s="545"/>
      <c r="M4415" s="545" t="str">
        <f t="array" aca="1" ref="M4415" ca="1">IFERROR(_xludf.IFS(지출내역_LMT!$J4415="원천",지출내역_LMT!$K4415*3.3%*-1,지출내역_LMT!$J4415="원천/고용",SUM(지출내역_LMT!$K4415*3.3%*-1,지출내역_LMT!$K4415*75%*0.8%*-1)),"")</f>
        <v/>
      </c>
      <c r="N4415" s="545"/>
      <c r="O4415" s="541"/>
      <c r="P4415" s="541"/>
      <c r="Q4415" s="537"/>
      <c r="R4415" s="537"/>
      <c r="S4415" s="537"/>
    </row>
    <row r="4416" spans="2:19" ht="18.75" customHeight="1">
      <c r="B4416" s="540"/>
      <c r="C4416" s="540"/>
      <c r="D4416" s="538" t="str">
        <f ca="1">IFERROR(_xludf.XLOOKUP(E4416,예산코드!D:D,예산코드!A:A),"")</f>
        <v/>
      </c>
      <c r="E4416" s="540"/>
      <c r="F4416" s="542"/>
      <c r="G4416" s="506"/>
      <c r="H4416" s="507"/>
      <c r="I4416" s="540"/>
      <c r="J4416" s="540"/>
      <c r="K4416" s="543"/>
      <c r="L4416" s="543"/>
      <c r="M4416" s="543" t="str">
        <f t="array" aca="1" ref="M4416" ca="1">IFERROR(_xludf.IFS(지출내역_LMT!$J4416="원천",지출내역_LMT!$K4416*3.3%*-1,지출내역_LMT!$J4416="원천/고용",SUM(지출내역_LMT!$K4416*3.3%*-1,지출내역_LMT!$K4416*75%*0.8%*-1)),"")</f>
        <v/>
      </c>
      <c r="N4416" s="543"/>
      <c r="O4416" s="540"/>
      <c r="P4416" s="540"/>
      <c r="Q4416" s="537"/>
      <c r="R4416" s="537"/>
      <c r="S4416" s="537"/>
    </row>
    <row r="4417" spans="2:19" ht="18.75" customHeight="1">
      <c r="B4417" s="541"/>
      <c r="C4417" s="541"/>
      <c r="D4417" s="538" t="str">
        <f ca="1">IFERROR(_xludf.XLOOKUP(E4417,예산코드!D:D,예산코드!A:A),"")</f>
        <v/>
      </c>
      <c r="E4417" s="541"/>
      <c r="F4417" s="544"/>
      <c r="G4417" s="508"/>
      <c r="H4417" s="509"/>
      <c r="I4417" s="541"/>
      <c r="J4417" s="541"/>
      <c r="K4417" s="545"/>
      <c r="L4417" s="545"/>
      <c r="M4417" s="545" t="str">
        <f t="array" aca="1" ref="M4417" ca="1">IFERROR(_xludf.IFS(지출내역_LMT!$J4417="원천",지출내역_LMT!$K4417*3.3%*-1,지출내역_LMT!$J4417="원천/고용",SUM(지출내역_LMT!$K4417*3.3%*-1,지출내역_LMT!$K4417*75%*0.8%*-1)),"")</f>
        <v/>
      </c>
      <c r="N4417" s="545"/>
      <c r="O4417" s="541"/>
      <c r="P4417" s="541"/>
      <c r="Q4417" s="537"/>
      <c r="R4417" s="537"/>
      <c r="S4417" s="537"/>
    </row>
    <row r="4418" spans="2:19" ht="18.75" customHeight="1">
      <c r="B4418" s="540"/>
      <c r="C4418" s="540"/>
      <c r="D4418" s="538" t="str">
        <f ca="1">IFERROR(_xludf.XLOOKUP(E4418,예산코드!D:D,예산코드!A:A),"")</f>
        <v/>
      </c>
      <c r="E4418" s="540"/>
      <c r="F4418" s="542"/>
      <c r="G4418" s="506"/>
      <c r="H4418" s="507"/>
      <c r="I4418" s="540"/>
      <c r="J4418" s="540"/>
      <c r="K4418" s="543"/>
      <c r="L4418" s="543"/>
      <c r="M4418" s="543" t="str">
        <f t="array" aca="1" ref="M4418" ca="1">IFERROR(_xludf.IFS(지출내역_LMT!$J4418="원천",지출내역_LMT!$K4418*3.3%*-1,지출내역_LMT!$J4418="원천/고용",SUM(지출내역_LMT!$K4418*3.3%*-1,지출내역_LMT!$K4418*75%*0.8%*-1)),"")</f>
        <v/>
      </c>
      <c r="N4418" s="543"/>
      <c r="O4418" s="540"/>
      <c r="P4418" s="540"/>
      <c r="Q4418" s="537"/>
      <c r="R4418" s="537"/>
      <c r="S4418" s="537"/>
    </row>
    <row r="4419" spans="2:19" ht="18.75" customHeight="1">
      <c r="B4419" s="541"/>
      <c r="C4419" s="541"/>
      <c r="D4419" s="538" t="str">
        <f ca="1">IFERROR(_xludf.XLOOKUP(E4419,예산코드!D:D,예산코드!A:A),"")</f>
        <v/>
      </c>
      <c r="E4419" s="541"/>
      <c r="F4419" s="544"/>
      <c r="G4419" s="508"/>
      <c r="H4419" s="509"/>
      <c r="I4419" s="541"/>
      <c r="J4419" s="541"/>
      <c r="K4419" s="545"/>
      <c r="L4419" s="545"/>
      <c r="M4419" s="545" t="str">
        <f t="array" aca="1" ref="M4419" ca="1">IFERROR(_xludf.IFS(지출내역_LMT!$J4419="원천",지출내역_LMT!$K4419*3.3%*-1,지출내역_LMT!$J4419="원천/고용",SUM(지출내역_LMT!$K4419*3.3%*-1,지출내역_LMT!$K4419*75%*0.8%*-1)),"")</f>
        <v/>
      </c>
      <c r="N4419" s="545"/>
      <c r="O4419" s="541"/>
      <c r="P4419" s="541"/>
      <c r="Q4419" s="537"/>
      <c r="R4419" s="537"/>
      <c r="S4419" s="537"/>
    </row>
    <row r="4420" spans="2:19" ht="18.75" customHeight="1">
      <c r="B4420" s="540"/>
      <c r="C4420" s="540"/>
      <c r="D4420" s="538" t="str">
        <f ca="1">IFERROR(_xludf.XLOOKUP(E4420,예산코드!D:D,예산코드!A:A),"")</f>
        <v/>
      </c>
      <c r="E4420" s="540"/>
      <c r="F4420" s="542"/>
      <c r="G4420" s="506"/>
      <c r="H4420" s="507"/>
      <c r="I4420" s="540"/>
      <c r="J4420" s="540"/>
      <c r="K4420" s="543"/>
      <c r="L4420" s="543"/>
      <c r="M4420" s="543" t="str">
        <f t="array" aca="1" ref="M4420" ca="1">IFERROR(_xludf.IFS(지출내역_LMT!$J4420="원천",지출내역_LMT!$K4420*3.3%*-1,지출내역_LMT!$J4420="원천/고용",SUM(지출내역_LMT!$K4420*3.3%*-1,지출내역_LMT!$K4420*75%*0.8%*-1)),"")</f>
        <v/>
      </c>
      <c r="N4420" s="543"/>
      <c r="O4420" s="540"/>
      <c r="P4420" s="540"/>
      <c r="Q4420" s="537"/>
      <c r="R4420" s="537"/>
      <c r="S4420" s="537"/>
    </row>
    <row r="4421" spans="2:19" ht="18.75" customHeight="1">
      <c r="B4421" s="541"/>
      <c r="C4421" s="541"/>
      <c r="D4421" s="538" t="str">
        <f ca="1">IFERROR(_xludf.XLOOKUP(E4421,예산코드!D:D,예산코드!A:A),"")</f>
        <v/>
      </c>
      <c r="E4421" s="541"/>
      <c r="F4421" s="544"/>
      <c r="G4421" s="508"/>
      <c r="H4421" s="509"/>
      <c r="I4421" s="541"/>
      <c r="J4421" s="541"/>
      <c r="K4421" s="545"/>
      <c r="L4421" s="545"/>
      <c r="M4421" s="545" t="str">
        <f t="array" aca="1" ref="M4421" ca="1">IFERROR(_xludf.IFS(지출내역_LMT!$J4421="원천",지출내역_LMT!$K4421*3.3%*-1,지출내역_LMT!$J4421="원천/고용",SUM(지출내역_LMT!$K4421*3.3%*-1,지출내역_LMT!$K4421*75%*0.8%*-1)),"")</f>
        <v/>
      </c>
      <c r="N4421" s="545"/>
      <c r="O4421" s="541"/>
      <c r="P4421" s="541"/>
      <c r="Q4421" s="537"/>
      <c r="R4421" s="537"/>
      <c r="S4421" s="537"/>
    </row>
    <row r="4422" spans="2:19" ht="18.75" customHeight="1">
      <c r="B4422" s="540"/>
      <c r="C4422" s="540"/>
      <c r="D4422" s="538" t="str">
        <f ca="1">IFERROR(_xludf.XLOOKUP(E4422,예산코드!D:D,예산코드!A:A),"")</f>
        <v/>
      </c>
      <c r="E4422" s="540"/>
      <c r="F4422" s="542"/>
      <c r="G4422" s="506"/>
      <c r="H4422" s="507"/>
      <c r="I4422" s="540"/>
      <c r="J4422" s="540"/>
      <c r="K4422" s="543"/>
      <c r="L4422" s="543"/>
      <c r="M4422" s="543" t="str">
        <f t="array" aca="1" ref="M4422" ca="1">IFERROR(_xludf.IFS(지출내역_LMT!$J4422="원천",지출내역_LMT!$K4422*3.3%*-1,지출내역_LMT!$J4422="원천/고용",SUM(지출내역_LMT!$K4422*3.3%*-1,지출내역_LMT!$K4422*75%*0.8%*-1)),"")</f>
        <v/>
      </c>
      <c r="N4422" s="543"/>
      <c r="O4422" s="540"/>
      <c r="P4422" s="540"/>
      <c r="Q4422" s="537"/>
      <c r="R4422" s="537"/>
      <c r="S4422" s="537"/>
    </row>
    <row r="4423" spans="2:19" ht="18.75" customHeight="1">
      <c r="B4423" s="541"/>
      <c r="C4423" s="541"/>
      <c r="D4423" s="538" t="str">
        <f ca="1">IFERROR(_xludf.XLOOKUP(E4423,예산코드!D:D,예산코드!A:A),"")</f>
        <v/>
      </c>
      <c r="E4423" s="541"/>
      <c r="F4423" s="544"/>
      <c r="G4423" s="508"/>
      <c r="H4423" s="509"/>
      <c r="I4423" s="541"/>
      <c r="J4423" s="541"/>
      <c r="K4423" s="545"/>
      <c r="L4423" s="545"/>
      <c r="M4423" s="545" t="str">
        <f t="array" aca="1" ref="M4423" ca="1">IFERROR(_xludf.IFS(지출내역_LMT!$J4423="원천",지출내역_LMT!$K4423*3.3%*-1,지출내역_LMT!$J4423="원천/고용",SUM(지출내역_LMT!$K4423*3.3%*-1,지출내역_LMT!$K4423*75%*0.8%*-1)),"")</f>
        <v/>
      </c>
      <c r="N4423" s="545"/>
      <c r="O4423" s="541"/>
      <c r="P4423" s="541"/>
      <c r="Q4423" s="537"/>
      <c r="R4423" s="537"/>
      <c r="S4423" s="537"/>
    </row>
    <row r="4424" spans="2:19" ht="18.75" customHeight="1">
      <c r="B4424" s="540"/>
      <c r="C4424" s="540"/>
      <c r="D4424" s="538" t="str">
        <f ca="1">IFERROR(_xludf.XLOOKUP(E4424,예산코드!D:D,예산코드!A:A),"")</f>
        <v/>
      </c>
      <c r="E4424" s="540"/>
      <c r="F4424" s="542"/>
      <c r="G4424" s="506"/>
      <c r="H4424" s="507"/>
      <c r="I4424" s="540"/>
      <c r="J4424" s="540"/>
      <c r="K4424" s="543"/>
      <c r="L4424" s="543"/>
      <c r="M4424" s="543" t="str">
        <f t="array" aca="1" ref="M4424" ca="1">IFERROR(_xludf.IFS(지출내역_LMT!$J4424="원천",지출내역_LMT!$K4424*3.3%*-1,지출내역_LMT!$J4424="원천/고용",SUM(지출내역_LMT!$K4424*3.3%*-1,지출내역_LMT!$K4424*75%*0.8%*-1)),"")</f>
        <v/>
      </c>
      <c r="N4424" s="543"/>
      <c r="O4424" s="540"/>
      <c r="P4424" s="540"/>
      <c r="Q4424" s="537"/>
      <c r="R4424" s="537"/>
      <c r="S4424" s="537"/>
    </row>
    <row r="4425" spans="2:19" ht="18.75" customHeight="1">
      <c r="B4425" s="541"/>
      <c r="C4425" s="541"/>
      <c r="D4425" s="538" t="str">
        <f ca="1">IFERROR(_xludf.XLOOKUP(E4425,예산코드!D:D,예산코드!A:A),"")</f>
        <v/>
      </c>
      <c r="E4425" s="541"/>
      <c r="F4425" s="544"/>
      <c r="G4425" s="508"/>
      <c r="H4425" s="509"/>
      <c r="I4425" s="541"/>
      <c r="J4425" s="541"/>
      <c r="K4425" s="545"/>
      <c r="L4425" s="545"/>
      <c r="M4425" s="545" t="str">
        <f t="array" aca="1" ref="M4425" ca="1">IFERROR(_xludf.IFS(지출내역_LMT!$J4425="원천",지출내역_LMT!$K4425*3.3%*-1,지출내역_LMT!$J4425="원천/고용",SUM(지출내역_LMT!$K4425*3.3%*-1,지출내역_LMT!$K4425*75%*0.8%*-1)),"")</f>
        <v/>
      </c>
      <c r="N4425" s="545"/>
      <c r="O4425" s="541"/>
      <c r="P4425" s="541"/>
      <c r="Q4425" s="537"/>
      <c r="R4425" s="537"/>
      <c r="S4425" s="537"/>
    </row>
    <row r="4426" spans="2:19" ht="18.75" customHeight="1">
      <c r="B4426" s="540"/>
      <c r="C4426" s="540"/>
      <c r="D4426" s="538" t="str">
        <f ca="1">IFERROR(_xludf.XLOOKUP(E4426,예산코드!D:D,예산코드!A:A),"")</f>
        <v/>
      </c>
      <c r="E4426" s="540"/>
      <c r="F4426" s="542"/>
      <c r="G4426" s="506"/>
      <c r="H4426" s="507"/>
      <c r="I4426" s="540"/>
      <c r="J4426" s="540"/>
      <c r="K4426" s="543"/>
      <c r="L4426" s="543"/>
      <c r="M4426" s="543" t="str">
        <f t="array" aca="1" ref="M4426" ca="1">IFERROR(_xludf.IFS(지출내역_LMT!$J4426="원천",지출내역_LMT!$K4426*3.3%*-1,지출내역_LMT!$J4426="원천/고용",SUM(지출내역_LMT!$K4426*3.3%*-1,지출내역_LMT!$K4426*75%*0.8%*-1)),"")</f>
        <v/>
      </c>
      <c r="N4426" s="543"/>
      <c r="O4426" s="540"/>
      <c r="P4426" s="540"/>
      <c r="Q4426" s="537"/>
      <c r="R4426" s="537"/>
      <c r="S4426" s="537"/>
    </row>
    <row r="4427" spans="2:19" ht="18.75" customHeight="1">
      <c r="B4427" s="541"/>
      <c r="C4427" s="541"/>
      <c r="D4427" s="538" t="str">
        <f ca="1">IFERROR(_xludf.XLOOKUP(E4427,예산코드!D:D,예산코드!A:A),"")</f>
        <v/>
      </c>
      <c r="E4427" s="541"/>
      <c r="F4427" s="544"/>
      <c r="G4427" s="508"/>
      <c r="H4427" s="509"/>
      <c r="I4427" s="541"/>
      <c r="J4427" s="541"/>
      <c r="K4427" s="545"/>
      <c r="L4427" s="545"/>
      <c r="M4427" s="545" t="str">
        <f t="array" aca="1" ref="M4427" ca="1">IFERROR(_xludf.IFS(지출내역_LMT!$J4427="원천",지출내역_LMT!$K4427*3.3%*-1,지출내역_LMT!$J4427="원천/고용",SUM(지출내역_LMT!$K4427*3.3%*-1,지출내역_LMT!$K4427*75%*0.8%*-1)),"")</f>
        <v/>
      </c>
      <c r="N4427" s="545"/>
      <c r="O4427" s="541"/>
      <c r="P4427" s="541"/>
      <c r="Q4427" s="537"/>
      <c r="R4427" s="537"/>
      <c r="S4427" s="537"/>
    </row>
    <row r="4428" spans="2:19" ht="18.75" customHeight="1">
      <c r="B4428" s="540"/>
      <c r="C4428" s="540"/>
      <c r="D4428" s="538" t="str">
        <f ca="1">IFERROR(_xludf.XLOOKUP(E4428,예산코드!D:D,예산코드!A:A),"")</f>
        <v/>
      </c>
      <c r="E4428" s="540"/>
      <c r="F4428" s="542"/>
      <c r="G4428" s="506"/>
      <c r="H4428" s="507"/>
      <c r="I4428" s="540"/>
      <c r="J4428" s="540"/>
      <c r="K4428" s="543"/>
      <c r="L4428" s="543"/>
      <c r="M4428" s="543" t="str">
        <f t="array" aca="1" ref="M4428" ca="1">IFERROR(_xludf.IFS(지출내역_LMT!$J4428="원천",지출내역_LMT!$K4428*3.3%*-1,지출내역_LMT!$J4428="원천/고용",SUM(지출내역_LMT!$K4428*3.3%*-1,지출내역_LMT!$K4428*75%*0.8%*-1)),"")</f>
        <v/>
      </c>
      <c r="N4428" s="543"/>
      <c r="O4428" s="540"/>
      <c r="P4428" s="540"/>
      <c r="Q4428" s="537"/>
      <c r="R4428" s="537"/>
      <c r="S4428" s="537"/>
    </row>
    <row r="4429" spans="2:19" ht="18.75" customHeight="1">
      <c r="B4429" s="541"/>
      <c r="C4429" s="541"/>
      <c r="D4429" s="538" t="str">
        <f ca="1">IFERROR(_xludf.XLOOKUP(E4429,예산코드!D:D,예산코드!A:A),"")</f>
        <v/>
      </c>
      <c r="E4429" s="541"/>
      <c r="F4429" s="544"/>
      <c r="G4429" s="508"/>
      <c r="H4429" s="509"/>
      <c r="I4429" s="541"/>
      <c r="J4429" s="541"/>
      <c r="K4429" s="545"/>
      <c r="L4429" s="545"/>
      <c r="M4429" s="545" t="str">
        <f t="array" aca="1" ref="M4429" ca="1">IFERROR(_xludf.IFS(지출내역_LMT!$J4429="원천",지출내역_LMT!$K4429*3.3%*-1,지출내역_LMT!$J4429="원천/고용",SUM(지출내역_LMT!$K4429*3.3%*-1,지출내역_LMT!$K4429*75%*0.8%*-1)),"")</f>
        <v/>
      </c>
      <c r="N4429" s="545"/>
      <c r="O4429" s="541"/>
      <c r="P4429" s="541"/>
      <c r="Q4429" s="537"/>
      <c r="R4429" s="537"/>
      <c r="S4429" s="537"/>
    </row>
    <row r="4430" spans="2:19" ht="18.75" customHeight="1">
      <c r="B4430" s="540"/>
      <c r="C4430" s="540"/>
      <c r="D4430" s="538" t="str">
        <f ca="1">IFERROR(_xludf.XLOOKUP(E4430,예산코드!D:D,예산코드!A:A),"")</f>
        <v/>
      </c>
      <c r="E4430" s="540"/>
      <c r="F4430" s="542"/>
      <c r="G4430" s="506"/>
      <c r="H4430" s="507"/>
      <c r="I4430" s="540"/>
      <c r="J4430" s="540"/>
      <c r="K4430" s="543"/>
      <c r="L4430" s="543"/>
      <c r="M4430" s="543" t="str">
        <f t="array" aca="1" ref="M4430" ca="1">IFERROR(_xludf.IFS(지출내역_LMT!$J4430="원천",지출내역_LMT!$K4430*3.3%*-1,지출내역_LMT!$J4430="원천/고용",SUM(지출내역_LMT!$K4430*3.3%*-1,지출내역_LMT!$K4430*75%*0.8%*-1)),"")</f>
        <v/>
      </c>
      <c r="N4430" s="543"/>
      <c r="O4430" s="540"/>
      <c r="P4430" s="540"/>
      <c r="Q4430" s="537"/>
      <c r="R4430" s="537"/>
      <c r="S4430" s="537"/>
    </row>
    <row r="4431" spans="2:19" ht="18.75" customHeight="1">
      <c r="B4431" s="541"/>
      <c r="C4431" s="541"/>
      <c r="D4431" s="538" t="str">
        <f ca="1">IFERROR(_xludf.XLOOKUP(E4431,예산코드!D:D,예산코드!A:A),"")</f>
        <v/>
      </c>
      <c r="E4431" s="541"/>
      <c r="F4431" s="544"/>
      <c r="G4431" s="508"/>
      <c r="H4431" s="509"/>
      <c r="I4431" s="541"/>
      <c r="J4431" s="541"/>
      <c r="K4431" s="545"/>
      <c r="L4431" s="545"/>
      <c r="M4431" s="545" t="str">
        <f t="array" aca="1" ref="M4431" ca="1">IFERROR(_xludf.IFS(지출내역_LMT!$J4431="원천",지출내역_LMT!$K4431*3.3%*-1,지출내역_LMT!$J4431="원천/고용",SUM(지출내역_LMT!$K4431*3.3%*-1,지출내역_LMT!$K4431*75%*0.8%*-1)),"")</f>
        <v/>
      </c>
      <c r="N4431" s="545"/>
      <c r="O4431" s="541"/>
      <c r="P4431" s="541"/>
      <c r="Q4431" s="537"/>
      <c r="R4431" s="537"/>
      <c r="S4431" s="537"/>
    </row>
    <row r="4432" spans="2:19" ht="18.75" customHeight="1">
      <c r="B4432" s="540"/>
      <c r="C4432" s="540"/>
      <c r="D4432" s="538" t="str">
        <f ca="1">IFERROR(_xludf.XLOOKUP(E4432,예산코드!D:D,예산코드!A:A),"")</f>
        <v/>
      </c>
      <c r="E4432" s="540"/>
      <c r="F4432" s="542"/>
      <c r="G4432" s="506"/>
      <c r="H4432" s="507"/>
      <c r="I4432" s="540"/>
      <c r="J4432" s="540"/>
      <c r="K4432" s="543"/>
      <c r="L4432" s="543"/>
      <c r="M4432" s="543" t="str">
        <f t="array" aca="1" ref="M4432" ca="1">IFERROR(_xludf.IFS(지출내역_LMT!$J4432="원천",지출내역_LMT!$K4432*3.3%*-1,지출내역_LMT!$J4432="원천/고용",SUM(지출내역_LMT!$K4432*3.3%*-1,지출내역_LMT!$K4432*75%*0.8%*-1)),"")</f>
        <v/>
      </c>
      <c r="N4432" s="543"/>
      <c r="O4432" s="540"/>
      <c r="P4432" s="540"/>
      <c r="Q4432" s="537"/>
      <c r="R4432" s="537"/>
      <c r="S4432" s="537"/>
    </row>
    <row r="4433" spans="2:19" ht="18.75" customHeight="1">
      <c r="B4433" s="541"/>
      <c r="C4433" s="541"/>
      <c r="D4433" s="538" t="str">
        <f ca="1">IFERROR(_xludf.XLOOKUP(E4433,예산코드!D:D,예산코드!A:A),"")</f>
        <v/>
      </c>
      <c r="E4433" s="541"/>
      <c r="F4433" s="544"/>
      <c r="G4433" s="508"/>
      <c r="H4433" s="509"/>
      <c r="I4433" s="541"/>
      <c r="J4433" s="541"/>
      <c r="K4433" s="545"/>
      <c r="L4433" s="545"/>
      <c r="M4433" s="545" t="str">
        <f t="array" aca="1" ref="M4433" ca="1">IFERROR(_xludf.IFS(지출내역_LMT!$J4433="원천",지출내역_LMT!$K4433*3.3%*-1,지출내역_LMT!$J4433="원천/고용",SUM(지출내역_LMT!$K4433*3.3%*-1,지출내역_LMT!$K4433*75%*0.8%*-1)),"")</f>
        <v/>
      </c>
      <c r="N4433" s="545"/>
      <c r="O4433" s="541"/>
      <c r="P4433" s="541"/>
      <c r="Q4433" s="537"/>
      <c r="R4433" s="537"/>
      <c r="S4433" s="537"/>
    </row>
    <row r="4434" spans="2:19" ht="18.75" customHeight="1">
      <c r="B4434" s="540"/>
      <c r="C4434" s="540"/>
      <c r="D4434" s="538" t="str">
        <f ca="1">IFERROR(_xludf.XLOOKUP(E4434,예산코드!D:D,예산코드!A:A),"")</f>
        <v/>
      </c>
      <c r="E4434" s="540"/>
      <c r="F4434" s="542"/>
      <c r="G4434" s="506"/>
      <c r="H4434" s="507"/>
      <c r="I4434" s="540"/>
      <c r="J4434" s="540"/>
      <c r="K4434" s="543"/>
      <c r="L4434" s="543"/>
      <c r="M4434" s="543" t="str">
        <f t="array" aca="1" ref="M4434" ca="1">IFERROR(_xludf.IFS(지출내역_LMT!$J4434="원천",지출내역_LMT!$K4434*3.3%*-1,지출내역_LMT!$J4434="원천/고용",SUM(지출내역_LMT!$K4434*3.3%*-1,지출내역_LMT!$K4434*75%*0.8%*-1)),"")</f>
        <v/>
      </c>
      <c r="N4434" s="543"/>
      <c r="O4434" s="540"/>
      <c r="P4434" s="540"/>
      <c r="Q4434" s="537"/>
      <c r="R4434" s="537"/>
      <c r="S4434" s="537"/>
    </row>
    <row r="4435" spans="2:19" ht="18.75" customHeight="1">
      <c r="B4435" s="541"/>
      <c r="C4435" s="541"/>
      <c r="D4435" s="538" t="str">
        <f ca="1">IFERROR(_xludf.XLOOKUP(E4435,예산코드!D:D,예산코드!A:A),"")</f>
        <v/>
      </c>
      <c r="E4435" s="541"/>
      <c r="F4435" s="544"/>
      <c r="G4435" s="508"/>
      <c r="H4435" s="509"/>
      <c r="I4435" s="541"/>
      <c r="J4435" s="541"/>
      <c r="K4435" s="545"/>
      <c r="L4435" s="545"/>
      <c r="M4435" s="545" t="str">
        <f t="array" aca="1" ref="M4435" ca="1">IFERROR(_xludf.IFS(지출내역_LMT!$J4435="원천",지출내역_LMT!$K4435*3.3%*-1,지출내역_LMT!$J4435="원천/고용",SUM(지출내역_LMT!$K4435*3.3%*-1,지출내역_LMT!$K4435*75%*0.8%*-1)),"")</f>
        <v/>
      </c>
      <c r="N4435" s="545"/>
      <c r="O4435" s="541"/>
      <c r="P4435" s="541"/>
      <c r="Q4435" s="537"/>
      <c r="R4435" s="537"/>
      <c r="S4435" s="537"/>
    </row>
    <row r="4436" spans="2:19" ht="18.75" customHeight="1">
      <c r="B4436" s="540"/>
      <c r="C4436" s="540"/>
      <c r="D4436" s="538" t="str">
        <f ca="1">IFERROR(_xludf.XLOOKUP(E4436,예산코드!D:D,예산코드!A:A),"")</f>
        <v/>
      </c>
      <c r="E4436" s="540"/>
      <c r="F4436" s="542"/>
      <c r="G4436" s="506"/>
      <c r="H4436" s="507"/>
      <c r="I4436" s="540"/>
      <c r="J4436" s="540"/>
      <c r="K4436" s="543"/>
      <c r="L4436" s="543"/>
      <c r="M4436" s="543" t="str">
        <f t="array" aca="1" ref="M4436" ca="1">IFERROR(_xludf.IFS(지출내역_LMT!$J4436="원천",지출내역_LMT!$K4436*3.3%*-1,지출내역_LMT!$J4436="원천/고용",SUM(지출내역_LMT!$K4436*3.3%*-1,지출내역_LMT!$K4436*75%*0.8%*-1)),"")</f>
        <v/>
      </c>
      <c r="N4436" s="543"/>
      <c r="O4436" s="540"/>
      <c r="P4436" s="540"/>
      <c r="Q4436" s="537"/>
      <c r="R4436" s="537"/>
      <c r="S4436" s="537"/>
    </row>
    <row r="4437" spans="2:19" ht="18.75" customHeight="1">
      <c r="B4437" s="541"/>
      <c r="C4437" s="541"/>
      <c r="D4437" s="538" t="str">
        <f ca="1">IFERROR(_xludf.XLOOKUP(E4437,예산코드!D:D,예산코드!A:A),"")</f>
        <v/>
      </c>
      <c r="E4437" s="541"/>
      <c r="F4437" s="544"/>
      <c r="G4437" s="508"/>
      <c r="H4437" s="509"/>
      <c r="I4437" s="541"/>
      <c r="J4437" s="541"/>
      <c r="K4437" s="545"/>
      <c r="L4437" s="545"/>
      <c r="M4437" s="545" t="str">
        <f t="array" aca="1" ref="M4437" ca="1">IFERROR(_xludf.IFS(지출내역_LMT!$J4437="원천",지출내역_LMT!$K4437*3.3%*-1,지출내역_LMT!$J4437="원천/고용",SUM(지출내역_LMT!$K4437*3.3%*-1,지출내역_LMT!$K4437*75%*0.8%*-1)),"")</f>
        <v/>
      </c>
      <c r="N4437" s="545"/>
      <c r="O4437" s="541"/>
      <c r="P4437" s="541"/>
      <c r="Q4437" s="537"/>
      <c r="R4437" s="537"/>
      <c r="S4437" s="537"/>
    </row>
    <row r="4438" spans="2:19" ht="18.75" customHeight="1">
      <c r="B4438" s="540"/>
      <c r="C4438" s="540"/>
      <c r="D4438" s="538" t="str">
        <f ca="1">IFERROR(_xludf.XLOOKUP(E4438,예산코드!D:D,예산코드!A:A),"")</f>
        <v/>
      </c>
      <c r="E4438" s="540"/>
      <c r="F4438" s="542"/>
      <c r="G4438" s="506"/>
      <c r="H4438" s="507"/>
      <c r="I4438" s="540"/>
      <c r="J4438" s="540"/>
      <c r="K4438" s="543"/>
      <c r="L4438" s="543"/>
      <c r="M4438" s="543" t="str">
        <f t="array" aca="1" ref="M4438" ca="1">IFERROR(_xludf.IFS(지출내역_LMT!$J4438="원천",지출내역_LMT!$K4438*3.3%*-1,지출내역_LMT!$J4438="원천/고용",SUM(지출내역_LMT!$K4438*3.3%*-1,지출내역_LMT!$K4438*75%*0.8%*-1)),"")</f>
        <v/>
      </c>
      <c r="N4438" s="543"/>
      <c r="O4438" s="540"/>
      <c r="P4438" s="540"/>
      <c r="Q4438" s="537"/>
      <c r="R4438" s="537"/>
      <c r="S4438" s="537"/>
    </row>
    <row r="4439" spans="2:19" ht="18.75" customHeight="1">
      <c r="B4439" s="541"/>
      <c r="C4439" s="541"/>
      <c r="D4439" s="538" t="str">
        <f ca="1">IFERROR(_xludf.XLOOKUP(E4439,예산코드!D:D,예산코드!A:A),"")</f>
        <v/>
      </c>
      <c r="E4439" s="541"/>
      <c r="F4439" s="544"/>
      <c r="G4439" s="508"/>
      <c r="H4439" s="509"/>
      <c r="I4439" s="541"/>
      <c r="J4439" s="541"/>
      <c r="K4439" s="545"/>
      <c r="L4439" s="545"/>
      <c r="M4439" s="545" t="str">
        <f t="array" aca="1" ref="M4439" ca="1">IFERROR(_xludf.IFS(지출내역_LMT!$J4439="원천",지출내역_LMT!$K4439*3.3%*-1,지출내역_LMT!$J4439="원천/고용",SUM(지출내역_LMT!$K4439*3.3%*-1,지출내역_LMT!$K4439*75%*0.8%*-1)),"")</f>
        <v/>
      </c>
      <c r="N4439" s="545"/>
      <c r="O4439" s="541"/>
      <c r="P4439" s="541"/>
      <c r="Q4439" s="537"/>
      <c r="R4439" s="537"/>
      <c r="S4439" s="537"/>
    </row>
    <row r="4440" spans="2:19" ht="18.75" customHeight="1">
      <c r="B4440" s="540"/>
      <c r="C4440" s="540"/>
      <c r="D4440" s="538" t="str">
        <f ca="1">IFERROR(_xludf.XLOOKUP(E4440,예산코드!D:D,예산코드!A:A),"")</f>
        <v/>
      </c>
      <c r="E4440" s="540"/>
      <c r="F4440" s="542"/>
      <c r="G4440" s="506"/>
      <c r="H4440" s="507"/>
      <c r="I4440" s="540"/>
      <c r="J4440" s="540"/>
      <c r="K4440" s="543"/>
      <c r="L4440" s="543"/>
      <c r="M4440" s="543" t="str">
        <f t="array" aca="1" ref="M4440" ca="1">IFERROR(_xludf.IFS(지출내역_LMT!$J4440="원천",지출내역_LMT!$K4440*3.3%*-1,지출내역_LMT!$J4440="원천/고용",SUM(지출내역_LMT!$K4440*3.3%*-1,지출내역_LMT!$K4440*75%*0.8%*-1)),"")</f>
        <v/>
      </c>
      <c r="N4440" s="543"/>
      <c r="O4440" s="540"/>
      <c r="P4440" s="540"/>
      <c r="Q4440" s="537"/>
      <c r="R4440" s="537"/>
      <c r="S4440" s="537"/>
    </row>
    <row r="4441" spans="2:19" ht="18.75" customHeight="1">
      <c r="B4441" s="541"/>
      <c r="C4441" s="541"/>
      <c r="D4441" s="538" t="str">
        <f ca="1">IFERROR(_xludf.XLOOKUP(E4441,예산코드!D:D,예산코드!A:A),"")</f>
        <v/>
      </c>
      <c r="E4441" s="541"/>
      <c r="F4441" s="544"/>
      <c r="G4441" s="508"/>
      <c r="H4441" s="509"/>
      <c r="I4441" s="541"/>
      <c r="J4441" s="541"/>
      <c r="K4441" s="545"/>
      <c r="L4441" s="545"/>
      <c r="M4441" s="545" t="str">
        <f t="array" aca="1" ref="M4441" ca="1">IFERROR(_xludf.IFS(지출내역_LMT!$J4441="원천",지출내역_LMT!$K4441*3.3%*-1,지출내역_LMT!$J4441="원천/고용",SUM(지출내역_LMT!$K4441*3.3%*-1,지출내역_LMT!$K4441*75%*0.8%*-1)),"")</f>
        <v/>
      </c>
      <c r="N4441" s="545"/>
      <c r="O4441" s="541"/>
      <c r="P4441" s="541"/>
      <c r="Q4441" s="537"/>
      <c r="R4441" s="537"/>
      <c r="S4441" s="537"/>
    </row>
    <row r="4442" spans="2:19" ht="18.75" customHeight="1">
      <c r="B4442" s="540"/>
      <c r="C4442" s="540"/>
      <c r="D4442" s="538" t="str">
        <f ca="1">IFERROR(_xludf.XLOOKUP(E4442,예산코드!D:D,예산코드!A:A),"")</f>
        <v/>
      </c>
      <c r="E4442" s="540"/>
      <c r="F4442" s="542"/>
      <c r="G4442" s="506"/>
      <c r="H4442" s="507"/>
      <c r="I4442" s="540"/>
      <c r="J4442" s="540"/>
      <c r="K4442" s="543"/>
      <c r="L4442" s="543"/>
      <c r="M4442" s="543" t="str">
        <f t="array" aca="1" ref="M4442" ca="1">IFERROR(_xludf.IFS(지출내역_LMT!$J4442="원천",지출내역_LMT!$K4442*3.3%*-1,지출내역_LMT!$J4442="원천/고용",SUM(지출내역_LMT!$K4442*3.3%*-1,지출내역_LMT!$K4442*75%*0.8%*-1)),"")</f>
        <v/>
      </c>
      <c r="N4442" s="543"/>
      <c r="O4442" s="540"/>
      <c r="P4442" s="540"/>
      <c r="Q4442" s="537"/>
      <c r="R4442" s="537"/>
      <c r="S4442" s="537"/>
    </row>
    <row r="4443" spans="2:19" ht="18.75" customHeight="1">
      <c r="B4443" s="541"/>
      <c r="C4443" s="541"/>
      <c r="D4443" s="538" t="str">
        <f ca="1">IFERROR(_xludf.XLOOKUP(E4443,예산코드!D:D,예산코드!A:A),"")</f>
        <v/>
      </c>
      <c r="E4443" s="541"/>
      <c r="F4443" s="544"/>
      <c r="G4443" s="508"/>
      <c r="H4443" s="509"/>
      <c r="I4443" s="541"/>
      <c r="J4443" s="541"/>
      <c r="K4443" s="545"/>
      <c r="L4443" s="545"/>
      <c r="M4443" s="545" t="str">
        <f t="array" aca="1" ref="M4443" ca="1">IFERROR(_xludf.IFS(지출내역_LMT!$J4443="원천",지출내역_LMT!$K4443*3.3%*-1,지출내역_LMT!$J4443="원천/고용",SUM(지출내역_LMT!$K4443*3.3%*-1,지출내역_LMT!$K4443*75%*0.8%*-1)),"")</f>
        <v/>
      </c>
      <c r="N4443" s="545"/>
      <c r="O4443" s="541"/>
      <c r="P4443" s="541"/>
      <c r="Q4443" s="537"/>
      <c r="R4443" s="537"/>
      <c r="S4443" s="537"/>
    </row>
    <row r="4444" spans="2:19" ht="18.75" customHeight="1">
      <c r="B4444" s="540"/>
      <c r="C4444" s="540"/>
      <c r="D4444" s="538" t="str">
        <f ca="1">IFERROR(_xludf.XLOOKUP(E4444,예산코드!D:D,예산코드!A:A),"")</f>
        <v/>
      </c>
      <c r="E4444" s="540"/>
      <c r="F4444" s="542"/>
      <c r="G4444" s="506"/>
      <c r="H4444" s="507"/>
      <c r="I4444" s="540"/>
      <c r="J4444" s="540"/>
      <c r="K4444" s="543"/>
      <c r="L4444" s="543"/>
      <c r="M4444" s="543" t="str">
        <f t="array" aca="1" ref="M4444" ca="1">IFERROR(_xludf.IFS(지출내역_LMT!$J4444="원천",지출내역_LMT!$K4444*3.3%*-1,지출내역_LMT!$J4444="원천/고용",SUM(지출내역_LMT!$K4444*3.3%*-1,지출내역_LMT!$K4444*75%*0.8%*-1)),"")</f>
        <v/>
      </c>
      <c r="N4444" s="543"/>
      <c r="O4444" s="540"/>
      <c r="P4444" s="540"/>
      <c r="Q4444" s="537"/>
      <c r="R4444" s="537"/>
      <c r="S4444" s="537"/>
    </row>
    <row r="4445" spans="2:19" ht="18.75" customHeight="1">
      <c r="B4445" s="541"/>
      <c r="C4445" s="541"/>
      <c r="D4445" s="538" t="str">
        <f ca="1">IFERROR(_xludf.XLOOKUP(E4445,예산코드!D:D,예산코드!A:A),"")</f>
        <v/>
      </c>
      <c r="E4445" s="541"/>
      <c r="F4445" s="544"/>
      <c r="G4445" s="508"/>
      <c r="H4445" s="509"/>
      <c r="I4445" s="541"/>
      <c r="J4445" s="541"/>
      <c r="K4445" s="545"/>
      <c r="L4445" s="545"/>
      <c r="M4445" s="545" t="str">
        <f t="array" aca="1" ref="M4445" ca="1">IFERROR(_xludf.IFS(지출내역_LMT!$J4445="원천",지출내역_LMT!$K4445*3.3%*-1,지출내역_LMT!$J4445="원천/고용",SUM(지출내역_LMT!$K4445*3.3%*-1,지출내역_LMT!$K4445*75%*0.8%*-1)),"")</f>
        <v/>
      </c>
      <c r="N4445" s="545"/>
      <c r="O4445" s="541"/>
      <c r="P4445" s="541"/>
      <c r="Q4445" s="537"/>
      <c r="R4445" s="537"/>
      <c r="S4445" s="537"/>
    </row>
    <row r="4446" spans="2:19" ht="18.75" customHeight="1">
      <c r="B4446" s="540"/>
      <c r="C4446" s="540"/>
      <c r="D4446" s="538" t="str">
        <f ca="1">IFERROR(_xludf.XLOOKUP(E4446,예산코드!D:D,예산코드!A:A),"")</f>
        <v/>
      </c>
      <c r="E4446" s="540"/>
      <c r="F4446" s="542"/>
      <c r="G4446" s="506"/>
      <c r="H4446" s="507"/>
      <c r="I4446" s="540"/>
      <c r="J4446" s="540"/>
      <c r="K4446" s="543"/>
      <c r="L4446" s="543"/>
      <c r="M4446" s="543" t="str">
        <f t="array" aca="1" ref="M4446" ca="1">IFERROR(_xludf.IFS(지출내역_LMT!$J4446="원천",지출내역_LMT!$K4446*3.3%*-1,지출내역_LMT!$J4446="원천/고용",SUM(지출내역_LMT!$K4446*3.3%*-1,지출내역_LMT!$K4446*75%*0.8%*-1)),"")</f>
        <v/>
      </c>
      <c r="N4446" s="543"/>
      <c r="O4446" s="540"/>
      <c r="P4446" s="540"/>
      <c r="Q4446" s="537"/>
      <c r="R4446" s="537"/>
      <c r="S4446" s="537"/>
    </row>
    <row r="4447" spans="2:19" ht="18.75" customHeight="1">
      <c r="B4447" s="541"/>
      <c r="C4447" s="541"/>
      <c r="D4447" s="538" t="str">
        <f ca="1">IFERROR(_xludf.XLOOKUP(E4447,예산코드!D:D,예산코드!A:A),"")</f>
        <v/>
      </c>
      <c r="E4447" s="541"/>
      <c r="F4447" s="544"/>
      <c r="G4447" s="508"/>
      <c r="H4447" s="509"/>
      <c r="I4447" s="541"/>
      <c r="J4447" s="541"/>
      <c r="K4447" s="545"/>
      <c r="L4447" s="545"/>
      <c r="M4447" s="545" t="str">
        <f t="array" aca="1" ref="M4447" ca="1">IFERROR(_xludf.IFS(지출내역_LMT!$J4447="원천",지출내역_LMT!$K4447*3.3%*-1,지출내역_LMT!$J4447="원천/고용",SUM(지출내역_LMT!$K4447*3.3%*-1,지출내역_LMT!$K4447*75%*0.8%*-1)),"")</f>
        <v/>
      </c>
      <c r="N4447" s="545"/>
      <c r="O4447" s="541"/>
      <c r="P4447" s="541"/>
      <c r="Q4447" s="537"/>
      <c r="R4447" s="537"/>
      <c r="S4447" s="537"/>
    </row>
    <row r="4448" spans="2:19" ht="18.75" customHeight="1">
      <c r="B4448" s="540"/>
      <c r="C4448" s="540"/>
      <c r="D4448" s="538" t="str">
        <f ca="1">IFERROR(_xludf.XLOOKUP(E4448,예산코드!D:D,예산코드!A:A),"")</f>
        <v/>
      </c>
      <c r="E4448" s="540"/>
      <c r="F4448" s="542"/>
      <c r="G4448" s="506"/>
      <c r="H4448" s="507"/>
      <c r="I4448" s="540"/>
      <c r="J4448" s="540"/>
      <c r="K4448" s="543"/>
      <c r="L4448" s="543"/>
      <c r="M4448" s="543" t="str">
        <f t="array" aca="1" ref="M4448" ca="1">IFERROR(_xludf.IFS(지출내역_LMT!$J4448="원천",지출내역_LMT!$K4448*3.3%*-1,지출내역_LMT!$J4448="원천/고용",SUM(지출내역_LMT!$K4448*3.3%*-1,지출내역_LMT!$K4448*75%*0.8%*-1)),"")</f>
        <v/>
      </c>
      <c r="N4448" s="543"/>
      <c r="O4448" s="540"/>
      <c r="P4448" s="540"/>
      <c r="Q4448" s="537"/>
      <c r="R4448" s="537"/>
      <c r="S4448" s="537"/>
    </row>
    <row r="4449" spans="2:19" ht="18.75" customHeight="1">
      <c r="B4449" s="541"/>
      <c r="C4449" s="541"/>
      <c r="D4449" s="538" t="str">
        <f ca="1">IFERROR(_xludf.XLOOKUP(E4449,예산코드!D:D,예산코드!A:A),"")</f>
        <v/>
      </c>
      <c r="E4449" s="541"/>
      <c r="F4449" s="544"/>
      <c r="G4449" s="508"/>
      <c r="H4449" s="509"/>
      <c r="I4449" s="541"/>
      <c r="J4449" s="541"/>
      <c r="K4449" s="545"/>
      <c r="L4449" s="545"/>
      <c r="M4449" s="545" t="str">
        <f t="array" aca="1" ref="M4449" ca="1">IFERROR(_xludf.IFS(지출내역_LMT!$J4449="원천",지출내역_LMT!$K4449*3.3%*-1,지출내역_LMT!$J4449="원천/고용",SUM(지출내역_LMT!$K4449*3.3%*-1,지출내역_LMT!$K4449*75%*0.8%*-1)),"")</f>
        <v/>
      </c>
      <c r="N4449" s="545"/>
      <c r="O4449" s="541"/>
      <c r="P4449" s="541"/>
      <c r="Q4449" s="537"/>
      <c r="R4449" s="537"/>
      <c r="S4449" s="537"/>
    </row>
    <row r="4450" spans="2:19" ht="18.75" customHeight="1">
      <c r="B4450" s="540"/>
      <c r="C4450" s="540"/>
      <c r="D4450" s="538" t="str">
        <f ca="1">IFERROR(_xludf.XLOOKUP(E4450,예산코드!D:D,예산코드!A:A),"")</f>
        <v/>
      </c>
      <c r="E4450" s="540"/>
      <c r="F4450" s="542"/>
      <c r="G4450" s="506"/>
      <c r="H4450" s="507"/>
      <c r="I4450" s="540"/>
      <c r="J4450" s="540"/>
      <c r="K4450" s="543"/>
      <c r="L4450" s="543"/>
      <c r="M4450" s="543" t="str">
        <f t="array" aca="1" ref="M4450" ca="1">IFERROR(_xludf.IFS(지출내역_LMT!$J4450="원천",지출내역_LMT!$K4450*3.3%*-1,지출내역_LMT!$J4450="원천/고용",SUM(지출내역_LMT!$K4450*3.3%*-1,지출내역_LMT!$K4450*75%*0.8%*-1)),"")</f>
        <v/>
      </c>
      <c r="N4450" s="543"/>
      <c r="O4450" s="540"/>
      <c r="P4450" s="540"/>
      <c r="Q4450" s="537"/>
      <c r="R4450" s="537"/>
      <c r="S4450" s="537"/>
    </row>
    <row r="4451" spans="2:19" ht="18.75" customHeight="1">
      <c r="B4451" s="541"/>
      <c r="C4451" s="541"/>
      <c r="D4451" s="538" t="str">
        <f ca="1">IFERROR(_xludf.XLOOKUP(E4451,예산코드!D:D,예산코드!A:A),"")</f>
        <v/>
      </c>
      <c r="E4451" s="541"/>
      <c r="F4451" s="544"/>
      <c r="G4451" s="508"/>
      <c r="H4451" s="509"/>
      <c r="I4451" s="541"/>
      <c r="J4451" s="541"/>
      <c r="K4451" s="545"/>
      <c r="L4451" s="545"/>
      <c r="M4451" s="545" t="str">
        <f t="array" aca="1" ref="M4451" ca="1">IFERROR(_xludf.IFS(지출내역_LMT!$J4451="원천",지출내역_LMT!$K4451*3.3%*-1,지출내역_LMT!$J4451="원천/고용",SUM(지출내역_LMT!$K4451*3.3%*-1,지출내역_LMT!$K4451*75%*0.8%*-1)),"")</f>
        <v/>
      </c>
      <c r="N4451" s="545"/>
      <c r="O4451" s="541"/>
      <c r="P4451" s="541"/>
      <c r="Q4451" s="537"/>
      <c r="R4451" s="537"/>
      <c r="S4451" s="537"/>
    </row>
    <row r="4452" spans="2:19" ht="18.75" customHeight="1">
      <c r="B4452" s="540"/>
      <c r="C4452" s="540"/>
      <c r="D4452" s="538" t="str">
        <f ca="1">IFERROR(_xludf.XLOOKUP(E4452,예산코드!D:D,예산코드!A:A),"")</f>
        <v/>
      </c>
      <c r="E4452" s="540"/>
      <c r="F4452" s="542"/>
      <c r="G4452" s="506"/>
      <c r="H4452" s="507"/>
      <c r="I4452" s="540"/>
      <c r="J4452" s="540"/>
      <c r="K4452" s="543"/>
      <c r="L4452" s="543"/>
      <c r="M4452" s="543" t="str">
        <f t="array" aca="1" ref="M4452" ca="1">IFERROR(_xludf.IFS(지출내역_LMT!$J4452="원천",지출내역_LMT!$K4452*3.3%*-1,지출내역_LMT!$J4452="원천/고용",SUM(지출내역_LMT!$K4452*3.3%*-1,지출내역_LMT!$K4452*75%*0.8%*-1)),"")</f>
        <v/>
      </c>
      <c r="N4452" s="543"/>
      <c r="O4452" s="540"/>
      <c r="P4452" s="540"/>
      <c r="Q4452" s="537"/>
      <c r="R4452" s="537"/>
      <c r="S4452" s="537"/>
    </row>
    <row r="4453" spans="2:19" ht="18.75" customHeight="1">
      <c r="B4453" s="541"/>
      <c r="C4453" s="541"/>
      <c r="D4453" s="538" t="str">
        <f ca="1">IFERROR(_xludf.XLOOKUP(E4453,예산코드!D:D,예산코드!A:A),"")</f>
        <v/>
      </c>
      <c r="E4453" s="541"/>
      <c r="F4453" s="544"/>
      <c r="G4453" s="508"/>
      <c r="H4453" s="509"/>
      <c r="I4453" s="541"/>
      <c r="J4453" s="541"/>
      <c r="K4453" s="545"/>
      <c r="L4453" s="545"/>
      <c r="M4453" s="545" t="str">
        <f t="array" aca="1" ref="M4453" ca="1">IFERROR(_xludf.IFS(지출내역_LMT!$J4453="원천",지출내역_LMT!$K4453*3.3%*-1,지출내역_LMT!$J4453="원천/고용",SUM(지출내역_LMT!$K4453*3.3%*-1,지출내역_LMT!$K4453*75%*0.8%*-1)),"")</f>
        <v/>
      </c>
      <c r="N4453" s="545"/>
      <c r="O4453" s="541"/>
      <c r="P4453" s="541"/>
      <c r="Q4453" s="537"/>
      <c r="R4453" s="537"/>
      <c r="S4453" s="537"/>
    </row>
    <row r="4454" spans="2:19" ht="18.75" customHeight="1">
      <c r="B4454" s="540"/>
      <c r="C4454" s="540"/>
      <c r="D4454" s="538" t="str">
        <f ca="1">IFERROR(_xludf.XLOOKUP(E4454,예산코드!D:D,예산코드!A:A),"")</f>
        <v/>
      </c>
      <c r="E4454" s="540"/>
      <c r="F4454" s="542"/>
      <c r="G4454" s="506"/>
      <c r="H4454" s="507"/>
      <c r="I4454" s="540"/>
      <c r="J4454" s="540"/>
      <c r="K4454" s="543"/>
      <c r="L4454" s="543"/>
      <c r="M4454" s="543" t="str">
        <f t="array" aca="1" ref="M4454" ca="1">IFERROR(_xludf.IFS(지출내역_LMT!$J4454="원천",지출내역_LMT!$K4454*3.3%*-1,지출내역_LMT!$J4454="원천/고용",SUM(지출내역_LMT!$K4454*3.3%*-1,지출내역_LMT!$K4454*75%*0.8%*-1)),"")</f>
        <v/>
      </c>
      <c r="N4454" s="543"/>
      <c r="O4454" s="540"/>
      <c r="P4454" s="540"/>
      <c r="Q4454" s="537"/>
      <c r="R4454" s="537"/>
      <c r="S4454" s="537"/>
    </row>
    <row r="4455" spans="2:19" ht="18.75" customHeight="1">
      <c r="B4455" s="541"/>
      <c r="C4455" s="541"/>
      <c r="D4455" s="538" t="str">
        <f ca="1">IFERROR(_xludf.XLOOKUP(E4455,예산코드!D:D,예산코드!A:A),"")</f>
        <v/>
      </c>
      <c r="E4455" s="541"/>
      <c r="F4455" s="544"/>
      <c r="G4455" s="508"/>
      <c r="H4455" s="509"/>
      <c r="I4455" s="541"/>
      <c r="J4455" s="541"/>
      <c r="K4455" s="545"/>
      <c r="L4455" s="545"/>
      <c r="M4455" s="545" t="str">
        <f t="array" aca="1" ref="M4455" ca="1">IFERROR(_xludf.IFS(지출내역_LMT!$J4455="원천",지출내역_LMT!$K4455*3.3%*-1,지출내역_LMT!$J4455="원천/고용",SUM(지출내역_LMT!$K4455*3.3%*-1,지출내역_LMT!$K4455*75%*0.8%*-1)),"")</f>
        <v/>
      </c>
      <c r="N4455" s="545"/>
      <c r="O4455" s="541"/>
      <c r="P4455" s="541"/>
      <c r="Q4455" s="537"/>
      <c r="R4455" s="537"/>
      <c r="S4455" s="537"/>
    </row>
    <row r="4456" spans="2:19" ht="18.75" customHeight="1">
      <c r="B4456" s="540"/>
      <c r="C4456" s="540"/>
      <c r="D4456" s="538" t="str">
        <f ca="1">IFERROR(_xludf.XLOOKUP(E4456,예산코드!D:D,예산코드!A:A),"")</f>
        <v/>
      </c>
      <c r="E4456" s="540"/>
      <c r="F4456" s="542"/>
      <c r="G4456" s="506"/>
      <c r="H4456" s="507"/>
      <c r="I4456" s="540"/>
      <c r="J4456" s="540"/>
      <c r="K4456" s="543"/>
      <c r="L4456" s="543"/>
      <c r="M4456" s="543" t="str">
        <f t="array" aca="1" ref="M4456" ca="1">IFERROR(_xludf.IFS(지출내역_LMT!$J4456="원천",지출내역_LMT!$K4456*3.3%*-1,지출내역_LMT!$J4456="원천/고용",SUM(지출내역_LMT!$K4456*3.3%*-1,지출내역_LMT!$K4456*75%*0.8%*-1)),"")</f>
        <v/>
      </c>
      <c r="N4456" s="543"/>
      <c r="O4456" s="540"/>
      <c r="P4456" s="540"/>
      <c r="Q4456" s="537"/>
      <c r="R4456" s="537"/>
      <c r="S4456" s="537"/>
    </row>
    <row r="4457" spans="2:19" ht="18.75" customHeight="1">
      <c r="B4457" s="541"/>
      <c r="C4457" s="541"/>
      <c r="D4457" s="538" t="str">
        <f ca="1">IFERROR(_xludf.XLOOKUP(E4457,예산코드!D:D,예산코드!A:A),"")</f>
        <v/>
      </c>
      <c r="E4457" s="541"/>
      <c r="F4457" s="544"/>
      <c r="G4457" s="508"/>
      <c r="H4457" s="509"/>
      <c r="I4457" s="541"/>
      <c r="J4457" s="541"/>
      <c r="K4457" s="545"/>
      <c r="L4457" s="545"/>
      <c r="M4457" s="545" t="str">
        <f t="array" aca="1" ref="M4457" ca="1">IFERROR(_xludf.IFS(지출내역_LMT!$J4457="원천",지출내역_LMT!$K4457*3.3%*-1,지출내역_LMT!$J4457="원천/고용",SUM(지출내역_LMT!$K4457*3.3%*-1,지출내역_LMT!$K4457*75%*0.8%*-1)),"")</f>
        <v/>
      </c>
      <c r="N4457" s="545"/>
      <c r="O4457" s="541"/>
      <c r="P4457" s="541"/>
      <c r="Q4457" s="537"/>
      <c r="R4457" s="537"/>
      <c r="S4457" s="537"/>
    </row>
    <row r="4458" spans="2:19" ht="18.75" customHeight="1">
      <c r="B4458" s="540"/>
      <c r="C4458" s="540"/>
      <c r="D4458" s="538" t="str">
        <f ca="1">IFERROR(_xludf.XLOOKUP(E4458,예산코드!D:D,예산코드!A:A),"")</f>
        <v/>
      </c>
      <c r="E4458" s="540"/>
      <c r="F4458" s="542"/>
      <c r="G4458" s="506"/>
      <c r="H4458" s="507"/>
      <c r="I4458" s="540"/>
      <c r="J4458" s="540"/>
      <c r="K4458" s="543"/>
      <c r="L4458" s="543"/>
      <c r="M4458" s="543" t="str">
        <f t="array" aca="1" ref="M4458" ca="1">IFERROR(_xludf.IFS(지출내역_LMT!$J4458="원천",지출내역_LMT!$K4458*3.3%*-1,지출내역_LMT!$J4458="원천/고용",SUM(지출내역_LMT!$K4458*3.3%*-1,지출내역_LMT!$K4458*75%*0.8%*-1)),"")</f>
        <v/>
      </c>
      <c r="N4458" s="543"/>
      <c r="O4458" s="540"/>
      <c r="P4458" s="540"/>
      <c r="Q4458" s="537"/>
      <c r="R4458" s="537"/>
      <c r="S4458" s="537"/>
    </row>
    <row r="4459" spans="2:19" ht="18.75" customHeight="1">
      <c r="B4459" s="541"/>
      <c r="C4459" s="541"/>
      <c r="D4459" s="538" t="str">
        <f ca="1">IFERROR(_xludf.XLOOKUP(E4459,예산코드!D:D,예산코드!A:A),"")</f>
        <v/>
      </c>
      <c r="E4459" s="541"/>
      <c r="F4459" s="544"/>
      <c r="G4459" s="508"/>
      <c r="H4459" s="509"/>
      <c r="I4459" s="541"/>
      <c r="J4459" s="541"/>
      <c r="K4459" s="545"/>
      <c r="L4459" s="545"/>
      <c r="M4459" s="545" t="str">
        <f t="array" aca="1" ref="M4459" ca="1">IFERROR(_xludf.IFS(지출내역_LMT!$J4459="원천",지출내역_LMT!$K4459*3.3%*-1,지출내역_LMT!$J4459="원천/고용",SUM(지출내역_LMT!$K4459*3.3%*-1,지출내역_LMT!$K4459*75%*0.8%*-1)),"")</f>
        <v/>
      </c>
      <c r="N4459" s="545"/>
      <c r="O4459" s="541"/>
      <c r="P4459" s="541"/>
      <c r="Q4459" s="537"/>
      <c r="R4459" s="537"/>
      <c r="S4459" s="537"/>
    </row>
    <row r="4460" spans="2:19" ht="18.75" customHeight="1">
      <c r="B4460" s="540"/>
      <c r="C4460" s="540"/>
      <c r="D4460" s="538" t="str">
        <f ca="1">IFERROR(_xludf.XLOOKUP(E4460,예산코드!D:D,예산코드!A:A),"")</f>
        <v/>
      </c>
      <c r="E4460" s="540"/>
      <c r="F4460" s="542"/>
      <c r="G4460" s="506"/>
      <c r="H4460" s="507"/>
      <c r="I4460" s="540"/>
      <c r="J4460" s="540"/>
      <c r="K4460" s="543"/>
      <c r="L4460" s="543"/>
      <c r="M4460" s="543" t="str">
        <f t="array" aca="1" ref="M4460" ca="1">IFERROR(_xludf.IFS(지출내역_LMT!$J4460="원천",지출내역_LMT!$K4460*3.3%*-1,지출내역_LMT!$J4460="원천/고용",SUM(지출내역_LMT!$K4460*3.3%*-1,지출내역_LMT!$K4460*75%*0.8%*-1)),"")</f>
        <v/>
      </c>
      <c r="N4460" s="543"/>
      <c r="O4460" s="540"/>
      <c r="P4460" s="540"/>
      <c r="Q4460" s="537"/>
      <c r="R4460" s="537"/>
      <c r="S4460" s="537"/>
    </row>
    <row r="4461" spans="2:19" ht="18.75" customHeight="1">
      <c r="B4461" s="541"/>
      <c r="C4461" s="541"/>
      <c r="D4461" s="538" t="str">
        <f ca="1">IFERROR(_xludf.XLOOKUP(E4461,예산코드!D:D,예산코드!A:A),"")</f>
        <v/>
      </c>
      <c r="E4461" s="541"/>
      <c r="F4461" s="544"/>
      <c r="G4461" s="508"/>
      <c r="H4461" s="509"/>
      <c r="I4461" s="541"/>
      <c r="J4461" s="541"/>
      <c r="K4461" s="545"/>
      <c r="L4461" s="545"/>
      <c r="M4461" s="545" t="str">
        <f t="array" aca="1" ref="M4461" ca="1">IFERROR(_xludf.IFS(지출내역_LMT!$J4461="원천",지출내역_LMT!$K4461*3.3%*-1,지출내역_LMT!$J4461="원천/고용",SUM(지출내역_LMT!$K4461*3.3%*-1,지출내역_LMT!$K4461*75%*0.8%*-1)),"")</f>
        <v/>
      </c>
      <c r="N4461" s="545"/>
      <c r="O4461" s="541"/>
      <c r="P4461" s="541"/>
      <c r="Q4461" s="537"/>
      <c r="R4461" s="537"/>
      <c r="S4461" s="537"/>
    </row>
    <row r="4462" spans="2:19" ht="18.75" customHeight="1">
      <c r="B4462" s="540"/>
      <c r="C4462" s="540"/>
      <c r="D4462" s="538" t="str">
        <f ca="1">IFERROR(_xludf.XLOOKUP(E4462,예산코드!D:D,예산코드!A:A),"")</f>
        <v/>
      </c>
      <c r="E4462" s="540"/>
      <c r="F4462" s="542"/>
      <c r="G4462" s="506"/>
      <c r="H4462" s="507"/>
      <c r="I4462" s="540"/>
      <c r="J4462" s="540"/>
      <c r="K4462" s="543"/>
      <c r="L4462" s="543"/>
      <c r="M4462" s="543" t="str">
        <f t="array" aca="1" ref="M4462" ca="1">IFERROR(_xludf.IFS(지출내역_LMT!$J4462="원천",지출내역_LMT!$K4462*3.3%*-1,지출내역_LMT!$J4462="원천/고용",SUM(지출내역_LMT!$K4462*3.3%*-1,지출내역_LMT!$K4462*75%*0.8%*-1)),"")</f>
        <v/>
      </c>
      <c r="N4462" s="543"/>
      <c r="O4462" s="540"/>
      <c r="P4462" s="540"/>
      <c r="Q4462" s="537"/>
      <c r="R4462" s="537"/>
      <c r="S4462" s="537"/>
    </row>
    <row r="4463" spans="2:19" ht="18.75" customHeight="1">
      <c r="B4463" s="541"/>
      <c r="C4463" s="541"/>
      <c r="D4463" s="538" t="str">
        <f ca="1">IFERROR(_xludf.XLOOKUP(E4463,예산코드!D:D,예산코드!A:A),"")</f>
        <v/>
      </c>
      <c r="E4463" s="541"/>
      <c r="F4463" s="544"/>
      <c r="G4463" s="508"/>
      <c r="H4463" s="509"/>
      <c r="I4463" s="541"/>
      <c r="J4463" s="541"/>
      <c r="K4463" s="545"/>
      <c r="L4463" s="545"/>
      <c r="M4463" s="545" t="str">
        <f t="array" aca="1" ref="M4463" ca="1">IFERROR(_xludf.IFS(지출내역_LMT!$J4463="원천",지출내역_LMT!$K4463*3.3%*-1,지출내역_LMT!$J4463="원천/고용",SUM(지출내역_LMT!$K4463*3.3%*-1,지출내역_LMT!$K4463*75%*0.8%*-1)),"")</f>
        <v/>
      </c>
      <c r="N4463" s="545"/>
      <c r="O4463" s="541"/>
      <c r="P4463" s="541"/>
      <c r="Q4463" s="537"/>
      <c r="R4463" s="537"/>
      <c r="S4463" s="537"/>
    </row>
    <row r="4464" spans="2:19" ht="18.75" customHeight="1">
      <c r="B4464" s="540"/>
      <c r="C4464" s="540"/>
      <c r="D4464" s="538" t="str">
        <f ca="1">IFERROR(_xludf.XLOOKUP(E4464,예산코드!D:D,예산코드!A:A),"")</f>
        <v/>
      </c>
      <c r="E4464" s="540"/>
      <c r="F4464" s="542"/>
      <c r="G4464" s="506"/>
      <c r="H4464" s="507"/>
      <c r="I4464" s="540"/>
      <c r="J4464" s="540"/>
      <c r="K4464" s="543"/>
      <c r="L4464" s="543"/>
      <c r="M4464" s="543" t="str">
        <f t="array" aca="1" ref="M4464" ca="1">IFERROR(_xludf.IFS(지출내역_LMT!$J4464="원천",지출내역_LMT!$K4464*3.3%*-1,지출내역_LMT!$J4464="원천/고용",SUM(지출내역_LMT!$K4464*3.3%*-1,지출내역_LMT!$K4464*75%*0.8%*-1)),"")</f>
        <v/>
      </c>
      <c r="N4464" s="543"/>
      <c r="O4464" s="540"/>
      <c r="P4464" s="540"/>
      <c r="Q4464" s="537"/>
      <c r="R4464" s="537"/>
      <c r="S4464" s="537"/>
    </row>
    <row r="4465" spans="2:19" ht="18.75" customHeight="1">
      <c r="B4465" s="541"/>
      <c r="C4465" s="541"/>
      <c r="D4465" s="538" t="str">
        <f ca="1">IFERROR(_xludf.XLOOKUP(E4465,예산코드!D:D,예산코드!A:A),"")</f>
        <v/>
      </c>
      <c r="E4465" s="541"/>
      <c r="F4465" s="544"/>
      <c r="G4465" s="508"/>
      <c r="H4465" s="509"/>
      <c r="I4465" s="541"/>
      <c r="J4465" s="541"/>
      <c r="K4465" s="545"/>
      <c r="L4465" s="545"/>
      <c r="M4465" s="545" t="str">
        <f t="array" aca="1" ref="M4465" ca="1">IFERROR(_xludf.IFS(지출내역_LMT!$J4465="원천",지출내역_LMT!$K4465*3.3%*-1,지출내역_LMT!$J4465="원천/고용",SUM(지출내역_LMT!$K4465*3.3%*-1,지출내역_LMT!$K4465*75%*0.8%*-1)),"")</f>
        <v/>
      </c>
      <c r="N4465" s="545"/>
      <c r="O4465" s="541"/>
      <c r="P4465" s="541"/>
      <c r="Q4465" s="537"/>
      <c r="R4465" s="537"/>
      <c r="S4465" s="537"/>
    </row>
    <row r="4466" spans="2:19" ht="18.75" customHeight="1">
      <c r="B4466" s="540"/>
      <c r="C4466" s="540"/>
      <c r="D4466" s="538" t="str">
        <f ca="1">IFERROR(_xludf.XLOOKUP(E4466,예산코드!D:D,예산코드!A:A),"")</f>
        <v/>
      </c>
      <c r="E4466" s="540"/>
      <c r="F4466" s="542"/>
      <c r="G4466" s="506"/>
      <c r="H4466" s="507"/>
      <c r="I4466" s="540"/>
      <c r="J4466" s="540"/>
      <c r="K4466" s="543"/>
      <c r="L4466" s="543"/>
      <c r="M4466" s="543" t="str">
        <f t="array" aca="1" ref="M4466" ca="1">IFERROR(_xludf.IFS(지출내역_LMT!$J4466="원천",지출내역_LMT!$K4466*3.3%*-1,지출내역_LMT!$J4466="원천/고용",SUM(지출내역_LMT!$K4466*3.3%*-1,지출내역_LMT!$K4466*75%*0.8%*-1)),"")</f>
        <v/>
      </c>
      <c r="N4466" s="543"/>
      <c r="O4466" s="540"/>
      <c r="P4466" s="540"/>
      <c r="Q4466" s="537"/>
      <c r="R4466" s="537"/>
      <c r="S4466" s="537"/>
    </row>
    <row r="4467" spans="2:19" ht="18.75" customHeight="1">
      <c r="B4467" s="541"/>
      <c r="C4467" s="541"/>
      <c r="D4467" s="538" t="str">
        <f ca="1">IFERROR(_xludf.XLOOKUP(E4467,예산코드!D:D,예산코드!A:A),"")</f>
        <v/>
      </c>
      <c r="E4467" s="541"/>
      <c r="F4467" s="544"/>
      <c r="G4467" s="508"/>
      <c r="H4467" s="509"/>
      <c r="I4467" s="541"/>
      <c r="J4467" s="541"/>
      <c r="K4467" s="545"/>
      <c r="L4467" s="545"/>
      <c r="M4467" s="545" t="str">
        <f t="array" aca="1" ref="M4467" ca="1">IFERROR(_xludf.IFS(지출내역_LMT!$J4467="원천",지출내역_LMT!$K4467*3.3%*-1,지출내역_LMT!$J4467="원천/고용",SUM(지출내역_LMT!$K4467*3.3%*-1,지출내역_LMT!$K4467*75%*0.8%*-1)),"")</f>
        <v/>
      </c>
      <c r="N4467" s="545"/>
      <c r="O4467" s="541"/>
      <c r="P4467" s="541"/>
      <c r="Q4467" s="537"/>
      <c r="R4467" s="537"/>
      <c r="S4467" s="537"/>
    </row>
    <row r="4468" spans="2:19" ht="18.75" customHeight="1">
      <c r="B4468" s="540"/>
      <c r="C4468" s="540"/>
      <c r="D4468" s="538" t="str">
        <f ca="1">IFERROR(_xludf.XLOOKUP(E4468,예산코드!D:D,예산코드!A:A),"")</f>
        <v/>
      </c>
      <c r="E4468" s="540"/>
      <c r="F4468" s="542"/>
      <c r="G4468" s="506"/>
      <c r="H4468" s="507"/>
      <c r="I4468" s="540"/>
      <c r="J4468" s="540"/>
      <c r="K4468" s="543"/>
      <c r="L4468" s="543"/>
      <c r="M4468" s="543" t="str">
        <f t="array" aca="1" ref="M4468" ca="1">IFERROR(_xludf.IFS(지출내역_LMT!$J4468="원천",지출내역_LMT!$K4468*3.3%*-1,지출내역_LMT!$J4468="원천/고용",SUM(지출내역_LMT!$K4468*3.3%*-1,지출내역_LMT!$K4468*75%*0.8%*-1)),"")</f>
        <v/>
      </c>
      <c r="N4468" s="543"/>
      <c r="O4468" s="540"/>
      <c r="P4468" s="540"/>
      <c r="Q4468" s="537"/>
      <c r="R4468" s="537"/>
      <c r="S4468" s="537"/>
    </row>
    <row r="4469" spans="2:19" ht="18.75" customHeight="1">
      <c r="B4469" s="541"/>
      <c r="C4469" s="541"/>
      <c r="D4469" s="538" t="str">
        <f ca="1">IFERROR(_xludf.XLOOKUP(E4469,예산코드!D:D,예산코드!A:A),"")</f>
        <v/>
      </c>
      <c r="E4469" s="541"/>
      <c r="F4469" s="544"/>
      <c r="G4469" s="508"/>
      <c r="H4469" s="509"/>
      <c r="I4469" s="541"/>
      <c r="J4469" s="541"/>
      <c r="K4469" s="545"/>
      <c r="L4469" s="545"/>
      <c r="M4469" s="545" t="str">
        <f t="array" aca="1" ref="M4469" ca="1">IFERROR(_xludf.IFS(지출내역_LMT!$J4469="원천",지출내역_LMT!$K4469*3.3%*-1,지출내역_LMT!$J4469="원천/고용",SUM(지출내역_LMT!$K4469*3.3%*-1,지출내역_LMT!$K4469*75%*0.8%*-1)),"")</f>
        <v/>
      </c>
      <c r="N4469" s="545"/>
      <c r="O4469" s="541"/>
      <c r="P4469" s="541"/>
      <c r="Q4469" s="537"/>
      <c r="R4469" s="537"/>
      <c r="S4469" s="537"/>
    </row>
    <row r="4470" spans="2:19" ht="18.75" customHeight="1">
      <c r="B4470" s="540"/>
      <c r="C4470" s="540"/>
      <c r="D4470" s="538" t="str">
        <f ca="1">IFERROR(_xludf.XLOOKUP(E4470,예산코드!D:D,예산코드!A:A),"")</f>
        <v/>
      </c>
      <c r="E4470" s="540"/>
      <c r="F4470" s="542"/>
      <c r="G4470" s="506"/>
      <c r="H4470" s="507"/>
      <c r="I4470" s="540"/>
      <c r="J4470" s="540"/>
      <c r="K4470" s="543"/>
      <c r="L4470" s="543"/>
      <c r="M4470" s="543" t="str">
        <f t="array" aca="1" ref="M4470" ca="1">IFERROR(_xludf.IFS(지출내역_LMT!$J4470="원천",지출내역_LMT!$K4470*3.3%*-1,지출내역_LMT!$J4470="원천/고용",SUM(지출내역_LMT!$K4470*3.3%*-1,지출내역_LMT!$K4470*75%*0.8%*-1)),"")</f>
        <v/>
      </c>
      <c r="N4470" s="543"/>
      <c r="O4470" s="540"/>
      <c r="P4470" s="540"/>
      <c r="Q4470" s="537"/>
      <c r="R4470" s="537"/>
      <c r="S4470" s="537"/>
    </row>
    <row r="4471" spans="2:19" ht="18.75" customHeight="1">
      <c r="B4471" s="541"/>
      <c r="C4471" s="541"/>
      <c r="D4471" s="538" t="str">
        <f ca="1">IFERROR(_xludf.XLOOKUP(E4471,예산코드!D:D,예산코드!A:A),"")</f>
        <v/>
      </c>
      <c r="E4471" s="541"/>
      <c r="F4471" s="544"/>
      <c r="G4471" s="508"/>
      <c r="H4471" s="509"/>
      <c r="I4471" s="541"/>
      <c r="J4471" s="541"/>
      <c r="K4471" s="545"/>
      <c r="L4471" s="545"/>
      <c r="M4471" s="545" t="str">
        <f t="array" aca="1" ref="M4471" ca="1">IFERROR(_xludf.IFS(지출내역_LMT!$J4471="원천",지출내역_LMT!$K4471*3.3%*-1,지출내역_LMT!$J4471="원천/고용",SUM(지출내역_LMT!$K4471*3.3%*-1,지출내역_LMT!$K4471*75%*0.8%*-1)),"")</f>
        <v/>
      </c>
      <c r="N4471" s="545"/>
      <c r="O4471" s="541"/>
      <c r="P4471" s="541"/>
      <c r="Q4471" s="537"/>
      <c r="R4471" s="537"/>
      <c r="S4471" s="537"/>
    </row>
    <row r="4472" spans="2:19" ht="18.75" customHeight="1">
      <c r="B4472" s="540"/>
      <c r="C4472" s="540"/>
      <c r="D4472" s="538" t="str">
        <f ca="1">IFERROR(_xludf.XLOOKUP(E4472,예산코드!D:D,예산코드!A:A),"")</f>
        <v/>
      </c>
      <c r="E4472" s="540"/>
      <c r="F4472" s="542"/>
      <c r="G4472" s="506"/>
      <c r="H4472" s="507"/>
      <c r="I4472" s="540"/>
      <c r="J4472" s="540"/>
      <c r="K4472" s="543"/>
      <c r="L4472" s="543"/>
      <c r="M4472" s="543" t="str">
        <f t="array" aca="1" ref="M4472" ca="1">IFERROR(_xludf.IFS(지출내역_LMT!$J4472="원천",지출내역_LMT!$K4472*3.3%*-1,지출내역_LMT!$J4472="원천/고용",SUM(지출내역_LMT!$K4472*3.3%*-1,지출내역_LMT!$K4472*75%*0.8%*-1)),"")</f>
        <v/>
      </c>
      <c r="N4472" s="543"/>
      <c r="O4472" s="540"/>
      <c r="P4472" s="540"/>
      <c r="Q4472" s="537"/>
      <c r="R4472" s="537"/>
      <c r="S4472" s="537"/>
    </row>
    <row r="4473" spans="2:19" ht="18.75" customHeight="1">
      <c r="B4473" s="541"/>
      <c r="C4473" s="541"/>
      <c r="D4473" s="538" t="str">
        <f ca="1">IFERROR(_xludf.XLOOKUP(E4473,예산코드!D:D,예산코드!A:A),"")</f>
        <v/>
      </c>
      <c r="E4473" s="541"/>
      <c r="F4473" s="544"/>
      <c r="G4473" s="508"/>
      <c r="H4473" s="509"/>
      <c r="I4473" s="541"/>
      <c r="J4473" s="541"/>
      <c r="K4473" s="545"/>
      <c r="L4473" s="545"/>
      <c r="M4473" s="545" t="str">
        <f t="array" aca="1" ref="M4473" ca="1">IFERROR(_xludf.IFS(지출내역_LMT!$J4473="원천",지출내역_LMT!$K4473*3.3%*-1,지출내역_LMT!$J4473="원천/고용",SUM(지출내역_LMT!$K4473*3.3%*-1,지출내역_LMT!$K4473*75%*0.8%*-1)),"")</f>
        <v/>
      </c>
      <c r="N4473" s="545"/>
      <c r="O4473" s="541"/>
      <c r="P4473" s="541"/>
      <c r="Q4473" s="537"/>
      <c r="R4473" s="537"/>
      <c r="S4473" s="537"/>
    </row>
    <row r="4474" spans="2:19" ht="18.75" customHeight="1">
      <c r="B4474" s="540"/>
      <c r="C4474" s="540"/>
      <c r="D4474" s="538" t="str">
        <f ca="1">IFERROR(_xludf.XLOOKUP(E4474,예산코드!D:D,예산코드!A:A),"")</f>
        <v/>
      </c>
      <c r="E4474" s="540"/>
      <c r="F4474" s="542"/>
      <c r="G4474" s="506"/>
      <c r="H4474" s="507"/>
      <c r="I4474" s="540"/>
      <c r="J4474" s="540"/>
      <c r="K4474" s="543"/>
      <c r="L4474" s="543"/>
      <c r="M4474" s="543" t="str">
        <f t="array" aca="1" ref="M4474" ca="1">IFERROR(_xludf.IFS(지출내역_LMT!$J4474="원천",지출내역_LMT!$K4474*3.3%*-1,지출내역_LMT!$J4474="원천/고용",SUM(지출내역_LMT!$K4474*3.3%*-1,지출내역_LMT!$K4474*75%*0.8%*-1)),"")</f>
        <v/>
      </c>
      <c r="N4474" s="543"/>
      <c r="O4474" s="540"/>
      <c r="P4474" s="540"/>
      <c r="Q4474" s="537"/>
      <c r="R4474" s="537"/>
      <c r="S4474" s="537"/>
    </row>
    <row r="4475" spans="2:19" ht="18.75" customHeight="1">
      <c r="B4475" s="541"/>
      <c r="C4475" s="541"/>
      <c r="D4475" s="538" t="str">
        <f ca="1">IFERROR(_xludf.XLOOKUP(E4475,예산코드!D:D,예산코드!A:A),"")</f>
        <v/>
      </c>
      <c r="E4475" s="541"/>
      <c r="F4475" s="544"/>
      <c r="G4475" s="508"/>
      <c r="H4475" s="509"/>
      <c r="I4475" s="541"/>
      <c r="J4475" s="541"/>
      <c r="K4475" s="545"/>
      <c r="L4475" s="545"/>
      <c r="M4475" s="545" t="str">
        <f t="array" aca="1" ref="M4475" ca="1">IFERROR(_xludf.IFS(지출내역_LMT!$J4475="원천",지출내역_LMT!$K4475*3.3%*-1,지출내역_LMT!$J4475="원천/고용",SUM(지출내역_LMT!$K4475*3.3%*-1,지출내역_LMT!$K4475*75%*0.8%*-1)),"")</f>
        <v/>
      </c>
      <c r="N4475" s="545"/>
      <c r="O4475" s="541"/>
      <c r="P4475" s="541"/>
      <c r="Q4475" s="537"/>
      <c r="R4475" s="537"/>
      <c r="S4475" s="537"/>
    </row>
    <row r="4476" spans="2:19" ht="18.75" customHeight="1">
      <c r="B4476" s="540"/>
      <c r="C4476" s="540"/>
      <c r="D4476" s="538" t="str">
        <f ca="1">IFERROR(_xludf.XLOOKUP(E4476,예산코드!D:D,예산코드!A:A),"")</f>
        <v/>
      </c>
      <c r="E4476" s="540"/>
      <c r="F4476" s="542"/>
      <c r="G4476" s="506"/>
      <c r="H4476" s="507"/>
      <c r="I4476" s="540"/>
      <c r="J4476" s="540"/>
      <c r="K4476" s="543"/>
      <c r="L4476" s="543"/>
      <c r="M4476" s="543" t="str">
        <f t="array" aca="1" ref="M4476" ca="1">IFERROR(_xludf.IFS(지출내역_LMT!$J4476="원천",지출내역_LMT!$K4476*3.3%*-1,지출내역_LMT!$J4476="원천/고용",SUM(지출내역_LMT!$K4476*3.3%*-1,지출내역_LMT!$K4476*75%*0.8%*-1)),"")</f>
        <v/>
      </c>
      <c r="N4476" s="543"/>
      <c r="O4476" s="540"/>
      <c r="P4476" s="540"/>
      <c r="Q4476" s="537"/>
      <c r="R4476" s="537"/>
      <c r="S4476" s="537"/>
    </row>
    <row r="4477" spans="2:19" ht="18.75" customHeight="1">
      <c r="B4477" s="541"/>
      <c r="C4477" s="541"/>
      <c r="D4477" s="538" t="str">
        <f ca="1">IFERROR(_xludf.XLOOKUP(E4477,예산코드!D:D,예산코드!A:A),"")</f>
        <v/>
      </c>
      <c r="E4477" s="541"/>
      <c r="F4477" s="544"/>
      <c r="G4477" s="508"/>
      <c r="H4477" s="509"/>
      <c r="I4477" s="541"/>
      <c r="J4477" s="541"/>
      <c r="K4477" s="545"/>
      <c r="L4477" s="545"/>
      <c r="M4477" s="545" t="str">
        <f t="array" aca="1" ref="M4477" ca="1">IFERROR(_xludf.IFS(지출내역_LMT!$J4477="원천",지출내역_LMT!$K4477*3.3%*-1,지출내역_LMT!$J4477="원천/고용",SUM(지출내역_LMT!$K4477*3.3%*-1,지출내역_LMT!$K4477*75%*0.8%*-1)),"")</f>
        <v/>
      </c>
      <c r="N4477" s="545"/>
      <c r="O4477" s="541"/>
      <c r="P4477" s="541"/>
      <c r="Q4477" s="537"/>
      <c r="R4477" s="537"/>
      <c r="S4477" s="537"/>
    </row>
    <row r="4478" spans="2:19" ht="18.75" customHeight="1">
      <c r="B4478" s="540"/>
      <c r="C4478" s="540"/>
      <c r="D4478" s="538" t="str">
        <f ca="1">IFERROR(_xludf.XLOOKUP(E4478,예산코드!D:D,예산코드!A:A),"")</f>
        <v/>
      </c>
      <c r="E4478" s="540"/>
      <c r="F4478" s="542"/>
      <c r="G4478" s="506"/>
      <c r="H4478" s="507"/>
      <c r="I4478" s="540"/>
      <c r="J4478" s="540"/>
      <c r="K4478" s="543"/>
      <c r="L4478" s="543"/>
      <c r="M4478" s="543" t="str">
        <f t="array" aca="1" ref="M4478" ca="1">IFERROR(_xludf.IFS(지출내역_LMT!$J4478="원천",지출내역_LMT!$K4478*3.3%*-1,지출내역_LMT!$J4478="원천/고용",SUM(지출내역_LMT!$K4478*3.3%*-1,지출내역_LMT!$K4478*75%*0.8%*-1)),"")</f>
        <v/>
      </c>
      <c r="N4478" s="543"/>
      <c r="O4478" s="540"/>
      <c r="P4478" s="540"/>
      <c r="Q4478" s="537"/>
      <c r="R4478" s="537"/>
      <c r="S4478" s="537"/>
    </row>
    <row r="4479" spans="2:19" ht="18.75" customHeight="1">
      <c r="B4479" s="541"/>
      <c r="C4479" s="541"/>
      <c r="D4479" s="538" t="str">
        <f ca="1">IFERROR(_xludf.XLOOKUP(E4479,예산코드!D:D,예산코드!A:A),"")</f>
        <v/>
      </c>
      <c r="E4479" s="541"/>
      <c r="F4479" s="544"/>
      <c r="G4479" s="508"/>
      <c r="H4479" s="509"/>
      <c r="I4479" s="541"/>
      <c r="J4479" s="541"/>
      <c r="K4479" s="545"/>
      <c r="L4479" s="545"/>
      <c r="M4479" s="545" t="str">
        <f t="array" aca="1" ref="M4479" ca="1">IFERROR(_xludf.IFS(지출내역_LMT!$J4479="원천",지출내역_LMT!$K4479*3.3%*-1,지출내역_LMT!$J4479="원천/고용",SUM(지출내역_LMT!$K4479*3.3%*-1,지출내역_LMT!$K4479*75%*0.8%*-1)),"")</f>
        <v/>
      </c>
      <c r="N4479" s="545"/>
      <c r="O4479" s="541"/>
      <c r="P4479" s="541"/>
      <c r="Q4479" s="537"/>
      <c r="R4479" s="537"/>
      <c r="S4479" s="537"/>
    </row>
    <row r="4480" spans="2:19" ht="18.75" customHeight="1">
      <c r="B4480" s="540"/>
      <c r="C4480" s="540"/>
      <c r="D4480" s="538" t="str">
        <f ca="1">IFERROR(_xludf.XLOOKUP(E4480,예산코드!D:D,예산코드!A:A),"")</f>
        <v/>
      </c>
      <c r="E4480" s="540"/>
      <c r="F4480" s="542"/>
      <c r="G4480" s="506"/>
      <c r="H4480" s="507"/>
      <c r="I4480" s="540"/>
      <c r="J4480" s="540"/>
      <c r="K4480" s="543"/>
      <c r="L4480" s="543"/>
      <c r="M4480" s="543" t="str">
        <f t="array" aca="1" ref="M4480" ca="1">IFERROR(_xludf.IFS(지출내역_LMT!$J4480="원천",지출내역_LMT!$K4480*3.3%*-1,지출내역_LMT!$J4480="원천/고용",SUM(지출내역_LMT!$K4480*3.3%*-1,지출내역_LMT!$K4480*75%*0.8%*-1)),"")</f>
        <v/>
      </c>
      <c r="N4480" s="543"/>
      <c r="O4480" s="540"/>
      <c r="P4480" s="540"/>
      <c r="Q4480" s="537"/>
      <c r="R4480" s="537"/>
      <c r="S4480" s="537"/>
    </row>
    <row r="4481" spans="2:19" ht="18.75" customHeight="1">
      <c r="B4481" s="541"/>
      <c r="C4481" s="541"/>
      <c r="D4481" s="538" t="str">
        <f ca="1">IFERROR(_xludf.XLOOKUP(E4481,예산코드!D:D,예산코드!A:A),"")</f>
        <v/>
      </c>
      <c r="E4481" s="541"/>
      <c r="F4481" s="544"/>
      <c r="G4481" s="508"/>
      <c r="H4481" s="509"/>
      <c r="I4481" s="541"/>
      <c r="J4481" s="541"/>
      <c r="K4481" s="545"/>
      <c r="L4481" s="545"/>
      <c r="M4481" s="545" t="str">
        <f t="array" aca="1" ref="M4481" ca="1">IFERROR(_xludf.IFS(지출내역_LMT!$J4481="원천",지출내역_LMT!$K4481*3.3%*-1,지출내역_LMT!$J4481="원천/고용",SUM(지출내역_LMT!$K4481*3.3%*-1,지출내역_LMT!$K4481*75%*0.8%*-1)),"")</f>
        <v/>
      </c>
      <c r="N4481" s="545"/>
      <c r="O4481" s="541"/>
      <c r="P4481" s="541"/>
      <c r="Q4481" s="537"/>
      <c r="R4481" s="537"/>
      <c r="S4481" s="537"/>
    </row>
    <row r="4482" spans="2:19" ht="18.75" customHeight="1">
      <c r="B4482" s="540"/>
      <c r="C4482" s="540"/>
      <c r="D4482" s="538" t="str">
        <f ca="1">IFERROR(_xludf.XLOOKUP(E4482,예산코드!D:D,예산코드!A:A),"")</f>
        <v/>
      </c>
      <c r="E4482" s="540"/>
      <c r="F4482" s="542"/>
      <c r="G4482" s="506"/>
      <c r="H4482" s="507"/>
      <c r="I4482" s="540"/>
      <c r="J4482" s="540"/>
      <c r="K4482" s="543"/>
      <c r="L4482" s="543"/>
      <c r="M4482" s="543" t="str">
        <f t="array" aca="1" ref="M4482" ca="1">IFERROR(_xludf.IFS(지출내역_LMT!$J4482="원천",지출내역_LMT!$K4482*3.3%*-1,지출내역_LMT!$J4482="원천/고용",SUM(지출내역_LMT!$K4482*3.3%*-1,지출내역_LMT!$K4482*75%*0.8%*-1)),"")</f>
        <v/>
      </c>
      <c r="N4482" s="543"/>
      <c r="O4482" s="540"/>
      <c r="P4482" s="540"/>
      <c r="Q4482" s="537"/>
      <c r="R4482" s="537"/>
      <c r="S4482" s="537"/>
    </row>
    <row r="4483" spans="2:19" ht="18.75" customHeight="1">
      <c r="B4483" s="541"/>
      <c r="C4483" s="541"/>
      <c r="D4483" s="538" t="str">
        <f ca="1">IFERROR(_xludf.XLOOKUP(E4483,예산코드!D:D,예산코드!A:A),"")</f>
        <v/>
      </c>
      <c r="E4483" s="541"/>
      <c r="F4483" s="544"/>
      <c r="G4483" s="508"/>
      <c r="H4483" s="509"/>
      <c r="I4483" s="541"/>
      <c r="J4483" s="541"/>
      <c r="K4483" s="545"/>
      <c r="L4483" s="545"/>
      <c r="M4483" s="545" t="str">
        <f t="array" aca="1" ref="M4483" ca="1">IFERROR(_xludf.IFS(지출내역_LMT!$J4483="원천",지출내역_LMT!$K4483*3.3%*-1,지출내역_LMT!$J4483="원천/고용",SUM(지출내역_LMT!$K4483*3.3%*-1,지출내역_LMT!$K4483*75%*0.8%*-1)),"")</f>
        <v/>
      </c>
      <c r="N4483" s="545"/>
      <c r="O4483" s="541"/>
      <c r="P4483" s="541"/>
      <c r="Q4483" s="537"/>
      <c r="R4483" s="537"/>
      <c r="S4483" s="537"/>
    </row>
    <row r="4484" spans="2:19" ht="18.75" customHeight="1">
      <c r="B4484" s="540"/>
      <c r="C4484" s="540"/>
      <c r="D4484" s="538" t="str">
        <f ca="1">IFERROR(_xludf.XLOOKUP(E4484,예산코드!D:D,예산코드!A:A),"")</f>
        <v/>
      </c>
      <c r="E4484" s="540"/>
      <c r="F4484" s="542"/>
      <c r="G4484" s="506"/>
      <c r="H4484" s="507"/>
      <c r="I4484" s="540"/>
      <c r="J4484" s="540"/>
      <c r="K4484" s="543"/>
      <c r="L4484" s="543"/>
      <c r="M4484" s="543" t="str">
        <f t="array" aca="1" ref="M4484" ca="1">IFERROR(_xludf.IFS(지출내역_LMT!$J4484="원천",지출내역_LMT!$K4484*3.3%*-1,지출내역_LMT!$J4484="원천/고용",SUM(지출내역_LMT!$K4484*3.3%*-1,지출내역_LMT!$K4484*75%*0.8%*-1)),"")</f>
        <v/>
      </c>
      <c r="N4484" s="543"/>
      <c r="O4484" s="540"/>
      <c r="P4484" s="540"/>
      <c r="Q4484" s="537"/>
      <c r="R4484" s="537"/>
      <c r="S4484" s="537"/>
    </row>
    <row r="4485" spans="2:19" ht="18.75" customHeight="1">
      <c r="B4485" s="541"/>
      <c r="C4485" s="541"/>
      <c r="D4485" s="538" t="str">
        <f ca="1">IFERROR(_xludf.XLOOKUP(E4485,예산코드!D:D,예산코드!A:A),"")</f>
        <v/>
      </c>
      <c r="E4485" s="541"/>
      <c r="F4485" s="544"/>
      <c r="G4485" s="508"/>
      <c r="H4485" s="509"/>
      <c r="I4485" s="541"/>
      <c r="J4485" s="541"/>
      <c r="K4485" s="545"/>
      <c r="L4485" s="545"/>
      <c r="M4485" s="545" t="str">
        <f t="array" aca="1" ref="M4485" ca="1">IFERROR(_xludf.IFS(지출내역_LMT!$J4485="원천",지출내역_LMT!$K4485*3.3%*-1,지출내역_LMT!$J4485="원천/고용",SUM(지출내역_LMT!$K4485*3.3%*-1,지출내역_LMT!$K4485*75%*0.8%*-1)),"")</f>
        <v/>
      </c>
      <c r="N4485" s="545"/>
      <c r="O4485" s="541"/>
      <c r="P4485" s="541"/>
      <c r="Q4485" s="537"/>
      <c r="R4485" s="537"/>
      <c r="S4485" s="537"/>
    </row>
    <row r="4486" spans="2:19" ht="18.75" customHeight="1">
      <c r="B4486" s="540"/>
      <c r="C4486" s="540"/>
      <c r="D4486" s="538" t="str">
        <f ca="1">IFERROR(_xludf.XLOOKUP(E4486,예산코드!D:D,예산코드!A:A),"")</f>
        <v/>
      </c>
      <c r="E4486" s="540"/>
      <c r="F4486" s="542"/>
      <c r="G4486" s="506"/>
      <c r="H4486" s="507"/>
      <c r="I4486" s="540"/>
      <c r="J4486" s="540"/>
      <c r="K4486" s="543"/>
      <c r="L4486" s="543"/>
      <c r="M4486" s="543" t="str">
        <f t="array" aca="1" ref="M4486" ca="1">IFERROR(_xludf.IFS(지출내역_LMT!$J4486="원천",지출내역_LMT!$K4486*3.3%*-1,지출내역_LMT!$J4486="원천/고용",SUM(지출내역_LMT!$K4486*3.3%*-1,지출내역_LMT!$K4486*75%*0.8%*-1)),"")</f>
        <v/>
      </c>
      <c r="N4486" s="543"/>
      <c r="O4486" s="540"/>
      <c r="P4486" s="540"/>
      <c r="Q4486" s="537"/>
      <c r="R4486" s="537"/>
      <c r="S4486" s="537"/>
    </row>
    <row r="4487" spans="2:19" ht="18.75" customHeight="1">
      <c r="B4487" s="541"/>
      <c r="C4487" s="541"/>
      <c r="D4487" s="538" t="str">
        <f ca="1">IFERROR(_xludf.XLOOKUP(E4487,예산코드!D:D,예산코드!A:A),"")</f>
        <v/>
      </c>
      <c r="E4487" s="541"/>
      <c r="F4487" s="544"/>
      <c r="G4487" s="508"/>
      <c r="H4487" s="509"/>
      <c r="I4487" s="541"/>
      <c r="J4487" s="541"/>
      <c r="K4487" s="545"/>
      <c r="L4487" s="545"/>
      <c r="M4487" s="545" t="str">
        <f t="array" aca="1" ref="M4487" ca="1">IFERROR(_xludf.IFS(지출내역_LMT!$J4487="원천",지출내역_LMT!$K4487*3.3%*-1,지출내역_LMT!$J4487="원천/고용",SUM(지출내역_LMT!$K4487*3.3%*-1,지출내역_LMT!$K4487*75%*0.8%*-1)),"")</f>
        <v/>
      </c>
      <c r="N4487" s="545"/>
      <c r="O4487" s="541"/>
      <c r="P4487" s="541"/>
      <c r="Q4487" s="537"/>
      <c r="R4487" s="537"/>
      <c r="S4487" s="537"/>
    </row>
    <row r="4488" spans="2:19" ht="18.75" customHeight="1">
      <c r="B4488" s="540"/>
      <c r="C4488" s="540"/>
      <c r="D4488" s="538" t="str">
        <f ca="1">IFERROR(_xludf.XLOOKUP(E4488,예산코드!D:D,예산코드!A:A),"")</f>
        <v/>
      </c>
      <c r="E4488" s="540"/>
      <c r="F4488" s="542"/>
      <c r="G4488" s="506"/>
      <c r="H4488" s="507"/>
      <c r="I4488" s="540"/>
      <c r="J4488" s="540"/>
      <c r="K4488" s="543"/>
      <c r="L4488" s="543"/>
      <c r="M4488" s="543" t="str">
        <f t="array" aca="1" ref="M4488" ca="1">IFERROR(_xludf.IFS(지출내역_LMT!$J4488="원천",지출내역_LMT!$K4488*3.3%*-1,지출내역_LMT!$J4488="원천/고용",SUM(지출내역_LMT!$K4488*3.3%*-1,지출내역_LMT!$K4488*75%*0.8%*-1)),"")</f>
        <v/>
      </c>
      <c r="N4488" s="543"/>
      <c r="O4488" s="540"/>
      <c r="P4488" s="540"/>
      <c r="Q4488" s="537"/>
      <c r="R4488" s="537"/>
      <c r="S4488" s="537"/>
    </row>
    <row r="4489" spans="2:19" ht="18.75" customHeight="1">
      <c r="B4489" s="541"/>
      <c r="C4489" s="541"/>
      <c r="D4489" s="538" t="str">
        <f ca="1">IFERROR(_xludf.XLOOKUP(E4489,예산코드!D:D,예산코드!A:A),"")</f>
        <v/>
      </c>
      <c r="E4489" s="541"/>
      <c r="F4489" s="544"/>
      <c r="G4489" s="508"/>
      <c r="H4489" s="509"/>
      <c r="I4489" s="541"/>
      <c r="J4489" s="541"/>
      <c r="K4489" s="545"/>
      <c r="L4489" s="545"/>
      <c r="M4489" s="545" t="str">
        <f t="array" aca="1" ref="M4489" ca="1">IFERROR(_xludf.IFS(지출내역_LMT!$J4489="원천",지출내역_LMT!$K4489*3.3%*-1,지출내역_LMT!$J4489="원천/고용",SUM(지출내역_LMT!$K4489*3.3%*-1,지출내역_LMT!$K4489*75%*0.8%*-1)),"")</f>
        <v/>
      </c>
      <c r="N4489" s="545"/>
      <c r="O4489" s="541"/>
      <c r="P4489" s="541"/>
      <c r="Q4489" s="537"/>
      <c r="R4489" s="537"/>
      <c r="S4489" s="537"/>
    </row>
    <row r="4490" spans="2:19" ht="18.75" customHeight="1">
      <c r="B4490" s="540"/>
      <c r="C4490" s="540"/>
      <c r="D4490" s="538" t="str">
        <f ca="1">IFERROR(_xludf.XLOOKUP(E4490,예산코드!D:D,예산코드!A:A),"")</f>
        <v/>
      </c>
      <c r="E4490" s="540"/>
      <c r="F4490" s="542"/>
      <c r="G4490" s="506"/>
      <c r="H4490" s="507"/>
      <c r="I4490" s="540"/>
      <c r="J4490" s="540"/>
      <c r="K4490" s="543"/>
      <c r="L4490" s="543"/>
      <c r="M4490" s="543" t="str">
        <f t="array" aca="1" ref="M4490" ca="1">IFERROR(_xludf.IFS(지출내역_LMT!$J4490="원천",지출내역_LMT!$K4490*3.3%*-1,지출내역_LMT!$J4490="원천/고용",SUM(지출내역_LMT!$K4490*3.3%*-1,지출내역_LMT!$K4490*75%*0.8%*-1)),"")</f>
        <v/>
      </c>
      <c r="N4490" s="543"/>
      <c r="O4490" s="540"/>
      <c r="P4490" s="540"/>
      <c r="Q4490" s="537"/>
      <c r="R4490" s="537"/>
      <c r="S4490" s="537"/>
    </row>
    <row r="4491" spans="2:19" ht="18.75" customHeight="1">
      <c r="B4491" s="541"/>
      <c r="C4491" s="541"/>
      <c r="D4491" s="538" t="str">
        <f ca="1">IFERROR(_xludf.XLOOKUP(E4491,예산코드!D:D,예산코드!A:A),"")</f>
        <v/>
      </c>
      <c r="E4491" s="541"/>
      <c r="F4491" s="544"/>
      <c r="G4491" s="508"/>
      <c r="H4491" s="509"/>
      <c r="I4491" s="541"/>
      <c r="J4491" s="541"/>
      <c r="K4491" s="545"/>
      <c r="L4491" s="545"/>
      <c r="M4491" s="545" t="str">
        <f t="array" aca="1" ref="M4491" ca="1">IFERROR(_xludf.IFS(지출내역_LMT!$J4491="원천",지출내역_LMT!$K4491*3.3%*-1,지출내역_LMT!$J4491="원천/고용",SUM(지출내역_LMT!$K4491*3.3%*-1,지출내역_LMT!$K4491*75%*0.8%*-1)),"")</f>
        <v/>
      </c>
      <c r="N4491" s="545"/>
      <c r="O4491" s="541"/>
      <c r="P4491" s="541"/>
      <c r="Q4491" s="537"/>
      <c r="R4491" s="537"/>
      <c r="S4491" s="537"/>
    </row>
    <row r="4492" spans="2:19" ht="18.75" customHeight="1">
      <c r="B4492" s="540"/>
      <c r="C4492" s="540"/>
      <c r="D4492" s="538" t="str">
        <f ca="1">IFERROR(_xludf.XLOOKUP(E4492,예산코드!D:D,예산코드!A:A),"")</f>
        <v/>
      </c>
      <c r="E4492" s="540"/>
      <c r="F4492" s="542"/>
      <c r="G4492" s="506"/>
      <c r="H4492" s="507"/>
      <c r="I4492" s="540"/>
      <c r="J4492" s="540"/>
      <c r="K4492" s="543"/>
      <c r="L4492" s="543"/>
      <c r="M4492" s="543" t="str">
        <f t="array" aca="1" ref="M4492" ca="1">IFERROR(_xludf.IFS(지출내역_LMT!$J4492="원천",지출내역_LMT!$K4492*3.3%*-1,지출내역_LMT!$J4492="원천/고용",SUM(지출내역_LMT!$K4492*3.3%*-1,지출내역_LMT!$K4492*75%*0.8%*-1)),"")</f>
        <v/>
      </c>
      <c r="N4492" s="543"/>
      <c r="O4492" s="540"/>
      <c r="P4492" s="540"/>
      <c r="Q4492" s="537"/>
      <c r="R4492" s="537"/>
      <c r="S4492" s="537"/>
    </row>
    <row r="4493" spans="2:19" ht="18.75" customHeight="1">
      <c r="B4493" s="541"/>
      <c r="C4493" s="541"/>
      <c r="D4493" s="538" t="str">
        <f ca="1">IFERROR(_xludf.XLOOKUP(E4493,예산코드!D:D,예산코드!A:A),"")</f>
        <v/>
      </c>
      <c r="E4493" s="541"/>
      <c r="F4493" s="544"/>
      <c r="G4493" s="508"/>
      <c r="H4493" s="509"/>
      <c r="I4493" s="541"/>
      <c r="J4493" s="541"/>
      <c r="K4493" s="545"/>
      <c r="L4493" s="545"/>
      <c r="M4493" s="545" t="str">
        <f t="array" aca="1" ref="M4493" ca="1">IFERROR(_xludf.IFS(지출내역_LMT!$J4493="원천",지출내역_LMT!$K4493*3.3%*-1,지출내역_LMT!$J4493="원천/고용",SUM(지출내역_LMT!$K4493*3.3%*-1,지출내역_LMT!$K4493*75%*0.8%*-1)),"")</f>
        <v/>
      </c>
      <c r="N4493" s="545"/>
      <c r="O4493" s="541"/>
      <c r="P4493" s="541"/>
      <c r="Q4493" s="537"/>
      <c r="R4493" s="537"/>
      <c r="S4493" s="537"/>
    </row>
    <row r="4494" spans="2:19" ht="18.75" customHeight="1">
      <c r="B4494" s="540"/>
      <c r="C4494" s="540"/>
      <c r="D4494" s="538" t="str">
        <f ca="1">IFERROR(_xludf.XLOOKUP(E4494,예산코드!D:D,예산코드!A:A),"")</f>
        <v/>
      </c>
      <c r="E4494" s="540"/>
      <c r="F4494" s="542"/>
      <c r="G4494" s="506"/>
      <c r="H4494" s="507"/>
      <c r="I4494" s="540"/>
      <c r="J4494" s="540"/>
      <c r="K4494" s="543"/>
      <c r="L4494" s="543"/>
      <c r="M4494" s="543" t="str">
        <f t="array" aca="1" ref="M4494" ca="1">IFERROR(_xludf.IFS(지출내역_LMT!$J4494="원천",지출내역_LMT!$K4494*3.3%*-1,지출내역_LMT!$J4494="원천/고용",SUM(지출내역_LMT!$K4494*3.3%*-1,지출내역_LMT!$K4494*75%*0.8%*-1)),"")</f>
        <v/>
      </c>
      <c r="N4494" s="543"/>
      <c r="O4494" s="540"/>
      <c r="P4494" s="540"/>
      <c r="Q4494" s="537"/>
      <c r="R4494" s="537"/>
      <c r="S4494" s="537"/>
    </row>
    <row r="4495" spans="2:19" ht="18.75" customHeight="1">
      <c r="B4495" s="541"/>
      <c r="C4495" s="541"/>
      <c r="D4495" s="538" t="str">
        <f ca="1">IFERROR(_xludf.XLOOKUP(E4495,예산코드!D:D,예산코드!A:A),"")</f>
        <v/>
      </c>
      <c r="E4495" s="541"/>
      <c r="F4495" s="544"/>
      <c r="G4495" s="508"/>
      <c r="H4495" s="509"/>
      <c r="I4495" s="541"/>
      <c r="J4495" s="541"/>
      <c r="K4495" s="545"/>
      <c r="L4495" s="545"/>
      <c r="M4495" s="545" t="str">
        <f t="array" aca="1" ref="M4495" ca="1">IFERROR(_xludf.IFS(지출내역_LMT!$J4495="원천",지출내역_LMT!$K4495*3.3%*-1,지출내역_LMT!$J4495="원천/고용",SUM(지출내역_LMT!$K4495*3.3%*-1,지출내역_LMT!$K4495*75%*0.8%*-1)),"")</f>
        <v/>
      </c>
      <c r="N4495" s="545"/>
      <c r="O4495" s="541"/>
      <c r="P4495" s="541"/>
      <c r="Q4495" s="537"/>
      <c r="R4495" s="537"/>
      <c r="S4495" s="537"/>
    </row>
    <row r="4496" spans="2:19" ht="18.75" customHeight="1">
      <c r="B4496" s="540"/>
      <c r="C4496" s="540"/>
      <c r="D4496" s="538" t="str">
        <f ca="1">IFERROR(_xludf.XLOOKUP(E4496,예산코드!D:D,예산코드!A:A),"")</f>
        <v/>
      </c>
      <c r="E4496" s="540"/>
      <c r="F4496" s="542"/>
      <c r="G4496" s="506"/>
      <c r="H4496" s="507"/>
      <c r="I4496" s="540"/>
      <c r="J4496" s="540"/>
      <c r="K4496" s="543"/>
      <c r="L4496" s="543"/>
      <c r="M4496" s="543" t="str">
        <f t="array" aca="1" ref="M4496" ca="1">IFERROR(_xludf.IFS(지출내역_LMT!$J4496="원천",지출내역_LMT!$K4496*3.3%*-1,지출내역_LMT!$J4496="원천/고용",SUM(지출내역_LMT!$K4496*3.3%*-1,지출내역_LMT!$K4496*75%*0.8%*-1)),"")</f>
        <v/>
      </c>
      <c r="N4496" s="543"/>
      <c r="O4496" s="540"/>
      <c r="P4496" s="540"/>
      <c r="Q4496" s="537"/>
      <c r="R4496" s="537"/>
      <c r="S4496" s="537"/>
    </row>
    <row r="4497" spans="2:19" ht="18.75" customHeight="1">
      <c r="B4497" s="541"/>
      <c r="C4497" s="541"/>
      <c r="D4497" s="538" t="str">
        <f ca="1">IFERROR(_xludf.XLOOKUP(E4497,예산코드!D:D,예산코드!A:A),"")</f>
        <v/>
      </c>
      <c r="E4497" s="541"/>
      <c r="F4497" s="544"/>
      <c r="G4497" s="508"/>
      <c r="H4497" s="509"/>
      <c r="I4497" s="541"/>
      <c r="J4497" s="541"/>
      <c r="K4497" s="545"/>
      <c r="L4497" s="545"/>
      <c r="M4497" s="545" t="str">
        <f t="array" aca="1" ref="M4497" ca="1">IFERROR(_xludf.IFS(지출내역_LMT!$J4497="원천",지출내역_LMT!$K4497*3.3%*-1,지출내역_LMT!$J4497="원천/고용",SUM(지출내역_LMT!$K4497*3.3%*-1,지출내역_LMT!$K4497*75%*0.8%*-1)),"")</f>
        <v/>
      </c>
      <c r="N4497" s="545"/>
      <c r="O4497" s="541"/>
      <c r="P4497" s="541"/>
      <c r="Q4497" s="537"/>
      <c r="R4497" s="537"/>
      <c r="S4497" s="537"/>
    </row>
    <row r="4498" spans="2:19" ht="18.75" customHeight="1">
      <c r="B4498" s="540"/>
      <c r="C4498" s="540"/>
      <c r="D4498" s="538" t="str">
        <f ca="1">IFERROR(_xludf.XLOOKUP(E4498,예산코드!D:D,예산코드!A:A),"")</f>
        <v/>
      </c>
      <c r="E4498" s="540"/>
      <c r="F4498" s="542"/>
      <c r="G4498" s="506"/>
      <c r="H4498" s="507"/>
      <c r="I4498" s="540"/>
      <c r="J4498" s="540"/>
      <c r="K4498" s="543"/>
      <c r="L4498" s="543"/>
      <c r="M4498" s="543" t="str">
        <f t="array" aca="1" ref="M4498" ca="1">IFERROR(_xludf.IFS(지출내역_LMT!$J4498="원천",지출내역_LMT!$K4498*3.3%*-1,지출내역_LMT!$J4498="원천/고용",SUM(지출내역_LMT!$K4498*3.3%*-1,지출내역_LMT!$K4498*75%*0.8%*-1)),"")</f>
        <v/>
      </c>
      <c r="N4498" s="543"/>
      <c r="O4498" s="540"/>
      <c r="P4498" s="540"/>
      <c r="Q4498" s="537"/>
      <c r="R4498" s="537"/>
      <c r="S4498" s="537"/>
    </row>
    <row r="4499" spans="2:19" ht="18.75" customHeight="1">
      <c r="B4499" s="541"/>
      <c r="C4499" s="541"/>
      <c r="D4499" s="538" t="str">
        <f ca="1">IFERROR(_xludf.XLOOKUP(E4499,예산코드!D:D,예산코드!A:A),"")</f>
        <v/>
      </c>
      <c r="E4499" s="541"/>
      <c r="F4499" s="544"/>
      <c r="G4499" s="508"/>
      <c r="H4499" s="509"/>
      <c r="I4499" s="541"/>
      <c r="J4499" s="541"/>
      <c r="K4499" s="545"/>
      <c r="L4499" s="545"/>
      <c r="M4499" s="545" t="str">
        <f t="array" aca="1" ref="M4499" ca="1">IFERROR(_xludf.IFS(지출내역_LMT!$J4499="원천",지출내역_LMT!$K4499*3.3%*-1,지출내역_LMT!$J4499="원천/고용",SUM(지출내역_LMT!$K4499*3.3%*-1,지출내역_LMT!$K4499*75%*0.8%*-1)),"")</f>
        <v/>
      </c>
      <c r="N4499" s="545"/>
      <c r="O4499" s="541"/>
      <c r="P4499" s="541"/>
      <c r="Q4499" s="537"/>
      <c r="R4499" s="537"/>
      <c r="S4499" s="537"/>
    </row>
    <row r="4500" spans="2:19" ht="18.75" customHeight="1">
      <c r="B4500" s="540"/>
      <c r="C4500" s="540"/>
      <c r="D4500" s="538" t="str">
        <f ca="1">IFERROR(_xludf.XLOOKUP(E4500,예산코드!D:D,예산코드!A:A),"")</f>
        <v/>
      </c>
      <c r="E4500" s="540"/>
      <c r="F4500" s="542"/>
      <c r="G4500" s="506"/>
      <c r="H4500" s="507"/>
      <c r="I4500" s="540"/>
      <c r="J4500" s="540"/>
      <c r="K4500" s="543"/>
      <c r="L4500" s="543"/>
      <c r="M4500" s="543" t="str">
        <f t="array" aca="1" ref="M4500" ca="1">IFERROR(_xludf.IFS(지출내역_LMT!$J4500="원천",지출내역_LMT!$K4500*3.3%*-1,지출내역_LMT!$J4500="원천/고용",SUM(지출내역_LMT!$K4500*3.3%*-1,지출내역_LMT!$K4500*75%*0.8%*-1)),"")</f>
        <v/>
      </c>
      <c r="N4500" s="543"/>
      <c r="O4500" s="540"/>
      <c r="P4500" s="540"/>
      <c r="Q4500" s="537"/>
      <c r="R4500" s="537"/>
      <c r="S4500" s="537"/>
    </row>
    <row r="4501" spans="2:19" ht="18.75" customHeight="1">
      <c r="B4501" s="541"/>
      <c r="C4501" s="541"/>
      <c r="D4501" s="538" t="str">
        <f ca="1">IFERROR(_xludf.XLOOKUP(E4501,예산코드!D:D,예산코드!A:A),"")</f>
        <v/>
      </c>
      <c r="E4501" s="541"/>
      <c r="F4501" s="544"/>
      <c r="G4501" s="508"/>
      <c r="H4501" s="509"/>
      <c r="I4501" s="541"/>
      <c r="J4501" s="541"/>
      <c r="K4501" s="545"/>
      <c r="L4501" s="545"/>
      <c r="M4501" s="545" t="str">
        <f t="array" aca="1" ref="M4501" ca="1">IFERROR(_xludf.IFS(지출내역_LMT!$J4501="원천",지출내역_LMT!$K4501*3.3%*-1,지출내역_LMT!$J4501="원천/고용",SUM(지출내역_LMT!$K4501*3.3%*-1,지출내역_LMT!$K4501*75%*0.8%*-1)),"")</f>
        <v/>
      </c>
      <c r="N4501" s="545"/>
      <c r="O4501" s="541"/>
      <c r="P4501" s="541"/>
      <c r="Q4501" s="537"/>
      <c r="R4501" s="537"/>
      <c r="S4501" s="537"/>
    </row>
    <row r="4502" spans="2:19" ht="18.75" customHeight="1">
      <c r="B4502" s="540"/>
      <c r="C4502" s="540"/>
      <c r="D4502" s="538" t="str">
        <f ca="1">IFERROR(_xludf.XLOOKUP(E4502,예산코드!D:D,예산코드!A:A),"")</f>
        <v/>
      </c>
      <c r="E4502" s="540"/>
      <c r="F4502" s="542"/>
      <c r="G4502" s="506"/>
      <c r="H4502" s="507"/>
      <c r="I4502" s="540"/>
      <c r="J4502" s="540"/>
      <c r="K4502" s="543"/>
      <c r="L4502" s="543"/>
      <c r="M4502" s="543" t="str">
        <f t="array" aca="1" ref="M4502" ca="1">IFERROR(_xludf.IFS(지출내역_LMT!$J4502="원천",지출내역_LMT!$K4502*3.3%*-1,지출내역_LMT!$J4502="원천/고용",SUM(지출내역_LMT!$K4502*3.3%*-1,지출내역_LMT!$K4502*75%*0.8%*-1)),"")</f>
        <v/>
      </c>
      <c r="N4502" s="543"/>
      <c r="O4502" s="540"/>
      <c r="P4502" s="540"/>
      <c r="Q4502" s="537"/>
      <c r="R4502" s="537"/>
      <c r="S4502" s="537"/>
    </row>
    <row r="4503" spans="2:19" ht="18.75" customHeight="1">
      <c r="B4503" s="541"/>
      <c r="C4503" s="541"/>
      <c r="D4503" s="538" t="str">
        <f ca="1">IFERROR(_xludf.XLOOKUP(E4503,예산코드!D:D,예산코드!A:A),"")</f>
        <v/>
      </c>
      <c r="E4503" s="541"/>
      <c r="F4503" s="544"/>
      <c r="G4503" s="508"/>
      <c r="H4503" s="509"/>
      <c r="I4503" s="541"/>
      <c r="J4503" s="541"/>
      <c r="K4503" s="545"/>
      <c r="L4503" s="545"/>
      <c r="M4503" s="545" t="str">
        <f t="array" aca="1" ref="M4503" ca="1">IFERROR(_xludf.IFS(지출내역_LMT!$J4503="원천",지출내역_LMT!$K4503*3.3%*-1,지출내역_LMT!$J4503="원천/고용",SUM(지출내역_LMT!$K4503*3.3%*-1,지출내역_LMT!$K4503*75%*0.8%*-1)),"")</f>
        <v/>
      </c>
      <c r="N4503" s="545"/>
      <c r="O4503" s="541"/>
      <c r="P4503" s="541"/>
      <c r="Q4503" s="537"/>
      <c r="R4503" s="537"/>
      <c r="S4503" s="537"/>
    </row>
    <row r="4504" spans="2:19" ht="18.75" customHeight="1">
      <c r="B4504" s="540"/>
      <c r="C4504" s="540"/>
      <c r="D4504" s="538" t="str">
        <f ca="1">IFERROR(_xludf.XLOOKUP(E4504,예산코드!D:D,예산코드!A:A),"")</f>
        <v/>
      </c>
      <c r="E4504" s="540"/>
      <c r="F4504" s="542"/>
      <c r="G4504" s="506"/>
      <c r="H4504" s="507"/>
      <c r="I4504" s="540"/>
      <c r="J4504" s="540"/>
      <c r="K4504" s="543"/>
      <c r="L4504" s="543"/>
      <c r="M4504" s="543" t="str">
        <f t="array" aca="1" ref="M4504" ca="1">IFERROR(_xludf.IFS(지출내역_LMT!$J4504="원천",지출내역_LMT!$K4504*3.3%*-1,지출내역_LMT!$J4504="원천/고용",SUM(지출내역_LMT!$K4504*3.3%*-1,지출내역_LMT!$K4504*75%*0.8%*-1)),"")</f>
        <v/>
      </c>
      <c r="N4504" s="543"/>
      <c r="O4504" s="540"/>
      <c r="P4504" s="540"/>
      <c r="Q4504" s="537"/>
      <c r="R4504" s="537"/>
      <c r="S4504" s="537"/>
    </row>
    <row r="4505" spans="2:19" ht="18.75" customHeight="1">
      <c r="B4505" s="541"/>
      <c r="C4505" s="541"/>
      <c r="D4505" s="538" t="str">
        <f ca="1">IFERROR(_xludf.XLOOKUP(E4505,예산코드!D:D,예산코드!A:A),"")</f>
        <v/>
      </c>
      <c r="E4505" s="541"/>
      <c r="F4505" s="544"/>
      <c r="G4505" s="508"/>
      <c r="H4505" s="509"/>
      <c r="I4505" s="541"/>
      <c r="J4505" s="541"/>
      <c r="K4505" s="545"/>
      <c r="L4505" s="545"/>
      <c r="M4505" s="545" t="str">
        <f t="array" aca="1" ref="M4505" ca="1">IFERROR(_xludf.IFS(지출내역_LMT!$J4505="원천",지출내역_LMT!$K4505*3.3%*-1,지출내역_LMT!$J4505="원천/고용",SUM(지출내역_LMT!$K4505*3.3%*-1,지출내역_LMT!$K4505*75%*0.8%*-1)),"")</f>
        <v/>
      </c>
      <c r="N4505" s="545"/>
      <c r="O4505" s="541"/>
      <c r="P4505" s="541"/>
      <c r="Q4505" s="537"/>
      <c r="R4505" s="537"/>
      <c r="S4505" s="537"/>
    </row>
    <row r="4506" spans="2:19" ht="18.75" customHeight="1">
      <c r="B4506" s="540"/>
      <c r="C4506" s="540"/>
      <c r="D4506" s="538" t="str">
        <f ca="1">IFERROR(_xludf.XLOOKUP(E4506,예산코드!D:D,예산코드!A:A),"")</f>
        <v/>
      </c>
      <c r="E4506" s="540"/>
      <c r="F4506" s="542"/>
      <c r="G4506" s="506"/>
      <c r="H4506" s="507"/>
      <c r="I4506" s="540"/>
      <c r="J4506" s="540"/>
      <c r="K4506" s="543"/>
      <c r="L4506" s="543"/>
      <c r="M4506" s="543" t="str">
        <f t="array" aca="1" ref="M4506" ca="1">IFERROR(_xludf.IFS(지출내역_LMT!$J4506="원천",지출내역_LMT!$K4506*3.3%*-1,지출내역_LMT!$J4506="원천/고용",SUM(지출내역_LMT!$K4506*3.3%*-1,지출내역_LMT!$K4506*75%*0.8%*-1)),"")</f>
        <v/>
      </c>
      <c r="N4506" s="543"/>
      <c r="O4506" s="540"/>
      <c r="P4506" s="540"/>
      <c r="Q4506" s="537"/>
      <c r="R4506" s="537"/>
      <c r="S4506" s="537"/>
    </row>
    <row r="4507" spans="2:19" ht="18.75" customHeight="1">
      <c r="B4507" s="541"/>
      <c r="C4507" s="541"/>
      <c r="D4507" s="538" t="str">
        <f ca="1">IFERROR(_xludf.XLOOKUP(E4507,예산코드!D:D,예산코드!A:A),"")</f>
        <v/>
      </c>
      <c r="E4507" s="541"/>
      <c r="F4507" s="544"/>
      <c r="G4507" s="508"/>
      <c r="H4507" s="509"/>
      <c r="I4507" s="541"/>
      <c r="J4507" s="541"/>
      <c r="K4507" s="545"/>
      <c r="L4507" s="545"/>
      <c r="M4507" s="545" t="str">
        <f t="array" aca="1" ref="M4507" ca="1">IFERROR(_xludf.IFS(지출내역_LMT!$J4507="원천",지출내역_LMT!$K4507*3.3%*-1,지출내역_LMT!$J4507="원천/고용",SUM(지출내역_LMT!$K4507*3.3%*-1,지출내역_LMT!$K4507*75%*0.8%*-1)),"")</f>
        <v/>
      </c>
      <c r="N4507" s="545"/>
      <c r="O4507" s="541"/>
      <c r="P4507" s="541"/>
      <c r="Q4507" s="537"/>
      <c r="R4507" s="537"/>
      <c r="S4507" s="537"/>
    </row>
    <row r="4508" spans="2:19" ht="18.75" customHeight="1">
      <c r="B4508" s="540"/>
      <c r="C4508" s="540"/>
      <c r="D4508" s="538" t="str">
        <f ca="1">IFERROR(_xludf.XLOOKUP(E4508,예산코드!D:D,예산코드!A:A),"")</f>
        <v/>
      </c>
      <c r="E4508" s="540"/>
      <c r="F4508" s="542"/>
      <c r="G4508" s="506"/>
      <c r="H4508" s="507"/>
      <c r="I4508" s="540"/>
      <c r="J4508" s="540"/>
      <c r="K4508" s="543"/>
      <c r="L4508" s="543"/>
      <c r="M4508" s="543" t="str">
        <f t="array" aca="1" ref="M4508" ca="1">IFERROR(_xludf.IFS(지출내역_LMT!$J4508="원천",지출내역_LMT!$K4508*3.3%*-1,지출내역_LMT!$J4508="원천/고용",SUM(지출내역_LMT!$K4508*3.3%*-1,지출내역_LMT!$K4508*75%*0.8%*-1)),"")</f>
        <v/>
      </c>
      <c r="N4508" s="543"/>
      <c r="O4508" s="540"/>
      <c r="P4508" s="540"/>
      <c r="Q4508" s="537"/>
      <c r="R4508" s="537"/>
      <c r="S4508" s="537"/>
    </row>
    <row r="4509" spans="2:19" ht="18.75" customHeight="1">
      <c r="B4509" s="541"/>
      <c r="C4509" s="541"/>
      <c r="D4509" s="538" t="str">
        <f ca="1">IFERROR(_xludf.XLOOKUP(E4509,예산코드!D:D,예산코드!A:A),"")</f>
        <v/>
      </c>
      <c r="E4509" s="541"/>
      <c r="F4509" s="544"/>
      <c r="G4509" s="508"/>
      <c r="H4509" s="509"/>
      <c r="I4509" s="541"/>
      <c r="J4509" s="541"/>
      <c r="K4509" s="545"/>
      <c r="L4509" s="545"/>
      <c r="M4509" s="545" t="str">
        <f t="array" aca="1" ref="M4509" ca="1">IFERROR(_xludf.IFS(지출내역_LMT!$J4509="원천",지출내역_LMT!$K4509*3.3%*-1,지출내역_LMT!$J4509="원천/고용",SUM(지출내역_LMT!$K4509*3.3%*-1,지출내역_LMT!$K4509*75%*0.8%*-1)),"")</f>
        <v/>
      </c>
      <c r="N4509" s="545"/>
      <c r="O4509" s="541"/>
      <c r="P4509" s="541"/>
      <c r="Q4509" s="537"/>
      <c r="R4509" s="537"/>
      <c r="S4509" s="537"/>
    </row>
    <row r="4510" spans="2:19" ht="18.75" customHeight="1">
      <c r="B4510" s="540"/>
      <c r="C4510" s="540"/>
      <c r="D4510" s="538" t="str">
        <f ca="1">IFERROR(_xludf.XLOOKUP(E4510,예산코드!D:D,예산코드!A:A),"")</f>
        <v/>
      </c>
      <c r="E4510" s="540"/>
      <c r="F4510" s="542"/>
      <c r="G4510" s="506"/>
      <c r="H4510" s="507"/>
      <c r="I4510" s="540"/>
      <c r="J4510" s="540"/>
      <c r="K4510" s="543"/>
      <c r="L4510" s="543"/>
      <c r="M4510" s="543" t="str">
        <f t="array" aca="1" ref="M4510" ca="1">IFERROR(_xludf.IFS(지출내역_LMT!$J4510="원천",지출내역_LMT!$K4510*3.3%*-1,지출내역_LMT!$J4510="원천/고용",SUM(지출내역_LMT!$K4510*3.3%*-1,지출내역_LMT!$K4510*75%*0.8%*-1)),"")</f>
        <v/>
      </c>
      <c r="N4510" s="543"/>
      <c r="O4510" s="540"/>
      <c r="P4510" s="540"/>
      <c r="Q4510" s="537"/>
      <c r="R4510" s="537"/>
      <c r="S4510" s="537"/>
    </row>
    <row r="4511" spans="2:19" ht="18.75" customHeight="1">
      <c r="B4511" s="541"/>
      <c r="C4511" s="541"/>
      <c r="D4511" s="538" t="str">
        <f ca="1">IFERROR(_xludf.XLOOKUP(E4511,예산코드!D:D,예산코드!A:A),"")</f>
        <v/>
      </c>
      <c r="E4511" s="541"/>
      <c r="F4511" s="544"/>
      <c r="G4511" s="508"/>
      <c r="H4511" s="509"/>
      <c r="I4511" s="541"/>
      <c r="J4511" s="541"/>
      <c r="K4511" s="545"/>
      <c r="L4511" s="545"/>
      <c r="M4511" s="545" t="str">
        <f t="array" aca="1" ref="M4511" ca="1">IFERROR(_xludf.IFS(지출내역_LMT!$J4511="원천",지출내역_LMT!$K4511*3.3%*-1,지출내역_LMT!$J4511="원천/고용",SUM(지출내역_LMT!$K4511*3.3%*-1,지출내역_LMT!$K4511*75%*0.8%*-1)),"")</f>
        <v/>
      </c>
      <c r="N4511" s="545"/>
      <c r="O4511" s="541"/>
      <c r="P4511" s="541"/>
      <c r="Q4511" s="537"/>
      <c r="R4511" s="537"/>
      <c r="S4511" s="537"/>
    </row>
    <row r="4512" spans="2:19" ht="18.75" customHeight="1">
      <c r="B4512" s="540"/>
      <c r="C4512" s="540"/>
      <c r="D4512" s="538" t="str">
        <f ca="1">IFERROR(_xludf.XLOOKUP(E4512,예산코드!D:D,예산코드!A:A),"")</f>
        <v/>
      </c>
      <c r="E4512" s="540"/>
      <c r="F4512" s="542"/>
      <c r="G4512" s="506"/>
      <c r="H4512" s="507"/>
      <c r="I4512" s="540"/>
      <c r="J4512" s="540"/>
      <c r="K4512" s="543"/>
      <c r="L4512" s="543"/>
      <c r="M4512" s="543" t="str">
        <f t="array" aca="1" ref="M4512" ca="1">IFERROR(_xludf.IFS(지출내역_LMT!$J4512="원천",지출내역_LMT!$K4512*3.3%*-1,지출내역_LMT!$J4512="원천/고용",SUM(지출내역_LMT!$K4512*3.3%*-1,지출내역_LMT!$K4512*75%*0.8%*-1)),"")</f>
        <v/>
      </c>
      <c r="N4512" s="543"/>
      <c r="O4512" s="540"/>
      <c r="P4512" s="540"/>
      <c r="Q4512" s="537"/>
      <c r="R4512" s="537"/>
      <c r="S4512" s="537"/>
    </row>
    <row r="4513" spans="2:19" ht="18.75" customHeight="1">
      <c r="B4513" s="541"/>
      <c r="C4513" s="541"/>
      <c r="D4513" s="538" t="str">
        <f ca="1">IFERROR(_xludf.XLOOKUP(E4513,예산코드!D:D,예산코드!A:A),"")</f>
        <v/>
      </c>
      <c r="E4513" s="541"/>
      <c r="F4513" s="544"/>
      <c r="G4513" s="508"/>
      <c r="H4513" s="509"/>
      <c r="I4513" s="541"/>
      <c r="J4513" s="541"/>
      <c r="K4513" s="545"/>
      <c r="L4513" s="545"/>
      <c r="M4513" s="545" t="str">
        <f t="array" aca="1" ref="M4513" ca="1">IFERROR(_xludf.IFS(지출내역_LMT!$J4513="원천",지출내역_LMT!$K4513*3.3%*-1,지출내역_LMT!$J4513="원천/고용",SUM(지출내역_LMT!$K4513*3.3%*-1,지출내역_LMT!$K4513*75%*0.8%*-1)),"")</f>
        <v/>
      </c>
      <c r="N4513" s="545"/>
      <c r="O4513" s="541"/>
      <c r="P4513" s="541"/>
      <c r="Q4513" s="537"/>
      <c r="R4513" s="537"/>
      <c r="S4513" s="537"/>
    </row>
    <row r="4514" spans="2:19" ht="18.75" customHeight="1">
      <c r="B4514" s="540"/>
      <c r="C4514" s="540"/>
      <c r="D4514" s="538" t="str">
        <f ca="1">IFERROR(_xludf.XLOOKUP(E4514,예산코드!D:D,예산코드!A:A),"")</f>
        <v/>
      </c>
      <c r="E4514" s="540"/>
      <c r="F4514" s="542"/>
      <c r="G4514" s="506"/>
      <c r="H4514" s="507"/>
      <c r="I4514" s="540"/>
      <c r="J4514" s="540"/>
      <c r="K4514" s="543"/>
      <c r="L4514" s="543"/>
      <c r="M4514" s="543" t="str">
        <f t="array" aca="1" ref="M4514" ca="1">IFERROR(_xludf.IFS(지출내역_LMT!$J4514="원천",지출내역_LMT!$K4514*3.3%*-1,지출내역_LMT!$J4514="원천/고용",SUM(지출내역_LMT!$K4514*3.3%*-1,지출내역_LMT!$K4514*75%*0.8%*-1)),"")</f>
        <v/>
      </c>
      <c r="N4514" s="543"/>
      <c r="O4514" s="540"/>
      <c r="P4514" s="540"/>
      <c r="Q4514" s="537"/>
      <c r="R4514" s="537"/>
      <c r="S4514" s="537"/>
    </row>
    <row r="4515" spans="2:19" ht="18.75" customHeight="1">
      <c r="B4515" s="541"/>
      <c r="C4515" s="541"/>
      <c r="D4515" s="538" t="str">
        <f ca="1">IFERROR(_xludf.XLOOKUP(E4515,예산코드!D:D,예산코드!A:A),"")</f>
        <v/>
      </c>
      <c r="E4515" s="541"/>
      <c r="F4515" s="544"/>
      <c r="G4515" s="508"/>
      <c r="H4515" s="509"/>
      <c r="I4515" s="541"/>
      <c r="J4515" s="541"/>
      <c r="K4515" s="545"/>
      <c r="L4515" s="545"/>
      <c r="M4515" s="545" t="str">
        <f t="array" aca="1" ref="M4515" ca="1">IFERROR(_xludf.IFS(지출내역_LMT!$J4515="원천",지출내역_LMT!$K4515*3.3%*-1,지출내역_LMT!$J4515="원천/고용",SUM(지출내역_LMT!$K4515*3.3%*-1,지출내역_LMT!$K4515*75%*0.8%*-1)),"")</f>
        <v/>
      </c>
      <c r="N4515" s="545"/>
      <c r="O4515" s="541"/>
      <c r="P4515" s="541"/>
      <c r="Q4515" s="537"/>
      <c r="R4515" s="537"/>
      <c r="S4515" s="537"/>
    </row>
    <row r="4516" spans="2:19" ht="18.75" customHeight="1">
      <c r="B4516" s="540"/>
      <c r="C4516" s="540"/>
      <c r="D4516" s="538" t="str">
        <f ca="1">IFERROR(_xludf.XLOOKUP(E4516,예산코드!D:D,예산코드!A:A),"")</f>
        <v/>
      </c>
      <c r="E4516" s="540"/>
      <c r="F4516" s="542"/>
      <c r="G4516" s="506"/>
      <c r="H4516" s="507"/>
      <c r="I4516" s="540"/>
      <c r="J4516" s="540"/>
      <c r="K4516" s="543"/>
      <c r="L4516" s="543"/>
      <c r="M4516" s="543" t="str">
        <f t="array" aca="1" ref="M4516" ca="1">IFERROR(_xludf.IFS(지출내역_LMT!$J4516="원천",지출내역_LMT!$K4516*3.3%*-1,지출내역_LMT!$J4516="원천/고용",SUM(지출내역_LMT!$K4516*3.3%*-1,지출내역_LMT!$K4516*75%*0.8%*-1)),"")</f>
        <v/>
      </c>
      <c r="N4516" s="543"/>
      <c r="O4516" s="540"/>
      <c r="P4516" s="540"/>
      <c r="Q4516" s="537"/>
      <c r="R4516" s="537"/>
      <c r="S4516" s="537"/>
    </row>
    <row r="4517" spans="2:19" ht="18.75" customHeight="1">
      <c r="B4517" s="541"/>
      <c r="C4517" s="541"/>
      <c r="D4517" s="538" t="str">
        <f ca="1">IFERROR(_xludf.XLOOKUP(E4517,예산코드!D:D,예산코드!A:A),"")</f>
        <v/>
      </c>
      <c r="E4517" s="541"/>
      <c r="F4517" s="544"/>
      <c r="G4517" s="508"/>
      <c r="H4517" s="509"/>
      <c r="I4517" s="541"/>
      <c r="J4517" s="541"/>
      <c r="K4517" s="545"/>
      <c r="L4517" s="545"/>
      <c r="M4517" s="545" t="str">
        <f t="array" aca="1" ref="M4517" ca="1">IFERROR(_xludf.IFS(지출내역_LMT!$J4517="원천",지출내역_LMT!$K4517*3.3%*-1,지출내역_LMT!$J4517="원천/고용",SUM(지출내역_LMT!$K4517*3.3%*-1,지출내역_LMT!$K4517*75%*0.8%*-1)),"")</f>
        <v/>
      </c>
      <c r="N4517" s="545"/>
      <c r="O4517" s="541"/>
      <c r="P4517" s="541"/>
      <c r="Q4517" s="537"/>
      <c r="R4517" s="537"/>
      <c r="S4517" s="537"/>
    </row>
    <row r="4518" spans="2:19" ht="18.75" customHeight="1">
      <c r="B4518" s="540"/>
      <c r="C4518" s="540"/>
      <c r="D4518" s="538" t="str">
        <f ca="1">IFERROR(_xludf.XLOOKUP(E4518,예산코드!D:D,예산코드!A:A),"")</f>
        <v/>
      </c>
      <c r="E4518" s="540"/>
      <c r="F4518" s="542"/>
      <c r="G4518" s="506"/>
      <c r="H4518" s="507"/>
      <c r="I4518" s="540"/>
      <c r="J4518" s="540"/>
      <c r="K4518" s="543"/>
      <c r="L4518" s="543"/>
      <c r="M4518" s="543" t="str">
        <f t="array" aca="1" ref="M4518" ca="1">IFERROR(_xludf.IFS(지출내역_LMT!$J4518="원천",지출내역_LMT!$K4518*3.3%*-1,지출내역_LMT!$J4518="원천/고용",SUM(지출내역_LMT!$K4518*3.3%*-1,지출내역_LMT!$K4518*75%*0.8%*-1)),"")</f>
        <v/>
      </c>
      <c r="N4518" s="543"/>
      <c r="O4518" s="540"/>
      <c r="P4518" s="540"/>
      <c r="Q4518" s="537"/>
      <c r="R4518" s="537"/>
      <c r="S4518" s="537"/>
    </row>
    <row r="4519" spans="2:19" ht="18.75" customHeight="1">
      <c r="B4519" s="541"/>
      <c r="C4519" s="541"/>
      <c r="D4519" s="538" t="str">
        <f ca="1">IFERROR(_xludf.XLOOKUP(E4519,예산코드!D:D,예산코드!A:A),"")</f>
        <v/>
      </c>
      <c r="E4519" s="541"/>
      <c r="F4519" s="544"/>
      <c r="G4519" s="508"/>
      <c r="H4519" s="509"/>
      <c r="I4519" s="541"/>
      <c r="J4519" s="541"/>
      <c r="K4519" s="545"/>
      <c r="L4519" s="545"/>
      <c r="M4519" s="545" t="str">
        <f t="array" aca="1" ref="M4519" ca="1">IFERROR(_xludf.IFS(지출내역_LMT!$J4519="원천",지출내역_LMT!$K4519*3.3%*-1,지출내역_LMT!$J4519="원천/고용",SUM(지출내역_LMT!$K4519*3.3%*-1,지출내역_LMT!$K4519*75%*0.8%*-1)),"")</f>
        <v/>
      </c>
      <c r="N4519" s="545"/>
      <c r="O4519" s="541"/>
      <c r="P4519" s="541"/>
      <c r="Q4519" s="537"/>
      <c r="R4519" s="537"/>
      <c r="S4519" s="537"/>
    </row>
    <row r="4520" spans="2:19" ht="18.75" customHeight="1">
      <c r="B4520" s="540"/>
      <c r="C4520" s="540"/>
      <c r="D4520" s="538" t="str">
        <f ca="1">IFERROR(_xludf.XLOOKUP(E4520,예산코드!D:D,예산코드!A:A),"")</f>
        <v/>
      </c>
      <c r="E4520" s="540"/>
      <c r="F4520" s="542"/>
      <c r="G4520" s="506"/>
      <c r="H4520" s="507"/>
      <c r="I4520" s="540"/>
      <c r="J4520" s="540"/>
      <c r="K4520" s="543"/>
      <c r="L4520" s="543"/>
      <c r="M4520" s="543" t="str">
        <f t="array" aca="1" ref="M4520" ca="1">IFERROR(_xludf.IFS(지출내역_LMT!$J4520="원천",지출내역_LMT!$K4520*3.3%*-1,지출내역_LMT!$J4520="원천/고용",SUM(지출내역_LMT!$K4520*3.3%*-1,지출내역_LMT!$K4520*75%*0.8%*-1)),"")</f>
        <v/>
      </c>
      <c r="N4520" s="543"/>
      <c r="O4520" s="540"/>
      <c r="P4520" s="540"/>
      <c r="Q4520" s="537"/>
      <c r="R4520" s="537"/>
      <c r="S4520" s="537"/>
    </row>
    <row r="4521" spans="2:19" ht="18.75" customHeight="1">
      <c r="B4521" s="541"/>
      <c r="C4521" s="541"/>
      <c r="D4521" s="538" t="str">
        <f ca="1">IFERROR(_xludf.XLOOKUP(E4521,예산코드!D:D,예산코드!A:A),"")</f>
        <v/>
      </c>
      <c r="E4521" s="541"/>
      <c r="F4521" s="544"/>
      <c r="G4521" s="508"/>
      <c r="H4521" s="509"/>
      <c r="I4521" s="541"/>
      <c r="J4521" s="541"/>
      <c r="K4521" s="545"/>
      <c r="L4521" s="545"/>
      <c r="M4521" s="545" t="str">
        <f t="array" aca="1" ref="M4521" ca="1">IFERROR(_xludf.IFS(지출내역_LMT!$J4521="원천",지출내역_LMT!$K4521*3.3%*-1,지출내역_LMT!$J4521="원천/고용",SUM(지출내역_LMT!$K4521*3.3%*-1,지출내역_LMT!$K4521*75%*0.8%*-1)),"")</f>
        <v/>
      </c>
      <c r="N4521" s="545"/>
      <c r="O4521" s="541"/>
      <c r="P4521" s="541"/>
      <c r="Q4521" s="537"/>
      <c r="R4521" s="537"/>
      <c r="S4521" s="537"/>
    </row>
    <row r="4522" spans="2:19" ht="18.75" customHeight="1">
      <c r="B4522" s="540"/>
      <c r="C4522" s="540"/>
      <c r="D4522" s="538" t="str">
        <f ca="1">IFERROR(_xludf.XLOOKUP(E4522,예산코드!D:D,예산코드!A:A),"")</f>
        <v/>
      </c>
      <c r="E4522" s="540"/>
      <c r="F4522" s="542"/>
      <c r="G4522" s="506"/>
      <c r="H4522" s="507"/>
      <c r="I4522" s="540"/>
      <c r="J4522" s="540"/>
      <c r="K4522" s="543"/>
      <c r="L4522" s="543"/>
      <c r="M4522" s="543" t="str">
        <f t="array" aca="1" ref="M4522" ca="1">IFERROR(_xludf.IFS(지출내역_LMT!$J4522="원천",지출내역_LMT!$K4522*3.3%*-1,지출내역_LMT!$J4522="원천/고용",SUM(지출내역_LMT!$K4522*3.3%*-1,지출내역_LMT!$K4522*75%*0.8%*-1)),"")</f>
        <v/>
      </c>
      <c r="N4522" s="543"/>
      <c r="O4522" s="540"/>
      <c r="P4522" s="540"/>
      <c r="Q4522" s="537"/>
      <c r="R4522" s="537"/>
      <c r="S4522" s="537"/>
    </row>
    <row r="4523" spans="2:19" ht="18.75" customHeight="1">
      <c r="B4523" s="541"/>
      <c r="C4523" s="541"/>
      <c r="D4523" s="538" t="str">
        <f ca="1">IFERROR(_xludf.XLOOKUP(E4523,예산코드!D:D,예산코드!A:A),"")</f>
        <v/>
      </c>
      <c r="E4523" s="541"/>
      <c r="F4523" s="544"/>
      <c r="G4523" s="508"/>
      <c r="H4523" s="509"/>
      <c r="I4523" s="541"/>
      <c r="J4523" s="541"/>
      <c r="K4523" s="545"/>
      <c r="L4523" s="545"/>
      <c r="M4523" s="545" t="str">
        <f t="array" aca="1" ref="M4523" ca="1">IFERROR(_xludf.IFS(지출내역_LMT!$J4523="원천",지출내역_LMT!$K4523*3.3%*-1,지출내역_LMT!$J4523="원천/고용",SUM(지출내역_LMT!$K4523*3.3%*-1,지출내역_LMT!$K4523*75%*0.8%*-1)),"")</f>
        <v/>
      </c>
      <c r="N4523" s="545"/>
      <c r="O4523" s="541"/>
      <c r="P4523" s="541"/>
      <c r="Q4523" s="537"/>
      <c r="R4523" s="537"/>
      <c r="S4523" s="537"/>
    </row>
    <row r="4524" spans="2:19" ht="18.75" customHeight="1">
      <c r="B4524" s="540"/>
      <c r="C4524" s="540"/>
      <c r="D4524" s="538" t="str">
        <f ca="1">IFERROR(_xludf.XLOOKUP(E4524,예산코드!D:D,예산코드!A:A),"")</f>
        <v/>
      </c>
      <c r="E4524" s="540"/>
      <c r="F4524" s="542"/>
      <c r="G4524" s="506"/>
      <c r="H4524" s="507"/>
      <c r="I4524" s="540"/>
      <c r="J4524" s="540"/>
      <c r="K4524" s="543"/>
      <c r="L4524" s="543"/>
      <c r="M4524" s="543" t="str">
        <f t="array" aca="1" ref="M4524" ca="1">IFERROR(_xludf.IFS(지출내역_LMT!$J4524="원천",지출내역_LMT!$K4524*3.3%*-1,지출내역_LMT!$J4524="원천/고용",SUM(지출내역_LMT!$K4524*3.3%*-1,지출내역_LMT!$K4524*75%*0.8%*-1)),"")</f>
        <v/>
      </c>
      <c r="N4524" s="543"/>
      <c r="O4524" s="540"/>
      <c r="P4524" s="540"/>
      <c r="Q4524" s="537"/>
      <c r="R4524" s="537"/>
      <c r="S4524" s="537"/>
    </row>
    <row r="4525" spans="2:19" ht="18.75" customHeight="1">
      <c r="B4525" s="541"/>
      <c r="C4525" s="541"/>
      <c r="D4525" s="538" t="str">
        <f ca="1">IFERROR(_xludf.XLOOKUP(E4525,예산코드!D:D,예산코드!A:A),"")</f>
        <v/>
      </c>
      <c r="E4525" s="541"/>
      <c r="F4525" s="544"/>
      <c r="G4525" s="508"/>
      <c r="H4525" s="509"/>
      <c r="I4525" s="541"/>
      <c r="J4525" s="541"/>
      <c r="K4525" s="545"/>
      <c r="L4525" s="545"/>
      <c r="M4525" s="545" t="str">
        <f t="array" aca="1" ref="M4525" ca="1">IFERROR(_xludf.IFS(지출내역_LMT!$J4525="원천",지출내역_LMT!$K4525*3.3%*-1,지출내역_LMT!$J4525="원천/고용",SUM(지출내역_LMT!$K4525*3.3%*-1,지출내역_LMT!$K4525*75%*0.8%*-1)),"")</f>
        <v/>
      </c>
      <c r="N4525" s="545"/>
      <c r="O4525" s="541"/>
      <c r="P4525" s="541"/>
      <c r="Q4525" s="537"/>
      <c r="R4525" s="537"/>
      <c r="S4525" s="537"/>
    </row>
    <row r="4526" spans="2:19" ht="18.75" customHeight="1">
      <c r="B4526" s="540"/>
      <c r="C4526" s="540"/>
      <c r="D4526" s="538" t="str">
        <f ca="1">IFERROR(_xludf.XLOOKUP(E4526,예산코드!D:D,예산코드!A:A),"")</f>
        <v/>
      </c>
      <c r="E4526" s="540"/>
      <c r="F4526" s="542"/>
      <c r="G4526" s="506"/>
      <c r="H4526" s="507"/>
      <c r="I4526" s="540"/>
      <c r="J4526" s="540"/>
      <c r="K4526" s="543"/>
      <c r="L4526" s="543"/>
      <c r="M4526" s="543" t="str">
        <f t="array" aca="1" ref="M4526" ca="1">IFERROR(_xludf.IFS(지출내역_LMT!$J4526="원천",지출내역_LMT!$K4526*3.3%*-1,지출내역_LMT!$J4526="원천/고용",SUM(지출내역_LMT!$K4526*3.3%*-1,지출내역_LMT!$K4526*75%*0.8%*-1)),"")</f>
        <v/>
      </c>
      <c r="N4526" s="543"/>
      <c r="O4526" s="540"/>
      <c r="P4526" s="540"/>
      <c r="Q4526" s="537"/>
      <c r="R4526" s="537"/>
      <c r="S4526" s="537"/>
    </row>
    <row r="4527" spans="2:19" ht="18.75" customHeight="1">
      <c r="B4527" s="541"/>
      <c r="C4527" s="541"/>
      <c r="D4527" s="538" t="str">
        <f ca="1">IFERROR(_xludf.XLOOKUP(E4527,예산코드!D:D,예산코드!A:A),"")</f>
        <v/>
      </c>
      <c r="E4527" s="541"/>
      <c r="F4527" s="544"/>
      <c r="G4527" s="508"/>
      <c r="H4527" s="509"/>
      <c r="I4527" s="541"/>
      <c r="J4527" s="541"/>
      <c r="K4527" s="545"/>
      <c r="L4527" s="545"/>
      <c r="M4527" s="545" t="str">
        <f t="array" aca="1" ref="M4527" ca="1">IFERROR(_xludf.IFS(지출내역_LMT!$J4527="원천",지출내역_LMT!$K4527*3.3%*-1,지출내역_LMT!$J4527="원천/고용",SUM(지출내역_LMT!$K4527*3.3%*-1,지출내역_LMT!$K4527*75%*0.8%*-1)),"")</f>
        <v/>
      </c>
      <c r="N4527" s="545"/>
      <c r="O4527" s="541"/>
      <c r="P4527" s="541"/>
      <c r="Q4527" s="537"/>
      <c r="R4527" s="537"/>
      <c r="S4527" s="537"/>
    </row>
    <row r="4528" spans="2:19" ht="18.75" customHeight="1">
      <c r="B4528" s="540"/>
      <c r="C4528" s="540"/>
      <c r="D4528" s="538" t="str">
        <f ca="1">IFERROR(_xludf.XLOOKUP(E4528,예산코드!D:D,예산코드!A:A),"")</f>
        <v/>
      </c>
      <c r="E4528" s="540"/>
      <c r="F4528" s="542"/>
      <c r="G4528" s="506"/>
      <c r="H4528" s="507"/>
      <c r="I4528" s="540"/>
      <c r="J4528" s="540"/>
      <c r="K4528" s="543"/>
      <c r="L4528" s="543"/>
      <c r="M4528" s="543" t="str">
        <f t="array" aca="1" ref="M4528" ca="1">IFERROR(_xludf.IFS(지출내역_LMT!$J4528="원천",지출내역_LMT!$K4528*3.3%*-1,지출내역_LMT!$J4528="원천/고용",SUM(지출내역_LMT!$K4528*3.3%*-1,지출내역_LMT!$K4528*75%*0.8%*-1)),"")</f>
        <v/>
      </c>
      <c r="N4528" s="543"/>
      <c r="O4528" s="540"/>
      <c r="P4528" s="540"/>
      <c r="Q4528" s="537"/>
      <c r="R4528" s="537"/>
      <c r="S4528" s="537"/>
    </row>
    <row r="4529" spans="2:19" ht="18.75" customHeight="1">
      <c r="B4529" s="541"/>
      <c r="C4529" s="541"/>
      <c r="D4529" s="538" t="str">
        <f ca="1">IFERROR(_xludf.XLOOKUP(E4529,예산코드!D:D,예산코드!A:A),"")</f>
        <v/>
      </c>
      <c r="E4529" s="541"/>
      <c r="F4529" s="544"/>
      <c r="G4529" s="508"/>
      <c r="H4529" s="509"/>
      <c r="I4529" s="541"/>
      <c r="J4529" s="541"/>
      <c r="K4529" s="545"/>
      <c r="L4529" s="545"/>
      <c r="M4529" s="545" t="str">
        <f t="array" aca="1" ref="M4529" ca="1">IFERROR(_xludf.IFS(지출내역_LMT!$J4529="원천",지출내역_LMT!$K4529*3.3%*-1,지출내역_LMT!$J4529="원천/고용",SUM(지출내역_LMT!$K4529*3.3%*-1,지출내역_LMT!$K4529*75%*0.8%*-1)),"")</f>
        <v/>
      </c>
      <c r="N4529" s="545"/>
      <c r="O4529" s="541"/>
      <c r="P4529" s="541"/>
      <c r="Q4529" s="537"/>
      <c r="R4529" s="537"/>
      <c r="S4529" s="537"/>
    </row>
    <row r="4530" spans="2:19" ht="18.75" customHeight="1">
      <c r="B4530" s="540"/>
      <c r="C4530" s="540"/>
      <c r="D4530" s="538" t="str">
        <f ca="1">IFERROR(_xludf.XLOOKUP(E4530,예산코드!D:D,예산코드!A:A),"")</f>
        <v/>
      </c>
      <c r="E4530" s="540"/>
      <c r="F4530" s="542"/>
      <c r="G4530" s="506"/>
      <c r="H4530" s="507"/>
      <c r="I4530" s="540"/>
      <c r="J4530" s="540"/>
      <c r="K4530" s="543"/>
      <c r="L4530" s="543"/>
      <c r="M4530" s="543" t="str">
        <f t="array" aca="1" ref="M4530" ca="1">IFERROR(_xludf.IFS(지출내역_LMT!$J4530="원천",지출내역_LMT!$K4530*3.3%*-1,지출내역_LMT!$J4530="원천/고용",SUM(지출내역_LMT!$K4530*3.3%*-1,지출내역_LMT!$K4530*75%*0.8%*-1)),"")</f>
        <v/>
      </c>
      <c r="N4530" s="543"/>
      <c r="O4530" s="540"/>
      <c r="P4530" s="540"/>
      <c r="Q4530" s="537"/>
      <c r="R4530" s="537"/>
      <c r="S4530" s="537"/>
    </row>
    <row r="4531" spans="2:19" ht="18.75" customHeight="1">
      <c r="B4531" s="541"/>
      <c r="C4531" s="541"/>
      <c r="D4531" s="538" t="str">
        <f ca="1">IFERROR(_xludf.XLOOKUP(E4531,예산코드!D:D,예산코드!A:A),"")</f>
        <v/>
      </c>
      <c r="E4531" s="541"/>
      <c r="F4531" s="544"/>
      <c r="G4531" s="508"/>
      <c r="H4531" s="509"/>
      <c r="I4531" s="541"/>
      <c r="J4531" s="541"/>
      <c r="K4531" s="545"/>
      <c r="L4531" s="545"/>
      <c r="M4531" s="545" t="str">
        <f t="array" aca="1" ref="M4531" ca="1">IFERROR(_xludf.IFS(지출내역_LMT!$J4531="원천",지출내역_LMT!$K4531*3.3%*-1,지출내역_LMT!$J4531="원천/고용",SUM(지출내역_LMT!$K4531*3.3%*-1,지출내역_LMT!$K4531*75%*0.8%*-1)),"")</f>
        <v/>
      </c>
      <c r="N4531" s="545"/>
      <c r="O4531" s="541"/>
      <c r="P4531" s="541"/>
      <c r="Q4531" s="537"/>
      <c r="R4531" s="537"/>
      <c r="S4531" s="537"/>
    </row>
    <row r="4532" spans="2:19" ht="18.75" customHeight="1">
      <c r="B4532" s="540"/>
      <c r="C4532" s="540"/>
      <c r="D4532" s="538" t="str">
        <f ca="1">IFERROR(_xludf.XLOOKUP(E4532,예산코드!D:D,예산코드!A:A),"")</f>
        <v/>
      </c>
      <c r="E4532" s="540"/>
      <c r="F4532" s="542"/>
      <c r="G4532" s="506"/>
      <c r="H4532" s="507"/>
      <c r="I4532" s="540"/>
      <c r="J4532" s="540"/>
      <c r="K4532" s="543"/>
      <c r="L4532" s="543"/>
      <c r="M4532" s="543" t="str">
        <f t="array" aca="1" ref="M4532" ca="1">IFERROR(_xludf.IFS(지출내역_LMT!$J4532="원천",지출내역_LMT!$K4532*3.3%*-1,지출내역_LMT!$J4532="원천/고용",SUM(지출내역_LMT!$K4532*3.3%*-1,지출내역_LMT!$K4532*75%*0.8%*-1)),"")</f>
        <v/>
      </c>
      <c r="N4532" s="543"/>
      <c r="O4532" s="540"/>
      <c r="P4532" s="540"/>
      <c r="Q4532" s="537"/>
      <c r="R4532" s="537"/>
      <c r="S4532" s="537"/>
    </row>
    <row r="4533" spans="2:19" ht="18.75" customHeight="1">
      <c r="B4533" s="541"/>
      <c r="C4533" s="541"/>
      <c r="D4533" s="538" t="str">
        <f ca="1">IFERROR(_xludf.XLOOKUP(E4533,예산코드!D:D,예산코드!A:A),"")</f>
        <v/>
      </c>
      <c r="E4533" s="541"/>
      <c r="F4533" s="544"/>
      <c r="G4533" s="508"/>
      <c r="H4533" s="509"/>
      <c r="I4533" s="541"/>
      <c r="J4533" s="541"/>
      <c r="K4533" s="545"/>
      <c r="L4533" s="545"/>
      <c r="M4533" s="545" t="str">
        <f t="array" aca="1" ref="M4533" ca="1">IFERROR(_xludf.IFS(지출내역_LMT!$J4533="원천",지출내역_LMT!$K4533*3.3%*-1,지출내역_LMT!$J4533="원천/고용",SUM(지출내역_LMT!$K4533*3.3%*-1,지출내역_LMT!$K4533*75%*0.8%*-1)),"")</f>
        <v/>
      </c>
      <c r="N4533" s="545"/>
      <c r="O4533" s="541"/>
      <c r="P4533" s="541"/>
      <c r="Q4533" s="537"/>
      <c r="R4533" s="537"/>
      <c r="S4533" s="537"/>
    </row>
    <row r="4534" spans="2:19" ht="18.75" customHeight="1">
      <c r="B4534" s="540"/>
      <c r="C4534" s="540"/>
      <c r="D4534" s="538" t="str">
        <f ca="1">IFERROR(_xludf.XLOOKUP(E4534,예산코드!D:D,예산코드!A:A),"")</f>
        <v/>
      </c>
      <c r="E4534" s="540"/>
      <c r="F4534" s="542"/>
      <c r="G4534" s="506"/>
      <c r="H4534" s="507"/>
      <c r="I4534" s="540"/>
      <c r="J4534" s="540"/>
      <c r="K4534" s="543"/>
      <c r="L4534" s="543"/>
      <c r="M4534" s="543" t="str">
        <f t="array" aca="1" ref="M4534" ca="1">IFERROR(_xludf.IFS(지출내역_LMT!$J4534="원천",지출내역_LMT!$K4534*3.3%*-1,지출내역_LMT!$J4534="원천/고용",SUM(지출내역_LMT!$K4534*3.3%*-1,지출내역_LMT!$K4534*75%*0.8%*-1)),"")</f>
        <v/>
      </c>
      <c r="N4534" s="543"/>
      <c r="O4534" s="540"/>
      <c r="P4534" s="540"/>
      <c r="Q4534" s="537"/>
      <c r="R4534" s="537"/>
      <c r="S4534" s="537"/>
    </row>
    <row r="4535" spans="2:19" ht="18.75" customHeight="1">
      <c r="B4535" s="541"/>
      <c r="C4535" s="541"/>
      <c r="D4535" s="538" t="str">
        <f ca="1">IFERROR(_xludf.XLOOKUP(E4535,예산코드!D:D,예산코드!A:A),"")</f>
        <v/>
      </c>
      <c r="E4535" s="541"/>
      <c r="F4535" s="544"/>
      <c r="G4535" s="508"/>
      <c r="H4535" s="509"/>
      <c r="I4535" s="541"/>
      <c r="J4535" s="541"/>
      <c r="K4535" s="545"/>
      <c r="L4535" s="545"/>
      <c r="M4535" s="545" t="str">
        <f t="array" aca="1" ref="M4535" ca="1">IFERROR(_xludf.IFS(지출내역_LMT!$J4535="원천",지출내역_LMT!$K4535*3.3%*-1,지출내역_LMT!$J4535="원천/고용",SUM(지출내역_LMT!$K4535*3.3%*-1,지출내역_LMT!$K4535*75%*0.8%*-1)),"")</f>
        <v/>
      </c>
      <c r="N4535" s="545"/>
      <c r="O4535" s="541"/>
      <c r="P4535" s="541"/>
      <c r="Q4535" s="537"/>
      <c r="R4535" s="537"/>
      <c r="S4535" s="537"/>
    </row>
    <row r="4536" spans="2:19" ht="18.75" customHeight="1">
      <c r="B4536" s="540"/>
      <c r="C4536" s="540"/>
      <c r="D4536" s="538" t="str">
        <f ca="1">IFERROR(_xludf.XLOOKUP(E4536,예산코드!D:D,예산코드!A:A),"")</f>
        <v/>
      </c>
      <c r="E4536" s="540"/>
      <c r="F4536" s="542"/>
      <c r="G4536" s="506"/>
      <c r="H4536" s="507"/>
      <c r="I4536" s="540"/>
      <c r="J4536" s="540"/>
      <c r="K4536" s="543"/>
      <c r="L4536" s="543"/>
      <c r="M4536" s="543" t="str">
        <f t="array" aca="1" ref="M4536" ca="1">IFERROR(_xludf.IFS(지출내역_LMT!$J4536="원천",지출내역_LMT!$K4536*3.3%*-1,지출내역_LMT!$J4536="원천/고용",SUM(지출내역_LMT!$K4536*3.3%*-1,지출내역_LMT!$K4536*75%*0.8%*-1)),"")</f>
        <v/>
      </c>
      <c r="N4536" s="543"/>
      <c r="O4536" s="540"/>
      <c r="P4536" s="540"/>
      <c r="Q4536" s="537"/>
      <c r="R4536" s="537"/>
      <c r="S4536" s="537"/>
    </row>
    <row r="4537" spans="2:19" ht="18.75" customHeight="1">
      <c r="B4537" s="541"/>
      <c r="C4537" s="541"/>
      <c r="D4537" s="538" t="str">
        <f ca="1">IFERROR(_xludf.XLOOKUP(E4537,예산코드!D:D,예산코드!A:A),"")</f>
        <v/>
      </c>
      <c r="E4537" s="541"/>
      <c r="F4537" s="544"/>
      <c r="G4537" s="508"/>
      <c r="H4537" s="509"/>
      <c r="I4537" s="541"/>
      <c r="J4537" s="541"/>
      <c r="K4537" s="545"/>
      <c r="L4537" s="545"/>
      <c r="M4537" s="545" t="str">
        <f t="array" aca="1" ref="M4537" ca="1">IFERROR(_xludf.IFS(지출내역_LMT!$J4537="원천",지출내역_LMT!$K4537*3.3%*-1,지출내역_LMT!$J4537="원천/고용",SUM(지출내역_LMT!$K4537*3.3%*-1,지출내역_LMT!$K4537*75%*0.8%*-1)),"")</f>
        <v/>
      </c>
      <c r="N4537" s="545"/>
      <c r="O4537" s="541"/>
      <c r="P4537" s="541"/>
      <c r="Q4537" s="537"/>
      <c r="R4537" s="537"/>
      <c r="S4537" s="537"/>
    </row>
    <row r="4538" spans="2:19" ht="18.75" customHeight="1">
      <c r="B4538" s="540"/>
      <c r="C4538" s="540"/>
      <c r="D4538" s="538" t="str">
        <f ca="1">IFERROR(_xludf.XLOOKUP(E4538,예산코드!D:D,예산코드!A:A),"")</f>
        <v/>
      </c>
      <c r="E4538" s="540"/>
      <c r="F4538" s="542"/>
      <c r="G4538" s="506"/>
      <c r="H4538" s="507"/>
      <c r="I4538" s="540"/>
      <c r="J4538" s="540"/>
      <c r="K4538" s="543"/>
      <c r="L4538" s="543"/>
      <c r="M4538" s="543" t="str">
        <f t="array" aca="1" ref="M4538" ca="1">IFERROR(_xludf.IFS(지출내역_LMT!$J4538="원천",지출내역_LMT!$K4538*3.3%*-1,지출내역_LMT!$J4538="원천/고용",SUM(지출내역_LMT!$K4538*3.3%*-1,지출내역_LMT!$K4538*75%*0.8%*-1)),"")</f>
        <v/>
      </c>
      <c r="N4538" s="543"/>
      <c r="O4538" s="540"/>
      <c r="P4538" s="540"/>
      <c r="Q4538" s="537"/>
      <c r="R4538" s="537"/>
      <c r="S4538" s="537"/>
    </row>
    <row r="4539" spans="2:19" ht="18.75" customHeight="1">
      <c r="B4539" s="541"/>
      <c r="C4539" s="541"/>
      <c r="D4539" s="538" t="str">
        <f ca="1">IFERROR(_xludf.XLOOKUP(E4539,예산코드!D:D,예산코드!A:A),"")</f>
        <v/>
      </c>
      <c r="E4539" s="541"/>
      <c r="F4539" s="544"/>
      <c r="G4539" s="508"/>
      <c r="H4539" s="509"/>
      <c r="I4539" s="541"/>
      <c r="J4539" s="541"/>
      <c r="K4539" s="545"/>
      <c r="L4539" s="545"/>
      <c r="M4539" s="545" t="str">
        <f t="array" aca="1" ref="M4539" ca="1">IFERROR(_xludf.IFS(지출내역_LMT!$J4539="원천",지출내역_LMT!$K4539*3.3%*-1,지출내역_LMT!$J4539="원천/고용",SUM(지출내역_LMT!$K4539*3.3%*-1,지출내역_LMT!$K4539*75%*0.8%*-1)),"")</f>
        <v/>
      </c>
      <c r="N4539" s="545"/>
      <c r="O4539" s="541"/>
      <c r="P4539" s="541"/>
      <c r="Q4539" s="537"/>
      <c r="R4539" s="537"/>
      <c r="S4539" s="537"/>
    </row>
    <row r="4540" spans="2:19" ht="18.75" customHeight="1">
      <c r="B4540" s="540"/>
      <c r="C4540" s="540"/>
      <c r="D4540" s="538" t="str">
        <f ca="1">IFERROR(_xludf.XLOOKUP(E4540,예산코드!D:D,예산코드!A:A),"")</f>
        <v/>
      </c>
      <c r="E4540" s="540"/>
      <c r="F4540" s="542"/>
      <c r="G4540" s="506"/>
      <c r="H4540" s="507"/>
      <c r="I4540" s="540"/>
      <c r="J4540" s="540"/>
      <c r="K4540" s="543"/>
      <c r="L4540" s="543"/>
      <c r="M4540" s="543" t="str">
        <f t="array" aca="1" ref="M4540" ca="1">IFERROR(_xludf.IFS(지출내역_LMT!$J4540="원천",지출내역_LMT!$K4540*3.3%*-1,지출내역_LMT!$J4540="원천/고용",SUM(지출내역_LMT!$K4540*3.3%*-1,지출내역_LMT!$K4540*75%*0.8%*-1)),"")</f>
        <v/>
      </c>
      <c r="N4540" s="543"/>
      <c r="O4540" s="540"/>
      <c r="P4540" s="540"/>
      <c r="Q4540" s="537"/>
      <c r="R4540" s="537"/>
      <c r="S4540" s="537"/>
    </row>
    <row r="4541" spans="2:19" ht="18.75" customHeight="1">
      <c r="B4541" s="541"/>
      <c r="C4541" s="541"/>
      <c r="D4541" s="538" t="str">
        <f ca="1">IFERROR(_xludf.XLOOKUP(E4541,예산코드!D:D,예산코드!A:A),"")</f>
        <v/>
      </c>
      <c r="E4541" s="541"/>
      <c r="F4541" s="544"/>
      <c r="G4541" s="508"/>
      <c r="H4541" s="509"/>
      <c r="I4541" s="541"/>
      <c r="J4541" s="541"/>
      <c r="K4541" s="545"/>
      <c r="L4541" s="545"/>
      <c r="M4541" s="545" t="str">
        <f t="array" aca="1" ref="M4541" ca="1">IFERROR(_xludf.IFS(지출내역_LMT!$J4541="원천",지출내역_LMT!$K4541*3.3%*-1,지출내역_LMT!$J4541="원천/고용",SUM(지출내역_LMT!$K4541*3.3%*-1,지출내역_LMT!$K4541*75%*0.8%*-1)),"")</f>
        <v/>
      </c>
      <c r="N4541" s="545"/>
      <c r="O4541" s="541"/>
      <c r="P4541" s="541"/>
      <c r="Q4541" s="537"/>
      <c r="R4541" s="537"/>
      <c r="S4541" s="537"/>
    </row>
    <row r="4542" spans="2:19" ht="18.75" customHeight="1">
      <c r="B4542" s="540"/>
      <c r="C4542" s="540"/>
      <c r="D4542" s="538" t="str">
        <f ca="1">IFERROR(_xludf.XLOOKUP(E4542,예산코드!D:D,예산코드!A:A),"")</f>
        <v/>
      </c>
      <c r="E4542" s="540"/>
      <c r="F4542" s="542"/>
      <c r="G4542" s="506"/>
      <c r="H4542" s="507"/>
      <c r="I4542" s="540"/>
      <c r="J4542" s="540"/>
      <c r="K4542" s="543"/>
      <c r="L4542" s="543"/>
      <c r="M4542" s="543" t="str">
        <f t="array" aca="1" ref="M4542" ca="1">IFERROR(_xludf.IFS(지출내역_LMT!$J4542="원천",지출내역_LMT!$K4542*3.3%*-1,지출내역_LMT!$J4542="원천/고용",SUM(지출내역_LMT!$K4542*3.3%*-1,지출내역_LMT!$K4542*75%*0.8%*-1)),"")</f>
        <v/>
      </c>
      <c r="N4542" s="543"/>
      <c r="O4542" s="540"/>
      <c r="P4542" s="540"/>
      <c r="Q4542" s="537"/>
      <c r="R4542" s="537"/>
      <c r="S4542" s="537"/>
    </row>
    <row r="4543" spans="2:19" ht="18.75" customHeight="1">
      <c r="B4543" s="541"/>
      <c r="C4543" s="541"/>
      <c r="D4543" s="538" t="str">
        <f ca="1">IFERROR(_xludf.XLOOKUP(E4543,예산코드!D:D,예산코드!A:A),"")</f>
        <v/>
      </c>
      <c r="E4543" s="541"/>
      <c r="F4543" s="544"/>
      <c r="G4543" s="508"/>
      <c r="H4543" s="509"/>
      <c r="I4543" s="541"/>
      <c r="J4543" s="541"/>
      <c r="K4543" s="545"/>
      <c r="L4543" s="545"/>
      <c r="M4543" s="545" t="str">
        <f t="array" aca="1" ref="M4543" ca="1">IFERROR(_xludf.IFS(지출내역_LMT!$J4543="원천",지출내역_LMT!$K4543*3.3%*-1,지출내역_LMT!$J4543="원천/고용",SUM(지출내역_LMT!$K4543*3.3%*-1,지출내역_LMT!$K4543*75%*0.8%*-1)),"")</f>
        <v/>
      </c>
      <c r="N4543" s="545"/>
      <c r="O4543" s="541"/>
      <c r="P4543" s="541"/>
      <c r="Q4543" s="537"/>
      <c r="R4543" s="537"/>
      <c r="S4543" s="537"/>
    </row>
    <row r="4544" spans="2:19" ht="18.75" customHeight="1">
      <c r="B4544" s="540"/>
      <c r="C4544" s="540"/>
      <c r="D4544" s="538" t="str">
        <f ca="1">IFERROR(_xludf.XLOOKUP(E4544,예산코드!D:D,예산코드!A:A),"")</f>
        <v/>
      </c>
      <c r="E4544" s="540"/>
      <c r="F4544" s="542"/>
      <c r="G4544" s="506"/>
      <c r="H4544" s="507"/>
      <c r="I4544" s="540"/>
      <c r="J4544" s="540"/>
      <c r="K4544" s="543"/>
      <c r="L4544" s="543"/>
      <c r="M4544" s="543" t="str">
        <f t="array" aca="1" ref="M4544" ca="1">IFERROR(_xludf.IFS(지출내역_LMT!$J4544="원천",지출내역_LMT!$K4544*3.3%*-1,지출내역_LMT!$J4544="원천/고용",SUM(지출내역_LMT!$K4544*3.3%*-1,지출내역_LMT!$K4544*75%*0.8%*-1)),"")</f>
        <v/>
      </c>
      <c r="N4544" s="543"/>
      <c r="O4544" s="540"/>
      <c r="P4544" s="540"/>
      <c r="Q4544" s="537"/>
      <c r="R4544" s="537"/>
      <c r="S4544" s="537"/>
    </row>
    <row r="4545" spans="2:19" ht="18.75" customHeight="1">
      <c r="B4545" s="541"/>
      <c r="C4545" s="541"/>
      <c r="D4545" s="538" t="str">
        <f ca="1">IFERROR(_xludf.XLOOKUP(E4545,예산코드!D:D,예산코드!A:A),"")</f>
        <v/>
      </c>
      <c r="E4545" s="541"/>
      <c r="F4545" s="544"/>
      <c r="G4545" s="508"/>
      <c r="H4545" s="509"/>
      <c r="I4545" s="541"/>
      <c r="J4545" s="541"/>
      <c r="K4545" s="545"/>
      <c r="L4545" s="545"/>
      <c r="M4545" s="545" t="str">
        <f t="array" aca="1" ref="M4545" ca="1">IFERROR(_xludf.IFS(지출내역_LMT!$J4545="원천",지출내역_LMT!$K4545*3.3%*-1,지출내역_LMT!$J4545="원천/고용",SUM(지출내역_LMT!$K4545*3.3%*-1,지출내역_LMT!$K4545*75%*0.8%*-1)),"")</f>
        <v/>
      </c>
      <c r="N4545" s="545"/>
      <c r="O4545" s="541"/>
      <c r="P4545" s="541"/>
      <c r="Q4545" s="537"/>
      <c r="R4545" s="537"/>
      <c r="S4545" s="537"/>
    </row>
    <row r="4546" spans="2:19" ht="18.75" customHeight="1">
      <c r="B4546" s="540"/>
      <c r="C4546" s="540"/>
      <c r="D4546" s="538" t="str">
        <f ca="1">IFERROR(_xludf.XLOOKUP(E4546,예산코드!D:D,예산코드!A:A),"")</f>
        <v/>
      </c>
      <c r="E4546" s="540"/>
      <c r="F4546" s="542"/>
      <c r="G4546" s="506"/>
      <c r="H4546" s="507"/>
      <c r="I4546" s="540"/>
      <c r="J4546" s="540"/>
      <c r="K4546" s="543"/>
      <c r="L4546" s="543"/>
      <c r="M4546" s="543" t="str">
        <f t="array" aca="1" ref="M4546" ca="1">IFERROR(_xludf.IFS(지출내역_LMT!$J4546="원천",지출내역_LMT!$K4546*3.3%*-1,지출내역_LMT!$J4546="원천/고용",SUM(지출내역_LMT!$K4546*3.3%*-1,지출내역_LMT!$K4546*75%*0.8%*-1)),"")</f>
        <v/>
      </c>
      <c r="N4546" s="543"/>
      <c r="O4546" s="540"/>
      <c r="P4546" s="540"/>
      <c r="Q4546" s="537"/>
      <c r="R4546" s="537"/>
      <c r="S4546" s="537"/>
    </row>
    <row r="4547" spans="2:19" ht="18.75" customHeight="1">
      <c r="B4547" s="541"/>
      <c r="C4547" s="541"/>
      <c r="D4547" s="538" t="str">
        <f ca="1">IFERROR(_xludf.XLOOKUP(E4547,예산코드!D:D,예산코드!A:A),"")</f>
        <v/>
      </c>
      <c r="E4547" s="541"/>
      <c r="F4547" s="544"/>
      <c r="G4547" s="508"/>
      <c r="H4547" s="509"/>
      <c r="I4547" s="541"/>
      <c r="J4547" s="541"/>
      <c r="K4547" s="545"/>
      <c r="L4547" s="545"/>
      <c r="M4547" s="545" t="str">
        <f t="array" aca="1" ref="M4547" ca="1">IFERROR(_xludf.IFS(지출내역_LMT!$J4547="원천",지출내역_LMT!$K4547*3.3%*-1,지출내역_LMT!$J4547="원천/고용",SUM(지출내역_LMT!$K4547*3.3%*-1,지출내역_LMT!$K4547*75%*0.8%*-1)),"")</f>
        <v/>
      </c>
      <c r="N4547" s="545"/>
      <c r="O4547" s="541"/>
      <c r="P4547" s="541"/>
      <c r="Q4547" s="537"/>
      <c r="R4547" s="537"/>
      <c r="S4547" s="537"/>
    </row>
    <row r="4548" spans="2:19" ht="18.75" customHeight="1">
      <c r="B4548" s="540"/>
      <c r="C4548" s="540"/>
      <c r="D4548" s="538" t="str">
        <f ca="1">IFERROR(_xludf.XLOOKUP(E4548,예산코드!D:D,예산코드!A:A),"")</f>
        <v/>
      </c>
      <c r="E4548" s="540"/>
      <c r="F4548" s="542"/>
      <c r="G4548" s="506"/>
      <c r="H4548" s="507"/>
      <c r="I4548" s="540"/>
      <c r="J4548" s="540"/>
      <c r="K4548" s="543"/>
      <c r="L4548" s="543"/>
      <c r="M4548" s="543" t="str">
        <f t="array" aca="1" ref="M4548" ca="1">IFERROR(_xludf.IFS(지출내역_LMT!$J4548="원천",지출내역_LMT!$K4548*3.3%*-1,지출내역_LMT!$J4548="원천/고용",SUM(지출내역_LMT!$K4548*3.3%*-1,지출내역_LMT!$K4548*75%*0.8%*-1)),"")</f>
        <v/>
      </c>
      <c r="N4548" s="543"/>
      <c r="O4548" s="540"/>
      <c r="P4548" s="540"/>
      <c r="Q4548" s="537"/>
      <c r="R4548" s="537"/>
      <c r="S4548" s="537"/>
    </row>
    <row r="4549" spans="2:19" ht="18.75" customHeight="1">
      <c r="B4549" s="541"/>
      <c r="C4549" s="541"/>
      <c r="D4549" s="538" t="str">
        <f ca="1">IFERROR(_xludf.XLOOKUP(E4549,예산코드!D:D,예산코드!A:A),"")</f>
        <v/>
      </c>
      <c r="E4549" s="541"/>
      <c r="F4549" s="544"/>
      <c r="G4549" s="508"/>
      <c r="H4549" s="509"/>
      <c r="I4549" s="541"/>
      <c r="J4549" s="541"/>
      <c r="K4549" s="545"/>
      <c r="L4549" s="545"/>
      <c r="M4549" s="545" t="str">
        <f t="array" aca="1" ref="M4549" ca="1">IFERROR(_xludf.IFS(지출내역_LMT!$J4549="원천",지출내역_LMT!$K4549*3.3%*-1,지출내역_LMT!$J4549="원천/고용",SUM(지출내역_LMT!$K4549*3.3%*-1,지출내역_LMT!$K4549*75%*0.8%*-1)),"")</f>
        <v/>
      </c>
      <c r="N4549" s="545"/>
      <c r="O4549" s="541"/>
      <c r="P4549" s="541"/>
      <c r="Q4549" s="537"/>
      <c r="R4549" s="537"/>
      <c r="S4549" s="537"/>
    </row>
    <row r="4550" spans="2:19" ht="18.75" customHeight="1">
      <c r="B4550" s="540"/>
      <c r="C4550" s="540"/>
      <c r="D4550" s="538" t="str">
        <f ca="1">IFERROR(_xludf.XLOOKUP(E4550,예산코드!D:D,예산코드!A:A),"")</f>
        <v/>
      </c>
      <c r="E4550" s="540"/>
      <c r="F4550" s="542"/>
      <c r="G4550" s="506"/>
      <c r="H4550" s="507"/>
      <c r="I4550" s="540"/>
      <c r="J4550" s="540"/>
      <c r="K4550" s="543"/>
      <c r="L4550" s="543"/>
      <c r="M4550" s="543" t="str">
        <f t="array" aca="1" ref="M4550" ca="1">IFERROR(_xludf.IFS(지출내역_LMT!$J4550="원천",지출내역_LMT!$K4550*3.3%*-1,지출내역_LMT!$J4550="원천/고용",SUM(지출내역_LMT!$K4550*3.3%*-1,지출내역_LMT!$K4550*75%*0.8%*-1)),"")</f>
        <v/>
      </c>
      <c r="N4550" s="543"/>
      <c r="O4550" s="540"/>
      <c r="P4550" s="540"/>
      <c r="Q4550" s="537"/>
      <c r="R4550" s="537"/>
      <c r="S4550" s="537"/>
    </row>
    <row r="4551" spans="2:19" ht="18.75" customHeight="1">
      <c r="B4551" s="541"/>
      <c r="C4551" s="541"/>
      <c r="D4551" s="538" t="str">
        <f ca="1">IFERROR(_xludf.XLOOKUP(E4551,예산코드!D:D,예산코드!A:A),"")</f>
        <v/>
      </c>
      <c r="E4551" s="541"/>
      <c r="F4551" s="544"/>
      <c r="G4551" s="508"/>
      <c r="H4551" s="509"/>
      <c r="I4551" s="541"/>
      <c r="J4551" s="541"/>
      <c r="K4551" s="545"/>
      <c r="L4551" s="545"/>
      <c r="M4551" s="545" t="str">
        <f t="array" aca="1" ref="M4551" ca="1">IFERROR(_xludf.IFS(지출내역_LMT!$J4551="원천",지출내역_LMT!$K4551*3.3%*-1,지출내역_LMT!$J4551="원천/고용",SUM(지출내역_LMT!$K4551*3.3%*-1,지출내역_LMT!$K4551*75%*0.8%*-1)),"")</f>
        <v/>
      </c>
      <c r="N4551" s="545"/>
      <c r="O4551" s="541"/>
      <c r="P4551" s="541"/>
      <c r="Q4551" s="537"/>
      <c r="R4551" s="537"/>
      <c r="S4551" s="537"/>
    </row>
    <row r="4552" spans="2:19" ht="18.75" customHeight="1">
      <c r="B4552" s="540"/>
      <c r="C4552" s="540"/>
      <c r="D4552" s="538" t="str">
        <f ca="1">IFERROR(_xludf.XLOOKUP(E4552,예산코드!D:D,예산코드!A:A),"")</f>
        <v/>
      </c>
      <c r="E4552" s="540"/>
      <c r="F4552" s="542"/>
      <c r="G4552" s="506"/>
      <c r="H4552" s="507"/>
      <c r="I4552" s="540"/>
      <c r="J4552" s="540"/>
      <c r="K4552" s="543"/>
      <c r="L4552" s="543"/>
      <c r="M4552" s="543" t="str">
        <f t="array" aca="1" ref="M4552" ca="1">IFERROR(_xludf.IFS(지출내역_LMT!$J4552="원천",지출내역_LMT!$K4552*3.3%*-1,지출내역_LMT!$J4552="원천/고용",SUM(지출내역_LMT!$K4552*3.3%*-1,지출내역_LMT!$K4552*75%*0.8%*-1)),"")</f>
        <v/>
      </c>
      <c r="N4552" s="543"/>
      <c r="O4552" s="540"/>
      <c r="P4552" s="540"/>
      <c r="Q4552" s="537"/>
      <c r="R4552" s="537"/>
      <c r="S4552" s="537"/>
    </row>
    <row r="4553" spans="2:19" ht="18.75" customHeight="1">
      <c r="B4553" s="541"/>
      <c r="C4553" s="541"/>
      <c r="D4553" s="538" t="str">
        <f ca="1">IFERROR(_xludf.XLOOKUP(E4553,예산코드!D:D,예산코드!A:A),"")</f>
        <v/>
      </c>
      <c r="E4553" s="541"/>
      <c r="F4553" s="544"/>
      <c r="G4553" s="508"/>
      <c r="H4553" s="509"/>
      <c r="I4553" s="541"/>
      <c r="J4553" s="541"/>
      <c r="K4553" s="545"/>
      <c r="L4553" s="545"/>
      <c r="M4553" s="545" t="str">
        <f t="array" aca="1" ref="M4553" ca="1">IFERROR(_xludf.IFS(지출내역_LMT!$J4553="원천",지출내역_LMT!$K4553*3.3%*-1,지출내역_LMT!$J4553="원천/고용",SUM(지출내역_LMT!$K4553*3.3%*-1,지출내역_LMT!$K4553*75%*0.8%*-1)),"")</f>
        <v/>
      </c>
      <c r="N4553" s="545"/>
      <c r="O4553" s="541"/>
      <c r="P4553" s="541"/>
      <c r="Q4553" s="537"/>
      <c r="R4553" s="537"/>
      <c r="S4553" s="537"/>
    </row>
    <row r="4554" spans="2:19" ht="18.75" customHeight="1">
      <c r="B4554" s="540"/>
      <c r="C4554" s="540"/>
      <c r="D4554" s="538" t="str">
        <f ca="1">IFERROR(_xludf.XLOOKUP(E4554,예산코드!D:D,예산코드!A:A),"")</f>
        <v/>
      </c>
      <c r="E4554" s="540"/>
      <c r="F4554" s="542"/>
      <c r="G4554" s="506"/>
      <c r="H4554" s="507"/>
      <c r="I4554" s="540"/>
      <c r="J4554" s="540"/>
      <c r="K4554" s="543"/>
      <c r="L4554" s="543"/>
      <c r="M4554" s="543" t="str">
        <f t="array" aca="1" ref="M4554" ca="1">IFERROR(_xludf.IFS(지출내역_LMT!$J4554="원천",지출내역_LMT!$K4554*3.3%*-1,지출내역_LMT!$J4554="원천/고용",SUM(지출내역_LMT!$K4554*3.3%*-1,지출내역_LMT!$K4554*75%*0.8%*-1)),"")</f>
        <v/>
      </c>
      <c r="N4554" s="543"/>
      <c r="O4554" s="540"/>
      <c r="P4554" s="540"/>
      <c r="Q4554" s="537"/>
      <c r="R4554" s="537"/>
      <c r="S4554" s="537"/>
    </row>
    <row r="4555" spans="2:19" ht="18.75" customHeight="1">
      <c r="B4555" s="541"/>
      <c r="C4555" s="541"/>
      <c r="D4555" s="538" t="str">
        <f ca="1">IFERROR(_xludf.XLOOKUP(E4555,예산코드!D:D,예산코드!A:A),"")</f>
        <v/>
      </c>
      <c r="E4555" s="541"/>
      <c r="F4555" s="544"/>
      <c r="G4555" s="508"/>
      <c r="H4555" s="509"/>
      <c r="I4555" s="541"/>
      <c r="J4555" s="541"/>
      <c r="K4555" s="545"/>
      <c r="L4555" s="545"/>
      <c r="M4555" s="545" t="str">
        <f t="array" aca="1" ref="M4555" ca="1">IFERROR(_xludf.IFS(지출내역_LMT!$J4555="원천",지출내역_LMT!$K4555*3.3%*-1,지출내역_LMT!$J4555="원천/고용",SUM(지출내역_LMT!$K4555*3.3%*-1,지출내역_LMT!$K4555*75%*0.8%*-1)),"")</f>
        <v/>
      </c>
      <c r="N4555" s="545"/>
      <c r="O4555" s="541"/>
      <c r="P4555" s="541"/>
      <c r="Q4555" s="537"/>
      <c r="R4555" s="537"/>
      <c r="S4555" s="537"/>
    </row>
    <row r="4556" spans="2:19" ht="18.75" customHeight="1">
      <c r="B4556" s="540"/>
      <c r="C4556" s="540"/>
      <c r="D4556" s="538" t="str">
        <f ca="1">IFERROR(_xludf.XLOOKUP(E4556,예산코드!D:D,예산코드!A:A),"")</f>
        <v/>
      </c>
      <c r="E4556" s="540"/>
      <c r="F4556" s="542"/>
      <c r="G4556" s="506"/>
      <c r="H4556" s="507"/>
      <c r="I4556" s="540"/>
      <c r="J4556" s="540"/>
      <c r="K4556" s="543"/>
      <c r="L4556" s="543"/>
      <c r="M4556" s="543" t="str">
        <f t="array" aca="1" ref="M4556" ca="1">IFERROR(_xludf.IFS(지출내역_LMT!$J4556="원천",지출내역_LMT!$K4556*3.3%*-1,지출내역_LMT!$J4556="원천/고용",SUM(지출내역_LMT!$K4556*3.3%*-1,지출내역_LMT!$K4556*75%*0.8%*-1)),"")</f>
        <v/>
      </c>
      <c r="N4556" s="543"/>
      <c r="O4556" s="540"/>
      <c r="P4556" s="540"/>
      <c r="Q4556" s="537"/>
      <c r="R4556" s="537"/>
      <c r="S4556" s="537"/>
    </row>
    <row r="4557" spans="2:19" ht="18.75" customHeight="1">
      <c r="B4557" s="541"/>
      <c r="C4557" s="541"/>
      <c r="D4557" s="538" t="str">
        <f ca="1">IFERROR(_xludf.XLOOKUP(E4557,예산코드!D:D,예산코드!A:A),"")</f>
        <v/>
      </c>
      <c r="E4557" s="541"/>
      <c r="F4557" s="544"/>
      <c r="G4557" s="508"/>
      <c r="H4557" s="509"/>
      <c r="I4557" s="541"/>
      <c r="J4557" s="541"/>
      <c r="K4557" s="545"/>
      <c r="L4557" s="545"/>
      <c r="M4557" s="545" t="str">
        <f t="array" aca="1" ref="M4557" ca="1">IFERROR(_xludf.IFS(지출내역_LMT!$J4557="원천",지출내역_LMT!$K4557*3.3%*-1,지출내역_LMT!$J4557="원천/고용",SUM(지출내역_LMT!$K4557*3.3%*-1,지출내역_LMT!$K4557*75%*0.8%*-1)),"")</f>
        <v/>
      </c>
      <c r="N4557" s="545"/>
      <c r="O4557" s="541"/>
      <c r="P4557" s="541"/>
      <c r="Q4557" s="537"/>
      <c r="R4557" s="537"/>
      <c r="S4557" s="537"/>
    </row>
    <row r="4558" spans="2:19" ht="18.75" customHeight="1">
      <c r="B4558" s="540"/>
      <c r="C4558" s="540"/>
      <c r="D4558" s="538" t="str">
        <f ca="1">IFERROR(_xludf.XLOOKUP(E4558,예산코드!D:D,예산코드!A:A),"")</f>
        <v/>
      </c>
      <c r="E4558" s="540"/>
      <c r="F4558" s="542"/>
      <c r="G4558" s="506"/>
      <c r="H4558" s="507"/>
      <c r="I4558" s="540"/>
      <c r="J4558" s="540"/>
      <c r="K4558" s="543"/>
      <c r="L4558" s="543"/>
      <c r="M4558" s="543" t="str">
        <f t="array" aca="1" ref="M4558" ca="1">IFERROR(_xludf.IFS(지출내역_LMT!$J4558="원천",지출내역_LMT!$K4558*3.3%*-1,지출내역_LMT!$J4558="원천/고용",SUM(지출내역_LMT!$K4558*3.3%*-1,지출내역_LMT!$K4558*75%*0.8%*-1)),"")</f>
        <v/>
      </c>
      <c r="N4558" s="543"/>
      <c r="O4558" s="540"/>
      <c r="P4558" s="540"/>
      <c r="Q4558" s="537"/>
      <c r="R4558" s="537"/>
      <c r="S4558" s="537"/>
    </row>
    <row r="4559" spans="2:19" ht="18.75" customHeight="1">
      <c r="B4559" s="541"/>
      <c r="C4559" s="541"/>
      <c r="D4559" s="538" t="str">
        <f ca="1">IFERROR(_xludf.XLOOKUP(E4559,예산코드!D:D,예산코드!A:A),"")</f>
        <v/>
      </c>
      <c r="E4559" s="541"/>
      <c r="F4559" s="544"/>
      <c r="G4559" s="508"/>
      <c r="H4559" s="509"/>
      <c r="I4559" s="541"/>
      <c r="J4559" s="541"/>
      <c r="K4559" s="545"/>
      <c r="L4559" s="545"/>
      <c r="M4559" s="545" t="str">
        <f t="array" aca="1" ref="M4559" ca="1">IFERROR(_xludf.IFS(지출내역_LMT!$J4559="원천",지출내역_LMT!$K4559*3.3%*-1,지출내역_LMT!$J4559="원천/고용",SUM(지출내역_LMT!$K4559*3.3%*-1,지출내역_LMT!$K4559*75%*0.8%*-1)),"")</f>
        <v/>
      </c>
      <c r="N4559" s="545"/>
      <c r="O4559" s="541"/>
      <c r="P4559" s="541"/>
      <c r="Q4559" s="537"/>
      <c r="R4559" s="537"/>
      <c r="S4559" s="537"/>
    </row>
    <row r="4560" spans="2:19" ht="18.75" customHeight="1">
      <c r="B4560" s="540"/>
      <c r="C4560" s="540"/>
      <c r="D4560" s="538" t="str">
        <f ca="1">IFERROR(_xludf.XLOOKUP(E4560,예산코드!D:D,예산코드!A:A),"")</f>
        <v/>
      </c>
      <c r="E4560" s="540"/>
      <c r="F4560" s="542"/>
      <c r="G4560" s="506"/>
      <c r="H4560" s="507"/>
      <c r="I4560" s="540"/>
      <c r="J4560" s="540"/>
      <c r="K4560" s="543"/>
      <c r="L4560" s="543"/>
      <c r="M4560" s="543" t="str">
        <f t="array" aca="1" ref="M4560" ca="1">IFERROR(_xludf.IFS(지출내역_LMT!$J4560="원천",지출내역_LMT!$K4560*3.3%*-1,지출내역_LMT!$J4560="원천/고용",SUM(지출내역_LMT!$K4560*3.3%*-1,지출내역_LMT!$K4560*75%*0.8%*-1)),"")</f>
        <v/>
      </c>
      <c r="N4560" s="543"/>
      <c r="O4560" s="540"/>
      <c r="P4560" s="540"/>
      <c r="Q4560" s="537"/>
      <c r="R4560" s="537"/>
      <c r="S4560" s="537"/>
    </row>
    <row r="4561" spans="2:19" ht="18.75" customHeight="1">
      <c r="B4561" s="541"/>
      <c r="C4561" s="541"/>
      <c r="D4561" s="538" t="str">
        <f ca="1">IFERROR(_xludf.XLOOKUP(E4561,예산코드!D:D,예산코드!A:A),"")</f>
        <v/>
      </c>
      <c r="E4561" s="541"/>
      <c r="F4561" s="544"/>
      <c r="G4561" s="508"/>
      <c r="H4561" s="509"/>
      <c r="I4561" s="541"/>
      <c r="J4561" s="541"/>
      <c r="K4561" s="545"/>
      <c r="L4561" s="545"/>
      <c r="M4561" s="545" t="str">
        <f t="array" aca="1" ref="M4561" ca="1">IFERROR(_xludf.IFS(지출내역_LMT!$J4561="원천",지출내역_LMT!$K4561*3.3%*-1,지출내역_LMT!$J4561="원천/고용",SUM(지출내역_LMT!$K4561*3.3%*-1,지출내역_LMT!$K4561*75%*0.8%*-1)),"")</f>
        <v/>
      </c>
      <c r="N4561" s="545"/>
      <c r="O4561" s="541"/>
      <c r="P4561" s="541"/>
      <c r="Q4561" s="537"/>
      <c r="R4561" s="537"/>
      <c r="S4561" s="537"/>
    </row>
    <row r="4562" spans="2:19" ht="18.75" customHeight="1">
      <c r="B4562" s="540"/>
      <c r="C4562" s="540"/>
      <c r="D4562" s="538" t="str">
        <f ca="1">IFERROR(_xludf.XLOOKUP(E4562,예산코드!D:D,예산코드!A:A),"")</f>
        <v/>
      </c>
      <c r="E4562" s="540"/>
      <c r="F4562" s="542"/>
      <c r="G4562" s="506"/>
      <c r="H4562" s="507"/>
      <c r="I4562" s="540"/>
      <c r="J4562" s="540"/>
      <c r="K4562" s="543"/>
      <c r="L4562" s="543"/>
      <c r="M4562" s="543" t="str">
        <f t="array" aca="1" ref="M4562" ca="1">IFERROR(_xludf.IFS(지출내역_LMT!$J4562="원천",지출내역_LMT!$K4562*3.3%*-1,지출내역_LMT!$J4562="원천/고용",SUM(지출내역_LMT!$K4562*3.3%*-1,지출내역_LMT!$K4562*75%*0.8%*-1)),"")</f>
        <v/>
      </c>
      <c r="N4562" s="543"/>
      <c r="O4562" s="540"/>
      <c r="P4562" s="540"/>
      <c r="Q4562" s="537"/>
      <c r="R4562" s="537"/>
      <c r="S4562" s="537"/>
    </row>
    <row r="4563" spans="2:19" ht="18.75" customHeight="1">
      <c r="B4563" s="541"/>
      <c r="C4563" s="541"/>
      <c r="D4563" s="538" t="str">
        <f ca="1">IFERROR(_xludf.XLOOKUP(E4563,예산코드!D:D,예산코드!A:A),"")</f>
        <v/>
      </c>
      <c r="E4563" s="541"/>
      <c r="F4563" s="544"/>
      <c r="G4563" s="508"/>
      <c r="H4563" s="509"/>
      <c r="I4563" s="541"/>
      <c r="J4563" s="541"/>
      <c r="K4563" s="545"/>
      <c r="L4563" s="545"/>
      <c r="M4563" s="545" t="str">
        <f t="array" aca="1" ref="M4563" ca="1">IFERROR(_xludf.IFS(지출내역_LMT!$J4563="원천",지출내역_LMT!$K4563*3.3%*-1,지출내역_LMT!$J4563="원천/고용",SUM(지출내역_LMT!$K4563*3.3%*-1,지출내역_LMT!$K4563*75%*0.8%*-1)),"")</f>
        <v/>
      </c>
      <c r="N4563" s="545"/>
      <c r="O4563" s="541"/>
      <c r="P4563" s="541"/>
      <c r="Q4563" s="537"/>
      <c r="R4563" s="537"/>
      <c r="S4563" s="537"/>
    </row>
    <row r="4564" spans="2:19" ht="18.75" customHeight="1">
      <c r="B4564" s="540"/>
      <c r="C4564" s="540"/>
      <c r="D4564" s="538" t="str">
        <f ca="1">IFERROR(_xludf.XLOOKUP(E4564,예산코드!D:D,예산코드!A:A),"")</f>
        <v/>
      </c>
      <c r="E4564" s="540"/>
      <c r="F4564" s="542"/>
      <c r="G4564" s="506"/>
      <c r="H4564" s="507"/>
      <c r="I4564" s="540"/>
      <c r="J4564" s="540"/>
      <c r="K4564" s="543"/>
      <c r="L4564" s="543"/>
      <c r="M4564" s="543" t="str">
        <f t="array" aca="1" ref="M4564" ca="1">IFERROR(_xludf.IFS(지출내역_LMT!$J4564="원천",지출내역_LMT!$K4564*3.3%*-1,지출내역_LMT!$J4564="원천/고용",SUM(지출내역_LMT!$K4564*3.3%*-1,지출내역_LMT!$K4564*75%*0.8%*-1)),"")</f>
        <v/>
      </c>
      <c r="N4564" s="543"/>
      <c r="O4564" s="540"/>
      <c r="P4564" s="540"/>
      <c r="Q4564" s="537"/>
      <c r="R4564" s="537"/>
      <c r="S4564" s="537"/>
    </row>
    <row r="4565" spans="2:19" ht="18.75" customHeight="1">
      <c r="B4565" s="541"/>
      <c r="C4565" s="541"/>
      <c r="D4565" s="538" t="str">
        <f ca="1">IFERROR(_xludf.XLOOKUP(E4565,예산코드!D:D,예산코드!A:A),"")</f>
        <v/>
      </c>
      <c r="E4565" s="541"/>
      <c r="F4565" s="544"/>
      <c r="G4565" s="508"/>
      <c r="H4565" s="509"/>
      <c r="I4565" s="541"/>
      <c r="J4565" s="541"/>
      <c r="K4565" s="545"/>
      <c r="L4565" s="545"/>
      <c r="M4565" s="545" t="str">
        <f t="array" aca="1" ref="M4565" ca="1">IFERROR(_xludf.IFS(지출내역_LMT!$J4565="원천",지출내역_LMT!$K4565*3.3%*-1,지출내역_LMT!$J4565="원천/고용",SUM(지출내역_LMT!$K4565*3.3%*-1,지출내역_LMT!$K4565*75%*0.8%*-1)),"")</f>
        <v/>
      </c>
      <c r="N4565" s="545"/>
      <c r="O4565" s="541"/>
      <c r="P4565" s="541"/>
      <c r="Q4565" s="537"/>
      <c r="R4565" s="537"/>
      <c r="S4565" s="537"/>
    </row>
    <row r="4566" spans="2:19" ht="18.75" customHeight="1">
      <c r="B4566" s="540"/>
      <c r="C4566" s="540"/>
      <c r="D4566" s="538" t="str">
        <f ca="1">IFERROR(_xludf.XLOOKUP(E4566,예산코드!D:D,예산코드!A:A),"")</f>
        <v/>
      </c>
      <c r="E4566" s="540"/>
      <c r="F4566" s="542"/>
      <c r="G4566" s="506"/>
      <c r="H4566" s="507"/>
      <c r="I4566" s="540"/>
      <c r="J4566" s="540"/>
      <c r="K4566" s="543"/>
      <c r="L4566" s="543"/>
      <c r="M4566" s="543" t="str">
        <f t="array" aca="1" ref="M4566" ca="1">IFERROR(_xludf.IFS(지출내역_LMT!$J4566="원천",지출내역_LMT!$K4566*3.3%*-1,지출내역_LMT!$J4566="원천/고용",SUM(지출내역_LMT!$K4566*3.3%*-1,지출내역_LMT!$K4566*75%*0.8%*-1)),"")</f>
        <v/>
      </c>
      <c r="N4566" s="543"/>
      <c r="O4566" s="540"/>
      <c r="P4566" s="540"/>
      <c r="Q4566" s="537"/>
      <c r="R4566" s="537"/>
      <c r="S4566" s="537"/>
    </row>
    <row r="4567" spans="2:19" ht="18.75" customHeight="1">
      <c r="B4567" s="541"/>
      <c r="C4567" s="541"/>
      <c r="D4567" s="538" t="str">
        <f ca="1">IFERROR(_xludf.XLOOKUP(E4567,예산코드!D:D,예산코드!A:A),"")</f>
        <v/>
      </c>
      <c r="E4567" s="541"/>
      <c r="F4567" s="544"/>
      <c r="G4567" s="508"/>
      <c r="H4567" s="509"/>
      <c r="I4567" s="541"/>
      <c r="J4567" s="541"/>
      <c r="K4567" s="545"/>
      <c r="L4567" s="545"/>
      <c r="M4567" s="545" t="str">
        <f t="array" aca="1" ref="M4567" ca="1">IFERROR(_xludf.IFS(지출내역_LMT!$J4567="원천",지출내역_LMT!$K4567*3.3%*-1,지출내역_LMT!$J4567="원천/고용",SUM(지출내역_LMT!$K4567*3.3%*-1,지출내역_LMT!$K4567*75%*0.8%*-1)),"")</f>
        <v/>
      </c>
      <c r="N4567" s="545"/>
      <c r="O4567" s="541"/>
      <c r="P4567" s="541"/>
      <c r="Q4567" s="537"/>
      <c r="R4567" s="537"/>
      <c r="S4567" s="537"/>
    </row>
    <row r="4568" spans="2:19" ht="18.75" customHeight="1">
      <c r="B4568" s="540"/>
      <c r="C4568" s="540"/>
      <c r="D4568" s="538" t="str">
        <f ca="1">IFERROR(_xludf.XLOOKUP(E4568,예산코드!D:D,예산코드!A:A),"")</f>
        <v/>
      </c>
      <c r="E4568" s="540"/>
      <c r="F4568" s="542"/>
      <c r="G4568" s="506"/>
      <c r="H4568" s="507"/>
      <c r="I4568" s="540"/>
      <c r="J4568" s="540"/>
      <c r="K4568" s="543"/>
      <c r="L4568" s="543"/>
      <c r="M4568" s="543" t="str">
        <f t="array" aca="1" ref="M4568" ca="1">IFERROR(_xludf.IFS(지출내역_LMT!$J4568="원천",지출내역_LMT!$K4568*3.3%*-1,지출내역_LMT!$J4568="원천/고용",SUM(지출내역_LMT!$K4568*3.3%*-1,지출내역_LMT!$K4568*75%*0.8%*-1)),"")</f>
        <v/>
      </c>
      <c r="N4568" s="543"/>
      <c r="O4568" s="540"/>
      <c r="P4568" s="540"/>
      <c r="Q4568" s="537"/>
      <c r="R4568" s="537"/>
      <c r="S4568" s="537"/>
    </row>
    <row r="4569" spans="2:19" ht="18.75" customHeight="1">
      <c r="B4569" s="541"/>
      <c r="C4569" s="541"/>
      <c r="D4569" s="538" t="str">
        <f ca="1">IFERROR(_xludf.XLOOKUP(E4569,예산코드!D:D,예산코드!A:A),"")</f>
        <v/>
      </c>
      <c r="E4569" s="541"/>
      <c r="F4569" s="544"/>
      <c r="G4569" s="508"/>
      <c r="H4569" s="509"/>
      <c r="I4569" s="541"/>
      <c r="J4569" s="541"/>
      <c r="K4569" s="545"/>
      <c r="L4569" s="545"/>
      <c r="M4569" s="545" t="str">
        <f t="array" aca="1" ref="M4569" ca="1">IFERROR(_xludf.IFS(지출내역_LMT!$J4569="원천",지출내역_LMT!$K4569*3.3%*-1,지출내역_LMT!$J4569="원천/고용",SUM(지출내역_LMT!$K4569*3.3%*-1,지출내역_LMT!$K4569*75%*0.8%*-1)),"")</f>
        <v/>
      </c>
      <c r="N4569" s="545"/>
      <c r="O4569" s="541"/>
      <c r="P4569" s="541"/>
      <c r="Q4569" s="537"/>
      <c r="R4569" s="537"/>
      <c r="S4569" s="537"/>
    </row>
    <row r="4570" spans="2:19" ht="18.75" customHeight="1">
      <c r="B4570" s="540"/>
      <c r="C4570" s="540"/>
      <c r="D4570" s="538" t="str">
        <f ca="1">IFERROR(_xludf.XLOOKUP(E4570,예산코드!D:D,예산코드!A:A),"")</f>
        <v/>
      </c>
      <c r="E4570" s="540"/>
      <c r="F4570" s="542"/>
      <c r="G4570" s="506"/>
      <c r="H4570" s="507"/>
      <c r="I4570" s="540"/>
      <c r="J4570" s="540"/>
      <c r="K4570" s="543"/>
      <c r="L4570" s="543"/>
      <c r="M4570" s="543" t="str">
        <f t="array" aca="1" ref="M4570" ca="1">IFERROR(_xludf.IFS(지출내역_LMT!$J4570="원천",지출내역_LMT!$K4570*3.3%*-1,지출내역_LMT!$J4570="원천/고용",SUM(지출내역_LMT!$K4570*3.3%*-1,지출내역_LMT!$K4570*75%*0.8%*-1)),"")</f>
        <v/>
      </c>
      <c r="N4570" s="543"/>
      <c r="O4570" s="540"/>
      <c r="P4570" s="540"/>
      <c r="Q4570" s="537"/>
      <c r="R4570" s="537"/>
      <c r="S4570" s="537"/>
    </row>
    <row r="4571" spans="2:19" ht="18.75" customHeight="1">
      <c r="B4571" s="541"/>
      <c r="C4571" s="541"/>
      <c r="D4571" s="538" t="str">
        <f ca="1">IFERROR(_xludf.XLOOKUP(E4571,예산코드!D:D,예산코드!A:A),"")</f>
        <v/>
      </c>
      <c r="E4571" s="541"/>
      <c r="F4571" s="544"/>
      <c r="G4571" s="508"/>
      <c r="H4571" s="509"/>
      <c r="I4571" s="541"/>
      <c r="J4571" s="541"/>
      <c r="K4571" s="545"/>
      <c r="L4571" s="545"/>
      <c r="M4571" s="545" t="str">
        <f t="array" aca="1" ref="M4571" ca="1">IFERROR(_xludf.IFS(지출내역_LMT!$J4571="원천",지출내역_LMT!$K4571*3.3%*-1,지출내역_LMT!$J4571="원천/고용",SUM(지출내역_LMT!$K4571*3.3%*-1,지출내역_LMT!$K4571*75%*0.8%*-1)),"")</f>
        <v/>
      </c>
      <c r="N4571" s="545"/>
      <c r="O4571" s="541"/>
      <c r="P4571" s="541"/>
      <c r="Q4571" s="537"/>
      <c r="R4571" s="537"/>
      <c r="S4571" s="537"/>
    </row>
    <row r="4572" spans="2:19" ht="18.75" customHeight="1">
      <c r="B4572" s="540"/>
      <c r="C4572" s="540"/>
      <c r="D4572" s="538" t="str">
        <f ca="1">IFERROR(_xludf.XLOOKUP(E4572,예산코드!D:D,예산코드!A:A),"")</f>
        <v/>
      </c>
      <c r="E4572" s="540"/>
      <c r="F4572" s="542"/>
      <c r="G4572" s="506"/>
      <c r="H4572" s="507"/>
      <c r="I4572" s="540"/>
      <c r="J4572" s="540"/>
      <c r="K4572" s="543"/>
      <c r="L4572" s="543"/>
      <c r="M4572" s="543" t="str">
        <f t="array" aca="1" ref="M4572" ca="1">IFERROR(_xludf.IFS(지출내역_LMT!$J4572="원천",지출내역_LMT!$K4572*3.3%*-1,지출내역_LMT!$J4572="원천/고용",SUM(지출내역_LMT!$K4572*3.3%*-1,지출내역_LMT!$K4572*75%*0.8%*-1)),"")</f>
        <v/>
      </c>
      <c r="N4572" s="543"/>
      <c r="O4572" s="540"/>
      <c r="P4572" s="540"/>
      <c r="Q4572" s="537"/>
      <c r="R4572" s="537"/>
      <c r="S4572" s="537"/>
    </row>
    <row r="4573" spans="2:19" ht="18.75" customHeight="1">
      <c r="B4573" s="541"/>
      <c r="C4573" s="541"/>
      <c r="D4573" s="538" t="str">
        <f ca="1">IFERROR(_xludf.XLOOKUP(E4573,예산코드!D:D,예산코드!A:A),"")</f>
        <v/>
      </c>
      <c r="E4573" s="541"/>
      <c r="F4573" s="544"/>
      <c r="G4573" s="508"/>
      <c r="H4573" s="509"/>
      <c r="I4573" s="541"/>
      <c r="J4573" s="541"/>
      <c r="K4573" s="545"/>
      <c r="L4573" s="545"/>
      <c r="M4573" s="545" t="str">
        <f t="array" aca="1" ref="M4573" ca="1">IFERROR(_xludf.IFS(지출내역_LMT!$J4573="원천",지출내역_LMT!$K4573*3.3%*-1,지출내역_LMT!$J4573="원천/고용",SUM(지출내역_LMT!$K4573*3.3%*-1,지출내역_LMT!$K4573*75%*0.8%*-1)),"")</f>
        <v/>
      </c>
      <c r="N4573" s="545"/>
      <c r="O4573" s="541"/>
      <c r="P4573" s="541"/>
      <c r="Q4573" s="537"/>
      <c r="R4573" s="537"/>
      <c r="S4573" s="537"/>
    </row>
    <row r="4574" spans="2:19" ht="18.75" customHeight="1">
      <c r="B4574" s="540"/>
      <c r="C4574" s="540"/>
      <c r="D4574" s="538" t="str">
        <f ca="1">IFERROR(_xludf.XLOOKUP(E4574,예산코드!D:D,예산코드!A:A),"")</f>
        <v/>
      </c>
      <c r="E4574" s="540"/>
      <c r="F4574" s="542"/>
      <c r="G4574" s="506"/>
      <c r="H4574" s="507"/>
      <c r="I4574" s="540"/>
      <c r="J4574" s="540"/>
      <c r="K4574" s="543"/>
      <c r="L4574" s="543"/>
      <c r="M4574" s="543" t="str">
        <f t="array" aca="1" ref="M4574" ca="1">IFERROR(_xludf.IFS(지출내역_LMT!$J4574="원천",지출내역_LMT!$K4574*3.3%*-1,지출내역_LMT!$J4574="원천/고용",SUM(지출내역_LMT!$K4574*3.3%*-1,지출내역_LMT!$K4574*75%*0.8%*-1)),"")</f>
        <v/>
      </c>
      <c r="N4574" s="543"/>
      <c r="O4574" s="540"/>
      <c r="P4574" s="540"/>
      <c r="Q4574" s="537"/>
      <c r="R4574" s="537"/>
      <c r="S4574" s="537"/>
    </row>
    <row r="4575" spans="2:19" ht="18.75" customHeight="1">
      <c r="B4575" s="541"/>
      <c r="C4575" s="541"/>
      <c r="D4575" s="538" t="str">
        <f ca="1">IFERROR(_xludf.XLOOKUP(E4575,예산코드!D:D,예산코드!A:A),"")</f>
        <v/>
      </c>
      <c r="E4575" s="541"/>
      <c r="F4575" s="544"/>
      <c r="G4575" s="508"/>
      <c r="H4575" s="509"/>
      <c r="I4575" s="541"/>
      <c r="J4575" s="541"/>
      <c r="K4575" s="545"/>
      <c r="L4575" s="545"/>
      <c r="M4575" s="545" t="str">
        <f t="array" aca="1" ref="M4575" ca="1">IFERROR(_xludf.IFS(지출내역_LMT!$J4575="원천",지출내역_LMT!$K4575*3.3%*-1,지출내역_LMT!$J4575="원천/고용",SUM(지출내역_LMT!$K4575*3.3%*-1,지출내역_LMT!$K4575*75%*0.8%*-1)),"")</f>
        <v/>
      </c>
      <c r="N4575" s="545"/>
      <c r="O4575" s="541"/>
      <c r="P4575" s="541"/>
      <c r="Q4575" s="537"/>
      <c r="R4575" s="537"/>
      <c r="S4575" s="537"/>
    </row>
    <row r="4576" spans="2:19" ht="18.75" customHeight="1">
      <c r="B4576" s="540"/>
      <c r="C4576" s="540"/>
      <c r="D4576" s="538" t="str">
        <f ca="1">IFERROR(_xludf.XLOOKUP(E4576,예산코드!D:D,예산코드!A:A),"")</f>
        <v/>
      </c>
      <c r="E4576" s="540"/>
      <c r="F4576" s="542"/>
      <c r="G4576" s="506"/>
      <c r="H4576" s="507"/>
      <c r="I4576" s="540"/>
      <c r="J4576" s="540"/>
      <c r="K4576" s="543"/>
      <c r="L4576" s="543"/>
      <c r="M4576" s="543" t="str">
        <f t="array" aca="1" ref="M4576" ca="1">IFERROR(_xludf.IFS(지출내역_LMT!$J4576="원천",지출내역_LMT!$K4576*3.3%*-1,지출내역_LMT!$J4576="원천/고용",SUM(지출내역_LMT!$K4576*3.3%*-1,지출내역_LMT!$K4576*75%*0.8%*-1)),"")</f>
        <v/>
      </c>
      <c r="N4576" s="543"/>
      <c r="O4576" s="540"/>
      <c r="P4576" s="540"/>
      <c r="Q4576" s="537"/>
      <c r="R4576" s="537"/>
      <c r="S4576" s="537"/>
    </row>
    <row r="4577" spans="2:19" ht="18.75" customHeight="1">
      <c r="B4577" s="541"/>
      <c r="C4577" s="541"/>
      <c r="D4577" s="538" t="str">
        <f ca="1">IFERROR(_xludf.XLOOKUP(E4577,예산코드!D:D,예산코드!A:A),"")</f>
        <v/>
      </c>
      <c r="E4577" s="541"/>
      <c r="F4577" s="544"/>
      <c r="G4577" s="508"/>
      <c r="H4577" s="509"/>
      <c r="I4577" s="541"/>
      <c r="J4577" s="541"/>
      <c r="K4577" s="545"/>
      <c r="L4577" s="545"/>
      <c r="M4577" s="545" t="str">
        <f t="array" aca="1" ref="M4577" ca="1">IFERROR(_xludf.IFS(지출내역_LMT!$J4577="원천",지출내역_LMT!$K4577*3.3%*-1,지출내역_LMT!$J4577="원천/고용",SUM(지출내역_LMT!$K4577*3.3%*-1,지출내역_LMT!$K4577*75%*0.8%*-1)),"")</f>
        <v/>
      </c>
      <c r="N4577" s="545"/>
      <c r="O4577" s="541"/>
      <c r="P4577" s="541"/>
      <c r="Q4577" s="537"/>
      <c r="R4577" s="537"/>
      <c r="S4577" s="537"/>
    </row>
    <row r="4578" spans="2:19" ht="18.75" customHeight="1">
      <c r="B4578" s="540"/>
      <c r="C4578" s="540"/>
      <c r="D4578" s="538" t="str">
        <f ca="1">IFERROR(_xludf.XLOOKUP(E4578,예산코드!D:D,예산코드!A:A),"")</f>
        <v/>
      </c>
      <c r="E4578" s="540"/>
      <c r="F4578" s="542"/>
      <c r="G4578" s="506"/>
      <c r="H4578" s="507"/>
      <c r="I4578" s="540"/>
      <c r="J4578" s="540"/>
      <c r="K4578" s="543"/>
      <c r="L4578" s="543"/>
      <c r="M4578" s="543" t="str">
        <f t="array" aca="1" ref="M4578" ca="1">IFERROR(_xludf.IFS(지출내역_LMT!$J4578="원천",지출내역_LMT!$K4578*3.3%*-1,지출내역_LMT!$J4578="원천/고용",SUM(지출내역_LMT!$K4578*3.3%*-1,지출내역_LMT!$K4578*75%*0.8%*-1)),"")</f>
        <v/>
      </c>
      <c r="N4578" s="543"/>
      <c r="O4578" s="540"/>
      <c r="P4578" s="540"/>
      <c r="Q4578" s="537"/>
      <c r="R4578" s="537"/>
      <c r="S4578" s="537"/>
    </row>
    <row r="4579" spans="2:19" ht="18.75" customHeight="1">
      <c r="B4579" s="541"/>
      <c r="C4579" s="541"/>
      <c r="D4579" s="538" t="str">
        <f ca="1">IFERROR(_xludf.XLOOKUP(E4579,예산코드!D:D,예산코드!A:A),"")</f>
        <v/>
      </c>
      <c r="E4579" s="541"/>
      <c r="F4579" s="544"/>
      <c r="G4579" s="508"/>
      <c r="H4579" s="509"/>
      <c r="I4579" s="541"/>
      <c r="J4579" s="541"/>
      <c r="K4579" s="545"/>
      <c r="L4579" s="545"/>
      <c r="M4579" s="545" t="str">
        <f t="array" aca="1" ref="M4579" ca="1">IFERROR(_xludf.IFS(지출내역_LMT!$J4579="원천",지출내역_LMT!$K4579*3.3%*-1,지출내역_LMT!$J4579="원천/고용",SUM(지출내역_LMT!$K4579*3.3%*-1,지출내역_LMT!$K4579*75%*0.8%*-1)),"")</f>
        <v/>
      </c>
      <c r="N4579" s="545"/>
      <c r="O4579" s="541"/>
      <c r="P4579" s="541"/>
      <c r="Q4579" s="537"/>
      <c r="R4579" s="537"/>
      <c r="S4579" s="537"/>
    </row>
    <row r="4580" spans="2:19" ht="18.75" customHeight="1">
      <c r="B4580" s="540"/>
      <c r="C4580" s="540"/>
      <c r="D4580" s="538" t="str">
        <f ca="1">IFERROR(_xludf.XLOOKUP(E4580,예산코드!D:D,예산코드!A:A),"")</f>
        <v/>
      </c>
      <c r="E4580" s="540"/>
      <c r="F4580" s="542"/>
      <c r="G4580" s="506"/>
      <c r="H4580" s="507"/>
      <c r="I4580" s="540"/>
      <c r="J4580" s="540"/>
      <c r="K4580" s="543"/>
      <c r="L4580" s="543"/>
      <c r="M4580" s="543" t="str">
        <f t="array" aca="1" ref="M4580" ca="1">IFERROR(_xludf.IFS(지출내역_LMT!$J4580="원천",지출내역_LMT!$K4580*3.3%*-1,지출내역_LMT!$J4580="원천/고용",SUM(지출내역_LMT!$K4580*3.3%*-1,지출내역_LMT!$K4580*75%*0.8%*-1)),"")</f>
        <v/>
      </c>
      <c r="N4580" s="543"/>
      <c r="O4580" s="540"/>
      <c r="P4580" s="540"/>
      <c r="Q4580" s="537"/>
      <c r="R4580" s="537"/>
      <c r="S4580" s="537"/>
    </row>
    <row r="4581" spans="2:19" ht="18.75" customHeight="1">
      <c r="B4581" s="541"/>
      <c r="C4581" s="541"/>
      <c r="D4581" s="538" t="str">
        <f ca="1">IFERROR(_xludf.XLOOKUP(E4581,예산코드!D:D,예산코드!A:A),"")</f>
        <v/>
      </c>
      <c r="E4581" s="541"/>
      <c r="F4581" s="544"/>
      <c r="G4581" s="508"/>
      <c r="H4581" s="509"/>
      <c r="I4581" s="541"/>
      <c r="J4581" s="541"/>
      <c r="K4581" s="545"/>
      <c r="L4581" s="545"/>
      <c r="M4581" s="545" t="str">
        <f t="array" aca="1" ref="M4581" ca="1">IFERROR(_xludf.IFS(지출내역_LMT!$J4581="원천",지출내역_LMT!$K4581*3.3%*-1,지출내역_LMT!$J4581="원천/고용",SUM(지출내역_LMT!$K4581*3.3%*-1,지출내역_LMT!$K4581*75%*0.8%*-1)),"")</f>
        <v/>
      </c>
      <c r="N4581" s="545"/>
      <c r="O4581" s="541"/>
      <c r="P4581" s="541"/>
      <c r="Q4581" s="537"/>
      <c r="R4581" s="537"/>
      <c r="S4581" s="537"/>
    </row>
    <row r="4582" spans="2:19" ht="18.75" customHeight="1">
      <c r="B4582" s="540"/>
      <c r="C4582" s="540"/>
      <c r="D4582" s="538" t="str">
        <f ca="1">IFERROR(_xludf.XLOOKUP(E4582,예산코드!D:D,예산코드!A:A),"")</f>
        <v/>
      </c>
      <c r="E4582" s="540"/>
      <c r="F4582" s="542"/>
      <c r="G4582" s="506"/>
      <c r="H4582" s="507"/>
      <c r="I4582" s="540"/>
      <c r="J4582" s="540"/>
      <c r="K4582" s="543"/>
      <c r="L4582" s="543"/>
      <c r="M4582" s="543" t="str">
        <f t="array" aca="1" ref="M4582" ca="1">IFERROR(_xludf.IFS(지출내역_LMT!$J4582="원천",지출내역_LMT!$K4582*3.3%*-1,지출내역_LMT!$J4582="원천/고용",SUM(지출내역_LMT!$K4582*3.3%*-1,지출내역_LMT!$K4582*75%*0.8%*-1)),"")</f>
        <v/>
      </c>
      <c r="N4582" s="543"/>
      <c r="O4582" s="540"/>
      <c r="P4582" s="540"/>
      <c r="Q4582" s="537"/>
      <c r="R4582" s="537"/>
      <c r="S4582" s="537"/>
    </row>
    <row r="4583" spans="2:19" ht="18.75" customHeight="1">
      <c r="B4583" s="541"/>
      <c r="C4583" s="541"/>
      <c r="D4583" s="538" t="str">
        <f ca="1">IFERROR(_xludf.XLOOKUP(E4583,예산코드!D:D,예산코드!A:A),"")</f>
        <v/>
      </c>
      <c r="E4583" s="541"/>
      <c r="F4583" s="544"/>
      <c r="G4583" s="508"/>
      <c r="H4583" s="509"/>
      <c r="I4583" s="541"/>
      <c r="J4583" s="541"/>
      <c r="K4583" s="545"/>
      <c r="L4583" s="545"/>
      <c r="M4583" s="545" t="str">
        <f t="array" aca="1" ref="M4583" ca="1">IFERROR(_xludf.IFS(지출내역_LMT!$J4583="원천",지출내역_LMT!$K4583*3.3%*-1,지출내역_LMT!$J4583="원천/고용",SUM(지출내역_LMT!$K4583*3.3%*-1,지출내역_LMT!$K4583*75%*0.8%*-1)),"")</f>
        <v/>
      </c>
      <c r="N4583" s="545"/>
      <c r="O4583" s="541"/>
      <c r="P4583" s="541"/>
      <c r="Q4583" s="537"/>
      <c r="R4583" s="537"/>
      <c r="S4583" s="537"/>
    </row>
    <row r="4584" spans="2:19" ht="18.75" customHeight="1">
      <c r="B4584" s="540"/>
      <c r="C4584" s="540"/>
      <c r="D4584" s="538" t="str">
        <f ca="1">IFERROR(_xludf.XLOOKUP(E4584,예산코드!D:D,예산코드!A:A),"")</f>
        <v/>
      </c>
      <c r="E4584" s="540"/>
      <c r="F4584" s="542"/>
      <c r="G4584" s="506"/>
      <c r="H4584" s="507"/>
      <c r="I4584" s="540"/>
      <c r="J4584" s="540"/>
      <c r="K4584" s="543"/>
      <c r="L4584" s="543"/>
      <c r="M4584" s="543" t="str">
        <f t="array" aca="1" ref="M4584" ca="1">IFERROR(_xludf.IFS(지출내역_LMT!$J4584="원천",지출내역_LMT!$K4584*3.3%*-1,지출내역_LMT!$J4584="원천/고용",SUM(지출내역_LMT!$K4584*3.3%*-1,지출내역_LMT!$K4584*75%*0.8%*-1)),"")</f>
        <v/>
      </c>
      <c r="N4584" s="543"/>
      <c r="O4584" s="540"/>
      <c r="P4584" s="540"/>
      <c r="Q4584" s="537"/>
      <c r="R4584" s="537"/>
      <c r="S4584" s="537"/>
    </row>
    <row r="4585" spans="2:19" ht="18.75" customHeight="1">
      <c r="B4585" s="541"/>
      <c r="C4585" s="541"/>
      <c r="D4585" s="538" t="str">
        <f ca="1">IFERROR(_xludf.XLOOKUP(E4585,예산코드!D:D,예산코드!A:A),"")</f>
        <v/>
      </c>
      <c r="E4585" s="541"/>
      <c r="F4585" s="544"/>
      <c r="G4585" s="508"/>
      <c r="H4585" s="509"/>
      <c r="I4585" s="541"/>
      <c r="J4585" s="541"/>
      <c r="K4585" s="545"/>
      <c r="L4585" s="545"/>
      <c r="M4585" s="545" t="str">
        <f t="array" aca="1" ref="M4585" ca="1">IFERROR(_xludf.IFS(지출내역_LMT!$J4585="원천",지출내역_LMT!$K4585*3.3%*-1,지출내역_LMT!$J4585="원천/고용",SUM(지출내역_LMT!$K4585*3.3%*-1,지출내역_LMT!$K4585*75%*0.8%*-1)),"")</f>
        <v/>
      </c>
      <c r="N4585" s="545"/>
      <c r="O4585" s="541"/>
      <c r="P4585" s="541"/>
      <c r="Q4585" s="537"/>
      <c r="R4585" s="537"/>
      <c r="S4585" s="537"/>
    </row>
    <row r="4586" spans="2:19" ht="18.75" customHeight="1">
      <c r="B4586" s="540"/>
      <c r="C4586" s="540"/>
      <c r="D4586" s="538" t="str">
        <f ca="1">IFERROR(_xludf.XLOOKUP(E4586,예산코드!D:D,예산코드!A:A),"")</f>
        <v/>
      </c>
      <c r="E4586" s="540"/>
      <c r="F4586" s="542"/>
      <c r="G4586" s="506"/>
      <c r="H4586" s="507"/>
      <c r="I4586" s="540"/>
      <c r="J4586" s="540"/>
      <c r="K4586" s="543"/>
      <c r="L4586" s="543"/>
      <c r="M4586" s="543" t="str">
        <f t="array" aca="1" ref="M4586" ca="1">IFERROR(_xludf.IFS(지출내역_LMT!$J4586="원천",지출내역_LMT!$K4586*3.3%*-1,지출내역_LMT!$J4586="원천/고용",SUM(지출내역_LMT!$K4586*3.3%*-1,지출내역_LMT!$K4586*75%*0.8%*-1)),"")</f>
        <v/>
      </c>
      <c r="N4586" s="543"/>
      <c r="O4586" s="540"/>
      <c r="P4586" s="540"/>
      <c r="Q4586" s="537"/>
      <c r="R4586" s="537"/>
      <c r="S4586" s="537"/>
    </row>
    <row r="4587" spans="2:19" ht="18.75" customHeight="1">
      <c r="B4587" s="541"/>
      <c r="C4587" s="541"/>
      <c r="D4587" s="538" t="str">
        <f ca="1">IFERROR(_xludf.XLOOKUP(E4587,예산코드!D:D,예산코드!A:A),"")</f>
        <v/>
      </c>
      <c r="E4587" s="541"/>
      <c r="F4587" s="544"/>
      <c r="G4587" s="508"/>
      <c r="H4587" s="509"/>
      <c r="I4587" s="541"/>
      <c r="J4587" s="541"/>
      <c r="K4587" s="545"/>
      <c r="L4587" s="545"/>
      <c r="M4587" s="545" t="str">
        <f t="array" aca="1" ref="M4587" ca="1">IFERROR(_xludf.IFS(지출내역_LMT!$J4587="원천",지출내역_LMT!$K4587*3.3%*-1,지출내역_LMT!$J4587="원천/고용",SUM(지출내역_LMT!$K4587*3.3%*-1,지출내역_LMT!$K4587*75%*0.8%*-1)),"")</f>
        <v/>
      </c>
      <c r="N4587" s="545"/>
      <c r="O4587" s="541"/>
      <c r="P4587" s="541"/>
      <c r="Q4587" s="537"/>
      <c r="R4587" s="537"/>
      <c r="S4587" s="537"/>
    </row>
    <row r="4588" spans="2:19" ht="18.75" customHeight="1">
      <c r="B4588" s="540"/>
      <c r="C4588" s="540"/>
      <c r="D4588" s="538" t="str">
        <f ca="1">IFERROR(_xludf.XLOOKUP(E4588,예산코드!D:D,예산코드!A:A),"")</f>
        <v/>
      </c>
      <c r="E4588" s="540"/>
      <c r="F4588" s="542"/>
      <c r="G4588" s="506"/>
      <c r="H4588" s="507"/>
      <c r="I4588" s="540"/>
      <c r="J4588" s="540"/>
      <c r="K4588" s="543"/>
      <c r="L4588" s="543"/>
      <c r="M4588" s="543" t="str">
        <f t="array" aca="1" ref="M4588" ca="1">IFERROR(_xludf.IFS(지출내역_LMT!$J4588="원천",지출내역_LMT!$K4588*3.3%*-1,지출내역_LMT!$J4588="원천/고용",SUM(지출내역_LMT!$K4588*3.3%*-1,지출내역_LMT!$K4588*75%*0.8%*-1)),"")</f>
        <v/>
      </c>
      <c r="N4588" s="543"/>
      <c r="O4588" s="540"/>
      <c r="P4588" s="540"/>
      <c r="Q4588" s="537"/>
      <c r="R4588" s="537"/>
      <c r="S4588" s="537"/>
    </row>
    <row r="4589" spans="2:19" ht="18.75" customHeight="1">
      <c r="B4589" s="541"/>
      <c r="C4589" s="541"/>
      <c r="D4589" s="538" t="str">
        <f ca="1">IFERROR(_xludf.XLOOKUP(E4589,예산코드!D:D,예산코드!A:A),"")</f>
        <v/>
      </c>
      <c r="E4589" s="541"/>
      <c r="F4589" s="544"/>
      <c r="G4589" s="508"/>
      <c r="H4589" s="509"/>
      <c r="I4589" s="541"/>
      <c r="J4589" s="541"/>
      <c r="K4589" s="545"/>
      <c r="L4589" s="545"/>
      <c r="M4589" s="545" t="str">
        <f t="array" aca="1" ref="M4589" ca="1">IFERROR(_xludf.IFS(지출내역_LMT!$J4589="원천",지출내역_LMT!$K4589*3.3%*-1,지출내역_LMT!$J4589="원천/고용",SUM(지출내역_LMT!$K4589*3.3%*-1,지출내역_LMT!$K4589*75%*0.8%*-1)),"")</f>
        <v/>
      </c>
      <c r="N4589" s="545"/>
      <c r="O4589" s="541"/>
      <c r="P4589" s="541"/>
      <c r="Q4589" s="537"/>
      <c r="R4589" s="537"/>
      <c r="S4589" s="537"/>
    </row>
    <row r="4590" spans="2:19" ht="18.75" customHeight="1">
      <c r="B4590" s="540"/>
      <c r="C4590" s="540"/>
      <c r="D4590" s="538" t="str">
        <f ca="1">IFERROR(_xludf.XLOOKUP(E4590,예산코드!D:D,예산코드!A:A),"")</f>
        <v/>
      </c>
      <c r="E4590" s="540"/>
      <c r="F4590" s="542"/>
      <c r="G4590" s="506"/>
      <c r="H4590" s="507"/>
      <c r="I4590" s="540"/>
      <c r="J4590" s="540"/>
      <c r="K4590" s="543"/>
      <c r="L4590" s="543"/>
      <c r="M4590" s="543" t="str">
        <f t="array" aca="1" ref="M4590" ca="1">IFERROR(_xludf.IFS(지출내역_LMT!$J4590="원천",지출내역_LMT!$K4590*3.3%*-1,지출내역_LMT!$J4590="원천/고용",SUM(지출내역_LMT!$K4590*3.3%*-1,지출내역_LMT!$K4590*75%*0.8%*-1)),"")</f>
        <v/>
      </c>
      <c r="N4590" s="543"/>
      <c r="O4590" s="540"/>
      <c r="P4590" s="540"/>
      <c r="Q4590" s="537"/>
      <c r="R4590" s="537"/>
      <c r="S4590" s="537"/>
    </row>
    <row r="4591" spans="2:19" ht="18.75" customHeight="1">
      <c r="B4591" s="541"/>
      <c r="C4591" s="541"/>
      <c r="D4591" s="538" t="str">
        <f ca="1">IFERROR(_xludf.XLOOKUP(E4591,예산코드!D:D,예산코드!A:A),"")</f>
        <v/>
      </c>
      <c r="E4591" s="541"/>
      <c r="F4591" s="544"/>
      <c r="G4591" s="508"/>
      <c r="H4591" s="509"/>
      <c r="I4591" s="541"/>
      <c r="J4591" s="541"/>
      <c r="K4591" s="545"/>
      <c r="L4591" s="545"/>
      <c r="M4591" s="545" t="str">
        <f t="array" aca="1" ref="M4591" ca="1">IFERROR(_xludf.IFS(지출내역_LMT!$J4591="원천",지출내역_LMT!$K4591*3.3%*-1,지출내역_LMT!$J4591="원천/고용",SUM(지출내역_LMT!$K4591*3.3%*-1,지출내역_LMT!$K4591*75%*0.8%*-1)),"")</f>
        <v/>
      </c>
      <c r="N4591" s="545"/>
      <c r="O4591" s="541"/>
      <c r="P4591" s="541"/>
      <c r="Q4591" s="537"/>
      <c r="R4591" s="537"/>
      <c r="S4591" s="537"/>
    </row>
    <row r="4592" spans="2:19" ht="18.75" customHeight="1">
      <c r="B4592" s="540"/>
      <c r="C4592" s="540"/>
      <c r="D4592" s="538" t="str">
        <f ca="1">IFERROR(_xludf.XLOOKUP(E4592,예산코드!D:D,예산코드!A:A),"")</f>
        <v/>
      </c>
      <c r="E4592" s="540"/>
      <c r="F4592" s="542"/>
      <c r="G4592" s="506"/>
      <c r="H4592" s="507"/>
      <c r="I4592" s="540"/>
      <c r="J4592" s="540"/>
      <c r="K4592" s="543"/>
      <c r="L4592" s="543"/>
      <c r="M4592" s="543" t="str">
        <f t="array" aca="1" ref="M4592" ca="1">IFERROR(_xludf.IFS(지출내역_LMT!$J4592="원천",지출내역_LMT!$K4592*3.3%*-1,지출내역_LMT!$J4592="원천/고용",SUM(지출내역_LMT!$K4592*3.3%*-1,지출내역_LMT!$K4592*75%*0.8%*-1)),"")</f>
        <v/>
      </c>
      <c r="N4592" s="543"/>
      <c r="O4592" s="540"/>
      <c r="P4592" s="540"/>
      <c r="Q4592" s="537"/>
      <c r="R4592" s="537"/>
      <c r="S4592" s="537"/>
    </row>
    <row r="4593" spans="2:19" ht="18.75" customHeight="1">
      <c r="B4593" s="541"/>
      <c r="C4593" s="541"/>
      <c r="D4593" s="538" t="str">
        <f ca="1">IFERROR(_xludf.XLOOKUP(E4593,예산코드!D:D,예산코드!A:A),"")</f>
        <v/>
      </c>
      <c r="E4593" s="541"/>
      <c r="F4593" s="544"/>
      <c r="G4593" s="508"/>
      <c r="H4593" s="509"/>
      <c r="I4593" s="541"/>
      <c r="J4593" s="541"/>
      <c r="K4593" s="545"/>
      <c r="L4593" s="545"/>
      <c r="M4593" s="545" t="str">
        <f t="array" aca="1" ref="M4593" ca="1">IFERROR(_xludf.IFS(지출내역_LMT!$J4593="원천",지출내역_LMT!$K4593*3.3%*-1,지출내역_LMT!$J4593="원천/고용",SUM(지출내역_LMT!$K4593*3.3%*-1,지출내역_LMT!$K4593*75%*0.8%*-1)),"")</f>
        <v/>
      </c>
      <c r="N4593" s="545"/>
      <c r="O4593" s="541"/>
      <c r="P4593" s="541"/>
      <c r="Q4593" s="537"/>
      <c r="R4593" s="537"/>
      <c r="S4593" s="537"/>
    </row>
    <row r="4594" spans="2:19" ht="18.75" customHeight="1">
      <c r="B4594" s="540"/>
      <c r="C4594" s="540"/>
      <c r="D4594" s="538" t="str">
        <f ca="1">IFERROR(_xludf.XLOOKUP(E4594,예산코드!D:D,예산코드!A:A),"")</f>
        <v/>
      </c>
      <c r="E4594" s="540"/>
      <c r="F4594" s="542"/>
      <c r="G4594" s="506"/>
      <c r="H4594" s="507"/>
      <c r="I4594" s="540"/>
      <c r="J4594" s="540"/>
      <c r="K4594" s="543"/>
      <c r="L4594" s="543"/>
      <c r="M4594" s="543" t="str">
        <f t="array" aca="1" ref="M4594" ca="1">IFERROR(_xludf.IFS(지출내역_LMT!$J4594="원천",지출내역_LMT!$K4594*3.3%*-1,지출내역_LMT!$J4594="원천/고용",SUM(지출내역_LMT!$K4594*3.3%*-1,지출내역_LMT!$K4594*75%*0.8%*-1)),"")</f>
        <v/>
      </c>
      <c r="N4594" s="543"/>
      <c r="O4594" s="540"/>
      <c r="P4594" s="540"/>
      <c r="Q4594" s="537"/>
      <c r="R4594" s="537"/>
      <c r="S4594" s="537"/>
    </row>
    <row r="4595" spans="2:19" ht="18.75" customHeight="1">
      <c r="B4595" s="541"/>
      <c r="C4595" s="541"/>
      <c r="D4595" s="538" t="str">
        <f ca="1">IFERROR(_xludf.XLOOKUP(E4595,예산코드!D:D,예산코드!A:A),"")</f>
        <v/>
      </c>
      <c r="E4595" s="541"/>
      <c r="F4595" s="544"/>
      <c r="G4595" s="508"/>
      <c r="H4595" s="509"/>
      <c r="I4595" s="541"/>
      <c r="J4595" s="541"/>
      <c r="K4595" s="545"/>
      <c r="L4595" s="545"/>
      <c r="M4595" s="545" t="str">
        <f t="array" aca="1" ref="M4595" ca="1">IFERROR(_xludf.IFS(지출내역_LMT!$J4595="원천",지출내역_LMT!$K4595*3.3%*-1,지출내역_LMT!$J4595="원천/고용",SUM(지출내역_LMT!$K4595*3.3%*-1,지출내역_LMT!$K4595*75%*0.8%*-1)),"")</f>
        <v/>
      </c>
      <c r="N4595" s="545"/>
      <c r="O4595" s="541"/>
      <c r="P4595" s="541"/>
      <c r="Q4595" s="537"/>
      <c r="R4595" s="537"/>
      <c r="S4595" s="537"/>
    </row>
    <row r="4596" spans="2:19" ht="18.75" customHeight="1">
      <c r="B4596" s="540"/>
      <c r="C4596" s="540"/>
      <c r="D4596" s="538" t="str">
        <f ca="1">IFERROR(_xludf.XLOOKUP(E4596,예산코드!D:D,예산코드!A:A),"")</f>
        <v/>
      </c>
      <c r="E4596" s="540"/>
      <c r="F4596" s="542"/>
      <c r="G4596" s="506"/>
      <c r="H4596" s="507"/>
      <c r="I4596" s="540"/>
      <c r="J4596" s="540"/>
      <c r="K4596" s="543"/>
      <c r="L4596" s="543"/>
      <c r="M4596" s="543" t="str">
        <f t="array" aca="1" ref="M4596" ca="1">IFERROR(_xludf.IFS(지출내역_LMT!$J4596="원천",지출내역_LMT!$K4596*3.3%*-1,지출내역_LMT!$J4596="원천/고용",SUM(지출내역_LMT!$K4596*3.3%*-1,지출내역_LMT!$K4596*75%*0.8%*-1)),"")</f>
        <v/>
      </c>
      <c r="N4596" s="543"/>
      <c r="O4596" s="540"/>
      <c r="P4596" s="540"/>
      <c r="Q4596" s="537"/>
      <c r="R4596" s="537"/>
      <c r="S4596" s="537"/>
    </row>
    <row r="4597" spans="2:19" ht="18.75" customHeight="1">
      <c r="B4597" s="541"/>
      <c r="C4597" s="541"/>
      <c r="D4597" s="538" t="str">
        <f ca="1">IFERROR(_xludf.XLOOKUP(E4597,예산코드!D:D,예산코드!A:A),"")</f>
        <v/>
      </c>
      <c r="E4597" s="541"/>
      <c r="F4597" s="544"/>
      <c r="G4597" s="508"/>
      <c r="H4597" s="509"/>
      <c r="I4597" s="541"/>
      <c r="J4597" s="541"/>
      <c r="K4597" s="545"/>
      <c r="L4597" s="545"/>
      <c r="M4597" s="545" t="str">
        <f t="array" aca="1" ref="M4597" ca="1">IFERROR(_xludf.IFS(지출내역_LMT!$J4597="원천",지출내역_LMT!$K4597*3.3%*-1,지출내역_LMT!$J4597="원천/고용",SUM(지출내역_LMT!$K4597*3.3%*-1,지출내역_LMT!$K4597*75%*0.8%*-1)),"")</f>
        <v/>
      </c>
      <c r="N4597" s="545"/>
      <c r="O4597" s="541"/>
      <c r="P4597" s="541"/>
      <c r="Q4597" s="537"/>
      <c r="R4597" s="537"/>
      <c r="S4597" s="537"/>
    </row>
    <row r="4598" spans="2:19" ht="18.75" customHeight="1">
      <c r="B4598" s="540"/>
      <c r="C4598" s="540"/>
      <c r="D4598" s="538" t="str">
        <f ca="1">IFERROR(_xludf.XLOOKUP(E4598,예산코드!D:D,예산코드!A:A),"")</f>
        <v/>
      </c>
      <c r="E4598" s="540"/>
      <c r="F4598" s="542"/>
      <c r="G4598" s="506"/>
      <c r="H4598" s="507"/>
      <c r="I4598" s="540"/>
      <c r="J4598" s="540"/>
      <c r="K4598" s="543"/>
      <c r="L4598" s="543"/>
      <c r="M4598" s="543" t="str">
        <f t="array" aca="1" ref="M4598" ca="1">IFERROR(_xludf.IFS(지출내역_LMT!$J4598="원천",지출내역_LMT!$K4598*3.3%*-1,지출내역_LMT!$J4598="원천/고용",SUM(지출내역_LMT!$K4598*3.3%*-1,지출내역_LMT!$K4598*75%*0.8%*-1)),"")</f>
        <v/>
      </c>
      <c r="N4598" s="543"/>
      <c r="O4598" s="540"/>
      <c r="P4598" s="540"/>
      <c r="Q4598" s="537"/>
      <c r="R4598" s="537"/>
      <c r="S4598" s="537"/>
    </row>
    <row r="4599" spans="2:19" ht="18.75" customHeight="1">
      <c r="B4599" s="541"/>
      <c r="C4599" s="541"/>
      <c r="D4599" s="538" t="str">
        <f ca="1">IFERROR(_xludf.XLOOKUP(E4599,예산코드!D:D,예산코드!A:A),"")</f>
        <v/>
      </c>
      <c r="E4599" s="541"/>
      <c r="F4599" s="544"/>
      <c r="G4599" s="508"/>
      <c r="H4599" s="509"/>
      <c r="I4599" s="541"/>
      <c r="J4599" s="541"/>
      <c r="K4599" s="545"/>
      <c r="L4599" s="545"/>
      <c r="M4599" s="545" t="str">
        <f t="array" aca="1" ref="M4599" ca="1">IFERROR(_xludf.IFS(지출내역_LMT!$J4599="원천",지출내역_LMT!$K4599*3.3%*-1,지출내역_LMT!$J4599="원천/고용",SUM(지출내역_LMT!$K4599*3.3%*-1,지출내역_LMT!$K4599*75%*0.8%*-1)),"")</f>
        <v/>
      </c>
      <c r="N4599" s="545"/>
      <c r="O4599" s="541"/>
      <c r="P4599" s="541"/>
      <c r="Q4599" s="537"/>
      <c r="R4599" s="537"/>
      <c r="S4599" s="537"/>
    </row>
    <row r="4600" spans="2:19" ht="18.75" customHeight="1">
      <c r="B4600" s="540"/>
      <c r="C4600" s="540"/>
      <c r="D4600" s="538" t="str">
        <f ca="1">IFERROR(_xludf.XLOOKUP(E4600,예산코드!D:D,예산코드!A:A),"")</f>
        <v/>
      </c>
      <c r="E4600" s="540"/>
      <c r="F4600" s="542"/>
      <c r="G4600" s="506"/>
      <c r="H4600" s="507"/>
      <c r="I4600" s="540"/>
      <c r="J4600" s="540"/>
      <c r="K4600" s="543"/>
      <c r="L4600" s="543"/>
      <c r="M4600" s="543" t="str">
        <f t="array" aca="1" ref="M4600" ca="1">IFERROR(_xludf.IFS(지출내역_LMT!$J4600="원천",지출내역_LMT!$K4600*3.3%*-1,지출내역_LMT!$J4600="원천/고용",SUM(지출내역_LMT!$K4600*3.3%*-1,지출내역_LMT!$K4600*75%*0.8%*-1)),"")</f>
        <v/>
      </c>
      <c r="N4600" s="543"/>
      <c r="O4600" s="540"/>
      <c r="P4600" s="540"/>
      <c r="Q4600" s="537"/>
      <c r="R4600" s="537"/>
      <c r="S4600" s="537"/>
    </row>
    <row r="4601" spans="2:19" ht="18.75" customHeight="1">
      <c r="B4601" s="541"/>
      <c r="C4601" s="541"/>
      <c r="D4601" s="538" t="str">
        <f ca="1">IFERROR(_xludf.XLOOKUP(E4601,예산코드!D:D,예산코드!A:A),"")</f>
        <v/>
      </c>
      <c r="E4601" s="541"/>
      <c r="F4601" s="544"/>
      <c r="G4601" s="508"/>
      <c r="H4601" s="509"/>
      <c r="I4601" s="541"/>
      <c r="J4601" s="541"/>
      <c r="K4601" s="545"/>
      <c r="L4601" s="545"/>
      <c r="M4601" s="545" t="str">
        <f t="array" aca="1" ref="M4601" ca="1">IFERROR(_xludf.IFS(지출내역_LMT!$J4601="원천",지출내역_LMT!$K4601*3.3%*-1,지출내역_LMT!$J4601="원천/고용",SUM(지출내역_LMT!$K4601*3.3%*-1,지출내역_LMT!$K4601*75%*0.8%*-1)),"")</f>
        <v/>
      </c>
      <c r="N4601" s="545"/>
      <c r="O4601" s="541"/>
      <c r="P4601" s="541"/>
      <c r="Q4601" s="537"/>
      <c r="R4601" s="537"/>
      <c r="S4601" s="537"/>
    </row>
    <row r="4602" spans="2:19" ht="18.75" customHeight="1">
      <c r="B4602" s="540"/>
      <c r="C4602" s="540"/>
      <c r="D4602" s="538" t="str">
        <f ca="1">IFERROR(_xludf.XLOOKUP(E4602,예산코드!D:D,예산코드!A:A),"")</f>
        <v/>
      </c>
      <c r="E4602" s="540"/>
      <c r="F4602" s="542"/>
      <c r="G4602" s="506"/>
      <c r="H4602" s="507"/>
      <c r="I4602" s="540"/>
      <c r="J4602" s="540"/>
      <c r="K4602" s="543"/>
      <c r="L4602" s="543"/>
      <c r="M4602" s="543" t="str">
        <f t="array" aca="1" ref="M4602" ca="1">IFERROR(_xludf.IFS(지출내역_LMT!$J4602="원천",지출내역_LMT!$K4602*3.3%*-1,지출내역_LMT!$J4602="원천/고용",SUM(지출내역_LMT!$K4602*3.3%*-1,지출내역_LMT!$K4602*75%*0.8%*-1)),"")</f>
        <v/>
      </c>
      <c r="N4602" s="543"/>
      <c r="O4602" s="540"/>
      <c r="P4602" s="540"/>
      <c r="Q4602" s="537"/>
      <c r="R4602" s="537"/>
      <c r="S4602" s="537"/>
    </row>
    <row r="4603" spans="2:19" ht="18.75" customHeight="1">
      <c r="B4603" s="541"/>
      <c r="C4603" s="541"/>
      <c r="D4603" s="538" t="str">
        <f ca="1">IFERROR(_xludf.XLOOKUP(E4603,예산코드!D:D,예산코드!A:A),"")</f>
        <v/>
      </c>
      <c r="E4603" s="541"/>
      <c r="F4603" s="544"/>
      <c r="G4603" s="508"/>
      <c r="H4603" s="509"/>
      <c r="I4603" s="541"/>
      <c r="J4603" s="541"/>
      <c r="K4603" s="545"/>
      <c r="L4603" s="545"/>
      <c r="M4603" s="545" t="str">
        <f t="array" aca="1" ref="M4603" ca="1">IFERROR(_xludf.IFS(지출내역_LMT!$J4603="원천",지출내역_LMT!$K4603*3.3%*-1,지출내역_LMT!$J4603="원천/고용",SUM(지출내역_LMT!$K4603*3.3%*-1,지출내역_LMT!$K4603*75%*0.8%*-1)),"")</f>
        <v/>
      </c>
      <c r="N4603" s="545"/>
      <c r="O4603" s="541"/>
      <c r="P4603" s="541"/>
      <c r="Q4603" s="537"/>
      <c r="R4603" s="537"/>
      <c r="S4603" s="537"/>
    </row>
    <row r="4604" spans="2:19" ht="18.75" customHeight="1">
      <c r="B4604" s="540"/>
      <c r="C4604" s="540"/>
      <c r="D4604" s="538" t="str">
        <f ca="1">IFERROR(_xludf.XLOOKUP(E4604,예산코드!D:D,예산코드!A:A),"")</f>
        <v/>
      </c>
      <c r="E4604" s="540"/>
      <c r="F4604" s="542"/>
      <c r="G4604" s="506"/>
      <c r="H4604" s="507"/>
      <c r="I4604" s="540"/>
      <c r="J4604" s="540"/>
      <c r="K4604" s="543"/>
      <c r="L4604" s="543"/>
      <c r="M4604" s="543" t="str">
        <f t="array" aca="1" ref="M4604" ca="1">IFERROR(_xludf.IFS(지출내역_LMT!$J4604="원천",지출내역_LMT!$K4604*3.3%*-1,지출내역_LMT!$J4604="원천/고용",SUM(지출내역_LMT!$K4604*3.3%*-1,지출내역_LMT!$K4604*75%*0.8%*-1)),"")</f>
        <v/>
      </c>
      <c r="N4604" s="543"/>
      <c r="O4604" s="540"/>
      <c r="P4604" s="540"/>
      <c r="Q4604" s="537"/>
      <c r="R4604" s="537"/>
      <c r="S4604" s="537"/>
    </row>
    <row r="4605" spans="2:19" ht="18.75" customHeight="1">
      <c r="B4605" s="541"/>
      <c r="C4605" s="541"/>
      <c r="D4605" s="538" t="str">
        <f ca="1">IFERROR(_xludf.XLOOKUP(E4605,예산코드!D:D,예산코드!A:A),"")</f>
        <v/>
      </c>
      <c r="E4605" s="541"/>
      <c r="F4605" s="544"/>
      <c r="G4605" s="508"/>
      <c r="H4605" s="509"/>
      <c r="I4605" s="541"/>
      <c r="J4605" s="541"/>
      <c r="K4605" s="545"/>
      <c r="L4605" s="545"/>
      <c r="M4605" s="545" t="str">
        <f t="array" aca="1" ref="M4605" ca="1">IFERROR(_xludf.IFS(지출내역_LMT!$J4605="원천",지출내역_LMT!$K4605*3.3%*-1,지출내역_LMT!$J4605="원천/고용",SUM(지출내역_LMT!$K4605*3.3%*-1,지출내역_LMT!$K4605*75%*0.8%*-1)),"")</f>
        <v/>
      </c>
      <c r="N4605" s="545"/>
      <c r="O4605" s="541"/>
      <c r="P4605" s="541"/>
      <c r="Q4605" s="537"/>
      <c r="R4605" s="537"/>
      <c r="S4605" s="537"/>
    </row>
    <row r="4606" spans="2:19" ht="18.75" customHeight="1">
      <c r="B4606" s="540"/>
      <c r="C4606" s="540"/>
      <c r="D4606" s="538" t="str">
        <f ca="1">IFERROR(_xludf.XLOOKUP(E4606,예산코드!D:D,예산코드!A:A),"")</f>
        <v/>
      </c>
      <c r="E4606" s="540"/>
      <c r="F4606" s="542"/>
      <c r="G4606" s="506"/>
      <c r="H4606" s="507"/>
      <c r="I4606" s="540"/>
      <c r="J4606" s="540"/>
      <c r="K4606" s="543"/>
      <c r="L4606" s="543"/>
      <c r="M4606" s="543" t="str">
        <f t="array" aca="1" ref="M4606" ca="1">IFERROR(_xludf.IFS(지출내역_LMT!$J4606="원천",지출내역_LMT!$K4606*3.3%*-1,지출내역_LMT!$J4606="원천/고용",SUM(지출내역_LMT!$K4606*3.3%*-1,지출내역_LMT!$K4606*75%*0.8%*-1)),"")</f>
        <v/>
      </c>
      <c r="N4606" s="543"/>
      <c r="O4606" s="540"/>
      <c r="P4606" s="540"/>
      <c r="Q4606" s="537"/>
      <c r="R4606" s="537"/>
      <c r="S4606" s="537"/>
    </row>
    <row r="4607" spans="2:19" ht="18.75" customHeight="1">
      <c r="B4607" s="541"/>
      <c r="C4607" s="541"/>
      <c r="D4607" s="538" t="str">
        <f ca="1">IFERROR(_xludf.XLOOKUP(E4607,예산코드!D:D,예산코드!A:A),"")</f>
        <v/>
      </c>
      <c r="E4607" s="541"/>
      <c r="F4607" s="544"/>
      <c r="G4607" s="508"/>
      <c r="H4607" s="509"/>
      <c r="I4607" s="541"/>
      <c r="J4607" s="541"/>
      <c r="K4607" s="545"/>
      <c r="L4607" s="545"/>
      <c r="M4607" s="545" t="str">
        <f t="array" aca="1" ref="M4607" ca="1">IFERROR(_xludf.IFS(지출내역_LMT!$J4607="원천",지출내역_LMT!$K4607*3.3%*-1,지출내역_LMT!$J4607="원천/고용",SUM(지출내역_LMT!$K4607*3.3%*-1,지출내역_LMT!$K4607*75%*0.8%*-1)),"")</f>
        <v/>
      </c>
      <c r="N4607" s="545"/>
      <c r="O4607" s="541"/>
      <c r="P4607" s="541"/>
      <c r="Q4607" s="537"/>
      <c r="R4607" s="537"/>
      <c r="S4607" s="537"/>
    </row>
    <row r="4608" spans="2:19" ht="18.75" customHeight="1">
      <c r="B4608" s="540"/>
      <c r="C4608" s="540"/>
      <c r="D4608" s="538" t="str">
        <f ca="1">IFERROR(_xludf.XLOOKUP(E4608,예산코드!D:D,예산코드!A:A),"")</f>
        <v/>
      </c>
      <c r="E4608" s="540"/>
      <c r="F4608" s="542"/>
      <c r="G4608" s="506"/>
      <c r="H4608" s="507"/>
      <c r="I4608" s="540"/>
      <c r="J4608" s="540"/>
      <c r="K4608" s="543"/>
      <c r="L4608" s="543"/>
      <c r="M4608" s="543" t="str">
        <f t="array" aca="1" ref="M4608" ca="1">IFERROR(_xludf.IFS(지출내역_LMT!$J4608="원천",지출내역_LMT!$K4608*3.3%*-1,지출내역_LMT!$J4608="원천/고용",SUM(지출내역_LMT!$K4608*3.3%*-1,지출내역_LMT!$K4608*75%*0.8%*-1)),"")</f>
        <v/>
      </c>
      <c r="N4608" s="543"/>
      <c r="O4608" s="540"/>
      <c r="P4608" s="540"/>
      <c r="Q4608" s="537"/>
      <c r="R4608" s="537"/>
      <c r="S4608" s="537"/>
    </row>
    <row r="4609" spans="2:19" ht="18.75" customHeight="1">
      <c r="B4609" s="541"/>
      <c r="C4609" s="541"/>
      <c r="D4609" s="538" t="str">
        <f ca="1">IFERROR(_xludf.XLOOKUP(E4609,예산코드!D:D,예산코드!A:A),"")</f>
        <v/>
      </c>
      <c r="E4609" s="541"/>
      <c r="F4609" s="544"/>
      <c r="G4609" s="508"/>
      <c r="H4609" s="509"/>
      <c r="I4609" s="541"/>
      <c r="J4609" s="541"/>
      <c r="K4609" s="545"/>
      <c r="L4609" s="545"/>
      <c r="M4609" s="545" t="str">
        <f t="array" aca="1" ref="M4609" ca="1">IFERROR(_xludf.IFS(지출내역_LMT!$J4609="원천",지출내역_LMT!$K4609*3.3%*-1,지출내역_LMT!$J4609="원천/고용",SUM(지출내역_LMT!$K4609*3.3%*-1,지출내역_LMT!$K4609*75%*0.8%*-1)),"")</f>
        <v/>
      </c>
      <c r="N4609" s="545"/>
      <c r="O4609" s="541"/>
      <c r="P4609" s="541"/>
      <c r="Q4609" s="537"/>
      <c r="R4609" s="537"/>
      <c r="S4609" s="537"/>
    </row>
    <row r="4610" spans="2:19" ht="18.75" customHeight="1">
      <c r="B4610" s="540"/>
      <c r="C4610" s="540"/>
      <c r="D4610" s="538" t="str">
        <f ca="1">IFERROR(_xludf.XLOOKUP(E4610,예산코드!D:D,예산코드!A:A),"")</f>
        <v/>
      </c>
      <c r="E4610" s="540"/>
      <c r="F4610" s="542"/>
      <c r="G4610" s="506"/>
      <c r="H4610" s="507"/>
      <c r="I4610" s="540"/>
      <c r="J4610" s="540"/>
      <c r="K4610" s="543"/>
      <c r="L4610" s="543"/>
      <c r="M4610" s="543" t="str">
        <f t="array" aca="1" ref="M4610" ca="1">IFERROR(_xludf.IFS(지출내역_LMT!$J4610="원천",지출내역_LMT!$K4610*3.3%*-1,지출내역_LMT!$J4610="원천/고용",SUM(지출내역_LMT!$K4610*3.3%*-1,지출내역_LMT!$K4610*75%*0.8%*-1)),"")</f>
        <v/>
      </c>
      <c r="N4610" s="543"/>
      <c r="O4610" s="540"/>
      <c r="P4610" s="540"/>
      <c r="Q4610" s="537"/>
      <c r="R4610" s="537"/>
      <c r="S4610" s="537"/>
    </row>
    <row r="4611" spans="2:19" ht="18.75" customHeight="1">
      <c r="B4611" s="541"/>
      <c r="C4611" s="541"/>
      <c r="D4611" s="538" t="str">
        <f ca="1">IFERROR(_xludf.XLOOKUP(E4611,예산코드!D:D,예산코드!A:A),"")</f>
        <v/>
      </c>
      <c r="E4611" s="541"/>
      <c r="F4611" s="544"/>
      <c r="G4611" s="508"/>
      <c r="H4611" s="509"/>
      <c r="I4611" s="541"/>
      <c r="J4611" s="541"/>
      <c r="K4611" s="545"/>
      <c r="L4611" s="545"/>
      <c r="M4611" s="545" t="str">
        <f t="array" aca="1" ref="M4611" ca="1">IFERROR(_xludf.IFS(지출내역_LMT!$J4611="원천",지출내역_LMT!$K4611*3.3%*-1,지출내역_LMT!$J4611="원천/고용",SUM(지출내역_LMT!$K4611*3.3%*-1,지출내역_LMT!$K4611*75%*0.8%*-1)),"")</f>
        <v/>
      </c>
      <c r="N4611" s="545"/>
      <c r="O4611" s="541"/>
      <c r="P4611" s="541"/>
      <c r="Q4611" s="537"/>
      <c r="R4611" s="537"/>
      <c r="S4611" s="537"/>
    </row>
    <row r="4612" spans="2:19" ht="18.75" customHeight="1">
      <c r="B4612" s="540"/>
      <c r="C4612" s="540"/>
      <c r="D4612" s="538" t="str">
        <f ca="1">IFERROR(_xludf.XLOOKUP(E4612,예산코드!D:D,예산코드!A:A),"")</f>
        <v/>
      </c>
      <c r="E4612" s="540"/>
      <c r="F4612" s="542"/>
      <c r="G4612" s="506"/>
      <c r="H4612" s="507"/>
      <c r="I4612" s="540"/>
      <c r="J4612" s="540"/>
      <c r="K4612" s="543"/>
      <c r="L4612" s="543"/>
      <c r="M4612" s="543" t="str">
        <f t="array" aca="1" ref="M4612" ca="1">IFERROR(_xludf.IFS(지출내역_LMT!$J4612="원천",지출내역_LMT!$K4612*3.3%*-1,지출내역_LMT!$J4612="원천/고용",SUM(지출내역_LMT!$K4612*3.3%*-1,지출내역_LMT!$K4612*75%*0.8%*-1)),"")</f>
        <v/>
      </c>
      <c r="N4612" s="543"/>
      <c r="O4612" s="540"/>
      <c r="P4612" s="540"/>
      <c r="Q4612" s="537"/>
      <c r="R4612" s="537"/>
      <c r="S4612" s="537"/>
    </row>
    <row r="4613" spans="2:19" ht="18.75" customHeight="1">
      <c r="B4613" s="541"/>
      <c r="C4613" s="541"/>
      <c r="D4613" s="538" t="str">
        <f ca="1">IFERROR(_xludf.XLOOKUP(E4613,예산코드!D:D,예산코드!A:A),"")</f>
        <v/>
      </c>
      <c r="E4613" s="541"/>
      <c r="F4613" s="544"/>
      <c r="G4613" s="508"/>
      <c r="H4613" s="509"/>
      <c r="I4613" s="541"/>
      <c r="J4613" s="541"/>
      <c r="K4613" s="545"/>
      <c r="L4613" s="545"/>
      <c r="M4613" s="545" t="str">
        <f t="array" aca="1" ref="M4613" ca="1">IFERROR(_xludf.IFS(지출내역_LMT!$J4613="원천",지출내역_LMT!$K4613*3.3%*-1,지출내역_LMT!$J4613="원천/고용",SUM(지출내역_LMT!$K4613*3.3%*-1,지출내역_LMT!$K4613*75%*0.8%*-1)),"")</f>
        <v/>
      </c>
      <c r="N4613" s="545"/>
      <c r="O4613" s="541"/>
      <c r="P4613" s="541"/>
      <c r="Q4613" s="537"/>
      <c r="R4613" s="537"/>
      <c r="S4613" s="537"/>
    </row>
    <row r="4614" spans="2:19" ht="18.75" customHeight="1">
      <c r="B4614" s="540"/>
      <c r="C4614" s="540"/>
      <c r="D4614" s="538" t="str">
        <f ca="1">IFERROR(_xludf.XLOOKUP(E4614,예산코드!D:D,예산코드!A:A),"")</f>
        <v/>
      </c>
      <c r="E4614" s="540"/>
      <c r="F4614" s="542"/>
      <c r="G4614" s="506"/>
      <c r="H4614" s="507"/>
      <c r="I4614" s="540"/>
      <c r="J4614" s="540"/>
      <c r="K4614" s="543"/>
      <c r="L4614" s="543"/>
      <c r="M4614" s="543" t="str">
        <f t="array" aca="1" ref="M4614" ca="1">IFERROR(_xludf.IFS(지출내역_LMT!$J4614="원천",지출내역_LMT!$K4614*3.3%*-1,지출내역_LMT!$J4614="원천/고용",SUM(지출내역_LMT!$K4614*3.3%*-1,지출내역_LMT!$K4614*75%*0.8%*-1)),"")</f>
        <v/>
      </c>
      <c r="N4614" s="543"/>
      <c r="O4614" s="540"/>
      <c r="P4614" s="540"/>
      <c r="Q4614" s="537"/>
      <c r="R4614" s="537"/>
      <c r="S4614" s="537"/>
    </row>
    <row r="4615" spans="2:19" ht="18.75" customHeight="1">
      <c r="B4615" s="541"/>
      <c r="C4615" s="541"/>
      <c r="D4615" s="538" t="str">
        <f ca="1">IFERROR(_xludf.XLOOKUP(E4615,예산코드!D:D,예산코드!A:A),"")</f>
        <v/>
      </c>
      <c r="E4615" s="541"/>
      <c r="F4615" s="544"/>
      <c r="G4615" s="508"/>
      <c r="H4615" s="509"/>
      <c r="I4615" s="541"/>
      <c r="J4615" s="541"/>
      <c r="K4615" s="545"/>
      <c r="L4615" s="545"/>
      <c r="M4615" s="545" t="str">
        <f t="array" aca="1" ref="M4615" ca="1">IFERROR(_xludf.IFS(지출내역_LMT!$J4615="원천",지출내역_LMT!$K4615*3.3%*-1,지출내역_LMT!$J4615="원천/고용",SUM(지출내역_LMT!$K4615*3.3%*-1,지출내역_LMT!$K4615*75%*0.8%*-1)),"")</f>
        <v/>
      </c>
      <c r="N4615" s="545"/>
      <c r="O4615" s="541"/>
      <c r="P4615" s="541"/>
      <c r="Q4615" s="537"/>
      <c r="R4615" s="537"/>
      <c r="S4615" s="537"/>
    </row>
    <row r="4616" spans="2:19" ht="18.75" customHeight="1">
      <c r="B4616" s="540"/>
      <c r="C4616" s="540"/>
      <c r="D4616" s="538" t="str">
        <f ca="1">IFERROR(_xludf.XLOOKUP(E4616,예산코드!D:D,예산코드!A:A),"")</f>
        <v/>
      </c>
      <c r="E4616" s="540"/>
      <c r="F4616" s="542"/>
      <c r="G4616" s="506"/>
      <c r="H4616" s="507"/>
      <c r="I4616" s="540"/>
      <c r="J4616" s="540"/>
      <c r="K4616" s="543"/>
      <c r="L4616" s="543"/>
      <c r="M4616" s="543" t="str">
        <f t="array" aca="1" ref="M4616" ca="1">IFERROR(_xludf.IFS(지출내역_LMT!$J4616="원천",지출내역_LMT!$K4616*3.3%*-1,지출내역_LMT!$J4616="원천/고용",SUM(지출내역_LMT!$K4616*3.3%*-1,지출내역_LMT!$K4616*75%*0.8%*-1)),"")</f>
        <v/>
      </c>
      <c r="N4616" s="543"/>
      <c r="O4616" s="540"/>
      <c r="P4616" s="540"/>
      <c r="Q4616" s="537"/>
      <c r="R4616" s="537"/>
      <c r="S4616" s="537"/>
    </row>
    <row r="4617" spans="2:19" ht="18.75" customHeight="1">
      <c r="B4617" s="541"/>
      <c r="C4617" s="541"/>
      <c r="D4617" s="538" t="str">
        <f ca="1">IFERROR(_xludf.XLOOKUP(E4617,예산코드!D:D,예산코드!A:A),"")</f>
        <v/>
      </c>
      <c r="E4617" s="541"/>
      <c r="F4617" s="544"/>
      <c r="G4617" s="508"/>
      <c r="H4617" s="509"/>
      <c r="I4617" s="541"/>
      <c r="J4617" s="541"/>
      <c r="K4617" s="545"/>
      <c r="L4617" s="545"/>
      <c r="M4617" s="545" t="str">
        <f t="array" aca="1" ref="M4617" ca="1">IFERROR(_xludf.IFS(지출내역_LMT!$J4617="원천",지출내역_LMT!$K4617*3.3%*-1,지출내역_LMT!$J4617="원천/고용",SUM(지출내역_LMT!$K4617*3.3%*-1,지출내역_LMT!$K4617*75%*0.8%*-1)),"")</f>
        <v/>
      </c>
      <c r="N4617" s="545"/>
      <c r="O4617" s="541"/>
      <c r="P4617" s="541"/>
      <c r="Q4617" s="537"/>
      <c r="R4617" s="537"/>
      <c r="S4617" s="537"/>
    </row>
    <row r="4618" spans="2:19" ht="18.75" customHeight="1">
      <c r="B4618" s="540"/>
      <c r="C4618" s="540"/>
      <c r="D4618" s="538" t="str">
        <f ca="1">IFERROR(_xludf.XLOOKUP(E4618,예산코드!D:D,예산코드!A:A),"")</f>
        <v/>
      </c>
      <c r="E4618" s="540"/>
      <c r="F4618" s="542"/>
      <c r="G4618" s="506"/>
      <c r="H4618" s="507"/>
      <c r="I4618" s="540"/>
      <c r="J4618" s="540"/>
      <c r="K4618" s="543"/>
      <c r="L4618" s="543"/>
      <c r="M4618" s="543" t="str">
        <f t="array" aca="1" ref="M4618" ca="1">IFERROR(_xludf.IFS(지출내역_LMT!$J4618="원천",지출내역_LMT!$K4618*3.3%*-1,지출내역_LMT!$J4618="원천/고용",SUM(지출내역_LMT!$K4618*3.3%*-1,지출내역_LMT!$K4618*75%*0.8%*-1)),"")</f>
        <v/>
      </c>
      <c r="N4618" s="543"/>
      <c r="O4618" s="540"/>
      <c r="P4618" s="540"/>
      <c r="Q4618" s="537"/>
      <c r="R4618" s="537"/>
      <c r="S4618" s="537"/>
    </row>
    <row r="4619" spans="2:19" ht="18.75" customHeight="1">
      <c r="B4619" s="541"/>
      <c r="C4619" s="541"/>
      <c r="D4619" s="538" t="str">
        <f ca="1">IFERROR(_xludf.XLOOKUP(E4619,예산코드!D:D,예산코드!A:A),"")</f>
        <v/>
      </c>
      <c r="E4619" s="541"/>
      <c r="F4619" s="544"/>
      <c r="G4619" s="508"/>
      <c r="H4619" s="509"/>
      <c r="I4619" s="541"/>
      <c r="J4619" s="541"/>
      <c r="K4619" s="545"/>
      <c r="L4619" s="545"/>
      <c r="M4619" s="545" t="str">
        <f t="array" aca="1" ref="M4619" ca="1">IFERROR(_xludf.IFS(지출내역_LMT!$J4619="원천",지출내역_LMT!$K4619*3.3%*-1,지출내역_LMT!$J4619="원천/고용",SUM(지출내역_LMT!$K4619*3.3%*-1,지출내역_LMT!$K4619*75%*0.8%*-1)),"")</f>
        <v/>
      </c>
      <c r="N4619" s="545"/>
      <c r="O4619" s="541"/>
      <c r="P4619" s="541"/>
      <c r="Q4619" s="537"/>
      <c r="R4619" s="537"/>
      <c r="S4619" s="537"/>
    </row>
    <row r="4620" spans="2:19" ht="18.75" customHeight="1">
      <c r="B4620" s="540"/>
      <c r="C4620" s="540"/>
      <c r="D4620" s="538" t="str">
        <f ca="1">IFERROR(_xludf.XLOOKUP(E4620,예산코드!D:D,예산코드!A:A),"")</f>
        <v/>
      </c>
      <c r="E4620" s="540"/>
      <c r="F4620" s="542"/>
      <c r="G4620" s="506"/>
      <c r="H4620" s="507"/>
      <c r="I4620" s="540"/>
      <c r="J4620" s="540"/>
      <c r="K4620" s="543"/>
      <c r="L4620" s="543"/>
      <c r="M4620" s="543" t="str">
        <f t="array" aca="1" ref="M4620" ca="1">IFERROR(_xludf.IFS(지출내역_LMT!$J4620="원천",지출내역_LMT!$K4620*3.3%*-1,지출내역_LMT!$J4620="원천/고용",SUM(지출내역_LMT!$K4620*3.3%*-1,지출내역_LMT!$K4620*75%*0.8%*-1)),"")</f>
        <v/>
      </c>
      <c r="N4620" s="543"/>
      <c r="O4620" s="540"/>
      <c r="P4620" s="540"/>
      <c r="Q4620" s="537"/>
      <c r="R4620" s="537"/>
      <c r="S4620" s="537"/>
    </row>
    <row r="4621" spans="2:19" ht="18.75" customHeight="1">
      <c r="B4621" s="541"/>
      <c r="C4621" s="541"/>
      <c r="D4621" s="538" t="str">
        <f ca="1">IFERROR(_xludf.XLOOKUP(E4621,예산코드!D:D,예산코드!A:A),"")</f>
        <v/>
      </c>
      <c r="E4621" s="541"/>
      <c r="F4621" s="544"/>
      <c r="G4621" s="508"/>
      <c r="H4621" s="509"/>
      <c r="I4621" s="541"/>
      <c r="J4621" s="541"/>
      <c r="K4621" s="545"/>
      <c r="L4621" s="545"/>
      <c r="M4621" s="545" t="str">
        <f t="array" aca="1" ref="M4621" ca="1">IFERROR(_xludf.IFS(지출내역_LMT!$J4621="원천",지출내역_LMT!$K4621*3.3%*-1,지출내역_LMT!$J4621="원천/고용",SUM(지출내역_LMT!$K4621*3.3%*-1,지출내역_LMT!$K4621*75%*0.8%*-1)),"")</f>
        <v/>
      </c>
      <c r="N4621" s="545"/>
      <c r="O4621" s="541"/>
      <c r="P4621" s="541"/>
      <c r="Q4621" s="537"/>
      <c r="R4621" s="537"/>
      <c r="S4621" s="537"/>
    </row>
    <row r="4622" spans="2:19" ht="18.75" customHeight="1">
      <c r="B4622" s="540"/>
      <c r="C4622" s="540"/>
      <c r="D4622" s="538" t="str">
        <f ca="1">IFERROR(_xludf.XLOOKUP(E4622,예산코드!D:D,예산코드!A:A),"")</f>
        <v/>
      </c>
      <c r="E4622" s="540"/>
      <c r="F4622" s="542"/>
      <c r="G4622" s="506"/>
      <c r="H4622" s="507"/>
      <c r="I4622" s="540"/>
      <c r="J4622" s="540"/>
      <c r="K4622" s="543"/>
      <c r="L4622" s="543"/>
      <c r="M4622" s="543" t="str">
        <f t="array" aca="1" ref="M4622" ca="1">IFERROR(_xludf.IFS(지출내역_LMT!$J4622="원천",지출내역_LMT!$K4622*3.3%*-1,지출내역_LMT!$J4622="원천/고용",SUM(지출내역_LMT!$K4622*3.3%*-1,지출내역_LMT!$K4622*75%*0.8%*-1)),"")</f>
        <v/>
      </c>
      <c r="N4622" s="543"/>
      <c r="O4622" s="540"/>
      <c r="P4622" s="540"/>
      <c r="Q4622" s="537"/>
      <c r="R4622" s="537"/>
      <c r="S4622" s="537"/>
    </row>
    <row r="4623" spans="2:19" ht="18.75" customHeight="1">
      <c r="B4623" s="541"/>
      <c r="C4623" s="541"/>
      <c r="D4623" s="538" t="str">
        <f ca="1">IFERROR(_xludf.XLOOKUP(E4623,예산코드!D:D,예산코드!A:A),"")</f>
        <v/>
      </c>
      <c r="E4623" s="541"/>
      <c r="F4623" s="544"/>
      <c r="G4623" s="508"/>
      <c r="H4623" s="509"/>
      <c r="I4623" s="541"/>
      <c r="J4623" s="541"/>
      <c r="K4623" s="545"/>
      <c r="L4623" s="545"/>
      <c r="M4623" s="545" t="str">
        <f t="array" aca="1" ref="M4623" ca="1">IFERROR(_xludf.IFS(지출내역_LMT!$J4623="원천",지출내역_LMT!$K4623*3.3%*-1,지출내역_LMT!$J4623="원천/고용",SUM(지출내역_LMT!$K4623*3.3%*-1,지출내역_LMT!$K4623*75%*0.8%*-1)),"")</f>
        <v/>
      </c>
      <c r="N4623" s="545"/>
      <c r="O4623" s="541"/>
      <c r="P4623" s="541"/>
      <c r="Q4623" s="537"/>
      <c r="R4623" s="537"/>
      <c r="S4623" s="537"/>
    </row>
    <row r="4624" spans="2:19" ht="18.75" customHeight="1">
      <c r="B4624" s="540"/>
      <c r="C4624" s="540"/>
      <c r="D4624" s="538" t="str">
        <f ca="1">IFERROR(_xludf.XLOOKUP(E4624,예산코드!D:D,예산코드!A:A),"")</f>
        <v/>
      </c>
      <c r="E4624" s="540"/>
      <c r="F4624" s="542"/>
      <c r="G4624" s="506"/>
      <c r="H4624" s="507"/>
      <c r="I4624" s="540"/>
      <c r="J4624" s="540"/>
      <c r="K4624" s="543"/>
      <c r="L4624" s="543"/>
      <c r="M4624" s="543" t="str">
        <f t="array" aca="1" ref="M4624" ca="1">IFERROR(_xludf.IFS(지출내역_LMT!$J4624="원천",지출내역_LMT!$K4624*3.3%*-1,지출내역_LMT!$J4624="원천/고용",SUM(지출내역_LMT!$K4624*3.3%*-1,지출내역_LMT!$K4624*75%*0.8%*-1)),"")</f>
        <v/>
      </c>
      <c r="N4624" s="543"/>
      <c r="O4624" s="540"/>
      <c r="P4624" s="540"/>
      <c r="Q4624" s="537"/>
      <c r="R4624" s="537"/>
      <c r="S4624" s="537"/>
    </row>
    <row r="4625" spans="2:19" ht="18.75" customHeight="1">
      <c r="B4625" s="541"/>
      <c r="C4625" s="541"/>
      <c r="D4625" s="538" t="str">
        <f ca="1">IFERROR(_xludf.XLOOKUP(E4625,예산코드!D:D,예산코드!A:A),"")</f>
        <v/>
      </c>
      <c r="E4625" s="541"/>
      <c r="F4625" s="544"/>
      <c r="G4625" s="508"/>
      <c r="H4625" s="509"/>
      <c r="I4625" s="541"/>
      <c r="J4625" s="541"/>
      <c r="K4625" s="545"/>
      <c r="L4625" s="545"/>
      <c r="M4625" s="545" t="str">
        <f t="array" aca="1" ref="M4625" ca="1">IFERROR(_xludf.IFS(지출내역_LMT!$J4625="원천",지출내역_LMT!$K4625*3.3%*-1,지출내역_LMT!$J4625="원천/고용",SUM(지출내역_LMT!$K4625*3.3%*-1,지출내역_LMT!$K4625*75%*0.8%*-1)),"")</f>
        <v/>
      </c>
      <c r="N4625" s="545"/>
      <c r="O4625" s="541"/>
      <c r="P4625" s="541"/>
      <c r="Q4625" s="537"/>
      <c r="R4625" s="537"/>
      <c r="S4625" s="537"/>
    </row>
    <row r="4626" spans="2:19" ht="18.75" customHeight="1">
      <c r="B4626" s="540"/>
      <c r="C4626" s="540"/>
      <c r="D4626" s="538" t="str">
        <f ca="1">IFERROR(_xludf.XLOOKUP(E4626,예산코드!D:D,예산코드!A:A),"")</f>
        <v/>
      </c>
      <c r="E4626" s="540"/>
      <c r="F4626" s="542"/>
      <c r="G4626" s="506"/>
      <c r="H4626" s="507"/>
      <c r="I4626" s="540"/>
      <c r="J4626" s="540"/>
      <c r="K4626" s="543"/>
      <c r="L4626" s="543"/>
      <c r="M4626" s="543" t="str">
        <f t="array" aca="1" ref="M4626" ca="1">IFERROR(_xludf.IFS(지출내역_LMT!$J4626="원천",지출내역_LMT!$K4626*3.3%*-1,지출내역_LMT!$J4626="원천/고용",SUM(지출내역_LMT!$K4626*3.3%*-1,지출내역_LMT!$K4626*75%*0.8%*-1)),"")</f>
        <v/>
      </c>
      <c r="N4626" s="543"/>
      <c r="O4626" s="540"/>
      <c r="P4626" s="540"/>
      <c r="Q4626" s="537"/>
      <c r="R4626" s="537"/>
      <c r="S4626" s="537"/>
    </row>
    <row r="4627" spans="2:19" ht="18.75" customHeight="1">
      <c r="B4627" s="541"/>
      <c r="C4627" s="541"/>
      <c r="D4627" s="538" t="str">
        <f ca="1">IFERROR(_xludf.XLOOKUP(E4627,예산코드!D:D,예산코드!A:A),"")</f>
        <v/>
      </c>
      <c r="E4627" s="541"/>
      <c r="F4627" s="544"/>
      <c r="G4627" s="508"/>
      <c r="H4627" s="509"/>
      <c r="I4627" s="541"/>
      <c r="J4627" s="541"/>
      <c r="K4627" s="545"/>
      <c r="L4627" s="545"/>
      <c r="M4627" s="545" t="str">
        <f t="array" aca="1" ref="M4627" ca="1">IFERROR(_xludf.IFS(지출내역_LMT!$J4627="원천",지출내역_LMT!$K4627*3.3%*-1,지출내역_LMT!$J4627="원천/고용",SUM(지출내역_LMT!$K4627*3.3%*-1,지출내역_LMT!$K4627*75%*0.8%*-1)),"")</f>
        <v/>
      </c>
      <c r="N4627" s="545"/>
      <c r="O4627" s="541"/>
      <c r="P4627" s="541"/>
      <c r="Q4627" s="537"/>
      <c r="R4627" s="537"/>
      <c r="S4627" s="537"/>
    </row>
    <row r="4628" spans="2:19" ht="18.75" customHeight="1">
      <c r="B4628" s="540"/>
      <c r="C4628" s="540"/>
      <c r="D4628" s="538" t="str">
        <f ca="1">IFERROR(_xludf.XLOOKUP(E4628,예산코드!D:D,예산코드!A:A),"")</f>
        <v/>
      </c>
      <c r="E4628" s="540"/>
      <c r="F4628" s="542"/>
      <c r="G4628" s="506"/>
      <c r="H4628" s="507"/>
      <c r="I4628" s="540"/>
      <c r="J4628" s="540"/>
      <c r="K4628" s="543"/>
      <c r="L4628" s="543"/>
      <c r="M4628" s="543" t="str">
        <f t="array" aca="1" ref="M4628" ca="1">IFERROR(_xludf.IFS(지출내역_LMT!$J4628="원천",지출내역_LMT!$K4628*3.3%*-1,지출내역_LMT!$J4628="원천/고용",SUM(지출내역_LMT!$K4628*3.3%*-1,지출내역_LMT!$K4628*75%*0.8%*-1)),"")</f>
        <v/>
      </c>
      <c r="N4628" s="543"/>
      <c r="O4628" s="540"/>
      <c r="P4628" s="540"/>
      <c r="Q4628" s="537"/>
      <c r="R4628" s="537"/>
      <c r="S4628" s="537"/>
    </row>
    <row r="4629" spans="2:19" ht="18.75" customHeight="1">
      <c r="B4629" s="541"/>
      <c r="C4629" s="541"/>
      <c r="D4629" s="538" t="str">
        <f ca="1">IFERROR(_xludf.XLOOKUP(E4629,예산코드!D:D,예산코드!A:A),"")</f>
        <v/>
      </c>
      <c r="E4629" s="541"/>
      <c r="F4629" s="544"/>
      <c r="G4629" s="508"/>
      <c r="H4629" s="509"/>
      <c r="I4629" s="541"/>
      <c r="J4629" s="541"/>
      <c r="K4629" s="545"/>
      <c r="L4629" s="545"/>
      <c r="M4629" s="545" t="str">
        <f t="array" aca="1" ref="M4629" ca="1">IFERROR(_xludf.IFS(지출내역_LMT!$J4629="원천",지출내역_LMT!$K4629*3.3%*-1,지출내역_LMT!$J4629="원천/고용",SUM(지출내역_LMT!$K4629*3.3%*-1,지출내역_LMT!$K4629*75%*0.8%*-1)),"")</f>
        <v/>
      </c>
      <c r="N4629" s="545"/>
      <c r="O4629" s="541"/>
      <c r="P4629" s="541"/>
      <c r="Q4629" s="537"/>
      <c r="R4629" s="537"/>
      <c r="S4629" s="537"/>
    </row>
    <row r="4630" spans="2:19" ht="18.75" customHeight="1">
      <c r="B4630" s="540"/>
      <c r="C4630" s="540"/>
      <c r="D4630" s="538" t="str">
        <f ca="1">IFERROR(_xludf.XLOOKUP(E4630,예산코드!D:D,예산코드!A:A),"")</f>
        <v/>
      </c>
      <c r="E4630" s="540"/>
      <c r="F4630" s="542"/>
      <c r="G4630" s="506"/>
      <c r="H4630" s="507"/>
      <c r="I4630" s="540"/>
      <c r="J4630" s="540"/>
      <c r="K4630" s="543"/>
      <c r="L4630" s="543"/>
      <c r="M4630" s="543" t="str">
        <f t="array" aca="1" ref="M4630" ca="1">IFERROR(_xludf.IFS(지출내역_LMT!$J4630="원천",지출내역_LMT!$K4630*3.3%*-1,지출내역_LMT!$J4630="원천/고용",SUM(지출내역_LMT!$K4630*3.3%*-1,지출내역_LMT!$K4630*75%*0.8%*-1)),"")</f>
        <v/>
      </c>
      <c r="N4630" s="543"/>
      <c r="O4630" s="540"/>
      <c r="P4630" s="540"/>
      <c r="Q4630" s="537"/>
      <c r="R4630" s="537"/>
      <c r="S4630" s="537"/>
    </row>
    <row r="4631" spans="2:19" ht="18.75" customHeight="1">
      <c r="B4631" s="541"/>
      <c r="C4631" s="541"/>
      <c r="D4631" s="538" t="str">
        <f ca="1">IFERROR(_xludf.XLOOKUP(E4631,예산코드!D:D,예산코드!A:A),"")</f>
        <v/>
      </c>
      <c r="E4631" s="541"/>
      <c r="F4631" s="544"/>
      <c r="G4631" s="508"/>
      <c r="H4631" s="509"/>
      <c r="I4631" s="541"/>
      <c r="J4631" s="541"/>
      <c r="K4631" s="545"/>
      <c r="L4631" s="545"/>
      <c r="M4631" s="545" t="str">
        <f t="array" aca="1" ref="M4631" ca="1">IFERROR(_xludf.IFS(지출내역_LMT!$J4631="원천",지출내역_LMT!$K4631*3.3%*-1,지출내역_LMT!$J4631="원천/고용",SUM(지출내역_LMT!$K4631*3.3%*-1,지출내역_LMT!$K4631*75%*0.8%*-1)),"")</f>
        <v/>
      </c>
      <c r="N4631" s="545"/>
      <c r="O4631" s="541"/>
      <c r="P4631" s="541"/>
      <c r="Q4631" s="537"/>
      <c r="R4631" s="537"/>
      <c r="S4631" s="537"/>
    </row>
    <row r="4632" spans="2:19" ht="18.75" customHeight="1">
      <c r="B4632" s="540"/>
      <c r="C4632" s="540"/>
      <c r="D4632" s="538" t="str">
        <f ca="1">IFERROR(_xludf.XLOOKUP(E4632,예산코드!D:D,예산코드!A:A),"")</f>
        <v/>
      </c>
      <c r="E4632" s="540"/>
      <c r="F4632" s="542"/>
      <c r="G4632" s="506"/>
      <c r="H4632" s="507"/>
      <c r="I4632" s="540"/>
      <c r="J4632" s="540"/>
      <c r="K4632" s="543"/>
      <c r="L4632" s="543"/>
      <c r="M4632" s="543" t="str">
        <f t="array" aca="1" ref="M4632" ca="1">IFERROR(_xludf.IFS(지출내역_LMT!$J4632="원천",지출내역_LMT!$K4632*3.3%*-1,지출내역_LMT!$J4632="원천/고용",SUM(지출내역_LMT!$K4632*3.3%*-1,지출내역_LMT!$K4632*75%*0.8%*-1)),"")</f>
        <v/>
      </c>
      <c r="N4632" s="543"/>
      <c r="O4632" s="540"/>
      <c r="P4632" s="540"/>
      <c r="Q4632" s="537"/>
      <c r="R4632" s="537"/>
      <c r="S4632" s="537"/>
    </row>
    <row r="4633" spans="2:19" ht="18.75" customHeight="1">
      <c r="B4633" s="541"/>
      <c r="C4633" s="541"/>
      <c r="D4633" s="538" t="str">
        <f ca="1">IFERROR(_xludf.XLOOKUP(E4633,예산코드!D:D,예산코드!A:A),"")</f>
        <v/>
      </c>
      <c r="E4633" s="541"/>
      <c r="F4633" s="544"/>
      <c r="G4633" s="508"/>
      <c r="H4633" s="509"/>
      <c r="I4633" s="541"/>
      <c r="J4633" s="541"/>
      <c r="K4633" s="545"/>
      <c r="L4633" s="545"/>
      <c r="M4633" s="545" t="str">
        <f t="array" aca="1" ref="M4633" ca="1">IFERROR(_xludf.IFS(지출내역_LMT!$J4633="원천",지출내역_LMT!$K4633*3.3%*-1,지출내역_LMT!$J4633="원천/고용",SUM(지출내역_LMT!$K4633*3.3%*-1,지출내역_LMT!$K4633*75%*0.8%*-1)),"")</f>
        <v/>
      </c>
      <c r="N4633" s="545"/>
      <c r="O4633" s="541"/>
      <c r="P4633" s="541"/>
      <c r="Q4633" s="537"/>
      <c r="R4633" s="537"/>
      <c r="S4633" s="537"/>
    </row>
    <row r="4634" spans="2:19" ht="18.75" customHeight="1">
      <c r="B4634" s="540"/>
      <c r="C4634" s="540"/>
      <c r="D4634" s="538" t="str">
        <f ca="1">IFERROR(_xludf.XLOOKUP(E4634,예산코드!D:D,예산코드!A:A),"")</f>
        <v/>
      </c>
      <c r="E4634" s="540"/>
      <c r="F4634" s="542"/>
      <c r="G4634" s="506"/>
      <c r="H4634" s="507"/>
      <c r="I4634" s="540"/>
      <c r="J4634" s="540"/>
      <c r="K4634" s="543"/>
      <c r="L4634" s="543"/>
      <c r="M4634" s="543" t="str">
        <f t="array" aca="1" ref="M4634" ca="1">IFERROR(_xludf.IFS(지출내역_LMT!$J4634="원천",지출내역_LMT!$K4634*3.3%*-1,지출내역_LMT!$J4634="원천/고용",SUM(지출내역_LMT!$K4634*3.3%*-1,지출내역_LMT!$K4634*75%*0.8%*-1)),"")</f>
        <v/>
      </c>
      <c r="N4634" s="543"/>
      <c r="O4634" s="540"/>
      <c r="P4634" s="540"/>
      <c r="Q4634" s="537"/>
      <c r="R4634" s="537"/>
      <c r="S4634" s="537"/>
    </row>
    <row r="4635" spans="2:19" ht="18.75" customHeight="1">
      <c r="B4635" s="541"/>
      <c r="C4635" s="541"/>
      <c r="D4635" s="538" t="str">
        <f ca="1">IFERROR(_xludf.XLOOKUP(E4635,예산코드!D:D,예산코드!A:A),"")</f>
        <v/>
      </c>
      <c r="E4635" s="541"/>
      <c r="F4635" s="544"/>
      <c r="G4635" s="508"/>
      <c r="H4635" s="509"/>
      <c r="I4635" s="541"/>
      <c r="J4635" s="541"/>
      <c r="K4635" s="545"/>
      <c r="L4635" s="545"/>
      <c r="M4635" s="545" t="str">
        <f t="array" aca="1" ref="M4635" ca="1">IFERROR(_xludf.IFS(지출내역_LMT!$J4635="원천",지출내역_LMT!$K4635*3.3%*-1,지출내역_LMT!$J4635="원천/고용",SUM(지출내역_LMT!$K4635*3.3%*-1,지출내역_LMT!$K4635*75%*0.8%*-1)),"")</f>
        <v/>
      </c>
      <c r="N4635" s="545"/>
      <c r="O4635" s="541"/>
      <c r="P4635" s="541"/>
      <c r="Q4635" s="537"/>
      <c r="R4635" s="537"/>
      <c r="S4635" s="537"/>
    </row>
    <row r="4636" spans="2:19" ht="18.75" customHeight="1">
      <c r="B4636" s="540"/>
      <c r="C4636" s="540"/>
      <c r="D4636" s="538" t="str">
        <f ca="1">IFERROR(_xludf.XLOOKUP(E4636,예산코드!D:D,예산코드!A:A),"")</f>
        <v/>
      </c>
      <c r="E4636" s="540"/>
      <c r="F4636" s="542"/>
      <c r="G4636" s="506"/>
      <c r="H4636" s="507"/>
      <c r="I4636" s="540"/>
      <c r="J4636" s="540"/>
      <c r="K4636" s="543"/>
      <c r="L4636" s="543"/>
      <c r="M4636" s="543" t="str">
        <f t="array" aca="1" ref="M4636" ca="1">IFERROR(_xludf.IFS(지출내역_LMT!$J4636="원천",지출내역_LMT!$K4636*3.3%*-1,지출내역_LMT!$J4636="원천/고용",SUM(지출내역_LMT!$K4636*3.3%*-1,지출내역_LMT!$K4636*75%*0.8%*-1)),"")</f>
        <v/>
      </c>
      <c r="N4636" s="543"/>
      <c r="O4636" s="540"/>
      <c r="P4636" s="540"/>
      <c r="Q4636" s="537"/>
      <c r="R4636" s="537"/>
      <c r="S4636" s="537"/>
    </row>
    <row r="4637" spans="2:19" ht="18.75" customHeight="1">
      <c r="B4637" s="541"/>
      <c r="C4637" s="541"/>
      <c r="D4637" s="538" t="str">
        <f ca="1">IFERROR(_xludf.XLOOKUP(E4637,예산코드!D:D,예산코드!A:A),"")</f>
        <v/>
      </c>
      <c r="E4637" s="541"/>
      <c r="F4637" s="544"/>
      <c r="G4637" s="508"/>
      <c r="H4637" s="509"/>
      <c r="I4637" s="541"/>
      <c r="J4637" s="541"/>
      <c r="K4637" s="545"/>
      <c r="L4637" s="545"/>
      <c r="M4637" s="545" t="str">
        <f t="array" aca="1" ref="M4637" ca="1">IFERROR(_xludf.IFS(지출내역_LMT!$J4637="원천",지출내역_LMT!$K4637*3.3%*-1,지출내역_LMT!$J4637="원천/고용",SUM(지출내역_LMT!$K4637*3.3%*-1,지출내역_LMT!$K4637*75%*0.8%*-1)),"")</f>
        <v/>
      </c>
      <c r="N4637" s="545"/>
      <c r="O4637" s="541"/>
      <c r="P4637" s="541"/>
      <c r="Q4637" s="537"/>
      <c r="R4637" s="537"/>
      <c r="S4637" s="537"/>
    </row>
    <row r="4638" spans="2:19" ht="18.75" customHeight="1">
      <c r="B4638" s="540"/>
      <c r="C4638" s="540"/>
      <c r="D4638" s="538" t="str">
        <f ca="1">IFERROR(_xludf.XLOOKUP(E4638,예산코드!D:D,예산코드!A:A),"")</f>
        <v/>
      </c>
      <c r="E4638" s="540"/>
      <c r="F4638" s="542"/>
      <c r="G4638" s="506"/>
      <c r="H4638" s="507"/>
      <c r="I4638" s="540"/>
      <c r="J4638" s="540"/>
      <c r="K4638" s="543"/>
      <c r="L4638" s="543"/>
      <c r="M4638" s="543" t="str">
        <f t="array" aca="1" ref="M4638" ca="1">IFERROR(_xludf.IFS(지출내역_LMT!$J4638="원천",지출내역_LMT!$K4638*3.3%*-1,지출내역_LMT!$J4638="원천/고용",SUM(지출내역_LMT!$K4638*3.3%*-1,지출내역_LMT!$K4638*75%*0.8%*-1)),"")</f>
        <v/>
      </c>
      <c r="N4638" s="543"/>
      <c r="O4638" s="540"/>
      <c r="P4638" s="540"/>
      <c r="Q4638" s="537"/>
      <c r="R4638" s="537"/>
      <c r="S4638" s="537"/>
    </row>
    <row r="4639" spans="2:19" ht="18.75" customHeight="1">
      <c r="B4639" s="541"/>
      <c r="C4639" s="541"/>
      <c r="D4639" s="538" t="str">
        <f ca="1">IFERROR(_xludf.XLOOKUP(E4639,예산코드!D:D,예산코드!A:A),"")</f>
        <v/>
      </c>
      <c r="E4639" s="541"/>
      <c r="F4639" s="544"/>
      <c r="G4639" s="508"/>
      <c r="H4639" s="509"/>
      <c r="I4639" s="541"/>
      <c r="J4639" s="541"/>
      <c r="K4639" s="545"/>
      <c r="L4639" s="545"/>
      <c r="M4639" s="545" t="str">
        <f t="array" aca="1" ref="M4639" ca="1">IFERROR(_xludf.IFS(지출내역_LMT!$J4639="원천",지출내역_LMT!$K4639*3.3%*-1,지출내역_LMT!$J4639="원천/고용",SUM(지출내역_LMT!$K4639*3.3%*-1,지출내역_LMT!$K4639*75%*0.8%*-1)),"")</f>
        <v/>
      </c>
      <c r="N4639" s="545"/>
      <c r="O4639" s="541"/>
      <c r="P4639" s="541"/>
      <c r="Q4639" s="537"/>
      <c r="R4639" s="537"/>
      <c r="S4639" s="537"/>
    </row>
    <row r="4640" spans="2:19" ht="18.75" customHeight="1">
      <c r="B4640" s="540"/>
      <c r="C4640" s="540"/>
      <c r="D4640" s="538" t="str">
        <f ca="1">IFERROR(_xludf.XLOOKUP(E4640,예산코드!D:D,예산코드!A:A),"")</f>
        <v/>
      </c>
      <c r="E4640" s="540"/>
      <c r="F4640" s="542"/>
      <c r="G4640" s="506"/>
      <c r="H4640" s="507"/>
      <c r="I4640" s="540"/>
      <c r="J4640" s="540"/>
      <c r="K4640" s="543"/>
      <c r="L4640" s="543"/>
      <c r="M4640" s="543" t="str">
        <f t="array" aca="1" ref="M4640" ca="1">IFERROR(_xludf.IFS(지출내역_LMT!$J4640="원천",지출내역_LMT!$K4640*3.3%*-1,지출내역_LMT!$J4640="원천/고용",SUM(지출내역_LMT!$K4640*3.3%*-1,지출내역_LMT!$K4640*75%*0.8%*-1)),"")</f>
        <v/>
      </c>
      <c r="N4640" s="543"/>
      <c r="O4640" s="540"/>
      <c r="P4640" s="540"/>
      <c r="Q4640" s="537"/>
      <c r="R4640" s="537"/>
      <c r="S4640" s="537"/>
    </row>
    <row r="4641" spans="2:19" ht="18.75" customHeight="1">
      <c r="B4641" s="541"/>
      <c r="C4641" s="541"/>
      <c r="D4641" s="538" t="str">
        <f ca="1">IFERROR(_xludf.XLOOKUP(E4641,예산코드!D:D,예산코드!A:A),"")</f>
        <v/>
      </c>
      <c r="E4641" s="541"/>
      <c r="F4641" s="544"/>
      <c r="G4641" s="508"/>
      <c r="H4641" s="509"/>
      <c r="I4641" s="541"/>
      <c r="J4641" s="541"/>
      <c r="K4641" s="545"/>
      <c r="L4641" s="545"/>
      <c r="M4641" s="545" t="str">
        <f t="array" aca="1" ref="M4641" ca="1">IFERROR(_xludf.IFS(지출내역_LMT!$J4641="원천",지출내역_LMT!$K4641*3.3%*-1,지출내역_LMT!$J4641="원천/고용",SUM(지출내역_LMT!$K4641*3.3%*-1,지출내역_LMT!$K4641*75%*0.8%*-1)),"")</f>
        <v/>
      </c>
      <c r="N4641" s="545"/>
      <c r="O4641" s="541"/>
      <c r="P4641" s="541"/>
      <c r="Q4641" s="537"/>
      <c r="R4641" s="537"/>
      <c r="S4641" s="537"/>
    </row>
    <row r="4642" spans="2:19" ht="18.75" customHeight="1">
      <c r="B4642" s="540"/>
      <c r="C4642" s="540"/>
      <c r="D4642" s="538" t="str">
        <f ca="1">IFERROR(_xludf.XLOOKUP(E4642,예산코드!D:D,예산코드!A:A),"")</f>
        <v/>
      </c>
      <c r="E4642" s="540"/>
      <c r="F4642" s="542"/>
      <c r="G4642" s="506"/>
      <c r="H4642" s="507"/>
      <c r="I4642" s="540"/>
      <c r="J4642" s="540"/>
      <c r="K4642" s="543"/>
      <c r="L4642" s="543"/>
      <c r="M4642" s="543" t="str">
        <f t="array" aca="1" ref="M4642" ca="1">IFERROR(_xludf.IFS(지출내역_LMT!$J4642="원천",지출내역_LMT!$K4642*3.3%*-1,지출내역_LMT!$J4642="원천/고용",SUM(지출내역_LMT!$K4642*3.3%*-1,지출내역_LMT!$K4642*75%*0.8%*-1)),"")</f>
        <v/>
      </c>
      <c r="N4642" s="543"/>
      <c r="O4642" s="540"/>
      <c r="P4642" s="540"/>
      <c r="Q4642" s="537"/>
      <c r="R4642" s="537"/>
      <c r="S4642" s="537"/>
    </row>
    <row r="4643" spans="2:19" ht="18.75" customHeight="1">
      <c r="B4643" s="541"/>
      <c r="C4643" s="541"/>
      <c r="D4643" s="538" t="str">
        <f ca="1">IFERROR(_xludf.XLOOKUP(E4643,예산코드!D:D,예산코드!A:A),"")</f>
        <v/>
      </c>
      <c r="E4643" s="541"/>
      <c r="F4643" s="544"/>
      <c r="G4643" s="508"/>
      <c r="H4643" s="509"/>
      <c r="I4643" s="541"/>
      <c r="J4643" s="541"/>
      <c r="K4643" s="545"/>
      <c r="L4643" s="545"/>
      <c r="M4643" s="545" t="str">
        <f t="array" aca="1" ref="M4643" ca="1">IFERROR(_xludf.IFS(지출내역_LMT!$J4643="원천",지출내역_LMT!$K4643*3.3%*-1,지출내역_LMT!$J4643="원천/고용",SUM(지출내역_LMT!$K4643*3.3%*-1,지출내역_LMT!$K4643*75%*0.8%*-1)),"")</f>
        <v/>
      </c>
      <c r="N4643" s="545"/>
      <c r="O4643" s="541"/>
      <c r="P4643" s="541"/>
      <c r="Q4643" s="537"/>
      <c r="R4643" s="537"/>
      <c r="S4643" s="537"/>
    </row>
    <row r="4644" spans="2:19" ht="18.75" customHeight="1">
      <c r="B4644" s="540"/>
      <c r="C4644" s="540"/>
      <c r="D4644" s="538" t="str">
        <f ca="1">IFERROR(_xludf.XLOOKUP(E4644,예산코드!D:D,예산코드!A:A),"")</f>
        <v/>
      </c>
      <c r="E4644" s="540"/>
      <c r="F4644" s="542"/>
      <c r="G4644" s="506"/>
      <c r="H4644" s="507"/>
      <c r="I4644" s="540"/>
      <c r="J4644" s="540"/>
      <c r="K4644" s="543"/>
      <c r="L4644" s="543"/>
      <c r="M4644" s="543" t="str">
        <f t="array" aca="1" ref="M4644" ca="1">IFERROR(_xludf.IFS(지출내역_LMT!$J4644="원천",지출내역_LMT!$K4644*3.3%*-1,지출내역_LMT!$J4644="원천/고용",SUM(지출내역_LMT!$K4644*3.3%*-1,지출내역_LMT!$K4644*75%*0.8%*-1)),"")</f>
        <v/>
      </c>
      <c r="N4644" s="543"/>
      <c r="O4644" s="540"/>
      <c r="P4644" s="540"/>
      <c r="Q4644" s="537"/>
      <c r="R4644" s="537"/>
      <c r="S4644" s="537"/>
    </row>
    <row r="4645" spans="2:19" ht="18.75" customHeight="1">
      <c r="B4645" s="541"/>
      <c r="C4645" s="541"/>
      <c r="D4645" s="538" t="str">
        <f ca="1">IFERROR(_xludf.XLOOKUP(E4645,예산코드!D:D,예산코드!A:A),"")</f>
        <v/>
      </c>
      <c r="E4645" s="541"/>
      <c r="F4645" s="544"/>
      <c r="G4645" s="508"/>
      <c r="H4645" s="509"/>
      <c r="I4645" s="541"/>
      <c r="J4645" s="541"/>
      <c r="K4645" s="545"/>
      <c r="L4645" s="545"/>
      <c r="M4645" s="545" t="str">
        <f t="array" aca="1" ref="M4645" ca="1">IFERROR(_xludf.IFS(지출내역_LMT!$J4645="원천",지출내역_LMT!$K4645*3.3%*-1,지출내역_LMT!$J4645="원천/고용",SUM(지출내역_LMT!$K4645*3.3%*-1,지출내역_LMT!$K4645*75%*0.8%*-1)),"")</f>
        <v/>
      </c>
      <c r="N4645" s="545"/>
      <c r="O4645" s="541"/>
      <c r="P4645" s="541"/>
      <c r="Q4645" s="537"/>
      <c r="R4645" s="537"/>
      <c r="S4645" s="537"/>
    </row>
    <row r="4646" spans="2:19" ht="18.75" customHeight="1">
      <c r="B4646" s="540"/>
      <c r="C4646" s="540"/>
      <c r="D4646" s="538" t="str">
        <f ca="1">IFERROR(_xludf.XLOOKUP(E4646,예산코드!D:D,예산코드!A:A),"")</f>
        <v/>
      </c>
      <c r="E4646" s="540"/>
      <c r="F4646" s="542"/>
      <c r="G4646" s="506"/>
      <c r="H4646" s="507"/>
      <c r="I4646" s="540"/>
      <c r="J4646" s="540"/>
      <c r="K4646" s="543"/>
      <c r="L4646" s="543"/>
      <c r="M4646" s="543" t="str">
        <f t="array" aca="1" ref="M4646" ca="1">IFERROR(_xludf.IFS(지출내역_LMT!$J4646="원천",지출내역_LMT!$K4646*3.3%*-1,지출내역_LMT!$J4646="원천/고용",SUM(지출내역_LMT!$K4646*3.3%*-1,지출내역_LMT!$K4646*75%*0.8%*-1)),"")</f>
        <v/>
      </c>
      <c r="N4646" s="543"/>
      <c r="O4646" s="540"/>
      <c r="P4646" s="540"/>
      <c r="Q4646" s="537"/>
      <c r="R4646" s="537"/>
      <c r="S4646" s="537"/>
    </row>
    <row r="4647" spans="2:19" ht="18.75" customHeight="1">
      <c r="B4647" s="541"/>
      <c r="C4647" s="541"/>
      <c r="D4647" s="538" t="str">
        <f ca="1">IFERROR(_xludf.XLOOKUP(E4647,예산코드!D:D,예산코드!A:A),"")</f>
        <v/>
      </c>
      <c r="E4647" s="541"/>
      <c r="F4647" s="544"/>
      <c r="G4647" s="508"/>
      <c r="H4647" s="509"/>
      <c r="I4647" s="541"/>
      <c r="J4647" s="541"/>
      <c r="K4647" s="545"/>
      <c r="L4647" s="545"/>
      <c r="M4647" s="545" t="str">
        <f t="array" aca="1" ref="M4647" ca="1">IFERROR(_xludf.IFS(지출내역_LMT!$J4647="원천",지출내역_LMT!$K4647*3.3%*-1,지출내역_LMT!$J4647="원천/고용",SUM(지출내역_LMT!$K4647*3.3%*-1,지출내역_LMT!$K4647*75%*0.8%*-1)),"")</f>
        <v/>
      </c>
      <c r="N4647" s="545"/>
      <c r="O4647" s="541"/>
      <c r="P4647" s="541"/>
      <c r="Q4647" s="537"/>
      <c r="R4647" s="537"/>
      <c r="S4647" s="537"/>
    </row>
    <row r="4648" spans="2:19" ht="18.75" customHeight="1">
      <c r="B4648" s="540"/>
      <c r="C4648" s="540"/>
      <c r="D4648" s="538" t="str">
        <f ca="1">IFERROR(_xludf.XLOOKUP(E4648,예산코드!D:D,예산코드!A:A),"")</f>
        <v/>
      </c>
      <c r="E4648" s="540"/>
      <c r="F4648" s="542"/>
      <c r="G4648" s="506"/>
      <c r="H4648" s="507"/>
      <c r="I4648" s="540"/>
      <c r="J4648" s="540"/>
      <c r="K4648" s="543"/>
      <c r="L4648" s="543"/>
      <c r="M4648" s="543" t="str">
        <f t="array" aca="1" ref="M4648" ca="1">IFERROR(_xludf.IFS(지출내역_LMT!$J4648="원천",지출내역_LMT!$K4648*3.3%*-1,지출내역_LMT!$J4648="원천/고용",SUM(지출내역_LMT!$K4648*3.3%*-1,지출내역_LMT!$K4648*75%*0.8%*-1)),"")</f>
        <v/>
      </c>
      <c r="N4648" s="543"/>
      <c r="O4648" s="540"/>
      <c r="P4648" s="540"/>
      <c r="Q4648" s="537"/>
      <c r="R4648" s="537"/>
      <c r="S4648" s="537"/>
    </row>
    <row r="4649" spans="2:19" ht="18.75" customHeight="1">
      <c r="B4649" s="541"/>
      <c r="C4649" s="541"/>
      <c r="D4649" s="538" t="str">
        <f ca="1">IFERROR(_xludf.XLOOKUP(E4649,예산코드!D:D,예산코드!A:A),"")</f>
        <v/>
      </c>
      <c r="E4649" s="541"/>
      <c r="F4649" s="544"/>
      <c r="G4649" s="508"/>
      <c r="H4649" s="509"/>
      <c r="I4649" s="541"/>
      <c r="J4649" s="541"/>
      <c r="K4649" s="545"/>
      <c r="L4649" s="545"/>
      <c r="M4649" s="545" t="str">
        <f t="array" aca="1" ref="M4649" ca="1">IFERROR(_xludf.IFS(지출내역_LMT!$J4649="원천",지출내역_LMT!$K4649*3.3%*-1,지출내역_LMT!$J4649="원천/고용",SUM(지출내역_LMT!$K4649*3.3%*-1,지출내역_LMT!$K4649*75%*0.8%*-1)),"")</f>
        <v/>
      </c>
      <c r="N4649" s="545"/>
      <c r="O4649" s="541"/>
      <c r="P4649" s="541"/>
      <c r="Q4649" s="537"/>
      <c r="R4649" s="537"/>
      <c r="S4649" s="537"/>
    </row>
    <row r="4650" spans="2:19" ht="18.75" customHeight="1">
      <c r="B4650" s="540"/>
      <c r="C4650" s="540"/>
      <c r="D4650" s="538" t="str">
        <f ca="1">IFERROR(_xludf.XLOOKUP(E4650,예산코드!D:D,예산코드!A:A),"")</f>
        <v/>
      </c>
      <c r="E4650" s="540"/>
      <c r="F4650" s="542"/>
      <c r="G4650" s="506"/>
      <c r="H4650" s="507"/>
      <c r="I4650" s="540"/>
      <c r="J4650" s="540"/>
      <c r="K4650" s="543"/>
      <c r="L4650" s="543"/>
      <c r="M4650" s="543" t="str">
        <f t="array" aca="1" ref="M4650" ca="1">IFERROR(_xludf.IFS(지출내역_LMT!$J4650="원천",지출내역_LMT!$K4650*3.3%*-1,지출내역_LMT!$J4650="원천/고용",SUM(지출내역_LMT!$K4650*3.3%*-1,지출내역_LMT!$K4650*75%*0.8%*-1)),"")</f>
        <v/>
      </c>
      <c r="N4650" s="543"/>
      <c r="O4650" s="540"/>
      <c r="P4650" s="540"/>
      <c r="Q4650" s="537"/>
      <c r="R4650" s="537"/>
      <c r="S4650" s="537"/>
    </row>
    <row r="4651" spans="2:19" ht="18.75" customHeight="1">
      <c r="B4651" s="541"/>
      <c r="C4651" s="541"/>
      <c r="D4651" s="538" t="str">
        <f ca="1">IFERROR(_xludf.XLOOKUP(E4651,예산코드!D:D,예산코드!A:A),"")</f>
        <v/>
      </c>
      <c r="E4651" s="541"/>
      <c r="F4651" s="544"/>
      <c r="G4651" s="508"/>
      <c r="H4651" s="509"/>
      <c r="I4651" s="541"/>
      <c r="J4651" s="541"/>
      <c r="K4651" s="545"/>
      <c r="L4651" s="545"/>
      <c r="M4651" s="545" t="str">
        <f t="array" aca="1" ref="M4651" ca="1">IFERROR(_xludf.IFS(지출내역_LMT!$J4651="원천",지출내역_LMT!$K4651*3.3%*-1,지출내역_LMT!$J4651="원천/고용",SUM(지출내역_LMT!$K4651*3.3%*-1,지출내역_LMT!$K4651*75%*0.8%*-1)),"")</f>
        <v/>
      </c>
      <c r="N4651" s="545"/>
      <c r="O4651" s="541"/>
      <c r="P4651" s="541"/>
      <c r="Q4651" s="537"/>
      <c r="R4651" s="537"/>
      <c r="S4651" s="537"/>
    </row>
    <row r="4652" spans="2:19" ht="18.75" customHeight="1">
      <c r="B4652" s="540"/>
      <c r="C4652" s="540"/>
      <c r="D4652" s="538" t="str">
        <f ca="1">IFERROR(_xludf.XLOOKUP(E4652,예산코드!D:D,예산코드!A:A),"")</f>
        <v/>
      </c>
      <c r="E4652" s="540"/>
      <c r="F4652" s="542"/>
      <c r="G4652" s="506"/>
      <c r="H4652" s="507"/>
      <c r="I4652" s="540"/>
      <c r="J4652" s="540"/>
      <c r="K4652" s="543"/>
      <c r="L4652" s="543"/>
      <c r="M4652" s="543" t="str">
        <f t="array" aca="1" ref="M4652" ca="1">IFERROR(_xludf.IFS(지출내역_LMT!$J4652="원천",지출내역_LMT!$K4652*3.3%*-1,지출내역_LMT!$J4652="원천/고용",SUM(지출내역_LMT!$K4652*3.3%*-1,지출내역_LMT!$K4652*75%*0.8%*-1)),"")</f>
        <v/>
      </c>
      <c r="N4652" s="543"/>
      <c r="O4652" s="540"/>
      <c r="P4652" s="540"/>
      <c r="Q4652" s="537"/>
      <c r="R4652" s="537"/>
      <c r="S4652" s="537"/>
    </row>
    <row r="4653" spans="2:19" ht="18.75" customHeight="1">
      <c r="B4653" s="541"/>
      <c r="C4653" s="541"/>
      <c r="D4653" s="538" t="str">
        <f ca="1">IFERROR(_xludf.XLOOKUP(E4653,예산코드!D:D,예산코드!A:A),"")</f>
        <v/>
      </c>
      <c r="E4653" s="541"/>
      <c r="F4653" s="544"/>
      <c r="G4653" s="508"/>
      <c r="H4653" s="509"/>
      <c r="I4653" s="541"/>
      <c r="J4653" s="541"/>
      <c r="K4653" s="545"/>
      <c r="L4653" s="545"/>
      <c r="M4653" s="545" t="str">
        <f t="array" aca="1" ref="M4653" ca="1">IFERROR(_xludf.IFS(지출내역_LMT!$J4653="원천",지출내역_LMT!$K4653*3.3%*-1,지출내역_LMT!$J4653="원천/고용",SUM(지출내역_LMT!$K4653*3.3%*-1,지출내역_LMT!$K4653*75%*0.8%*-1)),"")</f>
        <v/>
      </c>
      <c r="N4653" s="545"/>
      <c r="O4653" s="541"/>
      <c r="P4653" s="541"/>
      <c r="Q4653" s="537"/>
      <c r="R4653" s="537"/>
      <c r="S4653" s="537"/>
    </row>
    <row r="4654" spans="2:19" ht="18.75" customHeight="1">
      <c r="B4654" s="540"/>
      <c r="C4654" s="540"/>
      <c r="D4654" s="538" t="str">
        <f ca="1">IFERROR(_xludf.XLOOKUP(E4654,예산코드!D:D,예산코드!A:A),"")</f>
        <v/>
      </c>
      <c r="E4654" s="540"/>
      <c r="F4654" s="542"/>
      <c r="G4654" s="506"/>
      <c r="H4654" s="507"/>
      <c r="I4654" s="540"/>
      <c r="J4654" s="540"/>
      <c r="K4654" s="543"/>
      <c r="L4654" s="543"/>
      <c r="M4654" s="543" t="str">
        <f t="array" aca="1" ref="M4654" ca="1">IFERROR(_xludf.IFS(지출내역_LMT!$J4654="원천",지출내역_LMT!$K4654*3.3%*-1,지출내역_LMT!$J4654="원천/고용",SUM(지출내역_LMT!$K4654*3.3%*-1,지출내역_LMT!$K4654*75%*0.8%*-1)),"")</f>
        <v/>
      </c>
      <c r="N4654" s="543"/>
      <c r="O4654" s="540"/>
      <c r="P4654" s="540"/>
      <c r="Q4654" s="537"/>
      <c r="R4654" s="537"/>
      <c r="S4654" s="537"/>
    </row>
    <row r="4655" spans="2:19" ht="18.75" customHeight="1">
      <c r="B4655" s="541"/>
      <c r="C4655" s="541"/>
      <c r="D4655" s="538" t="str">
        <f ca="1">IFERROR(_xludf.XLOOKUP(E4655,예산코드!D:D,예산코드!A:A),"")</f>
        <v/>
      </c>
      <c r="E4655" s="541"/>
      <c r="F4655" s="544"/>
      <c r="G4655" s="508"/>
      <c r="H4655" s="509"/>
      <c r="I4655" s="541"/>
      <c r="J4655" s="541"/>
      <c r="K4655" s="545"/>
      <c r="L4655" s="545"/>
      <c r="M4655" s="545" t="str">
        <f t="array" aca="1" ref="M4655" ca="1">IFERROR(_xludf.IFS(지출내역_LMT!$J4655="원천",지출내역_LMT!$K4655*3.3%*-1,지출내역_LMT!$J4655="원천/고용",SUM(지출내역_LMT!$K4655*3.3%*-1,지출내역_LMT!$K4655*75%*0.8%*-1)),"")</f>
        <v/>
      </c>
      <c r="N4655" s="545"/>
      <c r="O4655" s="541"/>
      <c r="P4655" s="541"/>
      <c r="Q4655" s="537"/>
      <c r="R4655" s="537"/>
      <c r="S4655" s="537"/>
    </row>
    <row r="4656" spans="2:19" ht="18.75" customHeight="1">
      <c r="B4656" s="540"/>
      <c r="C4656" s="540"/>
      <c r="D4656" s="538" t="str">
        <f ca="1">IFERROR(_xludf.XLOOKUP(E4656,예산코드!D:D,예산코드!A:A),"")</f>
        <v/>
      </c>
      <c r="E4656" s="540"/>
      <c r="F4656" s="542"/>
      <c r="G4656" s="506"/>
      <c r="H4656" s="507"/>
      <c r="I4656" s="540"/>
      <c r="J4656" s="540"/>
      <c r="K4656" s="543"/>
      <c r="L4656" s="543"/>
      <c r="M4656" s="543" t="str">
        <f t="array" aca="1" ref="M4656" ca="1">IFERROR(_xludf.IFS(지출내역_LMT!$J4656="원천",지출내역_LMT!$K4656*3.3%*-1,지출내역_LMT!$J4656="원천/고용",SUM(지출내역_LMT!$K4656*3.3%*-1,지출내역_LMT!$K4656*75%*0.8%*-1)),"")</f>
        <v/>
      </c>
      <c r="N4656" s="543"/>
      <c r="O4656" s="540"/>
      <c r="P4656" s="540"/>
      <c r="Q4656" s="537"/>
      <c r="R4656" s="537"/>
      <c r="S4656" s="537"/>
    </row>
    <row r="4657" spans="2:19" ht="18.75" customHeight="1">
      <c r="B4657" s="541"/>
      <c r="C4657" s="541"/>
      <c r="D4657" s="538" t="str">
        <f ca="1">IFERROR(_xludf.XLOOKUP(E4657,예산코드!D:D,예산코드!A:A),"")</f>
        <v/>
      </c>
      <c r="E4657" s="541"/>
      <c r="F4657" s="544"/>
      <c r="G4657" s="508"/>
      <c r="H4657" s="509"/>
      <c r="I4657" s="541"/>
      <c r="J4657" s="541"/>
      <c r="K4657" s="545"/>
      <c r="L4657" s="545"/>
      <c r="M4657" s="545" t="str">
        <f t="array" aca="1" ref="M4657" ca="1">IFERROR(_xludf.IFS(지출내역_LMT!$J4657="원천",지출내역_LMT!$K4657*3.3%*-1,지출내역_LMT!$J4657="원천/고용",SUM(지출내역_LMT!$K4657*3.3%*-1,지출내역_LMT!$K4657*75%*0.8%*-1)),"")</f>
        <v/>
      </c>
      <c r="N4657" s="545"/>
      <c r="O4657" s="541"/>
      <c r="P4657" s="541"/>
      <c r="Q4657" s="537"/>
      <c r="R4657" s="537"/>
      <c r="S4657" s="537"/>
    </row>
    <row r="4658" spans="2:19" ht="18.75" customHeight="1">
      <c r="B4658" s="540"/>
      <c r="C4658" s="540"/>
      <c r="D4658" s="538" t="str">
        <f ca="1">IFERROR(_xludf.XLOOKUP(E4658,예산코드!D:D,예산코드!A:A),"")</f>
        <v/>
      </c>
      <c r="E4658" s="540"/>
      <c r="F4658" s="542"/>
      <c r="G4658" s="506"/>
      <c r="H4658" s="507"/>
      <c r="I4658" s="540"/>
      <c r="J4658" s="540"/>
      <c r="K4658" s="543"/>
      <c r="L4658" s="543"/>
      <c r="M4658" s="543" t="str">
        <f t="array" aca="1" ref="M4658" ca="1">IFERROR(_xludf.IFS(지출내역_LMT!$J4658="원천",지출내역_LMT!$K4658*3.3%*-1,지출내역_LMT!$J4658="원천/고용",SUM(지출내역_LMT!$K4658*3.3%*-1,지출내역_LMT!$K4658*75%*0.8%*-1)),"")</f>
        <v/>
      </c>
      <c r="N4658" s="543"/>
      <c r="O4658" s="540"/>
      <c r="P4658" s="540"/>
      <c r="Q4658" s="537"/>
      <c r="R4658" s="537"/>
      <c r="S4658" s="537"/>
    </row>
    <row r="4659" spans="2:19" ht="18.75" customHeight="1">
      <c r="B4659" s="541"/>
      <c r="C4659" s="541"/>
      <c r="D4659" s="538" t="str">
        <f ca="1">IFERROR(_xludf.XLOOKUP(E4659,예산코드!D:D,예산코드!A:A),"")</f>
        <v/>
      </c>
      <c r="E4659" s="541"/>
      <c r="F4659" s="544"/>
      <c r="G4659" s="508"/>
      <c r="H4659" s="509"/>
      <c r="I4659" s="541"/>
      <c r="J4659" s="541"/>
      <c r="K4659" s="545"/>
      <c r="L4659" s="545"/>
      <c r="M4659" s="545" t="str">
        <f t="array" aca="1" ref="M4659" ca="1">IFERROR(_xludf.IFS(지출내역_LMT!$J4659="원천",지출내역_LMT!$K4659*3.3%*-1,지출내역_LMT!$J4659="원천/고용",SUM(지출내역_LMT!$K4659*3.3%*-1,지출내역_LMT!$K4659*75%*0.8%*-1)),"")</f>
        <v/>
      </c>
      <c r="N4659" s="545"/>
      <c r="O4659" s="541"/>
      <c r="P4659" s="541"/>
      <c r="Q4659" s="537"/>
      <c r="R4659" s="537"/>
      <c r="S4659" s="537"/>
    </row>
    <row r="4660" spans="2:19" ht="18.75" customHeight="1">
      <c r="B4660" s="540"/>
      <c r="C4660" s="540"/>
      <c r="D4660" s="538" t="str">
        <f ca="1">IFERROR(_xludf.XLOOKUP(E4660,예산코드!D:D,예산코드!A:A),"")</f>
        <v/>
      </c>
      <c r="E4660" s="540"/>
      <c r="F4660" s="542"/>
      <c r="G4660" s="506"/>
      <c r="H4660" s="507"/>
      <c r="I4660" s="540"/>
      <c r="J4660" s="540"/>
      <c r="K4660" s="543"/>
      <c r="L4660" s="543"/>
      <c r="M4660" s="543" t="str">
        <f t="array" aca="1" ref="M4660" ca="1">IFERROR(_xludf.IFS(지출내역_LMT!$J4660="원천",지출내역_LMT!$K4660*3.3%*-1,지출내역_LMT!$J4660="원천/고용",SUM(지출내역_LMT!$K4660*3.3%*-1,지출내역_LMT!$K4660*75%*0.8%*-1)),"")</f>
        <v/>
      </c>
      <c r="N4660" s="543"/>
      <c r="O4660" s="540"/>
      <c r="P4660" s="540"/>
      <c r="Q4660" s="537"/>
      <c r="R4660" s="537"/>
      <c r="S4660" s="537"/>
    </row>
    <row r="4661" spans="2:19" ht="18.75" customHeight="1">
      <c r="B4661" s="541"/>
      <c r="C4661" s="541"/>
      <c r="D4661" s="538" t="str">
        <f ca="1">IFERROR(_xludf.XLOOKUP(E4661,예산코드!D:D,예산코드!A:A),"")</f>
        <v/>
      </c>
      <c r="E4661" s="541"/>
      <c r="F4661" s="544"/>
      <c r="G4661" s="508"/>
      <c r="H4661" s="509"/>
      <c r="I4661" s="541"/>
      <c r="J4661" s="541"/>
      <c r="K4661" s="545"/>
      <c r="L4661" s="545"/>
      <c r="M4661" s="545" t="str">
        <f t="array" aca="1" ref="M4661" ca="1">IFERROR(_xludf.IFS(지출내역_LMT!$J4661="원천",지출내역_LMT!$K4661*3.3%*-1,지출내역_LMT!$J4661="원천/고용",SUM(지출내역_LMT!$K4661*3.3%*-1,지출내역_LMT!$K4661*75%*0.8%*-1)),"")</f>
        <v/>
      </c>
      <c r="N4661" s="545"/>
      <c r="O4661" s="541"/>
      <c r="P4661" s="541"/>
      <c r="Q4661" s="537"/>
      <c r="R4661" s="537"/>
      <c r="S4661" s="537"/>
    </row>
    <row r="4662" spans="2:19" ht="18.75" customHeight="1">
      <c r="B4662" s="540"/>
      <c r="C4662" s="540"/>
      <c r="D4662" s="538" t="str">
        <f ca="1">IFERROR(_xludf.XLOOKUP(E4662,예산코드!D:D,예산코드!A:A),"")</f>
        <v/>
      </c>
      <c r="E4662" s="540"/>
      <c r="F4662" s="542"/>
      <c r="G4662" s="506"/>
      <c r="H4662" s="507"/>
      <c r="I4662" s="540"/>
      <c r="J4662" s="540"/>
      <c r="K4662" s="543"/>
      <c r="L4662" s="543"/>
      <c r="M4662" s="543" t="str">
        <f t="array" aca="1" ref="M4662" ca="1">IFERROR(_xludf.IFS(지출내역_LMT!$J4662="원천",지출내역_LMT!$K4662*3.3%*-1,지출내역_LMT!$J4662="원천/고용",SUM(지출내역_LMT!$K4662*3.3%*-1,지출내역_LMT!$K4662*75%*0.8%*-1)),"")</f>
        <v/>
      </c>
      <c r="N4662" s="543"/>
      <c r="O4662" s="540"/>
      <c r="P4662" s="540"/>
      <c r="Q4662" s="537"/>
      <c r="R4662" s="537"/>
      <c r="S4662" s="537"/>
    </row>
    <row r="4663" spans="2:19" ht="18.75" customHeight="1">
      <c r="B4663" s="541"/>
      <c r="C4663" s="541"/>
      <c r="D4663" s="538" t="str">
        <f ca="1">IFERROR(_xludf.XLOOKUP(E4663,예산코드!D:D,예산코드!A:A),"")</f>
        <v/>
      </c>
      <c r="E4663" s="541"/>
      <c r="F4663" s="544"/>
      <c r="G4663" s="508"/>
      <c r="H4663" s="509"/>
      <c r="I4663" s="541"/>
      <c r="J4663" s="541"/>
      <c r="K4663" s="545"/>
      <c r="L4663" s="545"/>
      <c r="M4663" s="545" t="str">
        <f t="array" aca="1" ref="M4663" ca="1">IFERROR(_xludf.IFS(지출내역_LMT!$J4663="원천",지출내역_LMT!$K4663*3.3%*-1,지출내역_LMT!$J4663="원천/고용",SUM(지출내역_LMT!$K4663*3.3%*-1,지출내역_LMT!$K4663*75%*0.8%*-1)),"")</f>
        <v/>
      </c>
      <c r="N4663" s="545"/>
      <c r="O4663" s="541"/>
      <c r="P4663" s="541"/>
      <c r="Q4663" s="537"/>
      <c r="R4663" s="537"/>
      <c r="S4663" s="537"/>
    </row>
    <row r="4664" spans="2:19" ht="18.75" customHeight="1">
      <c r="B4664" s="540"/>
      <c r="C4664" s="540"/>
      <c r="D4664" s="538" t="str">
        <f ca="1">IFERROR(_xludf.XLOOKUP(E4664,예산코드!D:D,예산코드!A:A),"")</f>
        <v/>
      </c>
      <c r="E4664" s="540"/>
      <c r="F4664" s="542"/>
      <c r="G4664" s="506"/>
      <c r="H4664" s="507"/>
      <c r="I4664" s="540"/>
      <c r="J4664" s="540"/>
      <c r="K4664" s="543"/>
      <c r="L4664" s="543"/>
      <c r="M4664" s="543" t="str">
        <f t="array" aca="1" ref="M4664" ca="1">IFERROR(_xludf.IFS(지출내역_LMT!$J4664="원천",지출내역_LMT!$K4664*3.3%*-1,지출내역_LMT!$J4664="원천/고용",SUM(지출내역_LMT!$K4664*3.3%*-1,지출내역_LMT!$K4664*75%*0.8%*-1)),"")</f>
        <v/>
      </c>
      <c r="N4664" s="543"/>
      <c r="O4664" s="540"/>
      <c r="P4664" s="540"/>
      <c r="Q4664" s="537"/>
      <c r="R4664" s="537"/>
      <c r="S4664" s="537"/>
    </row>
    <row r="4665" spans="2:19" ht="18.75" customHeight="1">
      <c r="B4665" s="541"/>
      <c r="C4665" s="541"/>
      <c r="D4665" s="538" t="str">
        <f ca="1">IFERROR(_xludf.XLOOKUP(E4665,예산코드!D:D,예산코드!A:A),"")</f>
        <v/>
      </c>
      <c r="E4665" s="541"/>
      <c r="F4665" s="544"/>
      <c r="G4665" s="508"/>
      <c r="H4665" s="509"/>
      <c r="I4665" s="541"/>
      <c r="J4665" s="541"/>
      <c r="K4665" s="545"/>
      <c r="L4665" s="545"/>
      <c r="M4665" s="545" t="str">
        <f t="array" aca="1" ref="M4665" ca="1">IFERROR(_xludf.IFS(지출내역_LMT!$J4665="원천",지출내역_LMT!$K4665*3.3%*-1,지출내역_LMT!$J4665="원천/고용",SUM(지출내역_LMT!$K4665*3.3%*-1,지출내역_LMT!$K4665*75%*0.8%*-1)),"")</f>
        <v/>
      </c>
      <c r="N4665" s="545"/>
      <c r="O4665" s="541"/>
      <c r="P4665" s="541"/>
      <c r="Q4665" s="537"/>
      <c r="R4665" s="537"/>
      <c r="S4665" s="537"/>
    </row>
    <row r="4666" spans="2:19" ht="18.75" customHeight="1">
      <c r="B4666" s="540"/>
      <c r="C4666" s="540"/>
      <c r="D4666" s="538" t="str">
        <f ca="1">IFERROR(_xludf.XLOOKUP(E4666,예산코드!D:D,예산코드!A:A),"")</f>
        <v/>
      </c>
      <c r="E4666" s="540"/>
      <c r="F4666" s="542"/>
      <c r="G4666" s="506"/>
      <c r="H4666" s="507"/>
      <c r="I4666" s="540"/>
      <c r="J4666" s="540"/>
      <c r="K4666" s="543"/>
      <c r="L4666" s="543"/>
      <c r="M4666" s="543" t="str">
        <f t="array" aca="1" ref="M4666" ca="1">IFERROR(_xludf.IFS(지출내역_LMT!$J4666="원천",지출내역_LMT!$K4666*3.3%*-1,지출내역_LMT!$J4666="원천/고용",SUM(지출내역_LMT!$K4666*3.3%*-1,지출내역_LMT!$K4666*75%*0.8%*-1)),"")</f>
        <v/>
      </c>
      <c r="N4666" s="543"/>
      <c r="O4666" s="540"/>
      <c r="P4666" s="540"/>
      <c r="Q4666" s="537"/>
      <c r="R4666" s="537"/>
      <c r="S4666" s="537"/>
    </row>
    <row r="4667" spans="2:19" ht="18.75" customHeight="1">
      <c r="B4667" s="541"/>
      <c r="C4667" s="541"/>
      <c r="D4667" s="538" t="str">
        <f ca="1">IFERROR(_xludf.XLOOKUP(E4667,예산코드!D:D,예산코드!A:A),"")</f>
        <v/>
      </c>
      <c r="E4667" s="541"/>
      <c r="F4667" s="544"/>
      <c r="G4667" s="508"/>
      <c r="H4667" s="509"/>
      <c r="I4667" s="541"/>
      <c r="J4667" s="541"/>
      <c r="K4667" s="545"/>
      <c r="L4667" s="545"/>
      <c r="M4667" s="545" t="str">
        <f t="array" aca="1" ref="M4667" ca="1">IFERROR(_xludf.IFS(지출내역_LMT!$J4667="원천",지출내역_LMT!$K4667*3.3%*-1,지출내역_LMT!$J4667="원천/고용",SUM(지출내역_LMT!$K4667*3.3%*-1,지출내역_LMT!$K4667*75%*0.8%*-1)),"")</f>
        <v/>
      </c>
      <c r="N4667" s="545"/>
      <c r="O4667" s="541"/>
      <c r="P4667" s="541"/>
      <c r="Q4667" s="537"/>
      <c r="R4667" s="537"/>
      <c r="S4667" s="537"/>
    </row>
    <row r="4668" spans="2:19" ht="18.75" customHeight="1">
      <c r="B4668" s="540"/>
      <c r="C4668" s="540"/>
      <c r="D4668" s="538" t="str">
        <f ca="1">IFERROR(_xludf.XLOOKUP(E4668,예산코드!D:D,예산코드!A:A),"")</f>
        <v/>
      </c>
      <c r="E4668" s="540"/>
      <c r="F4668" s="542"/>
      <c r="G4668" s="506"/>
      <c r="H4668" s="507"/>
      <c r="I4668" s="540"/>
      <c r="J4668" s="540"/>
      <c r="K4668" s="543"/>
      <c r="L4668" s="543"/>
      <c r="M4668" s="543" t="str">
        <f t="array" aca="1" ref="M4668" ca="1">IFERROR(_xludf.IFS(지출내역_LMT!$J4668="원천",지출내역_LMT!$K4668*3.3%*-1,지출내역_LMT!$J4668="원천/고용",SUM(지출내역_LMT!$K4668*3.3%*-1,지출내역_LMT!$K4668*75%*0.8%*-1)),"")</f>
        <v/>
      </c>
      <c r="N4668" s="543"/>
      <c r="O4668" s="540"/>
      <c r="P4668" s="540"/>
      <c r="Q4668" s="537"/>
      <c r="R4668" s="537"/>
      <c r="S4668" s="537"/>
    </row>
    <row r="4669" spans="2:19" ht="18.75" customHeight="1">
      <c r="B4669" s="541"/>
      <c r="C4669" s="541"/>
      <c r="D4669" s="538" t="str">
        <f ca="1">IFERROR(_xludf.XLOOKUP(E4669,예산코드!D:D,예산코드!A:A),"")</f>
        <v/>
      </c>
      <c r="E4669" s="541"/>
      <c r="F4669" s="544"/>
      <c r="G4669" s="508"/>
      <c r="H4669" s="509"/>
      <c r="I4669" s="541"/>
      <c r="J4669" s="541"/>
      <c r="K4669" s="545"/>
      <c r="L4669" s="545"/>
      <c r="M4669" s="545" t="str">
        <f t="array" aca="1" ref="M4669" ca="1">IFERROR(_xludf.IFS(지출내역_LMT!$J4669="원천",지출내역_LMT!$K4669*3.3%*-1,지출내역_LMT!$J4669="원천/고용",SUM(지출내역_LMT!$K4669*3.3%*-1,지출내역_LMT!$K4669*75%*0.8%*-1)),"")</f>
        <v/>
      </c>
      <c r="N4669" s="545"/>
      <c r="O4669" s="541"/>
      <c r="P4669" s="541"/>
      <c r="Q4669" s="537"/>
      <c r="R4669" s="537"/>
      <c r="S4669" s="537"/>
    </row>
    <row r="4670" spans="2:19" ht="18.75" customHeight="1">
      <c r="B4670" s="540"/>
      <c r="C4670" s="540"/>
      <c r="D4670" s="538" t="str">
        <f ca="1">IFERROR(_xludf.XLOOKUP(E4670,예산코드!D:D,예산코드!A:A),"")</f>
        <v/>
      </c>
      <c r="E4670" s="540"/>
      <c r="F4670" s="542"/>
      <c r="G4670" s="506"/>
      <c r="H4670" s="507"/>
      <c r="I4670" s="540"/>
      <c r="J4670" s="540"/>
      <c r="K4670" s="543"/>
      <c r="L4670" s="543"/>
      <c r="M4670" s="543" t="str">
        <f t="array" aca="1" ref="M4670" ca="1">IFERROR(_xludf.IFS(지출내역_LMT!$J4670="원천",지출내역_LMT!$K4670*3.3%*-1,지출내역_LMT!$J4670="원천/고용",SUM(지출내역_LMT!$K4670*3.3%*-1,지출내역_LMT!$K4670*75%*0.8%*-1)),"")</f>
        <v/>
      </c>
      <c r="N4670" s="543"/>
      <c r="O4670" s="540"/>
      <c r="P4670" s="540"/>
      <c r="Q4670" s="537"/>
      <c r="R4670" s="537"/>
      <c r="S4670" s="537"/>
    </row>
    <row r="4671" spans="2:19" ht="18.75" customHeight="1">
      <c r="B4671" s="541"/>
      <c r="C4671" s="541"/>
      <c r="D4671" s="538" t="str">
        <f ca="1">IFERROR(_xludf.XLOOKUP(E4671,예산코드!D:D,예산코드!A:A),"")</f>
        <v/>
      </c>
      <c r="E4671" s="541"/>
      <c r="F4671" s="544"/>
      <c r="G4671" s="508"/>
      <c r="H4671" s="509"/>
      <c r="I4671" s="541"/>
      <c r="J4671" s="541"/>
      <c r="K4671" s="545"/>
      <c r="L4671" s="545"/>
      <c r="M4671" s="545" t="str">
        <f t="array" aca="1" ref="M4671" ca="1">IFERROR(_xludf.IFS(지출내역_LMT!$J4671="원천",지출내역_LMT!$K4671*3.3%*-1,지출내역_LMT!$J4671="원천/고용",SUM(지출내역_LMT!$K4671*3.3%*-1,지출내역_LMT!$K4671*75%*0.8%*-1)),"")</f>
        <v/>
      </c>
      <c r="N4671" s="545"/>
      <c r="O4671" s="541"/>
      <c r="P4671" s="541"/>
      <c r="Q4671" s="537"/>
      <c r="R4671" s="537"/>
      <c r="S4671" s="537"/>
    </row>
    <row r="4672" spans="2:19" ht="18.75" customHeight="1">
      <c r="B4672" s="540"/>
      <c r="C4672" s="540"/>
      <c r="D4672" s="538" t="str">
        <f ca="1">IFERROR(_xludf.XLOOKUP(E4672,예산코드!D:D,예산코드!A:A),"")</f>
        <v/>
      </c>
      <c r="E4672" s="540"/>
      <c r="F4672" s="542"/>
      <c r="G4672" s="506"/>
      <c r="H4672" s="507"/>
      <c r="I4672" s="540"/>
      <c r="J4672" s="540"/>
      <c r="K4672" s="543"/>
      <c r="L4672" s="543"/>
      <c r="M4672" s="543" t="str">
        <f t="array" aca="1" ref="M4672" ca="1">IFERROR(_xludf.IFS(지출내역_LMT!$J4672="원천",지출내역_LMT!$K4672*3.3%*-1,지출내역_LMT!$J4672="원천/고용",SUM(지출내역_LMT!$K4672*3.3%*-1,지출내역_LMT!$K4672*75%*0.8%*-1)),"")</f>
        <v/>
      </c>
      <c r="N4672" s="543"/>
      <c r="O4672" s="540"/>
      <c r="P4672" s="540"/>
      <c r="Q4672" s="537"/>
      <c r="R4672" s="537"/>
      <c r="S4672" s="537"/>
    </row>
    <row r="4673" spans="2:19" ht="18.75" customHeight="1">
      <c r="B4673" s="541"/>
      <c r="C4673" s="541"/>
      <c r="D4673" s="538" t="str">
        <f ca="1">IFERROR(_xludf.XLOOKUP(E4673,예산코드!D:D,예산코드!A:A),"")</f>
        <v/>
      </c>
      <c r="E4673" s="541"/>
      <c r="F4673" s="544"/>
      <c r="G4673" s="508"/>
      <c r="H4673" s="509"/>
      <c r="I4673" s="541"/>
      <c r="J4673" s="541"/>
      <c r="K4673" s="545"/>
      <c r="L4673" s="545"/>
      <c r="M4673" s="545" t="str">
        <f t="array" aca="1" ref="M4673" ca="1">IFERROR(_xludf.IFS(지출내역_LMT!$J4673="원천",지출내역_LMT!$K4673*3.3%*-1,지출내역_LMT!$J4673="원천/고용",SUM(지출내역_LMT!$K4673*3.3%*-1,지출내역_LMT!$K4673*75%*0.8%*-1)),"")</f>
        <v/>
      </c>
      <c r="N4673" s="545"/>
      <c r="O4673" s="541"/>
      <c r="P4673" s="541"/>
      <c r="Q4673" s="537"/>
      <c r="R4673" s="537"/>
      <c r="S4673" s="537"/>
    </row>
    <row r="4674" spans="2:19" ht="18.75" customHeight="1">
      <c r="B4674" s="540"/>
      <c r="C4674" s="540"/>
      <c r="D4674" s="538" t="str">
        <f ca="1">IFERROR(_xludf.XLOOKUP(E4674,예산코드!D:D,예산코드!A:A),"")</f>
        <v/>
      </c>
      <c r="E4674" s="540"/>
      <c r="F4674" s="542"/>
      <c r="G4674" s="506"/>
      <c r="H4674" s="507"/>
      <c r="I4674" s="540"/>
      <c r="J4674" s="540"/>
      <c r="K4674" s="543"/>
      <c r="L4674" s="543"/>
      <c r="M4674" s="543" t="str">
        <f t="array" aca="1" ref="M4674" ca="1">IFERROR(_xludf.IFS(지출내역_LMT!$J4674="원천",지출내역_LMT!$K4674*3.3%*-1,지출내역_LMT!$J4674="원천/고용",SUM(지출내역_LMT!$K4674*3.3%*-1,지출내역_LMT!$K4674*75%*0.8%*-1)),"")</f>
        <v/>
      </c>
      <c r="N4674" s="543"/>
      <c r="O4674" s="540"/>
      <c r="P4674" s="540"/>
      <c r="Q4674" s="537"/>
      <c r="R4674" s="537"/>
      <c r="S4674" s="537"/>
    </row>
    <row r="4675" spans="2:19" ht="18.75" customHeight="1">
      <c r="B4675" s="541"/>
      <c r="C4675" s="541"/>
      <c r="D4675" s="538" t="str">
        <f ca="1">IFERROR(_xludf.XLOOKUP(E4675,예산코드!D:D,예산코드!A:A),"")</f>
        <v/>
      </c>
      <c r="E4675" s="541"/>
      <c r="F4675" s="544"/>
      <c r="G4675" s="508"/>
      <c r="H4675" s="509"/>
      <c r="I4675" s="541"/>
      <c r="J4675" s="541"/>
      <c r="K4675" s="545"/>
      <c r="L4675" s="545"/>
      <c r="M4675" s="545" t="str">
        <f t="array" aca="1" ref="M4675" ca="1">IFERROR(_xludf.IFS(지출내역_LMT!$J4675="원천",지출내역_LMT!$K4675*3.3%*-1,지출내역_LMT!$J4675="원천/고용",SUM(지출내역_LMT!$K4675*3.3%*-1,지출내역_LMT!$K4675*75%*0.8%*-1)),"")</f>
        <v/>
      </c>
      <c r="N4675" s="545"/>
      <c r="O4675" s="541"/>
      <c r="P4675" s="541"/>
      <c r="Q4675" s="537"/>
      <c r="R4675" s="537"/>
      <c r="S4675" s="537"/>
    </row>
    <row r="4676" spans="2:19" ht="18.75" customHeight="1">
      <c r="B4676" s="540"/>
      <c r="C4676" s="540"/>
      <c r="D4676" s="538" t="str">
        <f ca="1">IFERROR(_xludf.XLOOKUP(E4676,예산코드!D:D,예산코드!A:A),"")</f>
        <v/>
      </c>
      <c r="E4676" s="540"/>
      <c r="F4676" s="542"/>
      <c r="G4676" s="506"/>
      <c r="H4676" s="507"/>
      <c r="I4676" s="540"/>
      <c r="J4676" s="540"/>
      <c r="K4676" s="543"/>
      <c r="L4676" s="543"/>
      <c r="M4676" s="543" t="str">
        <f t="array" aca="1" ref="M4676" ca="1">IFERROR(_xludf.IFS(지출내역_LMT!$J4676="원천",지출내역_LMT!$K4676*3.3%*-1,지출내역_LMT!$J4676="원천/고용",SUM(지출내역_LMT!$K4676*3.3%*-1,지출내역_LMT!$K4676*75%*0.8%*-1)),"")</f>
        <v/>
      </c>
      <c r="N4676" s="543"/>
      <c r="O4676" s="540"/>
      <c r="P4676" s="540"/>
      <c r="Q4676" s="537"/>
      <c r="R4676" s="537"/>
      <c r="S4676" s="537"/>
    </row>
    <row r="4677" spans="2:19" ht="18.75" customHeight="1">
      <c r="B4677" s="541"/>
      <c r="C4677" s="541"/>
      <c r="D4677" s="538" t="str">
        <f ca="1">IFERROR(_xludf.XLOOKUP(E4677,예산코드!D:D,예산코드!A:A),"")</f>
        <v/>
      </c>
      <c r="E4677" s="541"/>
      <c r="F4677" s="544"/>
      <c r="G4677" s="508"/>
      <c r="H4677" s="509"/>
      <c r="I4677" s="541"/>
      <c r="J4677" s="541"/>
      <c r="K4677" s="545"/>
      <c r="L4677" s="545"/>
      <c r="M4677" s="545" t="str">
        <f t="array" aca="1" ref="M4677" ca="1">IFERROR(_xludf.IFS(지출내역_LMT!$J4677="원천",지출내역_LMT!$K4677*3.3%*-1,지출내역_LMT!$J4677="원천/고용",SUM(지출내역_LMT!$K4677*3.3%*-1,지출내역_LMT!$K4677*75%*0.8%*-1)),"")</f>
        <v/>
      </c>
      <c r="N4677" s="545"/>
      <c r="O4677" s="541"/>
      <c r="P4677" s="541"/>
      <c r="Q4677" s="537"/>
      <c r="R4677" s="537"/>
      <c r="S4677" s="537"/>
    </row>
    <row r="4678" spans="2:19" ht="18.75" customHeight="1">
      <c r="B4678" s="540"/>
      <c r="C4678" s="540"/>
      <c r="D4678" s="538" t="str">
        <f ca="1">IFERROR(_xludf.XLOOKUP(E4678,예산코드!D:D,예산코드!A:A),"")</f>
        <v/>
      </c>
      <c r="E4678" s="540"/>
      <c r="F4678" s="542"/>
      <c r="G4678" s="506"/>
      <c r="H4678" s="507"/>
      <c r="I4678" s="540"/>
      <c r="J4678" s="540"/>
      <c r="K4678" s="543"/>
      <c r="L4678" s="543"/>
      <c r="M4678" s="543" t="str">
        <f t="array" aca="1" ref="M4678" ca="1">IFERROR(_xludf.IFS(지출내역_LMT!$J4678="원천",지출내역_LMT!$K4678*3.3%*-1,지출내역_LMT!$J4678="원천/고용",SUM(지출내역_LMT!$K4678*3.3%*-1,지출내역_LMT!$K4678*75%*0.8%*-1)),"")</f>
        <v/>
      </c>
      <c r="N4678" s="543"/>
      <c r="O4678" s="540"/>
      <c r="P4678" s="540"/>
      <c r="Q4678" s="537"/>
      <c r="R4678" s="537"/>
      <c r="S4678" s="537"/>
    </row>
    <row r="4679" spans="2:19" ht="18.75" customHeight="1">
      <c r="B4679" s="541"/>
      <c r="C4679" s="541"/>
      <c r="D4679" s="538" t="str">
        <f ca="1">IFERROR(_xludf.XLOOKUP(E4679,예산코드!D:D,예산코드!A:A),"")</f>
        <v/>
      </c>
      <c r="E4679" s="541"/>
      <c r="F4679" s="544"/>
      <c r="G4679" s="508"/>
      <c r="H4679" s="509"/>
      <c r="I4679" s="541"/>
      <c r="J4679" s="541"/>
      <c r="K4679" s="545"/>
      <c r="L4679" s="545"/>
      <c r="M4679" s="545" t="str">
        <f t="array" aca="1" ref="M4679" ca="1">IFERROR(_xludf.IFS(지출내역_LMT!$J4679="원천",지출내역_LMT!$K4679*3.3%*-1,지출내역_LMT!$J4679="원천/고용",SUM(지출내역_LMT!$K4679*3.3%*-1,지출내역_LMT!$K4679*75%*0.8%*-1)),"")</f>
        <v/>
      </c>
      <c r="N4679" s="545"/>
      <c r="O4679" s="541"/>
      <c r="P4679" s="541"/>
      <c r="Q4679" s="537"/>
      <c r="R4679" s="537"/>
      <c r="S4679" s="537"/>
    </row>
    <row r="4680" spans="2:19" ht="18.75" customHeight="1">
      <c r="B4680" s="540"/>
      <c r="C4680" s="540"/>
      <c r="D4680" s="538" t="str">
        <f ca="1">IFERROR(_xludf.XLOOKUP(E4680,예산코드!D:D,예산코드!A:A),"")</f>
        <v/>
      </c>
      <c r="E4680" s="540"/>
      <c r="F4680" s="542"/>
      <c r="G4680" s="506"/>
      <c r="H4680" s="507"/>
      <c r="I4680" s="540"/>
      <c r="J4680" s="540"/>
      <c r="K4680" s="543"/>
      <c r="L4680" s="543"/>
      <c r="M4680" s="543" t="str">
        <f t="array" aca="1" ref="M4680" ca="1">IFERROR(_xludf.IFS(지출내역_LMT!$J4680="원천",지출내역_LMT!$K4680*3.3%*-1,지출내역_LMT!$J4680="원천/고용",SUM(지출내역_LMT!$K4680*3.3%*-1,지출내역_LMT!$K4680*75%*0.8%*-1)),"")</f>
        <v/>
      </c>
      <c r="N4680" s="543"/>
      <c r="O4680" s="540"/>
      <c r="P4680" s="540"/>
      <c r="Q4680" s="537"/>
      <c r="R4680" s="537"/>
      <c r="S4680" s="537"/>
    </row>
    <row r="4681" spans="2:19" ht="18.75" customHeight="1">
      <c r="B4681" s="541"/>
      <c r="C4681" s="541"/>
      <c r="D4681" s="538" t="str">
        <f ca="1">IFERROR(_xludf.XLOOKUP(E4681,예산코드!D:D,예산코드!A:A),"")</f>
        <v/>
      </c>
      <c r="E4681" s="541"/>
      <c r="F4681" s="544"/>
      <c r="G4681" s="508"/>
      <c r="H4681" s="509"/>
      <c r="I4681" s="541"/>
      <c r="J4681" s="541"/>
      <c r="K4681" s="545"/>
      <c r="L4681" s="545"/>
      <c r="M4681" s="545" t="str">
        <f t="array" aca="1" ref="M4681" ca="1">IFERROR(_xludf.IFS(지출내역_LMT!$J4681="원천",지출내역_LMT!$K4681*3.3%*-1,지출내역_LMT!$J4681="원천/고용",SUM(지출내역_LMT!$K4681*3.3%*-1,지출내역_LMT!$K4681*75%*0.8%*-1)),"")</f>
        <v/>
      </c>
      <c r="N4681" s="545"/>
      <c r="O4681" s="541"/>
      <c r="P4681" s="541"/>
      <c r="Q4681" s="537"/>
      <c r="R4681" s="537"/>
      <c r="S4681" s="537"/>
    </row>
    <row r="4682" spans="2:19" ht="18.75" customHeight="1">
      <c r="B4682" s="540"/>
      <c r="C4682" s="540"/>
      <c r="D4682" s="538" t="str">
        <f ca="1">IFERROR(_xludf.XLOOKUP(E4682,예산코드!D:D,예산코드!A:A),"")</f>
        <v/>
      </c>
      <c r="E4682" s="540"/>
      <c r="F4682" s="542"/>
      <c r="G4682" s="506"/>
      <c r="H4682" s="507"/>
      <c r="I4682" s="540"/>
      <c r="J4682" s="540"/>
      <c r="K4682" s="543"/>
      <c r="L4682" s="543"/>
      <c r="M4682" s="543" t="str">
        <f t="array" aca="1" ref="M4682" ca="1">IFERROR(_xludf.IFS(지출내역_LMT!$J4682="원천",지출내역_LMT!$K4682*3.3%*-1,지출내역_LMT!$J4682="원천/고용",SUM(지출내역_LMT!$K4682*3.3%*-1,지출내역_LMT!$K4682*75%*0.8%*-1)),"")</f>
        <v/>
      </c>
      <c r="N4682" s="543"/>
      <c r="O4682" s="540"/>
      <c r="P4682" s="540"/>
      <c r="Q4682" s="537"/>
      <c r="R4682" s="537"/>
      <c r="S4682" s="537"/>
    </row>
    <row r="4683" spans="2:19" ht="18.75" customHeight="1">
      <c r="B4683" s="541"/>
      <c r="C4683" s="541"/>
      <c r="D4683" s="538" t="str">
        <f ca="1">IFERROR(_xludf.XLOOKUP(E4683,예산코드!D:D,예산코드!A:A),"")</f>
        <v/>
      </c>
      <c r="E4683" s="541"/>
      <c r="F4683" s="544"/>
      <c r="G4683" s="508"/>
      <c r="H4683" s="509"/>
      <c r="I4683" s="541"/>
      <c r="J4683" s="541"/>
      <c r="K4683" s="545"/>
      <c r="L4683" s="545"/>
      <c r="M4683" s="545" t="str">
        <f t="array" aca="1" ref="M4683" ca="1">IFERROR(_xludf.IFS(지출내역_LMT!$J4683="원천",지출내역_LMT!$K4683*3.3%*-1,지출내역_LMT!$J4683="원천/고용",SUM(지출내역_LMT!$K4683*3.3%*-1,지출내역_LMT!$K4683*75%*0.8%*-1)),"")</f>
        <v/>
      </c>
      <c r="N4683" s="545"/>
      <c r="O4683" s="541"/>
      <c r="P4683" s="541"/>
      <c r="Q4683" s="537"/>
      <c r="R4683" s="537"/>
      <c r="S4683" s="537"/>
    </row>
    <row r="4684" spans="2:19" ht="18.75" customHeight="1">
      <c r="B4684" s="540"/>
      <c r="C4684" s="540"/>
      <c r="D4684" s="538" t="str">
        <f ca="1">IFERROR(_xludf.XLOOKUP(E4684,예산코드!D:D,예산코드!A:A),"")</f>
        <v/>
      </c>
      <c r="E4684" s="540"/>
      <c r="F4684" s="542"/>
      <c r="G4684" s="506"/>
      <c r="H4684" s="507"/>
      <c r="I4684" s="540"/>
      <c r="J4684" s="540"/>
      <c r="K4684" s="543"/>
      <c r="L4684" s="543"/>
      <c r="M4684" s="543" t="str">
        <f t="array" aca="1" ref="M4684" ca="1">IFERROR(_xludf.IFS(지출내역_LMT!$J4684="원천",지출내역_LMT!$K4684*3.3%*-1,지출내역_LMT!$J4684="원천/고용",SUM(지출내역_LMT!$K4684*3.3%*-1,지출내역_LMT!$K4684*75%*0.8%*-1)),"")</f>
        <v/>
      </c>
      <c r="N4684" s="543"/>
      <c r="O4684" s="540"/>
      <c r="P4684" s="540"/>
      <c r="Q4684" s="537"/>
      <c r="R4684" s="537"/>
      <c r="S4684" s="537"/>
    </row>
    <row r="4685" spans="2:19" ht="18.75" customHeight="1">
      <c r="B4685" s="541"/>
      <c r="C4685" s="541"/>
      <c r="D4685" s="538" t="str">
        <f ca="1">IFERROR(_xludf.XLOOKUP(E4685,예산코드!D:D,예산코드!A:A),"")</f>
        <v/>
      </c>
      <c r="E4685" s="541"/>
      <c r="F4685" s="544"/>
      <c r="G4685" s="508"/>
      <c r="H4685" s="509"/>
      <c r="I4685" s="541"/>
      <c r="J4685" s="541"/>
      <c r="K4685" s="545"/>
      <c r="L4685" s="545"/>
      <c r="M4685" s="545" t="str">
        <f t="array" aca="1" ref="M4685" ca="1">IFERROR(_xludf.IFS(지출내역_LMT!$J4685="원천",지출내역_LMT!$K4685*3.3%*-1,지출내역_LMT!$J4685="원천/고용",SUM(지출내역_LMT!$K4685*3.3%*-1,지출내역_LMT!$K4685*75%*0.8%*-1)),"")</f>
        <v/>
      </c>
      <c r="N4685" s="545"/>
      <c r="O4685" s="541"/>
      <c r="P4685" s="541"/>
      <c r="Q4685" s="537"/>
      <c r="R4685" s="537"/>
      <c r="S4685" s="537"/>
    </row>
    <row r="4686" spans="2:19" ht="18.75" customHeight="1">
      <c r="B4686" s="540"/>
      <c r="C4686" s="540"/>
      <c r="D4686" s="538" t="str">
        <f ca="1">IFERROR(_xludf.XLOOKUP(E4686,예산코드!D:D,예산코드!A:A),"")</f>
        <v/>
      </c>
      <c r="E4686" s="540"/>
      <c r="F4686" s="542"/>
      <c r="G4686" s="506"/>
      <c r="H4686" s="507"/>
      <c r="I4686" s="540"/>
      <c r="J4686" s="540"/>
      <c r="K4686" s="543"/>
      <c r="L4686" s="543"/>
      <c r="M4686" s="543" t="str">
        <f t="array" aca="1" ref="M4686" ca="1">IFERROR(_xludf.IFS(지출내역_LMT!$J4686="원천",지출내역_LMT!$K4686*3.3%*-1,지출내역_LMT!$J4686="원천/고용",SUM(지출내역_LMT!$K4686*3.3%*-1,지출내역_LMT!$K4686*75%*0.8%*-1)),"")</f>
        <v/>
      </c>
      <c r="N4686" s="543"/>
      <c r="O4686" s="540"/>
      <c r="P4686" s="540"/>
      <c r="Q4686" s="537"/>
      <c r="R4686" s="537"/>
      <c r="S4686" s="537"/>
    </row>
    <row r="4687" spans="2:19" ht="18.75" customHeight="1">
      <c r="B4687" s="541"/>
      <c r="C4687" s="541"/>
      <c r="D4687" s="538" t="str">
        <f ca="1">IFERROR(_xludf.XLOOKUP(E4687,예산코드!D:D,예산코드!A:A),"")</f>
        <v/>
      </c>
      <c r="E4687" s="541"/>
      <c r="F4687" s="544"/>
      <c r="G4687" s="508"/>
      <c r="H4687" s="509"/>
      <c r="I4687" s="541"/>
      <c r="J4687" s="541"/>
      <c r="K4687" s="545"/>
      <c r="L4687" s="545"/>
      <c r="M4687" s="545" t="str">
        <f t="array" aca="1" ref="M4687" ca="1">IFERROR(_xludf.IFS(지출내역_LMT!$J4687="원천",지출내역_LMT!$K4687*3.3%*-1,지출내역_LMT!$J4687="원천/고용",SUM(지출내역_LMT!$K4687*3.3%*-1,지출내역_LMT!$K4687*75%*0.8%*-1)),"")</f>
        <v/>
      </c>
      <c r="N4687" s="545"/>
      <c r="O4687" s="541"/>
      <c r="P4687" s="541"/>
      <c r="Q4687" s="537"/>
      <c r="R4687" s="537"/>
      <c r="S4687" s="537"/>
    </row>
    <row r="4688" spans="2:19" ht="18.75" customHeight="1">
      <c r="B4688" s="540"/>
      <c r="C4688" s="540"/>
      <c r="D4688" s="538" t="str">
        <f ca="1">IFERROR(_xludf.XLOOKUP(E4688,예산코드!D:D,예산코드!A:A),"")</f>
        <v/>
      </c>
      <c r="E4688" s="540"/>
      <c r="F4688" s="542"/>
      <c r="G4688" s="506"/>
      <c r="H4688" s="507"/>
      <c r="I4688" s="540"/>
      <c r="J4688" s="540"/>
      <c r="K4688" s="543"/>
      <c r="L4688" s="543"/>
      <c r="M4688" s="543" t="str">
        <f t="array" aca="1" ref="M4688" ca="1">IFERROR(_xludf.IFS(지출내역_LMT!$J4688="원천",지출내역_LMT!$K4688*3.3%*-1,지출내역_LMT!$J4688="원천/고용",SUM(지출내역_LMT!$K4688*3.3%*-1,지출내역_LMT!$K4688*75%*0.8%*-1)),"")</f>
        <v/>
      </c>
      <c r="N4688" s="543"/>
      <c r="O4688" s="540"/>
      <c r="P4688" s="540"/>
      <c r="Q4688" s="537"/>
      <c r="R4688" s="537"/>
      <c r="S4688" s="537"/>
    </row>
    <row r="4689" spans="2:19" ht="18.75" customHeight="1">
      <c r="B4689" s="541"/>
      <c r="C4689" s="541"/>
      <c r="D4689" s="538" t="str">
        <f ca="1">IFERROR(_xludf.XLOOKUP(E4689,예산코드!D:D,예산코드!A:A),"")</f>
        <v/>
      </c>
      <c r="E4689" s="541"/>
      <c r="F4689" s="544"/>
      <c r="G4689" s="508"/>
      <c r="H4689" s="509"/>
      <c r="I4689" s="541"/>
      <c r="J4689" s="541"/>
      <c r="K4689" s="545"/>
      <c r="L4689" s="545"/>
      <c r="M4689" s="545" t="str">
        <f t="array" aca="1" ref="M4689" ca="1">IFERROR(_xludf.IFS(지출내역_LMT!$J4689="원천",지출내역_LMT!$K4689*3.3%*-1,지출내역_LMT!$J4689="원천/고용",SUM(지출내역_LMT!$K4689*3.3%*-1,지출내역_LMT!$K4689*75%*0.8%*-1)),"")</f>
        <v/>
      </c>
      <c r="N4689" s="545"/>
      <c r="O4689" s="541"/>
      <c r="P4689" s="541"/>
      <c r="Q4689" s="537"/>
      <c r="R4689" s="537"/>
      <c r="S4689" s="537"/>
    </row>
    <row r="4690" spans="2:19" ht="18.75" customHeight="1">
      <c r="B4690" s="540"/>
      <c r="C4690" s="540"/>
      <c r="D4690" s="538" t="str">
        <f ca="1">IFERROR(_xludf.XLOOKUP(E4690,예산코드!D:D,예산코드!A:A),"")</f>
        <v/>
      </c>
      <c r="E4690" s="540"/>
      <c r="F4690" s="542"/>
      <c r="G4690" s="506"/>
      <c r="H4690" s="507"/>
      <c r="I4690" s="540"/>
      <c r="J4690" s="540"/>
      <c r="K4690" s="543"/>
      <c r="L4690" s="543"/>
      <c r="M4690" s="543" t="str">
        <f t="array" aca="1" ref="M4690" ca="1">IFERROR(_xludf.IFS(지출내역_LMT!$J4690="원천",지출내역_LMT!$K4690*3.3%*-1,지출내역_LMT!$J4690="원천/고용",SUM(지출내역_LMT!$K4690*3.3%*-1,지출내역_LMT!$K4690*75%*0.8%*-1)),"")</f>
        <v/>
      </c>
      <c r="N4690" s="543"/>
      <c r="O4690" s="540"/>
      <c r="P4690" s="540"/>
      <c r="Q4690" s="537"/>
      <c r="R4690" s="537"/>
      <c r="S4690" s="537"/>
    </row>
    <row r="4691" spans="2:19" ht="18.75" customHeight="1">
      <c r="B4691" s="541"/>
      <c r="C4691" s="541"/>
      <c r="D4691" s="538" t="str">
        <f ca="1">IFERROR(_xludf.XLOOKUP(E4691,예산코드!D:D,예산코드!A:A),"")</f>
        <v/>
      </c>
      <c r="E4691" s="541"/>
      <c r="F4691" s="544"/>
      <c r="G4691" s="508"/>
      <c r="H4691" s="509"/>
      <c r="I4691" s="541"/>
      <c r="J4691" s="541"/>
      <c r="K4691" s="545"/>
      <c r="L4691" s="545"/>
      <c r="M4691" s="545" t="str">
        <f t="array" aca="1" ref="M4691" ca="1">IFERROR(_xludf.IFS(지출내역_LMT!$J4691="원천",지출내역_LMT!$K4691*3.3%*-1,지출내역_LMT!$J4691="원천/고용",SUM(지출내역_LMT!$K4691*3.3%*-1,지출내역_LMT!$K4691*75%*0.8%*-1)),"")</f>
        <v/>
      </c>
      <c r="N4691" s="545"/>
      <c r="O4691" s="541"/>
      <c r="P4691" s="541"/>
      <c r="Q4691" s="537"/>
      <c r="R4691" s="537"/>
      <c r="S4691" s="537"/>
    </row>
    <row r="4692" spans="2:19" ht="18.75" customHeight="1">
      <c r="B4692" s="540"/>
      <c r="C4692" s="540"/>
      <c r="D4692" s="538" t="str">
        <f ca="1">IFERROR(_xludf.XLOOKUP(E4692,예산코드!D:D,예산코드!A:A),"")</f>
        <v/>
      </c>
      <c r="E4692" s="540"/>
      <c r="F4692" s="542"/>
      <c r="G4692" s="506"/>
      <c r="H4692" s="507"/>
      <c r="I4692" s="540"/>
      <c r="J4692" s="540"/>
      <c r="K4692" s="543"/>
      <c r="L4692" s="543"/>
      <c r="M4692" s="543" t="str">
        <f t="array" aca="1" ref="M4692" ca="1">IFERROR(_xludf.IFS(지출내역_LMT!$J4692="원천",지출내역_LMT!$K4692*3.3%*-1,지출내역_LMT!$J4692="원천/고용",SUM(지출내역_LMT!$K4692*3.3%*-1,지출내역_LMT!$K4692*75%*0.8%*-1)),"")</f>
        <v/>
      </c>
      <c r="N4692" s="543"/>
      <c r="O4692" s="540"/>
      <c r="P4692" s="540"/>
      <c r="Q4692" s="537"/>
      <c r="R4692" s="537"/>
      <c r="S4692" s="537"/>
    </row>
    <row r="4693" spans="2:19" ht="18.75" customHeight="1">
      <c r="B4693" s="541"/>
      <c r="C4693" s="541"/>
      <c r="D4693" s="538" t="str">
        <f ca="1">IFERROR(_xludf.XLOOKUP(E4693,예산코드!D:D,예산코드!A:A),"")</f>
        <v/>
      </c>
      <c r="E4693" s="541"/>
      <c r="F4693" s="544"/>
      <c r="G4693" s="508"/>
      <c r="H4693" s="509"/>
      <c r="I4693" s="541"/>
      <c r="J4693" s="541"/>
      <c r="K4693" s="545"/>
      <c r="L4693" s="545"/>
      <c r="M4693" s="545" t="str">
        <f t="array" aca="1" ref="M4693" ca="1">IFERROR(_xludf.IFS(지출내역_LMT!$J4693="원천",지출내역_LMT!$K4693*3.3%*-1,지출내역_LMT!$J4693="원천/고용",SUM(지출내역_LMT!$K4693*3.3%*-1,지출내역_LMT!$K4693*75%*0.8%*-1)),"")</f>
        <v/>
      </c>
      <c r="N4693" s="545"/>
      <c r="O4693" s="541"/>
      <c r="P4693" s="541"/>
      <c r="Q4693" s="537"/>
      <c r="R4693" s="537"/>
      <c r="S4693" s="537"/>
    </row>
    <row r="4694" spans="2:19" ht="18.75" customHeight="1">
      <c r="B4694" s="540"/>
      <c r="C4694" s="540"/>
      <c r="D4694" s="538" t="str">
        <f ca="1">IFERROR(_xludf.XLOOKUP(E4694,예산코드!D:D,예산코드!A:A),"")</f>
        <v/>
      </c>
      <c r="E4694" s="540"/>
      <c r="F4694" s="542"/>
      <c r="G4694" s="506"/>
      <c r="H4694" s="507"/>
      <c r="I4694" s="540"/>
      <c r="J4694" s="540"/>
      <c r="K4694" s="543"/>
      <c r="L4694" s="543"/>
      <c r="M4694" s="543" t="str">
        <f t="array" aca="1" ref="M4694" ca="1">IFERROR(_xludf.IFS(지출내역_LMT!$J4694="원천",지출내역_LMT!$K4694*3.3%*-1,지출내역_LMT!$J4694="원천/고용",SUM(지출내역_LMT!$K4694*3.3%*-1,지출내역_LMT!$K4694*75%*0.8%*-1)),"")</f>
        <v/>
      </c>
      <c r="N4694" s="543"/>
      <c r="O4694" s="540"/>
      <c r="P4694" s="540"/>
      <c r="Q4694" s="537"/>
      <c r="R4694" s="537"/>
      <c r="S4694" s="537"/>
    </row>
    <row r="4695" spans="2:19" ht="18.75" customHeight="1">
      <c r="B4695" s="541"/>
      <c r="C4695" s="541"/>
      <c r="D4695" s="538" t="str">
        <f ca="1">IFERROR(_xludf.XLOOKUP(E4695,예산코드!D:D,예산코드!A:A),"")</f>
        <v/>
      </c>
      <c r="E4695" s="541"/>
      <c r="F4695" s="544"/>
      <c r="G4695" s="508"/>
      <c r="H4695" s="509"/>
      <c r="I4695" s="541"/>
      <c r="J4695" s="541"/>
      <c r="K4695" s="545"/>
      <c r="L4695" s="545"/>
      <c r="M4695" s="545" t="str">
        <f t="array" aca="1" ref="M4695" ca="1">IFERROR(_xludf.IFS(지출내역_LMT!$J4695="원천",지출내역_LMT!$K4695*3.3%*-1,지출내역_LMT!$J4695="원천/고용",SUM(지출내역_LMT!$K4695*3.3%*-1,지출내역_LMT!$K4695*75%*0.8%*-1)),"")</f>
        <v/>
      </c>
      <c r="N4695" s="545"/>
      <c r="O4695" s="541"/>
      <c r="P4695" s="541"/>
      <c r="Q4695" s="537"/>
      <c r="R4695" s="537"/>
      <c r="S4695" s="537"/>
    </row>
    <row r="4696" spans="2:19" ht="18.75" customHeight="1">
      <c r="B4696" s="540"/>
      <c r="C4696" s="540"/>
      <c r="D4696" s="538" t="str">
        <f ca="1">IFERROR(_xludf.XLOOKUP(E4696,예산코드!D:D,예산코드!A:A),"")</f>
        <v/>
      </c>
      <c r="E4696" s="540"/>
      <c r="F4696" s="542"/>
      <c r="G4696" s="506"/>
      <c r="H4696" s="507"/>
      <c r="I4696" s="540"/>
      <c r="J4696" s="540"/>
      <c r="K4696" s="543"/>
      <c r="L4696" s="543"/>
      <c r="M4696" s="543" t="str">
        <f t="array" aca="1" ref="M4696" ca="1">IFERROR(_xludf.IFS(지출내역_LMT!$J4696="원천",지출내역_LMT!$K4696*3.3%*-1,지출내역_LMT!$J4696="원천/고용",SUM(지출내역_LMT!$K4696*3.3%*-1,지출내역_LMT!$K4696*75%*0.8%*-1)),"")</f>
        <v/>
      </c>
      <c r="N4696" s="543"/>
      <c r="O4696" s="540"/>
      <c r="P4696" s="540"/>
      <c r="Q4696" s="537"/>
      <c r="R4696" s="537"/>
      <c r="S4696" s="537"/>
    </row>
    <row r="4697" spans="2:19" ht="18.75" customHeight="1">
      <c r="B4697" s="541"/>
      <c r="C4697" s="541"/>
      <c r="D4697" s="538" t="str">
        <f ca="1">IFERROR(_xludf.XLOOKUP(E4697,예산코드!D:D,예산코드!A:A),"")</f>
        <v/>
      </c>
      <c r="E4697" s="541"/>
      <c r="F4697" s="544"/>
      <c r="G4697" s="508"/>
      <c r="H4697" s="509"/>
      <c r="I4697" s="541"/>
      <c r="J4697" s="541"/>
      <c r="K4697" s="545"/>
      <c r="L4697" s="545"/>
      <c r="M4697" s="545" t="str">
        <f t="array" aca="1" ref="M4697" ca="1">IFERROR(_xludf.IFS(지출내역_LMT!$J4697="원천",지출내역_LMT!$K4697*3.3%*-1,지출내역_LMT!$J4697="원천/고용",SUM(지출내역_LMT!$K4697*3.3%*-1,지출내역_LMT!$K4697*75%*0.8%*-1)),"")</f>
        <v/>
      </c>
      <c r="N4697" s="545"/>
      <c r="O4697" s="541"/>
      <c r="P4697" s="541"/>
      <c r="Q4697" s="537"/>
      <c r="R4697" s="537"/>
      <c r="S4697" s="537"/>
    </row>
    <row r="4698" spans="2:19" ht="18.75" customHeight="1">
      <c r="B4698" s="540"/>
      <c r="C4698" s="540"/>
      <c r="D4698" s="538" t="str">
        <f ca="1">IFERROR(_xludf.XLOOKUP(E4698,예산코드!D:D,예산코드!A:A),"")</f>
        <v/>
      </c>
      <c r="E4698" s="540"/>
      <c r="F4698" s="542"/>
      <c r="G4698" s="506"/>
      <c r="H4698" s="507"/>
      <c r="I4698" s="540"/>
      <c r="J4698" s="540"/>
      <c r="K4698" s="543"/>
      <c r="L4698" s="543"/>
      <c r="M4698" s="543" t="str">
        <f t="array" aca="1" ref="M4698" ca="1">IFERROR(_xludf.IFS(지출내역_LMT!$J4698="원천",지출내역_LMT!$K4698*3.3%*-1,지출내역_LMT!$J4698="원천/고용",SUM(지출내역_LMT!$K4698*3.3%*-1,지출내역_LMT!$K4698*75%*0.8%*-1)),"")</f>
        <v/>
      </c>
      <c r="N4698" s="543"/>
      <c r="O4698" s="540"/>
      <c r="P4698" s="540"/>
      <c r="Q4698" s="537"/>
      <c r="R4698" s="537"/>
      <c r="S4698" s="537"/>
    </row>
    <row r="4699" spans="2:19" ht="18.75" customHeight="1">
      <c r="B4699" s="541"/>
      <c r="C4699" s="541"/>
      <c r="D4699" s="538" t="str">
        <f ca="1">IFERROR(_xludf.XLOOKUP(E4699,예산코드!D:D,예산코드!A:A),"")</f>
        <v/>
      </c>
      <c r="E4699" s="541"/>
      <c r="F4699" s="544"/>
      <c r="G4699" s="508"/>
      <c r="H4699" s="509"/>
      <c r="I4699" s="541"/>
      <c r="J4699" s="541"/>
      <c r="K4699" s="545"/>
      <c r="L4699" s="545"/>
      <c r="M4699" s="545" t="str">
        <f t="array" aca="1" ref="M4699" ca="1">IFERROR(_xludf.IFS(지출내역_LMT!$J4699="원천",지출내역_LMT!$K4699*3.3%*-1,지출내역_LMT!$J4699="원천/고용",SUM(지출내역_LMT!$K4699*3.3%*-1,지출내역_LMT!$K4699*75%*0.8%*-1)),"")</f>
        <v/>
      </c>
      <c r="N4699" s="545"/>
      <c r="O4699" s="541"/>
      <c r="P4699" s="541"/>
      <c r="Q4699" s="537"/>
      <c r="R4699" s="537"/>
      <c r="S4699" s="537"/>
    </row>
    <row r="4700" spans="2:19" ht="18.75" customHeight="1">
      <c r="B4700" s="540"/>
      <c r="C4700" s="540"/>
      <c r="D4700" s="538" t="str">
        <f ca="1">IFERROR(_xludf.XLOOKUP(E4700,예산코드!D:D,예산코드!A:A),"")</f>
        <v/>
      </c>
      <c r="E4700" s="540"/>
      <c r="F4700" s="542"/>
      <c r="G4700" s="506"/>
      <c r="H4700" s="507"/>
      <c r="I4700" s="540"/>
      <c r="J4700" s="540"/>
      <c r="K4700" s="543"/>
      <c r="L4700" s="543"/>
      <c r="M4700" s="543" t="str">
        <f t="array" aca="1" ref="M4700" ca="1">IFERROR(_xludf.IFS(지출내역_LMT!$J4700="원천",지출내역_LMT!$K4700*3.3%*-1,지출내역_LMT!$J4700="원천/고용",SUM(지출내역_LMT!$K4700*3.3%*-1,지출내역_LMT!$K4700*75%*0.8%*-1)),"")</f>
        <v/>
      </c>
      <c r="N4700" s="543"/>
      <c r="O4700" s="540"/>
      <c r="P4700" s="540"/>
      <c r="Q4700" s="537"/>
      <c r="R4700" s="537"/>
      <c r="S4700" s="537"/>
    </row>
    <row r="4701" spans="2:19" ht="18.75" customHeight="1">
      <c r="B4701" s="541"/>
      <c r="C4701" s="541"/>
      <c r="D4701" s="538" t="str">
        <f ca="1">IFERROR(_xludf.XLOOKUP(E4701,예산코드!D:D,예산코드!A:A),"")</f>
        <v/>
      </c>
      <c r="E4701" s="541"/>
      <c r="F4701" s="544"/>
      <c r="G4701" s="508"/>
      <c r="H4701" s="509"/>
      <c r="I4701" s="541"/>
      <c r="J4701" s="541"/>
      <c r="K4701" s="545"/>
      <c r="L4701" s="545"/>
      <c r="M4701" s="545" t="str">
        <f t="array" aca="1" ref="M4701" ca="1">IFERROR(_xludf.IFS(지출내역_LMT!$J4701="원천",지출내역_LMT!$K4701*3.3%*-1,지출내역_LMT!$J4701="원천/고용",SUM(지출내역_LMT!$K4701*3.3%*-1,지출내역_LMT!$K4701*75%*0.8%*-1)),"")</f>
        <v/>
      </c>
      <c r="N4701" s="545"/>
      <c r="O4701" s="541"/>
      <c r="P4701" s="541"/>
      <c r="Q4701" s="537"/>
      <c r="R4701" s="537"/>
      <c r="S4701" s="537"/>
    </row>
    <row r="4702" spans="2:19" ht="18.75" customHeight="1">
      <c r="B4702" s="540"/>
      <c r="C4702" s="540"/>
      <c r="D4702" s="538" t="str">
        <f ca="1">IFERROR(_xludf.XLOOKUP(E4702,예산코드!D:D,예산코드!A:A),"")</f>
        <v/>
      </c>
      <c r="E4702" s="540"/>
      <c r="F4702" s="542"/>
      <c r="G4702" s="506"/>
      <c r="H4702" s="507"/>
      <c r="I4702" s="540"/>
      <c r="J4702" s="540"/>
      <c r="K4702" s="543"/>
      <c r="L4702" s="543"/>
      <c r="M4702" s="543" t="str">
        <f t="array" aca="1" ref="M4702" ca="1">IFERROR(_xludf.IFS(지출내역_LMT!$J4702="원천",지출내역_LMT!$K4702*3.3%*-1,지출내역_LMT!$J4702="원천/고용",SUM(지출내역_LMT!$K4702*3.3%*-1,지출내역_LMT!$K4702*75%*0.8%*-1)),"")</f>
        <v/>
      </c>
      <c r="N4702" s="543"/>
      <c r="O4702" s="540"/>
      <c r="P4702" s="540"/>
      <c r="Q4702" s="537"/>
      <c r="R4702" s="537"/>
      <c r="S4702" s="537"/>
    </row>
    <row r="4703" spans="2:19" ht="18.75" customHeight="1">
      <c r="B4703" s="541"/>
      <c r="C4703" s="541"/>
      <c r="D4703" s="538" t="str">
        <f ca="1">IFERROR(_xludf.XLOOKUP(E4703,예산코드!D:D,예산코드!A:A),"")</f>
        <v/>
      </c>
      <c r="E4703" s="541"/>
      <c r="F4703" s="544"/>
      <c r="G4703" s="508"/>
      <c r="H4703" s="509"/>
      <c r="I4703" s="541"/>
      <c r="J4703" s="541"/>
      <c r="K4703" s="545"/>
      <c r="L4703" s="545"/>
      <c r="M4703" s="545" t="str">
        <f t="array" aca="1" ref="M4703" ca="1">IFERROR(_xludf.IFS(지출내역_LMT!$J4703="원천",지출내역_LMT!$K4703*3.3%*-1,지출내역_LMT!$J4703="원천/고용",SUM(지출내역_LMT!$K4703*3.3%*-1,지출내역_LMT!$K4703*75%*0.8%*-1)),"")</f>
        <v/>
      </c>
      <c r="N4703" s="545"/>
      <c r="O4703" s="541"/>
      <c r="P4703" s="541"/>
      <c r="Q4703" s="537"/>
      <c r="R4703" s="537"/>
      <c r="S4703" s="537"/>
    </row>
    <row r="4704" spans="2:19" ht="18.75" customHeight="1">
      <c r="B4704" s="540"/>
      <c r="C4704" s="540"/>
      <c r="D4704" s="538" t="str">
        <f ca="1">IFERROR(_xludf.XLOOKUP(E4704,예산코드!D:D,예산코드!A:A),"")</f>
        <v/>
      </c>
      <c r="E4704" s="540"/>
      <c r="F4704" s="542"/>
      <c r="G4704" s="506"/>
      <c r="H4704" s="507"/>
      <c r="I4704" s="540"/>
      <c r="J4704" s="540"/>
      <c r="K4704" s="543"/>
      <c r="L4704" s="543"/>
      <c r="M4704" s="543" t="str">
        <f t="array" aca="1" ref="M4704" ca="1">IFERROR(_xludf.IFS(지출내역_LMT!$J4704="원천",지출내역_LMT!$K4704*3.3%*-1,지출내역_LMT!$J4704="원천/고용",SUM(지출내역_LMT!$K4704*3.3%*-1,지출내역_LMT!$K4704*75%*0.8%*-1)),"")</f>
        <v/>
      </c>
      <c r="N4704" s="543"/>
      <c r="O4704" s="540"/>
      <c r="P4704" s="540"/>
      <c r="Q4704" s="537"/>
      <c r="R4704" s="537"/>
      <c r="S4704" s="537"/>
    </row>
    <row r="4705" spans="2:19" ht="18.75" customHeight="1">
      <c r="B4705" s="541"/>
      <c r="C4705" s="541"/>
      <c r="D4705" s="538" t="str">
        <f ca="1">IFERROR(_xludf.XLOOKUP(E4705,예산코드!D:D,예산코드!A:A),"")</f>
        <v/>
      </c>
      <c r="E4705" s="541"/>
      <c r="F4705" s="544"/>
      <c r="G4705" s="508"/>
      <c r="H4705" s="509"/>
      <c r="I4705" s="541"/>
      <c r="J4705" s="541"/>
      <c r="K4705" s="545"/>
      <c r="L4705" s="545"/>
      <c r="M4705" s="545" t="str">
        <f t="array" aca="1" ref="M4705" ca="1">IFERROR(_xludf.IFS(지출내역_LMT!$J4705="원천",지출내역_LMT!$K4705*3.3%*-1,지출내역_LMT!$J4705="원천/고용",SUM(지출내역_LMT!$K4705*3.3%*-1,지출내역_LMT!$K4705*75%*0.8%*-1)),"")</f>
        <v/>
      </c>
      <c r="N4705" s="545"/>
      <c r="O4705" s="541"/>
      <c r="P4705" s="541"/>
      <c r="Q4705" s="537"/>
      <c r="R4705" s="537"/>
      <c r="S4705" s="537"/>
    </row>
    <row r="4706" spans="2:19" ht="18.75" customHeight="1">
      <c r="B4706" s="540"/>
      <c r="C4706" s="540"/>
      <c r="D4706" s="538" t="str">
        <f ca="1">IFERROR(_xludf.XLOOKUP(E4706,예산코드!D:D,예산코드!A:A),"")</f>
        <v/>
      </c>
      <c r="E4706" s="540"/>
      <c r="F4706" s="542"/>
      <c r="G4706" s="506"/>
      <c r="H4706" s="507"/>
      <c r="I4706" s="540"/>
      <c r="J4706" s="540"/>
      <c r="K4706" s="543"/>
      <c r="L4706" s="543"/>
      <c r="M4706" s="543" t="str">
        <f t="array" aca="1" ref="M4706" ca="1">IFERROR(_xludf.IFS(지출내역_LMT!$J4706="원천",지출내역_LMT!$K4706*3.3%*-1,지출내역_LMT!$J4706="원천/고용",SUM(지출내역_LMT!$K4706*3.3%*-1,지출내역_LMT!$K4706*75%*0.8%*-1)),"")</f>
        <v/>
      </c>
      <c r="N4706" s="543"/>
      <c r="O4706" s="540"/>
      <c r="P4706" s="540"/>
      <c r="Q4706" s="537"/>
      <c r="R4706" s="537"/>
      <c r="S4706" s="537"/>
    </row>
    <row r="4707" spans="2:19" ht="18.75" customHeight="1">
      <c r="B4707" s="541"/>
      <c r="C4707" s="541"/>
      <c r="D4707" s="538" t="str">
        <f ca="1">IFERROR(_xludf.XLOOKUP(E4707,예산코드!D:D,예산코드!A:A),"")</f>
        <v/>
      </c>
      <c r="E4707" s="541"/>
      <c r="F4707" s="544"/>
      <c r="G4707" s="508"/>
      <c r="H4707" s="509"/>
      <c r="I4707" s="541"/>
      <c r="J4707" s="541"/>
      <c r="K4707" s="545"/>
      <c r="L4707" s="545"/>
      <c r="M4707" s="545" t="str">
        <f t="array" aca="1" ref="M4707" ca="1">IFERROR(_xludf.IFS(지출내역_LMT!$J4707="원천",지출내역_LMT!$K4707*3.3%*-1,지출내역_LMT!$J4707="원천/고용",SUM(지출내역_LMT!$K4707*3.3%*-1,지출내역_LMT!$K4707*75%*0.8%*-1)),"")</f>
        <v/>
      </c>
      <c r="N4707" s="545"/>
      <c r="O4707" s="541"/>
      <c r="P4707" s="541"/>
      <c r="Q4707" s="537"/>
      <c r="R4707" s="537"/>
      <c r="S4707" s="537"/>
    </row>
    <row r="4708" spans="2:19" ht="18.75" customHeight="1">
      <c r="B4708" s="540"/>
      <c r="C4708" s="540"/>
      <c r="D4708" s="538" t="str">
        <f ca="1">IFERROR(_xludf.XLOOKUP(E4708,예산코드!D:D,예산코드!A:A),"")</f>
        <v/>
      </c>
      <c r="E4708" s="540"/>
      <c r="F4708" s="542"/>
      <c r="G4708" s="506"/>
      <c r="H4708" s="507"/>
      <c r="I4708" s="540"/>
      <c r="J4708" s="540"/>
      <c r="K4708" s="543"/>
      <c r="L4708" s="543"/>
      <c r="M4708" s="543" t="str">
        <f t="array" aca="1" ref="M4708" ca="1">IFERROR(_xludf.IFS(지출내역_LMT!$J4708="원천",지출내역_LMT!$K4708*3.3%*-1,지출내역_LMT!$J4708="원천/고용",SUM(지출내역_LMT!$K4708*3.3%*-1,지출내역_LMT!$K4708*75%*0.8%*-1)),"")</f>
        <v/>
      </c>
      <c r="N4708" s="543"/>
      <c r="O4708" s="540"/>
      <c r="P4708" s="540"/>
      <c r="Q4708" s="537"/>
      <c r="R4708" s="537"/>
      <c r="S4708" s="537"/>
    </row>
    <row r="4709" spans="2:19" ht="18.75" customHeight="1">
      <c r="B4709" s="541"/>
      <c r="C4709" s="541"/>
      <c r="D4709" s="538" t="str">
        <f ca="1">IFERROR(_xludf.XLOOKUP(E4709,예산코드!D:D,예산코드!A:A),"")</f>
        <v/>
      </c>
      <c r="E4709" s="541"/>
      <c r="F4709" s="544"/>
      <c r="G4709" s="508"/>
      <c r="H4709" s="509"/>
      <c r="I4709" s="541"/>
      <c r="J4709" s="541"/>
      <c r="K4709" s="545"/>
      <c r="L4709" s="545"/>
      <c r="M4709" s="545" t="str">
        <f t="array" aca="1" ref="M4709" ca="1">IFERROR(_xludf.IFS(지출내역_LMT!$J4709="원천",지출내역_LMT!$K4709*3.3%*-1,지출내역_LMT!$J4709="원천/고용",SUM(지출내역_LMT!$K4709*3.3%*-1,지출내역_LMT!$K4709*75%*0.8%*-1)),"")</f>
        <v/>
      </c>
      <c r="N4709" s="545"/>
      <c r="O4709" s="541"/>
      <c r="P4709" s="541"/>
      <c r="Q4709" s="537"/>
      <c r="R4709" s="537"/>
      <c r="S4709" s="537"/>
    </row>
    <row r="4710" spans="2:19" ht="18.75" customHeight="1">
      <c r="B4710" s="540"/>
      <c r="C4710" s="540"/>
      <c r="D4710" s="538" t="str">
        <f ca="1">IFERROR(_xludf.XLOOKUP(E4710,예산코드!D:D,예산코드!A:A),"")</f>
        <v/>
      </c>
      <c r="E4710" s="540"/>
      <c r="F4710" s="542"/>
      <c r="G4710" s="506"/>
      <c r="H4710" s="507"/>
      <c r="I4710" s="540"/>
      <c r="J4710" s="540"/>
      <c r="K4710" s="543"/>
      <c r="L4710" s="543"/>
      <c r="M4710" s="543" t="str">
        <f t="array" aca="1" ref="M4710" ca="1">IFERROR(_xludf.IFS(지출내역_LMT!$J4710="원천",지출내역_LMT!$K4710*3.3%*-1,지출내역_LMT!$J4710="원천/고용",SUM(지출내역_LMT!$K4710*3.3%*-1,지출내역_LMT!$K4710*75%*0.8%*-1)),"")</f>
        <v/>
      </c>
      <c r="N4710" s="543"/>
      <c r="O4710" s="540"/>
      <c r="P4710" s="540"/>
      <c r="Q4710" s="537"/>
      <c r="R4710" s="537"/>
      <c r="S4710" s="537"/>
    </row>
    <row r="4711" spans="2:19" ht="18.75" customHeight="1">
      <c r="B4711" s="541"/>
      <c r="C4711" s="541"/>
      <c r="D4711" s="538" t="str">
        <f ca="1">IFERROR(_xludf.XLOOKUP(E4711,예산코드!D:D,예산코드!A:A),"")</f>
        <v/>
      </c>
      <c r="E4711" s="541"/>
      <c r="F4711" s="544"/>
      <c r="G4711" s="508"/>
      <c r="H4711" s="509"/>
      <c r="I4711" s="541"/>
      <c r="J4711" s="541"/>
      <c r="K4711" s="545"/>
      <c r="L4711" s="545"/>
      <c r="M4711" s="545" t="str">
        <f t="array" aca="1" ref="M4711" ca="1">IFERROR(_xludf.IFS(지출내역_LMT!$J4711="원천",지출내역_LMT!$K4711*3.3%*-1,지출내역_LMT!$J4711="원천/고용",SUM(지출내역_LMT!$K4711*3.3%*-1,지출내역_LMT!$K4711*75%*0.8%*-1)),"")</f>
        <v/>
      </c>
      <c r="N4711" s="545"/>
      <c r="O4711" s="541"/>
      <c r="P4711" s="541"/>
      <c r="Q4711" s="537"/>
      <c r="R4711" s="537"/>
      <c r="S4711" s="537"/>
    </row>
    <row r="4712" spans="2:19" ht="18.75" customHeight="1">
      <c r="B4712" s="540"/>
      <c r="C4712" s="540"/>
      <c r="D4712" s="538" t="str">
        <f ca="1">IFERROR(_xludf.XLOOKUP(E4712,예산코드!D:D,예산코드!A:A),"")</f>
        <v/>
      </c>
      <c r="E4712" s="540"/>
      <c r="F4712" s="542"/>
      <c r="G4712" s="506"/>
      <c r="H4712" s="507"/>
      <c r="I4712" s="540"/>
      <c r="J4712" s="540"/>
      <c r="K4712" s="543"/>
      <c r="L4712" s="543"/>
      <c r="M4712" s="543" t="str">
        <f t="array" aca="1" ref="M4712" ca="1">IFERROR(_xludf.IFS(지출내역_LMT!$J4712="원천",지출내역_LMT!$K4712*3.3%*-1,지출내역_LMT!$J4712="원천/고용",SUM(지출내역_LMT!$K4712*3.3%*-1,지출내역_LMT!$K4712*75%*0.8%*-1)),"")</f>
        <v/>
      </c>
      <c r="N4712" s="543"/>
      <c r="O4712" s="540"/>
      <c r="P4712" s="540"/>
      <c r="Q4712" s="537"/>
      <c r="R4712" s="537"/>
      <c r="S4712" s="537"/>
    </row>
    <row r="4713" spans="2:19" ht="18.75" customHeight="1">
      <c r="B4713" s="541"/>
      <c r="C4713" s="541"/>
      <c r="D4713" s="538" t="str">
        <f ca="1">IFERROR(_xludf.XLOOKUP(E4713,예산코드!D:D,예산코드!A:A),"")</f>
        <v/>
      </c>
      <c r="E4713" s="541"/>
      <c r="F4713" s="544"/>
      <c r="G4713" s="508"/>
      <c r="H4713" s="509"/>
      <c r="I4713" s="541"/>
      <c r="J4713" s="541"/>
      <c r="K4713" s="545"/>
      <c r="L4713" s="545"/>
      <c r="M4713" s="545" t="str">
        <f t="array" aca="1" ref="M4713" ca="1">IFERROR(_xludf.IFS(지출내역_LMT!$J4713="원천",지출내역_LMT!$K4713*3.3%*-1,지출내역_LMT!$J4713="원천/고용",SUM(지출내역_LMT!$K4713*3.3%*-1,지출내역_LMT!$K4713*75%*0.8%*-1)),"")</f>
        <v/>
      </c>
      <c r="N4713" s="545"/>
      <c r="O4713" s="541"/>
      <c r="P4713" s="541"/>
      <c r="Q4713" s="537"/>
      <c r="R4713" s="537"/>
      <c r="S4713" s="537"/>
    </row>
    <row r="4714" spans="2:19" ht="18.75" customHeight="1">
      <c r="B4714" s="540"/>
      <c r="C4714" s="540"/>
      <c r="D4714" s="538" t="str">
        <f ca="1">IFERROR(_xludf.XLOOKUP(E4714,예산코드!D:D,예산코드!A:A),"")</f>
        <v/>
      </c>
      <c r="E4714" s="540"/>
      <c r="F4714" s="542"/>
      <c r="G4714" s="506"/>
      <c r="H4714" s="507"/>
      <c r="I4714" s="540"/>
      <c r="J4714" s="540"/>
      <c r="K4714" s="543"/>
      <c r="L4714" s="543"/>
      <c r="M4714" s="543" t="str">
        <f t="array" aca="1" ref="M4714" ca="1">IFERROR(_xludf.IFS(지출내역_LMT!$J4714="원천",지출내역_LMT!$K4714*3.3%*-1,지출내역_LMT!$J4714="원천/고용",SUM(지출내역_LMT!$K4714*3.3%*-1,지출내역_LMT!$K4714*75%*0.8%*-1)),"")</f>
        <v/>
      </c>
      <c r="N4714" s="543"/>
      <c r="O4714" s="540"/>
      <c r="P4714" s="540"/>
      <c r="Q4714" s="537"/>
      <c r="R4714" s="537"/>
      <c r="S4714" s="537"/>
    </row>
    <row r="4715" spans="2:19" ht="18.75" customHeight="1">
      <c r="B4715" s="541"/>
      <c r="C4715" s="541"/>
      <c r="D4715" s="538" t="str">
        <f ca="1">IFERROR(_xludf.XLOOKUP(E4715,예산코드!D:D,예산코드!A:A),"")</f>
        <v/>
      </c>
      <c r="E4715" s="541"/>
      <c r="F4715" s="544"/>
      <c r="G4715" s="508"/>
      <c r="H4715" s="509"/>
      <c r="I4715" s="541"/>
      <c r="J4715" s="541"/>
      <c r="K4715" s="545"/>
      <c r="L4715" s="545"/>
      <c r="M4715" s="545" t="str">
        <f t="array" aca="1" ref="M4715" ca="1">IFERROR(_xludf.IFS(지출내역_LMT!$J4715="원천",지출내역_LMT!$K4715*3.3%*-1,지출내역_LMT!$J4715="원천/고용",SUM(지출내역_LMT!$K4715*3.3%*-1,지출내역_LMT!$K4715*75%*0.8%*-1)),"")</f>
        <v/>
      </c>
      <c r="N4715" s="545"/>
      <c r="O4715" s="541"/>
      <c r="P4715" s="541"/>
      <c r="Q4715" s="537"/>
      <c r="R4715" s="537"/>
      <c r="S4715" s="537"/>
    </row>
    <row r="4716" spans="2:19" ht="18.75" customHeight="1">
      <c r="B4716" s="540"/>
      <c r="C4716" s="540"/>
      <c r="D4716" s="538" t="str">
        <f ca="1">IFERROR(_xludf.XLOOKUP(E4716,예산코드!D:D,예산코드!A:A),"")</f>
        <v/>
      </c>
      <c r="E4716" s="540"/>
      <c r="F4716" s="542"/>
      <c r="G4716" s="506"/>
      <c r="H4716" s="507"/>
      <c r="I4716" s="540"/>
      <c r="J4716" s="540"/>
      <c r="K4716" s="543"/>
      <c r="L4716" s="543"/>
      <c r="M4716" s="543" t="str">
        <f t="array" aca="1" ref="M4716" ca="1">IFERROR(_xludf.IFS(지출내역_LMT!$J4716="원천",지출내역_LMT!$K4716*3.3%*-1,지출내역_LMT!$J4716="원천/고용",SUM(지출내역_LMT!$K4716*3.3%*-1,지출내역_LMT!$K4716*75%*0.8%*-1)),"")</f>
        <v/>
      </c>
      <c r="N4716" s="543"/>
      <c r="O4716" s="540"/>
      <c r="P4716" s="540"/>
      <c r="Q4716" s="537"/>
      <c r="R4716" s="537"/>
      <c r="S4716" s="537"/>
    </row>
    <row r="4717" spans="2:19" ht="18.75" customHeight="1">
      <c r="B4717" s="541"/>
      <c r="C4717" s="541"/>
      <c r="D4717" s="538" t="str">
        <f ca="1">IFERROR(_xludf.XLOOKUP(E4717,예산코드!D:D,예산코드!A:A),"")</f>
        <v/>
      </c>
      <c r="E4717" s="541"/>
      <c r="F4717" s="544"/>
      <c r="G4717" s="508"/>
      <c r="H4717" s="509"/>
      <c r="I4717" s="541"/>
      <c r="J4717" s="541"/>
      <c r="K4717" s="545"/>
      <c r="L4717" s="545"/>
      <c r="M4717" s="545" t="str">
        <f t="array" aca="1" ref="M4717" ca="1">IFERROR(_xludf.IFS(지출내역_LMT!$J4717="원천",지출내역_LMT!$K4717*3.3%*-1,지출내역_LMT!$J4717="원천/고용",SUM(지출내역_LMT!$K4717*3.3%*-1,지출내역_LMT!$K4717*75%*0.8%*-1)),"")</f>
        <v/>
      </c>
      <c r="N4717" s="545"/>
      <c r="O4717" s="541"/>
      <c r="P4717" s="541"/>
      <c r="Q4717" s="537"/>
      <c r="R4717" s="537"/>
      <c r="S4717" s="537"/>
    </row>
    <row r="4718" spans="2:19" ht="18.75" customHeight="1">
      <c r="B4718" s="540"/>
      <c r="C4718" s="540"/>
      <c r="D4718" s="538" t="str">
        <f ca="1">IFERROR(_xludf.XLOOKUP(E4718,예산코드!D:D,예산코드!A:A),"")</f>
        <v/>
      </c>
      <c r="E4718" s="540"/>
      <c r="F4718" s="542"/>
      <c r="G4718" s="506"/>
      <c r="H4718" s="507"/>
      <c r="I4718" s="540"/>
      <c r="J4718" s="540"/>
      <c r="K4718" s="543"/>
      <c r="L4718" s="543"/>
      <c r="M4718" s="543" t="str">
        <f t="array" aca="1" ref="M4718" ca="1">IFERROR(_xludf.IFS(지출내역_LMT!$J4718="원천",지출내역_LMT!$K4718*3.3%*-1,지출내역_LMT!$J4718="원천/고용",SUM(지출내역_LMT!$K4718*3.3%*-1,지출내역_LMT!$K4718*75%*0.8%*-1)),"")</f>
        <v/>
      </c>
      <c r="N4718" s="543"/>
      <c r="O4718" s="540"/>
      <c r="P4718" s="540"/>
      <c r="Q4718" s="537"/>
      <c r="R4718" s="537"/>
      <c r="S4718" s="537"/>
    </row>
    <row r="4719" spans="2:19" ht="18.75" customHeight="1">
      <c r="B4719" s="541"/>
      <c r="C4719" s="541"/>
      <c r="D4719" s="538" t="str">
        <f ca="1">IFERROR(_xludf.XLOOKUP(E4719,예산코드!D:D,예산코드!A:A),"")</f>
        <v/>
      </c>
      <c r="E4719" s="541"/>
      <c r="F4719" s="544"/>
      <c r="G4719" s="508"/>
      <c r="H4719" s="509"/>
      <c r="I4719" s="541"/>
      <c r="J4719" s="541"/>
      <c r="K4719" s="545"/>
      <c r="L4719" s="545"/>
      <c r="M4719" s="545" t="str">
        <f t="array" aca="1" ref="M4719" ca="1">IFERROR(_xludf.IFS(지출내역_LMT!$J4719="원천",지출내역_LMT!$K4719*3.3%*-1,지출내역_LMT!$J4719="원천/고용",SUM(지출내역_LMT!$K4719*3.3%*-1,지출내역_LMT!$K4719*75%*0.8%*-1)),"")</f>
        <v/>
      </c>
      <c r="N4719" s="545"/>
      <c r="O4719" s="541"/>
      <c r="P4719" s="541"/>
      <c r="Q4719" s="537"/>
      <c r="R4719" s="537"/>
      <c r="S4719" s="537"/>
    </row>
    <row r="4720" spans="2:19" ht="18.75" customHeight="1">
      <c r="B4720" s="540"/>
      <c r="C4720" s="540"/>
      <c r="D4720" s="538" t="str">
        <f ca="1">IFERROR(_xludf.XLOOKUP(E4720,예산코드!D:D,예산코드!A:A),"")</f>
        <v/>
      </c>
      <c r="E4720" s="540"/>
      <c r="F4720" s="542"/>
      <c r="G4720" s="506"/>
      <c r="H4720" s="507"/>
      <c r="I4720" s="540"/>
      <c r="J4720" s="540"/>
      <c r="K4720" s="543"/>
      <c r="L4720" s="543"/>
      <c r="M4720" s="543" t="str">
        <f t="array" aca="1" ref="M4720" ca="1">IFERROR(_xludf.IFS(지출내역_LMT!$J4720="원천",지출내역_LMT!$K4720*3.3%*-1,지출내역_LMT!$J4720="원천/고용",SUM(지출내역_LMT!$K4720*3.3%*-1,지출내역_LMT!$K4720*75%*0.8%*-1)),"")</f>
        <v/>
      </c>
      <c r="N4720" s="543"/>
      <c r="O4720" s="540"/>
      <c r="P4720" s="540"/>
      <c r="Q4720" s="537"/>
      <c r="R4720" s="537"/>
      <c r="S4720" s="537"/>
    </row>
    <row r="4721" spans="2:19" ht="18.75" customHeight="1">
      <c r="B4721" s="541"/>
      <c r="C4721" s="541"/>
      <c r="D4721" s="538" t="str">
        <f ca="1">IFERROR(_xludf.XLOOKUP(E4721,예산코드!D:D,예산코드!A:A),"")</f>
        <v/>
      </c>
      <c r="E4721" s="541"/>
      <c r="F4721" s="544"/>
      <c r="G4721" s="508"/>
      <c r="H4721" s="509"/>
      <c r="I4721" s="541"/>
      <c r="J4721" s="541"/>
      <c r="K4721" s="545"/>
      <c r="L4721" s="545"/>
      <c r="M4721" s="545" t="str">
        <f t="array" aca="1" ref="M4721" ca="1">IFERROR(_xludf.IFS(지출내역_LMT!$J4721="원천",지출내역_LMT!$K4721*3.3%*-1,지출내역_LMT!$J4721="원천/고용",SUM(지출내역_LMT!$K4721*3.3%*-1,지출내역_LMT!$K4721*75%*0.8%*-1)),"")</f>
        <v/>
      </c>
      <c r="N4721" s="545"/>
      <c r="O4721" s="541"/>
      <c r="P4721" s="541"/>
      <c r="Q4721" s="537"/>
      <c r="R4721" s="537"/>
      <c r="S4721" s="537"/>
    </row>
    <row r="4722" spans="2:19" ht="18.75" customHeight="1">
      <c r="B4722" s="540"/>
      <c r="C4722" s="540"/>
      <c r="D4722" s="538" t="str">
        <f ca="1">IFERROR(_xludf.XLOOKUP(E4722,예산코드!D:D,예산코드!A:A),"")</f>
        <v/>
      </c>
      <c r="E4722" s="540"/>
      <c r="F4722" s="542"/>
      <c r="G4722" s="506"/>
      <c r="H4722" s="507"/>
      <c r="I4722" s="540"/>
      <c r="J4722" s="540"/>
      <c r="K4722" s="543"/>
      <c r="L4722" s="543"/>
      <c r="M4722" s="543" t="str">
        <f t="array" aca="1" ref="M4722" ca="1">IFERROR(_xludf.IFS(지출내역_LMT!$J4722="원천",지출내역_LMT!$K4722*3.3%*-1,지출내역_LMT!$J4722="원천/고용",SUM(지출내역_LMT!$K4722*3.3%*-1,지출내역_LMT!$K4722*75%*0.8%*-1)),"")</f>
        <v/>
      </c>
      <c r="N4722" s="543"/>
      <c r="O4722" s="540"/>
      <c r="P4722" s="540"/>
      <c r="Q4722" s="537"/>
      <c r="R4722" s="537"/>
      <c r="S4722" s="537"/>
    </row>
    <row r="4723" spans="2:19" ht="18.75" customHeight="1">
      <c r="B4723" s="541"/>
      <c r="C4723" s="541"/>
      <c r="D4723" s="538" t="str">
        <f ca="1">IFERROR(_xludf.XLOOKUP(E4723,예산코드!D:D,예산코드!A:A),"")</f>
        <v/>
      </c>
      <c r="E4723" s="541"/>
      <c r="F4723" s="544"/>
      <c r="G4723" s="508"/>
      <c r="H4723" s="509"/>
      <c r="I4723" s="541"/>
      <c r="J4723" s="541"/>
      <c r="K4723" s="545"/>
      <c r="L4723" s="545"/>
      <c r="M4723" s="545" t="str">
        <f t="array" aca="1" ref="M4723" ca="1">IFERROR(_xludf.IFS(지출내역_LMT!$J4723="원천",지출내역_LMT!$K4723*3.3%*-1,지출내역_LMT!$J4723="원천/고용",SUM(지출내역_LMT!$K4723*3.3%*-1,지출내역_LMT!$K4723*75%*0.8%*-1)),"")</f>
        <v/>
      </c>
      <c r="N4723" s="545"/>
      <c r="O4723" s="541"/>
      <c r="P4723" s="541"/>
      <c r="Q4723" s="537"/>
      <c r="R4723" s="537"/>
      <c r="S4723" s="537"/>
    </row>
    <row r="4724" spans="2:19" ht="18.75" customHeight="1">
      <c r="B4724" s="540"/>
      <c r="C4724" s="540"/>
      <c r="D4724" s="538" t="str">
        <f ca="1">IFERROR(_xludf.XLOOKUP(E4724,예산코드!D:D,예산코드!A:A),"")</f>
        <v/>
      </c>
      <c r="E4724" s="540"/>
      <c r="F4724" s="542"/>
      <c r="G4724" s="506"/>
      <c r="H4724" s="507"/>
      <c r="I4724" s="540"/>
      <c r="J4724" s="540"/>
      <c r="K4724" s="543"/>
      <c r="L4724" s="543"/>
      <c r="M4724" s="543" t="str">
        <f t="array" aca="1" ref="M4724" ca="1">IFERROR(_xludf.IFS(지출내역_LMT!$J4724="원천",지출내역_LMT!$K4724*3.3%*-1,지출내역_LMT!$J4724="원천/고용",SUM(지출내역_LMT!$K4724*3.3%*-1,지출내역_LMT!$K4724*75%*0.8%*-1)),"")</f>
        <v/>
      </c>
      <c r="N4724" s="543"/>
      <c r="O4724" s="540"/>
      <c r="P4724" s="540"/>
      <c r="Q4724" s="537"/>
      <c r="R4724" s="537"/>
      <c r="S4724" s="537"/>
    </row>
    <row r="4725" spans="2:19" ht="18.75" customHeight="1">
      <c r="B4725" s="541"/>
      <c r="C4725" s="541"/>
      <c r="D4725" s="538" t="str">
        <f ca="1">IFERROR(_xludf.XLOOKUP(E4725,예산코드!D:D,예산코드!A:A),"")</f>
        <v/>
      </c>
      <c r="E4725" s="541"/>
      <c r="F4725" s="544"/>
      <c r="G4725" s="508"/>
      <c r="H4725" s="509"/>
      <c r="I4725" s="541"/>
      <c r="J4725" s="541"/>
      <c r="K4725" s="545"/>
      <c r="L4725" s="545"/>
      <c r="M4725" s="545" t="str">
        <f t="array" aca="1" ref="M4725" ca="1">IFERROR(_xludf.IFS(지출내역_LMT!$J4725="원천",지출내역_LMT!$K4725*3.3%*-1,지출내역_LMT!$J4725="원천/고용",SUM(지출내역_LMT!$K4725*3.3%*-1,지출내역_LMT!$K4725*75%*0.8%*-1)),"")</f>
        <v/>
      </c>
      <c r="N4725" s="545"/>
      <c r="O4725" s="541"/>
      <c r="P4725" s="541"/>
      <c r="Q4725" s="537"/>
      <c r="R4725" s="537"/>
      <c r="S4725" s="537"/>
    </row>
    <row r="4726" spans="2:19" ht="18.75" customHeight="1">
      <c r="B4726" s="540"/>
      <c r="C4726" s="540"/>
      <c r="D4726" s="538" t="str">
        <f ca="1">IFERROR(_xludf.XLOOKUP(E4726,예산코드!D:D,예산코드!A:A),"")</f>
        <v/>
      </c>
      <c r="E4726" s="540"/>
      <c r="F4726" s="542"/>
      <c r="G4726" s="506"/>
      <c r="H4726" s="507"/>
      <c r="I4726" s="540"/>
      <c r="J4726" s="540"/>
      <c r="K4726" s="543"/>
      <c r="L4726" s="543"/>
      <c r="M4726" s="543" t="str">
        <f t="array" aca="1" ref="M4726" ca="1">IFERROR(_xludf.IFS(지출내역_LMT!$J4726="원천",지출내역_LMT!$K4726*3.3%*-1,지출내역_LMT!$J4726="원천/고용",SUM(지출내역_LMT!$K4726*3.3%*-1,지출내역_LMT!$K4726*75%*0.8%*-1)),"")</f>
        <v/>
      </c>
      <c r="N4726" s="543"/>
      <c r="O4726" s="540"/>
      <c r="P4726" s="540"/>
      <c r="Q4726" s="537"/>
      <c r="R4726" s="537"/>
      <c r="S4726" s="537"/>
    </row>
    <row r="4727" spans="2:19" ht="18.75" customHeight="1">
      <c r="B4727" s="541"/>
      <c r="C4727" s="541"/>
      <c r="D4727" s="538" t="str">
        <f ca="1">IFERROR(_xludf.XLOOKUP(E4727,예산코드!D:D,예산코드!A:A),"")</f>
        <v/>
      </c>
      <c r="E4727" s="541"/>
      <c r="F4727" s="544"/>
      <c r="G4727" s="508"/>
      <c r="H4727" s="509"/>
      <c r="I4727" s="541"/>
      <c r="J4727" s="541"/>
      <c r="K4727" s="545"/>
      <c r="L4727" s="545"/>
      <c r="M4727" s="545" t="str">
        <f t="array" aca="1" ref="M4727" ca="1">IFERROR(_xludf.IFS(지출내역_LMT!$J4727="원천",지출내역_LMT!$K4727*3.3%*-1,지출내역_LMT!$J4727="원천/고용",SUM(지출내역_LMT!$K4727*3.3%*-1,지출내역_LMT!$K4727*75%*0.8%*-1)),"")</f>
        <v/>
      </c>
      <c r="N4727" s="545"/>
      <c r="O4727" s="541"/>
      <c r="P4727" s="541"/>
      <c r="Q4727" s="537"/>
      <c r="R4727" s="537"/>
      <c r="S4727" s="537"/>
    </row>
    <row r="4728" spans="2:19" ht="18.75" customHeight="1">
      <c r="B4728" s="540"/>
      <c r="C4728" s="540"/>
      <c r="D4728" s="538" t="str">
        <f ca="1">IFERROR(_xludf.XLOOKUP(E4728,예산코드!D:D,예산코드!A:A),"")</f>
        <v/>
      </c>
      <c r="E4728" s="540"/>
      <c r="F4728" s="542"/>
      <c r="G4728" s="506"/>
      <c r="H4728" s="507"/>
      <c r="I4728" s="540"/>
      <c r="J4728" s="540"/>
      <c r="K4728" s="543"/>
      <c r="L4728" s="543"/>
      <c r="M4728" s="543" t="str">
        <f t="array" aca="1" ref="M4728" ca="1">IFERROR(_xludf.IFS(지출내역_LMT!$J4728="원천",지출내역_LMT!$K4728*3.3%*-1,지출내역_LMT!$J4728="원천/고용",SUM(지출내역_LMT!$K4728*3.3%*-1,지출내역_LMT!$K4728*75%*0.8%*-1)),"")</f>
        <v/>
      </c>
      <c r="N4728" s="543"/>
      <c r="O4728" s="540"/>
      <c r="P4728" s="540"/>
      <c r="Q4728" s="537"/>
      <c r="R4728" s="537"/>
      <c r="S4728" s="537"/>
    </row>
    <row r="4729" spans="2:19" ht="18.75" customHeight="1">
      <c r="B4729" s="541"/>
      <c r="C4729" s="541"/>
      <c r="D4729" s="538" t="str">
        <f ca="1">IFERROR(_xludf.XLOOKUP(E4729,예산코드!D:D,예산코드!A:A),"")</f>
        <v/>
      </c>
      <c r="E4729" s="541"/>
      <c r="F4729" s="544"/>
      <c r="G4729" s="508"/>
      <c r="H4729" s="509"/>
      <c r="I4729" s="541"/>
      <c r="J4729" s="541"/>
      <c r="K4729" s="545"/>
      <c r="L4729" s="545"/>
      <c r="M4729" s="545" t="str">
        <f t="array" aca="1" ref="M4729" ca="1">IFERROR(_xludf.IFS(지출내역_LMT!$J4729="원천",지출내역_LMT!$K4729*3.3%*-1,지출내역_LMT!$J4729="원천/고용",SUM(지출내역_LMT!$K4729*3.3%*-1,지출내역_LMT!$K4729*75%*0.8%*-1)),"")</f>
        <v/>
      </c>
      <c r="N4729" s="545"/>
      <c r="O4729" s="541"/>
      <c r="P4729" s="541"/>
      <c r="Q4729" s="537"/>
      <c r="R4729" s="537"/>
      <c r="S4729" s="537"/>
    </row>
    <row r="4730" spans="2:19" ht="18.75" customHeight="1">
      <c r="B4730" s="540"/>
      <c r="C4730" s="540"/>
      <c r="D4730" s="538" t="str">
        <f ca="1">IFERROR(_xludf.XLOOKUP(E4730,예산코드!D:D,예산코드!A:A),"")</f>
        <v/>
      </c>
      <c r="E4730" s="540"/>
      <c r="F4730" s="542"/>
      <c r="G4730" s="506"/>
      <c r="H4730" s="507"/>
      <c r="I4730" s="540"/>
      <c r="J4730" s="540"/>
      <c r="K4730" s="543"/>
      <c r="L4730" s="543"/>
      <c r="M4730" s="543" t="str">
        <f t="array" aca="1" ref="M4730" ca="1">IFERROR(_xludf.IFS(지출내역_LMT!$J4730="원천",지출내역_LMT!$K4730*3.3%*-1,지출내역_LMT!$J4730="원천/고용",SUM(지출내역_LMT!$K4730*3.3%*-1,지출내역_LMT!$K4730*75%*0.8%*-1)),"")</f>
        <v/>
      </c>
      <c r="N4730" s="543"/>
      <c r="O4730" s="540"/>
      <c r="P4730" s="540"/>
      <c r="Q4730" s="537"/>
      <c r="R4730" s="537"/>
      <c r="S4730" s="537"/>
    </row>
    <row r="4731" spans="2:19" ht="18.75" customHeight="1">
      <c r="B4731" s="541"/>
      <c r="C4731" s="541"/>
      <c r="D4731" s="538" t="str">
        <f ca="1">IFERROR(_xludf.XLOOKUP(E4731,예산코드!D:D,예산코드!A:A),"")</f>
        <v/>
      </c>
      <c r="E4731" s="541"/>
      <c r="F4731" s="544"/>
      <c r="G4731" s="508"/>
      <c r="H4731" s="509"/>
      <c r="I4731" s="541"/>
      <c r="J4731" s="541"/>
      <c r="K4731" s="545"/>
      <c r="L4731" s="545"/>
      <c r="M4731" s="545" t="str">
        <f t="array" aca="1" ref="M4731" ca="1">IFERROR(_xludf.IFS(지출내역_LMT!$J4731="원천",지출내역_LMT!$K4731*3.3%*-1,지출내역_LMT!$J4731="원천/고용",SUM(지출내역_LMT!$K4731*3.3%*-1,지출내역_LMT!$K4731*75%*0.8%*-1)),"")</f>
        <v/>
      </c>
      <c r="N4731" s="545"/>
      <c r="O4731" s="541"/>
      <c r="P4731" s="541"/>
      <c r="Q4731" s="537"/>
      <c r="R4731" s="537"/>
      <c r="S4731" s="537"/>
    </row>
    <row r="4732" spans="2:19" ht="18.75" customHeight="1">
      <c r="B4732" s="540"/>
      <c r="C4732" s="540"/>
      <c r="D4732" s="538" t="str">
        <f ca="1">IFERROR(_xludf.XLOOKUP(E4732,예산코드!D:D,예산코드!A:A),"")</f>
        <v/>
      </c>
      <c r="E4732" s="540"/>
      <c r="F4732" s="542"/>
      <c r="G4732" s="506"/>
      <c r="H4732" s="507"/>
      <c r="I4732" s="540"/>
      <c r="J4732" s="540"/>
      <c r="K4732" s="543"/>
      <c r="L4732" s="543"/>
      <c r="M4732" s="543" t="str">
        <f t="array" aca="1" ref="M4732" ca="1">IFERROR(_xludf.IFS(지출내역_LMT!$J4732="원천",지출내역_LMT!$K4732*3.3%*-1,지출내역_LMT!$J4732="원천/고용",SUM(지출내역_LMT!$K4732*3.3%*-1,지출내역_LMT!$K4732*75%*0.8%*-1)),"")</f>
        <v/>
      </c>
      <c r="N4732" s="543"/>
      <c r="O4732" s="540"/>
      <c r="P4732" s="540"/>
      <c r="Q4732" s="537"/>
      <c r="R4732" s="537"/>
      <c r="S4732" s="537"/>
    </row>
    <row r="4733" spans="2:19" ht="18.75" customHeight="1">
      <c r="B4733" s="541"/>
      <c r="C4733" s="541"/>
      <c r="D4733" s="538" t="str">
        <f ca="1">IFERROR(_xludf.XLOOKUP(E4733,예산코드!D:D,예산코드!A:A),"")</f>
        <v/>
      </c>
      <c r="E4733" s="541"/>
      <c r="F4733" s="544"/>
      <c r="G4733" s="508"/>
      <c r="H4733" s="509"/>
      <c r="I4733" s="541"/>
      <c r="J4733" s="541"/>
      <c r="K4733" s="545"/>
      <c r="L4733" s="545"/>
      <c r="M4733" s="545" t="str">
        <f t="array" aca="1" ref="M4733" ca="1">IFERROR(_xludf.IFS(지출내역_LMT!$J4733="원천",지출내역_LMT!$K4733*3.3%*-1,지출내역_LMT!$J4733="원천/고용",SUM(지출내역_LMT!$K4733*3.3%*-1,지출내역_LMT!$K4733*75%*0.8%*-1)),"")</f>
        <v/>
      </c>
      <c r="N4733" s="545"/>
      <c r="O4733" s="541"/>
      <c r="P4733" s="541"/>
      <c r="Q4733" s="537"/>
      <c r="R4733" s="537"/>
      <c r="S4733" s="537"/>
    </row>
    <row r="4734" spans="2:19" ht="18.75" customHeight="1">
      <c r="B4734" s="540"/>
      <c r="C4734" s="540"/>
      <c r="D4734" s="538" t="str">
        <f ca="1">IFERROR(_xludf.XLOOKUP(E4734,예산코드!D:D,예산코드!A:A),"")</f>
        <v/>
      </c>
      <c r="E4734" s="540"/>
      <c r="F4734" s="542"/>
      <c r="G4734" s="506"/>
      <c r="H4734" s="507"/>
      <c r="I4734" s="540"/>
      <c r="J4734" s="540"/>
      <c r="K4734" s="543"/>
      <c r="L4734" s="543"/>
      <c r="M4734" s="543" t="str">
        <f t="array" aca="1" ref="M4734" ca="1">IFERROR(_xludf.IFS(지출내역_LMT!$J4734="원천",지출내역_LMT!$K4734*3.3%*-1,지출내역_LMT!$J4734="원천/고용",SUM(지출내역_LMT!$K4734*3.3%*-1,지출내역_LMT!$K4734*75%*0.8%*-1)),"")</f>
        <v/>
      </c>
      <c r="N4734" s="543"/>
      <c r="O4734" s="540"/>
      <c r="P4734" s="540"/>
      <c r="Q4734" s="537"/>
      <c r="R4734" s="537"/>
      <c r="S4734" s="537"/>
    </row>
    <row r="4735" spans="2:19" ht="18.75" customHeight="1">
      <c r="B4735" s="541"/>
      <c r="C4735" s="541"/>
      <c r="D4735" s="538" t="str">
        <f ca="1">IFERROR(_xludf.XLOOKUP(E4735,예산코드!D:D,예산코드!A:A),"")</f>
        <v/>
      </c>
      <c r="E4735" s="541"/>
      <c r="F4735" s="544"/>
      <c r="G4735" s="508"/>
      <c r="H4735" s="509"/>
      <c r="I4735" s="541"/>
      <c r="J4735" s="541"/>
      <c r="K4735" s="545"/>
      <c r="L4735" s="545"/>
      <c r="M4735" s="545" t="str">
        <f t="array" aca="1" ref="M4735" ca="1">IFERROR(_xludf.IFS(지출내역_LMT!$J4735="원천",지출내역_LMT!$K4735*3.3%*-1,지출내역_LMT!$J4735="원천/고용",SUM(지출내역_LMT!$K4735*3.3%*-1,지출내역_LMT!$K4735*75%*0.8%*-1)),"")</f>
        <v/>
      </c>
      <c r="N4735" s="545"/>
      <c r="O4735" s="541"/>
      <c r="P4735" s="541"/>
      <c r="Q4735" s="537"/>
      <c r="R4735" s="537"/>
      <c r="S4735" s="537"/>
    </row>
    <row r="4736" spans="2:19" ht="18.75" customHeight="1">
      <c r="B4736" s="540"/>
      <c r="C4736" s="540"/>
      <c r="D4736" s="538" t="str">
        <f ca="1">IFERROR(_xludf.XLOOKUP(E4736,예산코드!D:D,예산코드!A:A),"")</f>
        <v/>
      </c>
      <c r="E4736" s="540"/>
      <c r="F4736" s="542"/>
      <c r="G4736" s="506"/>
      <c r="H4736" s="507"/>
      <c r="I4736" s="540"/>
      <c r="J4736" s="540"/>
      <c r="K4736" s="543"/>
      <c r="L4736" s="543"/>
      <c r="M4736" s="543" t="str">
        <f t="array" aca="1" ref="M4736" ca="1">IFERROR(_xludf.IFS(지출내역_LMT!$J4736="원천",지출내역_LMT!$K4736*3.3%*-1,지출내역_LMT!$J4736="원천/고용",SUM(지출내역_LMT!$K4736*3.3%*-1,지출내역_LMT!$K4736*75%*0.8%*-1)),"")</f>
        <v/>
      </c>
      <c r="N4736" s="543"/>
      <c r="O4736" s="540"/>
      <c r="P4736" s="540"/>
      <c r="Q4736" s="537"/>
      <c r="R4736" s="537"/>
      <c r="S4736" s="537"/>
    </row>
    <row r="4737" spans="2:19" ht="18.75" customHeight="1">
      <c r="B4737" s="541"/>
      <c r="C4737" s="541"/>
      <c r="D4737" s="538" t="str">
        <f ca="1">IFERROR(_xludf.XLOOKUP(E4737,예산코드!D:D,예산코드!A:A),"")</f>
        <v/>
      </c>
      <c r="E4737" s="541"/>
      <c r="F4737" s="544"/>
      <c r="G4737" s="508"/>
      <c r="H4737" s="509"/>
      <c r="I4737" s="541"/>
      <c r="J4737" s="541"/>
      <c r="K4737" s="545"/>
      <c r="L4737" s="545"/>
      <c r="M4737" s="545" t="str">
        <f t="array" aca="1" ref="M4737" ca="1">IFERROR(_xludf.IFS(지출내역_LMT!$J4737="원천",지출내역_LMT!$K4737*3.3%*-1,지출내역_LMT!$J4737="원천/고용",SUM(지출내역_LMT!$K4737*3.3%*-1,지출내역_LMT!$K4737*75%*0.8%*-1)),"")</f>
        <v/>
      </c>
      <c r="N4737" s="545"/>
      <c r="O4737" s="541"/>
      <c r="P4737" s="541"/>
      <c r="Q4737" s="537"/>
      <c r="R4737" s="537"/>
      <c r="S4737" s="537"/>
    </row>
    <row r="4738" spans="2:19" ht="18.75" customHeight="1">
      <c r="B4738" s="540"/>
      <c r="C4738" s="540"/>
      <c r="D4738" s="538" t="str">
        <f ca="1">IFERROR(_xludf.XLOOKUP(E4738,예산코드!D:D,예산코드!A:A),"")</f>
        <v/>
      </c>
      <c r="E4738" s="540"/>
      <c r="F4738" s="542"/>
      <c r="G4738" s="506"/>
      <c r="H4738" s="507"/>
      <c r="I4738" s="540"/>
      <c r="J4738" s="540"/>
      <c r="K4738" s="543"/>
      <c r="L4738" s="543"/>
      <c r="M4738" s="543" t="str">
        <f t="array" aca="1" ref="M4738" ca="1">IFERROR(_xludf.IFS(지출내역_LMT!$J4738="원천",지출내역_LMT!$K4738*3.3%*-1,지출내역_LMT!$J4738="원천/고용",SUM(지출내역_LMT!$K4738*3.3%*-1,지출내역_LMT!$K4738*75%*0.8%*-1)),"")</f>
        <v/>
      </c>
      <c r="N4738" s="543"/>
      <c r="O4738" s="540"/>
      <c r="P4738" s="540"/>
      <c r="Q4738" s="537"/>
      <c r="R4738" s="537"/>
      <c r="S4738" s="537"/>
    </row>
    <row r="4739" spans="2:19" ht="18.75" customHeight="1">
      <c r="B4739" s="541"/>
      <c r="C4739" s="541"/>
      <c r="D4739" s="538" t="str">
        <f ca="1">IFERROR(_xludf.XLOOKUP(E4739,예산코드!D:D,예산코드!A:A),"")</f>
        <v/>
      </c>
      <c r="E4739" s="541"/>
      <c r="F4739" s="544"/>
      <c r="G4739" s="508"/>
      <c r="H4739" s="509"/>
      <c r="I4739" s="541"/>
      <c r="J4739" s="541"/>
      <c r="K4739" s="545"/>
      <c r="L4739" s="545"/>
      <c r="M4739" s="545" t="str">
        <f t="array" aca="1" ref="M4739" ca="1">IFERROR(_xludf.IFS(지출내역_LMT!$J4739="원천",지출내역_LMT!$K4739*3.3%*-1,지출내역_LMT!$J4739="원천/고용",SUM(지출내역_LMT!$K4739*3.3%*-1,지출내역_LMT!$K4739*75%*0.8%*-1)),"")</f>
        <v/>
      </c>
      <c r="N4739" s="545"/>
      <c r="O4739" s="541"/>
      <c r="P4739" s="541"/>
      <c r="Q4739" s="537"/>
      <c r="R4739" s="537"/>
      <c r="S4739" s="537"/>
    </row>
    <row r="4740" spans="2:19" ht="18.75" customHeight="1">
      <c r="B4740" s="540"/>
      <c r="C4740" s="540"/>
      <c r="D4740" s="538" t="str">
        <f ca="1">IFERROR(_xludf.XLOOKUP(E4740,예산코드!D:D,예산코드!A:A),"")</f>
        <v/>
      </c>
      <c r="E4740" s="540"/>
      <c r="F4740" s="542"/>
      <c r="G4740" s="506"/>
      <c r="H4740" s="507"/>
      <c r="I4740" s="540"/>
      <c r="J4740" s="540"/>
      <c r="K4740" s="543"/>
      <c r="L4740" s="543"/>
      <c r="M4740" s="543" t="str">
        <f t="array" aca="1" ref="M4740" ca="1">IFERROR(_xludf.IFS(지출내역_LMT!$J4740="원천",지출내역_LMT!$K4740*3.3%*-1,지출내역_LMT!$J4740="원천/고용",SUM(지출내역_LMT!$K4740*3.3%*-1,지출내역_LMT!$K4740*75%*0.8%*-1)),"")</f>
        <v/>
      </c>
      <c r="N4740" s="543"/>
      <c r="O4740" s="540"/>
      <c r="P4740" s="540"/>
      <c r="Q4740" s="537"/>
      <c r="R4740" s="537"/>
      <c r="S4740" s="537"/>
    </row>
    <row r="4741" spans="2:19" ht="18.75" customHeight="1">
      <c r="B4741" s="541"/>
      <c r="C4741" s="541"/>
      <c r="D4741" s="538" t="str">
        <f ca="1">IFERROR(_xludf.XLOOKUP(E4741,예산코드!D:D,예산코드!A:A),"")</f>
        <v/>
      </c>
      <c r="E4741" s="541"/>
      <c r="F4741" s="544"/>
      <c r="G4741" s="508"/>
      <c r="H4741" s="509"/>
      <c r="I4741" s="541"/>
      <c r="J4741" s="541"/>
      <c r="K4741" s="545"/>
      <c r="L4741" s="545"/>
      <c r="M4741" s="545" t="str">
        <f t="array" aca="1" ref="M4741" ca="1">IFERROR(_xludf.IFS(지출내역_LMT!$J4741="원천",지출내역_LMT!$K4741*3.3%*-1,지출내역_LMT!$J4741="원천/고용",SUM(지출내역_LMT!$K4741*3.3%*-1,지출내역_LMT!$K4741*75%*0.8%*-1)),"")</f>
        <v/>
      </c>
      <c r="N4741" s="545"/>
      <c r="O4741" s="541"/>
      <c r="P4741" s="541"/>
      <c r="Q4741" s="537"/>
      <c r="R4741" s="537"/>
      <c r="S4741" s="537"/>
    </row>
    <row r="4742" spans="2:19" ht="18.75" customHeight="1">
      <c r="B4742" s="540"/>
      <c r="C4742" s="540"/>
      <c r="D4742" s="538" t="str">
        <f ca="1">IFERROR(_xludf.XLOOKUP(E4742,예산코드!D:D,예산코드!A:A),"")</f>
        <v/>
      </c>
      <c r="E4742" s="540"/>
      <c r="F4742" s="542"/>
      <c r="G4742" s="506"/>
      <c r="H4742" s="507"/>
      <c r="I4742" s="540"/>
      <c r="J4742" s="540"/>
      <c r="K4742" s="543"/>
      <c r="L4742" s="543"/>
      <c r="M4742" s="543" t="str">
        <f t="array" aca="1" ref="M4742" ca="1">IFERROR(_xludf.IFS(지출내역_LMT!$J4742="원천",지출내역_LMT!$K4742*3.3%*-1,지출내역_LMT!$J4742="원천/고용",SUM(지출내역_LMT!$K4742*3.3%*-1,지출내역_LMT!$K4742*75%*0.8%*-1)),"")</f>
        <v/>
      </c>
      <c r="N4742" s="543"/>
      <c r="O4742" s="540"/>
      <c r="P4742" s="540"/>
      <c r="Q4742" s="537"/>
      <c r="R4742" s="537"/>
      <c r="S4742" s="537"/>
    </row>
    <row r="4743" spans="2:19" ht="18.75" customHeight="1">
      <c r="B4743" s="541"/>
      <c r="C4743" s="541"/>
      <c r="D4743" s="538" t="str">
        <f ca="1">IFERROR(_xludf.XLOOKUP(E4743,예산코드!D:D,예산코드!A:A),"")</f>
        <v/>
      </c>
      <c r="E4743" s="541"/>
      <c r="F4743" s="544"/>
      <c r="G4743" s="508"/>
      <c r="H4743" s="509"/>
      <c r="I4743" s="541"/>
      <c r="J4743" s="541"/>
      <c r="K4743" s="545"/>
      <c r="L4743" s="545"/>
      <c r="M4743" s="545" t="str">
        <f t="array" aca="1" ref="M4743" ca="1">IFERROR(_xludf.IFS(지출내역_LMT!$J4743="원천",지출내역_LMT!$K4743*3.3%*-1,지출내역_LMT!$J4743="원천/고용",SUM(지출내역_LMT!$K4743*3.3%*-1,지출내역_LMT!$K4743*75%*0.8%*-1)),"")</f>
        <v/>
      </c>
      <c r="N4743" s="545"/>
      <c r="O4743" s="541"/>
      <c r="P4743" s="541"/>
      <c r="Q4743" s="537"/>
      <c r="R4743" s="537"/>
      <c r="S4743" s="537"/>
    </row>
    <row r="4744" spans="2:19" ht="18.75" customHeight="1">
      <c r="B4744" s="540"/>
      <c r="C4744" s="540"/>
      <c r="D4744" s="538" t="str">
        <f ca="1">IFERROR(_xludf.XLOOKUP(E4744,예산코드!D:D,예산코드!A:A),"")</f>
        <v/>
      </c>
      <c r="E4744" s="540"/>
      <c r="F4744" s="542"/>
      <c r="G4744" s="506"/>
      <c r="H4744" s="507"/>
      <c r="I4744" s="540"/>
      <c r="J4744" s="540"/>
      <c r="K4744" s="543"/>
      <c r="L4744" s="543"/>
      <c r="M4744" s="543" t="str">
        <f t="array" aca="1" ref="M4744" ca="1">IFERROR(_xludf.IFS(지출내역_LMT!$J4744="원천",지출내역_LMT!$K4744*3.3%*-1,지출내역_LMT!$J4744="원천/고용",SUM(지출내역_LMT!$K4744*3.3%*-1,지출내역_LMT!$K4744*75%*0.8%*-1)),"")</f>
        <v/>
      </c>
      <c r="N4744" s="543"/>
      <c r="O4744" s="540"/>
      <c r="P4744" s="540"/>
      <c r="Q4744" s="537"/>
      <c r="R4744" s="537"/>
      <c r="S4744" s="537"/>
    </row>
    <row r="4745" spans="2:19" ht="18.75" customHeight="1">
      <c r="B4745" s="541"/>
      <c r="C4745" s="541"/>
      <c r="D4745" s="538" t="str">
        <f ca="1">IFERROR(_xludf.XLOOKUP(E4745,예산코드!D:D,예산코드!A:A),"")</f>
        <v/>
      </c>
      <c r="E4745" s="541"/>
      <c r="F4745" s="544"/>
      <c r="G4745" s="508"/>
      <c r="H4745" s="509"/>
      <c r="I4745" s="541"/>
      <c r="J4745" s="541"/>
      <c r="K4745" s="545"/>
      <c r="L4745" s="545"/>
      <c r="M4745" s="545" t="str">
        <f t="array" aca="1" ref="M4745" ca="1">IFERROR(_xludf.IFS(지출내역_LMT!$J4745="원천",지출내역_LMT!$K4745*3.3%*-1,지출내역_LMT!$J4745="원천/고용",SUM(지출내역_LMT!$K4745*3.3%*-1,지출내역_LMT!$K4745*75%*0.8%*-1)),"")</f>
        <v/>
      </c>
      <c r="N4745" s="545"/>
      <c r="O4745" s="541"/>
      <c r="P4745" s="541"/>
      <c r="Q4745" s="537"/>
      <c r="R4745" s="537"/>
      <c r="S4745" s="537"/>
    </row>
    <row r="4746" spans="2:19" ht="18.75" customHeight="1">
      <c r="B4746" s="540"/>
      <c r="C4746" s="540"/>
      <c r="D4746" s="538" t="str">
        <f ca="1">IFERROR(_xludf.XLOOKUP(E4746,예산코드!D:D,예산코드!A:A),"")</f>
        <v/>
      </c>
      <c r="E4746" s="540"/>
      <c r="F4746" s="542"/>
      <c r="G4746" s="506"/>
      <c r="H4746" s="507"/>
      <c r="I4746" s="540"/>
      <c r="J4746" s="540"/>
      <c r="K4746" s="543"/>
      <c r="L4746" s="543"/>
      <c r="M4746" s="543" t="str">
        <f t="array" aca="1" ref="M4746" ca="1">IFERROR(_xludf.IFS(지출내역_LMT!$J4746="원천",지출내역_LMT!$K4746*3.3%*-1,지출내역_LMT!$J4746="원천/고용",SUM(지출내역_LMT!$K4746*3.3%*-1,지출내역_LMT!$K4746*75%*0.8%*-1)),"")</f>
        <v/>
      </c>
      <c r="N4746" s="543"/>
      <c r="O4746" s="540"/>
      <c r="P4746" s="540"/>
      <c r="Q4746" s="537"/>
      <c r="R4746" s="537"/>
      <c r="S4746" s="537"/>
    </row>
    <row r="4747" spans="2:19" ht="18.75" customHeight="1">
      <c r="B4747" s="541"/>
      <c r="C4747" s="541"/>
      <c r="D4747" s="538" t="str">
        <f ca="1">IFERROR(_xludf.XLOOKUP(E4747,예산코드!D:D,예산코드!A:A),"")</f>
        <v/>
      </c>
      <c r="E4747" s="541"/>
      <c r="F4747" s="544"/>
      <c r="G4747" s="508"/>
      <c r="H4747" s="509"/>
      <c r="I4747" s="541"/>
      <c r="J4747" s="541"/>
      <c r="K4747" s="545"/>
      <c r="L4747" s="545"/>
      <c r="M4747" s="545" t="str">
        <f t="array" aca="1" ref="M4747" ca="1">IFERROR(_xludf.IFS(지출내역_LMT!$J4747="원천",지출내역_LMT!$K4747*3.3%*-1,지출내역_LMT!$J4747="원천/고용",SUM(지출내역_LMT!$K4747*3.3%*-1,지출내역_LMT!$K4747*75%*0.8%*-1)),"")</f>
        <v/>
      </c>
      <c r="N4747" s="545"/>
      <c r="O4747" s="541"/>
      <c r="P4747" s="541"/>
      <c r="Q4747" s="537"/>
      <c r="R4747" s="537"/>
      <c r="S4747" s="537"/>
    </row>
    <row r="4748" spans="2:19" ht="18.75" customHeight="1">
      <c r="B4748" s="540"/>
      <c r="C4748" s="540"/>
      <c r="D4748" s="538" t="str">
        <f ca="1">IFERROR(_xludf.XLOOKUP(E4748,예산코드!D:D,예산코드!A:A),"")</f>
        <v/>
      </c>
      <c r="E4748" s="540"/>
      <c r="F4748" s="542"/>
      <c r="G4748" s="506"/>
      <c r="H4748" s="507"/>
      <c r="I4748" s="540"/>
      <c r="J4748" s="540"/>
      <c r="K4748" s="543"/>
      <c r="L4748" s="543"/>
      <c r="M4748" s="543" t="str">
        <f t="array" aca="1" ref="M4748" ca="1">IFERROR(_xludf.IFS(지출내역_LMT!$J4748="원천",지출내역_LMT!$K4748*3.3%*-1,지출내역_LMT!$J4748="원천/고용",SUM(지출내역_LMT!$K4748*3.3%*-1,지출내역_LMT!$K4748*75%*0.8%*-1)),"")</f>
        <v/>
      </c>
      <c r="N4748" s="543"/>
      <c r="O4748" s="540"/>
      <c r="P4748" s="540"/>
      <c r="Q4748" s="537"/>
      <c r="R4748" s="537"/>
      <c r="S4748" s="537"/>
    </row>
    <row r="4749" spans="2:19" ht="18.75" customHeight="1">
      <c r="B4749" s="541"/>
      <c r="C4749" s="541"/>
      <c r="D4749" s="538" t="str">
        <f ca="1">IFERROR(_xludf.XLOOKUP(E4749,예산코드!D:D,예산코드!A:A),"")</f>
        <v/>
      </c>
      <c r="E4749" s="541"/>
      <c r="F4749" s="544"/>
      <c r="G4749" s="508"/>
      <c r="H4749" s="509"/>
      <c r="I4749" s="541"/>
      <c r="J4749" s="541"/>
      <c r="K4749" s="545"/>
      <c r="L4749" s="545"/>
      <c r="M4749" s="545" t="str">
        <f t="array" aca="1" ref="M4749" ca="1">IFERROR(_xludf.IFS(지출내역_LMT!$J4749="원천",지출내역_LMT!$K4749*3.3%*-1,지출내역_LMT!$J4749="원천/고용",SUM(지출내역_LMT!$K4749*3.3%*-1,지출내역_LMT!$K4749*75%*0.8%*-1)),"")</f>
        <v/>
      </c>
      <c r="N4749" s="545"/>
      <c r="O4749" s="541"/>
      <c r="P4749" s="541"/>
      <c r="Q4749" s="537"/>
      <c r="R4749" s="537"/>
      <c r="S4749" s="537"/>
    </row>
    <row r="4750" spans="2:19" ht="18.75" customHeight="1">
      <c r="B4750" s="540"/>
      <c r="C4750" s="540"/>
      <c r="D4750" s="538" t="str">
        <f ca="1">IFERROR(_xludf.XLOOKUP(E4750,예산코드!D:D,예산코드!A:A),"")</f>
        <v/>
      </c>
      <c r="E4750" s="540"/>
      <c r="F4750" s="542"/>
      <c r="G4750" s="506"/>
      <c r="H4750" s="507"/>
      <c r="I4750" s="540"/>
      <c r="J4750" s="540"/>
      <c r="K4750" s="543"/>
      <c r="L4750" s="543"/>
      <c r="M4750" s="543" t="str">
        <f t="array" aca="1" ref="M4750" ca="1">IFERROR(_xludf.IFS(지출내역_LMT!$J4750="원천",지출내역_LMT!$K4750*3.3%*-1,지출내역_LMT!$J4750="원천/고용",SUM(지출내역_LMT!$K4750*3.3%*-1,지출내역_LMT!$K4750*75%*0.8%*-1)),"")</f>
        <v/>
      </c>
      <c r="N4750" s="543"/>
      <c r="O4750" s="540"/>
      <c r="P4750" s="540"/>
      <c r="Q4750" s="537"/>
      <c r="R4750" s="537"/>
      <c r="S4750" s="537"/>
    </row>
    <row r="4751" spans="2:19" ht="18.75" customHeight="1">
      <c r="B4751" s="541"/>
      <c r="C4751" s="541"/>
      <c r="D4751" s="538" t="str">
        <f ca="1">IFERROR(_xludf.XLOOKUP(E4751,예산코드!D:D,예산코드!A:A),"")</f>
        <v/>
      </c>
      <c r="E4751" s="541"/>
      <c r="F4751" s="544"/>
      <c r="G4751" s="508"/>
      <c r="H4751" s="509"/>
      <c r="I4751" s="541"/>
      <c r="J4751" s="541"/>
      <c r="K4751" s="545"/>
      <c r="L4751" s="545"/>
      <c r="M4751" s="545" t="str">
        <f t="array" aca="1" ref="M4751" ca="1">IFERROR(_xludf.IFS(지출내역_LMT!$J4751="원천",지출내역_LMT!$K4751*3.3%*-1,지출내역_LMT!$J4751="원천/고용",SUM(지출내역_LMT!$K4751*3.3%*-1,지출내역_LMT!$K4751*75%*0.8%*-1)),"")</f>
        <v/>
      </c>
      <c r="N4751" s="545"/>
      <c r="O4751" s="541"/>
      <c r="P4751" s="541"/>
      <c r="Q4751" s="537"/>
      <c r="R4751" s="537"/>
      <c r="S4751" s="537"/>
    </row>
    <row r="4752" spans="2:19" ht="18.75" customHeight="1">
      <c r="B4752" s="540"/>
      <c r="C4752" s="540"/>
      <c r="D4752" s="538" t="str">
        <f ca="1">IFERROR(_xludf.XLOOKUP(E4752,예산코드!D:D,예산코드!A:A),"")</f>
        <v/>
      </c>
      <c r="E4752" s="540"/>
      <c r="F4752" s="542"/>
      <c r="G4752" s="506"/>
      <c r="H4752" s="507"/>
      <c r="I4752" s="540"/>
      <c r="J4752" s="540"/>
      <c r="K4752" s="543"/>
      <c r="L4752" s="543"/>
      <c r="M4752" s="543" t="str">
        <f t="array" aca="1" ref="M4752" ca="1">IFERROR(_xludf.IFS(지출내역_LMT!$J4752="원천",지출내역_LMT!$K4752*3.3%*-1,지출내역_LMT!$J4752="원천/고용",SUM(지출내역_LMT!$K4752*3.3%*-1,지출내역_LMT!$K4752*75%*0.8%*-1)),"")</f>
        <v/>
      </c>
      <c r="N4752" s="543"/>
      <c r="O4752" s="540"/>
      <c r="P4752" s="540"/>
      <c r="Q4752" s="537"/>
      <c r="R4752" s="537"/>
      <c r="S4752" s="537"/>
    </row>
    <row r="4753" spans="2:19" ht="18.75" customHeight="1">
      <c r="B4753" s="541"/>
      <c r="C4753" s="541"/>
      <c r="D4753" s="538" t="str">
        <f ca="1">IFERROR(_xludf.XLOOKUP(E4753,예산코드!D:D,예산코드!A:A),"")</f>
        <v/>
      </c>
      <c r="E4753" s="541"/>
      <c r="F4753" s="544"/>
      <c r="G4753" s="508"/>
      <c r="H4753" s="509"/>
      <c r="I4753" s="541"/>
      <c r="J4753" s="541"/>
      <c r="K4753" s="545"/>
      <c r="L4753" s="545"/>
      <c r="M4753" s="545" t="str">
        <f t="array" aca="1" ref="M4753" ca="1">IFERROR(_xludf.IFS(지출내역_LMT!$J4753="원천",지출내역_LMT!$K4753*3.3%*-1,지출내역_LMT!$J4753="원천/고용",SUM(지출내역_LMT!$K4753*3.3%*-1,지출내역_LMT!$K4753*75%*0.8%*-1)),"")</f>
        <v/>
      </c>
      <c r="N4753" s="545"/>
      <c r="O4753" s="541"/>
      <c r="P4753" s="541"/>
      <c r="Q4753" s="537"/>
      <c r="R4753" s="537"/>
      <c r="S4753" s="537"/>
    </row>
    <row r="4754" spans="2:19" ht="18.75" customHeight="1">
      <c r="B4754" s="540"/>
      <c r="C4754" s="540"/>
      <c r="D4754" s="538" t="str">
        <f ca="1">IFERROR(_xludf.XLOOKUP(E4754,예산코드!D:D,예산코드!A:A),"")</f>
        <v/>
      </c>
      <c r="E4754" s="540"/>
      <c r="F4754" s="542"/>
      <c r="G4754" s="506"/>
      <c r="H4754" s="507"/>
      <c r="I4754" s="540"/>
      <c r="J4754" s="540"/>
      <c r="K4754" s="543"/>
      <c r="L4754" s="543"/>
      <c r="M4754" s="543" t="str">
        <f t="array" aca="1" ref="M4754" ca="1">IFERROR(_xludf.IFS(지출내역_LMT!$J4754="원천",지출내역_LMT!$K4754*3.3%*-1,지출내역_LMT!$J4754="원천/고용",SUM(지출내역_LMT!$K4754*3.3%*-1,지출내역_LMT!$K4754*75%*0.8%*-1)),"")</f>
        <v/>
      </c>
      <c r="N4754" s="543"/>
      <c r="O4754" s="540"/>
      <c r="P4754" s="540"/>
      <c r="Q4754" s="537"/>
      <c r="R4754" s="537"/>
      <c r="S4754" s="537"/>
    </row>
    <row r="4755" spans="2:19" ht="18.75" customHeight="1">
      <c r="B4755" s="541"/>
      <c r="C4755" s="541"/>
      <c r="D4755" s="538" t="str">
        <f ca="1">IFERROR(_xludf.XLOOKUP(E4755,예산코드!D:D,예산코드!A:A),"")</f>
        <v/>
      </c>
      <c r="E4755" s="541"/>
      <c r="F4755" s="544"/>
      <c r="G4755" s="508"/>
      <c r="H4755" s="509"/>
      <c r="I4755" s="541"/>
      <c r="J4755" s="541"/>
      <c r="K4755" s="545"/>
      <c r="L4755" s="545"/>
      <c r="M4755" s="545" t="str">
        <f t="array" aca="1" ref="M4755" ca="1">IFERROR(_xludf.IFS(지출내역_LMT!$J4755="원천",지출내역_LMT!$K4755*3.3%*-1,지출내역_LMT!$J4755="원천/고용",SUM(지출내역_LMT!$K4755*3.3%*-1,지출내역_LMT!$K4755*75%*0.8%*-1)),"")</f>
        <v/>
      </c>
      <c r="N4755" s="545"/>
      <c r="O4755" s="541"/>
      <c r="P4755" s="541"/>
      <c r="Q4755" s="537"/>
      <c r="R4755" s="537"/>
      <c r="S4755" s="537"/>
    </row>
    <row r="4756" spans="2:19" ht="18.75" customHeight="1">
      <c r="B4756" s="540"/>
      <c r="C4756" s="540"/>
      <c r="D4756" s="538" t="str">
        <f ca="1">IFERROR(_xludf.XLOOKUP(E4756,예산코드!D:D,예산코드!A:A),"")</f>
        <v/>
      </c>
      <c r="E4756" s="540"/>
      <c r="F4756" s="542"/>
      <c r="G4756" s="506"/>
      <c r="H4756" s="507"/>
      <c r="I4756" s="540"/>
      <c r="J4756" s="540"/>
      <c r="K4756" s="543"/>
      <c r="L4756" s="543"/>
      <c r="M4756" s="543" t="str">
        <f t="array" aca="1" ref="M4756" ca="1">IFERROR(_xludf.IFS(지출내역_LMT!$J4756="원천",지출내역_LMT!$K4756*3.3%*-1,지출내역_LMT!$J4756="원천/고용",SUM(지출내역_LMT!$K4756*3.3%*-1,지출내역_LMT!$K4756*75%*0.8%*-1)),"")</f>
        <v/>
      </c>
      <c r="N4756" s="543"/>
      <c r="O4756" s="540"/>
      <c r="P4756" s="540"/>
      <c r="Q4756" s="537"/>
      <c r="R4756" s="537"/>
      <c r="S4756" s="537"/>
    </row>
    <row r="4757" spans="2:19" ht="18.75" customHeight="1">
      <c r="B4757" s="541"/>
      <c r="C4757" s="541"/>
      <c r="D4757" s="538" t="str">
        <f ca="1">IFERROR(_xludf.XLOOKUP(E4757,예산코드!D:D,예산코드!A:A),"")</f>
        <v/>
      </c>
      <c r="E4757" s="541"/>
      <c r="F4757" s="544"/>
      <c r="G4757" s="508"/>
      <c r="H4757" s="509"/>
      <c r="I4757" s="541"/>
      <c r="J4757" s="541"/>
      <c r="K4757" s="545"/>
      <c r="L4757" s="545"/>
      <c r="M4757" s="545" t="str">
        <f t="array" aca="1" ref="M4757" ca="1">IFERROR(_xludf.IFS(지출내역_LMT!$J4757="원천",지출내역_LMT!$K4757*3.3%*-1,지출내역_LMT!$J4757="원천/고용",SUM(지출내역_LMT!$K4757*3.3%*-1,지출내역_LMT!$K4757*75%*0.8%*-1)),"")</f>
        <v/>
      </c>
      <c r="N4757" s="545"/>
      <c r="O4757" s="541"/>
      <c r="P4757" s="541"/>
      <c r="Q4757" s="537"/>
      <c r="R4757" s="537"/>
      <c r="S4757" s="537"/>
    </row>
    <row r="4758" spans="2:19" ht="18.75" customHeight="1">
      <c r="B4758" s="540"/>
      <c r="C4758" s="540"/>
      <c r="D4758" s="538" t="str">
        <f ca="1">IFERROR(_xludf.XLOOKUP(E4758,예산코드!D:D,예산코드!A:A),"")</f>
        <v/>
      </c>
      <c r="E4758" s="540"/>
      <c r="F4758" s="542"/>
      <c r="G4758" s="506"/>
      <c r="H4758" s="507"/>
      <c r="I4758" s="540"/>
      <c r="J4758" s="540"/>
      <c r="K4758" s="543"/>
      <c r="L4758" s="543"/>
      <c r="M4758" s="543" t="str">
        <f t="array" aca="1" ref="M4758" ca="1">IFERROR(_xludf.IFS(지출내역_LMT!$J4758="원천",지출내역_LMT!$K4758*3.3%*-1,지출내역_LMT!$J4758="원천/고용",SUM(지출내역_LMT!$K4758*3.3%*-1,지출내역_LMT!$K4758*75%*0.8%*-1)),"")</f>
        <v/>
      </c>
      <c r="N4758" s="543"/>
      <c r="O4758" s="540"/>
      <c r="P4758" s="540"/>
      <c r="Q4758" s="537"/>
      <c r="R4758" s="537"/>
      <c r="S4758" s="537"/>
    </row>
    <row r="4759" spans="2:19" ht="18.75" customHeight="1">
      <c r="B4759" s="541"/>
      <c r="C4759" s="541"/>
      <c r="D4759" s="538" t="str">
        <f ca="1">IFERROR(_xludf.XLOOKUP(E4759,예산코드!D:D,예산코드!A:A),"")</f>
        <v/>
      </c>
      <c r="E4759" s="541"/>
      <c r="F4759" s="544"/>
      <c r="G4759" s="508"/>
      <c r="H4759" s="509"/>
      <c r="I4759" s="541"/>
      <c r="J4759" s="541"/>
      <c r="K4759" s="545"/>
      <c r="L4759" s="545"/>
      <c r="M4759" s="545" t="str">
        <f t="array" aca="1" ref="M4759" ca="1">IFERROR(_xludf.IFS(지출내역_LMT!$J4759="원천",지출내역_LMT!$K4759*3.3%*-1,지출내역_LMT!$J4759="원천/고용",SUM(지출내역_LMT!$K4759*3.3%*-1,지출내역_LMT!$K4759*75%*0.8%*-1)),"")</f>
        <v/>
      </c>
      <c r="N4759" s="545"/>
      <c r="O4759" s="541"/>
      <c r="P4759" s="541"/>
      <c r="Q4759" s="537"/>
      <c r="R4759" s="537"/>
      <c r="S4759" s="537"/>
    </row>
    <row r="4760" spans="2:19" ht="18.75" customHeight="1">
      <c r="B4760" s="540"/>
      <c r="C4760" s="540"/>
      <c r="D4760" s="538" t="str">
        <f ca="1">IFERROR(_xludf.XLOOKUP(E4760,예산코드!D:D,예산코드!A:A),"")</f>
        <v/>
      </c>
      <c r="E4760" s="540"/>
      <c r="F4760" s="542"/>
      <c r="G4760" s="506"/>
      <c r="H4760" s="507"/>
      <c r="I4760" s="540"/>
      <c r="J4760" s="540"/>
      <c r="K4760" s="543"/>
      <c r="L4760" s="543"/>
      <c r="M4760" s="543" t="str">
        <f t="array" aca="1" ref="M4760" ca="1">IFERROR(_xludf.IFS(지출내역_LMT!$J4760="원천",지출내역_LMT!$K4760*3.3%*-1,지출내역_LMT!$J4760="원천/고용",SUM(지출내역_LMT!$K4760*3.3%*-1,지출내역_LMT!$K4760*75%*0.8%*-1)),"")</f>
        <v/>
      </c>
      <c r="N4760" s="543"/>
      <c r="O4760" s="540"/>
      <c r="P4760" s="540"/>
      <c r="Q4760" s="537"/>
      <c r="R4760" s="537"/>
      <c r="S4760" s="537"/>
    </row>
    <row r="4761" spans="2:19" ht="18.75" customHeight="1">
      <c r="B4761" s="541"/>
      <c r="C4761" s="541"/>
      <c r="D4761" s="538" t="str">
        <f ca="1">IFERROR(_xludf.XLOOKUP(E4761,예산코드!D:D,예산코드!A:A),"")</f>
        <v/>
      </c>
      <c r="E4761" s="541"/>
      <c r="F4761" s="544"/>
      <c r="G4761" s="508"/>
      <c r="H4761" s="509"/>
      <c r="I4761" s="541"/>
      <c r="J4761" s="541"/>
      <c r="K4761" s="545"/>
      <c r="L4761" s="545"/>
      <c r="M4761" s="545" t="str">
        <f t="array" aca="1" ref="M4761" ca="1">IFERROR(_xludf.IFS(지출내역_LMT!$J4761="원천",지출내역_LMT!$K4761*3.3%*-1,지출내역_LMT!$J4761="원천/고용",SUM(지출내역_LMT!$K4761*3.3%*-1,지출내역_LMT!$K4761*75%*0.8%*-1)),"")</f>
        <v/>
      </c>
      <c r="N4761" s="545"/>
      <c r="O4761" s="541"/>
      <c r="P4761" s="541"/>
      <c r="Q4761" s="537"/>
      <c r="R4761" s="537"/>
      <c r="S4761" s="537"/>
    </row>
    <row r="4762" spans="2:19" ht="18.75" customHeight="1">
      <c r="B4762" s="540"/>
      <c r="C4762" s="540"/>
      <c r="D4762" s="538" t="str">
        <f ca="1">IFERROR(_xludf.XLOOKUP(E4762,예산코드!D:D,예산코드!A:A),"")</f>
        <v/>
      </c>
      <c r="E4762" s="540"/>
      <c r="F4762" s="542"/>
      <c r="G4762" s="506"/>
      <c r="H4762" s="507"/>
      <c r="I4762" s="540"/>
      <c r="J4762" s="540"/>
      <c r="K4762" s="543"/>
      <c r="L4762" s="543"/>
      <c r="M4762" s="543" t="str">
        <f t="array" aca="1" ref="M4762" ca="1">IFERROR(_xludf.IFS(지출내역_LMT!$J4762="원천",지출내역_LMT!$K4762*3.3%*-1,지출내역_LMT!$J4762="원천/고용",SUM(지출내역_LMT!$K4762*3.3%*-1,지출내역_LMT!$K4762*75%*0.8%*-1)),"")</f>
        <v/>
      </c>
      <c r="N4762" s="543"/>
      <c r="O4762" s="540"/>
      <c r="P4762" s="540"/>
      <c r="Q4762" s="537"/>
      <c r="R4762" s="537"/>
      <c r="S4762" s="537"/>
    </row>
    <row r="4763" spans="2:19" ht="18.75" customHeight="1">
      <c r="B4763" s="541"/>
      <c r="C4763" s="541"/>
      <c r="D4763" s="538" t="str">
        <f ca="1">IFERROR(_xludf.XLOOKUP(E4763,예산코드!D:D,예산코드!A:A),"")</f>
        <v/>
      </c>
      <c r="E4763" s="541"/>
      <c r="F4763" s="544"/>
      <c r="G4763" s="508"/>
      <c r="H4763" s="509"/>
      <c r="I4763" s="541"/>
      <c r="J4763" s="541"/>
      <c r="K4763" s="545"/>
      <c r="L4763" s="545"/>
      <c r="M4763" s="545" t="str">
        <f t="array" aca="1" ref="M4763" ca="1">IFERROR(_xludf.IFS(지출내역_LMT!$J4763="원천",지출내역_LMT!$K4763*3.3%*-1,지출내역_LMT!$J4763="원천/고용",SUM(지출내역_LMT!$K4763*3.3%*-1,지출내역_LMT!$K4763*75%*0.8%*-1)),"")</f>
        <v/>
      </c>
      <c r="N4763" s="545"/>
      <c r="O4763" s="541"/>
      <c r="P4763" s="541"/>
      <c r="Q4763" s="537"/>
      <c r="R4763" s="537"/>
      <c r="S4763" s="537"/>
    </row>
    <row r="4764" spans="2:19" ht="18.75" customHeight="1">
      <c r="B4764" s="540"/>
      <c r="C4764" s="540"/>
      <c r="D4764" s="538" t="str">
        <f ca="1">IFERROR(_xludf.XLOOKUP(E4764,예산코드!D:D,예산코드!A:A),"")</f>
        <v/>
      </c>
      <c r="E4764" s="540"/>
      <c r="F4764" s="542"/>
      <c r="G4764" s="506"/>
      <c r="H4764" s="507"/>
      <c r="I4764" s="540"/>
      <c r="J4764" s="540"/>
      <c r="K4764" s="543"/>
      <c r="L4764" s="543"/>
      <c r="M4764" s="543" t="str">
        <f t="array" aca="1" ref="M4764" ca="1">IFERROR(_xludf.IFS(지출내역_LMT!$J4764="원천",지출내역_LMT!$K4764*3.3%*-1,지출내역_LMT!$J4764="원천/고용",SUM(지출내역_LMT!$K4764*3.3%*-1,지출내역_LMT!$K4764*75%*0.8%*-1)),"")</f>
        <v/>
      </c>
      <c r="N4764" s="543"/>
      <c r="O4764" s="540"/>
      <c r="P4764" s="540"/>
      <c r="Q4764" s="537"/>
      <c r="R4764" s="537"/>
      <c r="S4764" s="537"/>
    </row>
    <row r="4765" spans="2:19" ht="18.75" customHeight="1">
      <c r="B4765" s="541"/>
      <c r="C4765" s="541"/>
      <c r="D4765" s="538" t="str">
        <f ca="1">IFERROR(_xludf.XLOOKUP(E4765,예산코드!D:D,예산코드!A:A),"")</f>
        <v/>
      </c>
      <c r="E4765" s="541"/>
      <c r="F4765" s="544"/>
      <c r="G4765" s="508"/>
      <c r="H4765" s="509"/>
      <c r="I4765" s="541"/>
      <c r="J4765" s="541"/>
      <c r="K4765" s="545"/>
      <c r="L4765" s="545"/>
      <c r="M4765" s="545" t="str">
        <f t="array" aca="1" ref="M4765" ca="1">IFERROR(_xludf.IFS(지출내역_LMT!$J4765="원천",지출내역_LMT!$K4765*3.3%*-1,지출내역_LMT!$J4765="원천/고용",SUM(지출내역_LMT!$K4765*3.3%*-1,지출내역_LMT!$K4765*75%*0.8%*-1)),"")</f>
        <v/>
      </c>
      <c r="N4765" s="545"/>
      <c r="O4765" s="541"/>
      <c r="P4765" s="541"/>
      <c r="Q4765" s="537"/>
      <c r="R4765" s="537"/>
      <c r="S4765" s="537"/>
    </row>
    <row r="4766" spans="2:19" ht="18.75" customHeight="1">
      <c r="B4766" s="540"/>
      <c r="C4766" s="540"/>
      <c r="D4766" s="538" t="str">
        <f ca="1">IFERROR(_xludf.XLOOKUP(E4766,예산코드!D:D,예산코드!A:A),"")</f>
        <v/>
      </c>
      <c r="E4766" s="540"/>
      <c r="F4766" s="542"/>
      <c r="G4766" s="506"/>
      <c r="H4766" s="507"/>
      <c r="I4766" s="540"/>
      <c r="J4766" s="540"/>
      <c r="K4766" s="543"/>
      <c r="L4766" s="543"/>
      <c r="M4766" s="543" t="str">
        <f t="array" aca="1" ref="M4766" ca="1">IFERROR(_xludf.IFS(지출내역_LMT!$J4766="원천",지출내역_LMT!$K4766*3.3%*-1,지출내역_LMT!$J4766="원천/고용",SUM(지출내역_LMT!$K4766*3.3%*-1,지출내역_LMT!$K4766*75%*0.8%*-1)),"")</f>
        <v/>
      </c>
      <c r="N4766" s="543"/>
      <c r="O4766" s="540"/>
      <c r="P4766" s="540"/>
      <c r="Q4766" s="537"/>
      <c r="R4766" s="537"/>
      <c r="S4766" s="537"/>
    </row>
    <row r="4767" spans="2:19" ht="18.75" customHeight="1">
      <c r="B4767" s="541"/>
      <c r="C4767" s="541"/>
      <c r="D4767" s="538" t="str">
        <f ca="1">IFERROR(_xludf.XLOOKUP(E4767,예산코드!D:D,예산코드!A:A),"")</f>
        <v/>
      </c>
      <c r="E4767" s="541"/>
      <c r="F4767" s="544"/>
      <c r="G4767" s="508"/>
      <c r="H4767" s="509"/>
      <c r="I4767" s="541"/>
      <c r="J4767" s="541"/>
      <c r="K4767" s="545"/>
      <c r="L4767" s="545"/>
      <c r="M4767" s="545" t="str">
        <f t="array" aca="1" ref="M4767" ca="1">IFERROR(_xludf.IFS(지출내역_LMT!$J4767="원천",지출내역_LMT!$K4767*3.3%*-1,지출내역_LMT!$J4767="원천/고용",SUM(지출내역_LMT!$K4767*3.3%*-1,지출내역_LMT!$K4767*75%*0.8%*-1)),"")</f>
        <v/>
      </c>
      <c r="N4767" s="545"/>
      <c r="O4767" s="541"/>
      <c r="P4767" s="541"/>
      <c r="Q4767" s="537"/>
      <c r="R4767" s="537"/>
      <c r="S4767" s="537"/>
    </row>
    <row r="4768" spans="2:19" ht="18.75" customHeight="1">
      <c r="B4768" s="540"/>
      <c r="C4768" s="540"/>
      <c r="D4768" s="538" t="str">
        <f ca="1">IFERROR(_xludf.XLOOKUP(E4768,예산코드!D:D,예산코드!A:A),"")</f>
        <v/>
      </c>
      <c r="E4768" s="540"/>
      <c r="F4768" s="542"/>
      <c r="G4768" s="506"/>
      <c r="H4768" s="507"/>
      <c r="I4768" s="540"/>
      <c r="J4768" s="540"/>
      <c r="K4768" s="543"/>
      <c r="L4768" s="543"/>
      <c r="M4768" s="543" t="str">
        <f t="array" aca="1" ref="M4768" ca="1">IFERROR(_xludf.IFS(지출내역_LMT!$J4768="원천",지출내역_LMT!$K4768*3.3%*-1,지출내역_LMT!$J4768="원천/고용",SUM(지출내역_LMT!$K4768*3.3%*-1,지출내역_LMT!$K4768*75%*0.8%*-1)),"")</f>
        <v/>
      </c>
      <c r="N4768" s="543"/>
      <c r="O4768" s="540"/>
      <c r="P4768" s="540"/>
      <c r="Q4768" s="537"/>
      <c r="R4768" s="537"/>
      <c r="S4768" s="537"/>
    </row>
    <row r="4769" spans="2:19" ht="18.75" customHeight="1">
      <c r="B4769" s="541"/>
      <c r="C4769" s="541"/>
      <c r="D4769" s="538" t="str">
        <f ca="1">IFERROR(_xludf.XLOOKUP(E4769,예산코드!D:D,예산코드!A:A),"")</f>
        <v/>
      </c>
      <c r="E4769" s="541"/>
      <c r="F4769" s="544"/>
      <c r="G4769" s="508"/>
      <c r="H4769" s="509"/>
      <c r="I4769" s="541"/>
      <c r="J4769" s="541"/>
      <c r="K4769" s="545"/>
      <c r="L4769" s="545"/>
      <c r="M4769" s="545" t="str">
        <f t="array" aca="1" ref="M4769" ca="1">IFERROR(_xludf.IFS(지출내역_LMT!$J4769="원천",지출내역_LMT!$K4769*3.3%*-1,지출내역_LMT!$J4769="원천/고용",SUM(지출내역_LMT!$K4769*3.3%*-1,지출내역_LMT!$K4769*75%*0.8%*-1)),"")</f>
        <v/>
      </c>
      <c r="N4769" s="545"/>
      <c r="O4769" s="541"/>
      <c r="P4769" s="541"/>
      <c r="Q4769" s="537"/>
      <c r="R4769" s="537"/>
      <c r="S4769" s="537"/>
    </row>
    <row r="4770" spans="2:19" ht="18.75" customHeight="1">
      <c r="B4770" s="540"/>
      <c r="C4770" s="540"/>
      <c r="D4770" s="538" t="str">
        <f ca="1">IFERROR(_xludf.XLOOKUP(E4770,예산코드!D:D,예산코드!A:A),"")</f>
        <v/>
      </c>
      <c r="E4770" s="540"/>
      <c r="F4770" s="542"/>
      <c r="G4770" s="506"/>
      <c r="H4770" s="507"/>
      <c r="I4770" s="540"/>
      <c r="J4770" s="540"/>
      <c r="K4770" s="543"/>
      <c r="L4770" s="543"/>
      <c r="M4770" s="543" t="str">
        <f t="array" aca="1" ref="M4770" ca="1">IFERROR(_xludf.IFS(지출내역_LMT!$J4770="원천",지출내역_LMT!$K4770*3.3%*-1,지출내역_LMT!$J4770="원천/고용",SUM(지출내역_LMT!$K4770*3.3%*-1,지출내역_LMT!$K4770*75%*0.8%*-1)),"")</f>
        <v/>
      </c>
      <c r="N4770" s="543"/>
      <c r="O4770" s="540"/>
      <c r="P4770" s="540"/>
      <c r="Q4770" s="537"/>
      <c r="R4770" s="537"/>
      <c r="S4770" s="537"/>
    </row>
    <row r="4771" spans="2:19" ht="18.75" customHeight="1">
      <c r="B4771" s="541"/>
      <c r="C4771" s="541"/>
      <c r="D4771" s="538" t="str">
        <f ca="1">IFERROR(_xludf.XLOOKUP(E4771,예산코드!D:D,예산코드!A:A),"")</f>
        <v/>
      </c>
      <c r="E4771" s="541"/>
      <c r="F4771" s="544"/>
      <c r="G4771" s="508"/>
      <c r="H4771" s="509"/>
      <c r="I4771" s="541"/>
      <c r="J4771" s="541"/>
      <c r="K4771" s="545"/>
      <c r="L4771" s="545"/>
      <c r="M4771" s="545" t="str">
        <f t="array" aca="1" ref="M4771" ca="1">IFERROR(_xludf.IFS(지출내역_LMT!$J4771="원천",지출내역_LMT!$K4771*3.3%*-1,지출내역_LMT!$J4771="원천/고용",SUM(지출내역_LMT!$K4771*3.3%*-1,지출내역_LMT!$K4771*75%*0.8%*-1)),"")</f>
        <v/>
      </c>
      <c r="N4771" s="545"/>
      <c r="O4771" s="541"/>
      <c r="P4771" s="541"/>
      <c r="Q4771" s="537"/>
      <c r="R4771" s="537"/>
      <c r="S4771" s="537"/>
    </row>
    <row r="4772" spans="2:19" ht="18.75" customHeight="1">
      <c r="B4772" s="540"/>
      <c r="C4772" s="540"/>
      <c r="D4772" s="538" t="str">
        <f ca="1">IFERROR(_xludf.XLOOKUP(E4772,예산코드!D:D,예산코드!A:A),"")</f>
        <v/>
      </c>
      <c r="E4772" s="540"/>
      <c r="F4772" s="542"/>
      <c r="G4772" s="506"/>
      <c r="H4772" s="507"/>
      <c r="I4772" s="540"/>
      <c r="J4772" s="540"/>
      <c r="K4772" s="543"/>
      <c r="L4772" s="543"/>
      <c r="M4772" s="543" t="str">
        <f t="array" aca="1" ref="M4772" ca="1">IFERROR(_xludf.IFS(지출내역_LMT!$J4772="원천",지출내역_LMT!$K4772*3.3%*-1,지출내역_LMT!$J4772="원천/고용",SUM(지출내역_LMT!$K4772*3.3%*-1,지출내역_LMT!$K4772*75%*0.8%*-1)),"")</f>
        <v/>
      </c>
      <c r="N4772" s="543"/>
      <c r="O4772" s="540"/>
      <c r="P4772" s="540"/>
      <c r="Q4772" s="537"/>
      <c r="R4772" s="537"/>
      <c r="S4772" s="537"/>
    </row>
    <row r="4773" spans="2:19" ht="18.75" customHeight="1">
      <c r="B4773" s="541"/>
      <c r="C4773" s="541"/>
      <c r="D4773" s="538" t="str">
        <f ca="1">IFERROR(_xludf.XLOOKUP(E4773,예산코드!D:D,예산코드!A:A),"")</f>
        <v/>
      </c>
      <c r="E4773" s="541"/>
      <c r="F4773" s="544"/>
      <c r="G4773" s="508"/>
      <c r="H4773" s="509"/>
      <c r="I4773" s="541"/>
      <c r="J4773" s="541"/>
      <c r="K4773" s="545"/>
      <c r="L4773" s="545"/>
      <c r="M4773" s="545" t="str">
        <f t="array" aca="1" ref="M4773" ca="1">IFERROR(_xludf.IFS(지출내역_LMT!$J4773="원천",지출내역_LMT!$K4773*3.3%*-1,지출내역_LMT!$J4773="원천/고용",SUM(지출내역_LMT!$K4773*3.3%*-1,지출내역_LMT!$K4773*75%*0.8%*-1)),"")</f>
        <v/>
      </c>
      <c r="N4773" s="545"/>
      <c r="O4773" s="541"/>
      <c r="P4773" s="541"/>
      <c r="Q4773" s="537"/>
      <c r="R4773" s="537"/>
      <c r="S4773" s="537"/>
    </row>
    <row r="4774" spans="2:19" ht="18.75" customHeight="1">
      <c r="B4774" s="540"/>
      <c r="C4774" s="540"/>
      <c r="D4774" s="538" t="str">
        <f ca="1">IFERROR(_xludf.XLOOKUP(E4774,예산코드!D:D,예산코드!A:A),"")</f>
        <v/>
      </c>
      <c r="E4774" s="540"/>
      <c r="F4774" s="542"/>
      <c r="G4774" s="506"/>
      <c r="H4774" s="507"/>
      <c r="I4774" s="540"/>
      <c r="J4774" s="540"/>
      <c r="K4774" s="543"/>
      <c r="L4774" s="543"/>
      <c r="M4774" s="543" t="str">
        <f t="array" aca="1" ref="M4774" ca="1">IFERROR(_xludf.IFS(지출내역_LMT!$J4774="원천",지출내역_LMT!$K4774*3.3%*-1,지출내역_LMT!$J4774="원천/고용",SUM(지출내역_LMT!$K4774*3.3%*-1,지출내역_LMT!$K4774*75%*0.8%*-1)),"")</f>
        <v/>
      </c>
      <c r="N4774" s="543"/>
      <c r="O4774" s="540"/>
      <c r="P4774" s="540"/>
      <c r="Q4774" s="537"/>
      <c r="R4774" s="537"/>
      <c r="S4774" s="537"/>
    </row>
    <row r="4775" spans="2:19" ht="18.75" customHeight="1">
      <c r="B4775" s="541"/>
      <c r="C4775" s="541"/>
      <c r="D4775" s="538" t="str">
        <f ca="1">IFERROR(_xludf.XLOOKUP(E4775,예산코드!D:D,예산코드!A:A),"")</f>
        <v/>
      </c>
      <c r="E4775" s="541"/>
      <c r="F4775" s="544"/>
      <c r="G4775" s="508"/>
      <c r="H4775" s="509"/>
      <c r="I4775" s="541"/>
      <c r="J4775" s="541"/>
      <c r="K4775" s="545"/>
      <c r="L4775" s="545"/>
      <c r="M4775" s="545" t="str">
        <f t="array" aca="1" ref="M4775" ca="1">IFERROR(_xludf.IFS(지출내역_LMT!$J4775="원천",지출내역_LMT!$K4775*3.3%*-1,지출내역_LMT!$J4775="원천/고용",SUM(지출내역_LMT!$K4775*3.3%*-1,지출내역_LMT!$K4775*75%*0.8%*-1)),"")</f>
        <v/>
      </c>
      <c r="N4775" s="545"/>
      <c r="O4775" s="541"/>
      <c r="P4775" s="541"/>
      <c r="Q4775" s="537"/>
      <c r="R4775" s="537"/>
      <c r="S4775" s="537"/>
    </row>
    <row r="4776" spans="2:19" ht="18.75" customHeight="1">
      <c r="B4776" s="540"/>
      <c r="C4776" s="540"/>
      <c r="D4776" s="538" t="str">
        <f ca="1">IFERROR(_xludf.XLOOKUP(E4776,예산코드!D:D,예산코드!A:A),"")</f>
        <v/>
      </c>
      <c r="E4776" s="540"/>
      <c r="F4776" s="542"/>
      <c r="G4776" s="506"/>
      <c r="H4776" s="507"/>
      <c r="I4776" s="540"/>
      <c r="J4776" s="540"/>
      <c r="K4776" s="543"/>
      <c r="L4776" s="543"/>
      <c r="M4776" s="543" t="str">
        <f t="array" aca="1" ref="M4776" ca="1">IFERROR(_xludf.IFS(지출내역_LMT!$J4776="원천",지출내역_LMT!$K4776*3.3%*-1,지출내역_LMT!$J4776="원천/고용",SUM(지출내역_LMT!$K4776*3.3%*-1,지출내역_LMT!$K4776*75%*0.8%*-1)),"")</f>
        <v/>
      </c>
      <c r="N4776" s="543"/>
      <c r="O4776" s="540"/>
      <c r="P4776" s="540"/>
      <c r="Q4776" s="537"/>
      <c r="R4776" s="537"/>
      <c r="S4776" s="537"/>
    </row>
    <row r="4777" spans="2:19" ht="18.75" customHeight="1">
      <c r="B4777" s="541"/>
      <c r="C4777" s="541"/>
      <c r="D4777" s="538" t="str">
        <f ca="1">IFERROR(_xludf.XLOOKUP(E4777,예산코드!D:D,예산코드!A:A),"")</f>
        <v/>
      </c>
      <c r="E4777" s="541"/>
      <c r="F4777" s="544"/>
      <c r="G4777" s="508"/>
      <c r="H4777" s="509"/>
      <c r="I4777" s="541"/>
      <c r="J4777" s="541"/>
      <c r="K4777" s="545"/>
      <c r="L4777" s="545"/>
      <c r="M4777" s="545" t="str">
        <f t="array" aca="1" ref="M4777" ca="1">IFERROR(_xludf.IFS(지출내역_LMT!$J4777="원천",지출내역_LMT!$K4777*3.3%*-1,지출내역_LMT!$J4777="원천/고용",SUM(지출내역_LMT!$K4777*3.3%*-1,지출내역_LMT!$K4777*75%*0.8%*-1)),"")</f>
        <v/>
      </c>
      <c r="N4777" s="545"/>
      <c r="O4777" s="541"/>
      <c r="P4777" s="541"/>
      <c r="Q4777" s="537"/>
      <c r="R4777" s="537"/>
      <c r="S4777" s="537"/>
    </row>
    <row r="4778" spans="2:19" ht="18.75" customHeight="1">
      <c r="B4778" s="540"/>
      <c r="C4778" s="540"/>
      <c r="D4778" s="538" t="str">
        <f ca="1">IFERROR(_xludf.XLOOKUP(E4778,예산코드!D:D,예산코드!A:A),"")</f>
        <v/>
      </c>
      <c r="E4778" s="540"/>
      <c r="F4778" s="542"/>
      <c r="G4778" s="506"/>
      <c r="H4778" s="507"/>
      <c r="I4778" s="540"/>
      <c r="J4778" s="540"/>
      <c r="K4778" s="543"/>
      <c r="L4778" s="543"/>
      <c r="M4778" s="543" t="str">
        <f t="array" aca="1" ref="M4778" ca="1">IFERROR(_xludf.IFS(지출내역_LMT!$J4778="원천",지출내역_LMT!$K4778*3.3%*-1,지출내역_LMT!$J4778="원천/고용",SUM(지출내역_LMT!$K4778*3.3%*-1,지출내역_LMT!$K4778*75%*0.8%*-1)),"")</f>
        <v/>
      </c>
      <c r="N4778" s="543"/>
      <c r="O4778" s="540"/>
      <c r="P4778" s="540"/>
      <c r="Q4778" s="537"/>
      <c r="R4778" s="537"/>
      <c r="S4778" s="537"/>
    </row>
    <row r="4779" spans="2:19" ht="18.75" customHeight="1">
      <c r="B4779" s="541"/>
      <c r="C4779" s="541"/>
      <c r="D4779" s="538" t="str">
        <f ca="1">IFERROR(_xludf.XLOOKUP(E4779,예산코드!D:D,예산코드!A:A),"")</f>
        <v/>
      </c>
      <c r="E4779" s="541"/>
      <c r="F4779" s="544"/>
      <c r="G4779" s="508"/>
      <c r="H4779" s="509"/>
      <c r="I4779" s="541"/>
      <c r="J4779" s="541"/>
      <c r="K4779" s="545"/>
      <c r="L4779" s="545"/>
      <c r="M4779" s="545" t="str">
        <f t="array" aca="1" ref="M4779" ca="1">IFERROR(_xludf.IFS(지출내역_LMT!$J4779="원천",지출내역_LMT!$K4779*3.3%*-1,지출내역_LMT!$J4779="원천/고용",SUM(지출내역_LMT!$K4779*3.3%*-1,지출내역_LMT!$K4779*75%*0.8%*-1)),"")</f>
        <v/>
      </c>
      <c r="N4779" s="545"/>
      <c r="O4779" s="541"/>
      <c r="P4779" s="541"/>
      <c r="Q4779" s="537"/>
      <c r="R4779" s="537"/>
      <c r="S4779" s="537"/>
    </row>
    <row r="4780" spans="2:19" ht="18.75" customHeight="1">
      <c r="B4780" s="540"/>
      <c r="C4780" s="540"/>
      <c r="D4780" s="538" t="str">
        <f ca="1">IFERROR(_xludf.XLOOKUP(E4780,예산코드!D:D,예산코드!A:A),"")</f>
        <v/>
      </c>
      <c r="E4780" s="540"/>
      <c r="F4780" s="542"/>
      <c r="G4780" s="506"/>
      <c r="H4780" s="507"/>
      <c r="I4780" s="540"/>
      <c r="J4780" s="540"/>
      <c r="K4780" s="543"/>
      <c r="L4780" s="543"/>
      <c r="M4780" s="543" t="str">
        <f t="array" aca="1" ref="M4780" ca="1">IFERROR(_xludf.IFS(지출내역_LMT!$J4780="원천",지출내역_LMT!$K4780*3.3%*-1,지출내역_LMT!$J4780="원천/고용",SUM(지출내역_LMT!$K4780*3.3%*-1,지출내역_LMT!$K4780*75%*0.8%*-1)),"")</f>
        <v/>
      </c>
      <c r="N4780" s="543"/>
      <c r="O4780" s="540"/>
      <c r="P4780" s="540"/>
      <c r="Q4780" s="537"/>
      <c r="R4780" s="537"/>
      <c r="S4780" s="537"/>
    </row>
    <row r="4781" spans="2:19" ht="18.75" customHeight="1">
      <c r="B4781" s="541"/>
      <c r="C4781" s="541"/>
      <c r="D4781" s="538" t="str">
        <f ca="1">IFERROR(_xludf.XLOOKUP(E4781,예산코드!D:D,예산코드!A:A),"")</f>
        <v/>
      </c>
      <c r="E4781" s="541"/>
      <c r="F4781" s="544"/>
      <c r="G4781" s="508"/>
      <c r="H4781" s="509"/>
      <c r="I4781" s="541"/>
      <c r="J4781" s="541"/>
      <c r="K4781" s="545"/>
      <c r="L4781" s="545"/>
      <c r="M4781" s="545" t="str">
        <f t="array" aca="1" ref="M4781" ca="1">IFERROR(_xludf.IFS(지출내역_LMT!$J4781="원천",지출내역_LMT!$K4781*3.3%*-1,지출내역_LMT!$J4781="원천/고용",SUM(지출내역_LMT!$K4781*3.3%*-1,지출내역_LMT!$K4781*75%*0.8%*-1)),"")</f>
        <v/>
      </c>
      <c r="N4781" s="545"/>
      <c r="O4781" s="541"/>
      <c r="P4781" s="541"/>
      <c r="Q4781" s="537"/>
      <c r="R4781" s="537"/>
      <c r="S4781" s="537"/>
    </row>
    <row r="4782" spans="2:19" ht="18.75" customHeight="1">
      <c r="B4782" s="540"/>
      <c r="C4782" s="540"/>
      <c r="D4782" s="538" t="str">
        <f ca="1">IFERROR(_xludf.XLOOKUP(E4782,예산코드!D:D,예산코드!A:A),"")</f>
        <v/>
      </c>
      <c r="E4782" s="540"/>
      <c r="F4782" s="542"/>
      <c r="G4782" s="506"/>
      <c r="H4782" s="507"/>
      <c r="I4782" s="540"/>
      <c r="J4782" s="540"/>
      <c r="K4782" s="543"/>
      <c r="L4782" s="543"/>
      <c r="M4782" s="543" t="str">
        <f t="array" aca="1" ref="M4782" ca="1">IFERROR(_xludf.IFS(지출내역_LMT!$J4782="원천",지출내역_LMT!$K4782*3.3%*-1,지출내역_LMT!$J4782="원천/고용",SUM(지출내역_LMT!$K4782*3.3%*-1,지출내역_LMT!$K4782*75%*0.8%*-1)),"")</f>
        <v/>
      </c>
      <c r="N4782" s="543"/>
      <c r="O4782" s="540"/>
      <c r="P4782" s="540"/>
      <c r="Q4782" s="537"/>
      <c r="R4782" s="537"/>
      <c r="S4782" s="537"/>
    </row>
    <row r="4783" spans="2:19" ht="18.75" customHeight="1">
      <c r="B4783" s="541"/>
      <c r="C4783" s="541"/>
      <c r="D4783" s="538" t="str">
        <f ca="1">IFERROR(_xludf.XLOOKUP(E4783,예산코드!D:D,예산코드!A:A),"")</f>
        <v/>
      </c>
      <c r="E4783" s="541"/>
      <c r="F4783" s="544"/>
      <c r="G4783" s="508"/>
      <c r="H4783" s="509"/>
      <c r="I4783" s="541"/>
      <c r="J4783" s="541"/>
      <c r="K4783" s="545"/>
      <c r="L4783" s="545"/>
      <c r="M4783" s="545" t="str">
        <f t="array" aca="1" ref="M4783" ca="1">IFERROR(_xludf.IFS(지출내역_LMT!$J4783="원천",지출내역_LMT!$K4783*3.3%*-1,지출내역_LMT!$J4783="원천/고용",SUM(지출내역_LMT!$K4783*3.3%*-1,지출내역_LMT!$K4783*75%*0.8%*-1)),"")</f>
        <v/>
      </c>
      <c r="N4783" s="545"/>
      <c r="O4783" s="541"/>
      <c r="P4783" s="541"/>
      <c r="Q4783" s="537"/>
      <c r="R4783" s="537"/>
      <c r="S4783" s="537"/>
    </row>
    <row r="4784" spans="2:19" ht="18.75" customHeight="1">
      <c r="B4784" s="540"/>
      <c r="C4784" s="540"/>
      <c r="D4784" s="538" t="str">
        <f ca="1">IFERROR(_xludf.XLOOKUP(E4784,예산코드!D:D,예산코드!A:A),"")</f>
        <v/>
      </c>
      <c r="E4784" s="540"/>
      <c r="F4784" s="542"/>
      <c r="G4784" s="506"/>
      <c r="H4784" s="507"/>
      <c r="I4784" s="540"/>
      <c r="J4784" s="540"/>
      <c r="K4784" s="543"/>
      <c r="L4784" s="543"/>
      <c r="M4784" s="543" t="str">
        <f t="array" aca="1" ref="M4784" ca="1">IFERROR(_xludf.IFS(지출내역_LMT!$J4784="원천",지출내역_LMT!$K4784*3.3%*-1,지출내역_LMT!$J4784="원천/고용",SUM(지출내역_LMT!$K4784*3.3%*-1,지출내역_LMT!$K4784*75%*0.8%*-1)),"")</f>
        <v/>
      </c>
      <c r="N4784" s="543"/>
      <c r="O4784" s="540"/>
      <c r="P4784" s="540"/>
      <c r="Q4784" s="537"/>
      <c r="R4784" s="537"/>
      <c r="S4784" s="537"/>
    </row>
    <row r="4785" spans="2:19" ht="18.75" customHeight="1">
      <c r="B4785" s="541"/>
      <c r="C4785" s="541"/>
      <c r="D4785" s="538" t="str">
        <f ca="1">IFERROR(_xludf.XLOOKUP(E4785,예산코드!D:D,예산코드!A:A),"")</f>
        <v/>
      </c>
      <c r="E4785" s="541"/>
      <c r="F4785" s="544"/>
      <c r="G4785" s="508"/>
      <c r="H4785" s="509"/>
      <c r="I4785" s="541"/>
      <c r="J4785" s="541"/>
      <c r="K4785" s="545"/>
      <c r="L4785" s="545"/>
      <c r="M4785" s="545" t="str">
        <f t="array" aca="1" ref="M4785" ca="1">IFERROR(_xludf.IFS(지출내역_LMT!$J4785="원천",지출내역_LMT!$K4785*3.3%*-1,지출내역_LMT!$J4785="원천/고용",SUM(지출내역_LMT!$K4785*3.3%*-1,지출내역_LMT!$K4785*75%*0.8%*-1)),"")</f>
        <v/>
      </c>
      <c r="N4785" s="545"/>
      <c r="O4785" s="541"/>
      <c r="P4785" s="541"/>
      <c r="Q4785" s="537"/>
      <c r="R4785" s="537"/>
      <c r="S4785" s="537"/>
    </row>
    <row r="4786" spans="2:19" ht="18.75" customHeight="1">
      <c r="B4786" s="540"/>
      <c r="C4786" s="540"/>
      <c r="D4786" s="538" t="str">
        <f ca="1">IFERROR(_xludf.XLOOKUP(E4786,예산코드!D:D,예산코드!A:A),"")</f>
        <v/>
      </c>
      <c r="E4786" s="540"/>
      <c r="F4786" s="542"/>
      <c r="G4786" s="506"/>
      <c r="H4786" s="507"/>
      <c r="I4786" s="540"/>
      <c r="J4786" s="540"/>
      <c r="K4786" s="543"/>
      <c r="L4786" s="543"/>
      <c r="M4786" s="543" t="str">
        <f t="array" aca="1" ref="M4786" ca="1">IFERROR(_xludf.IFS(지출내역_LMT!$J4786="원천",지출내역_LMT!$K4786*3.3%*-1,지출내역_LMT!$J4786="원천/고용",SUM(지출내역_LMT!$K4786*3.3%*-1,지출내역_LMT!$K4786*75%*0.8%*-1)),"")</f>
        <v/>
      </c>
      <c r="N4786" s="543"/>
      <c r="O4786" s="540"/>
      <c r="P4786" s="540"/>
      <c r="Q4786" s="537"/>
      <c r="R4786" s="537"/>
      <c r="S4786" s="537"/>
    </row>
    <row r="4787" spans="2:19" ht="18.75" customHeight="1">
      <c r="B4787" s="541"/>
      <c r="C4787" s="541"/>
      <c r="D4787" s="538" t="str">
        <f ca="1">IFERROR(_xludf.XLOOKUP(E4787,예산코드!D:D,예산코드!A:A),"")</f>
        <v/>
      </c>
      <c r="E4787" s="541"/>
      <c r="F4787" s="544"/>
      <c r="G4787" s="508"/>
      <c r="H4787" s="509"/>
      <c r="I4787" s="541"/>
      <c r="J4787" s="541"/>
      <c r="K4787" s="545"/>
      <c r="L4787" s="545"/>
      <c r="M4787" s="545" t="str">
        <f t="array" aca="1" ref="M4787" ca="1">IFERROR(_xludf.IFS(지출내역_LMT!$J4787="원천",지출내역_LMT!$K4787*3.3%*-1,지출내역_LMT!$J4787="원천/고용",SUM(지출내역_LMT!$K4787*3.3%*-1,지출내역_LMT!$K4787*75%*0.8%*-1)),"")</f>
        <v/>
      </c>
      <c r="N4787" s="545"/>
      <c r="O4787" s="541"/>
      <c r="P4787" s="541"/>
      <c r="Q4787" s="537"/>
      <c r="R4787" s="537"/>
      <c r="S4787" s="537"/>
    </row>
    <row r="4788" spans="2:19" ht="18.75" customHeight="1">
      <c r="B4788" s="540"/>
      <c r="C4788" s="540"/>
      <c r="D4788" s="538" t="str">
        <f ca="1">IFERROR(_xludf.XLOOKUP(E4788,예산코드!D:D,예산코드!A:A),"")</f>
        <v/>
      </c>
      <c r="E4788" s="540"/>
      <c r="F4788" s="542"/>
      <c r="G4788" s="506"/>
      <c r="H4788" s="507"/>
      <c r="I4788" s="540"/>
      <c r="J4788" s="540"/>
      <c r="K4788" s="543"/>
      <c r="L4788" s="543"/>
      <c r="M4788" s="543" t="str">
        <f t="array" aca="1" ref="M4788" ca="1">IFERROR(_xludf.IFS(지출내역_LMT!$J4788="원천",지출내역_LMT!$K4788*3.3%*-1,지출내역_LMT!$J4788="원천/고용",SUM(지출내역_LMT!$K4788*3.3%*-1,지출내역_LMT!$K4788*75%*0.8%*-1)),"")</f>
        <v/>
      </c>
      <c r="N4788" s="543"/>
      <c r="O4788" s="540"/>
      <c r="P4788" s="540"/>
      <c r="Q4788" s="537"/>
      <c r="R4788" s="537"/>
      <c r="S4788" s="537"/>
    </row>
    <row r="4789" spans="2:19" ht="18.75" customHeight="1">
      <c r="B4789" s="541"/>
      <c r="C4789" s="541"/>
      <c r="D4789" s="538" t="str">
        <f ca="1">IFERROR(_xludf.XLOOKUP(E4789,예산코드!D:D,예산코드!A:A),"")</f>
        <v/>
      </c>
      <c r="E4789" s="541"/>
      <c r="F4789" s="544"/>
      <c r="G4789" s="508"/>
      <c r="H4789" s="509"/>
      <c r="I4789" s="541"/>
      <c r="J4789" s="541"/>
      <c r="K4789" s="545"/>
      <c r="L4789" s="545"/>
      <c r="M4789" s="545" t="str">
        <f t="array" aca="1" ref="M4789" ca="1">IFERROR(_xludf.IFS(지출내역_LMT!$J4789="원천",지출내역_LMT!$K4789*3.3%*-1,지출내역_LMT!$J4789="원천/고용",SUM(지출내역_LMT!$K4789*3.3%*-1,지출내역_LMT!$K4789*75%*0.8%*-1)),"")</f>
        <v/>
      </c>
      <c r="N4789" s="545"/>
      <c r="O4789" s="541"/>
      <c r="P4789" s="541"/>
      <c r="Q4789" s="537"/>
      <c r="R4789" s="537"/>
      <c r="S4789" s="537"/>
    </row>
    <row r="4790" spans="2:19" ht="18.75" customHeight="1">
      <c r="B4790" s="540"/>
      <c r="C4790" s="540"/>
      <c r="D4790" s="538" t="str">
        <f ca="1">IFERROR(_xludf.XLOOKUP(E4790,예산코드!D:D,예산코드!A:A),"")</f>
        <v/>
      </c>
      <c r="E4790" s="540"/>
      <c r="F4790" s="542"/>
      <c r="G4790" s="506"/>
      <c r="H4790" s="507"/>
      <c r="I4790" s="540"/>
      <c r="J4790" s="540"/>
      <c r="K4790" s="543"/>
      <c r="L4790" s="543"/>
      <c r="M4790" s="543" t="str">
        <f t="array" aca="1" ref="M4790" ca="1">IFERROR(_xludf.IFS(지출내역_LMT!$J4790="원천",지출내역_LMT!$K4790*3.3%*-1,지출내역_LMT!$J4790="원천/고용",SUM(지출내역_LMT!$K4790*3.3%*-1,지출내역_LMT!$K4790*75%*0.8%*-1)),"")</f>
        <v/>
      </c>
      <c r="N4790" s="543"/>
      <c r="O4790" s="540"/>
      <c r="P4790" s="540"/>
      <c r="Q4790" s="537"/>
      <c r="R4790" s="537"/>
      <c r="S4790" s="537"/>
    </row>
    <row r="4791" spans="2:19" ht="18.75" customHeight="1">
      <c r="B4791" s="541"/>
      <c r="C4791" s="541"/>
      <c r="D4791" s="538" t="str">
        <f ca="1">IFERROR(_xludf.XLOOKUP(E4791,예산코드!D:D,예산코드!A:A),"")</f>
        <v/>
      </c>
      <c r="E4791" s="541"/>
      <c r="F4791" s="544"/>
      <c r="G4791" s="508"/>
      <c r="H4791" s="509"/>
      <c r="I4791" s="541"/>
      <c r="J4791" s="541"/>
      <c r="K4791" s="545"/>
      <c r="L4791" s="545"/>
      <c r="M4791" s="545" t="str">
        <f t="array" aca="1" ref="M4791" ca="1">IFERROR(_xludf.IFS(지출내역_LMT!$J4791="원천",지출내역_LMT!$K4791*3.3%*-1,지출내역_LMT!$J4791="원천/고용",SUM(지출내역_LMT!$K4791*3.3%*-1,지출내역_LMT!$K4791*75%*0.8%*-1)),"")</f>
        <v/>
      </c>
      <c r="N4791" s="545"/>
      <c r="O4791" s="541"/>
      <c r="P4791" s="541"/>
      <c r="Q4791" s="537"/>
      <c r="R4791" s="537"/>
      <c r="S4791" s="537"/>
    </row>
    <row r="4792" spans="2:19" ht="18.75" customHeight="1">
      <c r="B4792" s="540"/>
      <c r="C4792" s="540"/>
      <c r="D4792" s="538" t="str">
        <f ca="1">IFERROR(_xludf.XLOOKUP(E4792,예산코드!D:D,예산코드!A:A),"")</f>
        <v/>
      </c>
      <c r="E4792" s="540"/>
      <c r="F4792" s="542"/>
      <c r="G4792" s="506"/>
      <c r="H4792" s="507"/>
      <c r="I4792" s="540"/>
      <c r="J4792" s="540"/>
      <c r="K4792" s="543"/>
      <c r="L4792" s="543"/>
      <c r="M4792" s="543" t="str">
        <f t="array" aca="1" ref="M4792" ca="1">IFERROR(_xludf.IFS(지출내역_LMT!$J4792="원천",지출내역_LMT!$K4792*3.3%*-1,지출내역_LMT!$J4792="원천/고용",SUM(지출내역_LMT!$K4792*3.3%*-1,지출내역_LMT!$K4792*75%*0.8%*-1)),"")</f>
        <v/>
      </c>
      <c r="N4792" s="543"/>
      <c r="O4792" s="540"/>
      <c r="P4792" s="540"/>
      <c r="Q4792" s="537"/>
      <c r="R4792" s="537"/>
      <c r="S4792" s="537"/>
    </row>
    <row r="4793" spans="2:19" ht="18.75" customHeight="1">
      <c r="B4793" s="541"/>
      <c r="C4793" s="541"/>
      <c r="D4793" s="538" t="str">
        <f ca="1">IFERROR(_xludf.XLOOKUP(E4793,예산코드!D:D,예산코드!A:A),"")</f>
        <v/>
      </c>
      <c r="E4793" s="541"/>
      <c r="F4793" s="544"/>
      <c r="G4793" s="508"/>
      <c r="H4793" s="509"/>
      <c r="I4793" s="541"/>
      <c r="J4793" s="541"/>
      <c r="K4793" s="545"/>
      <c r="L4793" s="545"/>
      <c r="M4793" s="545" t="str">
        <f t="array" aca="1" ref="M4793" ca="1">IFERROR(_xludf.IFS(지출내역_LMT!$J4793="원천",지출내역_LMT!$K4793*3.3%*-1,지출내역_LMT!$J4793="원천/고용",SUM(지출내역_LMT!$K4793*3.3%*-1,지출내역_LMT!$K4793*75%*0.8%*-1)),"")</f>
        <v/>
      </c>
      <c r="N4793" s="545"/>
      <c r="O4793" s="541"/>
      <c r="P4793" s="541"/>
      <c r="Q4793" s="537"/>
      <c r="R4793" s="537"/>
      <c r="S4793" s="537"/>
    </row>
    <row r="4794" spans="2:19" ht="18.75" customHeight="1">
      <c r="B4794" s="540"/>
      <c r="C4794" s="540"/>
      <c r="D4794" s="538" t="str">
        <f ca="1">IFERROR(_xludf.XLOOKUP(E4794,예산코드!D:D,예산코드!A:A),"")</f>
        <v/>
      </c>
      <c r="E4794" s="540"/>
      <c r="F4794" s="542"/>
      <c r="G4794" s="506"/>
      <c r="H4794" s="507"/>
      <c r="I4794" s="540"/>
      <c r="J4794" s="540"/>
      <c r="K4794" s="543"/>
      <c r="L4794" s="543"/>
      <c r="M4794" s="543" t="str">
        <f t="array" aca="1" ref="M4794" ca="1">IFERROR(_xludf.IFS(지출내역_LMT!$J4794="원천",지출내역_LMT!$K4794*3.3%*-1,지출내역_LMT!$J4794="원천/고용",SUM(지출내역_LMT!$K4794*3.3%*-1,지출내역_LMT!$K4794*75%*0.8%*-1)),"")</f>
        <v/>
      </c>
      <c r="N4794" s="543"/>
      <c r="O4794" s="540"/>
      <c r="P4794" s="540"/>
      <c r="Q4794" s="537"/>
      <c r="R4794" s="537"/>
      <c r="S4794" s="537"/>
    </row>
    <row r="4795" spans="2:19" ht="18.75" customHeight="1">
      <c r="B4795" s="541"/>
      <c r="C4795" s="541"/>
      <c r="D4795" s="538" t="str">
        <f ca="1">IFERROR(_xludf.XLOOKUP(E4795,예산코드!D:D,예산코드!A:A),"")</f>
        <v/>
      </c>
      <c r="E4795" s="541"/>
      <c r="F4795" s="544"/>
      <c r="G4795" s="508"/>
      <c r="H4795" s="509"/>
      <c r="I4795" s="541"/>
      <c r="J4795" s="541"/>
      <c r="K4795" s="545"/>
      <c r="L4795" s="545"/>
      <c r="M4795" s="545" t="str">
        <f t="array" aca="1" ref="M4795" ca="1">IFERROR(_xludf.IFS(지출내역_LMT!$J4795="원천",지출내역_LMT!$K4795*3.3%*-1,지출내역_LMT!$J4795="원천/고용",SUM(지출내역_LMT!$K4795*3.3%*-1,지출내역_LMT!$K4795*75%*0.8%*-1)),"")</f>
        <v/>
      </c>
      <c r="N4795" s="545"/>
      <c r="O4795" s="541"/>
      <c r="P4795" s="541"/>
      <c r="Q4795" s="537"/>
      <c r="R4795" s="537"/>
      <c r="S4795" s="537"/>
    </row>
    <row r="4796" spans="2:19" ht="18.75" customHeight="1">
      <c r="B4796" s="540"/>
      <c r="C4796" s="540"/>
      <c r="D4796" s="538" t="str">
        <f ca="1">IFERROR(_xludf.XLOOKUP(E4796,예산코드!D:D,예산코드!A:A),"")</f>
        <v/>
      </c>
      <c r="E4796" s="540"/>
      <c r="F4796" s="542"/>
      <c r="G4796" s="506"/>
      <c r="H4796" s="507"/>
      <c r="I4796" s="540"/>
      <c r="J4796" s="540"/>
      <c r="K4796" s="543"/>
      <c r="L4796" s="543"/>
      <c r="M4796" s="543" t="str">
        <f t="array" aca="1" ref="M4796" ca="1">IFERROR(_xludf.IFS(지출내역_LMT!$J4796="원천",지출내역_LMT!$K4796*3.3%*-1,지출내역_LMT!$J4796="원천/고용",SUM(지출내역_LMT!$K4796*3.3%*-1,지출내역_LMT!$K4796*75%*0.8%*-1)),"")</f>
        <v/>
      </c>
      <c r="N4796" s="543"/>
      <c r="O4796" s="540"/>
      <c r="P4796" s="540"/>
      <c r="Q4796" s="537"/>
      <c r="R4796" s="537"/>
      <c r="S4796" s="537"/>
    </row>
    <row r="4797" spans="2:19" ht="18.75" customHeight="1">
      <c r="B4797" s="541"/>
      <c r="C4797" s="541"/>
      <c r="D4797" s="538" t="str">
        <f ca="1">IFERROR(_xludf.XLOOKUP(E4797,예산코드!D:D,예산코드!A:A),"")</f>
        <v/>
      </c>
      <c r="E4797" s="541"/>
      <c r="F4797" s="544"/>
      <c r="G4797" s="508"/>
      <c r="H4797" s="509"/>
      <c r="I4797" s="541"/>
      <c r="J4797" s="541"/>
      <c r="K4797" s="545"/>
      <c r="L4797" s="545"/>
      <c r="M4797" s="545" t="str">
        <f t="array" aca="1" ref="M4797" ca="1">IFERROR(_xludf.IFS(지출내역_LMT!$J4797="원천",지출내역_LMT!$K4797*3.3%*-1,지출내역_LMT!$J4797="원천/고용",SUM(지출내역_LMT!$K4797*3.3%*-1,지출내역_LMT!$K4797*75%*0.8%*-1)),"")</f>
        <v/>
      </c>
      <c r="N4797" s="545"/>
      <c r="O4797" s="541"/>
      <c r="P4797" s="541"/>
      <c r="Q4797" s="537"/>
      <c r="R4797" s="537"/>
      <c r="S4797" s="537"/>
    </row>
    <row r="4798" spans="2:19" ht="18.75" customHeight="1">
      <c r="B4798" s="540"/>
      <c r="C4798" s="540"/>
      <c r="D4798" s="538" t="str">
        <f ca="1">IFERROR(_xludf.XLOOKUP(E4798,예산코드!D:D,예산코드!A:A),"")</f>
        <v/>
      </c>
      <c r="E4798" s="540"/>
      <c r="F4798" s="542"/>
      <c r="G4798" s="506"/>
      <c r="H4798" s="507"/>
      <c r="I4798" s="540"/>
      <c r="J4798" s="540"/>
      <c r="K4798" s="543"/>
      <c r="L4798" s="543"/>
      <c r="M4798" s="543" t="str">
        <f t="array" aca="1" ref="M4798" ca="1">IFERROR(_xludf.IFS(지출내역_LMT!$J4798="원천",지출내역_LMT!$K4798*3.3%*-1,지출내역_LMT!$J4798="원천/고용",SUM(지출내역_LMT!$K4798*3.3%*-1,지출내역_LMT!$K4798*75%*0.8%*-1)),"")</f>
        <v/>
      </c>
      <c r="N4798" s="543"/>
      <c r="O4798" s="540"/>
      <c r="P4798" s="540"/>
      <c r="Q4798" s="537"/>
      <c r="R4798" s="537"/>
      <c r="S4798" s="537"/>
    </row>
    <row r="4799" spans="2:19" ht="18.75" customHeight="1">
      <c r="B4799" s="541"/>
      <c r="C4799" s="541"/>
      <c r="D4799" s="538" t="str">
        <f ca="1">IFERROR(_xludf.XLOOKUP(E4799,예산코드!D:D,예산코드!A:A),"")</f>
        <v/>
      </c>
      <c r="E4799" s="541"/>
      <c r="F4799" s="544"/>
      <c r="G4799" s="508"/>
      <c r="H4799" s="509"/>
      <c r="I4799" s="541"/>
      <c r="J4799" s="541"/>
      <c r="K4799" s="545"/>
      <c r="L4799" s="545"/>
      <c r="M4799" s="545" t="str">
        <f t="array" aca="1" ref="M4799" ca="1">IFERROR(_xludf.IFS(지출내역_LMT!$J4799="원천",지출내역_LMT!$K4799*3.3%*-1,지출내역_LMT!$J4799="원천/고용",SUM(지출내역_LMT!$K4799*3.3%*-1,지출내역_LMT!$K4799*75%*0.8%*-1)),"")</f>
        <v/>
      </c>
      <c r="N4799" s="545"/>
      <c r="O4799" s="541"/>
      <c r="P4799" s="541"/>
      <c r="Q4799" s="537"/>
      <c r="R4799" s="537"/>
      <c r="S4799" s="537"/>
    </row>
    <row r="4800" spans="2:19" ht="18.75" customHeight="1">
      <c r="B4800" s="540"/>
      <c r="C4800" s="540"/>
      <c r="D4800" s="538" t="str">
        <f ca="1">IFERROR(_xludf.XLOOKUP(E4800,예산코드!D:D,예산코드!A:A),"")</f>
        <v/>
      </c>
      <c r="E4800" s="540"/>
      <c r="F4800" s="542"/>
      <c r="G4800" s="506"/>
      <c r="H4800" s="507"/>
      <c r="I4800" s="540"/>
      <c r="J4800" s="540"/>
      <c r="K4800" s="543"/>
      <c r="L4800" s="543"/>
      <c r="M4800" s="543" t="str">
        <f t="array" aca="1" ref="M4800" ca="1">IFERROR(_xludf.IFS(지출내역_LMT!$J4800="원천",지출내역_LMT!$K4800*3.3%*-1,지출내역_LMT!$J4800="원천/고용",SUM(지출내역_LMT!$K4800*3.3%*-1,지출내역_LMT!$K4800*75%*0.8%*-1)),"")</f>
        <v/>
      </c>
      <c r="N4800" s="543"/>
      <c r="O4800" s="540"/>
      <c r="P4800" s="540"/>
      <c r="Q4800" s="537"/>
      <c r="R4800" s="537"/>
      <c r="S4800" s="537"/>
    </row>
    <row r="4801" spans="2:19" ht="18.75" customHeight="1">
      <c r="B4801" s="541"/>
      <c r="C4801" s="541"/>
      <c r="D4801" s="538" t="str">
        <f ca="1">IFERROR(_xludf.XLOOKUP(E4801,예산코드!D:D,예산코드!A:A),"")</f>
        <v/>
      </c>
      <c r="E4801" s="541"/>
      <c r="F4801" s="544"/>
      <c r="G4801" s="508"/>
      <c r="H4801" s="509"/>
      <c r="I4801" s="541"/>
      <c r="J4801" s="541"/>
      <c r="K4801" s="545"/>
      <c r="L4801" s="545"/>
      <c r="M4801" s="545" t="str">
        <f t="array" aca="1" ref="M4801" ca="1">IFERROR(_xludf.IFS(지출내역_LMT!$J4801="원천",지출내역_LMT!$K4801*3.3%*-1,지출내역_LMT!$J4801="원천/고용",SUM(지출내역_LMT!$K4801*3.3%*-1,지출내역_LMT!$K4801*75%*0.8%*-1)),"")</f>
        <v/>
      </c>
      <c r="N4801" s="545"/>
      <c r="O4801" s="541"/>
      <c r="P4801" s="541"/>
      <c r="Q4801" s="537"/>
      <c r="R4801" s="537"/>
      <c r="S4801" s="537"/>
    </row>
    <row r="4802" spans="2:19" ht="18.75" customHeight="1">
      <c r="B4802" s="540"/>
      <c r="C4802" s="540"/>
      <c r="D4802" s="538" t="str">
        <f ca="1">IFERROR(_xludf.XLOOKUP(E4802,예산코드!D:D,예산코드!A:A),"")</f>
        <v/>
      </c>
      <c r="E4802" s="540"/>
      <c r="F4802" s="542"/>
      <c r="G4802" s="506"/>
      <c r="H4802" s="507"/>
      <c r="I4802" s="540"/>
      <c r="J4802" s="540"/>
      <c r="K4802" s="543"/>
      <c r="L4802" s="543"/>
      <c r="M4802" s="543" t="str">
        <f t="array" aca="1" ref="M4802" ca="1">IFERROR(_xludf.IFS(지출내역_LMT!$J4802="원천",지출내역_LMT!$K4802*3.3%*-1,지출내역_LMT!$J4802="원천/고용",SUM(지출내역_LMT!$K4802*3.3%*-1,지출내역_LMT!$K4802*75%*0.8%*-1)),"")</f>
        <v/>
      </c>
      <c r="N4802" s="543"/>
      <c r="O4802" s="540"/>
      <c r="P4802" s="540"/>
      <c r="Q4802" s="537"/>
      <c r="R4802" s="537"/>
      <c r="S4802" s="537"/>
    </row>
    <row r="4803" spans="2:19" ht="18.75" customHeight="1">
      <c r="B4803" s="541"/>
      <c r="C4803" s="541"/>
      <c r="D4803" s="538" t="str">
        <f ca="1">IFERROR(_xludf.XLOOKUP(E4803,예산코드!D:D,예산코드!A:A),"")</f>
        <v/>
      </c>
      <c r="E4803" s="541"/>
      <c r="F4803" s="544"/>
      <c r="G4803" s="508"/>
      <c r="H4803" s="509"/>
      <c r="I4803" s="541"/>
      <c r="J4803" s="541"/>
      <c r="K4803" s="545"/>
      <c r="L4803" s="545"/>
      <c r="M4803" s="545" t="str">
        <f t="array" aca="1" ref="M4803" ca="1">IFERROR(_xludf.IFS(지출내역_LMT!$J4803="원천",지출내역_LMT!$K4803*3.3%*-1,지출내역_LMT!$J4803="원천/고용",SUM(지출내역_LMT!$K4803*3.3%*-1,지출내역_LMT!$K4803*75%*0.8%*-1)),"")</f>
        <v/>
      </c>
      <c r="N4803" s="545"/>
      <c r="O4803" s="541"/>
      <c r="P4803" s="541"/>
      <c r="Q4803" s="537"/>
      <c r="R4803" s="537"/>
      <c r="S4803" s="537"/>
    </row>
    <row r="4804" spans="2:19" ht="18.75" customHeight="1">
      <c r="B4804" s="540"/>
      <c r="C4804" s="540"/>
      <c r="D4804" s="538" t="str">
        <f ca="1">IFERROR(_xludf.XLOOKUP(E4804,예산코드!D:D,예산코드!A:A),"")</f>
        <v/>
      </c>
      <c r="E4804" s="540"/>
      <c r="F4804" s="542"/>
      <c r="G4804" s="506"/>
      <c r="H4804" s="507"/>
      <c r="I4804" s="540"/>
      <c r="J4804" s="540"/>
      <c r="K4804" s="543"/>
      <c r="L4804" s="543"/>
      <c r="M4804" s="543" t="str">
        <f t="array" aca="1" ref="M4804" ca="1">IFERROR(_xludf.IFS(지출내역_LMT!$J4804="원천",지출내역_LMT!$K4804*3.3%*-1,지출내역_LMT!$J4804="원천/고용",SUM(지출내역_LMT!$K4804*3.3%*-1,지출내역_LMT!$K4804*75%*0.8%*-1)),"")</f>
        <v/>
      </c>
      <c r="N4804" s="543"/>
      <c r="O4804" s="540"/>
      <c r="P4804" s="540"/>
      <c r="Q4804" s="537"/>
      <c r="R4804" s="537"/>
      <c r="S4804" s="537"/>
    </row>
    <row r="4805" spans="2:19" ht="18.75" customHeight="1">
      <c r="B4805" s="541"/>
      <c r="C4805" s="541"/>
      <c r="D4805" s="538" t="str">
        <f ca="1">IFERROR(_xludf.XLOOKUP(E4805,예산코드!D:D,예산코드!A:A),"")</f>
        <v/>
      </c>
      <c r="E4805" s="541"/>
      <c r="F4805" s="544"/>
      <c r="G4805" s="508"/>
      <c r="H4805" s="509"/>
      <c r="I4805" s="541"/>
      <c r="J4805" s="541"/>
      <c r="K4805" s="545"/>
      <c r="L4805" s="545"/>
      <c r="M4805" s="545" t="str">
        <f t="array" aca="1" ref="M4805" ca="1">IFERROR(_xludf.IFS(지출내역_LMT!$J4805="원천",지출내역_LMT!$K4805*3.3%*-1,지출내역_LMT!$J4805="원천/고용",SUM(지출내역_LMT!$K4805*3.3%*-1,지출내역_LMT!$K4805*75%*0.8%*-1)),"")</f>
        <v/>
      </c>
      <c r="N4805" s="545"/>
      <c r="O4805" s="541"/>
      <c r="P4805" s="541"/>
      <c r="Q4805" s="537"/>
      <c r="R4805" s="537"/>
      <c r="S4805" s="537"/>
    </row>
    <row r="4806" spans="2:19" ht="18.75" customHeight="1">
      <c r="B4806" s="540"/>
      <c r="C4806" s="540"/>
      <c r="D4806" s="538" t="str">
        <f ca="1">IFERROR(_xludf.XLOOKUP(E4806,예산코드!D:D,예산코드!A:A),"")</f>
        <v/>
      </c>
      <c r="E4806" s="540"/>
      <c r="F4806" s="542"/>
      <c r="G4806" s="506"/>
      <c r="H4806" s="507"/>
      <c r="I4806" s="540"/>
      <c r="J4806" s="540"/>
      <c r="K4806" s="543"/>
      <c r="L4806" s="543"/>
      <c r="M4806" s="543" t="str">
        <f t="array" aca="1" ref="M4806" ca="1">IFERROR(_xludf.IFS(지출내역_LMT!$J4806="원천",지출내역_LMT!$K4806*3.3%*-1,지출내역_LMT!$J4806="원천/고용",SUM(지출내역_LMT!$K4806*3.3%*-1,지출내역_LMT!$K4806*75%*0.8%*-1)),"")</f>
        <v/>
      </c>
      <c r="N4806" s="543"/>
      <c r="O4806" s="540"/>
      <c r="P4806" s="540"/>
      <c r="Q4806" s="537"/>
      <c r="R4806" s="537"/>
      <c r="S4806" s="537"/>
    </row>
    <row r="4807" spans="2:19" ht="18.75" customHeight="1">
      <c r="B4807" s="541"/>
      <c r="C4807" s="541"/>
      <c r="D4807" s="538" t="str">
        <f ca="1">IFERROR(_xludf.XLOOKUP(E4807,예산코드!D:D,예산코드!A:A),"")</f>
        <v/>
      </c>
      <c r="E4807" s="541"/>
      <c r="F4807" s="544"/>
      <c r="G4807" s="508"/>
      <c r="H4807" s="509"/>
      <c r="I4807" s="541"/>
      <c r="J4807" s="541"/>
      <c r="K4807" s="545"/>
      <c r="L4807" s="545"/>
      <c r="M4807" s="545" t="str">
        <f t="array" aca="1" ref="M4807" ca="1">IFERROR(_xludf.IFS(지출내역_LMT!$J4807="원천",지출내역_LMT!$K4807*3.3%*-1,지출내역_LMT!$J4807="원천/고용",SUM(지출내역_LMT!$K4807*3.3%*-1,지출내역_LMT!$K4807*75%*0.8%*-1)),"")</f>
        <v/>
      </c>
      <c r="N4807" s="545"/>
      <c r="O4807" s="541"/>
      <c r="P4807" s="541"/>
      <c r="Q4807" s="537"/>
      <c r="R4807" s="537"/>
      <c r="S4807" s="537"/>
    </row>
    <row r="4808" spans="2:19" ht="18.75" customHeight="1">
      <c r="B4808" s="540"/>
      <c r="C4808" s="540"/>
      <c r="D4808" s="538" t="str">
        <f ca="1">IFERROR(_xludf.XLOOKUP(E4808,예산코드!D:D,예산코드!A:A),"")</f>
        <v/>
      </c>
      <c r="E4808" s="540"/>
      <c r="F4808" s="542"/>
      <c r="G4808" s="506"/>
      <c r="H4808" s="507"/>
      <c r="I4808" s="540"/>
      <c r="J4808" s="540"/>
      <c r="K4808" s="543"/>
      <c r="L4808" s="543"/>
      <c r="M4808" s="543" t="str">
        <f t="array" aca="1" ref="M4808" ca="1">IFERROR(_xludf.IFS(지출내역_LMT!$J4808="원천",지출내역_LMT!$K4808*3.3%*-1,지출내역_LMT!$J4808="원천/고용",SUM(지출내역_LMT!$K4808*3.3%*-1,지출내역_LMT!$K4808*75%*0.8%*-1)),"")</f>
        <v/>
      </c>
      <c r="N4808" s="543"/>
      <c r="O4808" s="540"/>
      <c r="P4808" s="540"/>
      <c r="Q4808" s="537"/>
      <c r="R4808" s="537"/>
      <c r="S4808" s="537"/>
    </row>
    <row r="4809" spans="2:19" ht="18.75" customHeight="1">
      <c r="B4809" s="541"/>
      <c r="C4809" s="541"/>
      <c r="D4809" s="538" t="str">
        <f ca="1">IFERROR(_xludf.XLOOKUP(E4809,예산코드!D:D,예산코드!A:A),"")</f>
        <v/>
      </c>
      <c r="E4809" s="541"/>
      <c r="F4809" s="544"/>
      <c r="G4809" s="508"/>
      <c r="H4809" s="509"/>
      <c r="I4809" s="541"/>
      <c r="J4809" s="541"/>
      <c r="K4809" s="545"/>
      <c r="L4809" s="545"/>
      <c r="M4809" s="545" t="str">
        <f t="array" aca="1" ref="M4809" ca="1">IFERROR(_xludf.IFS(지출내역_LMT!$J4809="원천",지출내역_LMT!$K4809*3.3%*-1,지출내역_LMT!$J4809="원천/고용",SUM(지출내역_LMT!$K4809*3.3%*-1,지출내역_LMT!$K4809*75%*0.8%*-1)),"")</f>
        <v/>
      </c>
      <c r="N4809" s="545"/>
      <c r="O4809" s="541"/>
      <c r="P4809" s="541"/>
      <c r="Q4809" s="537"/>
      <c r="R4809" s="537"/>
      <c r="S4809" s="537"/>
    </row>
    <row r="4810" spans="2:19" ht="18.75" customHeight="1">
      <c r="B4810" s="540"/>
      <c r="C4810" s="540"/>
      <c r="D4810" s="538" t="str">
        <f ca="1">IFERROR(_xludf.XLOOKUP(E4810,예산코드!D:D,예산코드!A:A),"")</f>
        <v/>
      </c>
      <c r="E4810" s="540"/>
      <c r="F4810" s="542"/>
      <c r="G4810" s="506"/>
      <c r="H4810" s="507"/>
      <c r="I4810" s="540"/>
      <c r="J4810" s="540"/>
      <c r="K4810" s="543"/>
      <c r="L4810" s="543"/>
      <c r="M4810" s="543" t="str">
        <f t="array" aca="1" ref="M4810" ca="1">IFERROR(_xludf.IFS(지출내역_LMT!$J4810="원천",지출내역_LMT!$K4810*3.3%*-1,지출내역_LMT!$J4810="원천/고용",SUM(지출내역_LMT!$K4810*3.3%*-1,지출내역_LMT!$K4810*75%*0.8%*-1)),"")</f>
        <v/>
      </c>
      <c r="N4810" s="543"/>
      <c r="O4810" s="540"/>
      <c r="P4810" s="540"/>
      <c r="Q4810" s="537"/>
      <c r="R4810" s="537"/>
      <c r="S4810" s="537"/>
    </row>
    <row r="4811" spans="2:19" ht="18.75" customHeight="1">
      <c r="B4811" s="541"/>
      <c r="C4811" s="541"/>
      <c r="D4811" s="538" t="str">
        <f ca="1">IFERROR(_xludf.XLOOKUP(E4811,예산코드!D:D,예산코드!A:A),"")</f>
        <v/>
      </c>
      <c r="E4811" s="541"/>
      <c r="F4811" s="544"/>
      <c r="G4811" s="508"/>
      <c r="H4811" s="509"/>
      <c r="I4811" s="541"/>
      <c r="J4811" s="541"/>
      <c r="K4811" s="545"/>
      <c r="L4811" s="545"/>
      <c r="M4811" s="545" t="str">
        <f t="array" aca="1" ref="M4811" ca="1">IFERROR(_xludf.IFS(지출내역_LMT!$J4811="원천",지출내역_LMT!$K4811*3.3%*-1,지출내역_LMT!$J4811="원천/고용",SUM(지출내역_LMT!$K4811*3.3%*-1,지출내역_LMT!$K4811*75%*0.8%*-1)),"")</f>
        <v/>
      </c>
      <c r="N4811" s="545"/>
      <c r="O4811" s="541"/>
      <c r="P4811" s="541"/>
      <c r="Q4811" s="537"/>
      <c r="R4811" s="537"/>
      <c r="S4811" s="537"/>
    </row>
    <row r="4812" spans="2:19" ht="18.75" customHeight="1">
      <c r="B4812" s="540"/>
      <c r="C4812" s="540"/>
      <c r="D4812" s="538" t="str">
        <f ca="1">IFERROR(_xludf.XLOOKUP(E4812,예산코드!D:D,예산코드!A:A),"")</f>
        <v/>
      </c>
      <c r="E4812" s="540"/>
      <c r="F4812" s="542"/>
      <c r="G4812" s="506"/>
      <c r="H4812" s="507"/>
      <c r="I4812" s="540"/>
      <c r="J4812" s="540"/>
      <c r="K4812" s="543"/>
      <c r="L4812" s="543"/>
      <c r="M4812" s="543" t="str">
        <f t="array" aca="1" ref="M4812" ca="1">IFERROR(_xludf.IFS(지출내역_LMT!$J4812="원천",지출내역_LMT!$K4812*3.3%*-1,지출내역_LMT!$J4812="원천/고용",SUM(지출내역_LMT!$K4812*3.3%*-1,지출내역_LMT!$K4812*75%*0.8%*-1)),"")</f>
        <v/>
      </c>
      <c r="N4812" s="543"/>
      <c r="O4812" s="540"/>
      <c r="P4812" s="540"/>
      <c r="Q4812" s="537"/>
      <c r="R4812" s="537"/>
      <c r="S4812" s="537"/>
    </row>
    <row r="4813" spans="2:19" ht="18.75" customHeight="1">
      <c r="B4813" s="541"/>
      <c r="C4813" s="541"/>
      <c r="D4813" s="538" t="str">
        <f ca="1">IFERROR(_xludf.XLOOKUP(E4813,예산코드!D:D,예산코드!A:A),"")</f>
        <v/>
      </c>
      <c r="E4813" s="541"/>
      <c r="F4813" s="544"/>
      <c r="G4813" s="508"/>
      <c r="H4813" s="509"/>
      <c r="I4813" s="541"/>
      <c r="J4813" s="541"/>
      <c r="K4813" s="545"/>
      <c r="L4813" s="545"/>
      <c r="M4813" s="545" t="str">
        <f t="array" aca="1" ref="M4813" ca="1">IFERROR(_xludf.IFS(지출내역_LMT!$J4813="원천",지출내역_LMT!$K4813*3.3%*-1,지출내역_LMT!$J4813="원천/고용",SUM(지출내역_LMT!$K4813*3.3%*-1,지출내역_LMT!$K4813*75%*0.8%*-1)),"")</f>
        <v/>
      </c>
      <c r="N4813" s="545"/>
      <c r="O4813" s="541"/>
      <c r="P4813" s="541"/>
      <c r="Q4813" s="537"/>
      <c r="R4813" s="537"/>
      <c r="S4813" s="537"/>
    </row>
    <row r="4814" spans="2:19" ht="18.75" customHeight="1">
      <c r="B4814" s="540"/>
      <c r="C4814" s="540"/>
      <c r="D4814" s="538" t="str">
        <f ca="1">IFERROR(_xludf.XLOOKUP(E4814,예산코드!D:D,예산코드!A:A),"")</f>
        <v/>
      </c>
      <c r="E4814" s="540"/>
      <c r="F4814" s="542"/>
      <c r="G4814" s="506"/>
      <c r="H4814" s="507"/>
      <c r="I4814" s="540"/>
      <c r="J4814" s="540"/>
      <c r="K4814" s="543"/>
      <c r="L4814" s="543"/>
      <c r="M4814" s="543" t="str">
        <f t="array" aca="1" ref="M4814" ca="1">IFERROR(_xludf.IFS(지출내역_LMT!$J4814="원천",지출내역_LMT!$K4814*3.3%*-1,지출내역_LMT!$J4814="원천/고용",SUM(지출내역_LMT!$K4814*3.3%*-1,지출내역_LMT!$K4814*75%*0.8%*-1)),"")</f>
        <v/>
      </c>
      <c r="N4814" s="543"/>
      <c r="O4814" s="540"/>
      <c r="P4814" s="540"/>
      <c r="Q4814" s="537"/>
      <c r="R4814" s="537"/>
      <c r="S4814" s="537"/>
    </row>
    <row r="4815" spans="2:19" ht="18.75" customHeight="1">
      <c r="B4815" s="541"/>
      <c r="C4815" s="541"/>
      <c r="D4815" s="538" t="str">
        <f ca="1">IFERROR(_xludf.XLOOKUP(E4815,예산코드!D:D,예산코드!A:A),"")</f>
        <v/>
      </c>
      <c r="E4815" s="541"/>
      <c r="F4815" s="544"/>
      <c r="G4815" s="508"/>
      <c r="H4815" s="509"/>
      <c r="I4815" s="541"/>
      <c r="J4815" s="541"/>
      <c r="K4815" s="545"/>
      <c r="L4815" s="545"/>
      <c r="M4815" s="545" t="str">
        <f t="array" aca="1" ref="M4815" ca="1">IFERROR(_xludf.IFS(지출내역_LMT!$J4815="원천",지출내역_LMT!$K4815*3.3%*-1,지출내역_LMT!$J4815="원천/고용",SUM(지출내역_LMT!$K4815*3.3%*-1,지출내역_LMT!$K4815*75%*0.8%*-1)),"")</f>
        <v/>
      </c>
      <c r="N4815" s="545"/>
      <c r="O4815" s="541"/>
      <c r="P4815" s="541"/>
      <c r="Q4815" s="537"/>
      <c r="R4815" s="537"/>
      <c r="S4815" s="537"/>
    </row>
    <row r="4816" spans="2:19" ht="18.75" customHeight="1">
      <c r="B4816" s="540"/>
      <c r="C4816" s="540"/>
      <c r="D4816" s="538" t="str">
        <f ca="1">IFERROR(_xludf.XLOOKUP(E4816,예산코드!D:D,예산코드!A:A),"")</f>
        <v/>
      </c>
      <c r="E4816" s="540"/>
      <c r="F4816" s="542"/>
      <c r="G4816" s="506"/>
      <c r="H4816" s="507"/>
      <c r="I4816" s="540"/>
      <c r="J4816" s="540"/>
      <c r="K4816" s="543"/>
      <c r="L4816" s="543"/>
      <c r="M4816" s="543" t="str">
        <f t="array" aca="1" ref="M4816" ca="1">IFERROR(_xludf.IFS(지출내역_LMT!$J4816="원천",지출내역_LMT!$K4816*3.3%*-1,지출내역_LMT!$J4816="원천/고용",SUM(지출내역_LMT!$K4816*3.3%*-1,지출내역_LMT!$K4816*75%*0.8%*-1)),"")</f>
        <v/>
      </c>
      <c r="N4816" s="543"/>
      <c r="O4816" s="540"/>
      <c r="P4816" s="540"/>
      <c r="Q4816" s="537"/>
      <c r="R4816" s="537"/>
      <c r="S4816" s="537"/>
    </row>
    <row r="4817" spans="2:19" ht="18.75" customHeight="1">
      <c r="B4817" s="541"/>
      <c r="C4817" s="541"/>
      <c r="D4817" s="538" t="str">
        <f ca="1">IFERROR(_xludf.XLOOKUP(E4817,예산코드!D:D,예산코드!A:A),"")</f>
        <v/>
      </c>
      <c r="E4817" s="541"/>
      <c r="F4817" s="544"/>
      <c r="G4817" s="508"/>
      <c r="H4817" s="509"/>
      <c r="I4817" s="541"/>
      <c r="J4817" s="541"/>
      <c r="K4817" s="545"/>
      <c r="L4817" s="545"/>
      <c r="M4817" s="545" t="str">
        <f t="array" aca="1" ref="M4817" ca="1">IFERROR(_xludf.IFS(지출내역_LMT!$J4817="원천",지출내역_LMT!$K4817*3.3%*-1,지출내역_LMT!$J4817="원천/고용",SUM(지출내역_LMT!$K4817*3.3%*-1,지출내역_LMT!$K4817*75%*0.8%*-1)),"")</f>
        <v/>
      </c>
      <c r="N4817" s="545"/>
      <c r="O4817" s="541"/>
      <c r="P4817" s="541"/>
      <c r="Q4817" s="537"/>
      <c r="R4817" s="537"/>
      <c r="S4817" s="537"/>
    </row>
    <row r="4818" spans="2:19" ht="18.75" customHeight="1">
      <c r="B4818" s="540"/>
      <c r="C4818" s="540"/>
      <c r="D4818" s="538" t="str">
        <f ca="1">IFERROR(_xludf.XLOOKUP(E4818,예산코드!D:D,예산코드!A:A),"")</f>
        <v/>
      </c>
      <c r="E4818" s="540"/>
      <c r="F4818" s="542"/>
      <c r="G4818" s="506"/>
      <c r="H4818" s="507"/>
      <c r="I4818" s="540"/>
      <c r="J4818" s="540"/>
      <c r="K4818" s="543"/>
      <c r="L4818" s="543"/>
      <c r="M4818" s="543" t="str">
        <f t="array" aca="1" ref="M4818" ca="1">IFERROR(_xludf.IFS(지출내역_LMT!$J4818="원천",지출내역_LMT!$K4818*3.3%*-1,지출내역_LMT!$J4818="원천/고용",SUM(지출내역_LMT!$K4818*3.3%*-1,지출내역_LMT!$K4818*75%*0.8%*-1)),"")</f>
        <v/>
      </c>
      <c r="N4818" s="543"/>
      <c r="O4818" s="540"/>
      <c r="P4818" s="540"/>
      <c r="Q4818" s="537"/>
      <c r="R4818" s="537"/>
      <c r="S4818" s="537"/>
    </row>
    <row r="4819" spans="2:19" ht="18.75" customHeight="1">
      <c r="B4819" s="541"/>
      <c r="C4819" s="541"/>
      <c r="D4819" s="538" t="str">
        <f ca="1">IFERROR(_xludf.XLOOKUP(E4819,예산코드!D:D,예산코드!A:A),"")</f>
        <v/>
      </c>
      <c r="E4819" s="541"/>
      <c r="F4819" s="544"/>
      <c r="G4819" s="508"/>
      <c r="H4819" s="509"/>
      <c r="I4819" s="541"/>
      <c r="J4819" s="541"/>
      <c r="K4819" s="545"/>
      <c r="L4819" s="545"/>
      <c r="M4819" s="545" t="str">
        <f t="array" aca="1" ref="M4819" ca="1">IFERROR(_xludf.IFS(지출내역_LMT!$J4819="원천",지출내역_LMT!$K4819*3.3%*-1,지출내역_LMT!$J4819="원천/고용",SUM(지출내역_LMT!$K4819*3.3%*-1,지출내역_LMT!$K4819*75%*0.8%*-1)),"")</f>
        <v/>
      </c>
      <c r="N4819" s="545"/>
      <c r="O4819" s="541"/>
      <c r="P4819" s="541"/>
      <c r="Q4819" s="537"/>
      <c r="R4819" s="537"/>
      <c r="S4819" s="537"/>
    </row>
    <row r="4820" spans="2:19" ht="18.75" customHeight="1">
      <c r="B4820" s="540"/>
      <c r="C4820" s="540"/>
      <c r="D4820" s="538" t="str">
        <f ca="1">IFERROR(_xludf.XLOOKUP(E4820,예산코드!D:D,예산코드!A:A),"")</f>
        <v/>
      </c>
      <c r="E4820" s="540"/>
      <c r="F4820" s="542"/>
      <c r="G4820" s="506"/>
      <c r="H4820" s="507"/>
      <c r="I4820" s="540"/>
      <c r="J4820" s="540"/>
      <c r="K4820" s="543"/>
      <c r="L4820" s="543"/>
      <c r="M4820" s="543" t="str">
        <f t="array" aca="1" ref="M4820" ca="1">IFERROR(_xludf.IFS(지출내역_LMT!$J4820="원천",지출내역_LMT!$K4820*3.3%*-1,지출내역_LMT!$J4820="원천/고용",SUM(지출내역_LMT!$K4820*3.3%*-1,지출내역_LMT!$K4820*75%*0.8%*-1)),"")</f>
        <v/>
      </c>
      <c r="N4820" s="543"/>
      <c r="O4820" s="540"/>
      <c r="P4820" s="540"/>
      <c r="Q4820" s="537"/>
      <c r="R4820" s="537"/>
      <c r="S4820" s="537"/>
    </row>
    <row r="4821" spans="2:19" ht="18.75" customHeight="1">
      <c r="B4821" s="541"/>
      <c r="C4821" s="541"/>
      <c r="D4821" s="538" t="str">
        <f ca="1">IFERROR(_xludf.XLOOKUP(E4821,예산코드!D:D,예산코드!A:A),"")</f>
        <v/>
      </c>
      <c r="E4821" s="541"/>
      <c r="F4821" s="544"/>
      <c r="G4821" s="508"/>
      <c r="H4821" s="509"/>
      <c r="I4821" s="541"/>
      <c r="J4821" s="541"/>
      <c r="K4821" s="545"/>
      <c r="L4821" s="545"/>
      <c r="M4821" s="545" t="str">
        <f t="array" aca="1" ref="M4821" ca="1">IFERROR(_xludf.IFS(지출내역_LMT!$J4821="원천",지출내역_LMT!$K4821*3.3%*-1,지출내역_LMT!$J4821="원천/고용",SUM(지출내역_LMT!$K4821*3.3%*-1,지출내역_LMT!$K4821*75%*0.8%*-1)),"")</f>
        <v/>
      </c>
      <c r="N4821" s="545"/>
      <c r="O4821" s="541"/>
      <c r="P4821" s="541"/>
      <c r="Q4821" s="537"/>
      <c r="R4821" s="537"/>
      <c r="S4821" s="537"/>
    </row>
    <row r="4822" spans="2:19" ht="18.75" customHeight="1">
      <c r="B4822" s="540"/>
      <c r="C4822" s="540"/>
      <c r="D4822" s="538" t="str">
        <f ca="1">IFERROR(_xludf.XLOOKUP(E4822,예산코드!D:D,예산코드!A:A),"")</f>
        <v/>
      </c>
      <c r="E4822" s="540"/>
      <c r="F4822" s="542"/>
      <c r="G4822" s="506"/>
      <c r="H4822" s="507"/>
      <c r="I4822" s="540"/>
      <c r="J4822" s="540"/>
      <c r="K4822" s="543"/>
      <c r="L4822" s="543"/>
      <c r="M4822" s="543" t="str">
        <f t="array" aca="1" ref="M4822" ca="1">IFERROR(_xludf.IFS(지출내역_LMT!$J4822="원천",지출내역_LMT!$K4822*3.3%*-1,지출내역_LMT!$J4822="원천/고용",SUM(지출내역_LMT!$K4822*3.3%*-1,지출내역_LMT!$K4822*75%*0.8%*-1)),"")</f>
        <v/>
      </c>
      <c r="N4822" s="543"/>
      <c r="O4822" s="540"/>
      <c r="P4822" s="540"/>
      <c r="Q4822" s="537"/>
      <c r="R4822" s="537"/>
      <c r="S4822" s="537"/>
    </row>
    <row r="4823" spans="2:19" ht="18.75" customHeight="1">
      <c r="B4823" s="541"/>
      <c r="C4823" s="541"/>
      <c r="D4823" s="538" t="str">
        <f ca="1">IFERROR(_xludf.XLOOKUP(E4823,예산코드!D:D,예산코드!A:A),"")</f>
        <v/>
      </c>
      <c r="E4823" s="541"/>
      <c r="F4823" s="544"/>
      <c r="G4823" s="508"/>
      <c r="H4823" s="509"/>
      <c r="I4823" s="541"/>
      <c r="J4823" s="541"/>
      <c r="K4823" s="545"/>
      <c r="L4823" s="545"/>
      <c r="M4823" s="545" t="str">
        <f t="array" aca="1" ref="M4823" ca="1">IFERROR(_xludf.IFS(지출내역_LMT!$J4823="원천",지출내역_LMT!$K4823*3.3%*-1,지출내역_LMT!$J4823="원천/고용",SUM(지출내역_LMT!$K4823*3.3%*-1,지출내역_LMT!$K4823*75%*0.8%*-1)),"")</f>
        <v/>
      </c>
      <c r="N4823" s="545"/>
      <c r="O4823" s="541"/>
      <c r="P4823" s="541"/>
      <c r="Q4823" s="537"/>
      <c r="R4823" s="537"/>
      <c r="S4823" s="537"/>
    </row>
    <row r="4824" spans="2:19" ht="18.75" customHeight="1">
      <c r="B4824" s="540"/>
      <c r="C4824" s="540"/>
      <c r="D4824" s="538" t="str">
        <f ca="1">IFERROR(_xludf.XLOOKUP(E4824,예산코드!D:D,예산코드!A:A),"")</f>
        <v/>
      </c>
      <c r="E4824" s="540"/>
      <c r="F4824" s="542"/>
      <c r="G4824" s="506"/>
      <c r="H4824" s="507"/>
      <c r="I4824" s="540"/>
      <c r="J4824" s="540"/>
      <c r="K4824" s="543"/>
      <c r="L4824" s="543"/>
      <c r="M4824" s="543" t="str">
        <f t="array" aca="1" ref="M4824" ca="1">IFERROR(_xludf.IFS(지출내역_LMT!$J4824="원천",지출내역_LMT!$K4824*3.3%*-1,지출내역_LMT!$J4824="원천/고용",SUM(지출내역_LMT!$K4824*3.3%*-1,지출내역_LMT!$K4824*75%*0.8%*-1)),"")</f>
        <v/>
      </c>
      <c r="N4824" s="543"/>
      <c r="O4824" s="540"/>
      <c r="P4824" s="540"/>
      <c r="Q4824" s="537"/>
      <c r="R4824" s="537"/>
      <c r="S4824" s="537"/>
    </row>
    <row r="4825" spans="2:19" ht="18.75" customHeight="1">
      <c r="B4825" s="541"/>
      <c r="C4825" s="541"/>
      <c r="D4825" s="538" t="str">
        <f ca="1">IFERROR(_xludf.XLOOKUP(E4825,예산코드!D:D,예산코드!A:A),"")</f>
        <v/>
      </c>
      <c r="E4825" s="541"/>
      <c r="F4825" s="544"/>
      <c r="G4825" s="508"/>
      <c r="H4825" s="509"/>
      <c r="I4825" s="541"/>
      <c r="J4825" s="541"/>
      <c r="K4825" s="545"/>
      <c r="L4825" s="545"/>
      <c r="M4825" s="545" t="str">
        <f t="array" aca="1" ref="M4825" ca="1">IFERROR(_xludf.IFS(지출내역_LMT!$J4825="원천",지출내역_LMT!$K4825*3.3%*-1,지출내역_LMT!$J4825="원천/고용",SUM(지출내역_LMT!$K4825*3.3%*-1,지출내역_LMT!$K4825*75%*0.8%*-1)),"")</f>
        <v/>
      </c>
      <c r="N4825" s="545"/>
      <c r="O4825" s="541"/>
      <c r="P4825" s="541"/>
      <c r="Q4825" s="537"/>
      <c r="R4825" s="537"/>
      <c r="S4825" s="537"/>
    </row>
    <row r="4826" spans="2:19" ht="18.75" customHeight="1">
      <c r="B4826" s="540"/>
      <c r="C4826" s="540"/>
      <c r="D4826" s="538" t="str">
        <f ca="1">IFERROR(_xludf.XLOOKUP(E4826,예산코드!D:D,예산코드!A:A),"")</f>
        <v/>
      </c>
      <c r="E4826" s="540"/>
      <c r="F4826" s="542"/>
      <c r="G4826" s="506"/>
      <c r="H4826" s="507"/>
      <c r="I4826" s="540"/>
      <c r="J4826" s="540"/>
      <c r="K4826" s="543"/>
      <c r="L4826" s="543"/>
      <c r="M4826" s="543" t="str">
        <f t="array" aca="1" ref="M4826" ca="1">IFERROR(_xludf.IFS(지출내역_LMT!$J4826="원천",지출내역_LMT!$K4826*3.3%*-1,지출내역_LMT!$J4826="원천/고용",SUM(지출내역_LMT!$K4826*3.3%*-1,지출내역_LMT!$K4826*75%*0.8%*-1)),"")</f>
        <v/>
      </c>
      <c r="N4826" s="543"/>
      <c r="O4826" s="540"/>
      <c r="P4826" s="540"/>
      <c r="Q4826" s="537"/>
      <c r="R4826" s="537"/>
      <c r="S4826" s="537"/>
    </row>
    <row r="4827" spans="2:19" ht="18.75" customHeight="1">
      <c r="B4827" s="541"/>
      <c r="C4827" s="541"/>
      <c r="D4827" s="538" t="str">
        <f ca="1">IFERROR(_xludf.XLOOKUP(E4827,예산코드!D:D,예산코드!A:A),"")</f>
        <v/>
      </c>
      <c r="E4827" s="541"/>
      <c r="F4827" s="544"/>
      <c r="G4827" s="508"/>
      <c r="H4827" s="509"/>
      <c r="I4827" s="541"/>
      <c r="J4827" s="541"/>
      <c r="K4827" s="545"/>
      <c r="L4827" s="545"/>
      <c r="M4827" s="545" t="str">
        <f t="array" aca="1" ref="M4827" ca="1">IFERROR(_xludf.IFS(지출내역_LMT!$J4827="원천",지출내역_LMT!$K4827*3.3%*-1,지출내역_LMT!$J4827="원천/고용",SUM(지출내역_LMT!$K4827*3.3%*-1,지출내역_LMT!$K4827*75%*0.8%*-1)),"")</f>
        <v/>
      </c>
      <c r="N4827" s="545"/>
      <c r="O4827" s="541"/>
      <c r="P4827" s="541"/>
      <c r="Q4827" s="537"/>
      <c r="R4827" s="537"/>
      <c r="S4827" s="537"/>
    </row>
    <row r="4828" spans="2:19" ht="18.75" customHeight="1">
      <c r="B4828" s="540"/>
      <c r="C4828" s="540"/>
      <c r="D4828" s="538" t="str">
        <f ca="1">IFERROR(_xludf.XLOOKUP(E4828,예산코드!D:D,예산코드!A:A),"")</f>
        <v/>
      </c>
      <c r="E4828" s="540"/>
      <c r="F4828" s="542"/>
      <c r="G4828" s="506"/>
      <c r="H4828" s="507"/>
      <c r="I4828" s="540"/>
      <c r="J4828" s="540"/>
      <c r="K4828" s="543"/>
      <c r="L4828" s="543"/>
      <c r="M4828" s="543" t="str">
        <f t="array" aca="1" ref="M4828" ca="1">IFERROR(_xludf.IFS(지출내역_LMT!$J4828="원천",지출내역_LMT!$K4828*3.3%*-1,지출내역_LMT!$J4828="원천/고용",SUM(지출내역_LMT!$K4828*3.3%*-1,지출내역_LMT!$K4828*75%*0.8%*-1)),"")</f>
        <v/>
      </c>
      <c r="N4828" s="543"/>
      <c r="O4828" s="540"/>
      <c r="P4828" s="540"/>
      <c r="Q4828" s="537"/>
      <c r="R4828" s="537"/>
      <c r="S4828" s="537"/>
    </row>
    <row r="4829" spans="2:19" ht="18.75" customHeight="1">
      <c r="B4829" s="541"/>
      <c r="C4829" s="541"/>
      <c r="D4829" s="538" t="str">
        <f ca="1">IFERROR(_xludf.XLOOKUP(E4829,예산코드!D:D,예산코드!A:A),"")</f>
        <v/>
      </c>
      <c r="E4829" s="541"/>
      <c r="F4829" s="544"/>
      <c r="G4829" s="508"/>
      <c r="H4829" s="509"/>
      <c r="I4829" s="541"/>
      <c r="J4829" s="541"/>
      <c r="K4829" s="545"/>
      <c r="L4829" s="545"/>
      <c r="M4829" s="545" t="str">
        <f t="array" aca="1" ref="M4829" ca="1">IFERROR(_xludf.IFS(지출내역_LMT!$J4829="원천",지출내역_LMT!$K4829*3.3%*-1,지출내역_LMT!$J4829="원천/고용",SUM(지출내역_LMT!$K4829*3.3%*-1,지출내역_LMT!$K4829*75%*0.8%*-1)),"")</f>
        <v/>
      </c>
      <c r="N4829" s="545"/>
      <c r="O4829" s="541"/>
      <c r="P4829" s="541"/>
      <c r="Q4829" s="537"/>
      <c r="R4829" s="537"/>
      <c r="S4829" s="537"/>
    </row>
    <row r="4830" spans="2:19" ht="18.75" customHeight="1">
      <c r="B4830" s="540"/>
      <c r="C4830" s="540"/>
      <c r="D4830" s="538" t="str">
        <f ca="1">IFERROR(_xludf.XLOOKUP(E4830,예산코드!D:D,예산코드!A:A),"")</f>
        <v/>
      </c>
      <c r="E4830" s="540"/>
      <c r="F4830" s="542"/>
      <c r="G4830" s="506"/>
      <c r="H4830" s="507"/>
      <c r="I4830" s="540"/>
      <c r="J4830" s="540"/>
      <c r="K4830" s="543"/>
      <c r="L4830" s="543"/>
      <c r="M4830" s="543" t="str">
        <f t="array" aca="1" ref="M4830" ca="1">IFERROR(_xludf.IFS(지출내역_LMT!$J4830="원천",지출내역_LMT!$K4830*3.3%*-1,지출내역_LMT!$J4830="원천/고용",SUM(지출내역_LMT!$K4830*3.3%*-1,지출내역_LMT!$K4830*75%*0.8%*-1)),"")</f>
        <v/>
      </c>
      <c r="N4830" s="543"/>
      <c r="O4830" s="540"/>
      <c r="P4830" s="540"/>
      <c r="Q4830" s="537"/>
      <c r="R4830" s="537"/>
      <c r="S4830" s="537"/>
    </row>
    <row r="4831" spans="2:19" ht="18.75" customHeight="1">
      <c r="B4831" s="541"/>
      <c r="C4831" s="541"/>
      <c r="D4831" s="538" t="str">
        <f ca="1">IFERROR(_xludf.XLOOKUP(E4831,예산코드!D:D,예산코드!A:A),"")</f>
        <v/>
      </c>
      <c r="E4831" s="541"/>
      <c r="F4831" s="544"/>
      <c r="G4831" s="508"/>
      <c r="H4831" s="509"/>
      <c r="I4831" s="541"/>
      <c r="J4831" s="541"/>
      <c r="K4831" s="545"/>
      <c r="L4831" s="545"/>
      <c r="M4831" s="545" t="str">
        <f t="array" aca="1" ref="M4831" ca="1">IFERROR(_xludf.IFS(지출내역_LMT!$J4831="원천",지출내역_LMT!$K4831*3.3%*-1,지출내역_LMT!$J4831="원천/고용",SUM(지출내역_LMT!$K4831*3.3%*-1,지출내역_LMT!$K4831*75%*0.8%*-1)),"")</f>
        <v/>
      </c>
      <c r="N4831" s="545"/>
      <c r="O4831" s="541"/>
      <c r="P4831" s="541"/>
      <c r="Q4831" s="537"/>
      <c r="R4831" s="537"/>
      <c r="S4831" s="537"/>
    </row>
    <row r="4832" spans="2:19" ht="18.75" customHeight="1">
      <c r="B4832" s="540"/>
      <c r="C4832" s="540"/>
      <c r="D4832" s="538" t="str">
        <f ca="1">IFERROR(_xludf.XLOOKUP(E4832,예산코드!D:D,예산코드!A:A),"")</f>
        <v/>
      </c>
      <c r="E4832" s="540"/>
      <c r="F4832" s="542"/>
      <c r="G4832" s="506"/>
      <c r="H4832" s="507"/>
      <c r="I4832" s="540"/>
      <c r="J4832" s="540"/>
      <c r="K4832" s="543"/>
      <c r="L4832" s="543"/>
      <c r="M4832" s="543" t="str">
        <f t="array" aca="1" ref="M4832" ca="1">IFERROR(_xludf.IFS(지출내역_LMT!$J4832="원천",지출내역_LMT!$K4832*3.3%*-1,지출내역_LMT!$J4832="원천/고용",SUM(지출내역_LMT!$K4832*3.3%*-1,지출내역_LMT!$K4832*75%*0.8%*-1)),"")</f>
        <v/>
      </c>
      <c r="N4832" s="543"/>
      <c r="O4832" s="540"/>
      <c r="P4832" s="540"/>
      <c r="Q4832" s="537"/>
      <c r="R4832" s="537"/>
      <c r="S4832" s="537"/>
    </row>
    <row r="4833" spans="2:19" ht="18.75" customHeight="1">
      <c r="B4833" s="541"/>
      <c r="C4833" s="541"/>
      <c r="D4833" s="538" t="str">
        <f ca="1">IFERROR(_xludf.XLOOKUP(E4833,예산코드!D:D,예산코드!A:A),"")</f>
        <v/>
      </c>
      <c r="E4833" s="541"/>
      <c r="F4833" s="544"/>
      <c r="G4833" s="508"/>
      <c r="H4833" s="509"/>
      <c r="I4833" s="541"/>
      <c r="J4833" s="541"/>
      <c r="K4833" s="545"/>
      <c r="L4833" s="545"/>
      <c r="M4833" s="545" t="str">
        <f t="array" aca="1" ref="M4833" ca="1">IFERROR(_xludf.IFS(지출내역_LMT!$J4833="원천",지출내역_LMT!$K4833*3.3%*-1,지출내역_LMT!$J4833="원천/고용",SUM(지출내역_LMT!$K4833*3.3%*-1,지출내역_LMT!$K4833*75%*0.8%*-1)),"")</f>
        <v/>
      </c>
      <c r="N4833" s="545"/>
      <c r="O4833" s="541"/>
      <c r="P4833" s="541"/>
      <c r="Q4833" s="537"/>
      <c r="R4833" s="537"/>
      <c r="S4833" s="537"/>
    </row>
    <row r="4834" spans="2:19" ht="18.75" customHeight="1">
      <c r="B4834" s="540"/>
      <c r="C4834" s="540"/>
      <c r="D4834" s="538" t="str">
        <f ca="1">IFERROR(_xludf.XLOOKUP(E4834,예산코드!D:D,예산코드!A:A),"")</f>
        <v/>
      </c>
      <c r="E4834" s="540"/>
      <c r="F4834" s="542"/>
      <c r="G4834" s="506"/>
      <c r="H4834" s="507"/>
      <c r="I4834" s="540"/>
      <c r="J4834" s="540"/>
      <c r="K4834" s="543"/>
      <c r="L4834" s="543"/>
      <c r="M4834" s="543" t="str">
        <f t="array" aca="1" ref="M4834" ca="1">IFERROR(_xludf.IFS(지출내역_LMT!$J4834="원천",지출내역_LMT!$K4834*3.3%*-1,지출내역_LMT!$J4834="원천/고용",SUM(지출내역_LMT!$K4834*3.3%*-1,지출내역_LMT!$K4834*75%*0.8%*-1)),"")</f>
        <v/>
      </c>
      <c r="N4834" s="543"/>
      <c r="O4834" s="540"/>
      <c r="P4834" s="540"/>
      <c r="Q4834" s="537"/>
      <c r="R4834" s="537"/>
      <c r="S4834" s="537"/>
    </row>
    <row r="4835" spans="2:19" ht="18.75" customHeight="1">
      <c r="B4835" s="541"/>
      <c r="C4835" s="541"/>
      <c r="D4835" s="538" t="str">
        <f ca="1">IFERROR(_xludf.XLOOKUP(E4835,예산코드!D:D,예산코드!A:A),"")</f>
        <v/>
      </c>
      <c r="E4835" s="541"/>
      <c r="F4835" s="544"/>
      <c r="G4835" s="508"/>
      <c r="H4835" s="509"/>
      <c r="I4835" s="541"/>
      <c r="J4835" s="541"/>
      <c r="K4835" s="545"/>
      <c r="L4835" s="545"/>
      <c r="M4835" s="545" t="str">
        <f t="array" aca="1" ref="M4835" ca="1">IFERROR(_xludf.IFS(지출내역_LMT!$J4835="원천",지출내역_LMT!$K4835*3.3%*-1,지출내역_LMT!$J4835="원천/고용",SUM(지출내역_LMT!$K4835*3.3%*-1,지출내역_LMT!$K4835*75%*0.8%*-1)),"")</f>
        <v/>
      </c>
      <c r="N4835" s="545"/>
      <c r="O4835" s="541"/>
      <c r="P4835" s="541"/>
      <c r="Q4835" s="537"/>
      <c r="R4835" s="537"/>
      <c r="S4835" s="537"/>
    </row>
    <row r="4836" spans="2:19" ht="18.75" customHeight="1">
      <c r="B4836" s="540"/>
      <c r="C4836" s="540"/>
      <c r="D4836" s="538" t="str">
        <f ca="1">IFERROR(_xludf.XLOOKUP(E4836,예산코드!D:D,예산코드!A:A),"")</f>
        <v/>
      </c>
      <c r="E4836" s="540"/>
      <c r="F4836" s="542"/>
      <c r="G4836" s="506"/>
      <c r="H4836" s="507"/>
      <c r="I4836" s="540"/>
      <c r="J4836" s="540"/>
      <c r="K4836" s="543"/>
      <c r="L4836" s="543"/>
      <c r="M4836" s="543" t="str">
        <f t="array" aca="1" ref="M4836" ca="1">IFERROR(_xludf.IFS(지출내역_LMT!$J4836="원천",지출내역_LMT!$K4836*3.3%*-1,지출내역_LMT!$J4836="원천/고용",SUM(지출내역_LMT!$K4836*3.3%*-1,지출내역_LMT!$K4836*75%*0.8%*-1)),"")</f>
        <v/>
      </c>
      <c r="N4836" s="543"/>
      <c r="O4836" s="540"/>
      <c r="P4836" s="540"/>
      <c r="Q4836" s="537"/>
      <c r="R4836" s="537"/>
      <c r="S4836" s="537"/>
    </row>
    <row r="4837" spans="2:19" ht="18.75" customHeight="1">
      <c r="B4837" s="541"/>
      <c r="C4837" s="541"/>
      <c r="D4837" s="538" t="str">
        <f ca="1">IFERROR(_xludf.XLOOKUP(E4837,예산코드!D:D,예산코드!A:A),"")</f>
        <v/>
      </c>
      <c r="E4837" s="541"/>
      <c r="F4837" s="544"/>
      <c r="G4837" s="508"/>
      <c r="H4837" s="509"/>
      <c r="I4837" s="541"/>
      <c r="J4837" s="541"/>
      <c r="K4837" s="545"/>
      <c r="L4837" s="545"/>
      <c r="M4837" s="545" t="str">
        <f t="array" aca="1" ref="M4837" ca="1">IFERROR(_xludf.IFS(지출내역_LMT!$J4837="원천",지출내역_LMT!$K4837*3.3%*-1,지출내역_LMT!$J4837="원천/고용",SUM(지출내역_LMT!$K4837*3.3%*-1,지출내역_LMT!$K4837*75%*0.8%*-1)),"")</f>
        <v/>
      </c>
      <c r="N4837" s="545"/>
      <c r="O4837" s="541"/>
      <c r="P4837" s="541"/>
      <c r="Q4837" s="537"/>
      <c r="R4837" s="537"/>
      <c r="S4837" s="537"/>
    </row>
    <row r="4838" spans="2:19" ht="18.75" customHeight="1">
      <c r="B4838" s="540"/>
      <c r="C4838" s="540"/>
      <c r="D4838" s="538" t="str">
        <f ca="1">IFERROR(_xludf.XLOOKUP(E4838,예산코드!D:D,예산코드!A:A),"")</f>
        <v/>
      </c>
      <c r="E4838" s="540"/>
      <c r="F4838" s="542"/>
      <c r="G4838" s="506"/>
      <c r="H4838" s="507"/>
      <c r="I4838" s="540"/>
      <c r="J4838" s="540"/>
      <c r="K4838" s="543"/>
      <c r="L4838" s="543"/>
      <c r="M4838" s="543" t="str">
        <f t="array" aca="1" ref="M4838" ca="1">IFERROR(_xludf.IFS(지출내역_LMT!$J4838="원천",지출내역_LMT!$K4838*3.3%*-1,지출내역_LMT!$J4838="원천/고용",SUM(지출내역_LMT!$K4838*3.3%*-1,지출내역_LMT!$K4838*75%*0.8%*-1)),"")</f>
        <v/>
      </c>
      <c r="N4838" s="543"/>
      <c r="O4838" s="540"/>
      <c r="P4838" s="540"/>
      <c r="Q4838" s="537"/>
      <c r="R4838" s="537"/>
      <c r="S4838" s="537"/>
    </row>
    <row r="4839" spans="2:19" ht="18.75" customHeight="1">
      <c r="B4839" s="541"/>
      <c r="C4839" s="541"/>
      <c r="D4839" s="538" t="str">
        <f ca="1">IFERROR(_xludf.XLOOKUP(E4839,예산코드!D:D,예산코드!A:A),"")</f>
        <v/>
      </c>
      <c r="E4839" s="541"/>
      <c r="F4839" s="544"/>
      <c r="G4839" s="508"/>
      <c r="H4839" s="509"/>
      <c r="I4839" s="541"/>
      <c r="J4839" s="541"/>
      <c r="K4839" s="545"/>
      <c r="L4839" s="545"/>
      <c r="M4839" s="545" t="str">
        <f t="array" aca="1" ref="M4839" ca="1">IFERROR(_xludf.IFS(지출내역_LMT!$J4839="원천",지출내역_LMT!$K4839*3.3%*-1,지출내역_LMT!$J4839="원천/고용",SUM(지출내역_LMT!$K4839*3.3%*-1,지출내역_LMT!$K4839*75%*0.8%*-1)),"")</f>
        <v/>
      </c>
      <c r="N4839" s="545"/>
      <c r="O4839" s="541"/>
      <c r="P4839" s="541"/>
      <c r="Q4839" s="537"/>
      <c r="R4839" s="537"/>
      <c r="S4839" s="537"/>
    </row>
    <row r="4840" spans="2:19" ht="18.75" customHeight="1">
      <c r="B4840" s="540"/>
      <c r="C4840" s="540"/>
      <c r="D4840" s="538" t="str">
        <f ca="1">IFERROR(_xludf.XLOOKUP(E4840,예산코드!D:D,예산코드!A:A),"")</f>
        <v/>
      </c>
      <c r="E4840" s="540"/>
      <c r="F4840" s="542"/>
      <c r="G4840" s="506"/>
      <c r="H4840" s="507"/>
      <c r="I4840" s="540"/>
      <c r="J4840" s="540"/>
      <c r="K4840" s="543"/>
      <c r="L4840" s="543"/>
      <c r="M4840" s="543" t="str">
        <f t="array" aca="1" ref="M4840" ca="1">IFERROR(_xludf.IFS(지출내역_LMT!$J4840="원천",지출내역_LMT!$K4840*3.3%*-1,지출내역_LMT!$J4840="원천/고용",SUM(지출내역_LMT!$K4840*3.3%*-1,지출내역_LMT!$K4840*75%*0.8%*-1)),"")</f>
        <v/>
      </c>
      <c r="N4840" s="543"/>
      <c r="O4840" s="540"/>
      <c r="P4840" s="540"/>
      <c r="Q4840" s="537"/>
      <c r="R4840" s="537"/>
      <c r="S4840" s="537"/>
    </row>
    <row r="4841" spans="2:19" ht="18.75" customHeight="1">
      <c r="B4841" s="541"/>
      <c r="C4841" s="541"/>
      <c r="D4841" s="538" t="str">
        <f ca="1">IFERROR(_xludf.XLOOKUP(E4841,예산코드!D:D,예산코드!A:A),"")</f>
        <v/>
      </c>
      <c r="E4841" s="541"/>
      <c r="F4841" s="544"/>
      <c r="G4841" s="508"/>
      <c r="H4841" s="509"/>
      <c r="I4841" s="541"/>
      <c r="J4841" s="541"/>
      <c r="K4841" s="545"/>
      <c r="L4841" s="545"/>
      <c r="M4841" s="545" t="str">
        <f t="array" aca="1" ref="M4841" ca="1">IFERROR(_xludf.IFS(지출내역_LMT!$J4841="원천",지출내역_LMT!$K4841*3.3%*-1,지출내역_LMT!$J4841="원천/고용",SUM(지출내역_LMT!$K4841*3.3%*-1,지출내역_LMT!$K4841*75%*0.8%*-1)),"")</f>
        <v/>
      </c>
      <c r="N4841" s="545"/>
      <c r="O4841" s="541"/>
      <c r="P4841" s="541"/>
      <c r="Q4841" s="537"/>
      <c r="R4841" s="537"/>
      <c r="S4841" s="537"/>
    </row>
    <row r="4842" spans="2:19" ht="18.75" customHeight="1">
      <c r="B4842" s="540"/>
      <c r="C4842" s="540"/>
      <c r="D4842" s="538" t="str">
        <f ca="1">IFERROR(_xludf.XLOOKUP(E4842,예산코드!D:D,예산코드!A:A),"")</f>
        <v/>
      </c>
      <c r="E4842" s="540"/>
      <c r="F4842" s="542"/>
      <c r="G4842" s="506"/>
      <c r="H4842" s="507"/>
      <c r="I4842" s="540"/>
      <c r="J4842" s="540"/>
      <c r="K4842" s="543"/>
      <c r="L4842" s="543"/>
      <c r="M4842" s="543" t="str">
        <f t="array" aca="1" ref="M4842" ca="1">IFERROR(_xludf.IFS(지출내역_LMT!$J4842="원천",지출내역_LMT!$K4842*3.3%*-1,지출내역_LMT!$J4842="원천/고용",SUM(지출내역_LMT!$K4842*3.3%*-1,지출내역_LMT!$K4842*75%*0.8%*-1)),"")</f>
        <v/>
      </c>
      <c r="N4842" s="543"/>
      <c r="O4842" s="540"/>
      <c r="P4842" s="540"/>
      <c r="Q4842" s="537"/>
      <c r="R4842" s="537"/>
      <c r="S4842" s="537"/>
    </row>
    <row r="4843" spans="2:19" ht="18.75" customHeight="1">
      <c r="B4843" s="541"/>
      <c r="C4843" s="541"/>
      <c r="D4843" s="538" t="str">
        <f ca="1">IFERROR(_xludf.XLOOKUP(E4843,예산코드!D:D,예산코드!A:A),"")</f>
        <v/>
      </c>
      <c r="E4843" s="541"/>
      <c r="F4843" s="544"/>
      <c r="G4843" s="508"/>
      <c r="H4843" s="509"/>
      <c r="I4843" s="541"/>
      <c r="J4843" s="541"/>
      <c r="K4843" s="545"/>
      <c r="L4843" s="545"/>
      <c r="M4843" s="545" t="str">
        <f t="array" aca="1" ref="M4843" ca="1">IFERROR(_xludf.IFS(지출내역_LMT!$J4843="원천",지출내역_LMT!$K4843*3.3%*-1,지출내역_LMT!$J4843="원천/고용",SUM(지출내역_LMT!$K4843*3.3%*-1,지출내역_LMT!$K4843*75%*0.8%*-1)),"")</f>
        <v/>
      </c>
      <c r="N4843" s="545"/>
      <c r="O4843" s="541"/>
      <c r="P4843" s="541"/>
      <c r="Q4843" s="537"/>
      <c r="R4843" s="537"/>
      <c r="S4843" s="537"/>
    </row>
    <row r="4844" spans="2:19" ht="18.75" customHeight="1">
      <c r="B4844" s="540"/>
      <c r="C4844" s="540"/>
      <c r="D4844" s="538" t="str">
        <f ca="1">IFERROR(_xludf.XLOOKUP(E4844,예산코드!D:D,예산코드!A:A),"")</f>
        <v/>
      </c>
      <c r="E4844" s="540"/>
      <c r="F4844" s="542"/>
      <c r="G4844" s="506"/>
      <c r="H4844" s="507"/>
      <c r="I4844" s="540"/>
      <c r="J4844" s="540"/>
      <c r="K4844" s="543"/>
      <c r="L4844" s="543"/>
      <c r="M4844" s="543" t="str">
        <f t="array" aca="1" ref="M4844" ca="1">IFERROR(_xludf.IFS(지출내역_LMT!$J4844="원천",지출내역_LMT!$K4844*3.3%*-1,지출내역_LMT!$J4844="원천/고용",SUM(지출내역_LMT!$K4844*3.3%*-1,지출내역_LMT!$K4844*75%*0.8%*-1)),"")</f>
        <v/>
      </c>
      <c r="N4844" s="543"/>
      <c r="O4844" s="540"/>
      <c r="P4844" s="540"/>
      <c r="Q4844" s="537"/>
      <c r="R4844" s="537"/>
      <c r="S4844" s="537"/>
    </row>
    <row r="4845" spans="2:19" ht="18.75" customHeight="1">
      <c r="B4845" s="541"/>
      <c r="C4845" s="541"/>
      <c r="D4845" s="538" t="str">
        <f ca="1">IFERROR(_xludf.XLOOKUP(E4845,예산코드!D:D,예산코드!A:A),"")</f>
        <v/>
      </c>
      <c r="E4845" s="541"/>
      <c r="F4845" s="544"/>
      <c r="G4845" s="508"/>
      <c r="H4845" s="509"/>
      <c r="I4845" s="541"/>
      <c r="J4845" s="541"/>
      <c r="K4845" s="545"/>
      <c r="L4845" s="545"/>
      <c r="M4845" s="545" t="str">
        <f t="array" aca="1" ref="M4845" ca="1">IFERROR(_xludf.IFS(지출내역_LMT!$J4845="원천",지출내역_LMT!$K4845*3.3%*-1,지출내역_LMT!$J4845="원천/고용",SUM(지출내역_LMT!$K4845*3.3%*-1,지출내역_LMT!$K4845*75%*0.8%*-1)),"")</f>
        <v/>
      </c>
      <c r="N4845" s="545"/>
      <c r="O4845" s="541"/>
      <c r="P4845" s="541"/>
      <c r="Q4845" s="537"/>
      <c r="R4845" s="537"/>
      <c r="S4845" s="537"/>
    </row>
    <row r="4846" spans="2:19" ht="18.75" customHeight="1">
      <c r="B4846" s="540"/>
      <c r="C4846" s="540"/>
      <c r="D4846" s="538" t="str">
        <f ca="1">IFERROR(_xludf.XLOOKUP(E4846,예산코드!D:D,예산코드!A:A),"")</f>
        <v/>
      </c>
      <c r="E4846" s="540"/>
      <c r="F4846" s="542"/>
      <c r="G4846" s="506"/>
      <c r="H4846" s="507"/>
      <c r="I4846" s="540"/>
      <c r="J4846" s="540"/>
      <c r="K4846" s="543"/>
      <c r="L4846" s="543"/>
      <c r="M4846" s="543" t="str">
        <f t="array" aca="1" ref="M4846" ca="1">IFERROR(_xludf.IFS(지출내역_LMT!$J4846="원천",지출내역_LMT!$K4846*3.3%*-1,지출내역_LMT!$J4846="원천/고용",SUM(지출내역_LMT!$K4846*3.3%*-1,지출내역_LMT!$K4846*75%*0.8%*-1)),"")</f>
        <v/>
      </c>
      <c r="N4846" s="543"/>
      <c r="O4846" s="540"/>
      <c r="P4846" s="540"/>
      <c r="Q4846" s="537"/>
      <c r="R4846" s="537"/>
      <c r="S4846" s="537"/>
    </row>
    <row r="4847" spans="2:19" ht="18.75" customHeight="1">
      <c r="B4847" s="541"/>
      <c r="C4847" s="541"/>
      <c r="D4847" s="538" t="str">
        <f ca="1">IFERROR(_xludf.XLOOKUP(E4847,예산코드!D:D,예산코드!A:A),"")</f>
        <v/>
      </c>
      <c r="E4847" s="541"/>
      <c r="F4847" s="544"/>
      <c r="G4847" s="508"/>
      <c r="H4847" s="509"/>
      <c r="I4847" s="541"/>
      <c r="J4847" s="541"/>
      <c r="K4847" s="545"/>
      <c r="L4847" s="545"/>
      <c r="M4847" s="545" t="str">
        <f t="array" aca="1" ref="M4847" ca="1">IFERROR(_xludf.IFS(지출내역_LMT!$J4847="원천",지출내역_LMT!$K4847*3.3%*-1,지출내역_LMT!$J4847="원천/고용",SUM(지출내역_LMT!$K4847*3.3%*-1,지출내역_LMT!$K4847*75%*0.8%*-1)),"")</f>
        <v/>
      </c>
      <c r="N4847" s="545"/>
      <c r="O4847" s="541"/>
      <c r="P4847" s="541"/>
      <c r="Q4847" s="537"/>
      <c r="R4847" s="537"/>
      <c r="S4847" s="537"/>
    </row>
    <row r="4848" spans="2:19" ht="18.75" customHeight="1">
      <c r="B4848" s="540"/>
      <c r="C4848" s="540"/>
      <c r="D4848" s="538" t="str">
        <f ca="1">IFERROR(_xludf.XLOOKUP(E4848,예산코드!D:D,예산코드!A:A),"")</f>
        <v/>
      </c>
      <c r="E4848" s="540"/>
      <c r="F4848" s="542"/>
      <c r="G4848" s="506"/>
      <c r="H4848" s="507"/>
      <c r="I4848" s="540"/>
      <c r="J4848" s="540"/>
      <c r="K4848" s="543"/>
      <c r="L4848" s="543"/>
      <c r="M4848" s="543" t="str">
        <f t="array" aca="1" ref="M4848" ca="1">IFERROR(_xludf.IFS(지출내역_LMT!$J4848="원천",지출내역_LMT!$K4848*3.3%*-1,지출내역_LMT!$J4848="원천/고용",SUM(지출내역_LMT!$K4848*3.3%*-1,지출내역_LMT!$K4848*75%*0.8%*-1)),"")</f>
        <v/>
      </c>
      <c r="N4848" s="543"/>
      <c r="O4848" s="540"/>
      <c r="P4848" s="540"/>
      <c r="Q4848" s="537"/>
      <c r="R4848" s="537"/>
      <c r="S4848" s="537"/>
    </row>
    <row r="4849" spans="2:19" ht="18.75" customHeight="1">
      <c r="B4849" s="541"/>
      <c r="C4849" s="541"/>
      <c r="D4849" s="538" t="str">
        <f ca="1">IFERROR(_xludf.XLOOKUP(E4849,예산코드!D:D,예산코드!A:A),"")</f>
        <v/>
      </c>
      <c r="E4849" s="541"/>
      <c r="F4849" s="544"/>
      <c r="G4849" s="508"/>
      <c r="H4849" s="509"/>
      <c r="I4849" s="541"/>
      <c r="J4849" s="541"/>
      <c r="K4849" s="545"/>
      <c r="L4849" s="545"/>
      <c r="M4849" s="545" t="str">
        <f t="array" aca="1" ref="M4849" ca="1">IFERROR(_xludf.IFS(지출내역_LMT!$J4849="원천",지출내역_LMT!$K4849*3.3%*-1,지출내역_LMT!$J4849="원천/고용",SUM(지출내역_LMT!$K4849*3.3%*-1,지출내역_LMT!$K4849*75%*0.8%*-1)),"")</f>
        <v/>
      </c>
      <c r="N4849" s="545"/>
      <c r="O4849" s="541"/>
      <c r="P4849" s="541"/>
      <c r="Q4849" s="537"/>
      <c r="R4849" s="537"/>
      <c r="S4849" s="537"/>
    </row>
    <row r="4850" spans="2:19" ht="18.75" customHeight="1">
      <c r="B4850" s="540"/>
      <c r="C4850" s="540"/>
      <c r="D4850" s="538" t="str">
        <f ca="1">IFERROR(_xludf.XLOOKUP(E4850,예산코드!D:D,예산코드!A:A),"")</f>
        <v/>
      </c>
      <c r="E4850" s="540"/>
      <c r="F4850" s="542"/>
      <c r="G4850" s="506"/>
      <c r="H4850" s="507"/>
      <c r="I4850" s="540"/>
      <c r="J4850" s="540"/>
      <c r="K4850" s="543"/>
      <c r="L4850" s="543"/>
      <c r="M4850" s="543" t="str">
        <f t="array" aca="1" ref="M4850" ca="1">IFERROR(_xludf.IFS(지출내역_LMT!$J4850="원천",지출내역_LMT!$K4850*3.3%*-1,지출내역_LMT!$J4850="원천/고용",SUM(지출내역_LMT!$K4850*3.3%*-1,지출내역_LMT!$K4850*75%*0.8%*-1)),"")</f>
        <v/>
      </c>
      <c r="N4850" s="543"/>
      <c r="O4850" s="540"/>
      <c r="P4850" s="540"/>
      <c r="Q4850" s="537"/>
      <c r="R4850" s="537"/>
      <c r="S4850" s="537"/>
    </row>
    <row r="4851" spans="2:19" ht="18.75" customHeight="1">
      <c r="B4851" s="541"/>
      <c r="C4851" s="541"/>
      <c r="D4851" s="538" t="str">
        <f ca="1">IFERROR(_xludf.XLOOKUP(E4851,예산코드!D:D,예산코드!A:A),"")</f>
        <v/>
      </c>
      <c r="E4851" s="541"/>
      <c r="F4851" s="544"/>
      <c r="G4851" s="508"/>
      <c r="H4851" s="509"/>
      <c r="I4851" s="541"/>
      <c r="J4851" s="541"/>
      <c r="K4851" s="545"/>
      <c r="L4851" s="545"/>
      <c r="M4851" s="545" t="str">
        <f t="array" aca="1" ref="M4851" ca="1">IFERROR(_xludf.IFS(지출내역_LMT!$J4851="원천",지출내역_LMT!$K4851*3.3%*-1,지출내역_LMT!$J4851="원천/고용",SUM(지출내역_LMT!$K4851*3.3%*-1,지출내역_LMT!$K4851*75%*0.8%*-1)),"")</f>
        <v/>
      </c>
      <c r="N4851" s="545"/>
      <c r="O4851" s="541"/>
      <c r="P4851" s="541"/>
      <c r="Q4851" s="537"/>
      <c r="R4851" s="537"/>
      <c r="S4851" s="537"/>
    </row>
    <row r="4852" spans="2:19" ht="18.75" customHeight="1">
      <c r="B4852" s="540"/>
      <c r="C4852" s="540"/>
      <c r="D4852" s="538" t="str">
        <f ca="1">IFERROR(_xludf.XLOOKUP(E4852,예산코드!D:D,예산코드!A:A),"")</f>
        <v/>
      </c>
      <c r="E4852" s="540"/>
      <c r="F4852" s="542"/>
      <c r="G4852" s="506"/>
      <c r="H4852" s="507"/>
      <c r="I4852" s="540"/>
      <c r="J4852" s="540"/>
      <c r="K4852" s="543"/>
      <c r="L4852" s="543"/>
      <c r="M4852" s="543" t="str">
        <f t="array" aca="1" ref="M4852" ca="1">IFERROR(_xludf.IFS(지출내역_LMT!$J4852="원천",지출내역_LMT!$K4852*3.3%*-1,지출내역_LMT!$J4852="원천/고용",SUM(지출내역_LMT!$K4852*3.3%*-1,지출내역_LMT!$K4852*75%*0.8%*-1)),"")</f>
        <v/>
      </c>
      <c r="N4852" s="543"/>
      <c r="O4852" s="540"/>
      <c r="P4852" s="540"/>
      <c r="Q4852" s="537"/>
      <c r="R4852" s="537"/>
      <c r="S4852" s="537"/>
    </row>
    <row r="4853" spans="2:19" ht="18.75" customHeight="1">
      <c r="B4853" s="541"/>
      <c r="C4853" s="541"/>
      <c r="D4853" s="538" t="str">
        <f ca="1">IFERROR(_xludf.XLOOKUP(E4853,예산코드!D:D,예산코드!A:A),"")</f>
        <v/>
      </c>
      <c r="E4853" s="541"/>
      <c r="F4853" s="544"/>
      <c r="G4853" s="508"/>
      <c r="H4853" s="509"/>
      <c r="I4853" s="541"/>
      <c r="J4853" s="541"/>
      <c r="K4853" s="545"/>
      <c r="L4853" s="545"/>
      <c r="M4853" s="545" t="str">
        <f t="array" aca="1" ref="M4853" ca="1">IFERROR(_xludf.IFS(지출내역_LMT!$J4853="원천",지출내역_LMT!$K4853*3.3%*-1,지출내역_LMT!$J4853="원천/고용",SUM(지출내역_LMT!$K4853*3.3%*-1,지출내역_LMT!$K4853*75%*0.8%*-1)),"")</f>
        <v/>
      </c>
      <c r="N4853" s="545"/>
      <c r="O4853" s="541"/>
      <c r="P4853" s="541"/>
      <c r="Q4853" s="537"/>
      <c r="R4853" s="537"/>
      <c r="S4853" s="537"/>
    </row>
    <row r="4854" spans="2:19" ht="18.75" customHeight="1">
      <c r="B4854" s="540"/>
      <c r="C4854" s="540"/>
      <c r="D4854" s="538" t="str">
        <f ca="1">IFERROR(_xludf.XLOOKUP(E4854,예산코드!D:D,예산코드!A:A),"")</f>
        <v/>
      </c>
      <c r="E4854" s="540"/>
      <c r="F4854" s="542"/>
      <c r="G4854" s="506"/>
      <c r="H4854" s="507"/>
      <c r="I4854" s="540"/>
      <c r="J4854" s="540"/>
      <c r="K4854" s="543"/>
      <c r="L4854" s="543"/>
      <c r="M4854" s="543" t="str">
        <f t="array" aca="1" ref="M4854" ca="1">IFERROR(_xludf.IFS(지출내역_LMT!$J4854="원천",지출내역_LMT!$K4854*3.3%*-1,지출내역_LMT!$J4854="원천/고용",SUM(지출내역_LMT!$K4854*3.3%*-1,지출내역_LMT!$K4854*75%*0.8%*-1)),"")</f>
        <v/>
      </c>
      <c r="N4854" s="543"/>
      <c r="O4854" s="540"/>
      <c r="P4854" s="540"/>
      <c r="Q4854" s="537"/>
      <c r="R4854" s="537"/>
      <c r="S4854" s="537"/>
    </row>
    <row r="4855" spans="2:19" ht="18.75" customHeight="1">
      <c r="B4855" s="541"/>
      <c r="C4855" s="541"/>
      <c r="D4855" s="538" t="str">
        <f ca="1">IFERROR(_xludf.XLOOKUP(E4855,예산코드!D:D,예산코드!A:A),"")</f>
        <v/>
      </c>
      <c r="E4855" s="541"/>
      <c r="F4855" s="544"/>
      <c r="G4855" s="508"/>
      <c r="H4855" s="509"/>
      <c r="I4855" s="541"/>
      <c r="J4855" s="541"/>
      <c r="K4855" s="545"/>
      <c r="L4855" s="545"/>
      <c r="M4855" s="545" t="str">
        <f t="array" aca="1" ref="M4855" ca="1">IFERROR(_xludf.IFS(지출내역_LMT!$J4855="원천",지출내역_LMT!$K4855*3.3%*-1,지출내역_LMT!$J4855="원천/고용",SUM(지출내역_LMT!$K4855*3.3%*-1,지출내역_LMT!$K4855*75%*0.8%*-1)),"")</f>
        <v/>
      </c>
      <c r="N4855" s="545"/>
      <c r="O4855" s="541"/>
      <c r="P4855" s="541"/>
      <c r="Q4855" s="537"/>
      <c r="R4855" s="537"/>
      <c r="S4855" s="537"/>
    </row>
    <row r="4856" spans="2:19" ht="18.75" customHeight="1">
      <c r="B4856" s="540"/>
      <c r="C4856" s="540"/>
      <c r="D4856" s="538" t="str">
        <f ca="1">IFERROR(_xludf.XLOOKUP(E4856,예산코드!D:D,예산코드!A:A),"")</f>
        <v/>
      </c>
      <c r="E4856" s="540"/>
      <c r="F4856" s="542"/>
      <c r="G4856" s="506"/>
      <c r="H4856" s="507"/>
      <c r="I4856" s="540"/>
      <c r="J4856" s="540"/>
      <c r="K4856" s="543"/>
      <c r="L4856" s="543"/>
      <c r="M4856" s="543" t="str">
        <f t="array" aca="1" ref="M4856" ca="1">IFERROR(_xludf.IFS(지출내역_LMT!$J4856="원천",지출내역_LMT!$K4856*3.3%*-1,지출내역_LMT!$J4856="원천/고용",SUM(지출내역_LMT!$K4856*3.3%*-1,지출내역_LMT!$K4856*75%*0.8%*-1)),"")</f>
        <v/>
      </c>
      <c r="N4856" s="543"/>
      <c r="O4856" s="540"/>
      <c r="P4856" s="540"/>
      <c r="Q4856" s="537"/>
      <c r="R4856" s="537"/>
      <c r="S4856" s="537"/>
    </row>
    <row r="4857" spans="2:19" ht="18.75" customHeight="1">
      <c r="B4857" s="541"/>
      <c r="C4857" s="541"/>
      <c r="D4857" s="538" t="str">
        <f ca="1">IFERROR(_xludf.XLOOKUP(E4857,예산코드!D:D,예산코드!A:A),"")</f>
        <v/>
      </c>
      <c r="E4857" s="541"/>
      <c r="F4857" s="544"/>
      <c r="G4857" s="508"/>
      <c r="H4857" s="509"/>
      <c r="I4857" s="541"/>
      <c r="J4857" s="541"/>
      <c r="K4857" s="545"/>
      <c r="L4857" s="545"/>
      <c r="M4857" s="545" t="str">
        <f t="array" aca="1" ref="M4857" ca="1">IFERROR(_xludf.IFS(지출내역_LMT!$J4857="원천",지출내역_LMT!$K4857*3.3%*-1,지출내역_LMT!$J4857="원천/고용",SUM(지출내역_LMT!$K4857*3.3%*-1,지출내역_LMT!$K4857*75%*0.8%*-1)),"")</f>
        <v/>
      </c>
      <c r="N4857" s="545"/>
      <c r="O4857" s="541"/>
      <c r="P4857" s="541"/>
      <c r="Q4857" s="537"/>
      <c r="R4857" s="537"/>
      <c r="S4857" s="537"/>
    </row>
    <row r="4858" spans="2:19" ht="18.75" customHeight="1">
      <c r="B4858" s="540"/>
      <c r="C4858" s="540"/>
      <c r="D4858" s="538" t="str">
        <f ca="1">IFERROR(_xludf.XLOOKUP(E4858,예산코드!D:D,예산코드!A:A),"")</f>
        <v/>
      </c>
      <c r="E4858" s="540"/>
      <c r="F4858" s="542"/>
      <c r="G4858" s="506"/>
      <c r="H4858" s="507"/>
      <c r="I4858" s="540"/>
      <c r="J4858" s="540"/>
      <c r="K4858" s="543"/>
      <c r="L4858" s="543"/>
      <c r="M4858" s="543" t="str">
        <f t="array" aca="1" ref="M4858" ca="1">IFERROR(_xludf.IFS(지출내역_LMT!$J4858="원천",지출내역_LMT!$K4858*3.3%*-1,지출내역_LMT!$J4858="원천/고용",SUM(지출내역_LMT!$K4858*3.3%*-1,지출내역_LMT!$K4858*75%*0.8%*-1)),"")</f>
        <v/>
      </c>
      <c r="N4858" s="543"/>
      <c r="O4858" s="540"/>
      <c r="P4858" s="540"/>
      <c r="Q4858" s="537"/>
      <c r="R4858" s="537"/>
      <c r="S4858" s="537"/>
    </row>
    <row r="4859" spans="2:19" ht="18.75" customHeight="1">
      <c r="B4859" s="541"/>
      <c r="C4859" s="541"/>
      <c r="D4859" s="538" t="str">
        <f ca="1">IFERROR(_xludf.XLOOKUP(E4859,예산코드!D:D,예산코드!A:A),"")</f>
        <v/>
      </c>
      <c r="E4859" s="541"/>
      <c r="F4859" s="544"/>
      <c r="G4859" s="508"/>
      <c r="H4859" s="509"/>
      <c r="I4859" s="541"/>
      <c r="J4859" s="541"/>
      <c r="K4859" s="545"/>
      <c r="L4859" s="545"/>
      <c r="M4859" s="545" t="str">
        <f t="array" aca="1" ref="M4859" ca="1">IFERROR(_xludf.IFS(지출내역_LMT!$J4859="원천",지출내역_LMT!$K4859*3.3%*-1,지출내역_LMT!$J4859="원천/고용",SUM(지출내역_LMT!$K4859*3.3%*-1,지출내역_LMT!$K4859*75%*0.8%*-1)),"")</f>
        <v/>
      </c>
      <c r="N4859" s="545"/>
      <c r="O4859" s="541"/>
      <c r="P4859" s="541"/>
      <c r="Q4859" s="537"/>
      <c r="R4859" s="537"/>
      <c r="S4859" s="537"/>
    </row>
    <row r="4860" spans="2:19" ht="18.75" customHeight="1">
      <c r="B4860" s="540"/>
      <c r="C4860" s="540"/>
      <c r="D4860" s="538" t="str">
        <f ca="1">IFERROR(_xludf.XLOOKUP(E4860,예산코드!D:D,예산코드!A:A),"")</f>
        <v/>
      </c>
      <c r="E4860" s="540"/>
      <c r="F4860" s="542"/>
      <c r="G4860" s="506"/>
      <c r="H4860" s="507"/>
      <c r="I4860" s="540"/>
      <c r="J4860" s="540"/>
      <c r="K4860" s="543"/>
      <c r="L4860" s="543"/>
      <c r="M4860" s="543" t="str">
        <f t="array" aca="1" ref="M4860" ca="1">IFERROR(_xludf.IFS(지출내역_LMT!$J4860="원천",지출내역_LMT!$K4860*3.3%*-1,지출내역_LMT!$J4860="원천/고용",SUM(지출내역_LMT!$K4860*3.3%*-1,지출내역_LMT!$K4860*75%*0.8%*-1)),"")</f>
        <v/>
      </c>
      <c r="N4860" s="543"/>
      <c r="O4860" s="540"/>
      <c r="P4860" s="540"/>
      <c r="Q4860" s="537"/>
      <c r="R4860" s="537"/>
      <c r="S4860" s="537"/>
    </row>
    <row r="4861" spans="2:19" ht="18.75" customHeight="1">
      <c r="B4861" s="541"/>
      <c r="C4861" s="541"/>
      <c r="D4861" s="538" t="str">
        <f ca="1">IFERROR(_xludf.XLOOKUP(E4861,예산코드!D:D,예산코드!A:A),"")</f>
        <v/>
      </c>
      <c r="E4861" s="541"/>
      <c r="F4861" s="544"/>
      <c r="G4861" s="508"/>
      <c r="H4861" s="509"/>
      <c r="I4861" s="541"/>
      <c r="J4861" s="541"/>
      <c r="K4861" s="545"/>
      <c r="L4861" s="545"/>
      <c r="M4861" s="545" t="str">
        <f t="array" aca="1" ref="M4861" ca="1">IFERROR(_xludf.IFS(지출내역_LMT!$J4861="원천",지출내역_LMT!$K4861*3.3%*-1,지출내역_LMT!$J4861="원천/고용",SUM(지출내역_LMT!$K4861*3.3%*-1,지출내역_LMT!$K4861*75%*0.8%*-1)),"")</f>
        <v/>
      </c>
      <c r="N4861" s="545"/>
      <c r="O4861" s="541"/>
      <c r="P4861" s="541"/>
      <c r="Q4861" s="537"/>
      <c r="R4861" s="537"/>
      <c r="S4861" s="537"/>
    </row>
    <row r="4862" spans="2:19" ht="18.75" customHeight="1">
      <c r="B4862" s="540"/>
      <c r="C4862" s="540"/>
      <c r="D4862" s="538" t="str">
        <f ca="1">IFERROR(_xludf.XLOOKUP(E4862,예산코드!D:D,예산코드!A:A),"")</f>
        <v/>
      </c>
      <c r="E4862" s="540"/>
      <c r="F4862" s="542"/>
      <c r="G4862" s="506"/>
      <c r="H4862" s="507"/>
      <c r="I4862" s="540"/>
      <c r="J4862" s="540"/>
      <c r="K4862" s="543"/>
      <c r="L4862" s="543"/>
      <c r="M4862" s="543" t="str">
        <f t="array" aca="1" ref="M4862" ca="1">IFERROR(_xludf.IFS(지출내역_LMT!$J4862="원천",지출내역_LMT!$K4862*3.3%*-1,지출내역_LMT!$J4862="원천/고용",SUM(지출내역_LMT!$K4862*3.3%*-1,지출내역_LMT!$K4862*75%*0.8%*-1)),"")</f>
        <v/>
      </c>
      <c r="N4862" s="543"/>
      <c r="O4862" s="540"/>
      <c r="P4862" s="540"/>
      <c r="Q4862" s="537"/>
      <c r="R4862" s="537"/>
      <c r="S4862" s="537"/>
    </row>
    <row r="4863" spans="2:19" ht="18.75" customHeight="1">
      <c r="B4863" s="541"/>
      <c r="C4863" s="541"/>
      <c r="D4863" s="538" t="str">
        <f ca="1">IFERROR(_xludf.XLOOKUP(E4863,예산코드!D:D,예산코드!A:A),"")</f>
        <v/>
      </c>
      <c r="E4863" s="541"/>
      <c r="F4863" s="544"/>
      <c r="G4863" s="508"/>
      <c r="H4863" s="509"/>
      <c r="I4863" s="541"/>
      <c r="J4863" s="541"/>
      <c r="K4863" s="545"/>
      <c r="L4863" s="545"/>
      <c r="M4863" s="545" t="str">
        <f t="array" aca="1" ref="M4863" ca="1">IFERROR(_xludf.IFS(지출내역_LMT!$J4863="원천",지출내역_LMT!$K4863*3.3%*-1,지출내역_LMT!$J4863="원천/고용",SUM(지출내역_LMT!$K4863*3.3%*-1,지출내역_LMT!$K4863*75%*0.8%*-1)),"")</f>
        <v/>
      </c>
      <c r="N4863" s="545"/>
      <c r="O4863" s="541"/>
      <c r="P4863" s="541"/>
      <c r="Q4863" s="537"/>
      <c r="R4863" s="537"/>
      <c r="S4863" s="537"/>
    </row>
    <row r="4864" spans="2:19" ht="18.75" customHeight="1">
      <c r="B4864" s="540"/>
      <c r="C4864" s="540"/>
      <c r="D4864" s="538" t="str">
        <f ca="1">IFERROR(_xludf.XLOOKUP(E4864,예산코드!D:D,예산코드!A:A),"")</f>
        <v/>
      </c>
      <c r="E4864" s="540"/>
      <c r="F4864" s="542"/>
      <c r="G4864" s="506"/>
      <c r="H4864" s="507"/>
      <c r="I4864" s="540"/>
      <c r="J4864" s="540"/>
      <c r="K4864" s="543"/>
      <c r="L4864" s="543"/>
      <c r="M4864" s="543" t="str">
        <f t="array" aca="1" ref="M4864" ca="1">IFERROR(_xludf.IFS(지출내역_LMT!$J4864="원천",지출내역_LMT!$K4864*3.3%*-1,지출내역_LMT!$J4864="원천/고용",SUM(지출내역_LMT!$K4864*3.3%*-1,지출내역_LMT!$K4864*75%*0.8%*-1)),"")</f>
        <v/>
      </c>
      <c r="N4864" s="543"/>
      <c r="O4864" s="540"/>
      <c r="P4864" s="540"/>
      <c r="Q4864" s="537"/>
      <c r="R4864" s="537"/>
      <c r="S4864" s="537"/>
    </row>
    <row r="4865" spans="2:19" ht="18.75" customHeight="1">
      <c r="B4865" s="541"/>
      <c r="C4865" s="541"/>
      <c r="D4865" s="538" t="str">
        <f ca="1">IFERROR(_xludf.XLOOKUP(E4865,예산코드!D:D,예산코드!A:A),"")</f>
        <v/>
      </c>
      <c r="E4865" s="541"/>
      <c r="F4865" s="544"/>
      <c r="G4865" s="508"/>
      <c r="H4865" s="509"/>
      <c r="I4865" s="541"/>
      <c r="J4865" s="541"/>
      <c r="K4865" s="545"/>
      <c r="L4865" s="545"/>
      <c r="M4865" s="545" t="str">
        <f t="array" aca="1" ref="M4865" ca="1">IFERROR(_xludf.IFS(지출내역_LMT!$J4865="원천",지출내역_LMT!$K4865*3.3%*-1,지출내역_LMT!$J4865="원천/고용",SUM(지출내역_LMT!$K4865*3.3%*-1,지출내역_LMT!$K4865*75%*0.8%*-1)),"")</f>
        <v/>
      </c>
      <c r="N4865" s="545"/>
      <c r="O4865" s="541"/>
      <c r="P4865" s="541"/>
      <c r="Q4865" s="537"/>
      <c r="R4865" s="537"/>
      <c r="S4865" s="537"/>
    </row>
    <row r="4866" spans="2:19" ht="18.75" customHeight="1">
      <c r="B4866" s="540"/>
      <c r="C4866" s="540"/>
      <c r="D4866" s="538" t="str">
        <f ca="1">IFERROR(_xludf.XLOOKUP(E4866,예산코드!D:D,예산코드!A:A),"")</f>
        <v/>
      </c>
      <c r="E4866" s="540"/>
      <c r="F4866" s="542"/>
      <c r="G4866" s="506"/>
      <c r="H4866" s="507"/>
      <c r="I4866" s="540"/>
      <c r="J4866" s="540"/>
      <c r="K4866" s="543"/>
      <c r="L4866" s="543"/>
      <c r="M4866" s="543" t="str">
        <f t="array" aca="1" ref="M4866" ca="1">IFERROR(_xludf.IFS(지출내역_LMT!$J4866="원천",지출내역_LMT!$K4866*3.3%*-1,지출내역_LMT!$J4866="원천/고용",SUM(지출내역_LMT!$K4866*3.3%*-1,지출내역_LMT!$K4866*75%*0.8%*-1)),"")</f>
        <v/>
      </c>
      <c r="N4866" s="543"/>
      <c r="O4866" s="540"/>
      <c r="P4866" s="540"/>
      <c r="Q4866" s="537"/>
      <c r="R4866" s="537"/>
      <c r="S4866" s="537"/>
    </row>
    <row r="4867" spans="2:19" ht="18.75" customHeight="1">
      <c r="B4867" s="541"/>
      <c r="C4867" s="541"/>
      <c r="D4867" s="538" t="str">
        <f ca="1">IFERROR(_xludf.XLOOKUP(E4867,예산코드!D:D,예산코드!A:A),"")</f>
        <v/>
      </c>
      <c r="E4867" s="541"/>
      <c r="F4867" s="544"/>
      <c r="G4867" s="508"/>
      <c r="H4867" s="509"/>
      <c r="I4867" s="541"/>
      <c r="J4867" s="541"/>
      <c r="K4867" s="545"/>
      <c r="L4867" s="545"/>
      <c r="M4867" s="545" t="str">
        <f t="array" aca="1" ref="M4867" ca="1">IFERROR(_xludf.IFS(지출내역_LMT!$J4867="원천",지출내역_LMT!$K4867*3.3%*-1,지출내역_LMT!$J4867="원천/고용",SUM(지출내역_LMT!$K4867*3.3%*-1,지출내역_LMT!$K4867*75%*0.8%*-1)),"")</f>
        <v/>
      </c>
      <c r="N4867" s="545"/>
      <c r="O4867" s="541"/>
      <c r="P4867" s="541"/>
      <c r="Q4867" s="537"/>
      <c r="R4867" s="537"/>
      <c r="S4867" s="537"/>
    </row>
    <row r="4868" spans="2:19" ht="18.75" customHeight="1">
      <c r="B4868" s="540"/>
      <c r="C4868" s="540"/>
      <c r="D4868" s="538" t="str">
        <f ca="1">IFERROR(_xludf.XLOOKUP(E4868,예산코드!D:D,예산코드!A:A),"")</f>
        <v/>
      </c>
      <c r="E4868" s="540"/>
      <c r="F4868" s="542"/>
      <c r="G4868" s="506"/>
      <c r="H4868" s="507"/>
      <c r="I4868" s="540"/>
      <c r="J4868" s="540"/>
      <c r="K4868" s="543"/>
      <c r="L4868" s="543"/>
      <c r="M4868" s="543" t="str">
        <f t="array" aca="1" ref="M4868" ca="1">IFERROR(_xludf.IFS(지출내역_LMT!$J4868="원천",지출내역_LMT!$K4868*3.3%*-1,지출내역_LMT!$J4868="원천/고용",SUM(지출내역_LMT!$K4868*3.3%*-1,지출내역_LMT!$K4868*75%*0.8%*-1)),"")</f>
        <v/>
      </c>
      <c r="N4868" s="543"/>
      <c r="O4868" s="540"/>
      <c r="P4868" s="540"/>
      <c r="Q4868" s="537"/>
      <c r="R4868" s="537"/>
      <c r="S4868" s="537"/>
    </row>
    <row r="4869" spans="2:19" ht="18.75" customHeight="1">
      <c r="B4869" s="541"/>
      <c r="C4869" s="541"/>
      <c r="D4869" s="538" t="str">
        <f ca="1">IFERROR(_xludf.XLOOKUP(E4869,예산코드!D:D,예산코드!A:A),"")</f>
        <v/>
      </c>
      <c r="E4869" s="541"/>
      <c r="F4869" s="544"/>
      <c r="G4869" s="508"/>
      <c r="H4869" s="509"/>
      <c r="I4869" s="541"/>
      <c r="J4869" s="541"/>
      <c r="K4869" s="545"/>
      <c r="L4869" s="545"/>
      <c r="M4869" s="545" t="str">
        <f t="array" aca="1" ref="M4869" ca="1">IFERROR(_xludf.IFS(지출내역_LMT!$J4869="원천",지출내역_LMT!$K4869*3.3%*-1,지출내역_LMT!$J4869="원천/고용",SUM(지출내역_LMT!$K4869*3.3%*-1,지출내역_LMT!$K4869*75%*0.8%*-1)),"")</f>
        <v/>
      </c>
      <c r="N4869" s="545"/>
      <c r="O4869" s="541"/>
      <c r="P4869" s="541"/>
      <c r="Q4869" s="537"/>
      <c r="R4869" s="537"/>
      <c r="S4869" s="537"/>
    </row>
    <row r="4870" spans="2:19" ht="18.75" customHeight="1">
      <c r="B4870" s="540"/>
      <c r="C4870" s="540"/>
      <c r="D4870" s="538" t="str">
        <f ca="1">IFERROR(_xludf.XLOOKUP(E4870,예산코드!D:D,예산코드!A:A),"")</f>
        <v/>
      </c>
      <c r="E4870" s="540"/>
      <c r="F4870" s="542"/>
      <c r="G4870" s="506"/>
      <c r="H4870" s="507"/>
      <c r="I4870" s="540"/>
      <c r="J4870" s="540"/>
      <c r="K4870" s="543"/>
      <c r="L4870" s="543"/>
      <c r="M4870" s="543" t="str">
        <f t="array" aca="1" ref="M4870" ca="1">IFERROR(_xludf.IFS(지출내역_LMT!$J4870="원천",지출내역_LMT!$K4870*3.3%*-1,지출내역_LMT!$J4870="원천/고용",SUM(지출내역_LMT!$K4870*3.3%*-1,지출내역_LMT!$K4870*75%*0.8%*-1)),"")</f>
        <v/>
      </c>
      <c r="N4870" s="543"/>
      <c r="O4870" s="540"/>
      <c r="P4870" s="540"/>
      <c r="Q4870" s="537"/>
      <c r="R4870" s="537"/>
      <c r="S4870" s="537"/>
    </row>
    <row r="4871" spans="2:19" ht="18.75" customHeight="1">
      <c r="B4871" s="541"/>
      <c r="C4871" s="541"/>
      <c r="D4871" s="538" t="str">
        <f ca="1">IFERROR(_xludf.XLOOKUP(E4871,예산코드!D:D,예산코드!A:A),"")</f>
        <v/>
      </c>
      <c r="E4871" s="541"/>
      <c r="F4871" s="544"/>
      <c r="G4871" s="508"/>
      <c r="H4871" s="509"/>
      <c r="I4871" s="541"/>
      <c r="J4871" s="541"/>
      <c r="K4871" s="545"/>
      <c r="L4871" s="545"/>
      <c r="M4871" s="545" t="str">
        <f t="array" aca="1" ref="M4871" ca="1">IFERROR(_xludf.IFS(지출내역_LMT!$J4871="원천",지출내역_LMT!$K4871*3.3%*-1,지출내역_LMT!$J4871="원천/고용",SUM(지출내역_LMT!$K4871*3.3%*-1,지출내역_LMT!$K4871*75%*0.8%*-1)),"")</f>
        <v/>
      </c>
      <c r="N4871" s="545"/>
      <c r="O4871" s="541"/>
      <c r="P4871" s="541"/>
      <c r="Q4871" s="537"/>
      <c r="R4871" s="537"/>
      <c r="S4871" s="537"/>
    </row>
    <row r="4872" spans="2:19" ht="18.75" customHeight="1">
      <c r="B4872" s="540"/>
      <c r="C4872" s="540"/>
      <c r="D4872" s="538" t="str">
        <f ca="1">IFERROR(_xludf.XLOOKUP(E4872,예산코드!D:D,예산코드!A:A),"")</f>
        <v/>
      </c>
      <c r="E4872" s="540"/>
      <c r="F4872" s="542"/>
      <c r="G4872" s="506"/>
      <c r="H4872" s="507"/>
      <c r="I4872" s="540"/>
      <c r="J4872" s="540"/>
      <c r="K4872" s="543"/>
      <c r="L4872" s="543"/>
      <c r="M4872" s="543" t="str">
        <f t="array" aca="1" ref="M4872" ca="1">IFERROR(_xludf.IFS(지출내역_LMT!$J4872="원천",지출내역_LMT!$K4872*3.3%*-1,지출내역_LMT!$J4872="원천/고용",SUM(지출내역_LMT!$K4872*3.3%*-1,지출내역_LMT!$K4872*75%*0.8%*-1)),"")</f>
        <v/>
      </c>
      <c r="N4872" s="543"/>
      <c r="O4872" s="540"/>
      <c r="P4872" s="540"/>
      <c r="Q4872" s="537"/>
      <c r="R4872" s="537"/>
      <c r="S4872" s="537"/>
    </row>
    <row r="4873" spans="2:19" ht="18.75" customHeight="1">
      <c r="B4873" s="541"/>
      <c r="C4873" s="541"/>
      <c r="D4873" s="538" t="str">
        <f ca="1">IFERROR(_xludf.XLOOKUP(E4873,예산코드!D:D,예산코드!A:A),"")</f>
        <v/>
      </c>
      <c r="E4873" s="541"/>
      <c r="F4873" s="544"/>
      <c r="G4873" s="508"/>
      <c r="H4873" s="509"/>
      <c r="I4873" s="541"/>
      <c r="J4873" s="541"/>
      <c r="K4873" s="545"/>
      <c r="L4873" s="545"/>
      <c r="M4873" s="545" t="str">
        <f t="array" aca="1" ref="M4873" ca="1">IFERROR(_xludf.IFS(지출내역_LMT!$J4873="원천",지출내역_LMT!$K4873*3.3%*-1,지출내역_LMT!$J4873="원천/고용",SUM(지출내역_LMT!$K4873*3.3%*-1,지출내역_LMT!$K4873*75%*0.8%*-1)),"")</f>
        <v/>
      </c>
      <c r="N4873" s="545"/>
      <c r="O4873" s="541"/>
      <c r="P4873" s="541"/>
      <c r="Q4873" s="537"/>
      <c r="R4873" s="537"/>
      <c r="S4873" s="537"/>
    </row>
    <row r="4874" spans="2:19" ht="18.75" customHeight="1">
      <c r="B4874" s="540"/>
      <c r="C4874" s="540"/>
      <c r="D4874" s="538" t="str">
        <f ca="1">IFERROR(_xludf.XLOOKUP(E4874,예산코드!D:D,예산코드!A:A),"")</f>
        <v/>
      </c>
      <c r="E4874" s="540"/>
      <c r="F4874" s="542"/>
      <c r="G4874" s="506"/>
      <c r="H4874" s="507"/>
      <c r="I4874" s="540"/>
      <c r="J4874" s="540"/>
      <c r="K4874" s="543"/>
      <c r="L4874" s="543"/>
      <c r="M4874" s="543" t="str">
        <f t="array" aca="1" ref="M4874" ca="1">IFERROR(_xludf.IFS(지출내역_LMT!$J4874="원천",지출내역_LMT!$K4874*3.3%*-1,지출내역_LMT!$J4874="원천/고용",SUM(지출내역_LMT!$K4874*3.3%*-1,지출내역_LMT!$K4874*75%*0.8%*-1)),"")</f>
        <v/>
      </c>
      <c r="N4874" s="543"/>
      <c r="O4874" s="540"/>
      <c r="P4874" s="540"/>
      <c r="Q4874" s="537"/>
      <c r="R4874" s="537"/>
      <c r="S4874" s="537"/>
    </row>
    <row r="4875" spans="2:19" ht="18.75" customHeight="1">
      <c r="B4875" s="541"/>
      <c r="C4875" s="541"/>
      <c r="D4875" s="538" t="str">
        <f ca="1">IFERROR(_xludf.XLOOKUP(E4875,예산코드!D:D,예산코드!A:A),"")</f>
        <v/>
      </c>
      <c r="E4875" s="541"/>
      <c r="F4875" s="544"/>
      <c r="G4875" s="508"/>
      <c r="H4875" s="509"/>
      <c r="I4875" s="541"/>
      <c r="J4875" s="541"/>
      <c r="K4875" s="545"/>
      <c r="L4875" s="545"/>
      <c r="M4875" s="545" t="str">
        <f t="array" aca="1" ref="M4875" ca="1">IFERROR(_xludf.IFS(지출내역_LMT!$J4875="원천",지출내역_LMT!$K4875*3.3%*-1,지출내역_LMT!$J4875="원천/고용",SUM(지출내역_LMT!$K4875*3.3%*-1,지출내역_LMT!$K4875*75%*0.8%*-1)),"")</f>
        <v/>
      </c>
      <c r="N4875" s="545"/>
      <c r="O4875" s="541"/>
      <c r="P4875" s="541"/>
      <c r="Q4875" s="537"/>
      <c r="R4875" s="537"/>
      <c r="S4875" s="537"/>
    </row>
    <row r="4876" spans="2:19" ht="18.75" customHeight="1">
      <c r="B4876" s="540"/>
      <c r="C4876" s="540"/>
      <c r="D4876" s="538" t="str">
        <f ca="1">IFERROR(_xludf.XLOOKUP(E4876,예산코드!D:D,예산코드!A:A),"")</f>
        <v/>
      </c>
      <c r="E4876" s="540"/>
      <c r="F4876" s="542"/>
      <c r="G4876" s="506"/>
      <c r="H4876" s="507"/>
      <c r="I4876" s="540"/>
      <c r="J4876" s="540"/>
      <c r="K4876" s="543"/>
      <c r="L4876" s="543"/>
      <c r="M4876" s="543" t="str">
        <f t="array" aca="1" ref="M4876" ca="1">IFERROR(_xludf.IFS(지출내역_LMT!$J4876="원천",지출내역_LMT!$K4876*3.3%*-1,지출내역_LMT!$J4876="원천/고용",SUM(지출내역_LMT!$K4876*3.3%*-1,지출내역_LMT!$K4876*75%*0.8%*-1)),"")</f>
        <v/>
      </c>
      <c r="N4876" s="543"/>
      <c r="O4876" s="540"/>
      <c r="P4876" s="540"/>
      <c r="Q4876" s="537"/>
      <c r="R4876" s="537"/>
      <c r="S4876" s="537"/>
    </row>
    <row r="4877" spans="2:19" ht="18.75" customHeight="1">
      <c r="B4877" s="541"/>
      <c r="C4877" s="541"/>
      <c r="D4877" s="538" t="str">
        <f ca="1">IFERROR(_xludf.XLOOKUP(E4877,예산코드!D:D,예산코드!A:A),"")</f>
        <v/>
      </c>
      <c r="E4877" s="541"/>
      <c r="F4877" s="544"/>
      <c r="G4877" s="508"/>
      <c r="H4877" s="509"/>
      <c r="I4877" s="541"/>
      <c r="J4877" s="541"/>
      <c r="K4877" s="545"/>
      <c r="L4877" s="545"/>
      <c r="M4877" s="545" t="str">
        <f t="array" aca="1" ref="M4877" ca="1">IFERROR(_xludf.IFS(지출내역_LMT!$J4877="원천",지출내역_LMT!$K4877*3.3%*-1,지출내역_LMT!$J4877="원천/고용",SUM(지출내역_LMT!$K4877*3.3%*-1,지출내역_LMT!$K4877*75%*0.8%*-1)),"")</f>
        <v/>
      </c>
      <c r="N4877" s="545"/>
      <c r="O4877" s="541"/>
      <c r="P4877" s="541"/>
      <c r="Q4877" s="537"/>
      <c r="R4877" s="537"/>
      <c r="S4877" s="537"/>
    </row>
    <row r="4878" spans="2:19" ht="18.75" customHeight="1">
      <c r="B4878" s="540"/>
      <c r="C4878" s="540"/>
      <c r="D4878" s="538" t="str">
        <f ca="1">IFERROR(_xludf.XLOOKUP(E4878,예산코드!D:D,예산코드!A:A),"")</f>
        <v/>
      </c>
      <c r="E4878" s="540"/>
      <c r="F4878" s="542"/>
      <c r="G4878" s="506"/>
      <c r="H4878" s="507"/>
      <c r="I4878" s="540"/>
      <c r="J4878" s="540"/>
      <c r="K4878" s="543"/>
      <c r="L4878" s="543"/>
      <c r="M4878" s="543" t="str">
        <f t="array" aca="1" ref="M4878" ca="1">IFERROR(_xludf.IFS(지출내역_LMT!$J4878="원천",지출내역_LMT!$K4878*3.3%*-1,지출내역_LMT!$J4878="원천/고용",SUM(지출내역_LMT!$K4878*3.3%*-1,지출내역_LMT!$K4878*75%*0.8%*-1)),"")</f>
        <v/>
      </c>
      <c r="N4878" s="543"/>
      <c r="O4878" s="540"/>
      <c r="P4878" s="540"/>
      <c r="Q4878" s="537"/>
      <c r="R4878" s="537"/>
      <c r="S4878" s="537"/>
    </row>
    <row r="4879" spans="2:19" ht="18.75" customHeight="1">
      <c r="B4879" s="541"/>
      <c r="C4879" s="541"/>
      <c r="D4879" s="538" t="str">
        <f ca="1">IFERROR(_xludf.XLOOKUP(E4879,예산코드!D:D,예산코드!A:A),"")</f>
        <v/>
      </c>
      <c r="E4879" s="541"/>
      <c r="F4879" s="544"/>
      <c r="G4879" s="508"/>
      <c r="H4879" s="509"/>
      <c r="I4879" s="541"/>
      <c r="J4879" s="541"/>
      <c r="K4879" s="545"/>
      <c r="L4879" s="545"/>
      <c r="M4879" s="545" t="str">
        <f t="array" aca="1" ref="M4879" ca="1">IFERROR(_xludf.IFS(지출내역_LMT!$J4879="원천",지출내역_LMT!$K4879*3.3%*-1,지출내역_LMT!$J4879="원천/고용",SUM(지출내역_LMT!$K4879*3.3%*-1,지출내역_LMT!$K4879*75%*0.8%*-1)),"")</f>
        <v/>
      </c>
      <c r="N4879" s="545"/>
      <c r="O4879" s="541"/>
      <c r="P4879" s="541"/>
      <c r="Q4879" s="537"/>
      <c r="R4879" s="537"/>
      <c r="S4879" s="537"/>
    </row>
    <row r="4880" spans="2:19" ht="18.75" customHeight="1">
      <c r="B4880" s="540"/>
      <c r="C4880" s="540"/>
      <c r="D4880" s="538" t="str">
        <f ca="1">IFERROR(_xludf.XLOOKUP(E4880,예산코드!D:D,예산코드!A:A),"")</f>
        <v/>
      </c>
      <c r="E4880" s="540"/>
      <c r="F4880" s="542"/>
      <c r="G4880" s="506"/>
      <c r="H4880" s="507"/>
      <c r="I4880" s="540"/>
      <c r="J4880" s="540"/>
      <c r="K4880" s="543"/>
      <c r="L4880" s="543"/>
      <c r="M4880" s="543" t="str">
        <f t="array" aca="1" ref="M4880" ca="1">IFERROR(_xludf.IFS(지출내역_LMT!$J4880="원천",지출내역_LMT!$K4880*3.3%*-1,지출내역_LMT!$J4880="원천/고용",SUM(지출내역_LMT!$K4880*3.3%*-1,지출내역_LMT!$K4880*75%*0.8%*-1)),"")</f>
        <v/>
      </c>
      <c r="N4880" s="543"/>
      <c r="O4880" s="540"/>
      <c r="P4880" s="540"/>
      <c r="Q4880" s="537"/>
      <c r="R4880" s="537"/>
      <c r="S4880" s="537"/>
    </row>
    <row r="4881" spans="2:19" ht="18.75" customHeight="1">
      <c r="B4881" s="541"/>
      <c r="C4881" s="541"/>
      <c r="D4881" s="538" t="str">
        <f ca="1">IFERROR(_xludf.XLOOKUP(E4881,예산코드!D:D,예산코드!A:A),"")</f>
        <v/>
      </c>
      <c r="E4881" s="541"/>
      <c r="F4881" s="544"/>
      <c r="G4881" s="508"/>
      <c r="H4881" s="509"/>
      <c r="I4881" s="541"/>
      <c r="J4881" s="541"/>
      <c r="K4881" s="545"/>
      <c r="L4881" s="545"/>
      <c r="M4881" s="545" t="str">
        <f t="array" aca="1" ref="M4881" ca="1">IFERROR(_xludf.IFS(지출내역_LMT!$J4881="원천",지출내역_LMT!$K4881*3.3%*-1,지출내역_LMT!$J4881="원천/고용",SUM(지출내역_LMT!$K4881*3.3%*-1,지출내역_LMT!$K4881*75%*0.8%*-1)),"")</f>
        <v/>
      </c>
      <c r="N4881" s="545"/>
      <c r="O4881" s="541"/>
      <c r="P4881" s="541"/>
      <c r="Q4881" s="537"/>
      <c r="R4881" s="537"/>
      <c r="S4881" s="537"/>
    </row>
    <row r="4882" spans="2:19" ht="18.75" customHeight="1">
      <c r="B4882" s="540"/>
      <c r="C4882" s="540"/>
      <c r="D4882" s="538" t="str">
        <f ca="1">IFERROR(_xludf.XLOOKUP(E4882,예산코드!D:D,예산코드!A:A),"")</f>
        <v/>
      </c>
      <c r="E4882" s="540"/>
      <c r="F4882" s="542"/>
      <c r="G4882" s="506"/>
      <c r="H4882" s="507"/>
      <c r="I4882" s="540"/>
      <c r="J4882" s="540"/>
      <c r="K4882" s="543"/>
      <c r="L4882" s="543"/>
      <c r="M4882" s="543" t="str">
        <f t="array" aca="1" ref="M4882" ca="1">IFERROR(_xludf.IFS(지출내역_LMT!$J4882="원천",지출내역_LMT!$K4882*3.3%*-1,지출내역_LMT!$J4882="원천/고용",SUM(지출내역_LMT!$K4882*3.3%*-1,지출내역_LMT!$K4882*75%*0.8%*-1)),"")</f>
        <v/>
      </c>
      <c r="N4882" s="543"/>
      <c r="O4882" s="540"/>
      <c r="P4882" s="540"/>
      <c r="Q4882" s="537"/>
      <c r="R4882" s="537"/>
      <c r="S4882" s="537"/>
    </row>
    <row r="4883" spans="2:19" ht="18.75" customHeight="1">
      <c r="B4883" s="541"/>
      <c r="C4883" s="541"/>
      <c r="D4883" s="538" t="str">
        <f ca="1">IFERROR(_xludf.XLOOKUP(E4883,예산코드!D:D,예산코드!A:A),"")</f>
        <v/>
      </c>
      <c r="E4883" s="541"/>
      <c r="F4883" s="544"/>
      <c r="G4883" s="508"/>
      <c r="H4883" s="509"/>
      <c r="I4883" s="541"/>
      <c r="J4883" s="541"/>
      <c r="K4883" s="545"/>
      <c r="L4883" s="545"/>
      <c r="M4883" s="545" t="str">
        <f t="array" aca="1" ref="M4883" ca="1">IFERROR(_xludf.IFS(지출내역_LMT!$J4883="원천",지출내역_LMT!$K4883*3.3%*-1,지출내역_LMT!$J4883="원천/고용",SUM(지출내역_LMT!$K4883*3.3%*-1,지출내역_LMT!$K4883*75%*0.8%*-1)),"")</f>
        <v/>
      </c>
      <c r="N4883" s="545"/>
      <c r="O4883" s="541"/>
      <c r="P4883" s="541"/>
      <c r="Q4883" s="537"/>
      <c r="R4883" s="537"/>
      <c r="S4883" s="537"/>
    </row>
    <row r="4884" spans="2:19" ht="18.75" customHeight="1">
      <c r="B4884" s="540"/>
      <c r="C4884" s="540"/>
      <c r="D4884" s="538" t="str">
        <f ca="1">IFERROR(_xludf.XLOOKUP(E4884,예산코드!D:D,예산코드!A:A),"")</f>
        <v/>
      </c>
      <c r="E4884" s="540"/>
      <c r="F4884" s="542"/>
      <c r="G4884" s="506"/>
      <c r="H4884" s="507"/>
      <c r="I4884" s="540"/>
      <c r="J4884" s="540"/>
      <c r="K4884" s="543"/>
      <c r="L4884" s="543"/>
      <c r="M4884" s="543" t="str">
        <f t="array" aca="1" ref="M4884" ca="1">IFERROR(_xludf.IFS(지출내역_LMT!$J4884="원천",지출내역_LMT!$K4884*3.3%*-1,지출내역_LMT!$J4884="원천/고용",SUM(지출내역_LMT!$K4884*3.3%*-1,지출내역_LMT!$K4884*75%*0.8%*-1)),"")</f>
        <v/>
      </c>
      <c r="N4884" s="543"/>
      <c r="O4884" s="540"/>
      <c r="P4884" s="540"/>
      <c r="Q4884" s="537"/>
      <c r="R4884" s="537"/>
      <c r="S4884" s="537"/>
    </row>
    <row r="4885" spans="2:19" ht="18.75" customHeight="1">
      <c r="B4885" s="541"/>
      <c r="C4885" s="541"/>
      <c r="D4885" s="538" t="str">
        <f ca="1">IFERROR(_xludf.XLOOKUP(E4885,예산코드!D:D,예산코드!A:A),"")</f>
        <v/>
      </c>
      <c r="E4885" s="541"/>
      <c r="F4885" s="544"/>
      <c r="G4885" s="508"/>
      <c r="H4885" s="509"/>
      <c r="I4885" s="541"/>
      <c r="J4885" s="541"/>
      <c r="K4885" s="545"/>
      <c r="L4885" s="545"/>
      <c r="M4885" s="545" t="str">
        <f t="array" aca="1" ref="M4885" ca="1">IFERROR(_xludf.IFS(지출내역_LMT!$J4885="원천",지출내역_LMT!$K4885*3.3%*-1,지출내역_LMT!$J4885="원천/고용",SUM(지출내역_LMT!$K4885*3.3%*-1,지출내역_LMT!$K4885*75%*0.8%*-1)),"")</f>
        <v/>
      </c>
      <c r="N4885" s="545"/>
      <c r="O4885" s="541"/>
      <c r="P4885" s="541"/>
      <c r="Q4885" s="537"/>
      <c r="R4885" s="537"/>
      <c r="S4885" s="537"/>
    </row>
    <row r="4886" spans="2:19" ht="18.75" customHeight="1">
      <c r="B4886" s="540"/>
      <c r="C4886" s="540"/>
      <c r="D4886" s="538" t="str">
        <f ca="1">IFERROR(_xludf.XLOOKUP(E4886,예산코드!D:D,예산코드!A:A),"")</f>
        <v/>
      </c>
      <c r="E4886" s="540"/>
      <c r="F4886" s="542"/>
      <c r="G4886" s="506"/>
      <c r="H4886" s="507"/>
      <c r="I4886" s="540"/>
      <c r="J4886" s="540"/>
      <c r="K4886" s="543"/>
      <c r="L4886" s="543"/>
      <c r="M4886" s="543" t="str">
        <f t="array" aca="1" ref="M4886" ca="1">IFERROR(_xludf.IFS(지출내역_LMT!$J4886="원천",지출내역_LMT!$K4886*3.3%*-1,지출내역_LMT!$J4886="원천/고용",SUM(지출내역_LMT!$K4886*3.3%*-1,지출내역_LMT!$K4886*75%*0.8%*-1)),"")</f>
        <v/>
      </c>
      <c r="N4886" s="543"/>
      <c r="O4886" s="540"/>
      <c r="P4886" s="540"/>
      <c r="Q4886" s="537"/>
      <c r="R4886" s="537"/>
      <c r="S4886" s="537"/>
    </row>
    <row r="4887" spans="2:19" ht="18.75" customHeight="1">
      <c r="B4887" s="541"/>
      <c r="C4887" s="541"/>
      <c r="D4887" s="538" t="str">
        <f ca="1">IFERROR(_xludf.XLOOKUP(E4887,예산코드!D:D,예산코드!A:A),"")</f>
        <v/>
      </c>
      <c r="E4887" s="541"/>
      <c r="F4887" s="544"/>
      <c r="G4887" s="508"/>
      <c r="H4887" s="509"/>
      <c r="I4887" s="541"/>
      <c r="J4887" s="541"/>
      <c r="K4887" s="545"/>
      <c r="L4887" s="545"/>
      <c r="M4887" s="545" t="str">
        <f t="array" aca="1" ref="M4887" ca="1">IFERROR(_xludf.IFS(지출내역_LMT!$J4887="원천",지출내역_LMT!$K4887*3.3%*-1,지출내역_LMT!$J4887="원천/고용",SUM(지출내역_LMT!$K4887*3.3%*-1,지출내역_LMT!$K4887*75%*0.8%*-1)),"")</f>
        <v/>
      </c>
      <c r="N4887" s="545"/>
      <c r="O4887" s="541"/>
      <c r="P4887" s="541"/>
      <c r="Q4887" s="537"/>
      <c r="R4887" s="537"/>
      <c r="S4887" s="537"/>
    </row>
    <row r="4888" spans="2:19" ht="18.75" customHeight="1">
      <c r="B4888" s="540"/>
      <c r="C4888" s="540"/>
      <c r="D4888" s="538" t="str">
        <f ca="1">IFERROR(_xludf.XLOOKUP(E4888,예산코드!D:D,예산코드!A:A),"")</f>
        <v/>
      </c>
      <c r="E4888" s="540"/>
      <c r="F4888" s="542"/>
      <c r="G4888" s="506"/>
      <c r="H4888" s="507"/>
      <c r="I4888" s="540"/>
      <c r="J4888" s="540"/>
      <c r="K4888" s="543"/>
      <c r="L4888" s="543"/>
      <c r="M4888" s="543" t="str">
        <f t="array" aca="1" ref="M4888" ca="1">IFERROR(_xludf.IFS(지출내역_LMT!$J4888="원천",지출내역_LMT!$K4888*3.3%*-1,지출내역_LMT!$J4888="원천/고용",SUM(지출내역_LMT!$K4888*3.3%*-1,지출내역_LMT!$K4888*75%*0.8%*-1)),"")</f>
        <v/>
      </c>
      <c r="N4888" s="543"/>
      <c r="O4888" s="540"/>
      <c r="P4888" s="540"/>
      <c r="Q4888" s="537"/>
      <c r="R4888" s="537"/>
      <c r="S4888" s="537"/>
    </row>
    <row r="4889" spans="2:19" ht="18.75" customHeight="1">
      <c r="B4889" s="541"/>
      <c r="C4889" s="541"/>
      <c r="D4889" s="538" t="str">
        <f ca="1">IFERROR(_xludf.XLOOKUP(E4889,예산코드!D:D,예산코드!A:A),"")</f>
        <v/>
      </c>
      <c r="E4889" s="541"/>
      <c r="F4889" s="544"/>
      <c r="G4889" s="508"/>
      <c r="H4889" s="509"/>
      <c r="I4889" s="541"/>
      <c r="J4889" s="541"/>
      <c r="K4889" s="545"/>
      <c r="L4889" s="545"/>
      <c r="M4889" s="545" t="str">
        <f t="array" aca="1" ref="M4889" ca="1">IFERROR(_xludf.IFS(지출내역_LMT!$J4889="원천",지출내역_LMT!$K4889*3.3%*-1,지출내역_LMT!$J4889="원천/고용",SUM(지출내역_LMT!$K4889*3.3%*-1,지출내역_LMT!$K4889*75%*0.8%*-1)),"")</f>
        <v/>
      </c>
      <c r="N4889" s="545"/>
      <c r="O4889" s="541"/>
      <c r="P4889" s="541"/>
      <c r="Q4889" s="537"/>
      <c r="R4889" s="537"/>
      <c r="S4889" s="537"/>
    </row>
    <row r="4890" spans="2:19" ht="18.75" customHeight="1">
      <c r="B4890" s="540"/>
      <c r="C4890" s="540"/>
      <c r="D4890" s="538" t="str">
        <f ca="1">IFERROR(_xludf.XLOOKUP(E4890,예산코드!D:D,예산코드!A:A),"")</f>
        <v/>
      </c>
      <c r="E4890" s="540"/>
      <c r="F4890" s="542"/>
      <c r="G4890" s="506"/>
      <c r="H4890" s="507"/>
      <c r="I4890" s="540"/>
      <c r="J4890" s="540"/>
      <c r="K4890" s="543"/>
      <c r="L4890" s="543"/>
      <c r="M4890" s="543" t="str">
        <f t="array" aca="1" ref="M4890" ca="1">IFERROR(_xludf.IFS(지출내역_LMT!$J4890="원천",지출내역_LMT!$K4890*3.3%*-1,지출내역_LMT!$J4890="원천/고용",SUM(지출내역_LMT!$K4890*3.3%*-1,지출내역_LMT!$K4890*75%*0.8%*-1)),"")</f>
        <v/>
      </c>
      <c r="N4890" s="543"/>
      <c r="O4890" s="540"/>
      <c r="P4890" s="540"/>
      <c r="Q4890" s="537"/>
      <c r="R4890" s="537"/>
      <c r="S4890" s="537"/>
    </row>
    <row r="4891" spans="2:19" ht="18.75" customHeight="1">
      <c r="B4891" s="541"/>
      <c r="C4891" s="541"/>
      <c r="D4891" s="538" t="str">
        <f ca="1">IFERROR(_xludf.XLOOKUP(E4891,예산코드!D:D,예산코드!A:A),"")</f>
        <v/>
      </c>
      <c r="E4891" s="541"/>
      <c r="F4891" s="544"/>
      <c r="G4891" s="508"/>
      <c r="H4891" s="509"/>
      <c r="I4891" s="541"/>
      <c r="J4891" s="541"/>
      <c r="K4891" s="545"/>
      <c r="L4891" s="545"/>
      <c r="M4891" s="545" t="str">
        <f t="array" aca="1" ref="M4891" ca="1">IFERROR(_xludf.IFS(지출내역_LMT!$J4891="원천",지출내역_LMT!$K4891*3.3%*-1,지출내역_LMT!$J4891="원천/고용",SUM(지출내역_LMT!$K4891*3.3%*-1,지출내역_LMT!$K4891*75%*0.8%*-1)),"")</f>
        <v/>
      </c>
      <c r="N4891" s="545"/>
      <c r="O4891" s="541"/>
      <c r="P4891" s="541"/>
      <c r="Q4891" s="537"/>
      <c r="R4891" s="537"/>
      <c r="S4891" s="537"/>
    </row>
    <row r="4892" spans="2:19" ht="18.75" customHeight="1">
      <c r="B4892" s="540"/>
      <c r="C4892" s="540"/>
      <c r="D4892" s="538" t="str">
        <f ca="1">IFERROR(_xludf.XLOOKUP(E4892,예산코드!D:D,예산코드!A:A),"")</f>
        <v/>
      </c>
      <c r="E4892" s="540"/>
      <c r="F4892" s="542"/>
      <c r="G4892" s="506"/>
      <c r="H4892" s="507"/>
      <c r="I4892" s="540"/>
      <c r="J4892" s="540"/>
      <c r="K4892" s="543"/>
      <c r="L4892" s="543"/>
      <c r="M4892" s="543" t="str">
        <f t="array" aca="1" ref="M4892" ca="1">IFERROR(_xludf.IFS(지출내역_LMT!$J4892="원천",지출내역_LMT!$K4892*3.3%*-1,지출내역_LMT!$J4892="원천/고용",SUM(지출내역_LMT!$K4892*3.3%*-1,지출내역_LMT!$K4892*75%*0.8%*-1)),"")</f>
        <v/>
      </c>
      <c r="N4892" s="543"/>
      <c r="O4892" s="540"/>
      <c r="P4892" s="540"/>
      <c r="Q4892" s="537"/>
      <c r="R4892" s="537"/>
      <c r="S4892" s="537"/>
    </row>
    <row r="4893" spans="2:19" ht="18.75" customHeight="1">
      <c r="B4893" s="541"/>
      <c r="C4893" s="541"/>
      <c r="D4893" s="538" t="str">
        <f ca="1">IFERROR(_xludf.XLOOKUP(E4893,예산코드!D:D,예산코드!A:A),"")</f>
        <v/>
      </c>
      <c r="E4893" s="541"/>
      <c r="F4893" s="544"/>
      <c r="G4893" s="508"/>
      <c r="H4893" s="509"/>
      <c r="I4893" s="541"/>
      <c r="J4893" s="541"/>
      <c r="K4893" s="545"/>
      <c r="L4893" s="545"/>
      <c r="M4893" s="545" t="str">
        <f t="array" aca="1" ref="M4893" ca="1">IFERROR(_xludf.IFS(지출내역_LMT!$J4893="원천",지출내역_LMT!$K4893*3.3%*-1,지출내역_LMT!$J4893="원천/고용",SUM(지출내역_LMT!$K4893*3.3%*-1,지출내역_LMT!$K4893*75%*0.8%*-1)),"")</f>
        <v/>
      </c>
      <c r="N4893" s="545"/>
      <c r="O4893" s="541"/>
      <c r="P4893" s="541"/>
      <c r="Q4893" s="537"/>
      <c r="R4893" s="537"/>
      <c r="S4893" s="537"/>
    </row>
    <row r="4894" spans="2:19" ht="18.75" customHeight="1">
      <c r="B4894" s="540"/>
      <c r="C4894" s="540"/>
      <c r="D4894" s="538" t="str">
        <f ca="1">IFERROR(_xludf.XLOOKUP(E4894,예산코드!D:D,예산코드!A:A),"")</f>
        <v/>
      </c>
      <c r="E4894" s="540"/>
      <c r="F4894" s="542"/>
      <c r="G4894" s="506"/>
      <c r="H4894" s="507"/>
      <c r="I4894" s="540"/>
      <c r="J4894" s="540"/>
      <c r="K4894" s="543"/>
      <c r="L4894" s="543"/>
      <c r="M4894" s="543" t="str">
        <f t="array" aca="1" ref="M4894" ca="1">IFERROR(_xludf.IFS(지출내역_LMT!$J4894="원천",지출내역_LMT!$K4894*3.3%*-1,지출내역_LMT!$J4894="원천/고용",SUM(지출내역_LMT!$K4894*3.3%*-1,지출내역_LMT!$K4894*75%*0.8%*-1)),"")</f>
        <v/>
      </c>
      <c r="N4894" s="543"/>
      <c r="O4894" s="540"/>
      <c r="P4894" s="540"/>
      <c r="Q4894" s="537"/>
      <c r="R4894" s="537"/>
      <c r="S4894" s="537"/>
    </row>
    <row r="4895" spans="2:19" ht="18.75" customHeight="1">
      <c r="B4895" s="541"/>
      <c r="C4895" s="541"/>
      <c r="D4895" s="538" t="str">
        <f ca="1">IFERROR(_xludf.XLOOKUP(E4895,예산코드!D:D,예산코드!A:A),"")</f>
        <v/>
      </c>
      <c r="E4895" s="541"/>
      <c r="F4895" s="544"/>
      <c r="G4895" s="508"/>
      <c r="H4895" s="509"/>
      <c r="I4895" s="541"/>
      <c r="J4895" s="541"/>
      <c r="K4895" s="545"/>
      <c r="L4895" s="545"/>
      <c r="M4895" s="545" t="str">
        <f t="array" aca="1" ref="M4895" ca="1">IFERROR(_xludf.IFS(지출내역_LMT!$J4895="원천",지출내역_LMT!$K4895*3.3%*-1,지출내역_LMT!$J4895="원천/고용",SUM(지출내역_LMT!$K4895*3.3%*-1,지출내역_LMT!$K4895*75%*0.8%*-1)),"")</f>
        <v/>
      </c>
      <c r="N4895" s="545"/>
      <c r="O4895" s="541"/>
      <c r="P4895" s="541"/>
      <c r="Q4895" s="537"/>
      <c r="R4895" s="537"/>
      <c r="S4895" s="537"/>
    </row>
    <row r="4896" spans="2:19" ht="18.75" customHeight="1">
      <c r="B4896" s="540"/>
      <c r="C4896" s="540"/>
      <c r="D4896" s="538" t="str">
        <f ca="1">IFERROR(_xludf.XLOOKUP(E4896,예산코드!D:D,예산코드!A:A),"")</f>
        <v/>
      </c>
      <c r="E4896" s="540"/>
      <c r="F4896" s="542"/>
      <c r="G4896" s="506"/>
      <c r="H4896" s="507"/>
      <c r="I4896" s="540"/>
      <c r="J4896" s="540"/>
      <c r="K4896" s="543"/>
      <c r="L4896" s="543"/>
      <c r="M4896" s="543" t="str">
        <f t="array" aca="1" ref="M4896" ca="1">IFERROR(_xludf.IFS(지출내역_LMT!$J4896="원천",지출내역_LMT!$K4896*3.3%*-1,지출내역_LMT!$J4896="원천/고용",SUM(지출내역_LMT!$K4896*3.3%*-1,지출내역_LMT!$K4896*75%*0.8%*-1)),"")</f>
        <v/>
      </c>
      <c r="N4896" s="543"/>
      <c r="O4896" s="540"/>
      <c r="P4896" s="540"/>
      <c r="Q4896" s="537"/>
      <c r="R4896" s="537"/>
      <c r="S4896" s="537"/>
    </row>
    <row r="4897" spans="2:19" ht="18.75" customHeight="1">
      <c r="B4897" s="541"/>
      <c r="C4897" s="541"/>
      <c r="D4897" s="538" t="str">
        <f ca="1">IFERROR(_xludf.XLOOKUP(E4897,예산코드!D:D,예산코드!A:A),"")</f>
        <v/>
      </c>
      <c r="E4897" s="541"/>
      <c r="F4897" s="544"/>
      <c r="G4897" s="508"/>
      <c r="H4897" s="509"/>
      <c r="I4897" s="541"/>
      <c r="J4897" s="541"/>
      <c r="K4897" s="545"/>
      <c r="L4897" s="545"/>
      <c r="M4897" s="545" t="str">
        <f t="array" aca="1" ref="M4897" ca="1">IFERROR(_xludf.IFS(지출내역_LMT!$J4897="원천",지출내역_LMT!$K4897*3.3%*-1,지출내역_LMT!$J4897="원천/고용",SUM(지출내역_LMT!$K4897*3.3%*-1,지출내역_LMT!$K4897*75%*0.8%*-1)),"")</f>
        <v/>
      </c>
      <c r="N4897" s="545"/>
      <c r="O4897" s="541"/>
      <c r="P4897" s="541"/>
      <c r="Q4897" s="537"/>
      <c r="R4897" s="537"/>
      <c r="S4897" s="537"/>
    </row>
    <row r="4898" spans="2:19" ht="18.75" customHeight="1">
      <c r="B4898" s="540"/>
      <c r="C4898" s="540"/>
      <c r="D4898" s="538" t="str">
        <f ca="1">IFERROR(_xludf.XLOOKUP(E4898,예산코드!D:D,예산코드!A:A),"")</f>
        <v/>
      </c>
      <c r="E4898" s="540"/>
      <c r="F4898" s="542"/>
      <c r="G4898" s="506"/>
      <c r="H4898" s="507"/>
      <c r="I4898" s="540"/>
      <c r="J4898" s="540"/>
      <c r="K4898" s="543"/>
      <c r="L4898" s="543"/>
      <c r="M4898" s="543" t="str">
        <f t="array" aca="1" ref="M4898" ca="1">IFERROR(_xludf.IFS(지출내역_LMT!$J4898="원천",지출내역_LMT!$K4898*3.3%*-1,지출내역_LMT!$J4898="원천/고용",SUM(지출내역_LMT!$K4898*3.3%*-1,지출내역_LMT!$K4898*75%*0.8%*-1)),"")</f>
        <v/>
      </c>
      <c r="N4898" s="543"/>
      <c r="O4898" s="540"/>
      <c r="P4898" s="540"/>
      <c r="Q4898" s="537"/>
      <c r="R4898" s="537"/>
      <c r="S4898" s="537"/>
    </row>
    <row r="4899" spans="2:19" ht="18.75" customHeight="1">
      <c r="B4899" s="541"/>
      <c r="C4899" s="541"/>
      <c r="D4899" s="538" t="str">
        <f ca="1">IFERROR(_xludf.XLOOKUP(E4899,예산코드!D:D,예산코드!A:A),"")</f>
        <v/>
      </c>
      <c r="E4899" s="541"/>
      <c r="F4899" s="544"/>
      <c r="G4899" s="508"/>
      <c r="H4899" s="509"/>
      <c r="I4899" s="541"/>
      <c r="J4899" s="541"/>
      <c r="K4899" s="545"/>
      <c r="L4899" s="545"/>
      <c r="M4899" s="545" t="str">
        <f t="array" aca="1" ref="M4899" ca="1">IFERROR(_xludf.IFS(지출내역_LMT!$J4899="원천",지출내역_LMT!$K4899*3.3%*-1,지출내역_LMT!$J4899="원천/고용",SUM(지출내역_LMT!$K4899*3.3%*-1,지출내역_LMT!$K4899*75%*0.8%*-1)),"")</f>
        <v/>
      </c>
      <c r="N4899" s="545"/>
      <c r="O4899" s="541"/>
      <c r="P4899" s="541"/>
      <c r="Q4899" s="537"/>
      <c r="R4899" s="537"/>
      <c r="S4899" s="537"/>
    </row>
    <row r="4900" spans="2:19" ht="18.75" customHeight="1">
      <c r="B4900" s="540"/>
      <c r="C4900" s="540"/>
      <c r="D4900" s="538" t="str">
        <f ca="1">IFERROR(_xludf.XLOOKUP(E4900,예산코드!D:D,예산코드!A:A),"")</f>
        <v/>
      </c>
      <c r="E4900" s="540"/>
      <c r="F4900" s="542"/>
      <c r="G4900" s="506"/>
      <c r="H4900" s="507"/>
      <c r="I4900" s="540"/>
      <c r="J4900" s="540"/>
      <c r="K4900" s="543"/>
      <c r="L4900" s="543"/>
      <c r="M4900" s="543" t="str">
        <f t="array" aca="1" ref="M4900" ca="1">IFERROR(_xludf.IFS(지출내역_LMT!$J4900="원천",지출내역_LMT!$K4900*3.3%*-1,지출내역_LMT!$J4900="원천/고용",SUM(지출내역_LMT!$K4900*3.3%*-1,지출내역_LMT!$K4900*75%*0.8%*-1)),"")</f>
        <v/>
      </c>
      <c r="N4900" s="543"/>
      <c r="O4900" s="540"/>
      <c r="P4900" s="540"/>
      <c r="Q4900" s="537"/>
      <c r="R4900" s="537"/>
      <c r="S4900" s="537"/>
    </row>
    <row r="4901" spans="2:19" ht="18.75" customHeight="1">
      <c r="B4901" s="541"/>
      <c r="C4901" s="541"/>
      <c r="D4901" s="538" t="str">
        <f ca="1">IFERROR(_xludf.XLOOKUP(E4901,예산코드!D:D,예산코드!A:A),"")</f>
        <v/>
      </c>
      <c r="E4901" s="541"/>
      <c r="F4901" s="544"/>
      <c r="G4901" s="508"/>
      <c r="H4901" s="509"/>
      <c r="I4901" s="541"/>
      <c r="J4901" s="541"/>
      <c r="K4901" s="545"/>
      <c r="L4901" s="545"/>
      <c r="M4901" s="545" t="str">
        <f t="array" aca="1" ref="M4901" ca="1">IFERROR(_xludf.IFS(지출내역_LMT!$J4901="원천",지출내역_LMT!$K4901*3.3%*-1,지출내역_LMT!$J4901="원천/고용",SUM(지출내역_LMT!$K4901*3.3%*-1,지출내역_LMT!$K4901*75%*0.8%*-1)),"")</f>
        <v/>
      </c>
      <c r="N4901" s="545"/>
      <c r="O4901" s="541"/>
      <c r="P4901" s="541"/>
      <c r="Q4901" s="537"/>
      <c r="R4901" s="537"/>
      <c r="S4901" s="537"/>
    </row>
    <row r="4902" spans="2:19" ht="18.75" customHeight="1">
      <c r="B4902" s="540"/>
      <c r="C4902" s="540"/>
      <c r="D4902" s="538" t="str">
        <f ca="1">IFERROR(_xludf.XLOOKUP(E4902,예산코드!D:D,예산코드!A:A),"")</f>
        <v/>
      </c>
      <c r="E4902" s="540"/>
      <c r="F4902" s="542"/>
      <c r="G4902" s="506"/>
      <c r="H4902" s="507"/>
      <c r="I4902" s="540"/>
      <c r="J4902" s="540"/>
      <c r="K4902" s="543"/>
      <c r="L4902" s="543"/>
      <c r="M4902" s="543" t="str">
        <f t="array" aca="1" ref="M4902" ca="1">IFERROR(_xludf.IFS(지출내역_LMT!$J4902="원천",지출내역_LMT!$K4902*3.3%*-1,지출내역_LMT!$J4902="원천/고용",SUM(지출내역_LMT!$K4902*3.3%*-1,지출내역_LMT!$K4902*75%*0.8%*-1)),"")</f>
        <v/>
      </c>
      <c r="N4902" s="543"/>
      <c r="O4902" s="540"/>
      <c r="P4902" s="540"/>
      <c r="Q4902" s="537"/>
      <c r="R4902" s="537"/>
      <c r="S4902" s="537"/>
    </row>
    <row r="4903" spans="2:19" ht="18.75" customHeight="1">
      <c r="B4903" s="541"/>
      <c r="C4903" s="541"/>
      <c r="D4903" s="538" t="str">
        <f ca="1">IFERROR(_xludf.XLOOKUP(E4903,예산코드!D:D,예산코드!A:A),"")</f>
        <v/>
      </c>
      <c r="E4903" s="541"/>
      <c r="F4903" s="544"/>
      <c r="G4903" s="508"/>
      <c r="H4903" s="509"/>
      <c r="I4903" s="541"/>
      <c r="J4903" s="541"/>
      <c r="K4903" s="545"/>
      <c r="L4903" s="545"/>
      <c r="M4903" s="545" t="str">
        <f t="array" aca="1" ref="M4903" ca="1">IFERROR(_xludf.IFS(지출내역_LMT!$J4903="원천",지출내역_LMT!$K4903*3.3%*-1,지출내역_LMT!$J4903="원천/고용",SUM(지출내역_LMT!$K4903*3.3%*-1,지출내역_LMT!$K4903*75%*0.8%*-1)),"")</f>
        <v/>
      </c>
      <c r="N4903" s="545"/>
      <c r="O4903" s="541"/>
      <c r="P4903" s="541"/>
      <c r="Q4903" s="537"/>
      <c r="R4903" s="537"/>
      <c r="S4903" s="537"/>
    </row>
    <row r="4904" spans="2:19" ht="18.75" customHeight="1">
      <c r="B4904" s="540"/>
      <c r="C4904" s="540"/>
      <c r="D4904" s="538" t="str">
        <f ca="1">IFERROR(_xludf.XLOOKUP(E4904,예산코드!D:D,예산코드!A:A),"")</f>
        <v/>
      </c>
      <c r="E4904" s="540"/>
      <c r="F4904" s="542"/>
      <c r="G4904" s="506"/>
      <c r="H4904" s="507"/>
      <c r="I4904" s="540"/>
      <c r="J4904" s="540"/>
      <c r="K4904" s="543"/>
      <c r="L4904" s="543"/>
      <c r="M4904" s="543" t="str">
        <f t="array" aca="1" ref="M4904" ca="1">IFERROR(_xludf.IFS(지출내역_LMT!$J4904="원천",지출내역_LMT!$K4904*3.3%*-1,지출내역_LMT!$J4904="원천/고용",SUM(지출내역_LMT!$K4904*3.3%*-1,지출내역_LMT!$K4904*75%*0.8%*-1)),"")</f>
        <v/>
      </c>
      <c r="N4904" s="543"/>
      <c r="O4904" s="540"/>
      <c r="P4904" s="540"/>
      <c r="Q4904" s="537"/>
      <c r="R4904" s="537"/>
      <c r="S4904" s="537"/>
    </row>
    <row r="4905" spans="2:19" ht="18.75" customHeight="1">
      <c r="B4905" s="541"/>
      <c r="C4905" s="541"/>
      <c r="D4905" s="538" t="str">
        <f ca="1">IFERROR(_xludf.XLOOKUP(E4905,예산코드!D:D,예산코드!A:A),"")</f>
        <v/>
      </c>
      <c r="E4905" s="541"/>
      <c r="F4905" s="544"/>
      <c r="G4905" s="508"/>
      <c r="H4905" s="509"/>
      <c r="I4905" s="541"/>
      <c r="J4905" s="541"/>
      <c r="K4905" s="545"/>
      <c r="L4905" s="545"/>
      <c r="M4905" s="545" t="str">
        <f t="array" aca="1" ref="M4905" ca="1">IFERROR(_xludf.IFS(지출내역_LMT!$J4905="원천",지출내역_LMT!$K4905*3.3%*-1,지출내역_LMT!$J4905="원천/고용",SUM(지출내역_LMT!$K4905*3.3%*-1,지출내역_LMT!$K4905*75%*0.8%*-1)),"")</f>
        <v/>
      </c>
      <c r="N4905" s="545"/>
      <c r="O4905" s="541"/>
      <c r="P4905" s="541"/>
      <c r="Q4905" s="537"/>
      <c r="R4905" s="537"/>
      <c r="S4905" s="537"/>
    </row>
    <row r="4906" spans="2:19" ht="18.75" customHeight="1">
      <c r="B4906" s="540"/>
      <c r="C4906" s="540"/>
      <c r="D4906" s="538" t="str">
        <f ca="1">IFERROR(_xludf.XLOOKUP(E4906,예산코드!D:D,예산코드!A:A),"")</f>
        <v/>
      </c>
      <c r="E4906" s="540"/>
      <c r="F4906" s="542"/>
      <c r="G4906" s="506"/>
      <c r="H4906" s="507"/>
      <c r="I4906" s="540"/>
      <c r="J4906" s="540"/>
      <c r="K4906" s="543"/>
      <c r="L4906" s="543"/>
      <c r="M4906" s="543" t="str">
        <f t="array" aca="1" ref="M4906" ca="1">IFERROR(_xludf.IFS(지출내역_LMT!$J4906="원천",지출내역_LMT!$K4906*3.3%*-1,지출내역_LMT!$J4906="원천/고용",SUM(지출내역_LMT!$K4906*3.3%*-1,지출내역_LMT!$K4906*75%*0.8%*-1)),"")</f>
        <v/>
      </c>
      <c r="N4906" s="543"/>
      <c r="O4906" s="540"/>
      <c r="P4906" s="540"/>
      <c r="Q4906" s="537"/>
      <c r="R4906" s="537"/>
      <c r="S4906" s="537"/>
    </row>
    <row r="4907" spans="2:19" ht="18.75" customHeight="1">
      <c r="B4907" s="541"/>
      <c r="C4907" s="541"/>
      <c r="D4907" s="538" t="str">
        <f ca="1">IFERROR(_xludf.XLOOKUP(E4907,예산코드!D:D,예산코드!A:A),"")</f>
        <v/>
      </c>
      <c r="E4907" s="541"/>
      <c r="F4907" s="544"/>
      <c r="G4907" s="508"/>
      <c r="H4907" s="509"/>
      <c r="I4907" s="541"/>
      <c r="J4907" s="541"/>
      <c r="K4907" s="545"/>
      <c r="L4907" s="545"/>
      <c r="M4907" s="545" t="str">
        <f t="array" aca="1" ref="M4907" ca="1">IFERROR(_xludf.IFS(지출내역_LMT!$J4907="원천",지출내역_LMT!$K4907*3.3%*-1,지출내역_LMT!$J4907="원천/고용",SUM(지출내역_LMT!$K4907*3.3%*-1,지출내역_LMT!$K4907*75%*0.8%*-1)),"")</f>
        <v/>
      </c>
      <c r="N4907" s="545"/>
      <c r="O4907" s="541"/>
      <c r="P4907" s="541"/>
      <c r="Q4907" s="537"/>
      <c r="R4907" s="537"/>
      <c r="S4907" s="537"/>
    </row>
    <row r="4908" spans="2:19" ht="18.75" customHeight="1">
      <c r="B4908" s="540"/>
      <c r="C4908" s="540"/>
      <c r="D4908" s="538" t="str">
        <f ca="1">IFERROR(_xludf.XLOOKUP(E4908,예산코드!D:D,예산코드!A:A),"")</f>
        <v/>
      </c>
      <c r="E4908" s="540"/>
      <c r="F4908" s="542"/>
      <c r="G4908" s="506"/>
      <c r="H4908" s="507"/>
      <c r="I4908" s="540"/>
      <c r="J4908" s="540"/>
      <c r="K4908" s="543"/>
      <c r="L4908" s="543"/>
      <c r="M4908" s="543" t="str">
        <f t="array" aca="1" ref="M4908" ca="1">IFERROR(_xludf.IFS(지출내역_LMT!$J4908="원천",지출내역_LMT!$K4908*3.3%*-1,지출내역_LMT!$J4908="원천/고용",SUM(지출내역_LMT!$K4908*3.3%*-1,지출내역_LMT!$K4908*75%*0.8%*-1)),"")</f>
        <v/>
      </c>
      <c r="N4908" s="543"/>
      <c r="O4908" s="540"/>
      <c r="P4908" s="540"/>
      <c r="Q4908" s="537"/>
      <c r="R4908" s="537"/>
      <c r="S4908" s="537"/>
    </row>
    <row r="4909" spans="2:19" ht="18.75" customHeight="1">
      <c r="B4909" s="541"/>
      <c r="C4909" s="541"/>
      <c r="D4909" s="538" t="str">
        <f ca="1">IFERROR(_xludf.XLOOKUP(E4909,예산코드!D:D,예산코드!A:A),"")</f>
        <v/>
      </c>
      <c r="E4909" s="541"/>
      <c r="F4909" s="544"/>
      <c r="G4909" s="508"/>
      <c r="H4909" s="509"/>
      <c r="I4909" s="541"/>
      <c r="J4909" s="541"/>
      <c r="K4909" s="545"/>
      <c r="L4909" s="545"/>
      <c r="M4909" s="545" t="str">
        <f t="array" aca="1" ref="M4909" ca="1">IFERROR(_xludf.IFS(지출내역_LMT!$J4909="원천",지출내역_LMT!$K4909*3.3%*-1,지출내역_LMT!$J4909="원천/고용",SUM(지출내역_LMT!$K4909*3.3%*-1,지출내역_LMT!$K4909*75%*0.8%*-1)),"")</f>
        <v/>
      </c>
      <c r="N4909" s="545"/>
      <c r="O4909" s="541"/>
      <c r="P4909" s="541"/>
      <c r="Q4909" s="537"/>
      <c r="R4909" s="537"/>
      <c r="S4909" s="537"/>
    </row>
    <row r="4910" spans="2:19" ht="18.75" customHeight="1">
      <c r="B4910" s="540"/>
      <c r="C4910" s="540"/>
      <c r="D4910" s="538" t="str">
        <f ca="1">IFERROR(_xludf.XLOOKUP(E4910,예산코드!D:D,예산코드!A:A),"")</f>
        <v/>
      </c>
      <c r="E4910" s="540"/>
      <c r="F4910" s="542"/>
      <c r="G4910" s="506"/>
      <c r="H4910" s="507"/>
      <c r="I4910" s="540"/>
      <c r="J4910" s="540"/>
      <c r="K4910" s="543"/>
      <c r="L4910" s="543"/>
      <c r="M4910" s="543" t="str">
        <f t="array" aca="1" ref="M4910" ca="1">IFERROR(_xludf.IFS(지출내역_LMT!$J4910="원천",지출내역_LMT!$K4910*3.3%*-1,지출내역_LMT!$J4910="원천/고용",SUM(지출내역_LMT!$K4910*3.3%*-1,지출내역_LMT!$K4910*75%*0.8%*-1)),"")</f>
        <v/>
      </c>
      <c r="N4910" s="543"/>
      <c r="O4910" s="540"/>
      <c r="P4910" s="540"/>
      <c r="Q4910" s="537"/>
      <c r="R4910" s="537"/>
      <c r="S4910" s="537"/>
    </row>
    <row r="4911" spans="2:19" ht="18.75" customHeight="1">
      <c r="B4911" s="541"/>
      <c r="C4911" s="541"/>
      <c r="D4911" s="538" t="str">
        <f ca="1">IFERROR(_xludf.XLOOKUP(E4911,예산코드!D:D,예산코드!A:A),"")</f>
        <v/>
      </c>
      <c r="E4911" s="541"/>
      <c r="F4911" s="544"/>
      <c r="G4911" s="508"/>
      <c r="H4911" s="509"/>
      <c r="I4911" s="541"/>
      <c r="J4911" s="541"/>
      <c r="K4911" s="545"/>
      <c r="L4911" s="545"/>
      <c r="M4911" s="545" t="str">
        <f t="array" aca="1" ref="M4911" ca="1">IFERROR(_xludf.IFS(지출내역_LMT!$J4911="원천",지출내역_LMT!$K4911*3.3%*-1,지출내역_LMT!$J4911="원천/고용",SUM(지출내역_LMT!$K4911*3.3%*-1,지출내역_LMT!$K4911*75%*0.8%*-1)),"")</f>
        <v/>
      </c>
      <c r="N4911" s="545"/>
      <c r="O4911" s="541"/>
      <c r="P4911" s="541"/>
      <c r="Q4911" s="537"/>
      <c r="R4911" s="537"/>
      <c r="S4911" s="537"/>
    </row>
    <row r="4912" spans="2:19" ht="18.75" customHeight="1">
      <c r="B4912" s="540"/>
      <c r="C4912" s="540"/>
      <c r="D4912" s="538" t="str">
        <f ca="1">IFERROR(_xludf.XLOOKUP(E4912,예산코드!D:D,예산코드!A:A),"")</f>
        <v/>
      </c>
      <c r="E4912" s="540"/>
      <c r="F4912" s="542"/>
      <c r="G4912" s="506"/>
      <c r="H4912" s="507"/>
      <c r="I4912" s="540"/>
      <c r="J4912" s="540"/>
      <c r="K4912" s="543"/>
      <c r="L4912" s="543"/>
      <c r="M4912" s="543" t="str">
        <f t="array" aca="1" ref="M4912" ca="1">IFERROR(_xludf.IFS(지출내역_LMT!$J4912="원천",지출내역_LMT!$K4912*3.3%*-1,지출내역_LMT!$J4912="원천/고용",SUM(지출내역_LMT!$K4912*3.3%*-1,지출내역_LMT!$K4912*75%*0.8%*-1)),"")</f>
        <v/>
      </c>
      <c r="N4912" s="543"/>
      <c r="O4912" s="540"/>
      <c r="P4912" s="540"/>
      <c r="Q4912" s="537"/>
      <c r="R4912" s="537"/>
      <c r="S4912" s="537"/>
    </row>
    <row r="4913" spans="2:19" ht="18.75" customHeight="1">
      <c r="B4913" s="541"/>
      <c r="C4913" s="541"/>
      <c r="D4913" s="538" t="str">
        <f ca="1">IFERROR(_xludf.XLOOKUP(E4913,예산코드!D:D,예산코드!A:A),"")</f>
        <v/>
      </c>
      <c r="E4913" s="541"/>
      <c r="F4913" s="544"/>
      <c r="G4913" s="508"/>
      <c r="H4913" s="509"/>
      <c r="I4913" s="541"/>
      <c r="J4913" s="541"/>
      <c r="K4913" s="545"/>
      <c r="L4913" s="545"/>
      <c r="M4913" s="545" t="str">
        <f t="array" aca="1" ref="M4913" ca="1">IFERROR(_xludf.IFS(지출내역_LMT!$J4913="원천",지출내역_LMT!$K4913*3.3%*-1,지출내역_LMT!$J4913="원천/고용",SUM(지출내역_LMT!$K4913*3.3%*-1,지출내역_LMT!$K4913*75%*0.8%*-1)),"")</f>
        <v/>
      </c>
      <c r="N4913" s="545"/>
      <c r="O4913" s="541"/>
      <c r="P4913" s="541"/>
      <c r="Q4913" s="537"/>
      <c r="R4913" s="537"/>
      <c r="S4913" s="537"/>
    </row>
    <row r="4914" spans="2:19" ht="18.75" customHeight="1">
      <c r="B4914" s="540"/>
      <c r="C4914" s="540"/>
      <c r="D4914" s="538" t="str">
        <f ca="1">IFERROR(_xludf.XLOOKUP(E4914,예산코드!D:D,예산코드!A:A),"")</f>
        <v/>
      </c>
      <c r="E4914" s="540"/>
      <c r="F4914" s="542"/>
      <c r="G4914" s="506"/>
      <c r="H4914" s="507"/>
      <c r="I4914" s="540"/>
      <c r="J4914" s="540"/>
      <c r="K4914" s="543"/>
      <c r="L4914" s="543"/>
      <c r="M4914" s="543" t="str">
        <f t="array" aca="1" ref="M4914" ca="1">IFERROR(_xludf.IFS(지출내역_LMT!$J4914="원천",지출내역_LMT!$K4914*3.3%*-1,지출내역_LMT!$J4914="원천/고용",SUM(지출내역_LMT!$K4914*3.3%*-1,지출내역_LMT!$K4914*75%*0.8%*-1)),"")</f>
        <v/>
      </c>
      <c r="N4914" s="543"/>
      <c r="O4914" s="540"/>
      <c r="P4914" s="540"/>
      <c r="Q4914" s="537"/>
      <c r="R4914" s="537"/>
      <c r="S4914" s="537"/>
    </row>
    <row r="4915" spans="2:19" ht="18.75" customHeight="1">
      <c r="B4915" s="541"/>
      <c r="C4915" s="541"/>
      <c r="D4915" s="538" t="str">
        <f ca="1">IFERROR(_xludf.XLOOKUP(E4915,예산코드!D:D,예산코드!A:A),"")</f>
        <v/>
      </c>
      <c r="E4915" s="541"/>
      <c r="F4915" s="544"/>
      <c r="G4915" s="508"/>
      <c r="H4915" s="509"/>
      <c r="I4915" s="541"/>
      <c r="J4915" s="541"/>
      <c r="K4915" s="545"/>
      <c r="L4915" s="545"/>
      <c r="M4915" s="545" t="str">
        <f t="array" aca="1" ref="M4915" ca="1">IFERROR(_xludf.IFS(지출내역_LMT!$J4915="원천",지출내역_LMT!$K4915*3.3%*-1,지출내역_LMT!$J4915="원천/고용",SUM(지출내역_LMT!$K4915*3.3%*-1,지출내역_LMT!$K4915*75%*0.8%*-1)),"")</f>
        <v/>
      </c>
      <c r="N4915" s="545"/>
      <c r="O4915" s="541"/>
      <c r="P4915" s="541"/>
      <c r="Q4915" s="537"/>
      <c r="R4915" s="537"/>
      <c r="S4915" s="537"/>
    </row>
    <row r="4916" spans="2:19" ht="18.75" customHeight="1">
      <c r="B4916" s="540"/>
      <c r="C4916" s="540"/>
      <c r="D4916" s="538" t="str">
        <f ca="1">IFERROR(_xludf.XLOOKUP(E4916,예산코드!D:D,예산코드!A:A),"")</f>
        <v/>
      </c>
      <c r="E4916" s="540"/>
      <c r="F4916" s="542"/>
      <c r="G4916" s="506"/>
      <c r="H4916" s="507"/>
      <c r="I4916" s="540"/>
      <c r="J4916" s="540"/>
      <c r="K4916" s="543"/>
      <c r="L4916" s="543"/>
      <c r="M4916" s="543" t="str">
        <f t="array" aca="1" ref="M4916" ca="1">IFERROR(_xludf.IFS(지출내역_LMT!$J4916="원천",지출내역_LMT!$K4916*3.3%*-1,지출내역_LMT!$J4916="원천/고용",SUM(지출내역_LMT!$K4916*3.3%*-1,지출내역_LMT!$K4916*75%*0.8%*-1)),"")</f>
        <v/>
      </c>
      <c r="N4916" s="543"/>
      <c r="O4916" s="540"/>
      <c r="P4916" s="540"/>
      <c r="Q4916" s="537"/>
      <c r="R4916" s="537"/>
      <c r="S4916" s="537"/>
    </row>
    <row r="4917" spans="2:19" ht="18.75" customHeight="1">
      <c r="B4917" s="541"/>
      <c r="C4917" s="541"/>
      <c r="D4917" s="538" t="str">
        <f ca="1">IFERROR(_xludf.XLOOKUP(E4917,예산코드!D:D,예산코드!A:A),"")</f>
        <v/>
      </c>
      <c r="E4917" s="541"/>
      <c r="F4917" s="544"/>
      <c r="G4917" s="508"/>
      <c r="H4917" s="509"/>
      <c r="I4917" s="541"/>
      <c r="J4917" s="541"/>
      <c r="K4917" s="545"/>
      <c r="L4917" s="545"/>
      <c r="M4917" s="545" t="str">
        <f t="array" aca="1" ref="M4917" ca="1">IFERROR(_xludf.IFS(지출내역_LMT!$J4917="원천",지출내역_LMT!$K4917*3.3%*-1,지출내역_LMT!$J4917="원천/고용",SUM(지출내역_LMT!$K4917*3.3%*-1,지출내역_LMT!$K4917*75%*0.8%*-1)),"")</f>
        <v/>
      </c>
      <c r="N4917" s="545"/>
      <c r="O4917" s="541"/>
      <c r="P4917" s="541"/>
      <c r="Q4917" s="537"/>
      <c r="R4917" s="537"/>
      <c r="S4917" s="537"/>
    </row>
    <row r="4918" spans="2:19" ht="18.75" customHeight="1">
      <c r="B4918" s="540"/>
      <c r="C4918" s="540"/>
      <c r="D4918" s="538" t="str">
        <f ca="1">IFERROR(_xludf.XLOOKUP(E4918,예산코드!D:D,예산코드!A:A),"")</f>
        <v/>
      </c>
      <c r="E4918" s="540"/>
      <c r="F4918" s="542"/>
      <c r="G4918" s="506"/>
      <c r="H4918" s="507"/>
      <c r="I4918" s="540"/>
      <c r="J4918" s="540"/>
      <c r="K4918" s="543"/>
      <c r="L4918" s="543"/>
      <c r="M4918" s="543" t="str">
        <f t="array" aca="1" ref="M4918" ca="1">IFERROR(_xludf.IFS(지출내역_LMT!$J4918="원천",지출내역_LMT!$K4918*3.3%*-1,지출내역_LMT!$J4918="원천/고용",SUM(지출내역_LMT!$K4918*3.3%*-1,지출내역_LMT!$K4918*75%*0.8%*-1)),"")</f>
        <v/>
      </c>
      <c r="N4918" s="543"/>
      <c r="O4918" s="540"/>
      <c r="P4918" s="540"/>
      <c r="Q4918" s="537"/>
      <c r="R4918" s="537"/>
      <c r="S4918" s="537"/>
    </row>
    <row r="4919" spans="2:19" ht="18.75" customHeight="1">
      <c r="B4919" s="541"/>
      <c r="C4919" s="541"/>
      <c r="D4919" s="538" t="str">
        <f ca="1">IFERROR(_xludf.XLOOKUP(E4919,예산코드!D:D,예산코드!A:A),"")</f>
        <v/>
      </c>
      <c r="E4919" s="541"/>
      <c r="F4919" s="544"/>
      <c r="G4919" s="508"/>
      <c r="H4919" s="509"/>
      <c r="I4919" s="541"/>
      <c r="J4919" s="541"/>
      <c r="K4919" s="545"/>
      <c r="L4919" s="545"/>
      <c r="M4919" s="545" t="str">
        <f t="array" aca="1" ref="M4919" ca="1">IFERROR(_xludf.IFS(지출내역_LMT!$J4919="원천",지출내역_LMT!$K4919*3.3%*-1,지출내역_LMT!$J4919="원천/고용",SUM(지출내역_LMT!$K4919*3.3%*-1,지출내역_LMT!$K4919*75%*0.8%*-1)),"")</f>
        <v/>
      </c>
      <c r="N4919" s="545"/>
      <c r="O4919" s="541"/>
      <c r="P4919" s="541"/>
      <c r="Q4919" s="537"/>
      <c r="R4919" s="537"/>
      <c r="S4919" s="537"/>
    </row>
    <row r="4920" spans="2:19" ht="18.75" customHeight="1">
      <c r="B4920" s="540"/>
      <c r="C4920" s="540"/>
      <c r="D4920" s="538" t="str">
        <f ca="1">IFERROR(_xludf.XLOOKUP(E4920,예산코드!D:D,예산코드!A:A),"")</f>
        <v/>
      </c>
      <c r="E4920" s="540"/>
      <c r="F4920" s="542"/>
      <c r="G4920" s="506"/>
      <c r="H4920" s="507"/>
      <c r="I4920" s="540"/>
      <c r="J4920" s="540"/>
      <c r="K4920" s="543"/>
      <c r="L4920" s="543"/>
      <c r="M4920" s="543" t="str">
        <f t="array" aca="1" ref="M4920" ca="1">IFERROR(_xludf.IFS(지출내역_LMT!$J4920="원천",지출내역_LMT!$K4920*3.3%*-1,지출내역_LMT!$J4920="원천/고용",SUM(지출내역_LMT!$K4920*3.3%*-1,지출내역_LMT!$K4920*75%*0.8%*-1)),"")</f>
        <v/>
      </c>
      <c r="N4920" s="543"/>
      <c r="O4920" s="540"/>
      <c r="P4920" s="540"/>
      <c r="Q4920" s="537"/>
      <c r="R4920" s="537"/>
      <c r="S4920" s="537"/>
    </row>
    <row r="4921" spans="2:19" ht="18.75" customHeight="1">
      <c r="B4921" s="541"/>
      <c r="C4921" s="541"/>
      <c r="D4921" s="538" t="str">
        <f ca="1">IFERROR(_xludf.XLOOKUP(E4921,예산코드!D:D,예산코드!A:A),"")</f>
        <v/>
      </c>
      <c r="E4921" s="541"/>
      <c r="F4921" s="544"/>
      <c r="G4921" s="508"/>
      <c r="H4921" s="509"/>
      <c r="I4921" s="541"/>
      <c r="J4921" s="541"/>
      <c r="K4921" s="545"/>
      <c r="L4921" s="545"/>
      <c r="M4921" s="545" t="str">
        <f t="array" aca="1" ref="M4921" ca="1">IFERROR(_xludf.IFS(지출내역_LMT!$J4921="원천",지출내역_LMT!$K4921*3.3%*-1,지출내역_LMT!$J4921="원천/고용",SUM(지출내역_LMT!$K4921*3.3%*-1,지출내역_LMT!$K4921*75%*0.8%*-1)),"")</f>
        <v/>
      </c>
      <c r="N4921" s="545"/>
      <c r="O4921" s="541"/>
      <c r="P4921" s="541"/>
      <c r="Q4921" s="537"/>
      <c r="R4921" s="537"/>
      <c r="S4921" s="537"/>
    </row>
    <row r="4922" spans="2:19" ht="18.75" customHeight="1">
      <c r="B4922" s="540"/>
      <c r="C4922" s="540"/>
      <c r="D4922" s="538" t="str">
        <f ca="1">IFERROR(_xludf.XLOOKUP(E4922,예산코드!D:D,예산코드!A:A),"")</f>
        <v/>
      </c>
      <c r="E4922" s="540"/>
      <c r="F4922" s="542"/>
      <c r="G4922" s="506"/>
      <c r="H4922" s="507"/>
      <c r="I4922" s="540"/>
      <c r="J4922" s="540"/>
      <c r="K4922" s="543"/>
      <c r="L4922" s="543"/>
      <c r="M4922" s="543" t="str">
        <f t="array" aca="1" ref="M4922" ca="1">IFERROR(_xludf.IFS(지출내역_LMT!$J4922="원천",지출내역_LMT!$K4922*3.3%*-1,지출내역_LMT!$J4922="원천/고용",SUM(지출내역_LMT!$K4922*3.3%*-1,지출내역_LMT!$K4922*75%*0.8%*-1)),"")</f>
        <v/>
      </c>
      <c r="N4922" s="543"/>
      <c r="O4922" s="540"/>
      <c r="P4922" s="540"/>
      <c r="Q4922" s="537"/>
      <c r="R4922" s="537"/>
      <c r="S4922" s="537"/>
    </row>
    <row r="4923" spans="2:19" ht="18.75" customHeight="1">
      <c r="B4923" s="541"/>
      <c r="C4923" s="541"/>
      <c r="D4923" s="538" t="str">
        <f ca="1">IFERROR(_xludf.XLOOKUP(E4923,예산코드!D:D,예산코드!A:A),"")</f>
        <v/>
      </c>
      <c r="E4923" s="541"/>
      <c r="F4923" s="544"/>
      <c r="G4923" s="508"/>
      <c r="H4923" s="509"/>
      <c r="I4923" s="541"/>
      <c r="J4923" s="541"/>
      <c r="K4923" s="545"/>
      <c r="L4923" s="545"/>
      <c r="M4923" s="545" t="str">
        <f t="array" aca="1" ref="M4923" ca="1">IFERROR(_xludf.IFS(지출내역_LMT!$J4923="원천",지출내역_LMT!$K4923*3.3%*-1,지출내역_LMT!$J4923="원천/고용",SUM(지출내역_LMT!$K4923*3.3%*-1,지출내역_LMT!$K4923*75%*0.8%*-1)),"")</f>
        <v/>
      </c>
      <c r="N4923" s="545"/>
      <c r="O4923" s="541"/>
      <c r="P4923" s="541"/>
      <c r="Q4923" s="537"/>
      <c r="R4923" s="537"/>
      <c r="S4923" s="537"/>
    </row>
    <row r="4924" spans="2:19" ht="18.75" customHeight="1">
      <c r="B4924" s="540"/>
      <c r="C4924" s="540"/>
      <c r="D4924" s="538" t="str">
        <f ca="1">IFERROR(_xludf.XLOOKUP(E4924,예산코드!D:D,예산코드!A:A),"")</f>
        <v/>
      </c>
      <c r="E4924" s="540"/>
      <c r="F4924" s="542"/>
      <c r="G4924" s="506"/>
      <c r="H4924" s="507"/>
      <c r="I4924" s="540"/>
      <c r="J4924" s="540"/>
      <c r="K4924" s="543"/>
      <c r="L4924" s="543"/>
      <c r="M4924" s="543" t="str">
        <f t="array" aca="1" ref="M4924" ca="1">IFERROR(_xludf.IFS(지출내역_LMT!$J4924="원천",지출내역_LMT!$K4924*3.3%*-1,지출내역_LMT!$J4924="원천/고용",SUM(지출내역_LMT!$K4924*3.3%*-1,지출내역_LMT!$K4924*75%*0.8%*-1)),"")</f>
        <v/>
      </c>
      <c r="N4924" s="543"/>
      <c r="O4924" s="540"/>
      <c r="P4924" s="540"/>
      <c r="Q4924" s="537"/>
      <c r="R4924" s="537"/>
      <c r="S4924" s="537"/>
    </row>
    <row r="4925" spans="2:19" ht="18.75" customHeight="1">
      <c r="B4925" s="541"/>
      <c r="C4925" s="541"/>
      <c r="D4925" s="538" t="str">
        <f ca="1">IFERROR(_xludf.XLOOKUP(E4925,예산코드!D:D,예산코드!A:A),"")</f>
        <v/>
      </c>
      <c r="E4925" s="541"/>
      <c r="F4925" s="544"/>
      <c r="G4925" s="508"/>
      <c r="H4925" s="509"/>
      <c r="I4925" s="541"/>
      <c r="J4925" s="541"/>
      <c r="K4925" s="545"/>
      <c r="L4925" s="545"/>
      <c r="M4925" s="545" t="str">
        <f t="array" aca="1" ref="M4925" ca="1">IFERROR(_xludf.IFS(지출내역_LMT!$J4925="원천",지출내역_LMT!$K4925*3.3%*-1,지출내역_LMT!$J4925="원천/고용",SUM(지출내역_LMT!$K4925*3.3%*-1,지출내역_LMT!$K4925*75%*0.8%*-1)),"")</f>
        <v/>
      </c>
      <c r="N4925" s="545"/>
      <c r="O4925" s="541"/>
      <c r="P4925" s="541"/>
      <c r="Q4925" s="537"/>
      <c r="R4925" s="537"/>
      <c r="S4925" s="537"/>
    </row>
    <row r="4926" spans="2:19" ht="18.75" customHeight="1">
      <c r="B4926" s="540"/>
      <c r="C4926" s="540"/>
      <c r="D4926" s="538" t="str">
        <f ca="1">IFERROR(_xludf.XLOOKUP(E4926,예산코드!D:D,예산코드!A:A),"")</f>
        <v/>
      </c>
      <c r="E4926" s="540"/>
      <c r="F4926" s="542"/>
      <c r="G4926" s="506"/>
      <c r="H4926" s="507"/>
      <c r="I4926" s="540"/>
      <c r="J4926" s="540"/>
      <c r="K4926" s="543"/>
      <c r="L4926" s="543"/>
      <c r="M4926" s="543" t="str">
        <f t="array" aca="1" ref="M4926" ca="1">IFERROR(_xludf.IFS(지출내역_LMT!$J4926="원천",지출내역_LMT!$K4926*3.3%*-1,지출내역_LMT!$J4926="원천/고용",SUM(지출내역_LMT!$K4926*3.3%*-1,지출내역_LMT!$K4926*75%*0.8%*-1)),"")</f>
        <v/>
      </c>
      <c r="N4926" s="543"/>
      <c r="O4926" s="540"/>
      <c r="P4926" s="540"/>
      <c r="Q4926" s="537"/>
      <c r="R4926" s="537"/>
      <c r="S4926" s="537"/>
    </row>
    <row r="4927" spans="2:19" ht="18.75" customHeight="1">
      <c r="B4927" s="541"/>
      <c r="C4927" s="541"/>
      <c r="D4927" s="538" t="str">
        <f ca="1">IFERROR(_xludf.XLOOKUP(E4927,예산코드!D:D,예산코드!A:A),"")</f>
        <v/>
      </c>
      <c r="E4927" s="541"/>
      <c r="F4927" s="544"/>
      <c r="G4927" s="508"/>
      <c r="H4927" s="509"/>
      <c r="I4927" s="541"/>
      <c r="J4927" s="541"/>
      <c r="K4927" s="545"/>
      <c r="L4927" s="545"/>
      <c r="M4927" s="545" t="str">
        <f t="array" aca="1" ref="M4927" ca="1">IFERROR(_xludf.IFS(지출내역_LMT!$J4927="원천",지출내역_LMT!$K4927*3.3%*-1,지출내역_LMT!$J4927="원천/고용",SUM(지출내역_LMT!$K4927*3.3%*-1,지출내역_LMT!$K4927*75%*0.8%*-1)),"")</f>
        <v/>
      </c>
      <c r="N4927" s="545"/>
      <c r="O4927" s="541"/>
      <c r="P4927" s="541"/>
      <c r="Q4927" s="537"/>
      <c r="R4927" s="537"/>
      <c r="S4927" s="537"/>
    </row>
    <row r="4928" spans="2:19" ht="18.75" customHeight="1">
      <c r="B4928" s="540"/>
      <c r="C4928" s="540"/>
      <c r="D4928" s="538" t="str">
        <f ca="1">IFERROR(_xludf.XLOOKUP(E4928,예산코드!D:D,예산코드!A:A),"")</f>
        <v/>
      </c>
      <c r="E4928" s="540"/>
      <c r="F4928" s="542"/>
      <c r="G4928" s="506"/>
      <c r="H4928" s="507"/>
      <c r="I4928" s="540"/>
      <c r="J4928" s="540"/>
      <c r="K4928" s="543"/>
      <c r="L4928" s="543"/>
      <c r="M4928" s="543" t="str">
        <f t="array" aca="1" ref="M4928" ca="1">IFERROR(_xludf.IFS(지출내역_LMT!$J4928="원천",지출내역_LMT!$K4928*3.3%*-1,지출내역_LMT!$J4928="원천/고용",SUM(지출내역_LMT!$K4928*3.3%*-1,지출내역_LMT!$K4928*75%*0.8%*-1)),"")</f>
        <v/>
      </c>
      <c r="N4928" s="543"/>
      <c r="O4928" s="540"/>
      <c r="P4928" s="540"/>
      <c r="Q4928" s="537"/>
      <c r="R4928" s="537"/>
      <c r="S4928" s="537"/>
    </row>
    <row r="4929" spans="2:19" ht="18.75" customHeight="1">
      <c r="B4929" s="541"/>
      <c r="C4929" s="541"/>
      <c r="D4929" s="538" t="str">
        <f ca="1">IFERROR(_xludf.XLOOKUP(E4929,예산코드!D:D,예산코드!A:A),"")</f>
        <v/>
      </c>
      <c r="E4929" s="541"/>
      <c r="F4929" s="544"/>
      <c r="G4929" s="508"/>
      <c r="H4929" s="509"/>
      <c r="I4929" s="541"/>
      <c r="J4929" s="541"/>
      <c r="K4929" s="545"/>
      <c r="L4929" s="545"/>
      <c r="M4929" s="545" t="str">
        <f t="array" aca="1" ref="M4929" ca="1">IFERROR(_xludf.IFS(지출내역_LMT!$J4929="원천",지출내역_LMT!$K4929*3.3%*-1,지출내역_LMT!$J4929="원천/고용",SUM(지출내역_LMT!$K4929*3.3%*-1,지출내역_LMT!$K4929*75%*0.8%*-1)),"")</f>
        <v/>
      </c>
      <c r="N4929" s="545"/>
      <c r="O4929" s="541"/>
      <c r="P4929" s="541"/>
      <c r="Q4929" s="537"/>
      <c r="R4929" s="537"/>
      <c r="S4929" s="537"/>
    </row>
    <row r="4930" spans="2:19" ht="18.75" customHeight="1">
      <c r="B4930" s="540"/>
      <c r="C4930" s="540"/>
      <c r="D4930" s="538" t="str">
        <f ca="1">IFERROR(_xludf.XLOOKUP(E4930,예산코드!D:D,예산코드!A:A),"")</f>
        <v/>
      </c>
      <c r="E4930" s="540"/>
      <c r="F4930" s="542"/>
      <c r="G4930" s="506"/>
      <c r="H4930" s="507"/>
      <c r="I4930" s="540"/>
      <c r="J4930" s="540"/>
      <c r="K4930" s="543"/>
      <c r="L4930" s="543"/>
      <c r="M4930" s="543" t="str">
        <f t="array" aca="1" ref="M4930" ca="1">IFERROR(_xludf.IFS(지출내역_LMT!$J4930="원천",지출내역_LMT!$K4930*3.3%*-1,지출내역_LMT!$J4930="원천/고용",SUM(지출내역_LMT!$K4930*3.3%*-1,지출내역_LMT!$K4930*75%*0.8%*-1)),"")</f>
        <v/>
      </c>
      <c r="N4930" s="543"/>
      <c r="O4930" s="540"/>
      <c r="P4930" s="540"/>
      <c r="Q4930" s="537"/>
      <c r="R4930" s="537"/>
      <c r="S4930" s="537"/>
    </row>
    <row r="4931" spans="2:19" ht="18.75" customHeight="1">
      <c r="B4931" s="541"/>
      <c r="C4931" s="541"/>
      <c r="D4931" s="538" t="str">
        <f ca="1">IFERROR(_xludf.XLOOKUP(E4931,예산코드!D:D,예산코드!A:A),"")</f>
        <v/>
      </c>
      <c r="E4931" s="541"/>
      <c r="F4931" s="544"/>
      <c r="G4931" s="508"/>
      <c r="H4931" s="509"/>
      <c r="I4931" s="541"/>
      <c r="J4931" s="541"/>
      <c r="K4931" s="545"/>
      <c r="L4931" s="545"/>
      <c r="M4931" s="545" t="str">
        <f t="array" aca="1" ref="M4931" ca="1">IFERROR(_xludf.IFS(지출내역_LMT!$J4931="원천",지출내역_LMT!$K4931*3.3%*-1,지출내역_LMT!$J4931="원천/고용",SUM(지출내역_LMT!$K4931*3.3%*-1,지출내역_LMT!$K4931*75%*0.8%*-1)),"")</f>
        <v/>
      </c>
      <c r="N4931" s="545"/>
      <c r="O4931" s="541"/>
      <c r="P4931" s="541"/>
      <c r="Q4931" s="537"/>
      <c r="R4931" s="537"/>
      <c r="S4931" s="537"/>
    </row>
    <row r="4932" spans="2:19" ht="18.75" customHeight="1">
      <c r="B4932" s="540"/>
      <c r="C4932" s="540"/>
      <c r="D4932" s="538" t="str">
        <f ca="1">IFERROR(_xludf.XLOOKUP(E4932,예산코드!D:D,예산코드!A:A),"")</f>
        <v/>
      </c>
      <c r="E4932" s="540"/>
      <c r="F4932" s="542"/>
      <c r="G4932" s="506"/>
      <c r="H4932" s="507"/>
      <c r="I4932" s="540"/>
      <c r="J4932" s="540"/>
      <c r="K4932" s="543"/>
      <c r="L4932" s="543"/>
      <c r="M4932" s="543" t="str">
        <f t="array" aca="1" ref="M4932" ca="1">IFERROR(_xludf.IFS(지출내역_LMT!$J4932="원천",지출내역_LMT!$K4932*3.3%*-1,지출내역_LMT!$J4932="원천/고용",SUM(지출내역_LMT!$K4932*3.3%*-1,지출내역_LMT!$K4932*75%*0.8%*-1)),"")</f>
        <v/>
      </c>
      <c r="N4932" s="543"/>
      <c r="O4932" s="540"/>
      <c r="P4932" s="540"/>
      <c r="Q4932" s="537"/>
      <c r="R4932" s="537"/>
      <c r="S4932" s="537"/>
    </row>
    <row r="4933" spans="2:19" ht="18.75" customHeight="1">
      <c r="B4933" s="541"/>
      <c r="C4933" s="541"/>
      <c r="D4933" s="538" t="str">
        <f ca="1">IFERROR(_xludf.XLOOKUP(E4933,예산코드!D:D,예산코드!A:A),"")</f>
        <v/>
      </c>
      <c r="E4933" s="541"/>
      <c r="F4933" s="544"/>
      <c r="G4933" s="508"/>
      <c r="H4933" s="509"/>
      <c r="I4933" s="541"/>
      <c r="J4933" s="541"/>
      <c r="K4933" s="545"/>
      <c r="L4933" s="545"/>
      <c r="M4933" s="545" t="str">
        <f t="array" aca="1" ref="M4933" ca="1">IFERROR(_xludf.IFS(지출내역_LMT!$J4933="원천",지출내역_LMT!$K4933*3.3%*-1,지출내역_LMT!$J4933="원천/고용",SUM(지출내역_LMT!$K4933*3.3%*-1,지출내역_LMT!$K4933*75%*0.8%*-1)),"")</f>
        <v/>
      </c>
      <c r="N4933" s="545"/>
      <c r="O4933" s="541"/>
      <c r="P4933" s="541"/>
      <c r="Q4933" s="537"/>
      <c r="R4933" s="537"/>
      <c r="S4933" s="537"/>
    </row>
    <row r="4934" spans="2:19" ht="18.75" customHeight="1">
      <c r="B4934" s="540"/>
      <c r="C4934" s="540"/>
      <c r="D4934" s="538" t="str">
        <f ca="1">IFERROR(_xludf.XLOOKUP(E4934,예산코드!D:D,예산코드!A:A),"")</f>
        <v/>
      </c>
      <c r="E4934" s="540"/>
      <c r="F4934" s="542"/>
      <c r="G4934" s="506"/>
      <c r="H4934" s="507"/>
      <c r="I4934" s="540"/>
      <c r="J4934" s="540"/>
      <c r="K4934" s="543"/>
      <c r="L4934" s="543"/>
      <c r="M4934" s="543" t="str">
        <f t="array" aca="1" ref="M4934" ca="1">IFERROR(_xludf.IFS(지출내역_LMT!$J4934="원천",지출내역_LMT!$K4934*3.3%*-1,지출내역_LMT!$J4934="원천/고용",SUM(지출내역_LMT!$K4934*3.3%*-1,지출내역_LMT!$K4934*75%*0.8%*-1)),"")</f>
        <v/>
      </c>
      <c r="N4934" s="543"/>
      <c r="O4934" s="540"/>
      <c r="P4934" s="540"/>
      <c r="Q4934" s="537"/>
      <c r="R4934" s="537"/>
      <c r="S4934" s="537"/>
    </row>
    <row r="4935" spans="2:19" ht="18.75" customHeight="1">
      <c r="B4935" s="541"/>
      <c r="C4935" s="541"/>
      <c r="D4935" s="538" t="str">
        <f ca="1">IFERROR(_xludf.XLOOKUP(E4935,예산코드!D:D,예산코드!A:A),"")</f>
        <v/>
      </c>
      <c r="E4935" s="541"/>
      <c r="F4935" s="544"/>
      <c r="G4935" s="508"/>
      <c r="H4935" s="509"/>
      <c r="I4935" s="541"/>
      <c r="J4935" s="541"/>
      <c r="K4935" s="545"/>
      <c r="L4935" s="545"/>
      <c r="M4935" s="545" t="str">
        <f t="array" aca="1" ref="M4935" ca="1">IFERROR(_xludf.IFS(지출내역_LMT!$J4935="원천",지출내역_LMT!$K4935*3.3%*-1,지출내역_LMT!$J4935="원천/고용",SUM(지출내역_LMT!$K4935*3.3%*-1,지출내역_LMT!$K4935*75%*0.8%*-1)),"")</f>
        <v/>
      </c>
      <c r="N4935" s="545"/>
      <c r="O4935" s="541"/>
      <c r="P4935" s="541"/>
      <c r="Q4935" s="537"/>
      <c r="R4935" s="537"/>
      <c r="S4935" s="537"/>
    </row>
    <row r="4936" spans="2:19" ht="18.75" customHeight="1">
      <c r="B4936" s="540"/>
      <c r="C4936" s="540"/>
      <c r="D4936" s="538" t="str">
        <f ca="1">IFERROR(_xludf.XLOOKUP(E4936,예산코드!D:D,예산코드!A:A),"")</f>
        <v/>
      </c>
      <c r="E4936" s="540"/>
      <c r="F4936" s="542"/>
      <c r="G4936" s="506"/>
      <c r="H4936" s="507"/>
      <c r="I4936" s="540"/>
      <c r="J4936" s="540"/>
      <c r="K4936" s="543"/>
      <c r="L4936" s="543"/>
      <c r="M4936" s="543" t="str">
        <f t="array" aca="1" ref="M4936" ca="1">IFERROR(_xludf.IFS(지출내역_LMT!$J4936="원천",지출내역_LMT!$K4936*3.3%*-1,지출내역_LMT!$J4936="원천/고용",SUM(지출내역_LMT!$K4936*3.3%*-1,지출내역_LMT!$K4936*75%*0.8%*-1)),"")</f>
        <v/>
      </c>
      <c r="N4936" s="543"/>
      <c r="O4936" s="540"/>
      <c r="P4936" s="540"/>
      <c r="Q4936" s="537"/>
      <c r="R4936" s="537"/>
      <c r="S4936" s="537"/>
    </row>
    <row r="4937" spans="2:19" ht="18.75" customHeight="1">
      <c r="B4937" s="541"/>
      <c r="C4937" s="541"/>
      <c r="D4937" s="538" t="str">
        <f ca="1">IFERROR(_xludf.XLOOKUP(E4937,예산코드!D:D,예산코드!A:A),"")</f>
        <v/>
      </c>
      <c r="E4937" s="541"/>
      <c r="F4937" s="544"/>
      <c r="G4937" s="508"/>
      <c r="H4937" s="509"/>
      <c r="I4937" s="541"/>
      <c r="J4937" s="541"/>
      <c r="K4937" s="545"/>
      <c r="L4937" s="545"/>
      <c r="M4937" s="545" t="str">
        <f t="array" aca="1" ref="M4937" ca="1">IFERROR(_xludf.IFS(지출내역_LMT!$J4937="원천",지출내역_LMT!$K4937*3.3%*-1,지출내역_LMT!$J4937="원천/고용",SUM(지출내역_LMT!$K4937*3.3%*-1,지출내역_LMT!$K4937*75%*0.8%*-1)),"")</f>
        <v/>
      </c>
      <c r="N4937" s="545"/>
      <c r="O4937" s="541"/>
      <c r="P4937" s="541"/>
      <c r="Q4937" s="537"/>
      <c r="R4937" s="537"/>
      <c r="S4937" s="537"/>
    </row>
    <row r="4938" spans="2:19" ht="18.75" customHeight="1">
      <c r="B4938" s="540"/>
      <c r="C4938" s="540"/>
      <c r="D4938" s="538" t="str">
        <f ca="1">IFERROR(_xludf.XLOOKUP(E4938,예산코드!D:D,예산코드!A:A),"")</f>
        <v/>
      </c>
      <c r="E4938" s="540"/>
      <c r="F4938" s="542"/>
      <c r="G4938" s="506"/>
      <c r="H4938" s="507"/>
      <c r="I4938" s="540"/>
      <c r="J4938" s="540"/>
      <c r="K4938" s="543"/>
      <c r="L4938" s="543"/>
      <c r="M4938" s="543" t="str">
        <f t="array" aca="1" ref="M4938" ca="1">IFERROR(_xludf.IFS(지출내역_LMT!$J4938="원천",지출내역_LMT!$K4938*3.3%*-1,지출내역_LMT!$J4938="원천/고용",SUM(지출내역_LMT!$K4938*3.3%*-1,지출내역_LMT!$K4938*75%*0.8%*-1)),"")</f>
        <v/>
      </c>
      <c r="N4938" s="543"/>
      <c r="O4938" s="540"/>
      <c r="P4938" s="540"/>
      <c r="Q4938" s="537"/>
      <c r="R4938" s="537"/>
      <c r="S4938" s="537"/>
    </row>
    <row r="4939" spans="2:19" ht="18.75" customHeight="1">
      <c r="B4939" s="541"/>
      <c r="C4939" s="541"/>
      <c r="D4939" s="538" t="str">
        <f ca="1">IFERROR(_xludf.XLOOKUP(E4939,예산코드!D:D,예산코드!A:A),"")</f>
        <v/>
      </c>
      <c r="E4939" s="541"/>
      <c r="F4939" s="544"/>
      <c r="G4939" s="508"/>
      <c r="H4939" s="509"/>
      <c r="I4939" s="541"/>
      <c r="J4939" s="541"/>
      <c r="K4939" s="545"/>
      <c r="L4939" s="545"/>
      <c r="M4939" s="545" t="str">
        <f t="array" aca="1" ref="M4939" ca="1">IFERROR(_xludf.IFS(지출내역_LMT!$J4939="원천",지출내역_LMT!$K4939*3.3%*-1,지출내역_LMT!$J4939="원천/고용",SUM(지출내역_LMT!$K4939*3.3%*-1,지출내역_LMT!$K4939*75%*0.8%*-1)),"")</f>
        <v/>
      </c>
      <c r="N4939" s="545"/>
      <c r="O4939" s="541"/>
      <c r="P4939" s="541"/>
      <c r="Q4939" s="537"/>
      <c r="R4939" s="537"/>
      <c r="S4939" s="537"/>
    </row>
    <row r="4940" spans="2:19" ht="18.75" customHeight="1">
      <c r="B4940" s="540"/>
      <c r="C4940" s="540"/>
      <c r="D4940" s="538" t="str">
        <f ca="1">IFERROR(_xludf.XLOOKUP(E4940,예산코드!D:D,예산코드!A:A),"")</f>
        <v/>
      </c>
      <c r="E4940" s="540"/>
      <c r="F4940" s="542"/>
      <c r="G4940" s="506"/>
      <c r="H4940" s="507"/>
      <c r="I4940" s="540"/>
      <c r="J4940" s="540"/>
      <c r="K4940" s="543"/>
      <c r="L4940" s="543"/>
      <c r="M4940" s="543" t="str">
        <f t="array" aca="1" ref="M4940" ca="1">IFERROR(_xludf.IFS(지출내역_LMT!$J4940="원천",지출내역_LMT!$K4940*3.3%*-1,지출내역_LMT!$J4940="원천/고용",SUM(지출내역_LMT!$K4940*3.3%*-1,지출내역_LMT!$K4940*75%*0.8%*-1)),"")</f>
        <v/>
      </c>
      <c r="N4940" s="543"/>
      <c r="O4940" s="540"/>
      <c r="P4940" s="540"/>
      <c r="Q4940" s="537"/>
      <c r="R4940" s="537"/>
      <c r="S4940" s="537"/>
    </row>
    <row r="4941" spans="2:19" ht="18.75" customHeight="1">
      <c r="B4941" s="541"/>
      <c r="C4941" s="541"/>
      <c r="D4941" s="538" t="str">
        <f ca="1">IFERROR(_xludf.XLOOKUP(E4941,예산코드!D:D,예산코드!A:A),"")</f>
        <v/>
      </c>
      <c r="E4941" s="541"/>
      <c r="F4941" s="544"/>
      <c r="G4941" s="508"/>
      <c r="H4941" s="509"/>
      <c r="I4941" s="541"/>
      <c r="J4941" s="541"/>
      <c r="K4941" s="545"/>
      <c r="L4941" s="545"/>
      <c r="M4941" s="545" t="str">
        <f t="array" aca="1" ref="M4941" ca="1">IFERROR(_xludf.IFS(지출내역_LMT!$J4941="원천",지출내역_LMT!$K4941*3.3%*-1,지출내역_LMT!$J4941="원천/고용",SUM(지출내역_LMT!$K4941*3.3%*-1,지출내역_LMT!$K4941*75%*0.8%*-1)),"")</f>
        <v/>
      </c>
      <c r="N4941" s="545"/>
      <c r="O4941" s="541"/>
      <c r="P4941" s="541"/>
      <c r="Q4941" s="537"/>
      <c r="R4941" s="537"/>
      <c r="S4941" s="537"/>
    </row>
    <row r="4942" spans="2:19" ht="18.75" customHeight="1">
      <c r="B4942" s="540"/>
      <c r="C4942" s="540"/>
      <c r="D4942" s="538" t="str">
        <f ca="1">IFERROR(_xludf.XLOOKUP(E4942,예산코드!D:D,예산코드!A:A),"")</f>
        <v/>
      </c>
      <c r="E4942" s="540"/>
      <c r="F4942" s="542"/>
      <c r="G4942" s="506"/>
      <c r="H4942" s="507"/>
      <c r="I4942" s="540"/>
      <c r="J4942" s="540"/>
      <c r="K4942" s="543"/>
      <c r="L4942" s="543"/>
      <c r="M4942" s="543" t="str">
        <f t="array" aca="1" ref="M4942" ca="1">IFERROR(_xludf.IFS(지출내역_LMT!$J4942="원천",지출내역_LMT!$K4942*3.3%*-1,지출내역_LMT!$J4942="원천/고용",SUM(지출내역_LMT!$K4942*3.3%*-1,지출내역_LMT!$K4942*75%*0.8%*-1)),"")</f>
        <v/>
      </c>
      <c r="N4942" s="543"/>
      <c r="O4942" s="540"/>
      <c r="P4942" s="540"/>
      <c r="Q4942" s="537"/>
      <c r="R4942" s="537"/>
      <c r="S4942" s="537"/>
    </row>
    <row r="4943" spans="2:19" ht="18.75" customHeight="1">
      <c r="B4943" s="541"/>
      <c r="C4943" s="541"/>
      <c r="D4943" s="538" t="str">
        <f ca="1">IFERROR(_xludf.XLOOKUP(E4943,예산코드!D:D,예산코드!A:A),"")</f>
        <v/>
      </c>
      <c r="E4943" s="541"/>
      <c r="F4943" s="544"/>
      <c r="G4943" s="508"/>
      <c r="H4943" s="509"/>
      <c r="I4943" s="541"/>
      <c r="J4943" s="541"/>
      <c r="K4943" s="545"/>
      <c r="L4943" s="545"/>
      <c r="M4943" s="545" t="str">
        <f t="array" aca="1" ref="M4943" ca="1">IFERROR(_xludf.IFS(지출내역_LMT!$J4943="원천",지출내역_LMT!$K4943*3.3%*-1,지출내역_LMT!$J4943="원천/고용",SUM(지출내역_LMT!$K4943*3.3%*-1,지출내역_LMT!$K4943*75%*0.8%*-1)),"")</f>
        <v/>
      </c>
      <c r="N4943" s="545"/>
      <c r="O4943" s="541"/>
      <c r="P4943" s="541"/>
      <c r="Q4943" s="537"/>
      <c r="R4943" s="537"/>
      <c r="S4943" s="537"/>
    </row>
    <row r="4944" spans="2:19" ht="18.75" customHeight="1">
      <c r="B4944" s="540"/>
      <c r="C4944" s="540"/>
      <c r="D4944" s="538" t="str">
        <f ca="1">IFERROR(_xludf.XLOOKUP(E4944,예산코드!D:D,예산코드!A:A),"")</f>
        <v/>
      </c>
      <c r="E4944" s="540"/>
      <c r="F4944" s="542"/>
      <c r="G4944" s="506"/>
      <c r="H4944" s="507"/>
      <c r="I4944" s="540"/>
      <c r="J4944" s="540"/>
      <c r="K4944" s="543"/>
      <c r="L4944" s="543"/>
      <c r="M4944" s="543" t="str">
        <f t="array" aca="1" ref="M4944" ca="1">IFERROR(_xludf.IFS(지출내역_LMT!$J4944="원천",지출내역_LMT!$K4944*3.3%*-1,지출내역_LMT!$J4944="원천/고용",SUM(지출내역_LMT!$K4944*3.3%*-1,지출내역_LMT!$K4944*75%*0.8%*-1)),"")</f>
        <v/>
      </c>
      <c r="N4944" s="543"/>
      <c r="O4944" s="540"/>
      <c r="P4944" s="540"/>
      <c r="Q4944" s="537"/>
      <c r="R4944" s="537"/>
      <c r="S4944" s="537"/>
    </row>
    <row r="4945" spans="2:19" ht="18.75" customHeight="1">
      <c r="B4945" s="541"/>
      <c r="C4945" s="541"/>
      <c r="D4945" s="538" t="str">
        <f ca="1">IFERROR(_xludf.XLOOKUP(E4945,예산코드!D:D,예산코드!A:A),"")</f>
        <v/>
      </c>
      <c r="E4945" s="541"/>
      <c r="F4945" s="544"/>
      <c r="G4945" s="508"/>
      <c r="H4945" s="509"/>
      <c r="I4945" s="541"/>
      <c r="J4945" s="541"/>
      <c r="K4945" s="545"/>
      <c r="L4945" s="545"/>
      <c r="M4945" s="545" t="str">
        <f t="array" aca="1" ref="M4945" ca="1">IFERROR(_xludf.IFS(지출내역_LMT!$J4945="원천",지출내역_LMT!$K4945*3.3%*-1,지출내역_LMT!$J4945="원천/고용",SUM(지출내역_LMT!$K4945*3.3%*-1,지출내역_LMT!$K4945*75%*0.8%*-1)),"")</f>
        <v/>
      </c>
      <c r="N4945" s="545"/>
      <c r="O4945" s="541"/>
      <c r="P4945" s="541"/>
      <c r="Q4945" s="537"/>
      <c r="R4945" s="537"/>
      <c r="S4945" s="537"/>
    </row>
    <row r="4946" spans="2:19" ht="18.75" customHeight="1">
      <c r="B4946" s="540"/>
      <c r="C4946" s="540"/>
      <c r="D4946" s="538" t="str">
        <f ca="1">IFERROR(_xludf.XLOOKUP(E4946,예산코드!D:D,예산코드!A:A),"")</f>
        <v/>
      </c>
      <c r="E4946" s="540"/>
      <c r="F4946" s="542"/>
      <c r="G4946" s="506"/>
      <c r="H4946" s="507"/>
      <c r="I4946" s="540"/>
      <c r="J4946" s="540"/>
      <c r="K4946" s="543"/>
      <c r="L4946" s="543"/>
      <c r="M4946" s="543" t="str">
        <f t="array" aca="1" ref="M4946" ca="1">IFERROR(_xludf.IFS(지출내역_LMT!$J4946="원천",지출내역_LMT!$K4946*3.3%*-1,지출내역_LMT!$J4946="원천/고용",SUM(지출내역_LMT!$K4946*3.3%*-1,지출내역_LMT!$K4946*75%*0.8%*-1)),"")</f>
        <v/>
      </c>
      <c r="N4946" s="543"/>
      <c r="O4946" s="540"/>
      <c r="P4946" s="540"/>
      <c r="Q4946" s="537"/>
      <c r="R4946" s="537"/>
      <c r="S4946" s="537"/>
    </row>
    <row r="4947" spans="2:19" ht="18.75" customHeight="1">
      <c r="B4947" s="541"/>
      <c r="C4947" s="541"/>
      <c r="D4947" s="538" t="str">
        <f ca="1">IFERROR(_xludf.XLOOKUP(E4947,예산코드!D:D,예산코드!A:A),"")</f>
        <v/>
      </c>
      <c r="E4947" s="541"/>
      <c r="F4947" s="544"/>
      <c r="G4947" s="508"/>
      <c r="H4947" s="509"/>
      <c r="I4947" s="541"/>
      <c r="J4947" s="541"/>
      <c r="K4947" s="545"/>
      <c r="L4947" s="545"/>
      <c r="M4947" s="545" t="str">
        <f t="array" aca="1" ref="M4947" ca="1">IFERROR(_xludf.IFS(지출내역_LMT!$J4947="원천",지출내역_LMT!$K4947*3.3%*-1,지출내역_LMT!$J4947="원천/고용",SUM(지출내역_LMT!$K4947*3.3%*-1,지출내역_LMT!$K4947*75%*0.8%*-1)),"")</f>
        <v/>
      </c>
      <c r="N4947" s="545"/>
      <c r="O4947" s="541"/>
      <c r="P4947" s="541"/>
      <c r="Q4947" s="537"/>
      <c r="R4947" s="537"/>
      <c r="S4947" s="537"/>
    </row>
    <row r="4948" spans="2:19" ht="18.75" customHeight="1">
      <c r="B4948" s="540"/>
      <c r="C4948" s="540"/>
      <c r="D4948" s="538" t="str">
        <f ca="1">IFERROR(_xludf.XLOOKUP(E4948,예산코드!D:D,예산코드!A:A),"")</f>
        <v/>
      </c>
      <c r="E4948" s="540"/>
      <c r="F4948" s="542"/>
      <c r="G4948" s="506"/>
      <c r="H4948" s="507"/>
      <c r="I4948" s="540"/>
      <c r="J4948" s="540"/>
      <c r="K4948" s="543"/>
      <c r="L4948" s="543"/>
      <c r="M4948" s="543" t="str">
        <f t="array" aca="1" ref="M4948" ca="1">IFERROR(_xludf.IFS(지출내역_LMT!$J4948="원천",지출내역_LMT!$K4948*3.3%*-1,지출내역_LMT!$J4948="원천/고용",SUM(지출내역_LMT!$K4948*3.3%*-1,지출내역_LMT!$K4948*75%*0.8%*-1)),"")</f>
        <v/>
      </c>
      <c r="N4948" s="543"/>
      <c r="O4948" s="540"/>
      <c r="P4948" s="540"/>
      <c r="Q4948" s="537"/>
      <c r="R4948" s="537"/>
      <c r="S4948" s="537"/>
    </row>
    <row r="4949" spans="2:19" ht="18.75" customHeight="1">
      <c r="B4949" s="541"/>
      <c r="C4949" s="541"/>
      <c r="D4949" s="538" t="str">
        <f ca="1">IFERROR(_xludf.XLOOKUP(E4949,예산코드!D:D,예산코드!A:A),"")</f>
        <v/>
      </c>
      <c r="E4949" s="541"/>
      <c r="F4949" s="544"/>
      <c r="G4949" s="508"/>
      <c r="H4949" s="509"/>
      <c r="I4949" s="541"/>
      <c r="J4949" s="541"/>
      <c r="K4949" s="545"/>
      <c r="L4949" s="545"/>
      <c r="M4949" s="545" t="str">
        <f t="array" aca="1" ref="M4949" ca="1">IFERROR(_xludf.IFS(지출내역_LMT!$J4949="원천",지출내역_LMT!$K4949*3.3%*-1,지출내역_LMT!$J4949="원천/고용",SUM(지출내역_LMT!$K4949*3.3%*-1,지출내역_LMT!$K4949*75%*0.8%*-1)),"")</f>
        <v/>
      </c>
      <c r="N4949" s="545"/>
      <c r="O4949" s="541"/>
      <c r="P4949" s="541"/>
      <c r="Q4949" s="537"/>
      <c r="R4949" s="537"/>
      <c r="S4949" s="537"/>
    </row>
    <row r="4950" spans="2:19" ht="18.75" customHeight="1">
      <c r="B4950" s="540"/>
      <c r="C4950" s="540"/>
      <c r="D4950" s="538" t="str">
        <f ca="1">IFERROR(_xludf.XLOOKUP(E4950,예산코드!D:D,예산코드!A:A),"")</f>
        <v/>
      </c>
      <c r="E4950" s="540"/>
      <c r="F4950" s="542"/>
      <c r="G4950" s="506"/>
      <c r="H4950" s="507"/>
      <c r="I4950" s="540"/>
      <c r="J4950" s="540"/>
      <c r="K4950" s="543"/>
      <c r="L4950" s="543"/>
      <c r="M4950" s="543" t="str">
        <f t="array" aca="1" ref="M4950" ca="1">IFERROR(_xludf.IFS(지출내역_LMT!$J4950="원천",지출내역_LMT!$K4950*3.3%*-1,지출내역_LMT!$J4950="원천/고용",SUM(지출내역_LMT!$K4950*3.3%*-1,지출내역_LMT!$K4950*75%*0.8%*-1)),"")</f>
        <v/>
      </c>
      <c r="N4950" s="543"/>
      <c r="O4950" s="540"/>
      <c r="P4950" s="540"/>
      <c r="Q4950" s="537"/>
      <c r="R4950" s="537"/>
      <c r="S4950" s="537"/>
    </row>
    <row r="4951" spans="2:19" ht="18.75" customHeight="1">
      <c r="B4951" s="541"/>
      <c r="C4951" s="541"/>
      <c r="D4951" s="538" t="str">
        <f ca="1">IFERROR(_xludf.XLOOKUP(E4951,예산코드!D:D,예산코드!A:A),"")</f>
        <v/>
      </c>
      <c r="E4951" s="541"/>
      <c r="F4951" s="544"/>
      <c r="G4951" s="508"/>
      <c r="H4951" s="509"/>
      <c r="I4951" s="541"/>
      <c r="J4951" s="541"/>
      <c r="K4951" s="545"/>
      <c r="L4951" s="545"/>
      <c r="M4951" s="545" t="str">
        <f t="array" aca="1" ref="M4951" ca="1">IFERROR(_xludf.IFS(지출내역_LMT!$J4951="원천",지출내역_LMT!$K4951*3.3%*-1,지출내역_LMT!$J4951="원천/고용",SUM(지출내역_LMT!$K4951*3.3%*-1,지출내역_LMT!$K4951*75%*0.8%*-1)),"")</f>
        <v/>
      </c>
      <c r="N4951" s="545"/>
      <c r="O4951" s="541"/>
      <c r="P4951" s="541"/>
      <c r="Q4951" s="537"/>
      <c r="R4951" s="537"/>
      <c r="S4951" s="537"/>
    </row>
    <row r="4952" spans="2:19" ht="18.75" customHeight="1">
      <c r="B4952" s="540"/>
      <c r="C4952" s="540"/>
      <c r="D4952" s="538" t="str">
        <f ca="1">IFERROR(_xludf.XLOOKUP(E4952,예산코드!D:D,예산코드!A:A),"")</f>
        <v/>
      </c>
      <c r="E4952" s="540"/>
      <c r="F4952" s="542"/>
      <c r="G4952" s="506"/>
      <c r="H4952" s="507"/>
      <c r="I4952" s="540"/>
      <c r="J4952" s="540"/>
      <c r="K4952" s="543"/>
      <c r="L4952" s="543"/>
      <c r="M4952" s="543" t="str">
        <f t="array" aca="1" ref="M4952" ca="1">IFERROR(_xludf.IFS(지출내역_LMT!$J4952="원천",지출내역_LMT!$K4952*3.3%*-1,지출내역_LMT!$J4952="원천/고용",SUM(지출내역_LMT!$K4952*3.3%*-1,지출내역_LMT!$K4952*75%*0.8%*-1)),"")</f>
        <v/>
      </c>
      <c r="N4952" s="543"/>
      <c r="O4952" s="540"/>
      <c r="P4952" s="540"/>
      <c r="Q4952" s="537"/>
      <c r="R4952" s="537"/>
      <c r="S4952" s="537"/>
    </row>
    <row r="4953" spans="2:19" ht="18.75" customHeight="1">
      <c r="B4953" s="541"/>
      <c r="C4953" s="541"/>
      <c r="D4953" s="538" t="str">
        <f ca="1">IFERROR(_xludf.XLOOKUP(E4953,예산코드!D:D,예산코드!A:A),"")</f>
        <v/>
      </c>
      <c r="E4953" s="541"/>
      <c r="F4953" s="544"/>
      <c r="G4953" s="508"/>
      <c r="H4953" s="509"/>
      <c r="I4953" s="541"/>
      <c r="J4953" s="541"/>
      <c r="K4953" s="545"/>
      <c r="L4953" s="545"/>
      <c r="M4953" s="545" t="str">
        <f t="array" aca="1" ref="M4953" ca="1">IFERROR(_xludf.IFS(지출내역_LMT!$J4953="원천",지출내역_LMT!$K4953*3.3%*-1,지출내역_LMT!$J4953="원천/고용",SUM(지출내역_LMT!$K4953*3.3%*-1,지출내역_LMT!$K4953*75%*0.8%*-1)),"")</f>
        <v/>
      </c>
      <c r="N4953" s="545"/>
      <c r="O4953" s="541"/>
      <c r="P4953" s="541"/>
      <c r="Q4953" s="537"/>
      <c r="R4953" s="537"/>
      <c r="S4953" s="537"/>
    </row>
    <row r="4954" spans="2:19" ht="18.75" customHeight="1">
      <c r="B4954" s="540"/>
      <c r="C4954" s="540"/>
      <c r="D4954" s="538" t="str">
        <f ca="1">IFERROR(_xludf.XLOOKUP(E4954,예산코드!D:D,예산코드!A:A),"")</f>
        <v/>
      </c>
      <c r="E4954" s="540"/>
      <c r="F4954" s="542"/>
      <c r="G4954" s="506"/>
      <c r="H4954" s="507"/>
      <c r="I4954" s="540"/>
      <c r="J4954" s="540"/>
      <c r="K4954" s="543"/>
      <c r="L4954" s="543"/>
      <c r="M4954" s="543" t="str">
        <f t="array" aca="1" ref="M4954" ca="1">IFERROR(_xludf.IFS(지출내역_LMT!$J4954="원천",지출내역_LMT!$K4954*3.3%*-1,지출내역_LMT!$J4954="원천/고용",SUM(지출내역_LMT!$K4954*3.3%*-1,지출내역_LMT!$K4954*75%*0.8%*-1)),"")</f>
        <v/>
      </c>
      <c r="N4954" s="543"/>
      <c r="O4954" s="540"/>
      <c r="P4954" s="540"/>
      <c r="Q4954" s="537"/>
      <c r="R4954" s="537"/>
      <c r="S4954" s="537"/>
    </row>
    <row r="4955" spans="2:19" ht="18.75" customHeight="1">
      <c r="B4955" s="541"/>
      <c r="C4955" s="541"/>
      <c r="D4955" s="538" t="str">
        <f ca="1">IFERROR(_xludf.XLOOKUP(E4955,예산코드!D:D,예산코드!A:A),"")</f>
        <v/>
      </c>
      <c r="E4955" s="541"/>
      <c r="F4955" s="544"/>
      <c r="G4955" s="508"/>
      <c r="H4955" s="509"/>
      <c r="I4955" s="541"/>
      <c r="J4955" s="541"/>
      <c r="K4955" s="545"/>
      <c r="L4955" s="545"/>
      <c r="M4955" s="545" t="str">
        <f t="array" aca="1" ref="M4955" ca="1">IFERROR(_xludf.IFS(지출내역_LMT!$J4955="원천",지출내역_LMT!$K4955*3.3%*-1,지출내역_LMT!$J4955="원천/고용",SUM(지출내역_LMT!$K4955*3.3%*-1,지출내역_LMT!$K4955*75%*0.8%*-1)),"")</f>
        <v/>
      </c>
      <c r="N4955" s="545"/>
      <c r="O4955" s="541"/>
      <c r="P4955" s="541"/>
      <c r="Q4955" s="537"/>
      <c r="R4955" s="537"/>
      <c r="S4955" s="537"/>
    </row>
    <row r="4956" spans="2:19" ht="18.75" customHeight="1">
      <c r="B4956" s="540"/>
      <c r="C4956" s="540"/>
      <c r="D4956" s="538" t="str">
        <f ca="1">IFERROR(_xludf.XLOOKUP(E4956,예산코드!D:D,예산코드!A:A),"")</f>
        <v/>
      </c>
      <c r="E4956" s="540"/>
      <c r="F4956" s="542"/>
      <c r="G4956" s="506"/>
      <c r="H4956" s="507"/>
      <c r="I4956" s="540"/>
      <c r="J4956" s="540"/>
      <c r="K4956" s="543"/>
      <c r="L4956" s="543"/>
      <c r="M4956" s="543" t="str">
        <f t="array" aca="1" ref="M4956" ca="1">IFERROR(_xludf.IFS(지출내역_LMT!$J4956="원천",지출내역_LMT!$K4956*3.3%*-1,지출내역_LMT!$J4956="원천/고용",SUM(지출내역_LMT!$K4956*3.3%*-1,지출내역_LMT!$K4956*75%*0.8%*-1)),"")</f>
        <v/>
      </c>
      <c r="N4956" s="543"/>
      <c r="O4956" s="540"/>
      <c r="P4956" s="540"/>
      <c r="Q4956" s="537"/>
      <c r="R4956" s="537"/>
      <c r="S4956" s="537"/>
    </row>
    <row r="4957" spans="2:19" ht="18.75" customHeight="1">
      <c r="B4957" s="541"/>
      <c r="C4957" s="541"/>
      <c r="D4957" s="538" t="str">
        <f ca="1">IFERROR(_xludf.XLOOKUP(E4957,예산코드!D:D,예산코드!A:A),"")</f>
        <v/>
      </c>
      <c r="E4957" s="541"/>
      <c r="F4957" s="544"/>
      <c r="G4957" s="508"/>
      <c r="H4957" s="509"/>
      <c r="I4957" s="541"/>
      <c r="J4957" s="541"/>
      <c r="K4957" s="545"/>
      <c r="L4957" s="545"/>
      <c r="M4957" s="545" t="str">
        <f t="array" aca="1" ref="M4957" ca="1">IFERROR(_xludf.IFS(지출내역_LMT!$J4957="원천",지출내역_LMT!$K4957*3.3%*-1,지출내역_LMT!$J4957="원천/고용",SUM(지출내역_LMT!$K4957*3.3%*-1,지출내역_LMT!$K4957*75%*0.8%*-1)),"")</f>
        <v/>
      </c>
      <c r="N4957" s="545"/>
      <c r="O4957" s="541"/>
      <c r="P4957" s="541"/>
      <c r="Q4957" s="537"/>
      <c r="R4957" s="537"/>
      <c r="S4957" s="537"/>
    </row>
    <row r="4958" spans="2:19" ht="18.75" customHeight="1">
      <c r="B4958" s="540"/>
      <c r="C4958" s="540"/>
      <c r="D4958" s="538" t="str">
        <f ca="1">IFERROR(_xludf.XLOOKUP(E4958,예산코드!D:D,예산코드!A:A),"")</f>
        <v/>
      </c>
      <c r="E4958" s="540"/>
      <c r="F4958" s="542"/>
      <c r="G4958" s="506"/>
      <c r="H4958" s="507"/>
      <c r="I4958" s="540"/>
      <c r="J4958" s="540"/>
      <c r="K4958" s="543"/>
      <c r="L4958" s="543"/>
      <c r="M4958" s="543" t="str">
        <f t="array" aca="1" ref="M4958" ca="1">IFERROR(_xludf.IFS(지출내역_LMT!$J4958="원천",지출내역_LMT!$K4958*3.3%*-1,지출내역_LMT!$J4958="원천/고용",SUM(지출내역_LMT!$K4958*3.3%*-1,지출내역_LMT!$K4958*75%*0.8%*-1)),"")</f>
        <v/>
      </c>
      <c r="N4958" s="543"/>
      <c r="O4958" s="540"/>
      <c r="P4958" s="540"/>
      <c r="Q4958" s="537"/>
      <c r="R4958" s="537"/>
      <c r="S4958" s="537"/>
    </row>
    <row r="4959" spans="2:19" ht="18.75" customHeight="1">
      <c r="B4959" s="541"/>
      <c r="C4959" s="541"/>
      <c r="D4959" s="538" t="str">
        <f ca="1">IFERROR(_xludf.XLOOKUP(E4959,예산코드!D:D,예산코드!A:A),"")</f>
        <v/>
      </c>
      <c r="E4959" s="541"/>
      <c r="F4959" s="544"/>
      <c r="G4959" s="508"/>
      <c r="H4959" s="509"/>
      <c r="I4959" s="541"/>
      <c r="J4959" s="541"/>
      <c r="K4959" s="545"/>
      <c r="L4959" s="545"/>
      <c r="M4959" s="545" t="str">
        <f t="array" aca="1" ref="M4959" ca="1">IFERROR(_xludf.IFS(지출내역_LMT!$J4959="원천",지출내역_LMT!$K4959*3.3%*-1,지출내역_LMT!$J4959="원천/고용",SUM(지출내역_LMT!$K4959*3.3%*-1,지출내역_LMT!$K4959*75%*0.8%*-1)),"")</f>
        <v/>
      </c>
      <c r="N4959" s="545"/>
      <c r="O4959" s="541"/>
      <c r="P4959" s="541"/>
      <c r="Q4959" s="537"/>
      <c r="R4959" s="537"/>
      <c r="S4959" s="537"/>
    </row>
    <row r="4960" spans="2:19" ht="18.75" customHeight="1">
      <c r="B4960" s="540"/>
      <c r="C4960" s="540"/>
      <c r="D4960" s="538" t="str">
        <f ca="1">IFERROR(_xludf.XLOOKUP(E4960,예산코드!D:D,예산코드!A:A),"")</f>
        <v/>
      </c>
      <c r="E4960" s="540"/>
      <c r="F4960" s="542"/>
      <c r="G4960" s="506"/>
      <c r="H4960" s="507"/>
      <c r="I4960" s="540"/>
      <c r="J4960" s="540"/>
      <c r="K4960" s="543"/>
      <c r="L4960" s="543"/>
      <c r="M4960" s="543" t="str">
        <f t="array" aca="1" ref="M4960" ca="1">IFERROR(_xludf.IFS(지출내역_LMT!$J4960="원천",지출내역_LMT!$K4960*3.3%*-1,지출내역_LMT!$J4960="원천/고용",SUM(지출내역_LMT!$K4960*3.3%*-1,지출내역_LMT!$K4960*75%*0.8%*-1)),"")</f>
        <v/>
      </c>
      <c r="N4960" s="543"/>
      <c r="O4960" s="540"/>
      <c r="P4960" s="540"/>
      <c r="Q4960" s="537"/>
      <c r="R4960" s="537"/>
      <c r="S4960" s="537"/>
    </row>
    <row r="4961" spans="2:19" ht="18.75" customHeight="1">
      <c r="B4961" s="541"/>
      <c r="C4961" s="541"/>
      <c r="D4961" s="538" t="str">
        <f ca="1">IFERROR(_xludf.XLOOKUP(E4961,예산코드!D:D,예산코드!A:A),"")</f>
        <v/>
      </c>
      <c r="E4961" s="541"/>
      <c r="F4961" s="544"/>
      <c r="G4961" s="508"/>
      <c r="H4961" s="509"/>
      <c r="I4961" s="541"/>
      <c r="J4961" s="541"/>
      <c r="K4961" s="545"/>
      <c r="L4961" s="545"/>
      <c r="M4961" s="545" t="str">
        <f t="array" aca="1" ref="M4961" ca="1">IFERROR(_xludf.IFS(지출내역_LMT!$J4961="원천",지출내역_LMT!$K4961*3.3%*-1,지출내역_LMT!$J4961="원천/고용",SUM(지출내역_LMT!$K4961*3.3%*-1,지출내역_LMT!$K4961*75%*0.8%*-1)),"")</f>
        <v/>
      </c>
      <c r="N4961" s="545"/>
      <c r="O4961" s="541"/>
      <c r="P4961" s="541"/>
      <c r="Q4961" s="537"/>
      <c r="R4961" s="537"/>
      <c r="S4961" s="537"/>
    </row>
    <row r="4962" spans="2:19" ht="18.75" customHeight="1">
      <c r="B4962" s="540"/>
      <c r="C4962" s="540"/>
      <c r="D4962" s="538" t="str">
        <f ca="1">IFERROR(_xludf.XLOOKUP(E4962,예산코드!D:D,예산코드!A:A),"")</f>
        <v/>
      </c>
      <c r="E4962" s="540"/>
      <c r="F4962" s="542"/>
      <c r="G4962" s="506"/>
      <c r="H4962" s="507"/>
      <c r="I4962" s="540"/>
      <c r="J4962" s="540"/>
      <c r="K4962" s="543"/>
      <c r="L4962" s="543"/>
      <c r="M4962" s="543" t="str">
        <f t="array" aca="1" ref="M4962" ca="1">IFERROR(_xludf.IFS(지출내역_LMT!$J4962="원천",지출내역_LMT!$K4962*3.3%*-1,지출내역_LMT!$J4962="원천/고용",SUM(지출내역_LMT!$K4962*3.3%*-1,지출내역_LMT!$K4962*75%*0.8%*-1)),"")</f>
        <v/>
      </c>
      <c r="N4962" s="543"/>
      <c r="O4962" s="540"/>
      <c r="P4962" s="540"/>
      <c r="Q4962" s="537"/>
      <c r="R4962" s="537"/>
      <c r="S4962" s="537"/>
    </row>
    <row r="4963" spans="2:19" ht="18.75" customHeight="1">
      <c r="B4963" s="541"/>
      <c r="C4963" s="541"/>
      <c r="D4963" s="538" t="str">
        <f ca="1">IFERROR(_xludf.XLOOKUP(E4963,예산코드!D:D,예산코드!A:A),"")</f>
        <v/>
      </c>
      <c r="E4963" s="541"/>
      <c r="F4963" s="544"/>
      <c r="G4963" s="508"/>
      <c r="H4963" s="509"/>
      <c r="I4963" s="541"/>
      <c r="J4963" s="541"/>
      <c r="K4963" s="545"/>
      <c r="L4963" s="545"/>
      <c r="M4963" s="545" t="str">
        <f t="array" aca="1" ref="M4963" ca="1">IFERROR(_xludf.IFS(지출내역_LMT!$J4963="원천",지출내역_LMT!$K4963*3.3%*-1,지출내역_LMT!$J4963="원천/고용",SUM(지출내역_LMT!$K4963*3.3%*-1,지출내역_LMT!$K4963*75%*0.8%*-1)),"")</f>
        <v/>
      </c>
      <c r="N4963" s="545"/>
      <c r="O4963" s="541"/>
      <c r="P4963" s="541"/>
      <c r="Q4963" s="537"/>
      <c r="R4963" s="537"/>
      <c r="S4963" s="537"/>
    </row>
    <row r="4964" spans="2:19" ht="18.75" customHeight="1">
      <c r="B4964" s="540"/>
      <c r="C4964" s="540"/>
      <c r="D4964" s="538" t="str">
        <f ca="1">IFERROR(_xludf.XLOOKUP(E4964,예산코드!D:D,예산코드!A:A),"")</f>
        <v/>
      </c>
      <c r="E4964" s="540"/>
      <c r="F4964" s="542"/>
      <c r="G4964" s="506"/>
      <c r="H4964" s="507"/>
      <c r="I4964" s="540"/>
      <c r="J4964" s="540"/>
      <c r="K4964" s="543"/>
      <c r="L4964" s="543"/>
      <c r="M4964" s="543" t="str">
        <f t="array" aca="1" ref="M4964" ca="1">IFERROR(_xludf.IFS(지출내역_LMT!$J4964="원천",지출내역_LMT!$K4964*3.3%*-1,지출내역_LMT!$J4964="원천/고용",SUM(지출내역_LMT!$K4964*3.3%*-1,지출내역_LMT!$K4964*75%*0.8%*-1)),"")</f>
        <v/>
      </c>
      <c r="N4964" s="543"/>
      <c r="O4964" s="540"/>
      <c r="P4964" s="540"/>
      <c r="Q4964" s="537"/>
      <c r="R4964" s="537"/>
      <c r="S4964" s="537"/>
    </row>
    <row r="4965" spans="2:19" ht="18.75" customHeight="1">
      <c r="B4965" s="541"/>
      <c r="C4965" s="541"/>
      <c r="D4965" s="538" t="str">
        <f ca="1">IFERROR(_xludf.XLOOKUP(E4965,예산코드!D:D,예산코드!A:A),"")</f>
        <v/>
      </c>
      <c r="E4965" s="541"/>
      <c r="F4965" s="544"/>
      <c r="G4965" s="508"/>
      <c r="H4965" s="509"/>
      <c r="I4965" s="541"/>
      <c r="J4965" s="541"/>
      <c r="K4965" s="545"/>
      <c r="L4965" s="545"/>
      <c r="M4965" s="545" t="str">
        <f t="array" aca="1" ref="M4965" ca="1">IFERROR(_xludf.IFS(지출내역_LMT!$J4965="원천",지출내역_LMT!$K4965*3.3%*-1,지출내역_LMT!$J4965="원천/고용",SUM(지출내역_LMT!$K4965*3.3%*-1,지출내역_LMT!$K4965*75%*0.8%*-1)),"")</f>
        <v/>
      </c>
      <c r="N4965" s="545"/>
      <c r="O4965" s="541"/>
      <c r="P4965" s="541"/>
      <c r="Q4965" s="537"/>
      <c r="R4965" s="537"/>
      <c r="S4965" s="537"/>
    </row>
    <row r="4966" spans="2:19" ht="18.75" customHeight="1">
      <c r="B4966" s="540"/>
      <c r="C4966" s="540"/>
      <c r="D4966" s="538" t="str">
        <f ca="1">IFERROR(_xludf.XLOOKUP(E4966,예산코드!D:D,예산코드!A:A),"")</f>
        <v/>
      </c>
      <c r="E4966" s="540"/>
      <c r="F4966" s="542"/>
      <c r="G4966" s="506"/>
      <c r="H4966" s="507"/>
      <c r="I4966" s="540"/>
      <c r="J4966" s="540"/>
      <c r="K4966" s="543"/>
      <c r="L4966" s="543"/>
      <c r="M4966" s="543" t="str">
        <f t="array" aca="1" ref="M4966" ca="1">IFERROR(_xludf.IFS(지출내역_LMT!$J4966="원천",지출내역_LMT!$K4966*3.3%*-1,지출내역_LMT!$J4966="원천/고용",SUM(지출내역_LMT!$K4966*3.3%*-1,지출내역_LMT!$K4966*75%*0.8%*-1)),"")</f>
        <v/>
      </c>
      <c r="N4966" s="543"/>
      <c r="O4966" s="540"/>
      <c r="P4966" s="540"/>
      <c r="Q4966" s="537"/>
      <c r="R4966" s="537"/>
      <c r="S4966" s="537"/>
    </row>
    <row r="4967" spans="2:19" ht="18.75" customHeight="1">
      <c r="B4967" s="541"/>
      <c r="C4967" s="541"/>
      <c r="D4967" s="538" t="str">
        <f ca="1">IFERROR(_xludf.XLOOKUP(E4967,예산코드!D:D,예산코드!A:A),"")</f>
        <v/>
      </c>
      <c r="E4967" s="541"/>
      <c r="F4967" s="544"/>
      <c r="G4967" s="508"/>
      <c r="H4967" s="509"/>
      <c r="I4967" s="541"/>
      <c r="J4967" s="541"/>
      <c r="K4967" s="545"/>
      <c r="L4967" s="545"/>
      <c r="M4967" s="545" t="str">
        <f t="array" aca="1" ref="M4967" ca="1">IFERROR(_xludf.IFS(지출내역_LMT!$J4967="원천",지출내역_LMT!$K4967*3.3%*-1,지출내역_LMT!$J4967="원천/고용",SUM(지출내역_LMT!$K4967*3.3%*-1,지출내역_LMT!$K4967*75%*0.8%*-1)),"")</f>
        <v/>
      </c>
      <c r="N4967" s="545"/>
      <c r="O4967" s="541"/>
      <c r="P4967" s="541"/>
      <c r="Q4967" s="537"/>
      <c r="R4967" s="537"/>
      <c r="S4967" s="537"/>
    </row>
    <row r="4968" spans="2:19" ht="18.75" customHeight="1">
      <c r="B4968" s="540"/>
      <c r="C4968" s="540"/>
      <c r="D4968" s="538" t="str">
        <f ca="1">IFERROR(_xludf.XLOOKUP(E4968,예산코드!D:D,예산코드!A:A),"")</f>
        <v/>
      </c>
      <c r="E4968" s="540"/>
      <c r="F4968" s="542"/>
      <c r="G4968" s="506"/>
      <c r="H4968" s="507"/>
      <c r="I4968" s="540"/>
      <c r="J4968" s="540"/>
      <c r="K4968" s="543"/>
      <c r="L4968" s="543"/>
      <c r="M4968" s="543" t="str">
        <f t="array" aca="1" ref="M4968" ca="1">IFERROR(_xludf.IFS(지출내역_LMT!$J4968="원천",지출내역_LMT!$K4968*3.3%*-1,지출내역_LMT!$J4968="원천/고용",SUM(지출내역_LMT!$K4968*3.3%*-1,지출내역_LMT!$K4968*75%*0.8%*-1)),"")</f>
        <v/>
      </c>
      <c r="N4968" s="543"/>
      <c r="O4968" s="540"/>
      <c r="P4968" s="540"/>
      <c r="Q4968" s="537"/>
      <c r="R4968" s="537"/>
      <c r="S4968" s="537"/>
    </row>
    <row r="4969" spans="2:19" ht="18.75" customHeight="1">
      <c r="B4969" s="541"/>
      <c r="C4969" s="541"/>
      <c r="D4969" s="538" t="str">
        <f ca="1">IFERROR(_xludf.XLOOKUP(E4969,예산코드!D:D,예산코드!A:A),"")</f>
        <v/>
      </c>
      <c r="E4969" s="541"/>
      <c r="F4969" s="544"/>
      <c r="G4969" s="508"/>
      <c r="H4969" s="509"/>
      <c r="I4969" s="541"/>
      <c r="J4969" s="541"/>
      <c r="K4969" s="545"/>
      <c r="L4969" s="545"/>
      <c r="M4969" s="545" t="str">
        <f t="array" aca="1" ref="M4969" ca="1">IFERROR(_xludf.IFS(지출내역_LMT!$J4969="원천",지출내역_LMT!$K4969*3.3%*-1,지출내역_LMT!$J4969="원천/고용",SUM(지출내역_LMT!$K4969*3.3%*-1,지출내역_LMT!$K4969*75%*0.8%*-1)),"")</f>
        <v/>
      </c>
      <c r="N4969" s="545"/>
      <c r="O4969" s="541"/>
      <c r="P4969" s="541"/>
      <c r="Q4969" s="537"/>
      <c r="R4969" s="537"/>
      <c r="S4969" s="537"/>
    </row>
    <row r="4970" spans="2:19" ht="18.75" customHeight="1">
      <c r="B4970" s="540"/>
      <c r="C4970" s="540"/>
      <c r="D4970" s="538" t="str">
        <f ca="1">IFERROR(_xludf.XLOOKUP(E4970,예산코드!D:D,예산코드!A:A),"")</f>
        <v/>
      </c>
      <c r="E4970" s="540"/>
      <c r="F4970" s="542"/>
      <c r="G4970" s="506"/>
      <c r="H4970" s="507"/>
      <c r="I4970" s="540"/>
      <c r="J4970" s="540"/>
      <c r="K4970" s="543"/>
      <c r="L4970" s="543"/>
      <c r="M4970" s="543" t="str">
        <f t="array" aca="1" ref="M4970" ca="1">IFERROR(_xludf.IFS(지출내역_LMT!$J4970="원천",지출내역_LMT!$K4970*3.3%*-1,지출내역_LMT!$J4970="원천/고용",SUM(지출내역_LMT!$K4970*3.3%*-1,지출내역_LMT!$K4970*75%*0.8%*-1)),"")</f>
        <v/>
      </c>
      <c r="N4970" s="543"/>
      <c r="O4970" s="540"/>
      <c r="P4970" s="540"/>
      <c r="Q4970" s="537"/>
      <c r="R4970" s="537"/>
      <c r="S4970" s="537"/>
    </row>
    <row r="4971" spans="2:19" ht="18.75" customHeight="1">
      <c r="B4971" s="541"/>
      <c r="C4971" s="541"/>
      <c r="D4971" s="538" t="str">
        <f ca="1">IFERROR(_xludf.XLOOKUP(E4971,예산코드!D:D,예산코드!A:A),"")</f>
        <v/>
      </c>
      <c r="E4971" s="541"/>
      <c r="F4971" s="544"/>
      <c r="G4971" s="508"/>
      <c r="H4971" s="509"/>
      <c r="I4971" s="541"/>
      <c r="J4971" s="541"/>
      <c r="K4971" s="545"/>
      <c r="L4971" s="545"/>
      <c r="M4971" s="545" t="str">
        <f t="array" aca="1" ref="M4971" ca="1">IFERROR(_xludf.IFS(지출내역_LMT!$J4971="원천",지출내역_LMT!$K4971*3.3%*-1,지출내역_LMT!$J4971="원천/고용",SUM(지출내역_LMT!$K4971*3.3%*-1,지출내역_LMT!$K4971*75%*0.8%*-1)),"")</f>
        <v/>
      </c>
      <c r="N4971" s="545"/>
      <c r="O4971" s="541"/>
      <c r="P4971" s="541"/>
      <c r="Q4971" s="537"/>
      <c r="R4971" s="537"/>
      <c r="S4971" s="537"/>
    </row>
    <row r="4972" spans="2:19" ht="18.75" customHeight="1">
      <c r="B4972" s="540"/>
      <c r="C4972" s="540"/>
      <c r="D4972" s="538" t="str">
        <f ca="1">IFERROR(_xludf.XLOOKUP(E4972,예산코드!D:D,예산코드!A:A),"")</f>
        <v/>
      </c>
      <c r="E4972" s="540"/>
      <c r="F4972" s="542"/>
      <c r="G4972" s="506"/>
      <c r="H4972" s="507"/>
      <c r="I4972" s="540"/>
      <c r="J4972" s="540"/>
      <c r="K4972" s="543"/>
      <c r="L4972" s="543"/>
      <c r="M4972" s="543" t="str">
        <f t="array" aca="1" ref="M4972" ca="1">IFERROR(_xludf.IFS(지출내역_LMT!$J4972="원천",지출내역_LMT!$K4972*3.3%*-1,지출내역_LMT!$J4972="원천/고용",SUM(지출내역_LMT!$K4972*3.3%*-1,지출내역_LMT!$K4972*75%*0.8%*-1)),"")</f>
        <v/>
      </c>
      <c r="N4972" s="543"/>
      <c r="O4972" s="540"/>
      <c r="P4972" s="540"/>
      <c r="Q4972" s="537"/>
      <c r="R4972" s="537"/>
      <c r="S4972" s="537"/>
    </row>
    <row r="4973" spans="2:19" ht="18.75" customHeight="1">
      <c r="B4973" s="541"/>
      <c r="C4973" s="541"/>
      <c r="D4973" s="538" t="str">
        <f ca="1">IFERROR(_xludf.XLOOKUP(E4973,예산코드!D:D,예산코드!A:A),"")</f>
        <v/>
      </c>
      <c r="E4973" s="541"/>
      <c r="F4973" s="544"/>
      <c r="G4973" s="508"/>
      <c r="H4973" s="509"/>
      <c r="I4973" s="541"/>
      <c r="J4973" s="541"/>
      <c r="K4973" s="545"/>
      <c r="L4973" s="545"/>
      <c r="M4973" s="545" t="str">
        <f t="array" aca="1" ref="M4973" ca="1">IFERROR(_xludf.IFS(지출내역_LMT!$J4973="원천",지출내역_LMT!$K4973*3.3%*-1,지출내역_LMT!$J4973="원천/고용",SUM(지출내역_LMT!$K4973*3.3%*-1,지출내역_LMT!$K4973*75%*0.8%*-1)),"")</f>
        <v/>
      </c>
      <c r="N4973" s="545"/>
      <c r="O4973" s="541"/>
      <c r="P4973" s="541"/>
      <c r="Q4973" s="537"/>
      <c r="R4973" s="537"/>
      <c r="S4973" s="537"/>
    </row>
    <row r="4974" spans="2:19" ht="18.75" customHeight="1">
      <c r="B4974" s="540"/>
      <c r="C4974" s="540"/>
      <c r="D4974" s="538" t="str">
        <f ca="1">IFERROR(_xludf.XLOOKUP(E4974,예산코드!D:D,예산코드!A:A),"")</f>
        <v/>
      </c>
      <c r="E4974" s="540"/>
      <c r="F4974" s="542"/>
      <c r="G4974" s="506"/>
      <c r="H4974" s="507"/>
      <c r="I4974" s="540"/>
      <c r="J4974" s="540"/>
      <c r="K4974" s="543"/>
      <c r="L4974" s="543"/>
      <c r="M4974" s="543" t="str">
        <f t="array" aca="1" ref="M4974" ca="1">IFERROR(_xludf.IFS(지출내역_LMT!$J4974="원천",지출내역_LMT!$K4974*3.3%*-1,지출내역_LMT!$J4974="원천/고용",SUM(지출내역_LMT!$K4974*3.3%*-1,지출내역_LMT!$K4974*75%*0.8%*-1)),"")</f>
        <v/>
      </c>
      <c r="N4974" s="543"/>
      <c r="O4974" s="540"/>
      <c r="P4974" s="540"/>
      <c r="Q4974" s="537"/>
      <c r="R4974" s="537"/>
      <c r="S4974" s="537"/>
    </row>
    <row r="4975" spans="2:19" ht="18.75" customHeight="1">
      <c r="B4975" s="541"/>
      <c r="C4975" s="541"/>
      <c r="D4975" s="538" t="str">
        <f ca="1">IFERROR(_xludf.XLOOKUP(E4975,예산코드!D:D,예산코드!A:A),"")</f>
        <v/>
      </c>
      <c r="E4975" s="541"/>
      <c r="F4975" s="544"/>
      <c r="G4975" s="508"/>
      <c r="H4975" s="509"/>
      <c r="I4975" s="541"/>
      <c r="J4975" s="541"/>
      <c r="K4975" s="545"/>
      <c r="L4975" s="545"/>
      <c r="M4975" s="545" t="str">
        <f t="array" aca="1" ref="M4975" ca="1">IFERROR(_xludf.IFS(지출내역_LMT!$J4975="원천",지출내역_LMT!$K4975*3.3%*-1,지출내역_LMT!$J4975="원천/고용",SUM(지출내역_LMT!$K4975*3.3%*-1,지출내역_LMT!$K4975*75%*0.8%*-1)),"")</f>
        <v/>
      </c>
      <c r="N4975" s="545"/>
      <c r="O4975" s="541"/>
      <c r="P4975" s="541"/>
      <c r="Q4975" s="537"/>
      <c r="R4975" s="537"/>
      <c r="S4975" s="537"/>
    </row>
    <row r="4976" spans="2:19" ht="18.75" customHeight="1">
      <c r="B4976" s="540"/>
      <c r="C4976" s="540"/>
      <c r="D4976" s="538" t="str">
        <f ca="1">IFERROR(_xludf.XLOOKUP(E4976,예산코드!D:D,예산코드!A:A),"")</f>
        <v/>
      </c>
      <c r="E4976" s="540"/>
      <c r="F4976" s="542"/>
      <c r="G4976" s="506"/>
      <c r="H4976" s="507"/>
      <c r="I4976" s="540"/>
      <c r="J4976" s="540"/>
      <c r="K4976" s="543"/>
      <c r="L4976" s="543"/>
      <c r="M4976" s="543" t="str">
        <f t="array" aca="1" ref="M4976" ca="1">IFERROR(_xludf.IFS(지출내역_LMT!$J4976="원천",지출내역_LMT!$K4976*3.3%*-1,지출내역_LMT!$J4976="원천/고용",SUM(지출내역_LMT!$K4976*3.3%*-1,지출내역_LMT!$K4976*75%*0.8%*-1)),"")</f>
        <v/>
      </c>
      <c r="N4976" s="543"/>
      <c r="O4976" s="540"/>
      <c r="P4976" s="540"/>
      <c r="Q4976" s="537"/>
      <c r="R4976" s="537"/>
      <c r="S4976" s="537"/>
    </row>
    <row r="4977" spans="2:19" ht="18.75" customHeight="1">
      <c r="B4977" s="541"/>
      <c r="C4977" s="541"/>
      <c r="D4977" s="538" t="str">
        <f ca="1">IFERROR(_xludf.XLOOKUP(E4977,예산코드!D:D,예산코드!A:A),"")</f>
        <v/>
      </c>
      <c r="E4977" s="541"/>
      <c r="F4977" s="544"/>
      <c r="G4977" s="508"/>
      <c r="H4977" s="509"/>
      <c r="I4977" s="541"/>
      <c r="J4977" s="541"/>
      <c r="K4977" s="545"/>
      <c r="L4977" s="545"/>
      <c r="M4977" s="545" t="str">
        <f t="array" aca="1" ref="M4977" ca="1">IFERROR(_xludf.IFS(지출내역_LMT!$J4977="원천",지출내역_LMT!$K4977*3.3%*-1,지출내역_LMT!$J4977="원천/고용",SUM(지출내역_LMT!$K4977*3.3%*-1,지출내역_LMT!$K4977*75%*0.8%*-1)),"")</f>
        <v/>
      </c>
      <c r="N4977" s="545"/>
      <c r="O4977" s="541"/>
      <c r="P4977" s="541"/>
      <c r="Q4977" s="537"/>
      <c r="R4977" s="537"/>
      <c r="S4977" s="537"/>
    </row>
    <row r="4978" spans="2:19" ht="18.75" customHeight="1">
      <c r="B4978" s="540"/>
      <c r="C4978" s="540"/>
      <c r="D4978" s="538" t="str">
        <f ca="1">IFERROR(_xludf.XLOOKUP(E4978,예산코드!D:D,예산코드!A:A),"")</f>
        <v/>
      </c>
      <c r="E4978" s="540"/>
      <c r="F4978" s="542"/>
      <c r="G4978" s="506"/>
      <c r="H4978" s="507"/>
      <c r="I4978" s="540"/>
      <c r="J4978" s="540"/>
      <c r="K4978" s="543"/>
      <c r="L4978" s="543"/>
      <c r="M4978" s="543" t="str">
        <f t="array" aca="1" ref="M4978" ca="1">IFERROR(_xludf.IFS(지출내역_LMT!$J4978="원천",지출내역_LMT!$K4978*3.3%*-1,지출내역_LMT!$J4978="원천/고용",SUM(지출내역_LMT!$K4978*3.3%*-1,지출내역_LMT!$K4978*75%*0.8%*-1)),"")</f>
        <v/>
      </c>
      <c r="N4978" s="543"/>
      <c r="O4978" s="540"/>
      <c r="P4978" s="540"/>
      <c r="Q4978" s="537"/>
      <c r="R4978" s="537"/>
      <c r="S4978" s="537"/>
    </row>
    <row r="4979" spans="2:19" ht="18.75" customHeight="1">
      <c r="B4979" s="541"/>
      <c r="C4979" s="541"/>
      <c r="D4979" s="538" t="str">
        <f ca="1">IFERROR(_xludf.XLOOKUP(E4979,예산코드!D:D,예산코드!A:A),"")</f>
        <v/>
      </c>
      <c r="E4979" s="541"/>
      <c r="F4979" s="544"/>
      <c r="G4979" s="508"/>
      <c r="H4979" s="509"/>
      <c r="I4979" s="541"/>
      <c r="J4979" s="541"/>
      <c r="K4979" s="545"/>
      <c r="L4979" s="545"/>
      <c r="M4979" s="545" t="str">
        <f t="array" aca="1" ref="M4979" ca="1">IFERROR(_xludf.IFS(지출내역_LMT!$J4979="원천",지출내역_LMT!$K4979*3.3%*-1,지출내역_LMT!$J4979="원천/고용",SUM(지출내역_LMT!$K4979*3.3%*-1,지출내역_LMT!$K4979*75%*0.8%*-1)),"")</f>
        <v/>
      </c>
      <c r="N4979" s="545"/>
      <c r="O4979" s="541"/>
      <c r="P4979" s="541"/>
      <c r="Q4979" s="537"/>
      <c r="R4979" s="537"/>
      <c r="S4979" s="537"/>
    </row>
    <row r="4980" spans="2:19" ht="18.75" customHeight="1">
      <c r="B4980" s="540"/>
      <c r="C4980" s="540"/>
      <c r="D4980" s="538" t="str">
        <f ca="1">IFERROR(_xludf.XLOOKUP(E4980,예산코드!D:D,예산코드!A:A),"")</f>
        <v/>
      </c>
      <c r="E4980" s="540"/>
      <c r="F4980" s="542"/>
      <c r="G4980" s="506"/>
      <c r="H4980" s="507"/>
      <c r="I4980" s="540"/>
      <c r="J4980" s="540"/>
      <c r="K4980" s="543"/>
      <c r="L4980" s="543"/>
      <c r="M4980" s="543" t="str">
        <f t="array" aca="1" ref="M4980" ca="1">IFERROR(_xludf.IFS(지출내역_LMT!$J4980="원천",지출내역_LMT!$K4980*3.3%*-1,지출내역_LMT!$J4980="원천/고용",SUM(지출내역_LMT!$K4980*3.3%*-1,지출내역_LMT!$K4980*75%*0.8%*-1)),"")</f>
        <v/>
      </c>
      <c r="N4980" s="543"/>
      <c r="O4980" s="540"/>
      <c r="P4980" s="540"/>
      <c r="Q4980" s="537"/>
      <c r="R4980" s="537"/>
      <c r="S4980" s="537"/>
    </row>
    <row r="4981" spans="2:19" ht="18.75" customHeight="1">
      <c r="B4981" s="541"/>
      <c r="C4981" s="541"/>
      <c r="D4981" s="538" t="str">
        <f ca="1">IFERROR(_xludf.XLOOKUP(E4981,예산코드!D:D,예산코드!A:A),"")</f>
        <v/>
      </c>
      <c r="E4981" s="541"/>
      <c r="F4981" s="544"/>
      <c r="G4981" s="508"/>
      <c r="H4981" s="509"/>
      <c r="I4981" s="541"/>
      <c r="J4981" s="541"/>
      <c r="K4981" s="545"/>
      <c r="L4981" s="545"/>
      <c r="M4981" s="545" t="str">
        <f t="array" aca="1" ref="M4981" ca="1">IFERROR(_xludf.IFS(지출내역_LMT!$J4981="원천",지출내역_LMT!$K4981*3.3%*-1,지출내역_LMT!$J4981="원천/고용",SUM(지출내역_LMT!$K4981*3.3%*-1,지출내역_LMT!$K4981*75%*0.8%*-1)),"")</f>
        <v/>
      </c>
      <c r="N4981" s="545"/>
      <c r="O4981" s="541"/>
      <c r="P4981" s="541"/>
      <c r="Q4981" s="537"/>
      <c r="R4981" s="537"/>
      <c r="S4981" s="537"/>
    </row>
    <row r="4982" spans="2:19" ht="18.75" customHeight="1">
      <c r="B4982" s="540"/>
      <c r="C4982" s="540"/>
      <c r="D4982" s="538" t="str">
        <f ca="1">IFERROR(_xludf.XLOOKUP(E4982,예산코드!D:D,예산코드!A:A),"")</f>
        <v/>
      </c>
      <c r="E4982" s="540"/>
      <c r="F4982" s="542"/>
      <c r="G4982" s="506"/>
      <c r="H4982" s="507"/>
      <c r="I4982" s="540"/>
      <c r="J4982" s="540"/>
      <c r="K4982" s="543"/>
      <c r="L4982" s="543"/>
      <c r="M4982" s="543" t="str">
        <f t="array" aca="1" ref="M4982" ca="1">IFERROR(_xludf.IFS(지출내역_LMT!$J4982="원천",지출내역_LMT!$K4982*3.3%*-1,지출내역_LMT!$J4982="원천/고용",SUM(지출내역_LMT!$K4982*3.3%*-1,지출내역_LMT!$K4982*75%*0.8%*-1)),"")</f>
        <v/>
      </c>
      <c r="N4982" s="543"/>
      <c r="O4982" s="540"/>
      <c r="P4982" s="540"/>
      <c r="Q4982" s="537"/>
      <c r="R4982" s="537"/>
      <c r="S4982" s="537"/>
    </row>
    <row r="4983" spans="2:19" ht="18.75" customHeight="1">
      <c r="B4983" s="541"/>
      <c r="C4983" s="541"/>
      <c r="D4983" s="538" t="str">
        <f ca="1">IFERROR(_xludf.XLOOKUP(E4983,예산코드!D:D,예산코드!A:A),"")</f>
        <v/>
      </c>
      <c r="E4983" s="541"/>
      <c r="F4983" s="544"/>
      <c r="G4983" s="508"/>
      <c r="H4983" s="509"/>
      <c r="I4983" s="541"/>
      <c r="J4983" s="541"/>
      <c r="K4983" s="545"/>
      <c r="L4983" s="545"/>
      <c r="M4983" s="545" t="str">
        <f t="array" aca="1" ref="M4983" ca="1">IFERROR(_xludf.IFS(지출내역_LMT!$J4983="원천",지출내역_LMT!$K4983*3.3%*-1,지출내역_LMT!$J4983="원천/고용",SUM(지출내역_LMT!$K4983*3.3%*-1,지출내역_LMT!$K4983*75%*0.8%*-1)),"")</f>
        <v/>
      </c>
      <c r="N4983" s="545"/>
      <c r="O4983" s="541"/>
      <c r="P4983" s="541"/>
      <c r="Q4983" s="537"/>
      <c r="R4983" s="537"/>
      <c r="S4983" s="537"/>
    </row>
    <row r="4984" spans="2:19" ht="18.75" customHeight="1">
      <c r="B4984" s="540"/>
      <c r="C4984" s="540"/>
      <c r="D4984" s="538" t="str">
        <f ca="1">IFERROR(_xludf.XLOOKUP(E4984,예산코드!D:D,예산코드!A:A),"")</f>
        <v/>
      </c>
      <c r="E4984" s="540"/>
      <c r="F4984" s="542"/>
      <c r="G4984" s="506"/>
      <c r="H4984" s="507"/>
      <c r="I4984" s="540"/>
      <c r="J4984" s="540"/>
      <c r="K4984" s="543"/>
      <c r="L4984" s="543"/>
      <c r="M4984" s="543" t="str">
        <f t="array" aca="1" ref="M4984" ca="1">IFERROR(_xludf.IFS(지출내역_LMT!$J4984="원천",지출내역_LMT!$K4984*3.3%*-1,지출내역_LMT!$J4984="원천/고용",SUM(지출내역_LMT!$K4984*3.3%*-1,지출내역_LMT!$K4984*75%*0.8%*-1)),"")</f>
        <v/>
      </c>
      <c r="N4984" s="543"/>
      <c r="O4984" s="540"/>
      <c r="P4984" s="540"/>
      <c r="Q4984" s="537"/>
      <c r="R4984" s="537"/>
      <c r="S4984" s="537"/>
    </row>
    <row r="4985" spans="2:19" ht="18.75" customHeight="1">
      <c r="B4985" s="541"/>
      <c r="C4985" s="541"/>
      <c r="D4985" s="538" t="str">
        <f ca="1">IFERROR(_xludf.XLOOKUP(E4985,예산코드!D:D,예산코드!A:A),"")</f>
        <v/>
      </c>
      <c r="E4985" s="541"/>
      <c r="F4985" s="544"/>
      <c r="G4985" s="508"/>
      <c r="H4985" s="509"/>
      <c r="I4985" s="541"/>
      <c r="J4985" s="541"/>
      <c r="K4985" s="545"/>
      <c r="L4985" s="545"/>
      <c r="M4985" s="545" t="str">
        <f t="array" aca="1" ref="M4985" ca="1">IFERROR(_xludf.IFS(지출내역_LMT!$J4985="원천",지출내역_LMT!$K4985*3.3%*-1,지출내역_LMT!$J4985="원천/고용",SUM(지출내역_LMT!$K4985*3.3%*-1,지출내역_LMT!$K4985*75%*0.8%*-1)),"")</f>
        <v/>
      </c>
      <c r="N4985" s="545"/>
      <c r="O4985" s="541"/>
      <c r="P4985" s="541"/>
      <c r="Q4985" s="537"/>
      <c r="R4985" s="537"/>
      <c r="S4985" s="537"/>
    </row>
    <row r="4986" spans="2:19" ht="18.75" customHeight="1">
      <c r="B4986" s="540"/>
      <c r="C4986" s="540"/>
      <c r="D4986" s="538" t="str">
        <f ca="1">IFERROR(_xludf.XLOOKUP(E4986,예산코드!D:D,예산코드!A:A),"")</f>
        <v/>
      </c>
      <c r="E4986" s="540"/>
      <c r="F4986" s="542"/>
      <c r="G4986" s="506"/>
      <c r="H4986" s="507"/>
      <c r="I4986" s="540"/>
      <c r="J4986" s="540"/>
      <c r="K4986" s="543"/>
      <c r="L4986" s="543"/>
      <c r="M4986" s="543" t="str">
        <f t="array" aca="1" ref="M4986" ca="1">IFERROR(_xludf.IFS(지출내역_LMT!$J4986="원천",지출내역_LMT!$K4986*3.3%*-1,지출내역_LMT!$J4986="원천/고용",SUM(지출내역_LMT!$K4986*3.3%*-1,지출내역_LMT!$K4986*75%*0.8%*-1)),"")</f>
        <v/>
      </c>
      <c r="N4986" s="543"/>
      <c r="O4986" s="540"/>
      <c r="P4986" s="540"/>
      <c r="Q4986" s="537"/>
      <c r="R4986" s="537"/>
      <c r="S4986" s="537"/>
    </row>
    <row r="4987" spans="2:19" ht="18.75" customHeight="1">
      <c r="B4987" s="541"/>
      <c r="C4987" s="541"/>
      <c r="D4987" s="538" t="str">
        <f ca="1">IFERROR(_xludf.XLOOKUP(E4987,예산코드!D:D,예산코드!A:A),"")</f>
        <v/>
      </c>
      <c r="E4987" s="541"/>
      <c r="F4987" s="544"/>
      <c r="G4987" s="508"/>
      <c r="H4987" s="509"/>
      <c r="I4987" s="541"/>
      <c r="J4987" s="541"/>
      <c r="K4987" s="545"/>
      <c r="L4987" s="545"/>
      <c r="M4987" s="545" t="str">
        <f t="array" aca="1" ref="M4987" ca="1">IFERROR(_xludf.IFS(지출내역_LMT!$J4987="원천",지출내역_LMT!$K4987*3.3%*-1,지출내역_LMT!$J4987="원천/고용",SUM(지출내역_LMT!$K4987*3.3%*-1,지출내역_LMT!$K4987*75%*0.8%*-1)),"")</f>
        <v/>
      </c>
      <c r="N4987" s="545"/>
      <c r="O4987" s="541"/>
      <c r="P4987" s="541"/>
      <c r="Q4987" s="537"/>
      <c r="R4987" s="537"/>
      <c r="S4987" s="537"/>
    </row>
    <row r="4988" spans="2:19" ht="18.75" customHeight="1">
      <c r="B4988" s="540"/>
      <c r="C4988" s="540"/>
      <c r="D4988" s="538" t="str">
        <f ca="1">IFERROR(_xludf.XLOOKUP(E4988,예산코드!D:D,예산코드!A:A),"")</f>
        <v/>
      </c>
      <c r="E4988" s="540"/>
      <c r="F4988" s="542"/>
      <c r="G4988" s="506"/>
      <c r="H4988" s="507"/>
      <c r="I4988" s="540"/>
      <c r="J4988" s="540"/>
      <c r="K4988" s="543"/>
      <c r="L4988" s="543"/>
      <c r="M4988" s="543" t="str">
        <f t="array" aca="1" ref="M4988" ca="1">IFERROR(_xludf.IFS(지출내역_LMT!$J4988="원천",지출내역_LMT!$K4988*3.3%*-1,지출내역_LMT!$J4988="원천/고용",SUM(지출내역_LMT!$K4988*3.3%*-1,지출내역_LMT!$K4988*75%*0.8%*-1)),"")</f>
        <v/>
      </c>
      <c r="N4988" s="543"/>
      <c r="O4988" s="540"/>
      <c r="P4988" s="540"/>
      <c r="Q4988" s="537"/>
      <c r="R4988" s="537"/>
      <c r="S4988" s="537"/>
    </row>
    <row r="4989" spans="2:19" ht="18.75" customHeight="1">
      <c r="B4989" s="541"/>
      <c r="C4989" s="541"/>
      <c r="D4989" s="538" t="str">
        <f ca="1">IFERROR(_xludf.XLOOKUP(E4989,예산코드!D:D,예산코드!A:A),"")</f>
        <v/>
      </c>
      <c r="E4989" s="541"/>
      <c r="F4989" s="544"/>
      <c r="G4989" s="508"/>
      <c r="H4989" s="509"/>
      <c r="I4989" s="541"/>
      <c r="J4989" s="541"/>
      <c r="K4989" s="545"/>
      <c r="L4989" s="545"/>
      <c r="M4989" s="545" t="str">
        <f t="array" aca="1" ref="M4989" ca="1">IFERROR(_xludf.IFS(지출내역_LMT!$J4989="원천",지출내역_LMT!$K4989*3.3%*-1,지출내역_LMT!$J4989="원천/고용",SUM(지출내역_LMT!$K4989*3.3%*-1,지출내역_LMT!$K4989*75%*0.8%*-1)),"")</f>
        <v/>
      </c>
      <c r="N4989" s="545"/>
      <c r="O4989" s="541"/>
      <c r="P4989" s="541"/>
      <c r="Q4989" s="537"/>
      <c r="R4989" s="537"/>
      <c r="S4989" s="537"/>
    </row>
    <row r="4990" spans="2:19" ht="18.75" customHeight="1">
      <c r="B4990" s="540"/>
      <c r="C4990" s="540"/>
      <c r="D4990" s="538" t="str">
        <f ca="1">IFERROR(_xludf.XLOOKUP(E4990,예산코드!D:D,예산코드!A:A),"")</f>
        <v/>
      </c>
      <c r="E4990" s="540"/>
      <c r="F4990" s="542"/>
      <c r="G4990" s="506"/>
      <c r="H4990" s="507"/>
      <c r="I4990" s="540"/>
      <c r="J4990" s="540"/>
      <c r="K4990" s="543"/>
      <c r="L4990" s="543"/>
      <c r="M4990" s="543" t="str">
        <f t="array" aca="1" ref="M4990" ca="1">IFERROR(_xludf.IFS(지출내역_LMT!$J4990="원천",지출내역_LMT!$K4990*3.3%*-1,지출내역_LMT!$J4990="원천/고용",SUM(지출내역_LMT!$K4990*3.3%*-1,지출내역_LMT!$K4990*75%*0.8%*-1)),"")</f>
        <v/>
      </c>
      <c r="N4990" s="543"/>
      <c r="O4990" s="540"/>
      <c r="P4990" s="540"/>
      <c r="Q4990" s="537"/>
      <c r="R4990" s="537"/>
      <c r="S4990" s="537"/>
    </row>
    <row r="4991" spans="2:19" ht="18.75" customHeight="1">
      <c r="B4991" s="541"/>
      <c r="C4991" s="541"/>
      <c r="D4991" s="538" t="str">
        <f ca="1">IFERROR(_xludf.XLOOKUP(E4991,예산코드!D:D,예산코드!A:A),"")</f>
        <v/>
      </c>
      <c r="E4991" s="541"/>
      <c r="F4991" s="544"/>
      <c r="G4991" s="508"/>
      <c r="H4991" s="509"/>
      <c r="I4991" s="541"/>
      <c r="J4991" s="541"/>
      <c r="K4991" s="545"/>
      <c r="L4991" s="545"/>
      <c r="M4991" s="545" t="str">
        <f t="array" aca="1" ref="M4991" ca="1">IFERROR(_xludf.IFS(지출내역_LMT!$J4991="원천",지출내역_LMT!$K4991*3.3%*-1,지출내역_LMT!$J4991="원천/고용",SUM(지출내역_LMT!$K4991*3.3%*-1,지출내역_LMT!$K4991*75%*0.8%*-1)),"")</f>
        <v/>
      </c>
      <c r="N4991" s="545"/>
      <c r="O4991" s="541"/>
      <c r="P4991" s="541"/>
      <c r="Q4991" s="537"/>
      <c r="R4991" s="537"/>
      <c r="S4991" s="537"/>
    </row>
    <row r="4992" spans="2:19" ht="18.75" customHeight="1">
      <c r="B4992" s="540"/>
      <c r="C4992" s="540"/>
      <c r="D4992" s="538" t="str">
        <f ca="1">IFERROR(_xludf.XLOOKUP(E4992,예산코드!D:D,예산코드!A:A),"")</f>
        <v/>
      </c>
      <c r="E4992" s="540"/>
      <c r="F4992" s="542"/>
      <c r="G4992" s="506"/>
      <c r="H4992" s="507"/>
      <c r="I4992" s="540"/>
      <c r="J4992" s="540"/>
      <c r="K4992" s="543"/>
      <c r="L4992" s="543"/>
      <c r="M4992" s="543" t="str">
        <f t="array" aca="1" ref="M4992" ca="1">IFERROR(_xludf.IFS(지출내역_LMT!$J4992="원천",지출내역_LMT!$K4992*3.3%*-1,지출내역_LMT!$J4992="원천/고용",SUM(지출내역_LMT!$K4992*3.3%*-1,지출내역_LMT!$K4992*75%*0.8%*-1)),"")</f>
        <v/>
      </c>
      <c r="N4992" s="543"/>
      <c r="O4992" s="540"/>
      <c r="P4992" s="540"/>
      <c r="Q4992" s="537"/>
      <c r="R4992" s="537"/>
      <c r="S4992" s="537"/>
    </row>
    <row r="4993" spans="2:19" ht="18.75" customHeight="1">
      <c r="B4993" s="541"/>
      <c r="C4993" s="541"/>
      <c r="D4993" s="538" t="str">
        <f ca="1">IFERROR(_xludf.XLOOKUP(E4993,예산코드!D:D,예산코드!A:A),"")</f>
        <v/>
      </c>
      <c r="E4993" s="541"/>
      <c r="F4993" s="544"/>
      <c r="G4993" s="508"/>
      <c r="H4993" s="509"/>
      <c r="I4993" s="541"/>
      <c r="J4993" s="541"/>
      <c r="K4993" s="545"/>
      <c r="L4993" s="545"/>
      <c r="M4993" s="545" t="str">
        <f t="array" aca="1" ref="M4993" ca="1">IFERROR(_xludf.IFS(지출내역_LMT!$J4993="원천",지출내역_LMT!$K4993*3.3%*-1,지출내역_LMT!$J4993="원천/고용",SUM(지출내역_LMT!$K4993*3.3%*-1,지출내역_LMT!$K4993*75%*0.8%*-1)),"")</f>
        <v/>
      </c>
      <c r="N4993" s="545"/>
      <c r="O4993" s="541"/>
      <c r="P4993" s="541"/>
      <c r="Q4993" s="537"/>
      <c r="R4993" s="537"/>
      <c r="S4993" s="537"/>
    </row>
    <row r="4994" spans="2:19" ht="18.75" customHeight="1">
      <c r="B4994" s="540"/>
      <c r="C4994" s="540"/>
      <c r="D4994" s="538" t="str">
        <f ca="1">IFERROR(_xludf.XLOOKUP(E4994,예산코드!D:D,예산코드!A:A),"")</f>
        <v/>
      </c>
      <c r="E4994" s="540"/>
      <c r="F4994" s="542"/>
      <c r="G4994" s="506"/>
      <c r="H4994" s="507"/>
      <c r="I4994" s="540"/>
      <c r="J4994" s="540"/>
      <c r="K4994" s="543"/>
      <c r="L4994" s="543"/>
      <c r="M4994" s="543" t="str">
        <f t="array" aca="1" ref="M4994" ca="1">IFERROR(_xludf.IFS(지출내역_LMT!$J4994="원천",지출내역_LMT!$K4994*3.3%*-1,지출내역_LMT!$J4994="원천/고용",SUM(지출내역_LMT!$K4994*3.3%*-1,지출내역_LMT!$K4994*75%*0.8%*-1)),"")</f>
        <v/>
      </c>
      <c r="N4994" s="543"/>
      <c r="O4994" s="540"/>
      <c r="P4994" s="540"/>
      <c r="Q4994" s="537"/>
      <c r="R4994" s="537"/>
      <c r="S4994" s="537"/>
    </row>
    <row r="4995" spans="2:19" ht="18.75" customHeight="1">
      <c r="B4995" s="541"/>
      <c r="C4995" s="541"/>
      <c r="D4995" s="538" t="str">
        <f ca="1">IFERROR(_xludf.XLOOKUP(E4995,예산코드!D:D,예산코드!A:A),"")</f>
        <v/>
      </c>
      <c r="E4995" s="541"/>
      <c r="F4995" s="544"/>
      <c r="G4995" s="508"/>
      <c r="H4995" s="509"/>
      <c r="I4995" s="541"/>
      <c r="J4995" s="541"/>
      <c r="K4995" s="545"/>
      <c r="L4995" s="545"/>
      <c r="M4995" s="545" t="str">
        <f t="array" aca="1" ref="M4995" ca="1">IFERROR(_xludf.IFS(지출내역_LMT!$J4995="원천",지출내역_LMT!$K4995*3.3%*-1,지출내역_LMT!$J4995="원천/고용",SUM(지출내역_LMT!$K4995*3.3%*-1,지출내역_LMT!$K4995*75%*0.8%*-1)),"")</f>
        <v/>
      </c>
      <c r="N4995" s="545"/>
      <c r="O4995" s="541"/>
      <c r="P4995" s="541"/>
      <c r="Q4995" s="537"/>
      <c r="R4995" s="537"/>
      <c r="S4995" s="537"/>
    </row>
    <row r="4996" spans="2:19" ht="18.75" customHeight="1">
      <c r="B4996" s="540"/>
      <c r="C4996" s="540"/>
      <c r="D4996" s="538" t="str">
        <f ca="1">IFERROR(_xludf.XLOOKUP(E4996,예산코드!D:D,예산코드!A:A),"")</f>
        <v/>
      </c>
      <c r="E4996" s="540"/>
      <c r="F4996" s="542"/>
      <c r="G4996" s="506"/>
      <c r="H4996" s="507"/>
      <c r="I4996" s="540"/>
      <c r="J4996" s="540"/>
      <c r="K4996" s="543"/>
      <c r="L4996" s="543"/>
      <c r="M4996" s="543" t="str">
        <f t="array" aca="1" ref="M4996" ca="1">IFERROR(_xludf.IFS(지출내역_LMT!$J4996="원천",지출내역_LMT!$K4996*3.3%*-1,지출내역_LMT!$J4996="원천/고용",SUM(지출내역_LMT!$K4996*3.3%*-1,지출내역_LMT!$K4996*75%*0.8%*-1)),"")</f>
        <v/>
      </c>
      <c r="N4996" s="543"/>
      <c r="O4996" s="540"/>
      <c r="P4996" s="540"/>
      <c r="Q4996" s="537"/>
      <c r="R4996" s="537"/>
      <c r="S4996" s="537"/>
    </row>
    <row r="4997" spans="2:19" ht="18.75" customHeight="1">
      <c r="B4997" s="541"/>
      <c r="C4997" s="541"/>
      <c r="D4997" s="538" t="str">
        <f ca="1">IFERROR(_xludf.XLOOKUP(E4997,예산코드!D:D,예산코드!A:A),"")</f>
        <v/>
      </c>
      <c r="E4997" s="541"/>
      <c r="F4997" s="544"/>
      <c r="G4997" s="508"/>
      <c r="H4997" s="509"/>
      <c r="I4997" s="541"/>
      <c r="J4997" s="541"/>
      <c r="K4997" s="545"/>
      <c r="L4997" s="545"/>
      <c r="M4997" s="545" t="str">
        <f t="array" aca="1" ref="M4997" ca="1">IFERROR(_xludf.IFS(지출내역_LMT!$J4997="원천",지출내역_LMT!$K4997*3.3%*-1,지출내역_LMT!$J4997="원천/고용",SUM(지출내역_LMT!$K4997*3.3%*-1,지출내역_LMT!$K4997*75%*0.8%*-1)),"")</f>
        <v/>
      </c>
      <c r="N4997" s="545"/>
      <c r="O4997" s="541"/>
      <c r="P4997" s="541"/>
      <c r="Q4997" s="537"/>
      <c r="R4997" s="537"/>
      <c r="S4997" s="537"/>
    </row>
    <row r="4998" spans="2:19" ht="18.75" customHeight="1">
      <c r="B4998" s="540"/>
      <c r="C4998" s="540"/>
      <c r="D4998" s="538" t="str">
        <f ca="1">IFERROR(_xludf.XLOOKUP(E4998,예산코드!D:D,예산코드!A:A),"")</f>
        <v/>
      </c>
      <c r="E4998" s="540"/>
      <c r="F4998" s="542"/>
      <c r="G4998" s="506"/>
      <c r="H4998" s="507"/>
      <c r="I4998" s="540"/>
      <c r="J4998" s="540"/>
      <c r="K4998" s="543"/>
      <c r="L4998" s="543"/>
      <c r="M4998" s="543" t="str">
        <f t="array" aca="1" ref="M4998" ca="1">IFERROR(_xludf.IFS(지출내역_LMT!$J4998="원천",지출내역_LMT!$K4998*3.3%*-1,지출내역_LMT!$J4998="원천/고용",SUM(지출내역_LMT!$K4998*3.3%*-1,지출내역_LMT!$K4998*75%*0.8%*-1)),"")</f>
        <v/>
      </c>
      <c r="N4998" s="543"/>
      <c r="O4998" s="540"/>
      <c r="P4998" s="540"/>
      <c r="Q4998" s="537"/>
      <c r="R4998" s="537"/>
      <c r="S4998" s="537"/>
    </row>
    <row r="4999" spans="2:19" ht="18.75" customHeight="1">
      <c r="B4999" s="541"/>
      <c r="C4999" s="541"/>
      <c r="D4999" s="538" t="str">
        <f ca="1">IFERROR(_xludf.XLOOKUP(E4999,예산코드!D:D,예산코드!A:A),"")</f>
        <v/>
      </c>
      <c r="E4999" s="541"/>
      <c r="F4999" s="544"/>
      <c r="G4999" s="508"/>
      <c r="H4999" s="509"/>
      <c r="I4999" s="541"/>
      <c r="J4999" s="541"/>
      <c r="K4999" s="545"/>
      <c r="L4999" s="545"/>
      <c r="M4999" s="545" t="str">
        <f t="array" aca="1" ref="M4999" ca="1">IFERROR(_xludf.IFS(지출내역_LMT!$J4999="원천",지출내역_LMT!$K4999*3.3%*-1,지출내역_LMT!$J4999="원천/고용",SUM(지출내역_LMT!$K4999*3.3%*-1,지출내역_LMT!$K4999*75%*0.8%*-1)),"")</f>
        <v/>
      </c>
      <c r="N4999" s="545"/>
      <c r="O4999" s="541"/>
      <c r="P4999" s="541"/>
      <c r="Q4999" s="537"/>
      <c r="R4999" s="537"/>
      <c r="S4999" s="537"/>
    </row>
    <row r="5000" spans="2:19" ht="18.75" customHeight="1">
      <c r="B5000" s="540"/>
      <c r="C5000" s="540"/>
      <c r="D5000" s="538" t="str">
        <f ca="1">IFERROR(_xludf.XLOOKUP(E5000,예산코드!D:D,예산코드!A:A),"")</f>
        <v/>
      </c>
      <c r="E5000" s="540"/>
      <c r="F5000" s="542"/>
      <c r="G5000" s="506"/>
      <c r="H5000" s="507"/>
      <c r="I5000" s="540"/>
      <c r="J5000" s="540"/>
      <c r="K5000" s="543"/>
      <c r="L5000" s="543"/>
      <c r="M5000" s="543" t="str">
        <f t="array" aca="1" ref="M5000" ca="1">IFERROR(_xludf.IFS(지출내역_LMT!$J5000="원천",지출내역_LMT!$K5000*3.3%*-1,지출내역_LMT!$J5000="원천/고용",SUM(지출내역_LMT!$K5000*3.3%*-1,지출내역_LMT!$K5000*75%*0.8%*-1)),"")</f>
        <v/>
      </c>
      <c r="N5000" s="543"/>
      <c r="O5000" s="540"/>
      <c r="P5000" s="540"/>
      <c r="Q5000" s="537"/>
      <c r="R5000" s="537"/>
      <c r="S5000" s="537"/>
    </row>
    <row r="5001" spans="2:19" ht="18.75" customHeight="1">
      <c r="B5001" s="541"/>
      <c r="C5001" s="541"/>
      <c r="D5001" s="538" t="str">
        <f ca="1">IFERROR(_xludf.XLOOKUP(E5001,예산코드!D:D,예산코드!A:A),"")</f>
        <v/>
      </c>
      <c r="E5001" s="541"/>
      <c r="F5001" s="544"/>
      <c r="G5001" s="508"/>
      <c r="H5001" s="509"/>
      <c r="I5001" s="541"/>
      <c r="J5001" s="541"/>
      <c r="K5001" s="545"/>
      <c r="L5001" s="545"/>
      <c r="M5001" s="545" t="str">
        <f t="array" aca="1" ref="M5001" ca="1">IFERROR(_xludf.IFS(지출내역_LMT!$J5001="원천",지출내역_LMT!$K5001*3.3%*-1,지출내역_LMT!$J5001="원천/고용",SUM(지출내역_LMT!$K5001*3.3%*-1,지출내역_LMT!$K5001*75%*0.8%*-1)),"")</f>
        <v/>
      </c>
      <c r="N5001" s="545"/>
      <c r="O5001" s="541"/>
      <c r="P5001" s="541"/>
      <c r="Q5001" s="537"/>
      <c r="R5001" s="537"/>
      <c r="S5001" s="537"/>
    </row>
    <row r="5002" spans="2:19" ht="18.75" customHeight="1">
      <c r="B5002" s="540"/>
      <c r="C5002" s="540"/>
      <c r="D5002" s="538" t="str">
        <f ca="1">IFERROR(_xludf.XLOOKUP(E5002,예산코드!D:D,예산코드!A:A),"")</f>
        <v/>
      </c>
      <c r="E5002" s="540"/>
      <c r="F5002" s="542"/>
      <c r="G5002" s="506"/>
      <c r="H5002" s="507"/>
      <c r="I5002" s="540"/>
      <c r="J5002" s="540"/>
      <c r="K5002" s="543"/>
      <c r="L5002" s="543"/>
      <c r="M5002" s="543" t="str">
        <f t="array" aca="1" ref="M5002" ca="1">IFERROR(_xludf.IFS(지출내역_LMT!$J5002="원천",지출내역_LMT!$K5002*3.3%*-1,지출내역_LMT!$J5002="원천/고용",SUM(지출내역_LMT!$K5002*3.3%*-1,지출내역_LMT!$K5002*75%*0.8%*-1)),"")</f>
        <v/>
      </c>
      <c r="N5002" s="543"/>
      <c r="O5002" s="540"/>
      <c r="P5002" s="540"/>
      <c r="Q5002" s="537"/>
      <c r="R5002" s="537"/>
      <c r="S5002" s="537"/>
    </row>
    <row r="5003" spans="2:19" ht="18.75" customHeight="1">
      <c r="B5003" s="541"/>
      <c r="C5003" s="541"/>
      <c r="D5003" s="538" t="str">
        <f ca="1">IFERROR(_xludf.XLOOKUP(E5003,예산코드!D:D,예산코드!A:A),"")</f>
        <v/>
      </c>
      <c r="E5003" s="541"/>
      <c r="F5003" s="544"/>
      <c r="G5003" s="508"/>
      <c r="H5003" s="509"/>
      <c r="I5003" s="541"/>
      <c r="J5003" s="541"/>
      <c r="K5003" s="545"/>
      <c r="L5003" s="545"/>
      <c r="M5003" s="545" t="str">
        <f t="array" aca="1" ref="M5003" ca="1">IFERROR(_xludf.IFS(지출내역_LMT!$J5003="원천",지출내역_LMT!$K5003*3.3%*-1,지출내역_LMT!$J5003="원천/고용",SUM(지출내역_LMT!$K5003*3.3%*-1,지출내역_LMT!$K5003*75%*0.8%*-1)),"")</f>
        <v/>
      </c>
      <c r="N5003" s="545"/>
      <c r="O5003" s="541"/>
      <c r="P5003" s="541"/>
      <c r="Q5003" s="537"/>
      <c r="R5003" s="537"/>
      <c r="S5003" s="537"/>
    </row>
    <row r="5004" spans="2:19" ht="18.75" customHeight="1">
      <c r="B5004" s="540"/>
      <c r="C5004" s="540"/>
      <c r="D5004" s="538" t="str">
        <f ca="1">IFERROR(_xludf.XLOOKUP(E5004,예산코드!D:D,예산코드!A:A),"")</f>
        <v/>
      </c>
      <c r="E5004" s="540"/>
      <c r="F5004" s="542"/>
      <c r="G5004" s="506"/>
      <c r="H5004" s="507"/>
      <c r="I5004" s="540"/>
      <c r="J5004" s="540"/>
      <c r="K5004" s="543"/>
      <c r="L5004" s="543"/>
      <c r="M5004" s="543" t="str">
        <f t="array" aca="1" ref="M5004" ca="1">IFERROR(_xludf.IFS(지출내역_LMT!$J5004="원천",지출내역_LMT!$K5004*3.3%*-1,지출내역_LMT!$J5004="원천/고용",SUM(지출내역_LMT!$K5004*3.3%*-1,지출내역_LMT!$K5004*75%*0.8%*-1)),"")</f>
        <v/>
      </c>
      <c r="N5004" s="543"/>
      <c r="O5004" s="540"/>
      <c r="P5004" s="540"/>
      <c r="Q5004" s="537"/>
      <c r="R5004" s="537"/>
      <c r="S5004" s="537"/>
    </row>
    <row r="5005" spans="2:19" ht="18.75" customHeight="1">
      <c r="B5005" s="541"/>
      <c r="C5005" s="541"/>
      <c r="D5005" s="538" t="str">
        <f ca="1">IFERROR(_xludf.XLOOKUP(E5005,예산코드!D:D,예산코드!A:A),"")</f>
        <v/>
      </c>
      <c r="E5005" s="541"/>
      <c r="F5005" s="544"/>
      <c r="G5005" s="508"/>
      <c r="H5005" s="509"/>
      <c r="I5005" s="541"/>
      <c r="J5005" s="541"/>
      <c r="K5005" s="545"/>
      <c r="L5005" s="545"/>
      <c r="M5005" s="545" t="str">
        <f t="array" aca="1" ref="M5005" ca="1">IFERROR(_xludf.IFS(지출내역_LMT!$J5005="원천",지출내역_LMT!$K5005*3.3%*-1,지출내역_LMT!$J5005="원천/고용",SUM(지출내역_LMT!$K5005*3.3%*-1,지출내역_LMT!$K5005*75%*0.8%*-1)),"")</f>
        <v/>
      </c>
      <c r="N5005" s="545"/>
      <c r="O5005" s="541"/>
      <c r="P5005" s="541"/>
      <c r="Q5005" s="537"/>
      <c r="R5005" s="537"/>
      <c r="S5005" s="537"/>
    </row>
    <row r="5006" spans="2:19" ht="18.75" customHeight="1">
      <c r="B5006" s="540"/>
      <c r="C5006" s="540"/>
      <c r="D5006" s="538" t="str">
        <f ca="1">IFERROR(_xludf.XLOOKUP(E5006,예산코드!D:D,예산코드!A:A),"")</f>
        <v/>
      </c>
      <c r="E5006" s="540"/>
      <c r="F5006" s="542"/>
      <c r="G5006" s="506"/>
      <c r="H5006" s="507"/>
      <c r="I5006" s="540"/>
      <c r="J5006" s="540"/>
      <c r="K5006" s="543"/>
      <c r="L5006" s="543"/>
      <c r="M5006" s="543" t="str">
        <f t="array" aca="1" ref="M5006" ca="1">IFERROR(_xludf.IFS(지출내역_LMT!$J5006="원천",지출내역_LMT!$K5006*3.3%*-1,지출내역_LMT!$J5006="원천/고용",SUM(지출내역_LMT!$K5006*3.3%*-1,지출내역_LMT!$K5006*75%*0.8%*-1)),"")</f>
        <v/>
      </c>
      <c r="N5006" s="543"/>
      <c r="O5006" s="540"/>
      <c r="P5006" s="540"/>
      <c r="Q5006" s="537"/>
      <c r="R5006" s="537"/>
      <c r="S5006" s="537"/>
    </row>
    <row r="5007" spans="2:19" ht="18.75" customHeight="1">
      <c r="B5007" s="541"/>
      <c r="C5007" s="541"/>
      <c r="D5007" s="538" t="str">
        <f ca="1">IFERROR(_xludf.XLOOKUP(E5007,예산코드!D:D,예산코드!A:A),"")</f>
        <v/>
      </c>
      <c r="E5007" s="541"/>
      <c r="F5007" s="544"/>
      <c r="G5007" s="508"/>
      <c r="H5007" s="509"/>
      <c r="I5007" s="541"/>
      <c r="J5007" s="541"/>
      <c r="K5007" s="545"/>
      <c r="L5007" s="545"/>
      <c r="M5007" s="545" t="str">
        <f t="array" aca="1" ref="M5007" ca="1">IFERROR(_xludf.IFS(지출내역_LMT!$J5007="원천",지출내역_LMT!$K5007*3.3%*-1,지출내역_LMT!$J5007="원천/고용",SUM(지출내역_LMT!$K5007*3.3%*-1,지출내역_LMT!$K5007*75%*0.8%*-1)),"")</f>
        <v/>
      </c>
      <c r="N5007" s="545"/>
      <c r="O5007" s="541"/>
      <c r="P5007" s="541"/>
      <c r="Q5007" s="537"/>
      <c r="R5007" s="537"/>
      <c r="S5007" s="537"/>
    </row>
    <row r="5008" spans="2:19" ht="18.75" customHeight="1">
      <c r="B5008" s="540"/>
      <c r="C5008" s="540"/>
      <c r="D5008" s="538" t="str">
        <f ca="1">IFERROR(_xludf.XLOOKUP(E5008,예산코드!D:D,예산코드!A:A),"")</f>
        <v/>
      </c>
      <c r="E5008" s="540"/>
      <c r="F5008" s="542"/>
      <c r="G5008" s="506"/>
      <c r="H5008" s="507"/>
      <c r="I5008" s="540"/>
      <c r="J5008" s="540"/>
      <c r="K5008" s="543"/>
      <c r="L5008" s="543"/>
      <c r="M5008" s="543" t="str">
        <f t="array" aca="1" ref="M5008" ca="1">IFERROR(_xludf.IFS(지출내역_LMT!$J5008="원천",지출내역_LMT!$K5008*3.3%*-1,지출내역_LMT!$J5008="원천/고용",SUM(지출내역_LMT!$K5008*3.3%*-1,지출내역_LMT!$K5008*75%*0.8%*-1)),"")</f>
        <v/>
      </c>
      <c r="N5008" s="543"/>
      <c r="O5008" s="540"/>
      <c r="P5008" s="540"/>
      <c r="Q5008" s="537"/>
      <c r="R5008" s="537"/>
      <c r="S5008" s="537"/>
    </row>
    <row r="5009" spans="2:19" ht="18.75" customHeight="1">
      <c r="B5009" s="541"/>
      <c r="C5009" s="541"/>
      <c r="D5009" s="538" t="str">
        <f ca="1">IFERROR(_xludf.XLOOKUP(E5009,예산코드!D:D,예산코드!A:A),"")</f>
        <v/>
      </c>
      <c r="E5009" s="541"/>
      <c r="F5009" s="544"/>
      <c r="G5009" s="508"/>
      <c r="H5009" s="509"/>
      <c r="I5009" s="541"/>
      <c r="J5009" s="541"/>
      <c r="K5009" s="545"/>
      <c r="L5009" s="545"/>
      <c r="M5009" s="545" t="str">
        <f t="array" aca="1" ref="M5009" ca="1">IFERROR(_xludf.IFS(지출내역_LMT!$J5009="원천",지출내역_LMT!$K5009*3.3%*-1,지출내역_LMT!$J5009="원천/고용",SUM(지출내역_LMT!$K5009*3.3%*-1,지출내역_LMT!$K5009*75%*0.8%*-1)),"")</f>
        <v/>
      </c>
      <c r="N5009" s="545"/>
      <c r="O5009" s="541"/>
      <c r="P5009" s="541"/>
      <c r="Q5009" s="537"/>
      <c r="R5009" s="537"/>
      <c r="S5009" s="537"/>
    </row>
    <row r="5010" spans="2:19" ht="18.75" customHeight="1">
      <c r="B5010" s="540"/>
      <c r="C5010" s="540"/>
      <c r="D5010" s="538" t="str">
        <f ca="1">IFERROR(_xludf.XLOOKUP(E5010,예산코드!D:D,예산코드!A:A),"")</f>
        <v/>
      </c>
      <c r="E5010" s="540"/>
      <c r="F5010" s="542"/>
      <c r="G5010" s="506"/>
      <c r="H5010" s="507"/>
      <c r="I5010" s="540"/>
      <c r="J5010" s="540"/>
      <c r="K5010" s="543"/>
      <c r="L5010" s="543"/>
      <c r="M5010" s="543" t="str">
        <f t="array" aca="1" ref="M5010" ca="1">IFERROR(_xludf.IFS(지출내역_LMT!$J5010="원천",지출내역_LMT!$K5010*3.3%*-1,지출내역_LMT!$J5010="원천/고용",SUM(지출내역_LMT!$K5010*3.3%*-1,지출내역_LMT!$K5010*75%*0.8%*-1)),"")</f>
        <v/>
      </c>
      <c r="N5010" s="543"/>
      <c r="O5010" s="540"/>
      <c r="P5010" s="540"/>
      <c r="Q5010" s="537"/>
      <c r="R5010" s="537"/>
      <c r="S5010" s="537"/>
    </row>
    <row r="5011" spans="2:19" ht="18.75" customHeight="1">
      <c r="B5011" s="541"/>
      <c r="C5011" s="541"/>
      <c r="D5011" s="538" t="str">
        <f ca="1">IFERROR(_xludf.XLOOKUP(E5011,예산코드!D:D,예산코드!A:A),"")</f>
        <v/>
      </c>
      <c r="E5011" s="541"/>
      <c r="F5011" s="544"/>
      <c r="G5011" s="508"/>
      <c r="H5011" s="509"/>
      <c r="I5011" s="541"/>
      <c r="J5011" s="541"/>
      <c r="K5011" s="545"/>
      <c r="L5011" s="545"/>
      <c r="M5011" s="545" t="str">
        <f t="array" aca="1" ref="M5011" ca="1">IFERROR(_xludf.IFS(지출내역_LMT!$J5011="원천",지출내역_LMT!$K5011*3.3%*-1,지출내역_LMT!$J5011="원천/고용",SUM(지출내역_LMT!$K5011*3.3%*-1,지출내역_LMT!$K5011*75%*0.8%*-1)),"")</f>
        <v/>
      </c>
      <c r="N5011" s="545"/>
      <c r="O5011" s="541"/>
      <c r="P5011" s="541"/>
      <c r="Q5011" s="537"/>
      <c r="R5011" s="537"/>
      <c r="S5011" s="537"/>
    </row>
    <row r="5012" spans="2:19" ht="18.75" customHeight="1">
      <c r="B5012" s="540"/>
      <c r="C5012" s="540"/>
      <c r="D5012" s="538" t="str">
        <f ca="1">IFERROR(_xludf.XLOOKUP(E5012,예산코드!D:D,예산코드!A:A),"")</f>
        <v/>
      </c>
      <c r="E5012" s="540"/>
      <c r="F5012" s="542"/>
      <c r="G5012" s="506"/>
      <c r="H5012" s="507"/>
      <c r="I5012" s="540"/>
      <c r="J5012" s="540"/>
      <c r="K5012" s="543"/>
      <c r="L5012" s="543"/>
      <c r="M5012" s="543" t="str">
        <f t="array" aca="1" ref="M5012" ca="1">IFERROR(_xludf.IFS(지출내역_LMT!$J5012="원천",지출내역_LMT!$K5012*3.3%*-1,지출내역_LMT!$J5012="원천/고용",SUM(지출내역_LMT!$K5012*3.3%*-1,지출내역_LMT!$K5012*75%*0.8%*-1)),"")</f>
        <v/>
      </c>
      <c r="N5012" s="543"/>
      <c r="O5012" s="540"/>
      <c r="P5012" s="540"/>
      <c r="Q5012" s="537"/>
      <c r="R5012" s="537"/>
      <c r="S5012" s="537"/>
    </row>
    <row r="5013" spans="2:19" ht="18.75" customHeight="1">
      <c r="B5013" s="541"/>
      <c r="C5013" s="541"/>
      <c r="D5013" s="538" t="str">
        <f ca="1">IFERROR(_xludf.XLOOKUP(E5013,예산코드!D:D,예산코드!A:A),"")</f>
        <v/>
      </c>
      <c r="E5013" s="541"/>
      <c r="F5013" s="544"/>
      <c r="G5013" s="508"/>
      <c r="H5013" s="509"/>
      <c r="I5013" s="541"/>
      <c r="J5013" s="541"/>
      <c r="K5013" s="545"/>
      <c r="L5013" s="545"/>
      <c r="M5013" s="545" t="str">
        <f t="array" aca="1" ref="M5013" ca="1">IFERROR(_xludf.IFS(지출내역_LMT!$J5013="원천",지출내역_LMT!$K5013*3.3%*-1,지출내역_LMT!$J5013="원천/고용",SUM(지출내역_LMT!$K5013*3.3%*-1,지출내역_LMT!$K5013*75%*0.8%*-1)),"")</f>
        <v/>
      </c>
      <c r="N5013" s="545"/>
      <c r="O5013" s="541"/>
      <c r="P5013" s="541"/>
      <c r="Q5013" s="537"/>
      <c r="R5013" s="537"/>
      <c r="S5013" s="537"/>
    </row>
    <row r="5014" spans="2:19" ht="18.75" customHeight="1">
      <c r="B5014" s="540"/>
      <c r="C5014" s="540"/>
      <c r="D5014" s="538" t="str">
        <f ca="1">IFERROR(_xludf.XLOOKUP(E5014,예산코드!D:D,예산코드!A:A),"")</f>
        <v/>
      </c>
      <c r="E5014" s="540"/>
      <c r="F5014" s="542"/>
      <c r="G5014" s="506"/>
      <c r="H5014" s="507"/>
      <c r="I5014" s="540"/>
      <c r="J5014" s="540"/>
      <c r="K5014" s="543"/>
      <c r="L5014" s="543"/>
      <c r="M5014" s="543" t="str">
        <f t="array" aca="1" ref="M5014" ca="1">IFERROR(_xludf.IFS(지출내역_LMT!$J5014="원천",지출내역_LMT!$K5014*3.3%*-1,지출내역_LMT!$J5014="원천/고용",SUM(지출내역_LMT!$K5014*3.3%*-1,지출내역_LMT!$K5014*75%*0.8%*-1)),"")</f>
        <v/>
      </c>
      <c r="N5014" s="543"/>
      <c r="O5014" s="540"/>
      <c r="P5014" s="540"/>
      <c r="Q5014" s="537"/>
      <c r="R5014" s="537"/>
      <c r="S5014" s="537"/>
    </row>
    <row r="5015" spans="2:19" ht="18.75" customHeight="1">
      <c r="B5015" s="541"/>
      <c r="C5015" s="541"/>
      <c r="D5015" s="538" t="str">
        <f ca="1">IFERROR(_xludf.XLOOKUP(E5015,예산코드!D:D,예산코드!A:A),"")</f>
        <v/>
      </c>
      <c r="E5015" s="541"/>
      <c r="F5015" s="544"/>
      <c r="G5015" s="508"/>
      <c r="H5015" s="509"/>
      <c r="I5015" s="541"/>
      <c r="J5015" s="541"/>
      <c r="K5015" s="545"/>
      <c r="L5015" s="545"/>
      <c r="M5015" s="545" t="str">
        <f t="array" aca="1" ref="M5015" ca="1">IFERROR(_xludf.IFS(지출내역_LMT!$J5015="원천",지출내역_LMT!$K5015*3.3%*-1,지출내역_LMT!$J5015="원천/고용",SUM(지출내역_LMT!$K5015*3.3%*-1,지출내역_LMT!$K5015*75%*0.8%*-1)),"")</f>
        <v/>
      </c>
      <c r="N5015" s="545"/>
      <c r="O5015" s="541"/>
      <c r="P5015" s="541"/>
      <c r="Q5015" s="537"/>
      <c r="R5015" s="537"/>
      <c r="S5015" s="537"/>
    </row>
    <row r="5016" spans="2:19" ht="18.75" customHeight="1">
      <c r="B5016" s="540"/>
      <c r="C5016" s="540"/>
      <c r="D5016" s="538" t="str">
        <f ca="1">IFERROR(_xludf.XLOOKUP(E5016,예산코드!D:D,예산코드!A:A),"")</f>
        <v/>
      </c>
      <c r="E5016" s="540"/>
      <c r="F5016" s="542"/>
      <c r="G5016" s="506"/>
      <c r="H5016" s="507"/>
      <c r="I5016" s="540"/>
      <c r="J5016" s="540"/>
      <c r="K5016" s="543"/>
      <c r="L5016" s="543"/>
      <c r="M5016" s="543" t="str">
        <f t="array" aca="1" ref="M5016" ca="1">IFERROR(_xludf.IFS(지출내역_LMT!$J5016="원천",지출내역_LMT!$K5016*3.3%*-1,지출내역_LMT!$J5016="원천/고용",SUM(지출내역_LMT!$K5016*3.3%*-1,지출내역_LMT!$K5016*75%*0.8%*-1)),"")</f>
        <v/>
      </c>
      <c r="N5016" s="543"/>
      <c r="O5016" s="540"/>
      <c r="P5016" s="540"/>
      <c r="Q5016" s="537"/>
      <c r="R5016" s="537"/>
      <c r="S5016" s="537"/>
    </row>
    <row r="5017" spans="2:19" ht="18.75" customHeight="1">
      <c r="B5017" s="541"/>
      <c r="C5017" s="541"/>
      <c r="D5017" s="538" t="str">
        <f ca="1">IFERROR(_xludf.XLOOKUP(E5017,예산코드!D:D,예산코드!A:A),"")</f>
        <v/>
      </c>
      <c r="E5017" s="541"/>
      <c r="F5017" s="544"/>
      <c r="G5017" s="508"/>
      <c r="H5017" s="509"/>
      <c r="I5017" s="541"/>
      <c r="J5017" s="541"/>
      <c r="K5017" s="545"/>
      <c r="L5017" s="545"/>
      <c r="M5017" s="545" t="str">
        <f t="array" aca="1" ref="M5017" ca="1">IFERROR(_xludf.IFS(지출내역_LMT!$J5017="원천",지출내역_LMT!$K5017*3.3%*-1,지출내역_LMT!$J5017="원천/고용",SUM(지출내역_LMT!$K5017*3.3%*-1,지출내역_LMT!$K5017*75%*0.8%*-1)),"")</f>
        <v/>
      </c>
      <c r="N5017" s="545"/>
      <c r="O5017" s="541"/>
      <c r="P5017" s="541"/>
      <c r="Q5017" s="537"/>
      <c r="R5017" s="537"/>
      <c r="S5017" s="537"/>
    </row>
    <row r="5018" spans="2:19" ht="18.75" customHeight="1">
      <c r="B5018" s="540"/>
      <c r="C5018" s="540"/>
      <c r="D5018" s="538" t="str">
        <f ca="1">IFERROR(_xludf.XLOOKUP(E5018,예산코드!D:D,예산코드!A:A),"")</f>
        <v/>
      </c>
      <c r="E5018" s="540"/>
      <c r="F5018" s="542"/>
      <c r="G5018" s="506"/>
      <c r="H5018" s="507"/>
      <c r="I5018" s="540"/>
      <c r="J5018" s="540"/>
      <c r="K5018" s="543"/>
      <c r="L5018" s="543"/>
      <c r="M5018" s="543" t="str">
        <f t="array" aca="1" ref="M5018" ca="1">IFERROR(_xludf.IFS(지출내역_LMT!$J5018="원천",지출내역_LMT!$K5018*3.3%*-1,지출내역_LMT!$J5018="원천/고용",SUM(지출내역_LMT!$K5018*3.3%*-1,지출내역_LMT!$K5018*75%*0.8%*-1)),"")</f>
        <v/>
      </c>
      <c r="N5018" s="543"/>
      <c r="O5018" s="540"/>
      <c r="P5018" s="540"/>
      <c r="Q5018" s="537"/>
      <c r="R5018" s="537"/>
      <c r="S5018" s="537"/>
    </row>
    <row r="5019" spans="2:19" ht="18.75" customHeight="1">
      <c r="B5019" s="541"/>
      <c r="C5019" s="541"/>
      <c r="D5019" s="538" t="str">
        <f ca="1">IFERROR(_xludf.XLOOKUP(E5019,예산코드!D:D,예산코드!A:A),"")</f>
        <v/>
      </c>
      <c r="E5019" s="541"/>
      <c r="F5019" s="544"/>
      <c r="G5019" s="508"/>
      <c r="H5019" s="509"/>
      <c r="I5019" s="541"/>
      <c r="J5019" s="541"/>
      <c r="K5019" s="545"/>
      <c r="L5019" s="545"/>
      <c r="M5019" s="545" t="str">
        <f t="array" aca="1" ref="M5019" ca="1">IFERROR(_xludf.IFS(지출내역_LMT!$J5019="원천",지출내역_LMT!$K5019*3.3%*-1,지출내역_LMT!$J5019="원천/고용",SUM(지출내역_LMT!$K5019*3.3%*-1,지출내역_LMT!$K5019*75%*0.8%*-1)),"")</f>
        <v/>
      </c>
      <c r="N5019" s="545"/>
      <c r="O5019" s="541"/>
      <c r="P5019" s="541"/>
      <c r="Q5019" s="537"/>
      <c r="R5019" s="537"/>
      <c r="S5019" s="537"/>
    </row>
    <row r="5020" spans="2:19" ht="18.75" customHeight="1">
      <c r="B5020" s="540"/>
      <c r="C5020" s="540"/>
      <c r="D5020" s="538" t="str">
        <f ca="1">IFERROR(_xludf.XLOOKUP(E5020,예산코드!D:D,예산코드!A:A),"")</f>
        <v/>
      </c>
      <c r="E5020" s="540"/>
      <c r="F5020" s="542"/>
      <c r="G5020" s="506"/>
      <c r="H5020" s="507"/>
      <c r="I5020" s="540"/>
      <c r="J5020" s="540"/>
      <c r="K5020" s="543"/>
      <c r="L5020" s="543"/>
      <c r="M5020" s="543" t="str">
        <f t="array" aca="1" ref="M5020" ca="1">IFERROR(_xludf.IFS(지출내역_LMT!$J5020="원천",지출내역_LMT!$K5020*3.3%*-1,지출내역_LMT!$J5020="원천/고용",SUM(지출내역_LMT!$K5020*3.3%*-1,지출내역_LMT!$K5020*75%*0.8%*-1)),"")</f>
        <v/>
      </c>
      <c r="N5020" s="543"/>
      <c r="O5020" s="540"/>
      <c r="P5020" s="540"/>
      <c r="Q5020" s="537"/>
      <c r="R5020" s="537"/>
      <c r="S5020" s="537"/>
    </row>
    <row r="5021" spans="2:19" ht="18.75" customHeight="1">
      <c r="B5021" s="541"/>
      <c r="C5021" s="541"/>
      <c r="D5021" s="538" t="str">
        <f ca="1">IFERROR(_xludf.XLOOKUP(E5021,예산코드!D:D,예산코드!A:A),"")</f>
        <v/>
      </c>
      <c r="E5021" s="541"/>
      <c r="F5021" s="544"/>
      <c r="G5021" s="508"/>
      <c r="H5021" s="509"/>
      <c r="I5021" s="541"/>
      <c r="J5021" s="541"/>
      <c r="K5021" s="545"/>
      <c r="L5021" s="545"/>
      <c r="M5021" s="545" t="str">
        <f t="array" aca="1" ref="M5021" ca="1">IFERROR(_xludf.IFS(지출내역_LMT!$J5021="원천",지출내역_LMT!$K5021*3.3%*-1,지출내역_LMT!$J5021="원천/고용",SUM(지출내역_LMT!$K5021*3.3%*-1,지출내역_LMT!$K5021*75%*0.8%*-1)),"")</f>
        <v/>
      </c>
      <c r="N5021" s="545"/>
      <c r="O5021" s="541"/>
      <c r="P5021" s="541"/>
      <c r="Q5021" s="537"/>
      <c r="R5021" s="537"/>
      <c r="S5021" s="537"/>
    </row>
    <row r="5022" spans="2:19" ht="18.75" customHeight="1">
      <c r="B5022" s="540"/>
      <c r="C5022" s="540"/>
      <c r="D5022" s="538" t="str">
        <f ca="1">IFERROR(_xludf.XLOOKUP(E5022,예산코드!D:D,예산코드!A:A),"")</f>
        <v/>
      </c>
      <c r="E5022" s="540"/>
      <c r="F5022" s="542"/>
      <c r="G5022" s="506"/>
      <c r="H5022" s="507"/>
      <c r="I5022" s="540"/>
      <c r="J5022" s="540"/>
      <c r="K5022" s="543"/>
      <c r="L5022" s="543"/>
      <c r="M5022" s="543" t="str">
        <f t="array" aca="1" ref="M5022" ca="1">IFERROR(_xludf.IFS(지출내역_LMT!$J5022="원천",지출내역_LMT!$K5022*3.3%*-1,지출내역_LMT!$J5022="원천/고용",SUM(지출내역_LMT!$K5022*3.3%*-1,지출내역_LMT!$K5022*75%*0.8%*-1)),"")</f>
        <v/>
      </c>
      <c r="N5022" s="543"/>
      <c r="O5022" s="540"/>
      <c r="P5022" s="540"/>
      <c r="Q5022" s="537"/>
      <c r="R5022" s="537"/>
      <c r="S5022" s="537"/>
    </row>
    <row r="5023" spans="2:19" ht="18.75" customHeight="1">
      <c r="B5023" s="541"/>
      <c r="C5023" s="541"/>
      <c r="D5023" s="538" t="str">
        <f ca="1">IFERROR(_xludf.XLOOKUP(E5023,예산코드!D:D,예산코드!A:A),"")</f>
        <v/>
      </c>
      <c r="E5023" s="541"/>
      <c r="F5023" s="544"/>
      <c r="G5023" s="508"/>
      <c r="H5023" s="509"/>
      <c r="I5023" s="541"/>
      <c r="J5023" s="541"/>
      <c r="K5023" s="545"/>
      <c r="L5023" s="545"/>
      <c r="M5023" s="545" t="str">
        <f t="array" aca="1" ref="M5023" ca="1">IFERROR(_xludf.IFS(지출내역_LMT!$J5023="원천",지출내역_LMT!$K5023*3.3%*-1,지출내역_LMT!$J5023="원천/고용",SUM(지출내역_LMT!$K5023*3.3%*-1,지출내역_LMT!$K5023*75%*0.8%*-1)),"")</f>
        <v/>
      </c>
      <c r="N5023" s="545"/>
      <c r="O5023" s="541"/>
      <c r="P5023" s="541"/>
      <c r="Q5023" s="537"/>
      <c r="R5023" s="537"/>
      <c r="S5023" s="537"/>
    </row>
    <row r="5024" spans="2:19" ht="18.75" customHeight="1">
      <c r="B5024" s="540"/>
      <c r="C5024" s="540"/>
      <c r="D5024" s="538" t="str">
        <f ca="1">IFERROR(_xludf.XLOOKUP(E5024,예산코드!D:D,예산코드!A:A),"")</f>
        <v/>
      </c>
      <c r="E5024" s="540"/>
      <c r="F5024" s="542"/>
      <c r="G5024" s="506"/>
      <c r="H5024" s="507"/>
      <c r="I5024" s="540"/>
      <c r="J5024" s="540"/>
      <c r="K5024" s="543"/>
      <c r="L5024" s="543"/>
      <c r="M5024" s="543" t="str">
        <f t="array" aca="1" ref="M5024" ca="1">IFERROR(_xludf.IFS(지출내역_LMT!$J5024="원천",지출내역_LMT!$K5024*3.3%*-1,지출내역_LMT!$J5024="원천/고용",SUM(지출내역_LMT!$K5024*3.3%*-1,지출내역_LMT!$K5024*75%*0.8%*-1)),"")</f>
        <v/>
      </c>
      <c r="N5024" s="543"/>
      <c r="O5024" s="540"/>
      <c r="P5024" s="540"/>
      <c r="Q5024" s="537"/>
      <c r="R5024" s="537"/>
      <c r="S5024" s="537"/>
    </row>
    <row r="5025" spans="2:19" ht="18.75" customHeight="1">
      <c r="B5025" s="541"/>
      <c r="C5025" s="541"/>
      <c r="D5025" s="538" t="str">
        <f ca="1">IFERROR(_xludf.XLOOKUP(E5025,예산코드!D:D,예산코드!A:A),"")</f>
        <v/>
      </c>
      <c r="E5025" s="541"/>
      <c r="F5025" s="544"/>
      <c r="G5025" s="508"/>
      <c r="H5025" s="509"/>
      <c r="I5025" s="541"/>
      <c r="J5025" s="541"/>
      <c r="K5025" s="545"/>
      <c r="L5025" s="545"/>
      <c r="M5025" s="545" t="str">
        <f t="array" aca="1" ref="M5025" ca="1">IFERROR(_xludf.IFS(지출내역_LMT!$J5025="원천",지출내역_LMT!$K5025*3.3%*-1,지출내역_LMT!$J5025="원천/고용",SUM(지출내역_LMT!$K5025*3.3%*-1,지출내역_LMT!$K5025*75%*0.8%*-1)),"")</f>
        <v/>
      </c>
      <c r="N5025" s="545"/>
      <c r="O5025" s="541"/>
      <c r="P5025" s="541"/>
      <c r="Q5025" s="537"/>
      <c r="R5025" s="537"/>
      <c r="S5025" s="537"/>
    </row>
    <row r="5026" spans="2:19" ht="18.75" customHeight="1">
      <c r="B5026" s="540"/>
      <c r="C5026" s="540"/>
      <c r="D5026" s="538" t="str">
        <f ca="1">IFERROR(_xludf.XLOOKUP(E5026,예산코드!D:D,예산코드!A:A),"")</f>
        <v/>
      </c>
      <c r="E5026" s="540"/>
      <c r="F5026" s="542"/>
      <c r="G5026" s="506"/>
      <c r="H5026" s="507"/>
      <c r="I5026" s="540"/>
      <c r="J5026" s="540"/>
      <c r="K5026" s="543"/>
      <c r="L5026" s="543"/>
      <c r="M5026" s="543" t="str">
        <f t="array" aca="1" ref="M5026" ca="1">IFERROR(_xludf.IFS(지출내역_LMT!$J5026="원천",지출내역_LMT!$K5026*3.3%*-1,지출내역_LMT!$J5026="원천/고용",SUM(지출내역_LMT!$K5026*3.3%*-1,지출내역_LMT!$K5026*75%*0.8%*-1)),"")</f>
        <v/>
      </c>
      <c r="N5026" s="543"/>
      <c r="O5026" s="540"/>
      <c r="P5026" s="540"/>
      <c r="Q5026" s="537"/>
      <c r="R5026" s="537"/>
      <c r="S5026" s="537"/>
    </row>
    <row r="5027" spans="2:19" ht="18.75" customHeight="1">
      <c r="B5027" s="541"/>
      <c r="C5027" s="541"/>
      <c r="D5027" s="538" t="str">
        <f ca="1">IFERROR(_xludf.XLOOKUP(E5027,예산코드!D:D,예산코드!A:A),"")</f>
        <v/>
      </c>
      <c r="E5027" s="541"/>
      <c r="F5027" s="544"/>
      <c r="G5027" s="508"/>
      <c r="H5027" s="509"/>
      <c r="I5027" s="541"/>
      <c r="J5027" s="541"/>
      <c r="K5027" s="545"/>
      <c r="L5027" s="545"/>
      <c r="M5027" s="545" t="str">
        <f t="array" aca="1" ref="M5027" ca="1">IFERROR(_xludf.IFS(지출내역_LMT!$J5027="원천",지출내역_LMT!$K5027*3.3%*-1,지출내역_LMT!$J5027="원천/고용",SUM(지출내역_LMT!$K5027*3.3%*-1,지출내역_LMT!$K5027*75%*0.8%*-1)),"")</f>
        <v/>
      </c>
      <c r="N5027" s="545"/>
      <c r="O5027" s="541"/>
      <c r="P5027" s="541"/>
      <c r="Q5027" s="537"/>
      <c r="R5027" s="537"/>
      <c r="S5027" s="537"/>
    </row>
    <row r="5028" spans="2:19" ht="18.75" customHeight="1">
      <c r="B5028" s="540"/>
      <c r="C5028" s="540"/>
      <c r="D5028" s="538" t="str">
        <f ca="1">IFERROR(_xludf.XLOOKUP(E5028,예산코드!D:D,예산코드!A:A),"")</f>
        <v/>
      </c>
      <c r="E5028" s="540"/>
      <c r="F5028" s="542"/>
      <c r="G5028" s="506"/>
      <c r="H5028" s="507"/>
      <c r="I5028" s="540"/>
      <c r="J5028" s="540"/>
      <c r="K5028" s="543"/>
      <c r="L5028" s="543"/>
      <c r="M5028" s="543" t="str">
        <f t="array" aca="1" ref="M5028" ca="1">IFERROR(_xludf.IFS(지출내역_LMT!$J5028="원천",지출내역_LMT!$K5028*3.3%*-1,지출내역_LMT!$J5028="원천/고용",SUM(지출내역_LMT!$K5028*3.3%*-1,지출내역_LMT!$K5028*75%*0.8%*-1)),"")</f>
        <v/>
      </c>
      <c r="N5028" s="543"/>
      <c r="O5028" s="540"/>
      <c r="P5028" s="540"/>
      <c r="Q5028" s="537"/>
      <c r="R5028" s="537"/>
      <c r="S5028" s="537"/>
    </row>
    <row r="5029" spans="2:19" ht="18.75" customHeight="1">
      <c r="B5029" s="541"/>
      <c r="C5029" s="541"/>
      <c r="D5029" s="538" t="str">
        <f ca="1">IFERROR(_xludf.XLOOKUP(E5029,예산코드!D:D,예산코드!A:A),"")</f>
        <v/>
      </c>
      <c r="E5029" s="541"/>
      <c r="F5029" s="544"/>
      <c r="G5029" s="508"/>
      <c r="H5029" s="509"/>
      <c r="I5029" s="541"/>
      <c r="J5029" s="541"/>
      <c r="K5029" s="545"/>
      <c r="L5029" s="545"/>
      <c r="M5029" s="545" t="str">
        <f t="array" aca="1" ref="M5029" ca="1">IFERROR(_xludf.IFS(지출내역_LMT!$J5029="원천",지출내역_LMT!$K5029*3.3%*-1,지출내역_LMT!$J5029="원천/고용",SUM(지출내역_LMT!$K5029*3.3%*-1,지출내역_LMT!$K5029*75%*0.8%*-1)),"")</f>
        <v/>
      </c>
      <c r="N5029" s="545"/>
      <c r="O5029" s="541"/>
      <c r="P5029" s="541"/>
      <c r="Q5029" s="537"/>
      <c r="R5029" s="537"/>
      <c r="S5029" s="537"/>
    </row>
    <row r="5030" spans="2:19" ht="18.75" customHeight="1">
      <c r="B5030" s="540"/>
      <c r="C5030" s="540"/>
      <c r="D5030" s="538" t="str">
        <f ca="1">IFERROR(_xludf.XLOOKUP(E5030,예산코드!D:D,예산코드!A:A),"")</f>
        <v/>
      </c>
      <c r="E5030" s="540"/>
      <c r="F5030" s="542"/>
      <c r="G5030" s="506"/>
      <c r="H5030" s="507"/>
      <c r="I5030" s="540"/>
      <c r="J5030" s="540"/>
      <c r="K5030" s="543"/>
      <c r="L5030" s="543"/>
      <c r="M5030" s="543" t="str">
        <f t="array" aca="1" ref="M5030" ca="1">IFERROR(_xludf.IFS(지출내역_LMT!$J5030="원천",지출내역_LMT!$K5030*3.3%*-1,지출내역_LMT!$J5030="원천/고용",SUM(지출내역_LMT!$K5030*3.3%*-1,지출내역_LMT!$K5030*75%*0.8%*-1)),"")</f>
        <v/>
      </c>
      <c r="N5030" s="543"/>
      <c r="O5030" s="540"/>
      <c r="P5030" s="540"/>
      <c r="Q5030" s="537"/>
      <c r="R5030" s="537"/>
      <c r="S5030" s="537"/>
    </row>
    <row r="5031" spans="2:19" ht="18.75" customHeight="1">
      <c r="B5031" s="541"/>
      <c r="C5031" s="541"/>
      <c r="D5031" s="538" t="str">
        <f ca="1">IFERROR(_xludf.XLOOKUP(E5031,예산코드!D:D,예산코드!A:A),"")</f>
        <v/>
      </c>
      <c r="E5031" s="541"/>
      <c r="F5031" s="544"/>
      <c r="G5031" s="508"/>
      <c r="H5031" s="509"/>
      <c r="I5031" s="541"/>
      <c r="J5031" s="541"/>
      <c r="K5031" s="545"/>
      <c r="L5031" s="545"/>
      <c r="M5031" s="545" t="str">
        <f t="array" aca="1" ref="M5031" ca="1">IFERROR(_xludf.IFS(지출내역_LMT!$J5031="원천",지출내역_LMT!$K5031*3.3%*-1,지출내역_LMT!$J5031="원천/고용",SUM(지출내역_LMT!$K5031*3.3%*-1,지출내역_LMT!$K5031*75%*0.8%*-1)),"")</f>
        <v/>
      </c>
      <c r="N5031" s="545"/>
      <c r="O5031" s="541"/>
      <c r="P5031" s="541"/>
      <c r="Q5031" s="537"/>
      <c r="R5031" s="537"/>
      <c r="S5031" s="537"/>
    </row>
    <row r="5032" spans="2:19" ht="18.75" customHeight="1">
      <c r="B5032" s="540"/>
      <c r="C5032" s="540"/>
      <c r="D5032" s="538" t="str">
        <f ca="1">IFERROR(_xludf.XLOOKUP(E5032,예산코드!D:D,예산코드!A:A),"")</f>
        <v/>
      </c>
      <c r="E5032" s="540"/>
      <c r="F5032" s="542"/>
      <c r="G5032" s="506"/>
      <c r="H5032" s="507"/>
      <c r="I5032" s="540"/>
      <c r="J5032" s="540"/>
      <c r="K5032" s="543"/>
      <c r="L5032" s="543"/>
      <c r="M5032" s="543" t="str">
        <f t="array" aca="1" ref="M5032" ca="1">IFERROR(_xludf.IFS(지출내역_LMT!$J5032="원천",지출내역_LMT!$K5032*3.3%*-1,지출내역_LMT!$J5032="원천/고용",SUM(지출내역_LMT!$K5032*3.3%*-1,지출내역_LMT!$K5032*75%*0.8%*-1)),"")</f>
        <v/>
      </c>
      <c r="N5032" s="543"/>
      <c r="O5032" s="540"/>
      <c r="P5032" s="540"/>
      <c r="Q5032" s="537"/>
      <c r="R5032" s="537"/>
      <c r="S5032" s="537"/>
    </row>
    <row r="5033" spans="2:19" ht="18.75" customHeight="1">
      <c r="B5033" s="541"/>
      <c r="C5033" s="541"/>
      <c r="D5033" s="538" t="str">
        <f ca="1">IFERROR(_xludf.XLOOKUP(E5033,예산코드!D:D,예산코드!A:A),"")</f>
        <v/>
      </c>
      <c r="E5033" s="541"/>
      <c r="F5033" s="544"/>
      <c r="G5033" s="508"/>
      <c r="H5033" s="509"/>
      <c r="I5033" s="541"/>
      <c r="J5033" s="541"/>
      <c r="K5033" s="545"/>
      <c r="L5033" s="545"/>
      <c r="M5033" s="545" t="str">
        <f t="array" aca="1" ref="M5033" ca="1">IFERROR(_xludf.IFS(지출내역_LMT!$J5033="원천",지출내역_LMT!$K5033*3.3%*-1,지출내역_LMT!$J5033="원천/고용",SUM(지출내역_LMT!$K5033*3.3%*-1,지출내역_LMT!$K5033*75%*0.8%*-1)),"")</f>
        <v/>
      </c>
      <c r="N5033" s="545"/>
      <c r="O5033" s="541"/>
      <c r="P5033" s="541"/>
      <c r="Q5033" s="537"/>
      <c r="R5033" s="537"/>
      <c r="S5033" s="537"/>
    </row>
    <row r="5034" spans="2:19" ht="18.75" customHeight="1">
      <c r="B5034" s="540"/>
      <c r="C5034" s="540"/>
      <c r="D5034" s="538" t="str">
        <f ca="1">IFERROR(_xludf.XLOOKUP(E5034,예산코드!D:D,예산코드!A:A),"")</f>
        <v/>
      </c>
      <c r="E5034" s="540"/>
      <c r="F5034" s="542"/>
      <c r="G5034" s="506"/>
      <c r="H5034" s="507"/>
      <c r="I5034" s="540"/>
      <c r="J5034" s="540"/>
      <c r="K5034" s="543"/>
      <c r="L5034" s="543"/>
      <c r="M5034" s="543" t="str">
        <f t="array" aca="1" ref="M5034" ca="1">IFERROR(_xludf.IFS(지출내역_LMT!$J5034="원천",지출내역_LMT!$K5034*3.3%*-1,지출내역_LMT!$J5034="원천/고용",SUM(지출내역_LMT!$K5034*3.3%*-1,지출내역_LMT!$K5034*75%*0.8%*-1)),"")</f>
        <v/>
      </c>
      <c r="N5034" s="543"/>
      <c r="O5034" s="540"/>
      <c r="P5034" s="540"/>
      <c r="Q5034" s="537"/>
      <c r="R5034" s="537"/>
      <c r="S5034" s="537"/>
    </row>
    <row r="5035" spans="2:19" ht="18.75" customHeight="1">
      <c r="B5035" s="541"/>
      <c r="C5035" s="541"/>
      <c r="D5035" s="538" t="str">
        <f ca="1">IFERROR(_xludf.XLOOKUP(E5035,예산코드!D:D,예산코드!A:A),"")</f>
        <v/>
      </c>
      <c r="E5035" s="541"/>
      <c r="F5035" s="544"/>
      <c r="G5035" s="508"/>
      <c r="H5035" s="509"/>
      <c r="I5035" s="541"/>
      <c r="J5035" s="541"/>
      <c r="K5035" s="545"/>
      <c r="L5035" s="545"/>
      <c r="M5035" s="545" t="str">
        <f t="array" aca="1" ref="M5035" ca="1">IFERROR(_xludf.IFS(지출내역_LMT!$J5035="원천",지출내역_LMT!$K5035*3.3%*-1,지출내역_LMT!$J5035="원천/고용",SUM(지출내역_LMT!$K5035*3.3%*-1,지출내역_LMT!$K5035*75%*0.8%*-1)),"")</f>
        <v/>
      </c>
      <c r="N5035" s="545"/>
      <c r="O5035" s="541"/>
      <c r="P5035" s="541"/>
      <c r="Q5035" s="537"/>
      <c r="R5035" s="537"/>
      <c r="S5035" s="537"/>
    </row>
    <row r="5036" spans="2:19" ht="18.75" customHeight="1">
      <c r="B5036" s="540"/>
      <c r="C5036" s="540"/>
      <c r="D5036" s="538" t="str">
        <f ca="1">IFERROR(_xludf.XLOOKUP(E5036,예산코드!D:D,예산코드!A:A),"")</f>
        <v/>
      </c>
      <c r="E5036" s="540"/>
      <c r="F5036" s="542"/>
      <c r="G5036" s="506"/>
      <c r="H5036" s="507"/>
      <c r="I5036" s="540"/>
      <c r="J5036" s="540"/>
      <c r="K5036" s="543"/>
      <c r="L5036" s="543"/>
      <c r="M5036" s="543" t="str">
        <f t="array" aca="1" ref="M5036" ca="1">IFERROR(_xludf.IFS(지출내역_LMT!$J5036="원천",지출내역_LMT!$K5036*3.3%*-1,지출내역_LMT!$J5036="원천/고용",SUM(지출내역_LMT!$K5036*3.3%*-1,지출내역_LMT!$K5036*75%*0.8%*-1)),"")</f>
        <v/>
      </c>
      <c r="N5036" s="543"/>
      <c r="O5036" s="540"/>
      <c r="P5036" s="540"/>
      <c r="Q5036" s="537"/>
      <c r="R5036" s="537"/>
      <c r="S5036" s="537"/>
    </row>
    <row r="5037" spans="2:19" ht="18.75" customHeight="1">
      <c r="B5037" s="541"/>
      <c r="C5037" s="541"/>
      <c r="D5037" s="538" t="str">
        <f ca="1">IFERROR(_xludf.XLOOKUP(E5037,예산코드!D:D,예산코드!A:A),"")</f>
        <v/>
      </c>
      <c r="E5037" s="541"/>
      <c r="F5037" s="544"/>
      <c r="G5037" s="508"/>
      <c r="H5037" s="509"/>
      <c r="I5037" s="541"/>
      <c r="J5037" s="541"/>
      <c r="K5037" s="545"/>
      <c r="L5037" s="545"/>
      <c r="M5037" s="545" t="str">
        <f t="array" aca="1" ref="M5037" ca="1">IFERROR(_xludf.IFS(지출내역_LMT!$J5037="원천",지출내역_LMT!$K5037*3.3%*-1,지출내역_LMT!$J5037="원천/고용",SUM(지출내역_LMT!$K5037*3.3%*-1,지출내역_LMT!$K5037*75%*0.8%*-1)),"")</f>
        <v/>
      </c>
      <c r="N5037" s="545"/>
      <c r="O5037" s="541"/>
      <c r="P5037" s="541"/>
      <c r="Q5037" s="537"/>
      <c r="R5037" s="537"/>
      <c r="S5037" s="537"/>
    </row>
    <row r="5038" spans="2:19" ht="18.75" customHeight="1">
      <c r="B5038" s="540"/>
      <c r="C5038" s="540"/>
      <c r="D5038" s="538" t="str">
        <f ca="1">IFERROR(_xludf.XLOOKUP(E5038,예산코드!D:D,예산코드!A:A),"")</f>
        <v/>
      </c>
      <c r="E5038" s="540"/>
      <c r="F5038" s="542"/>
      <c r="G5038" s="506"/>
      <c r="H5038" s="507"/>
      <c r="I5038" s="540"/>
      <c r="J5038" s="540"/>
      <c r="K5038" s="543"/>
      <c r="L5038" s="543"/>
      <c r="M5038" s="543" t="str">
        <f t="array" aca="1" ref="M5038" ca="1">IFERROR(_xludf.IFS(지출내역_LMT!$J5038="원천",지출내역_LMT!$K5038*3.3%*-1,지출내역_LMT!$J5038="원천/고용",SUM(지출내역_LMT!$K5038*3.3%*-1,지출내역_LMT!$K5038*75%*0.8%*-1)),"")</f>
        <v/>
      </c>
      <c r="N5038" s="543"/>
      <c r="O5038" s="540"/>
      <c r="P5038" s="540"/>
      <c r="Q5038" s="537"/>
      <c r="R5038" s="537"/>
      <c r="S5038" s="537"/>
    </row>
    <row r="5039" spans="2:19" ht="18.75" customHeight="1">
      <c r="B5039" s="541"/>
      <c r="C5039" s="541"/>
      <c r="D5039" s="538" t="str">
        <f ca="1">IFERROR(_xludf.XLOOKUP(E5039,예산코드!D:D,예산코드!A:A),"")</f>
        <v/>
      </c>
      <c r="E5039" s="541"/>
      <c r="F5039" s="544"/>
      <c r="G5039" s="508"/>
      <c r="H5039" s="509"/>
      <c r="I5039" s="541"/>
      <c r="J5039" s="541"/>
      <c r="K5039" s="545"/>
      <c r="L5039" s="545"/>
      <c r="M5039" s="545" t="str">
        <f t="array" aca="1" ref="M5039" ca="1">IFERROR(_xludf.IFS(지출내역_LMT!$J5039="원천",지출내역_LMT!$K5039*3.3%*-1,지출내역_LMT!$J5039="원천/고용",SUM(지출내역_LMT!$K5039*3.3%*-1,지출내역_LMT!$K5039*75%*0.8%*-1)),"")</f>
        <v/>
      </c>
      <c r="N5039" s="545"/>
      <c r="O5039" s="541"/>
      <c r="P5039" s="541"/>
      <c r="Q5039" s="537"/>
      <c r="R5039" s="537"/>
      <c r="S5039" s="537"/>
    </row>
    <row r="5040" spans="2:19" ht="18.75" customHeight="1">
      <c r="B5040" s="540"/>
      <c r="C5040" s="540"/>
      <c r="D5040" s="538" t="str">
        <f ca="1">IFERROR(_xludf.XLOOKUP(E5040,예산코드!D:D,예산코드!A:A),"")</f>
        <v/>
      </c>
      <c r="E5040" s="540"/>
      <c r="F5040" s="542"/>
      <c r="G5040" s="506"/>
      <c r="H5040" s="507"/>
      <c r="I5040" s="540"/>
      <c r="J5040" s="540"/>
      <c r="K5040" s="543"/>
      <c r="L5040" s="543"/>
      <c r="M5040" s="543" t="str">
        <f t="array" aca="1" ref="M5040" ca="1">IFERROR(_xludf.IFS(지출내역_LMT!$J5040="원천",지출내역_LMT!$K5040*3.3%*-1,지출내역_LMT!$J5040="원천/고용",SUM(지출내역_LMT!$K5040*3.3%*-1,지출내역_LMT!$K5040*75%*0.8%*-1)),"")</f>
        <v/>
      </c>
      <c r="N5040" s="543"/>
      <c r="O5040" s="540"/>
      <c r="P5040" s="540"/>
      <c r="Q5040" s="537"/>
      <c r="R5040" s="537"/>
      <c r="S5040" s="537"/>
    </row>
    <row r="5041" spans="2:19" ht="18.75" customHeight="1">
      <c r="B5041" s="541"/>
      <c r="C5041" s="541"/>
      <c r="D5041" s="538" t="str">
        <f ca="1">IFERROR(_xludf.XLOOKUP(E5041,예산코드!D:D,예산코드!A:A),"")</f>
        <v/>
      </c>
      <c r="E5041" s="541"/>
      <c r="F5041" s="544"/>
      <c r="G5041" s="508"/>
      <c r="H5041" s="509"/>
      <c r="I5041" s="541"/>
      <c r="J5041" s="541"/>
      <c r="K5041" s="545"/>
      <c r="L5041" s="545"/>
      <c r="M5041" s="545" t="str">
        <f t="array" aca="1" ref="M5041" ca="1">IFERROR(_xludf.IFS(지출내역_LMT!$J5041="원천",지출내역_LMT!$K5041*3.3%*-1,지출내역_LMT!$J5041="원천/고용",SUM(지출내역_LMT!$K5041*3.3%*-1,지출내역_LMT!$K5041*75%*0.8%*-1)),"")</f>
        <v/>
      </c>
      <c r="N5041" s="545"/>
      <c r="O5041" s="541"/>
      <c r="P5041" s="541"/>
      <c r="Q5041" s="537"/>
      <c r="R5041" s="537"/>
      <c r="S5041" s="537"/>
    </row>
    <row r="5042" spans="2:19" ht="18.75" customHeight="1">
      <c r="B5042" s="540"/>
      <c r="C5042" s="540"/>
      <c r="D5042" s="538" t="str">
        <f ca="1">IFERROR(_xludf.XLOOKUP(E5042,예산코드!D:D,예산코드!A:A),"")</f>
        <v/>
      </c>
      <c r="E5042" s="540"/>
      <c r="F5042" s="542"/>
      <c r="G5042" s="506"/>
      <c r="H5042" s="507"/>
      <c r="I5042" s="540"/>
      <c r="J5042" s="540"/>
      <c r="K5042" s="543"/>
      <c r="L5042" s="543"/>
      <c r="M5042" s="543" t="str">
        <f t="array" aca="1" ref="M5042" ca="1">IFERROR(_xludf.IFS(지출내역_LMT!$J5042="원천",지출내역_LMT!$K5042*3.3%*-1,지출내역_LMT!$J5042="원천/고용",SUM(지출내역_LMT!$K5042*3.3%*-1,지출내역_LMT!$K5042*75%*0.8%*-1)),"")</f>
        <v/>
      </c>
      <c r="N5042" s="543"/>
      <c r="O5042" s="540"/>
      <c r="P5042" s="540"/>
      <c r="Q5042" s="537"/>
      <c r="R5042" s="537"/>
      <c r="S5042" s="537"/>
    </row>
    <row r="5043" spans="2:19" ht="18.75" customHeight="1">
      <c r="B5043" s="541"/>
      <c r="C5043" s="541"/>
      <c r="D5043" s="538" t="str">
        <f ca="1">IFERROR(_xludf.XLOOKUP(E5043,예산코드!D:D,예산코드!A:A),"")</f>
        <v/>
      </c>
      <c r="E5043" s="541"/>
      <c r="F5043" s="544"/>
      <c r="G5043" s="508"/>
      <c r="H5043" s="509"/>
      <c r="I5043" s="541"/>
      <c r="J5043" s="541"/>
      <c r="K5043" s="545"/>
      <c r="L5043" s="545"/>
      <c r="M5043" s="545" t="str">
        <f t="array" aca="1" ref="M5043" ca="1">IFERROR(_xludf.IFS(지출내역_LMT!$J5043="원천",지출내역_LMT!$K5043*3.3%*-1,지출내역_LMT!$J5043="원천/고용",SUM(지출내역_LMT!$K5043*3.3%*-1,지출내역_LMT!$K5043*75%*0.8%*-1)),"")</f>
        <v/>
      </c>
      <c r="N5043" s="545"/>
      <c r="O5043" s="541"/>
      <c r="P5043" s="541"/>
      <c r="Q5043" s="537"/>
      <c r="R5043" s="537"/>
      <c r="S5043" s="537"/>
    </row>
    <row r="5044" spans="2:19" ht="18.75" customHeight="1">
      <c r="B5044" s="540"/>
      <c r="C5044" s="540"/>
      <c r="D5044" s="538" t="str">
        <f ca="1">IFERROR(_xludf.XLOOKUP(E5044,예산코드!D:D,예산코드!A:A),"")</f>
        <v/>
      </c>
      <c r="E5044" s="540"/>
      <c r="F5044" s="542"/>
      <c r="G5044" s="506"/>
      <c r="H5044" s="507"/>
      <c r="I5044" s="540"/>
      <c r="J5044" s="540"/>
      <c r="K5044" s="543"/>
      <c r="L5044" s="543"/>
      <c r="M5044" s="543" t="str">
        <f t="array" aca="1" ref="M5044" ca="1">IFERROR(_xludf.IFS(지출내역_LMT!$J5044="원천",지출내역_LMT!$K5044*3.3%*-1,지출내역_LMT!$J5044="원천/고용",SUM(지출내역_LMT!$K5044*3.3%*-1,지출내역_LMT!$K5044*75%*0.8%*-1)),"")</f>
        <v/>
      </c>
      <c r="N5044" s="543"/>
      <c r="O5044" s="540"/>
      <c r="P5044" s="540"/>
      <c r="Q5044" s="537"/>
      <c r="R5044" s="537"/>
      <c r="S5044" s="537"/>
    </row>
    <row r="5045" spans="2:19" ht="18.75" customHeight="1">
      <c r="B5045" s="541"/>
      <c r="C5045" s="541"/>
      <c r="D5045" s="538" t="str">
        <f ca="1">IFERROR(_xludf.XLOOKUP(E5045,예산코드!D:D,예산코드!A:A),"")</f>
        <v/>
      </c>
      <c r="E5045" s="541"/>
      <c r="F5045" s="544"/>
      <c r="G5045" s="508"/>
      <c r="H5045" s="509"/>
      <c r="I5045" s="541"/>
      <c r="J5045" s="541"/>
      <c r="K5045" s="545"/>
      <c r="L5045" s="545"/>
      <c r="M5045" s="545" t="str">
        <f t="array" aca="1" ref="M5045" ca="1">IFERROR(_xludf.IFS(지출내역_LMT!$J5045="원천",지출내역_LMT!$K5045*3.3%*-1,지출내역_LMT!$J5045="원천/고용",SUM(지출내역_LMT!$K5045*3.3%*-1,지출내역_LMT!$K5045*75%*0.8%*-1)),"")</f>
        <v/>
      </c>
      <c r="N5045" s="545"/>
      <c r="O5045" s="541"/>
      <c r="P5045" s="541"/>
      <c r="Q5045" s="537"/>
      <c r="R5045" s="537"/>
      <c r="S5045" s="537"/>
    </row>
    <row r="5046" spans="2:19" ht="18.75" customHeight="1">
      <c r="B5046" s="540"/>
      <c r="C5046" s="540"/>
      <c r="D5046" s="538" t="str">
        <f ca="1">IFERROR(_xludf.XLOOKUP(E5046,예산코드!D:D,예산코드!A:A),"")</f>
        <v/>
      </c>
      <c r="E5046" s="540"/>
      <c r="F5046" s="542"/>
      <c r="G5046" s="506"/>
      <c r="H5046" s="507"/>
      <c r="I5046" s="540"/>
      <c r="J5046" s="540"/>
      <c r="K5046" s="543"/>
      <c r="L5046" s="543"/>
      <c r="M5046" s="543" t="str">
        <f t="array" aca="1" ref="M5046" ca="1">IFERROR(_xludf.IFS(지출내역_LMT!$J5046="원천",지출내역_LMT!$K5046*3.3%*-1,지출내역_LMT!$J5046="원천/고용",SUM(지출내역_LMT!$K5046*3.3%*-1,지출내역_LMT!$K5046*75%*0.8%*-1)),"")</f>
        <v/>
      </c>
      <c r="N5046" s="543"/>
      <c r="O5046" s="540"/>
      <c r="P5046" s="540"/>
      <c r="Q5046" s="537"/>
      <c r="R5046" s="537"/>
      <c r="S5046" s="537"/>
    </row>
    <row r="5047" spans="2:19" ht="18.75" customHeight="1">
      <c r="B5047" s="541"/>
      <c r="C5047" s="541"/>
      <c r="D5047" s="538" t="str">
        <f ca="1">IFERROR(_xludf.XLOOKUP(E5047,예산코드!D:D,예산코드!A:A),"")</f>
        <v/>
      </c>
      <c r="E5047" s="541"/>
      <c r="F5047" s="544"/>
      <c r="G5047" s="508"/>
      <c r="H5047" s="509"/>
      <c r="I5047" s="541"/>
      <c r="J5047" s="541"/>
      <c r="K5047" s="545"/>
      <c r="L5047" s="545"/>
      <c r="M5047" s="545" t="str">
        <f t="array" aca="1" ref="M5047" ca="1">IFERROR(_xludf.IFS(지출내역_LMT!$J5047="원천",지출내역_LMT!$K5047*3.3%*-1,지출내역_LMT!$J5047="원천/고용",SUM(지출내역_LMT!$K5047*3.3%*-1,지출내역_LMT!$K5047*75%*0.8%*-1)),"")</f>
        <v/>
      </c>
      <c r="N5047" s="545"/>
      <c r="O5047" s="541"/>
      <c r="P5047" s="541"/>
      <c r="Q5047" s="537"/>
      <c r="R5047" s="537"/>
      <c r="S5047" s="537"/>
    </row>
    <row r="5048" spans="2:19" ht="18.75" customHeight="1">
      <c r="B5048" s="540"/>
      <c r="C5048" s="540"/>
      <c r="D5048" s="538" t="str">
        <f ca="1">IFERROR(_xludf.XLOOKUP(E5048,예산코드!D:D,예산코드!A:A),"")</f>
        <v/>
      </c>
      <c r="E5048" s="540"/>
      <c r="F5048" s="542"/>
      <c r="G5048" s="506"/>
      <c r="H5048" s="507"/>
      <c r="I5048" s="540"/>
      <c r="J5048" s="540"/>
      <c r="K5048" s="543"/>
      <c r="L5048" s="543"/>
      <c r="M5048" s="543" t="str">
        <f t="array" aca="1" ref="M5048" ca="1">IFERROR(_xludf.IFS(지출내역_LMT!$J5048="원천",지출내역_LMT!$K5048*3.3%*-1,지출내역_LMT!$J5048="원천/고용",SUM(지출내역_LMT!$K5048*3.3%*-1,지출내역_LMT!$K5048*75%*0.8%*-1)),"")</f>
        <v/>
      </c>
      <c r="N5048" s="543"/>
      <c r="O5048" s="540"/>
      <c r="P5048" s="540"/>
      <c r="Q5048" s="537"/>
      <c r="R5048" s="537"/>
      <c r="S5048" s="537"/>
    </row>
    <row r="5049" spans="2:19" ht="18.75" customHeight="1">
      <c r="B5049" s="541"/>
      <c r="C5049" s="541"/>
      <c r="D5049" s="538" t="str">
        <f ca="1">IFERROR(_xludf.XLOOKUP(E5049,예산코드!D:D,예산코드!A:A),"")</f>
        <v/>
      </c>
      <c r="E5049" s="541"/>
      <c r="F5049" s="544"/>
      <c r="G5049" s="508"/>
      <c r="H5049" s="509"/>
      <c r="I5049" s="541"/>
      <c r="J5049" s="541"/>
      <c r="K5049" s="545"/>
      <c r="L5049" s="545"/>
      <c r="M5049" s="545" t="str">
        <f t="array" aca="1" ref="M5049" ca="1">IFERROR(_xludf.IFS(지출내역_LMT!$J5049="원천",지출내역_LMT!$K5049*3.3%*-1,지출내역_LMT!$J5049="원천/고용",SUM(지출내역_LMT!$K5049*3.3%*-1,지출내역_LMT!$K5049*75%*0.8%*-1)),"")</f>
        <v/>
      </c>
      <c r="N5049" s="545"/>
      <c r="O5049" s="541"/>
      <c r="P5049" s="541"/>
      <c r="Q5049" s="537"/>
      <c r="R5049" s="537"/>
      <c r="S5049" s="537"/>
    </row>
    <row r="5050" spans="2:19" ht="18.75" customHeight="1">
      <c r="B5050" s="540"/>
      <c r="C5050" s="540"/>
      <c r="D5050" s="538" t="str">
        <f ca="1">IFERROR(_xludf.XLOOKUP(E5050,예산코드!D:D,예산코드!A:A),"")</f>
        <v/>
      </c>
      <c r="E5050" s="540"/>
      <c r="F5050" s="542"/>
      <c r="G5050" s="506"/>
      <c r="H5050" s="507"/>
      <c r="I5050" s="540"/>
      <c r="J5050" s="540"/>
      <c r="K5050" s="543"/>
      <c r="L5050" s="543"/>
      <c r="M5050" s="543" t="str">
        <f t="array" aca="1" ref="M5050" ca="1">IFERROR(_xludf.IFS(지출내역_LMT!$J5050="원천",지출내역_LMT!$K5050*3.3%*-1,지출내역_LMT!$J5050="원천/고용",SUM(지출내역_LMT!$K5050*3.3%*-1,지출내역_LMT!$K5050*75%*0.8%*-1)),"")</f>
        <v/>
      </c>
      <c r="N5050" s="543"/>
      <c r="O5050" s="540"/>
      <c r="P5050" s="540"/>
      <c r="Q5050" s="537"/>
      <c r="R5050" s="537"/>
      <c r="S5050" s="537"/>
    </row>
    <row r="5051" spans="2:19" ht="18.75" customHeight="1">
      <c r="B5051" s="541"/>
      <c r="C5051" s="541"/>
      <c r="D5051" s="538" t="str">
        <f ca="1">IFERROR(_xludf.XLOOKUP(E5051,예산코드!D:D,예산코드!A:A),"")</f>
        <v/>
      </c>
      <c r="E5051" s="541"/>
      <c r="F5051" s="544"/>
      <c r="G5051" s="508"/>
      <c r="H5051" s="509"/>
      <c r="I5051" s="541"/>
      <c r="J5051" s="541"/>
      <c r="K5051" s="545"/>
      <c r="L5051" s="545"/>
      <c r="M5051" s="545" t="str">
        <f t="array" aca="1" ref="M5051" ca="1">IFERROR(_xludf.IFS(지출내역_LMT!$J5051="원천",지출내역_LMT!$K5051*3.3%*-1,지출내역_LMT!$J5051="원천/고용",SUM(지출내역_LMT!$K5051*3.3%*-1,지출내역_LMT!$K5051*75%*0.8%*-1)),"")</f>
        <v/>
      </c>
      <c r="N5051" s="545"/>
      <c r="O5051" s="541"/>
      <c r="P5051" s="541"/>
      <c r="Q5051" s="537"/>
      <c r="R5051" s="537"/>
      <c r="S5051" s="537"/>
    </row>
    <row r="5052" spans="2:19" ht="18.75" customHeight="1">
      <c r="B5052" s="540"/>
      <c r="C5052" s="540"/>
      <c r="D5052" s="538" t="str">
        <f ca="1">IFERROR(_xludf.XLOOKUP(E5052,예산코드!D:D,예산코드!A:A),"")</f>
        <v/>
      </c>
      <c r="E5052" s="540"/>
      <c r="F5052" s="542"/>
      <c r="G5052" s="506"/>
      <c r="H5052" s="507"/>
      <c r="I5052" s="540"/>
      <c r="J5052" s="540"/>
      <c r="K5052" s="543"/>
      <c r="L5052" s="543"/>
      <c r="M5052" s="543" t="str">
        <f t="array" aca="1" ref="M5052" ca="1">IFERROR(_xludf.IFS(지출내역_LMT!$J5052="원천",지출내역_LMT!$K5052*3.3%*-1,지출내역_LMT!$J5052="원천/고용",SUM(지출내역_LMT!$K5052*3.3%*-1,지출내역_LMT!$K5052*75%*0.8%*-1)),"")</f>
        <v/>
      </c>
      <c r="N5052" s="543"/>
      <c r="O5052" s="540"/>
      <c r="P5052" s="540"/>
      <c r="Q5052" s="537"/>
      <c r="R5052" s="537"/>
      <c r="S5052" s="537"/>
    </row>
    <row r="5053" spans="2:19" ht="18.75" customHeight="1">
      <c r="B5053" s="541"/>
      <c r="C5053" s="541"/>
      <c r="D5053" s="538" t="str">
        <f ca="1">IFERROR(_xludf.XLOOKUP(E5053,예산코드!D:D,예산코드!A:A),"")</f>
        <v/>
      </c>
      <c r="E5053" s="541"/>
      <c r="F5053" s="544"/>
      <c r="G5053" s="508"/>
      <c r="H5053" s="509"/>
      <c r="I5053" s="541"/>
      <c r="J5053" s="541"/>
      <c r="K5053" s="545"/>
      <c r="L5053" s="545"/>
      <c r="M5053" s="545" t="str">
        <f t="array" aca="1" ref="M5053" ca="1">IFERROR(_xludf.IFS(지출내역_LMT!$J5053="원천",지출내역_LMT!$K5053*3.3%*-1,지출내역_LMT!$J5053="원천/고용",SUM(지출내역_LMT!$K5053*3.3%*-1,지출내역_LMT!$K5053*75%*0.8%*-1)),"")</f>
        <v/>
      </c>
      <c r="N5053" s="545"/>
      <c r="O5053" s="541"/>
      <c r="P5053" s="541"/>
      <c r="Q5053" s="537"/>
      <c r="R5053" s="537"/>
      <c r="S5053" s="537"/>
    </row>
    <row r="5054" spans="2:19" ht="18.75" customHeight="1">
      <c r="B5054" s="540"/>
      <c r="C5054" s="540"/>
      <c r="D5054" s="538" t="str">
        <f ca="1">IFERROR(_xludf.XLOOKUP(E5054,예산코드!D:D,예산코드!A:A),"")</f>
        <v/>
      </c>
      <c r="E5054" s="540"/>
      <c r="F5054" s="542"/>
      <c r="G5054" s="506"/>
      <c r="H5054" s="507"/>
      <c r="I5054" s="540"/>
      <c r="J5054" s="540"/>
      <c r="K5054" s="543"/>
      <c r="L5054" s="543"/>
      <c r="M5054" s="543" t="str">
        <f t="array" aca="1" ref="M5054" ca="1">IFERROR(_xludf.IFS(지출내역_LMT!$J5054="원천",지출내역_LMT!$K5054*3.3%*-1,지출내역_LMT!$J5054="원천/고용",SUM(지출내역_LMT!$K5054*3.3%*-1,지출내역_LMT!$K5054*75%*0.8%*-1)),"")</f>
        <v/>
      </c>
      <c r="N5054" s="543"/>
      <c r="O5054" s="540"/>
      <c r="P5054" s="540"/>
      <c r="Q5054" s="537"/>
      <c r="R5054" s="537"/>
      <c r="S5054" s="537"/>
    </row>
    <row r="5055" spans="2:19" ht="18.75" customHeight="1">
      <c r="B5055" s="541"/>
      <c r="C5055" s="541"/>
      <c r="D5055" s="538" t="str">
        <f ca="1">IFERROR(_xludf.XLOOKUP(E5055,예산코드!D:D,예산코드!A:A),"")</f>
        <v/>
      </c>
      <c r="E5055" s="541"/>
      <c r="F5055" s="544"/>
      <c r="G5055" s="508"/>
      <c r="H5055" s="509"/>
      <c r="I5055" s="541"/>
      <c r="J5055" s="541"/>
      <c r="K5055" s="545"/>
      <c r="L5055" s="545"/>
      <c r="M5055" s="545" t="str">
        <f t="array" aca="1" ref="M5055" ca="1">IFERROR(_xludf.IFS(지출내역_LMT!$J5055="원천",지출내역_LMT!$K5055*3.3%*-1,지출내역_LMT!$J5055="원천/고용",SUM(지출내역_LMT!$K5055*3.3%*-1,지출내역_LMT!$K5055*75%*0.8%*-1)),"")</f>
        <v/>
      </c>
      <c r="N5055" s="545"/>
      <c r="O5055" s="541"/>
      <c r="P5055" s="541"/>
      <c r="Q5055" s="537"/>
      <c r="R5055" s="537"/>
      <c r="S5055" s="537"/>
    </row>
    <row r="5056" spans="2:19" ht="18.75" customHeight="1">
      <c r="B5056" s="540"/>
      <c r="C5056" s="540"/>
      <c r="D5056" s="538" t="str">
        <f ca="1">IFERROR(_xludf.XLOOKUP(E5056,예산코드!D:D,예산코드!A:A),"")</f>
        <v/>
      </c>
      <c r="E5056" s="540"/>
      <c r="F5056" s="542"/>
      <c r="G5056" s="506"/>
      <c r="H5056" s="507"/>
      <c r="I5056" s="540"/>
      <c r="J5056" s="540"/>
      <c r="K5056" s="543"/>
      <c r="L5056" s="543"/>
      <c r="M5056" s="543" t="str">
        <f t="array" aca="1" ref="M5056" ca="1">IFERROR(_xludf.IFS(지출내역_LMT!$J5056="원천",지출내역_LMT!$K5056*3.3%*-1,지출내역_LMT!$J5056="원천/고용",SUM(지출내역_LMT!$K5056*3.3%*-1,지출내역_LMT!$K5056*75%*0.8%*-1)),"")</f>
        <v/>
      </c>
      <c r="N5056" s="543"/>
      <c r="O5056" s="540"/>
      <c r="P5056" s="540"/>
      <c r="Q5056" s="537"/>
      <c r="R5056" s="537"/>
      <c r="S5056" s="537"/>
    </row>
    <row r="5057" spans="2:19" ht="18.75" customHeight="1">
      <c r="B5057" s="541"/>
      <c r="C5057" s="541"/>
      <c r="D5057" s="538" t="str">
        <f ca="1">IFERROR(_xludf.XLOOKUP(E5057,예산코드!D:D,예산코드!A:A),"")</f>
        <v/>
      </c>
      <c r="E5057" s="541"/>
      <c r="F5057" s="544"/>
      <c r="G5057" s="508"/>
      <c r="H5057" s="509"/>
      <c r="I5057" s="541"/>
      <c r="J5057" s="541"/>
      <c r="K5057" s="545"/>
      <c r="L5057" s="545"/>
      <c r="M5057" s="545" t="str">
        <f t="array" aca="1" ref="M5057" ca="1">IFERROR(_xludf.IFS(지출내역_LMT!$J5057="원천",지출내역_LMT!$K5057*3.3%*-1,지출내역_LMT!$J5057="원천/고용",SUM(지출내역_LMT!$K5057*3.3%*-1,지출내역_LMT!$K5057*75%*0.8%*-1)),"")</f>
        <v/>
      </c>
      <c r="N5057" s="545"/>
      <c r="O5057" s="541"/>
      <c r="P5057" s="541"/>
      <c r="Q5057" s="537"/>
      <c r="R5057" s="537"/>
      <c r="S5057" s="537"/>
    </row>
    <row r="5058" spans="2:19" ht="18.75" customHeight="1">
      <c r="B5058" s="540"/>
      <c r="C5058" s="540"/>
      <c r="D5058" s="538" t="str">
        <f ca="1">IFERROR(_xludf.XLOOKUP(E5058,예산코드!D:D,예산코드!A:A),"")</f>
        <v/>
      </c>
      <c r="E5058" s="540"/>
      <c r="F5058" s="542"/>
      <c r="G5058" s="506"/>
      <c r="H5058" s="507"/>
      <c r="I5058" s="540"/>
      <c r="J5058" s="540"/>
      <c r="K5058" s="543"/>
      <c r="L5058" s="543"/>
      <c r="M5058" s="543" t="str">
        <f t="array" aca="1" ref="M5058" ca="1">IFERROR(_xludf.IFS(지출내역_LMT!$J5058="원천",지출내역_LMT!$K5058*3.3%*-1,지출내역_LMT!$J5058="원천/고용",SUM(지출내역_LMT!$K5058*3.3%*-1,지출내역_LMT!$K5058*75%*0.8%*-1)),"")</f>
        <v/>
      </c>
      <c r="N5058" s="543"/>
      <c r="O5058" s="540"/>
      <c r="P5058" s="540"/>
      <c r="Q5058" s="537"/>
      <c r="R5058" s="537"/>
      <c r="S5058" s="537"/>
    </row>
    <row r="5059" spans="2:19" ht="18.75" customHeight="1">
      <c r="B5059" s="541"/>
      <c r="C5059" s="541"/>
      <c r="D5059" s="538" t="str">
        <f ca="1">IFERROR(_xludf.XLOOKUP(E5059,예산코드!D:D,예산코드!A:A),"")</f>
        <v/>
      </c>
      <c r="E5059" s="541"/>
      <c r="F5059" s="544"/>
      <c r="G5059" s="508"/>
      <c r="H5059" s="509"/>
      <c r="I5059" s="541"/>
      <c r="J5059" s="541"/>
      <c r="K5059" s="545"/>
      <c r="L5059" s="545"/>
      <c r="M5059" s="545" t="str">
        <f t="array" aca="1" ref="M5059" ca="1">IFERROR(_xludf.IFS(지출내역_LMT!$J5059="원천",지출내역_LMT!$K5059*3.3%*-1,지출내역_LMT!$J5059="원천/고용",SUM(지출내역_LMT!$K5059*3.3%*-1,지출내역_LMT!$K5059*75%*0.8%*-1)),"")</f>
        <v/>
      </c>
      <c r="N5059" s="545"/>
      <c r="O5059" s="541"/>
      <c r="P5059" s="541"/>
      <c r="Q5059" s="537"/>
      <c r="R5059" s="537"/>
      <c r="S5059" s="537"/>
    </row>
    <row r="5060" spans="2:19" ht="18.75" customHeight="1">
      <c r="B5060" s="540"/>
      <c r="C5060" s="540"/>
      <c r="D5060" s="538" t="str">
        <f ca="1">IFERROR(_xludf.XLOOKUP(E5060,예산코드!D:D,예산코드!A:A),"")</f>
        <v/>
      </c>
      <c r="E5060" s="540"/>
      <c r="F5060" s="542"/>
      <c r="G5060" s="506"/>
      <c r="H5060" s="507"/>
      <c r="I5060" s="540"/>
      <c r="J5060" s="540"/>
      <c r="K5060" s="543"/>
      <c r="L5060" s="543"/>
      <c r="M5060" s="543" t="str">
        <f t="array" aca="1" ref="M5060" ca="1">IFERROR(_xludf.IFS(지출내역_LMT!$J5060="원천",지출내역_LMT!$K5060*3.3%*-1,지출내역_LMT!$J5060="원천/고용",SUM(지출내역_LMT!$K5060*3.3%*-1,지출내역_LMT!$K5060*75%*0.8%*-1)),"")</f>
        <v/>
      </c>
      <c r="N5060" s="543"/>
      <c r="O5060" s="540"/>
      <c r="P5060" s="540"/>
      <c r="Q5060" s="537"/>
      <c r="R5060" s="537"/>
      <c r="S5060" s="537"/>
    </row>
    <row r="5061" spans="2:19" ht="18.75" customHeight="1">
      <c r="B5061" s="541"/>
      <c r="C5061" s="541"/>
      <c r="D5061" s="538" t="str">
        <f ca="1">IFERROR(_xludf.XLOOKUP(E5061,예산코드!D:D,예산코드!A:A),"")</f>
        <v/>
      </c>
      <c r="E5061" s="541"/>
      <c r="F5061" s="544"/>
      <c r="G5061" s="508"/>
      <c r="H5061" s="509"/>
      <c r="I5061" s="541"/>
      <c r="J5061" s="541"/>
      <c r="K5061" s="545"/>
      <c r="L5061" s="545"/>
      <c r="M5061" s="545" t="str">
        <f t="array" aca="1" ref="M5061" ca="1">IFERROR(_xludf.IFS(지출내역_LMT!$J5061="원천",지출내역_LMT!$K5061*3.3%*-1,지출내역_LMT!$J5061="원천/고용",SUM(지출내역_LMT!$K5061*3.3%*-1,지출내역_LMT!$K5061*75%*0.8%*-1)),"")</f>
        <v/>
      </c>
      <c r="N5061" s="545"/>
      <c r="O5061" s="541"/>
      <c r="P5061" s="541"/>
      <c r="Q5061" s="537"/>
      <c r="R5061" s="537"/>
      <c r="S5061" s="537"/>
    </row>
    <row r="5062" spans="2:19" ht="18.75" customHeight="1">
      <c r="B5062" s="540"/>
      <c r="C5062" s="540"/>
      <c r="D5062" s="538" t="str">
        <f ca="1">IFERROR(_xludf.XLOOKUP(E5062,예산코드!D:D,예산코드!A:A),"")</f>
        <v/>
      </c>
      <c r="E5062" s="540"/>
      <c r="F5062" s="542"/>
      <c r="G5062" s="506"/>
      <c r="H5062" s="507"/>
      <c r="I5062" s="540"/>
      <c r="J5062" s="540"/>
      <c r="K5062" s="543"/>
      <c r="L5062" s="543"/>
      <c r="M5062" s="543" t="str">
        <f t="array" aca="1" ref="M5062" ca="1">IFERROR(_xludf.IFS(지출내역_LMT!$J5062="원천",지출내역_LMT!$K5062*3.3%*-1,지출내역_LMT!$J5062="원천/고용",SUM(지출내역_LMT!$K5062*3.3%*-1,지출내역_LMT!$K5062*75%*0.8%*-1)),"")</f>
        <v/>
      </c>
      <c r="N5062" s="543"/>
      <c r="O5062" s="540"/>
      <c r="P5062" s="540"/>
      <c r="Q5062" s="537"/>
      <c r="R5062" s="537"/>
      <c r="S5062" s="537"/>
    </row>
    <row r="5063" spans="2:19" ht="18.75" customHeight="1">
      <c r="B5063" s="541"/>
      <c r="C5063" s="541"/>
      <c r="D5063" s="538" t="str">
        <f ca="1">IFERROR(_xludf.XLOOKUP(E5063,예산코드!D:D,예산코드!A:A),"")</f>
        <v/>
      </c>
      <c r="E5063" s="541"/>
      <c r="F5063" s="544"/>
      <c r="G5063" s="508"/>
      <c r="H5063" s="509"/>
      <c r="I5063" s="541"/>
      <c r="J5063" s="541"/>
      <c r="K5063" s="545"/>
      <c r="L5063" s="545"/>
      <c r="M5063" s="545" t="str">
        <f t="array" aca="1" ref="M5063" ca="1">IFERROR(_xludf.IFS(지출내역_LMT!$J5063="원천",지출내역_LMT!$K5063*3.3%*-1,지출내역_LMT!$J5063="원천/고용",SUM(지출내역_LMT!$K5063*3.3%*-1,지출내역_LMT!$K5063*75%*0.8%*-1)),"")</f>
        <v/>
      </c>
      <c r="N5063" s="545"/>
      <c r="O5063" s="541"/>
      <c r="P5063" s="541"/>
      <c r="Q5063" s="537"/>
      <c r="R5063" s="537"/>
      <c r="S5063" s="537"/>
    </row>
    <row r="5064" spans="2:19" ht="18.75" customHeight="1">
      <c r="B5064" s="540"/>
      <c r="C5064" s="540"/>
      <c r="D5064" s="538" t="str">
        <f ca="1">IFERROR(_xludf.XLOOKUP(E5064,예산코드!D:D,예산코드!A:A),"")</f>
        <v/>
      </c>
      <c r="E5064" s="540"/>
      <c r="F5064" s="542"/>
      <c r="G5064" s="506"/>
      <c r="H5064" s="507"/>
      <c r="I5064" s="540"/>
      <c r="J5064" s="540"/>
      <c r="K5064" s="543"/>
      <c r="L5064" s="543"/>
      <c r="M5064" s="543" t="str">
        <f t="array" aca="1" ref="M5064" ca="1">IFERROR(_xludf.IFS(지출내역_LMT!$J5064="원천",지출내역_LMT!$K5064*3.3%*-1,지출내역_LMT!$J5064="원천/고용",SUM(지출내역_LMT!$K5064*3.3%*-1,지출내역_LMT!$K5064*75%*0.8%*-1)),"")</f>
        <v/>
      </c>
      <c r="N5064" s="543"/>
      <c r="O5064" s="540"/>
      <c r="P5064" s="540"/>
      <c r="Q5064" s="537"/>
      <c r="R5064" s="537"/>
      <c r="S5064" s="537"/>
    </row>
    <row r="5065" spans="2:19" ht="18.75" customHeight="1">
      <c r="B5065" s="541"/>
      <c r="C5065" s="541"/>
      <c r="D5065" s="538" t="str">
        <f ca="1">IFERROR(_xludf.XLOOKUP(E5065,예산코드!D:D,예산코드!A:A),"")</f>
        <v/>
      </c>
      <c r="E5065" s="541"/>
      <c r="F5065" s="544"/>
      <c r="G5065" s="508"/>
      <c r="H5065" s="509"/>
      <c r="I5065" s="541"/>
      <c r="J5065" s="541"/>
      <c r="K5065" s="545"/>
      <c r="L5065" s="545"/>
      <c r="M5065" s="545" t="str">
        <f t="array" aca="1" ref="M5065" ca="1">IFERROR(_xludf.IFS(지출내역_LMT!$J5065="원천",지출내역_LMT!$K5065*3.3%*-1,지출내역_LMT!$J5065="원천/고용",SUM(지출내역_LMT!$K5065*3.3%*-1,지출내역_LMT!$K5065*75%*0.8%*-1)),"")</f>
        <v/>
      </c>
      <c r="N5065" s="545"/>
      <c r="O5065" s="541"/>
      <c r="P5065" s="541"/>
      <c r="Q5065" s="537"/>
      <c r="R5065" s="537"/>
      <c r="S5065" s="537"/>
    </row>
    <row r="5066" spans="2:19" ht="18.75" customHeight="1">
      <c r="B5066" s="540"/>
      <c r="C5066" s="540"/>
      <c r="D5066" s="538" t="str">
        <f ca="1">IFERROR(_xludf.XLOOKUP(E5066,예산코드!D:D,예산코드!A:A),"")</f>
        <v/>
      </c>
      <c r="E5066" s="540"/>
      <c r="F5066" s="542"/>
      <c r="G5066" s="506"/>
      <c r="H5066" s="507"/>
      <c r="I5066" s="540"/>
      <c r="J5066" s="540"/>
      <c r="K5066" s="543"/>
      <c r="L5066" s="543"/>
      <c r="M5066" s="543" t="str">
        <f t="array" aca="1" ref="M5066" ca="1">IFERROR(_xludf.IFS(지출내역_LMT!$J5066="원천",지출내역_LMT!$K5066*3.3%*-1,지출내역_LMT!$J5066="원천/고용",SUM(지출내역_LMT!$K5066*3.3%*-1,지출내역_LMT!$K5066*75%*0.8%*-1)),"")</f>
        <v/>
      </c>
      <c r="N5066" s="543"/>
      <c r="O5066" s="540"/>
      <c r="P5066" s="540"/>
      <c r="Q5066" s="537"/>
      <c r="R5066" s="537"/>
      <c r="S5066" s="537"/>
    </row>
    <row r="5067" spans="2:19" ht="18.75" customHeight="1">
      <c r="B5067" s="541"/>
      <c r="C5067" s="541"/>
      <c r="D5067" s="538" t="str">
        <f ca="1">IFERROR(_xludf.XLOOKUP(E5067,예산코드!D:D,예산코드!A:A),"")</f>
        <v/>
      </c>
      <c r="E5067" s="541"/>
      <c r="F5067" s="544"/>
      <c r="G5067" s="508"/>
      <c r="H5067" s="509"/>
      <c r="I5067" s="541"/>
      <c r="J5067" s="541"/>
      <c r="K5067" s="545"/>
      <c r="L5067" s="545"/>
      <c r="M5067" s="545" t="str">
        <f t="array" aca="1" ref="M5067" ca="1">IFERROR(_xludf.IFS(지출내역_LMT!$J5067="원천",지출내역_LMT!$K5067*3.3%*-1,지출내역_LMT!$J5067="원천/고용",SUM(지출내역_LMT!$K5067*3.3%*-1,지출내역_LMT!$K5067*75%*0.8%*-1)),"")</f>
        <v/>
      </c>
      <c r="N5067" s="545"/>
      <c r="O5067" s="541"/>
      <c r="P5067" s="541"/>
      <c r="Q5067" s="537"/>
      <c r="R5067" s="537"/>
      <c r="S5067" s="537"/>
    </row>
    <row r="5068" spans="2:19" ht="18.75" customHeight="1">
      <c r="B5068" s="540"/>
      <c r="C5068" s="540"/>
      <c r="D5068" s="538" t="str">
        <f ca="1">IFERROR(_xludf.XLOOKUP(E5068,예산코드!D:D,예산코드!A:A),"")</f>
        <v/>
      </c>
      <c r="E5068" s="540"/>
      <c r="F5068" s="542"/>
      <c r="G5068" s="506"/>
      <c r="H5068" s="507"/>
      <c r="I5068" s="540"/>
      <c r="J5068" s="540"/>
      <c r="K5068" s="543"/>
      <c r="L5068" s="543"/>
      <c r="M5068" s="543" t="str">
        <f t="array" aca="1" ref="M5068" ca="1">IFERROR(_xludf.IFS(지출내역_LMT!$J5068="원천",지출내역_LMT!$K5068*3.3%*-1,지출내역_LMT!$J5068="원천/고용",SUM(지출내역_LMT!$K5068*3.3%*-1,지출내역_LMT!$K5068*75%*0.8%*-1)),"")</f>
        <v/>
      </c>
      <c r="N5068" s="543"/>
      <c r="O5068" s="540"/>
      <c r="P5068" s="540"/>
      <c r="Q5068" s="537"/>
      <c r="R5068" s="537"/>
      <c r="S5068" s="537"/>
    </row>
    <row r="5069" spans="2:19" ht="18.75" customHeight="1">
      <c r="B5069" s="541"/>
      <c r="C5069" s="541"/>
      <c r="D5069" s="538" t="str">
        <f ca="1">IFERROR(_xludf.XLOOKUP(E5069,예산코드!D:D,예산코드!A:A),"")</f>
        <v/>
      </c>
      <c r="E5069" s="541"/>
      <c r="F5069" s="544"/>
      <c r="G5069" s="508"/>
      <c r="H5069" s="509"/>
      <c r="I5069" s="541"/>
      <c r="J5069" s="541"/>
      <c r="K5069" s="545"/>
      <c r="L5069" s="545"/>
      <c r="M5069" s="545" t="str">
        <f t="array" aca="1" ref="M5069" ca="1">IFERROR(_xludf.IFS(지출내역_LMT!$J5069="원천",지출내역_LMT!$K5069*3.3%*-1,지출내역_LMT!$J5069="원천/고용",SUM(지출내역_LMT!$K5069*3.3%*-1,지출내역_LMT!$K5069*75%*0.8%*-1)),"")</f>
        <v/>
      </c>
      <c r="N5069" s="545"/>
      <c r="O5069" s="541"/>
      <c r="P5069" s="541"/>
      <c r="Q5069" s="537"/>
      <c r="R5069" s="537"/>
      <c r="S5069" s="537"/>
    </row>
    <row r="5070" spans="2:19" ht="18.75" customHeight="1">
      <c r="B5070" s="540"/>
      <c r="C5070" s="540"/>
      <c r="D5070" s="538" t="str">
        <f ca="1">IFERROR(_xludf.XLOOKUP(E5070,예산코드!D:D,예산코드!A:A),"")</f>
        <v/>
      </c>
      <c r="E5070" s="540"/>
      <c r="F5070" s="542"/>
      <c r="G5070" s="506"/>
      <c r="H5070" s="507"/>
      <c r="I5070" s="540"/>
      <c r="J5070" s="540"/>
      <c r="K5070" s="543"/>
      <c r="L5070" s="543"/>
      <c r="M5070" s="543" t="str">
        <f t="array" aca="1" ref="M5070" ca="1">IFERROR(_xludf.IFS(지출내역_LMT!$J5070="원천",지출내역_LMT!$K5070*3.3%*-1,지출내역_LMT!$J5070="원천/고용",SUM(지출내역_LMT!$K5070*3.3%*-1,지출내역_LMT!$K5070*75%*0.8%*-1)),"")</f>
        <v/>
      </c>
      <c r="N5070" s="543"/>
      <c r="O5070" s="540"/>
      <c r="P5070" s="540"/>
      <c r="Q5070" s="537"/>
      <c r="R5070" s="537"/>
      <c r="S5070" s="537"/>
    </row>
    <row r="5071" spans="2:19" ht="18.75" customHeight="1">
      <c r="B5071" s="541"/>
      <c r="C5071" s="541"/>
      <c r="D5071" s="538" t="str">
        <f ca="1">IFERROR(_xludf.XLOOKUP(E5071,예산코드!D:D,예산코드!A:A),"")</f>
        <v/>
      </c>
      <c r="E5071" s="541"/>
      <c r="F5071" s="544"/>
      <c r="G5071" s="508"/>
      <c r="H5071" s="509"/>
      <c r="I5071" s="541"/>
      <c r="J5071" s="541"/>
      <c r="K5071" s="545"/>
      <c r="L5071" s="545"/>
      <c r="M5071" s="545" t="str">
        <f t="array" aca="1" ref="M5071" ca="1">IFERROR(_xludf.IFS(지출내역_LMT!$J5071="원천",지출내역_LMT!$K5071*3.3%*-1,지출내역_LMT!$J5071="원천/고용",SUM(지출내역_LMT!$K5071*3.3%*-1,지출내역_LMT!$K5071*75%*0.8%*-1)),"")</f>
        <v/>
      </c>
      <c r="N5071" s="545"/>
      <c r="O5071" s="541"/>
      <c r="P5071" s="541"/>
      <c r="Q5071" s="537"/>
      <c r="R5071" s="537"/>
      <c r="S5071" s="537"/>
    </row>
    <row r="5072" spans="2:19" ht="18.75" customHeight="1">
      <c r="B5072" s="540"/>
      <c r="C5072" s="540"/>
      <c r="D5072" s="538" t="str">
        <f ca="1">IFERROR(_xludf.XLOOKUP(E5072,예산코드!D:D,예산코드!A:A),"")</f>
        <v/>
      </c>
      <c r="E5072" s="540"/>
      <c r="F5072" s="542"/>
      <c r="G5072" s="506"/>
      <c r="H5072" s="507"/>
      <c r="I5072" s="540"/>
      <c r="J5072" s="540"/>
      <c r="K5072" s="543"/>
      <c r="L5072" s="543"/>
      <c r="M5072" s="543" t="str">
        <f t="array" aca="1" ref="M5072" ca="1">IFERROR(_xludf.IFS(지출내역_LMT!$J5072="원천",지출내역_LMT!$K5072*3.3%*-1,지출내역_LMT!$J5072="원천/고용",SUM(지출내역_LMT!$K5072*3.3%*-1,지출내역_LMT!$K5072*75%*0.8%*-1)),"")</f>
        <v/>
      </c>
      <c r="N5072" s="543"/>
      <c r="O5072" s="540"/>
      <c r="P5072" s="540"/>
      <c r="Q5072" s="537"/>
      <c r="R5072" s="537"/>
      <c r="S5072" s="537"/>
    </row>
    <row r="5073" spans="2:19" ht="18.75" customHeight="1">
      <c r="B5073" s="541"/>
      <c r="C5073" s="541"/>
      <c r="D5073" s="538" t="str">
        <f ca="1">IFERROR(_xludf.XLOOKUP(E5073,예산코드!D:D,예산코드!A:A),"")</f>
        <v/>
      </c>
      <c r="E5073" s="541"/>
      <c r="F5073" s="544"/>
      <c r="G5073" s="508"/>
      <c r="H5073" s="509"/>
      <c r="I5073" s="541"/>
      <c r="J5073" s="541"/>
      <c r="K5073" s="545"/>
      <c r="L5073" s="545"/>
      <c r="M5073" s="545" t="str">
        <f t="array" aca="1" ref="M5073" ca="1">IFERROR(_xludf.IFS(지출내역_LMT!$J5073="원천",지출내역_LMT!$K5073*3.3%*-1,지출내역_LMT!$J5073="원천/고용",SUM(지출내역_LMT!$K5073*3.3%*-1,지출내역_LMT!$K5073*75%*0.8%*-1)),"")</f>
        <v/>
      </c>
      <c r="N5073" s="545"/>
      <c r="O5073" s="541"/>
      <c r="P5073" s="541"/>
      <c r="Q5073" s="537"/>
      <c r="R5073" s="537"/>
      <c r="S5073" s="537"/>
    </row>
    <row r="5074" spans="2:19" ht="18.75" customHeight="1">
      <c r="B5074" s="540"/>
      <c r="C5074" s="540"/>
      <c r="D5074" s="538" t="str">
        <f ca="1">IFERROR(_xludf.XLOOKUP(E5074,예산코드!D:D,예산코드!A:A),"")</f>
        <v/>
      </c>
      <c r="E5074" s="540"/>
      <c r="F5074" s="542"/>
      <c r="G5074" s="506"/>
      <c r="H5074" s="507"/>
      <c r="I5074" s="540"/>
      <c r="J5074" s="540"/>
      <c r="K5074" s="543"/>
      <c r="L5074" s="543"/>
      <c r="M5074" s="543" t="str">
        <f t="array" aca="1" ref="M5074" ca="1">IFERROR(_xludf.IFS(지출내역_LMT!$J5074="원천",지출내역_LMT!$K5074*3.3%*-1,지출내역_LMT!$J5074="원천/고용",SUM(지출내역_LMT!$K5074*3.3%*-1,지출내역_LMT!$K5074*75%*0.8%*-1)),"")</f>
        <v/>
      </c>
      <c r="N5074" s="543"/>
      <c r="O5074" s="540"/>
      <c r="P5074" s="540"/>
      <c r="Q5074" s="537"/>
      <c r="R5074" s="537"/>
      <c r="S5074" s="537"/>
    </row>
    <row r="5075" spans="2:19" ht="18.75" customHeight="1">
      <c r="B5075" s="541"/>
      <c r="C5075" s="541"/>
      <c r="D5075" s="538" t="str">
        <f ca="1">IFERROR(_xludf.XLOOKUP(E5075,예산코드!D:D,예산코드!A:A),"")</f>
        <v/>
      </c>
      <c r="E5075" s="541"/>
      <c r="F5075" s="544"/>
      <c r="G5075" s="508"/>
      <c r="H5075" s="509"/>
      <c r="I5075" s="541"/>
      <c r="J5075" s="541"/>
      <c r="K5075" s="545"/>
      <c r="L5075" s="545"/>
      <c r="M5075" s="545" t="str">
        <f t="array" aca="1" ref="M5075" ca="1">IFERROR(_xludf.IFS(지출내역_LMT!$J5075="원천",지출내역_LMT!$K5075*3.3%*-1,지출내역_LMT!$J5075="원천/고용",SUM(지출내역_LMT!$K5075*3.3%*-1,지출내역_LMT!$K5075*75%*0.8%*-1)),"")</f>
        <v/>
      </c>
      <c r="N5075" s="545"/>
      <c r="O5075" s="541"/>
      <c r="P5075" s="541"/>
      <c r="Q5075" s="537"/>
      <c r="R5075" s="537"/>
      <c r="S5075" s="537"/>
    </row>
    <row r="5076" spans="2:19" ht="18.75" customHeight="1">
      <c r="B5076" s="540"/>
      <c r="C5076" s="540"/>
      <c r="D5076" s="538" t="str">
        <f ca="1">IFERROR(_xludf.XLOOKUP(E5076,예산코드!D:D,예산코드!A:A),"")</f>
        <v/>
      </c>
      <c r="E5076" s="540"/>
      <c r="F5076" s="542"/>
      <c r="G5076" s="506"/>
      <c r="H5076" s="507"/>
      <c r="I5076" s="540"/>
      <c r="J5076" s="540"/>
      <c r="K5076" s="543"/>
      <c r="L5076" s="543"/>
      <c r="M5076" s="543" t="str">
        <f t="array" aca="1" ref="M5076" ca="1">IFERROR(_xludf.IFS(지출내역_LMT!$J5076="원천",지출내역_LMT!$K5076*3.3%*-1,지출내역_LMT!$J5076="원천/고용",SUM(지출내역_LMT!$K5076*3.3%*-1,지출내역_LMT!$K5076*75%*0.8%*-1)),"")</f>
        <v/>
      </c>
      <c r="N5076" s="543"/>
      <c r="O5076" s="540"/>
      <c r="P5076" s="540"/>
      <c r="Q5076" s="537"/>
      <c r="R5076" s="537"/>
      <c r="S5076" s="537"/>
    </row>
    <row r="5077" spans="2:19" ht="18.75" customHeight="1">
      <c r="B5077" s="541"/>
      <c r="C5077" s="541"/>
      <c r="D5077" s="538" t="str">
        <f ca="1">IFERROR(_xludf.XLOOKUP(E5077,예산코드!D:D,예산코드!A:A),"")</f>
        <v/>
      </c>
      <c r="E5077" s="541"/>
      <c r="F5077" s="544"/>
      <c r="G5077" s="508"/>
      <c r="H5077" s="509"/>
      <c r="I5077" s="541"/>
      <c r="J5077" s="541"/>
      <c r="K5077" s="545"/>
      <c r="L5077" s="545"/>
      <c r="M5077" s="545" t="str">
        <f t="array" aca="1" ref="M5077" ca="1">IFERROR(_xludf.IFS(지출내역_LMT!$J5077="원천",지출내역_LMT!$K5077*3.3%*-1,지출내역_LMT!$J5077="원천/고용",SUM(지출내역_LMT!$K5077*3.3%*-1,지출내역_LMT!$K5077*75%*0.8%*-1)),"")</f>
        <v/>
      </c>
      <c r="N5077" s="545"/>
      <c r="O5077" s="541"/>
      <c r="P5077" s="541"/>
      <c r="Q5077" s="537"/>
      <c r="R5077" s="537"/>
      <c r="S5077" s="537"/>
    </row>
    <row r="5078" spans="2:19" ht="18.75" customHeight="1">
      <c r="B5078" s="540"/>
      <c r="C5078" s="540"/>
      <c r="D5078" s="538" t="str">
        <f ca="1">IFERROR(_xludf.XLOOKUP(E5078,예산코드!D:D,예산코드!A:A),"")</f>
        <v/>
      </c>
      <c r="E5078" s="540"/>
      <c r="F5078" s="542"/>
      <c r="G5078" s="506"/>
      <c r="H5078" s="507"/>
      <c r="I5078" s="540"/>
      <c r="J5078" s="540"/>
      <c r="K5078" s="543"/>
      <c r="L5078" s="543"/>
      <c r="M5078" s="543" t="str">
        <f t="array" aca="1" ref="M5078" ca="1">IFERROR(_xludf.IFS(지출내역_LMT!$J5078="원천",지출내역_LMT!$K5078*3.3%*-1,지출내역_LMT!$J5078="원천/고용",SUM(지출내역_LMT!$K5078*3.3%*-1,지출내역_LMT!$K5078*75%*0.8%*-1)),"")</f>
        <v/>
      </c>
      <c r="N5078" s="543"/>
      <c r="O5078" s="540"/>
      <c r="P5078" s="540"/>
      <c r="Q5078" s="537"/>
      <c r="R5078" s="537"/>
      <c r="S5078" s="537"/>
    </row>
    <row r="5079" spans="2:19" ht="18.75" customHeight="1">
      <c r="B5079" s="541"/>
      <c r="C5079" s="541"/>
      <c r="D5079" s="538" t="str">
        <f ca="1">IFERROR(_xludf.XLOOKUP(E5079,예산코드!D:D,예산코드!A:A),"")</f>
        <v/>
      </c>
      <c r="E5079" s="541"/>
      <c r="F5079" s="544"/>
      <c r="G5079" s="508"/>
      <c r="H5079" s="509"/>
      <c r="I5079" s="541"/>
      <c r="J5079" s="541"/>
      <c r="K5079" s="545"/>
      <c r="L5079" s="545"/>
      <c r="M5079" s="545" t="str">
        <f t="array" aca="1" ref="M5079" ca="1">IFERROR(_xludf.IFS(지출내역_LMT!$J5079="원천",지출내역_LMT!$K5079*3.3%*-1,지출내역_LMT!$J5079="원천/고용",SUM(지출내역_LMT!$K5079*3.3%*-1,지출내역_LMT!$K5079*75%*0.8%*-1)),"")</f>
        <v/>
      </c>
      <c r="N5079" s="545"/>
      <c r="O5079" s="541"/>
      <c r="P5079" s="541"/>
      <c r="Q5079" s="537"/>
      <c r="R5079" s="537"/>
      <c r="S5079" s="537"/>
    </row>
    <row r="5080" spans="2:19" ht="18.75" customHeight="1">
      <c r="B5080" s="540"/>
      <c r="C5080" s="540"/>
      <c r="D5080" s="538" t="str">
        <f ca="1">IFERROR(_xludf.XLOOKUP(E5080,예산코드!D:D,예산코드!A:A),"")</f>
        <v/>
      </c>
      <c r="E5080" s="540"/>
      <c r="F5080" s="542"/>
      <c r="G5080" s="506"/>
      <c r="H5080" s="507"/>
      <c r="I5080" s="540"/>
      <c r="J5080" s="540"/>
      <c r="K5080" s="543"/>
      <c r="L5080" s="543"/>
      <c r="M5080" s="543" t="str">
        <f t="array" aca="1" ref="M5080" ca="1">IFERROR(_xludf.IFS(지출내역_LMT!$J5080="원천",지출내역_LMT!$K5080*3.3%*-1,지출내역_LMT!$J5080="원천/고용",SUM(지출내역_LMT!$K5080*3.3%*-1,지출내역_LMT!$K5080*75%*0.8%*-1)),"")</f>
        <v/>
      </c>
      <c r="N5080" s="543"/>
      <c r="O5080" s="540"/>
      <c r="P5080" s="540"/>
      <c r="Q5080" s="537"/>
      <c r="R5080" s="537"/>
      <c r="S5080" s="537"/>
    </row>
    <row r="5081" spans="2:19" ht="18.75" customHeight="1">
      <c r="B5081" s="541"/>
      <c r="C5081" s="541"/>
      <c r="D5081" s="538" t="str">
        <f ca="1">IFERROR(_xludf.XLOOKUP(E5081,예산코드!D:D,예산코드!A:A),"")</f>
        <v/>
      </c>
      <c r="E5081" s="541"/>
      <c r="F5081" s="544"/>
      <c r="G5081" s="508"/>
      <c r="H5081" s="509"/>
      <c r="I5081" s="541"/>
      <c r="J5081" s="541"/>
      <c r="K5081" s="545"/>
      <c r="L5081" s="545"/>
      <c r="M5081" s="545" t="str">
        <f t="array" aca="1" ref="M5081" ca="1">IFERROR(_xludf.IFS(지출내역_LMT!$J5081="원천",지출내역_LMT!$K5081*3.3%*-1,지출내역_LMT!$J5081="원천/고용",SUM(지출내역_LMT!$K5081*3.3%*-1,지출내역_LMT!$K5081*75%*0.8%*-1)),"")</f>
        <v/>
      </c>
      <c r="N5081" s="545"/>
      <c r="O5081" s="541"/>
      <c r="P5081" s="541"/>
      <c r="Q5081" s="537"/>
      <c r="R5081" s="537"/>
      <c r="S5081" s="537"/>
    </row>
    <row r="5082" spans="2:19" ht="18.75" customHeight="1">
      <c r="B5082" s="540"/>
      <c r="C5082" s="540"/>
      <c r="D5082" s="538" t="str">
        <f ca="1">IFERROR(_xludf.XLOOKUP(E5082,예산코드!D:D,예산코드!A:A),"")</f>
        <v/>
      </c>
      <c r="E5082" s="540"/>
      <c r="F5082" s="542"/>
      <c r="G5082" s="506"/>
      <c r="H5082" s="507"/>
      <c r="I5082" s="540"/>
      <c r="J5082" s="540"/>
      <c r="K5082" s="543"/>
      <c r="L5082" s="543"/>
      <c r="M5082" s="543" t="str">
        <f t="array" aca="1" ref="M5082" ca="1">IFERROR(_xludf.IFS(지출내역_LMT!$J5082="원천",지출내역_LMT!$K5082*3.3%*-1,지출내역_LMT!$J5082="원천/고용",SUM(지출내역_LMT!$K5082*3.3%*-1,지출내역_LMT!$K5082*75%*0.8%*-1)),"")</f>
        <v/>
      </c>
      <c r="N5082" s="543"/>
      <c r="O5082" s="540"/>
      <c r="P5082" s="540"/>
      <c r="Q5082" s="537"/>
      <c r="R5082" s="537"/>
      <c r="S5082" s="537"/>
    </row>
    <row r="5083" spans="2:19" ht="18.75" customHeight="1">
      <c r="B5083" s="541"/>
      <c r="C5083" s="541"/>
      <c r="D5083" s="538" t="str">
        <f ca="1">IFERROR(_xludf.XLOOKUP(E5083,예산코드!D:D,예산코드!A:A),"")</f>
        <v/>
      </c>
      <c r="E5083" s="541"/>
      <c r="F5083" s="544"/>
      <c r="G5083" s="508"/>
      <c r="H5083" s="509"/>
      <c r="I5083" s="541"/>
      <c r="J5083" s="541"/>
      <c r="K5083" s="545"/>
      <c r="L5083" s="545"/>
      <c r="M5083" s="545" t="str">
        <f t="array" aca="1" ref="M5083" ca="1">IFERROR(_xludf.IFS(지출내역_LMT!$J5083="원천",지출내역_LMT!$K5083*3.3%*-1,지출내역_LMT!$J5083="원천/고용",SUM(지출내역_LMT!$K5083*3.3%*-1,지출내역_LMT!$K5083*75%*0.8%*-1)),"")</f>
        <v/>
      </c>
      <c r="N5083" s="545"/>
      <c r="O5083" s="541"/>
      <c r="P5083" s="541"/>
      <c r="Q5083" s="537"/>
      <c r="R5083" s="537"/>
      <c r="S5083" s="537"/>
    </row>
    <row r="5084" spans="2:19" ht="18.75" customHeight="1">
      <c r="B5084" s="540"/>
      <c r="C5084" s="540"/>
      <c r="D5084" s="538" t="str">
        <f ca="1">IFERROR(_xludf.XLOOKUP(E5084,예산코드!D:D,예산코드!A:A),"")</f>
        <v/>
      </c>
      <c r="E5084" s="540"/>
      <c r="F5084" s="542"/>
      <c r="G5084" s="506"/>
      <c r="H5084" s="507"/>
      <c r="I5084" s="540"/>
      <c r="J5084" s="540"/>
      <c r="K5084" s="543"/>
      <c r="L5084" s="543"/>
      <c r="M5084" s="543" t="str">
        <f t="array" aca="1" ref="M5084" ca="1">IFERROR(_xludf.IFS(지출내역_LMT!$J5084="원천",지출내역_LMT!$K5084*3.3%*-1,지출내역_LMT!$J5084="원천/고용",SUM(지출내역_LMT!$K5084*3.3%*-1,지출내역_LMT!$K5084*75%*0.8%*-1)),"")</f>
        <v/>
      </c>
      <c r="N5084" s="543"/>
      <c r="O5084" s="540"/>
      <c r="P5084" s="540"/>
      <c r="Q5084" s="537"/>
      <c r="R5084" s="537"/>
      <c r="S5084" s="537"/>
    </row>
    <row r="5085" spans="2:19" ht="18.75" customHeight="1">
      <c r="B5085" s="541"/>
      <c r="C5085" s="541"/>
      <c r="D5085" s="538" t="str">
        <f ca="1">IFERROR(_xludf.XLOOKUP(E5085,예산코드!D:D,예산코드!A:A),"")</f>
        <v/>
      </c>
      <c r="E5085" s="541"/>
      <c r="F5085" s="544"/>
      <c r="G5085" s="508"/>
      <c r="H5085" s="509"/>
      <c r="I5085" s="541"/>
      <c r="J5085" s="541"/>
      <c r="K5085" s="545"/>
      <c r="L5085" s="545"/>
      <c r="M5085" s="545" t="str">
        <f t="array" aca="1" ref="M5085" ca="1">IFERROR(_xludf.IFS(지출내역_LMT!$J5085="원천",지출내역_LMT!$K5085*3.3%*-1,지출내역_LMT!$J5085="원천/고용",SUM(지출내역_LMT!$K5085*3.3%*-1,지출내역_LMT!$K5085*75%*0.8%*-1)),"")</f>
        <v/>
      </c>
      <c r="N5085" s="545"/>
      <c r="O5085" s="541"/>
      <c r="P5085" s="541"/>
      <c r="Q5085" s="537"/>
      <c r="R5085" s="537"/>
      <c r="S5085" s="537"/>
    </row>
    <row r="5086" spans="2:19" ht="18.75" customHeight="1">
      <c r="B5086" s="540"/>
      <c r="C5086" s="540"/>
      <c r="D5086" s="538" t="str">
        <f ca="1">IFERROR(_xludf.XLOOKUP(E5086,예산코드!D:D,예산코드!A:A),"")</f>
        <v/>
      </c>
      <c r="E5086" s="540"/>
      <c r="F5086" s="542"/>
      <c r="G5086" s="506"/>
      <c r="H5086" s="507"/>
      <c r="I5086" s="540"/>
      <c r="J5086" s="540"/>
      <c r="K5086" s="543"/>
      <c r="L5086" s="543"/>
      <c r="M5086" s="543" t="str">
        <f t="array" aca="1" ref="M5086" ca="1">IFERROR(_xludf.IFS(지출내역_LMT!$J5086="원천",지출내역_LMT!$K5086*3.3%*-1,지출내역_LMT!$J5086="원천/고용",SUM(지출내역_LMT!$K5086*3.3%*-1,지출내역_LMT!$K5086*75%*0.8%*-1)),"")</f>
        <v/>
      </c>
      <c r="N5086" s="543"/>
      <c r="O5086" s="540"/>
      <c r="P5086" s="540"/>
      <c r="Q5086" s="537"/>
      <c r="R5086" s="537"/>
      <c r="S5086" s="537"/>
    </row>
    <row r="5087" spans="2:19" ht="18.75" customHeight="1">
      <c r="B5087" s="541"/>
      <c r="C5087" s="541"/>
      <c r="D5087" s="538" t="str">
        <f ca="1">IFERROR(_xludf.XLOOKUP(E5087,예산코드!D:D,예산코드!A:A),"")</f>
        <v/>
      </c>
      <c r="E5087" s="541"/>
      <c r="F5087" s="544"/>
      <c r="G5087" s="508"/>
      <c r="H5087" s="509"/>
      <c r="I5087" s="541"/>
      <c r="J5087" s="541"/>
      <c r="K5087" s="545"/>
      <c r="L5087" s="545"/>
      <c r="M5087" s="545" t="str">
        <f t="array" aca="1" ref="M5087" ca="1">IFERROR(_xludf.IFS(지출내역_LMT!$J5087="원천",지출내역_LMT!$K5087*3.3%*-1,지출내역_LMT!$J5087="원천/고용",SUM(지출내역_LMT!$K5087*3.3%*-1,지출내역_LMT!$K5087*75%*0.8%*-1)),"")</f>
        <v/>
      </c>
      <c r="N5087" s="545"/>
      <c r="O5087" s="541"/>
      <c r="P5087" s="541"/>
      <c r="Q5087" s="537"/>
      <c r="R5087" s="537"/>
      <c r="S5087" s="537"/>
    </row>
    <row r="5088" spans="2:19" ht="18.75" customHeight="1">
      <c r="B5088" s="540"/>
      <c r="C5088" s="540"/>
      <c r="D5088" s="538" t="str">
        <f ca="1">IFERROR(_xludf.XLOOKUP(E5088,예산코드!D:D,예산코드!A:A),"")</f>
        <v/>
      </c>
      <c r="E5088" s="540"/>
      <c r="F5088" s="542"/>
      <c r="G5088" s="506"/>
      <c r="H5088" s="507"/>
      <c r="I5088" s="540"/>
      <c r="J5088" s="540"/>
      <c r="K5088" s="543"/>
      <c r="L5088" s="543"/>
      <c r="M5088" s="543" t="str">
        <f t="array" aca="1" ref="M5088" ca="1">IFERROR(_xludf.IFS(지출내역_LMT!$J5088="원천",지출내역_LMT!$K5088*3.3%*-1,지출내역_LMT!$J5088="원천/고용",SUM(지출내역_LMT!$K5088*3.3%*-1,지출내역_LMT!$K5088*75%*0.8%*-1)),"")</f>
        <v/>
      </c>
      <c r="N5088" s="543"/>
      <c r="O5088" s="540"/>
      <c r="P5088" s="540"/>
      <c r="Q5088" s="537"/>
      <c r="R5088" s="537"/>
      <c r="S5088" s="537"/>
    </row>
    <row r="5089" spans="2:19" ht="18.75" customHeight="1">
      <c r="B5089" s="541"/>
      <c r="C5089" s="541"/>
      <c r="D5089" s="538" t="str">
        <f ca="1">IFERROR(_xludf.XLOOKUP(E5089,예산코드!D:D,예산코드!A:A),"")</f>
        <v/>
      </c>
      <c r="E5089" s="541"/>
      <c r="F5089" s="544"/>
      <c r="G5089" s="508"/>
      <c r="H5089" s="509"/>
      <c r="I5089" s="541"/>
      <c r="J5089" s="541"/>
      <c r="K5089" s="545"/>
      <c r="L5089" s="545"/>
      <c r="M5089" s="545" t="str">
        <f t="array" aca="1" ref="M5089" ca="1">IFERROR(_xludf.IFS(지출내역_LMT!$J5089="원천",지출내역_LMT!$K5089*3.3%*-1,지출내역_LMT!$J5089="원천/고용",SUM(지출내역_LMT!$K5089*3.3%*-1,지출내역_LMT!$K5089*75%*0.8%*-1)),"")</f>
        <v/>
      </c>
      <c r="N5089" s="545"/>
      <c r="O5089" s="541"/>
      <c r="P5089" s="541"/>
      <c r="Q5089" s="537"/>
      <c r="R5089" s="537"/>
      <c r="S5089" s="537"/>
    </row>
    <row r="5090" spans="2:19" ht="18.75" customHeight="1">
      <c r="B5090" s="540"/>
      <c r="C5090" s="540"/>
      <c r="D5090" s="538" t="str">
        <f ca="1">IFERROR(_xludf.XLOOKUP(E5090,예산코드!D:D,예산코드!A:A),"")</f>
        <v/>
      </c>
      <c r="E5090" s="540"/>
      <c r="F5090" s="542"/>
      <c r="G5090" s="506"/>
      <c r="H5090" s="507"/>
      <c r="I5090" s="540"/>
      <c r="J5090" s="540"/>
      <c r="K5090" s="543"/>
      <c r="L5090" s="543"/>
      <c r="M5090" s="543" t="str">
        <f t="array" aca="1" ref="M5090" ca="1">IFERROR(_xludf.IFS(지출내역_LMT!$J5090="원천",지출내역_LMT!$K5090*3.3%*-1,지출내역_LMT!$J5090="원천/고용",SUM(지출내역_LMT!$K5090*3.3%*-1,지출내역_LMT!$K5090*75%*0.8%*-1)),"")</f>
        <v/>
      </c>
      <c r="N5090" s="543"/>
      <c r="O5090" s="540"/>
      <c r="P5090" s="540"/>
      <c r="Q5090" s="537"/>
      <c r="R5090" s="537"/>
      <c r="S5090" s="537"/>
    </row>
    <row r="5091" spans="2:19" ht="18.75" customHeight="1">
      <c r="B5091" s="541"/>
      <c r="C5091" s="541"/>
      <c r="D5091" s="538" t="str">
        <f ca="1">IFERROR(_xludf.XLOOKUP(E5091,예산코드!D:D,예산코드!A:A),"")</f>
        <v/>
      </c>
      <c r="E5091" s="541"/>
      <c r="F5091" s="544"/>
      <c r="G5091" s="508"/>
      <c r="H5091" s="509"/>
      <c r="I5091" s="541"/>
      <c r="J5091" s="541"/>
      <c r="K5091" s="545"/>
      <c r="L5091" s="545"/>
      <c r="M5091" s="545" t="str">
        <f t="array" aca="1" ref="M5091" ca="1">IFERROR(_xludf.IFS(지출내역_LMT!$J5091="원천",지출내역_LMT!$K5091*3.3%*-1,지출내역_LMT!$J5091="원천/고용",SUM(지출내역_LMT!$K5091*3.3%*-1,지출내역_LMT!$K5091*75%*0.8%*-1)),"")</f>
        <v/>
      </c>
      <c r="N5091" s="545"/>
      <c r="O5091" s="541"/>
      <c r="P5091" s="541"/>
      <c r="Q5091" s="537"/>
      <c r="R5091" s="537"/>
      <c r="S5091" s="537"/>
    </row>
    <row r="5092" spans="2:19" ht="18.75" customHeight="1">
      <c r="B5092" s="540"/>
      <c r="C5092" s="540"/>
      <c r="D5092" s="538" t="str">
        <f ca="1">IFERROR(_xludf.XLOOKUP(E5092,예산코드!D:D,예산코드!A:A),"")</f>
        <v/>
      </c>
      <c r="E5092" s="540"/>
      <c r="F5092" s="542"/>
      <c r="G5092" s="506"/>
      <c r="H5092" s="507"/>
      <c r="I5092" s="540"/>
      <c r="J5092" s="540"/>
      <c r="K5092" s="543"/>
      <c r="L5092" s="543"/>
      <c r="M5092" s="543" t="str">
        <f t="array" aca="1" ref="M5092" ca="1">IFERROR(_xludf.IFS(지출내역_LMT!$J5092="원천",지출내역_LMT!$K5092*3.3%*-1,지출내역_LMT!$J5092="원천/고용",SUM(지출내역_LMT!$K5092*3.3%*-1,지출내역_LMT!$K5092*75%*0.8%*-1)),"")</f>
        <v/>
      </c>
      <c r="N5092" s="543"/>
      <c r="O5092" s="540"/>
      <c r="P5092" s="540"/>
      <c r="Q5092" s="537"/>
      <c r="R5092" s="537"/>
      <c r="S5092" s="537"/>
    </row>
    <row r="5093" spans="2:19" ht="18.75" customHeight="1">
      <c r="B5093" s="541"/>
      <c r="C5093" s="541"/>
      <c r="D5093" s="538" t="str">
        <f ca="1">IFERROR(_xludf.XLOOKUP(E5093,예산코드!D:D,예산코드!A:A),"")</f>
        <v/>
      </c>
      <c r="E5093" s="541"/>
      <c r="F5093" s="544"/>
      <c r="G5093" s="508"/>
      <c r="H5093" s="509"/>
      <c r="I5093" s="541"/>
      <c r="J5093" s="541"/>
      <c r="K5093" s="545"/>
      <c r="L5093" s="545"/>
      <c r="M5093" s="545" t="str">
        <f t="array" aca="1" ref="M5093" ca="1">IFERROR(_xludf.IFS(지출내역_LMT!$J5093="원천",지출내역_LMT!$K5093*3.3%*-1,지출내역_LMT!$J5093="원천/고용",SUM(지출내역_LMT!$K5093*3.3%*-1,지출내역_LMT!$K5093*75%*0.8%*-1)),"")</f>
        <v/>
      </c>
      <c r="N5093" s="545"/>
      <c r="O5093" s="541"/>
      <c r="P5093" s="541"/>
      <c r="Q5093" s="537"/>
      <c r="R5093" s="537"/>
      <c r="S5093" s="537"/>
    </row>
    <row r="5094" spans="2:19" ht="18.75" customHeight="1">
      <c r="B5094" s="540"/>
      <c r="C5094" s="540"/>
      <c r="D5094" s="538" t="str">
        <f ca="1">IFERROR(_xludf.XLOOKUP(E5094,예산코드!D:D,예산코드!A:A),"")</f>
        <v/>
      </c>
      <c r="E5094" s="540"/>
      <c r="F5094" s="542"/>
      <c r="G5094" s="506"/>
      <c r="H5094" s="507"/>
      <c r="I5094" s="540"/>
      <c r="J5094" s="540"/>
      <c r="K5094" s="543"/>
      <c r="L5094" s="543"/>
      <c r="M5094" s="543" t="str">
        <f t="array" aca="1" ref="M5094" ca="1">IFERROR(_xludf.IFS(지출내역_LMT!$J5094="원천",지출내역_LMT!$K5094*3.3%*-1,지출내역_LMT!$J5094="원천/고용",SUM(지출내역_LMT!$K5094*3.3%*-1,지출내역_LMT!$K5094*75%*0.8%*-1)),"")</f>
        <v/>
      </c>
      <c r="N5094" s="543"/>
      <c r="O5094" s="540"/>
      <c r="P5094" s="540"/>
      <c r="Q5094" s="537"/>
      <c r="R5094" s="537"/>
      <c r="S5094" s="537"/>
    </row>
    <row r="5095" spans="2:19" ht="18.75" customHeight="1">
      <c r="B5095" s="541"/>
      <c r="C5095" s="541"/>
      <c r="D5095" s="538" t="str">
        <f ca="1">IFERROR(_xludf.XLOOKUP(E5095,예산코드!D:D,예산코드!A:A),"")</f>
        <v/>
      </c>
      <c r="E5095" s="541"/>
      <c r="F5095" s="544"/>
      <c r="G5095" s="508"/>
      <c r="H5095" s="509"/>
      <c r="I5095" s="541"/>
      <c r="J5095" s="541"/>
      <c r="K5095" s="545"/>
      <c r="L5095" s="545"/>
      <c r="M5095" s="545" t="str">
        <f t="array" aca="1" ref="M5095" ca="1">IFERROR(_xludf.IFS(지출내역_LMT!$J5095="원천",지출내역_LMT!$K5095*3.3%*-1,지출내역_LMT!$J5095="원천/고용",SUM(지출내역_LMT!$K5095*3.3%*-1,지출내역_LMT!$K5095*75%*0.8%*-1)),"")</f>
        <v/>
      </c>
      <c r="N5095" s="545"/>
      <c r="O5095" s="541"/>
      <c r="P5095" s="541"/>
      <c r="Q5095" s="537"/>
      <c r="R5095" s="537"/>
      <c r="S5095" s="537"/>
    </row>
    <row r="5096" spans="2:19" ht="18.75" customHeight="1">
      <c r="B5096" s="540"/>
      <c r="C5096" s="540"/>
      <c r="D5096" s="538" t="str">
        <f ca="1">IFERROR(_xludf.XLOOKUP(E5096,예산코드!D:D,예산코드!A:A),"")</f>
        <v/>
      </c>
      <c r="E5096" s="540"/>
      <c r="F5096" s="542"/>
      <c r="G5096" s="506"/>
      <c r="H5096" s="507"/>
      <c r="I5096" s="540"/>
      <c r="J5096" s="540"/>
      <c r="K5096" s="543"/>
      <c r="L5096" s="543"/>
      <c r="M5096" s="543" t="str">
        <f t="array" aca="1" ref="M5096" ca="1">IFERROR(_xludf.IFS(지출내역_LMT!$J5096="원천",지출내역_LMT!$K5096*3.3%*-1,지출내역_LMT!$J5096="원천/고용",SUM(지출내역_LMT!$K5096*3.3%*-1,지출내역_LMT!$K5096*75%*0.8%*-1)),"")</f>
        <v/>
      </c>
      <c r="N5096" s="543"/>
      <c r="O5096" s="540"/>
      <c r="P5096" s="540"/>
      <c r="Q5096" s="537"/>
      <c r="R5096" s="537"/>
      <c r="S5096" s="537"/>
    </row>
    <row r="5097" spans="2:19" ht="18.75" customHeight="1">
      <c r="B5097" s="541"/>
      <c r="C5097" s="541"/>
      <c r="D5097" s="538" t="str">
        <f ca="1">IFERROR(_xludf.XLOOKUP(E5097,예산코드!D:D,예산코드!A:A),"")</f>
        <v/>
      </c>
      <c r="E5097" s="541"/>
      <c r="F5097" s="544"/>
      <c r="G5097" s="508"/>
      <c r="H5097" s="509"/>
      <c r="I5097" s="541"/>
      <c r="J5097" s="541"/>
      <c r="K5097" s="545"/>
      <c r="L5097" s="545"/>
      <c r="M5097" s="545" t="str">
        <f t="array" aca="1" ref="M5097" ca="1">IFERROR(_xludf.IFS(지출내역_LMT!$J5097="원천",지출내역_LMT!$K5097*3.3%*-1,지출내역_LMT!$J5097="원천/고용",SUM(지출내역_LMT!$K5097*3.3%*-1,지출내역_LMT!$K5097*75%*0.8%*-1)),"")</f>
        <v/>
      </c>
      <c r="N5097" s="545"/>
      <c r="O5097" s="541"/>
      <c r="P5097" s="541"/>
      <c r="Q5097" s="537"/>
      <c r="R5097" s="537"/>
      <c r="S5097" s="537"/>
    </row>
    <row r="5098" spans="2:19" ht="18.75" customHeight="1">
      <c r="B5098" s="540"/>
      <c r="C5098" s="540"/>
      <c r="D5098" s="538" t="str">
        <f ca="1">IFERROR(_xludf.XLOOKUP(E5098,예산코드!D:D,예산코드!A:A),"")</f>
        <v/>
      </c>
      <c r="E5098" s="540"/>
      <c r="F5098" s="542"/>
      <c r="G5098" s="506"/>
      <c r="H5098" s="507"/>
      <c r="I5098" s="540"/>
      <c r="J5098" s="540"/>
      <c r="K5098" s="543"/>
      <c r="L5098" s="543"/>
      <c r="M5098" s="543" t="str">
        <f t="array" aca="1" ref="M5098" ca="1">IFERROR(_xludf.IFS(지출내역_LMT!$J5098="원천",지출내역_LMT!$K5098*3.3%*-1,지출내역_LMT!$J5098="원천/고용",SUM(지출내역_LMT!$K5098*3.3%*-1,지출내역_LMT!$K5098*75%*0.8%*-1)),"")</f>
        <v/>
      </c>
      <c r="N5098" s="543"/>
      <c r="O5098" s="540"/>
      <c r="P5098" s="540"/>
      <c r="Q5098" s="537"/>
      <c r="R5098" s="537"/>
      <c r="S5098" s="537"/>
    </row>
    <row r="5099" spans="2:19" ht="18.75" customHeight="1">
      <c r="B5099" s="541"/>
      <c r="C5099" s="541"/>
      <c r="D5099" s="538" t="str">
        <f ca="1">IFERROR(_xludf.XLOOKUP(E5099,예산코드!D:D,예산코드!A:A),"")</f>
        <v/>
      </c>
      <c r="E5099" s="541"/>
      <c r="F5099" s="544"/>
      <c r="G5099" s="508"/>
      <c r="H5099" s="509"/>
      <c r="I5099" s="541"/>
      <c r="J5099" s="541"/>
      <c r="K5099" s="545"/>
      <c r="L5099" s="545"/>
      <c r="M5099" s="545" t="str">
        <f t="array" aca="1" ref="M5099" ca="1">IFERROR(_xludf.IFS(지출내역_LMT!$J5099="원천",지출내역_LMT!$K5099*3.3%*-1,지출내역_LMT!$J5099="원천/고용",SUM(지출내역_LMT!$K5099*3.3%*-1,지출내역_LMT!$K5099*75%*0.8%*-1)),"")</f>
        <v/>
      </c>
      <c r="N5099" s="545"/>
      <c r="O5099" s="541"/>
      <c r="P5099" s="541"/>
      <c r="Q5099" s="537"/>
      <c r="R5099" s="537"/>
      <c r="S5099" s="537"/>
    </row>
    <row r="5100" spans="2:19" ht="18.75" customHeight="1">
      <c r="B5100" s="540"/>
      <c r="C5100" s="540"/>
      <c r="D5100" s="538" t="str">
        <f ca="1">IFERROR(_xludf.XLOOKUP(E5100,예산코드!D:D,예산코드!A:A),"")</f>
        <v/>
      </c>
      <c r="E5100" s="540"/>
      <c r="F5100" s="542"/>
      <c r="G5100" s="506"/>
      <c r="H5100" s="507"/>
      <c r="I5100" s="540"/>
      <c r="J5100" s="540"/>
      <c r="K5100" s="543"/>
      <c r="L5100" s="543"/>
      <c r="M5100" s="543" t="str">
        <f t="array" aca="1" ref="M5100" ca="1">IFERROR(_xludf.IFS(지출내역_LMT!$J5100="원천",지출내역_LMT!$K5100*3.3%*-1,지출내역_LMT!$J5100="원천/고용",SUM(지출내역_LMT!$K5100*3.3%*-1,지출내역_LMT!$K5100*75%*0.8%*-1)),"")</f>
        <v/>
      </c>
      <c r="N5100" s="543"/>
      <c r="O5100" s="540"/>
      <c r="P5100" s="540"/>
      <c r="Q5100" s="537"/>
      <c r="R5100" s="537"/>
      <c r="S5100" s="537"/>
    </row>
    <row r="5101" spans="2:19" ht="18.75" customHeight="1">
      <c r="B5101" s="541"/>
      <c r="C5101" s="541"/>
      <c r="D5101" s="538" t="str">
        <f ca="1">IFERROR(_xludf.XLOOKUP(E5101,예산코드!D:D,예산코드!A:A),"")</f>
        <v/>
      </c>
      <c r="E5101" s="541"/>
      <c r="F5101" s="544"/>
      <c r="G5101" s="508"/>
      <c r="H5101" s="509"/>
      <c r="I5101" s="541"/>
      <c r="J5101" s="541"/>
      <c r="K5101" s="545"/>
      <c r="L5101" s="545"/>
      <c r="M5101" s="545" t="str">
        <f t="array" aca="1" ref="M5101" ca="1">IFERROR(_xludf.IFS(지출내역_LMT!$J5101="원천",지출내역_LMT!$K5101*3.3%*-1,지출내역_LMT!$J5101="원천/고용",SUM(지출내역_LMT!$K5101*3.3%*-1,지출내역_LMT!$K5101*75%*0.8%*-1)),"")</f>
        <v/>
      </c>
      <c r="N5101" s="545"/>
      <c r="O5101" s="541"/>
      <c r="P5101" s="541"/>
      <c r="Q5101" s="537"/>
      <c r="R5101" s="537"/>
      <c r="S5101" s="537"/>
    </row>
    <row r="5102" spans="2:19" ht="18.75" customHeight="1">
      <c r="B5102" s="540"/>
      <c r="C5102" s="540"/>
      <c r="D5102" s="538" t="str">
        <f ca="1">IFERROR(_xludf.XLOOKUP(E5102,예산코드!D:D,예산코드!A:A),"")</f>
        <v/>
      </c>
      <c r="E5102" s="540"/>
      <c r="F5102" s="542"/>
      <c r="G5102" s="506"/>
      <c r="H5102" s="507"/>
      <c r="I5102" s="540"/>
      <c r="J5102" s="540"/>
      <c r="K5102" s="543"/>
      <c r="L5102" s="543"/>
      <c r="M5102" s="543" t="str">
        <f t="array" aca="1" ref="M5102" ca="1">IFERROR(_xludf.IFS(지출내역_LMT!$J5102="원천",지출내역_LMT!$K5102*3.3%*-1,지출내역_LMT!$J5102="원천/고용",SUM(지출내역_LMT!$K5102*3.3%*-1,지출내역_LMT!$K5102*75%*0.8%*-1)),"")</f>
        <v/>
      </c>
      <c r="N5102" s="543"/>
      <c r="O5102" s="540"/>
      <c r="P5102" s="540"/>
      <c r="Q5102" s="537"/>
      <c r="R5102" s="537"/>
      <c r="S5102" s="537"/>
    </row>
    <row r="5103" spans="2:19" ht="18.75" customHeight="1">
      <c r="B5103" s="541"/>
      <c r="C5103" s="541"/>
      <c r="D5103" s="538" t="str">
        <f ca="1">IFERROR(_xludf.XLOOKUP(E5103,예산코드!D:D,예산코드!A:A),"")</f>
        <v/>
      </c>
      <c r="E5103" s="541"/>
      <c r="F5103" s="544"/>
      <c r="G5103" s="508"/>
      <c r="H5103" s="509"/>
      <c r="I5103" s="541"/>
      <c r="J5103" s="541"/>
      <c r="K5103" s="545"/>
      <c r="L5103" s="545"/>
      <c r="M5103" s="545" t="str">
        <f t="array" aca="1" ref="M5103" ca="1">IFERROR(_xludf.IFS(지출내역_LMT!$J5103="원천",지출내역_LMT!$K5103*3.3%*-1,지출내역_LMT!$J5103="원천/고용",SUM(지출내역_LMT!$K5103*3.3%*-1,지출내역_LMT!$K5103*75%*0.8%*-1)),"")</f>
        <v/>
      </c>
      <c r="N5103" s="545"/>
      <c r="O5103" s="541"/>
      <c r="P5103" s="541"/>
      <c r="Q5103" s="537"/>
      <c r="R5103" s="537"/>
      <c r="S5103" s="537"/>
    </row>
    <row r="5104" spans="2:19" ht="18.75" customHeight="1">
      <c r="B5104" s="540"/>
      <c r="C5104" s="540"/>
      <c r="D5104" s="538" t="str">
        <f ca="1">IFERROR(_xludf.XLOOKUP(E5104,예산코드!D:D,예산코드!A:A),"")</f>
        <v/>
      </c>
      <c r="E5104" s="540"/>
      <c r="F5104" s="542"/>
      <c r="G5104" s="506"/>
      <c r="H5104" s="507"/>
      <c r="I5104" s="540"/>
      <c r="J5104" s="540"/>
      <c r="K5104" s="543"/>
      <c r="L5104" s="543"/>
      <c r="M5104" s="543" t="str">
        <f t="array" aca="1" ref="M5104" ca="1">IFERROR(_xludf.IFS(지출내역_LMT!$J5104="원천",지출내역_LMT!$K5104*3.3%*-1,지출내역_LMT!$J5104="원천/고용",SUM(지출내역_LMT!$K5104*3.3%*-1,지출내역_LMT!$K5104*75%*0.8%*-1)),"")</f>
        <v/>
      </c>
      <c r="N5104" s="543"/>
      <c r="O5104" s="540"/>
      <c r="P5104" s="540"/>
      <c r="Q5104" s="537"/>
      <c r="R5104" s="537"/>
      <c r="S5104" s="537"/>
    </row>
    <row r="5105" spans="2:19" ht="18.75" customHeight="1">
      <c r="B5105" s="541"/>
      <c r="C5105" s="541"/>
      <c r="D5105" s="538" t="str">
        <f ca="1">IFERROR(_xludf.XLOOKUP(E5105,예산코드!D:D,예산코드!A:A),"")</f>
        <v/>
      </c>
      <c r="E5105" s="541"/>
      <c r="F5105" s="544"/>
      <c r="G5105" s="508"/>
      <c r="H5105" s="509"/>
      <c r="I5105" s="541"/>
      <c r="J5105" s="541"/>
      <c r="K5105" s="545"/>
      <c r="L5105" s="545"/>
      <c r="M5105" s="545" t="str">
        <f t="array" aca="1" ref="M5105" ca="1">IFERROR(_xludf.IFS(지출내역_LMT!$J5105="원천",지출내역_LMT!$K5105*3.3%*-1,지출내역_LMT!$J5105="원천/고용",SUM(지출내역_LMT!$K5105*3.3%*-1,지출내역_LMT!$K5105*75%*0.8%*-1)),"")</f>
        <v/>
      </c>
      <c r="N5105" s="545"/>
      <c r="O5105" s="541"/>
      <c r="P5105" s="541"/>
      <c r="Q5105" s="537"/>
      <c r="R5105" s="537"/>
      <c r="S5105" s="537"/>
    </row>
    <row r="5106" spans="2:19" ht="18.75" customHeight="1">
      <c r="B5106" s="540"/>
      <c r="C5106" s="540"/>
      <c r="D5106" s="538" t="str">
        <f ca="1">IFERROR(_xludf.XLOOKUP(E5106,예산코드!D:D,예산코드!A:A),"")</f>
        <v/>
      </c>
      <c r="E5106" s="540"/>
      <c r="F5106" s="542"/>
      <c r="G5106" s="506"/>
      <c r="H5106" s="507"/>
      <c r="I5106" s="540"/>
      <c r="J5106" s="540"/>
      <c r="K5106" s="543"/>
      <c r="L5106" s="543"/>
      <c r="M5106" s="543" t="str">
        <f t="array" aca="1" ref="M5106" ca="1">IFERROR(_xludf.IFS(지출내역_LMT!$J5106="원천",지출내역_LMT!$K5106*3.3%*-1,지출내역_LMT!$J5106="원천/고용",SUM(지출내역_LMT!$K5106*3.3%*-1,지출내역_LMT!$K5106*75%*0.8%*-1)),"")</f>
        <v/>
      </c>
      <c r="N5106" s="543"/>
      <c r="O5106" s="540"/>
      <c r="P5106" s="540"/>
      <c r="Q5106" s="537"/>
      <c r="R5106" s="537"/>
      <c r="S5106" s="537"/>
    </row>
    <row r="5107" spans="2:19" ht="18.75" customHeight="1">
      <c r="B5107" s="541"/>
      <c r="C5107" s="541"/>
      <c r="D5107" s="538" t="str">
        <f ca="1">IFERROR(_xludf.XLOOKUP(E5107,예산코드!D:D,예산코드!A:A),"")</f>
        <v/>
      </c>
      <c r="E5107" s="541"/>
      <c r="F5107" s="544"/>
      <c r="G5107" s="508"/>
      <c r="H5107" s="509"/>
      <c r="I5107" s="541"/>
      <c r="J5107" s="541"/>
      <c r="K5107" s="545"/>
      <c r="L5107" s="545"/>
      <c r="M5107" s="545" t="str">
        <f t="array" aca="1" ref="M5107" ca="1">IFERROR(_xludf.IFS(지출내역_LMT!$J5107="원천",지출내역_LMT!$K5107*3.3%*-1,지출내역_LMT!$J5107="원천/고용",SUM(지출내역_LMT!$K5107*3.3%*-1,지출내역_LMT!$K5107*75%*0.8%*-1)),"")</f>
        <v/>
      </c>
      <c r="N5107" s="545"/>
      <c r="O5107" s="541"/>
      <c r="P5107" s="541"/>
      <c r="Q5107" s="537"/>
      <c r="R5107" s="537"/>
      <c r="S5107" s="537"/>
    </row>
    <row r="5108" spans="2:19" ht="18.75" customHeight="1">
      <c r="B5108" s="540"/>
      <c r="C5108" s="540"/>
      <c r="D5108" s="538" t="str">
        <f ca="1">IFERROR(_xludf.XLOOKUP(E5108,예산코드!D:D,예산코드!A:A),"")</f>
        <v/>
      </c>
      <c r="E5108" s="540"/>
      <c r="F5108" s="542"/>
      <c r="G5108" s="506"/>
      <c r="H5108" s="507"/>
      <c r="I5108" s="540"/>
      <c r="J5108" s="540"/>
      <c r="K5108" s="543"/>
      <c r="L5108" s="543"/>
      <c r="M5108" s="543" t="str">
        <f t="array" aca="1" ref="M5108" ca="1">IFERROR(_xludf.IFS(지출내역_LMT!$J5108="원천",지출내역_LMT!$K5108*3.3%*-1,지출내역_LMT!$J5108="원천/고용",SUM(지출내역_LMT!$K5108*3.3%*-1,지출내역_LMT!$K5108*75%*0.8%*-1)),"")</f>
        <v/>
      </c>
      <c r="N5108" s="543"/>
      <c r="O5108" s="540"/>
      <c r="P5108" s="540"/>
      <c r="Q5108" s="537"/>
      <c r="R5108" s="537"/>
      <c r="S5108" s="537"/>
    </row>
    <row r="5109" spans="2:19" ht="18.75" customHeight="1">
      <c r="B5109" s="541"/>
      <c r="C5109" s="541"/>
      <c r="D5109" s="538" t="str">
        <f ca="1">IFERROR(_xludf.XLOOKUP(E5109,예산코드!D:D,예산코드!A:A),"")</f>
        <v/>
      </c>
      <c r="E5109" s="541"/>
      <c r="F5109" s="544"/>
      <c r="G5109" s="508"/>
      <c r="H5109" s="509"/>
      <c r="I5109" s="541"/>
      <c r="J5109" s="541"/>
      <c r="K5109" s="545"/>
      <c r="L5109" s="545"/>
      <c r="M5109" s="545" t="str">
        <f t="array" aca="1" ref="M5109" ca="1">IFERROR(_xludf.IFS(지출내역_LMT!$J5109="원천",지출내역_LMT!$K5109*3.3%*-1,지출내역_LMT!$J5109="원천/고용",SUM(지출내역_LMT!$K5109*3.3%*-1,지출내역_LMT!$K5109*75%*0.8%*-1)),"")</f>
        <v/>
      </c>
      <c r="N5109" s="545"/>
      <c r="O5109" s="541"/>
      <c r="P5109" s="541"/>
      <c r="Q5109" s="537"/>
      <c r="R5109" s="537"/>
      <c r="S5109" s="537"/>
    </row>
    <row r="5110" spans="2:19" ht="18.75" customHeight="1">
      <c r="B5110" s="540"/>
      <c r="C5110" s="540"/>
      <c r="D5110" s="538" t="str">
        <f ca="1">IFERROR(_xludf.XLOOKUP(E5110,예산코드!D:D,예산코드!A:A),"")</f>
        <v/>
      </c>
      <c r="E5110" s="540"/>
      <c r="F5110" s="542"/>
      <c r="G5110" s="506"/>
      <c r="H5110" s="507"/>
      <c r="I5110" s="540"/>
      <c r="J5110" s="540"/>
      <c r="K5110" s="543"/>
      <c r="L5110" s="543"/>
      <c r="M5110" s="543" t="str">
        <f t="array" aca="1" ref="M5110" ca="1">IFERROR(_xludf.IFS(지출내역_LMT!$J5110="원천",지출내역_LMT!$K5110*3.3%*-1,지출내역_LMT!$J5110="원천/고용",SUM(지출내역_LMT!$K5110*3.3%*-1,지출내역_LMT!$K5110*75%*0.8%*-1)),"")</f>
        <v/>
      </c>
      <c r="N5110" s="543"/>
      <c r="O5110" s="540"/>
      <c r="P5110" s="540"/>
      <c r="Q5110" s="537"/>
      <c r="R5110" s="537"/>
      <c r="S5110" s="537"/>
    </row>
    <row r="5111" spans="2:19" ht="18.75" customHeight="1">
      <c r="B5111" s="541"/>
      <c r="C5111" s="541"/>
      <c r="D5111" s="538" t="str">
        <f ca="1">IFERROR(_xludf.XLOOKUP(E5111,예산코드!D:D,예산코드!A:A),"")</f>
        <v/>
      </c>
      <c r="E5111" s="541"/>
      <c r="F5111" s="544"/>
      <c r="G5111" s="508"/>
      <c r="H5111" s="509"/>
      <c r="I5111" s="541"/>
      <c r="J5111" s="541"/>
      <c r="K5111" s="545"/>
      <c r="L5111" s="545"/>
      <c r="M5111" s="545" t="str">
        <f t="array" aca="1" ref="M5111" ca="1">IFERROR(_xludf.IFS(지출내역_LMT!$J5111="원천",지출내역_LMT!$K5111*3.3%*-1,지출내역_LMT!$J5111="원천/고용",SUM(지출내역_LMT!$K5111*3.3%*-1,지출내역_LMT!$K5111*75%*0.8%*-1)),"")</f>
        <v/>
      </c>
      <c r="N5111" s="545"/>
      <c r="O5111" s="541"/>
      <c r="P5111" s="541"/>
      <c r="Q5111" s="537"/>
      <c r="R5111" s="537"/>
      <c r="S5111" s="537"/>
    </row>
    <row r="5112" spans="2:19" ht="18.75" customHeight="1">
      <c r="B5112" s="540"/>
      <c r="C5112" s="540"/>
      <c r="D5112" s="538" t="str">
        <f ca="1">IFERROR(_xludf.XLOOKUP(E5112,예산코드!D:D,예산코드!A:A),"")</f>
        <v/>
      </c>
      <c r="E5112" s="540"/>
      <c r="F5112" s="542"/>
      <c r="G5112" s="506"/>
      <c r="H5112" s="507"/>
      <c r="I5112" s="540"/>
      <c r="J5112" s="540"/>
      <c r="K5112" s="543"/>
      <c r="L5112" s="543"/>
      <c r="M5112" s="543" t="str">
        <f t="array" aca="1" ref="M5112" ca="1">IFERROR(_xludf.IFS(지출내역_LMT!$J5112="원천",지출내역_LMT!$K5112*3.3%*-1,지출내역_LMT!$J5112="원천/고용",SUM(지출내역_LMT!$K5112*3.3%*-1,지출내역_LMT!$K5112*75%*0.8%*-1)),"")</f>
        <v/>
      </c>
      <c r="N5112" s="543"/>
      <c r="O5112" s="540"/>
      <c r="P5112" s="540"/>
      <c r="Q5112" s="537"/>
      <c r="R5112" s="537"/>
      <c r="S5112" s="537"/>
    </row>
    <row r="5113" spans="2:19" ht="18.75" customHeight="1">
      <c r="B5113" s="541"/>
      <c r="C5113" s="541"/>
      <c r="D5113" s="538" t="str">
        <f ca="1">IFERROR(_xludf.XLOOKUP(E5113,예산코드!D:D,예산코드!A:A),"")</f>
        <v/>
      </c>
      <c r="E5113" s="541"/>
      <c r="F5113" s="544"/>
      <c r="G5113" s="508"/>
      <c r="H5113" s="509"/>
      <c r="I5113" s="541"/>
      <c r="J5113" s="541"/>
      <c r="K5113" s="545"/>
      <c r="L5113" s="545"/>
      <c r="M5113" s="545" t="str">
        <f t="array" aca="1" ref="M5113" ca="1">IFERROR(_xludf.IFS(지출내역_LMT!$J5113="원천",지출내역_LMT!$K5113*3.3%*-1,지출내역_LMT!$J5113="원천/고용",SUM(지출내역_LMT!$K5113*3.3%*-1,지출내역_LMT!$K5113*75%*0.8%*-1)),"")</f>
        <v/>
      </c>
      <c r="N5113" s="545"/>
      <c r="O5113" s="541"/>
      <c r="P5113" s="541"/>
      <c r="Q5113" s="537"/>
      <c r="R5113" s="537"/>
      <c r="S5113" s="537"/>
    </row>
    <row r="5114" spans="2:19" ht="18.75" customHeight="1">
      <c r="B5114" s="540"/>
      <c r="C5114" s="540"/>
      <c r="D5114" s="538" t="str">
        <f ca="1">IFERROR(_xludf.XLOOKUP(E5114,예산코드!D:D,예산코드!A:A),"")</f>
        <v/>
      </c>
      <c r="E5114" s="540"/>
      <c r="F5114" s="542"/>
      <c r="G5114" s="506"/>
      <c r="H5114" s="507"/>
      <c r="I5114" s="540"/>
      <c r="J5114" s="540"/>
      <c r="K5114" s="543"/>
      <c r="L5114" s="543"/>
      <c r="M5114" s="543" t="str">
        <f t="array" aca="1" ref="M5114" ca="1">IFERROR(_xludf.IFS(지출내역_LMT!$J5114="원천",지출내역_LMT!$K5114*3.3%*-1,지출내역_LMT!$J5114="원천/고용",SUM(지출내역_LMT!$K5114*3.3%*-1,지출내역_LMT!$K5114*75%*0.8%*-1)),"")</f>
        <v/>
      </c>
      <c r="N5114" s="543"/>
      <c r="O5114" s="540"/>
      <c r="P5114" s="540"/>
      <c r="Q5114" s="537"/>
      <c r="R5114" s="537"/>
      <c r="S5114" s="537"/>
    </row>
    <row r="5115" spans="2:19" ht="18.75" customHeight="1">
      <c r="B5115" s="541"/>
      <c r="C5115" s="541"/>
      <c r="D5115" s="538" t="str">
        <f ca="1">IFERROR(_xludf.XLOOKUP(E5115,예산코드!D:D,예산코드!A:A),"")</f>
        <v/>
      </c>
      <c r="E5115" s="541"/>
      <c r="F5115" s="544"/>
      <c r="G5115" s="508"/>
      <c r="H5115" s="509"/>
      <c r="I5115" s="541"/>
      <c r="J5115" s="541"/>
      <c r="K5115" s="545"/>
      <c r="L5115" s="545"/>
      <c r="M5115" s="545" t="str">
        <f t="array" aca="1" ref="M5115" ca="1">IFERROR(_xludf.IFS(지출내역_LMT!$J5115="원천",지출내역_LMT!$K5115*3.3%*-1,지출내역_LMT!$J5115="원천/고용",SUM(지출내역_LMT!$K5115*3.3%*-1,지출내역_LMT!$K5115*75%*0.8%*-1)),"")</f>
        <v/>
      </c>
      <c r="N5115" s="545"/>
      <c r="O5115" s="541"/>
      <c r="P5115" s="541"/>
      <c r="Q5115" s="537"/>
      <c r="R5115" s="537"/>
      <c r="S5115" s="537"/>
    </row>
    <row r="5116" spans="2:19" ht="18.75" customHeight="1">
      <c r="B5116" s="540"/>
      <c r="C5116" s="540"/>
      <c r="D5116" s="538" t="str">
        <f ca="1">IFERROR(_xludf.XLOOKUP(E5116,예산코드!D:D,예산코드!A:A),"")</f>
        <v/>
      </c>
      <c r="E5116" s="540"/>
      <c r="F5116" s="542"/>
      <c r="G5116" s="506"/>
      <c r="H5116" s="507"/>
      <c r="I5116" s="540"/>
      <c r="J5116" s="540"/>
      <c r="K5116" s="543"/>
      <c r="L5116" s="543"/>
      <c r="M5116" s="543" t="str">
        <f t="array" aca="1" ref="M5116" ca="1">IFERROR(_xludf.IFS(지출내역_LMT!$J5116="원천",지출내역_LMT!$K5116*3.3%*-1,지출내역_LMT!$J5116="원천/고용",SUM(지출내역_LMT!$K5116*3.3%*-1,지출내역_LMT!$K5116*75%*0.8%*-1)),"")</f>
        <v/>
      </c>
      <c r="N5116" s="543"/>
      <c r="O5116" s="540"/>
      <c r="P5116" s="540"/>
      <c r="Q5116" s="537"/>
      <c r="R5116" s="537"/>
      <c r="S5116" s="537"/>
    </row>
    <row r="5117" spans="2:19" ht="18.75" customHeight="1">
      <c r="B5117" s="541"/>
      <c r="C5117" s="541"/>
      <c r="D5117" s="538" t="str">
        <f ca="1">IFERROR(_xludf.XLOOKUP(E5117,예산코드!D:D,예산코드!A:A),"")</f>
        <v/>
      </c>
      <c r="E5117" s="541"/>
      <c r="F5117" s="544"/>
      <c r="G5117" s="508"/>
      <c r="H5117" s="509"/>
      <c r="I5117" s="541"/>
      <c r="J5117" s="541"/>
      <c r="K5117" s="545"/>
      <c r="L5117" s="545"/>
      <c r="M5117" s="545" t="str">
        <f t="array" aca="1" ref="M5117" ca="1">IFERROR(_xludf.IFS(지출내역_LMT!$J5117="원천",지출내역_LMT!$K5117*3.3%*-1,지출내역_LMT!$J5117="원천/고용",SUM(지출내역_LMT!$K5117*3.3%*-1,지출내역_LMT!$K5117*75%*0.8%*-1)),"")</f>
        <v/>
      </c>
      <c r="N5117" s="545"/>
      <c r="O5117" s="541"/>
      <c r="P5117" s="541"/>
      <c r="Q5117" s="537"/>
      <c r="R5117" s="537"/>
      <c r="S5117" s="537"/>
    </row>
    <row r="5118" spans="2:19" ht="18.75" customHeight="1">
      <c r="B5118" s="540"/>
      <c r="C5118" s="540"/>
      <c r="D5118" s="538" t="str">
        <f ca="1">IFERROR(_xludf.XLOOKUP(E5118,예산코드!D:D,예산코드!A:A),"")</f>
        <v/>
      </c>
      <c r="E5118" s="540"/>
      <c r="F5118" s="542"/>
      <c r="G5118" s="506"/>
      <c r="H5118" s="507"/>
      <c r="I5118" s="540"/>
      <c r="J5118" s="540"/>
      <c r="K5118" s="543"/>
      <c r="L5118" s="543"/>
      <c r="M5118" s="543" t="str">
        <f t="array" aca="1" ref="M5118" ca="1">IFERROR(_xludf.IFS(지출내역_LMT!$J5118="원천",지출내역_LMT!$K5118*3.3%*-1,지출내역_LMT!$J5118="원천/고용",SUM(지출내역_LMT!$K5118*3.3%*-1,지출내역_LMT!$K5118*75%*0.8%*-1)),"")</f>
        <v/>
      </c>
      <c r="N5118" s="543"/>
      <c r="O5118" s="540"/>
      <c r="P5118" s="540"/>
      <c r="Q5118" s="537"/>
      <c r="R5118" s="537"/>
      <c r="S5118" s="537"/>
    </row>
    <row r="5119" spans="2:19" ht="18.75" customHeight="1">
      <c r="B5119" s="541"/>
      <c r="C5119" s="541"/>
      <c r="D5119" s="538" t="str">
        <f ca="1">IFERROR(_xludf.XLOOKUP(E5119,예산코드!D:D,예산코드!A:A),"")</f>
        <v/>
      </c>
      <c r="E5119" s="541"/>
      <c r="F5119" s="544"/>
      <c r="G5119" s="508"/>
      <c r="H5119" s="509"/>
      <c r="I5119" s="541"/>
      <c r="J5119" s="541"/>
      <c r="K5119" s="545"/>
      <c r="L5119" s="545"/>
      <c r="M5119" s="545" t="str">
        <f t="array" aca="1" ref="M5119" ca="1">IFERROR(_xludf.IFS(지출내역_LMT!$J5119="원천",지출내역_LMT!$K5119*3.3%*-1,지출내역_LMT!$J5119="원천/고용",SUM(지출내역_LMT!$K5119*3.3%*-1,지출내역_LMT!$K5119*75%*0.8%*-1)),"")</f>
        <v/>
      </c>
      <c r="N5119" s="545"/>
      <c r="O5119" s="541"/>
      <c r="P5119" s="541"/>
      <c r="Q5119" s="537"/>
      <c r="R5119" s="537"/>
      <c r="S5119" s="537"/>
    </row>
    <row r="5120" spans="2:19" ht="18.75" customHeight="1">
      <c r="B5120" s="540"/>
      <c r="C5120" s="540"/>
      <c r="D5120" s="538" t="str">
        <f ca="1">IFERROR(_xludf.XLOOKUP(E5120,예산코드!D:D,예산코드!A:A),"")</f>
        <v/>
      </c>
      <c r="E5120" s="540"/>
      <c r="F5120" s="542"/>
      <c r="G5120" s="506"/>
      <c r="H5120" s="507"/>
      <c r="I5120" s="540"/>
      <c r="J5120" s="540"/>
      <c r="K5120" s="543"/>
      <c r="L5120" s="543"/>
      <c r="M5120" s="543" t="str">
        <f t="array" aca="1" ref="M5120" ca="1">IFERROR(_xludf.IFS(지출내역_LMT!$J5120="원천",지출내역_LMT!$K5120*3.3%*-1,지출내역_LMT!$J5120="원천/고용",SUM(지출내역_LMT!$K5120*3.3%*-1,지출내역_LMT!$K5120*75%*0.8%*-1)),"")</f>
        <v/>
      </c>
      <c r="N5120" s="543"/>
      <c r="O5120" s="540"/>
      <c r="P5120" s="540"/>
      <c r="Q5120" s="537"/>
      <c r="R5120" s="537"/>
      <c r="S5120" s="537"/>
    </row>
    <row r="5121" spans="2:19" ht="18.75" customHeight="1">
      <c r="B5121" s="541"/>
      <c r="C5121" s="541"/>
      <c r="D5121" s="538" t="str">
        <f ca="1">IFERROR(_xludf.XLOOKUP(E5121,예산코드!D:D,예산코드!A:A),"")</f>
        <v/>
      </c>
      <c r="E5121" s="541"/>
      <c r="F5121" s="544"/>
      <c r="G5121" s="508"/>
      <c r="H5121" s="509"/>
      <c r="I5121" s="541"/>
      <c r="J5121" s="541"/>
      <c r="K5121" s="545"/>
      <c r="L5121" s="545"/>
      <c r="M5121" s="545" t="str">
        <f t="array" aca="1" ref="M5121" ca="1">IFERROR(_xludf.IFS(지출내역_LMT!$J5121="원천",지출내역_LMT!$K5121*3.3%*-1,지출내역_LMT!$J5121="원천/고용",SUM(지출내역_LMT!$K5121*3.3%*-1,지출내역_LMT!$K5121*75%*0.8%*-1)),"")</f>
        <v/>
      </c>
      <c r="N5121" s="545"/>
      <c r="O5121" s="541"/>
      <c r="P5121" s="541"/>
      <c r="Q5121" s="537"/>
      <c r="R5121" s="537"/>
      <c r="S5121" s="537"/>
    </row>
    <row r="5122" spans="2:19" ht="18.75" customHeight="1">
      <c r="B5122" s="540"/>
      <c r="C5122" s="540"/>
      <c r="D5122" s="538" t="str">
        <f ca="1">IFERROR(_xludf.XLOOKUP(E5122,예산코드!D:D,예산코드!A:A),"")</f>
        <v/>
      </c>
      <c r="E5122" s="540"/>
      <c r="F5122" s="542"/>
      <c r="G5122" s="506"/>
      <c r="H5122" s="507"/>
      <c r="I5122" s="540"/>
      <c r="J5122" s="540"/>
      <c r="K5122" s="543"/>
      <c r="L5122" s="543"/>
      <c r="M5122" s="543" t="str">
        <f t="array" aca="1" ref="M5122" ca="1">IFERROR(_xludf.IFS(지출내역_LMT!$J5122="원천",지출내역_LMT!$K5122*3.3%*-1,지출내역_LMT!$J5122="원천/고용",SUM(지출내역_LMT!$K5122*3.3%*-1,지출내역_LMT!$K5122*75%*0.8%*-1)),"")</f>
        <v/>
      </c>
      <c r="N5122" s="543"/>
      <c r="O5122" s="540"/>
      <c r="P5122" s="540"/>
      <c r="Q5122" s="537"/>
      <c r="R5122" s="537"/>
      <c r="S5122" s="537"/>
    </row>
    <row r="5123" spans="2:19" ht="18.75" customHeight="1">
      <c r="B5123" s="541"/>
      <c r="C5123" s="541"/>
      <c r="D5123" s="538" t="str">
        <f ca="1">IFERROR(_xludf.XLOOKUP(E5123,예산코드!D:D,예산코드!A:A),"")</f>
        <v/>
      </c>
      <c r="E5123" s="541"/>
      <c r="F5123" s="544"/>
      <c r="G5123" s="508"/>
      <c r="H5123" s="509"/>
      <c r="I5123" s="541"/>
      <c r="J5123" s="541"/>
      <c r="K5123" s="545"/>
      <c r="L5123" s="545"/>
      <c r="M5123" s="545" t="str">
        <f t="array" aca="1" ref="M5123" ca="1">IFERROR(_xludf.IFS(지출내역_LMT!$J5123="원천",지출내역_LMT!$K5123*3.3%*-1,지출내역_LMT!$J5123="원천/고용",SUM(지출내역_LMT!$K5123*3.3%*-1,지출내역_LMT!$K5123*75%*0.8%*-1)),"")</f>
        <v/>
      </c>
      <c r="N5123" s="545"/>
      <c r="O5123" s="541"/>
      <c r="P5123" s="541"/>
      <c r="Q5123" s="537"/>
      <c r="R5123" s="537"/>
      <c r="S5123" s="537"/>
    </row>
    <row r="5124" spans="2:19" ht="18.75" customHeight="1">
      <c r="B5124" s="540"/>
      <c r="C5124" s="540"/>
      <c r="D5124" s="538" t="str">
        <f ca="1">IFERROR(_xludf.XLOOKUP(E5124,예산코드!D:D,예산코드!A:A),"")</f>
        <v/>
      </c>
      <c r="E5124" s="540"/>
      <c r="F5124" s="542"/>
      <c r="G5124" s="506"/>
      <c r="H5124" s="507"/>
      <c r="I5124" s="540"/>
      <c r="J5124" s="540"/>
      <c r="K5124" s="543"/>
      <c r="L5124" s="543"/>
      <c r="M5124" s="543" t="str">
        <f t="array" aca="1" ref="M5124" ca="1">IFERROR(_xludf.IFS(지출내역_LMT!$J5124="원천",지출내역_LMT!$K5124*3.3%*-1,지출내역_LMT!$J5124="원천/고용",SUM(지출내역_LMT!$K5124*3.3%*-1,지출내역_LMT!$K5124*75%*0.8%*-1)),"")</f>
        <v/>
      </c>
      <c r="N5124" s="543"/>
      <c r="O5124" s="540"/>
      <c r="P5124" s="540"/>
      <c r="Q5124" s="537"/>
      <c r="R5124" s="537"/>
      <c r="S5124" s="537"/>
    </row>
    <row r="5125" spans="2:19" ht="18.75" customHeight="1">
      <c r="B5125" s="541"/>
      <c r="C5125" s="541"/>
      <c r="D5125" s="538" t="str">
        <f ca="1">IFERROR(_xludf.XLOOKUP(E5125,예산코드!D:D,예산코드!A:A),"")</f>
        <v/>
      </c>
      <c r="E5125" s="541"/>
      <c r="F5125" s="544"/>
      <c r="G5125" s="508"/>
      <c r="H5125" s="509"/>
      <c r="I5125" s="541"/>
      <c r="J5125" s="541"/>
      <c r="K5125" s="545"/>
      <c r="L5125" s="545"/>
      <c r="M5125" s="545" t="str">
        <f t="array" aca="1" ref="M5125" ca="1">IFERROR(_xludf.IFS(지출내역_LMT!$J5125="원천",지출내역_LMT!$K5125*3.3%*-1,지출내역_LMT!$J5125="원천/고용",SUM(지출내역_LMT!$K5125*3.3%*-1,지출내역_LMT!$K5125*75%*0.8%*-1)),"")</f>
        <v/>
      </c>
      <c r="N5125" s="545"/>
      <c r="O5125" s="541"/>
      <c r="P5125" s="541"/>
      <c r="Q5125" s="537"/>
      <c r="R5125" s="537"/>
      <c r="S5125" s="537"/>
    </row>
    <row r="5126" spans="2:19" ht="18.75" customHeight="1">
      <c r="B5126" s="540"/>
      <c r="C5126" s="540"/>
      <c r="D5126" s="538" t="str">
        <f ca="1">IFERROR(_xludf.XLOOKUP(E5126,예산코드!D:D,예산코드!A:A),"")</f>
        <v/>
      </c>
      <c r="E5126" s="540"/>
      <c r="F5126" s="542"/>
      <c r="G5126" s="506"/>
      <c r="H5126" s="507"/>
      <c r="I5126" s="540"/>
      <c r="J5126" s="540"/>
      <c r="K5126" s="543"/>
      <c r="L5126" s="543"/>
      <c r="M5126" s="543" t="str">
        <f t="array" aca="1" ref="M5126" ca="1">IFERROR(_xludf.IFS(지출내역_LMT!$J5126="원천",지출내역_LMT!$K5126*3.3%*-1,지출내역_LMT!$J5126="원천/고용",SUM(지출내역_LMT!$K5126*3.3%*-1,지출내역_LMT!$K5126*75%*0.8%*-1)),"")</f>
        <v/>
      </c>
      <c r="N5126" s="543"/>
      <c r="O5126" s="540"/>
      <c r="P5126" s="540"/>
      <c r="Q5126" s="537"/>
      <c r="R5126" s="537"/>
      <c r="S5126" s="537"/>
    </row>
    <row r="5127" spans="2:19" ht="18.75" customHeight="1">
      <c r="B5127" s="541"/>
      <c r="C5127" s="541"/>
      <c r="D5127" s="538" t="str">
        <f ca="1">IFERROR(_xludf.XLOOKUP(E5127,예산코드!D:D,예산코드!A:A),"")</f>
        <v/>
      </c>
      <c r="E5127" s="541"/>
      <c r="F5127" s="544"/>
      <c r="G5127" s="508"/>
      <c r="H5127" s="509"/>
      <c r="I5127" s="541"/>
      <c r="J5127" s="541"/>
      <c r="K5127" s="545"/>
      <c r="L5127" s="545"/>
      <c r="M5127" s="545" t="str">
        <f t="array" aca="1" ref="M5127" ca="1">IFERROR(_xludf.IFS(지출내역_LMT!$J5127="원천",지출내역_LMT!$K5127*3.3%*-1,지출내역_LMT!$J5127="원천/고용",SUM(지출내역_LMT!$K5127*3.3%*-1,지출내역_LMT!$K5127*75%*0.8%*-1)),"")</f>
        <v/>
      </c>
      <c r="N5127" s="545"/>
      <c r="O5127" s="541"/>
      <c r="P5127" s="541"/>
      <c r="Q5127" s="537"/>
      <c r="R5127" s="537"/>
      <c r="S5127" s="537"/>
    </row>
    <row r="5128" spans="2:19" ht="18.75" customHeight="1">
      <c r="B5128" s="540"/>
      <c r="C5128" s="540"/>
      <c r="D5128" s="538" t="str">
        <f ca="1">IFERROR(_xludf.XLOOKUP(E5128,예산코드!D:D,예산코드!A:A),"")</f>
        <v/>
      </c>
      <c r="E5128" s="540"/>
      <c r="F5128" s="542"/>
      <c r="G5128" s="506"/>
      <c r="H5128" s="507"/>
      <c r="I5128" s="540"/>
      <c r="J5128" s="540"/>
      <c r="K5128" s="543"/>
      <c r="L5128" s="543"/>
      <c r="M5128" s="543" t="str">
        <f t="array" aca="1" ref="M5128" ca="1">IFERROR(_xludf.IFS(지출내역_LMT!$J5128="원천",지출내역_LMT!$K5128*3.3%*-1,지출내역_LMT!$J5128="원천/고용",SUM(지출내역_LMT!$K5128*3.3%*-1,지출내역_LMT!$K5128*75%*0.8%*-1)),"")</f>
        <v/>
      </c>
      <c r="N5128" s="543"/>
      <c r="O5128" s="540"/>
      <c r="P5128" s="540"/>
      <c r="Q5128" s="537"/>
      <c r="R5128" s="537"/>
      <c r="S5128" s="537"/>
    </row>
    <row r="5129" spans="2:19" ht="18.75" customHeight="1">
      <c r="B5129" s="541"/>
      <c r="C5129" s="541"/>
      <c r="D5129" s="538" t="str">
        <f ca="1">IFERROR(_xludf.XLOOKUP(E5129,예산코드!D:D,예산코드!A:A),"")</f>
        <v/>
      </c>
      <c r="E5129" s="541"/>
      <c r="F5129" s="544"/>
      <c r="G5129" s="508"/>
      <c r="H5129" s="509"/>
      <c r="I5129" s="541"/>
      <c r="J5129" s="541"/>
      <c r="K5129" s="545"/>
      <c r="L5129" s="545"/>
      <c r="M5129" s="545" t="str">
        <f t="array" aca="1" ref="M5129" ca="1">IFERROR(_xludf.IFS(지출내역_LMT!$J5129="원천",지출내역_LMT!$K5129*3.3%*-1,지출내역_LMT!$J5129="원천/고용",SUM(지출내역_LMT!$K5129*3.3%*-1,지출내역_LMT!$K5129*75%*0.8%*-1)),"")</f>
        <v/>
      </c>
      <c r="N5129" s="545"/>
      <c r="O5129" s="541"/>
      <c r="P5129" s="541"/>
      <c r="Q5129" s="537"/>
      <c r="R5129" s="537"/>
      <c r="S5129" s="537"/>
    </row>
    <row r="5130" spans="2:19" ht="18.75" customHeight="1">
      <c r="B5130" s="540"/>
      <c r="C5130" s="540"/>
      <c r="D5130" s="538" t="str">
        <f ca="1">IFERROR(_xludf.XLOOKUP(E5130,예산코드!D:D,예산코드!A:A),"")</f>
        <v/>
      </c>
      <c r="E5130" s="540"/>
      <c r="F5130" s="542"/>
      <c r="G5130" s="506"/>
      <c r="H5130" s="507"/>
      <c r="I5130" s="540"/>
      <c r="J5130" s="540"/>
      <c r="K5130" s="543"/>
      <c r="L5130" s="543"/>
      <c r="M5130" s="543" t="str">
        <f t="array" aca="1" ref="M5130" ca="1">IFERROR(_xludf.IFS(지출내역_LMT!$J5130="원천",지출내역_LMT!$K5130*3.3%*-1,지출내역_LMT!$J5130="원천/고용",SUM(지출내역_LMT!$K5130*3.3%*-1,지출내역_LMT!$K5130*75%*0.8%*-1)),"")</f>
        <v/>
      </c>
      <c r="N5130" s="543"/>
      <c r="O5130" s="540"/>
      <c r="P5130" s="540"/>
      <c r="Q5130" s="537"/>
      <c r="R5130" s="537"/>
      <c r="S5130" s="537"/>
    </row>
    <row r="5131" spans="2:19" ht="18.75" customHeight="1">
      <c r="B5131" s="541"/>
      <c r="C5131" s="541"/>
      <c r="D5131" s="538" t="str">
        <f ca="1">IFERROR(_xludf.XLOOKUP(E5131,예산코드!D:D,예산코드!A:A),"")</f>
        <v/>
      </c>
      <c r="E5131" s="541"/>
      <c r="F5131" s="544"/>
      <c r="G5131" s="508"/>
      <c r="H5131" s="509"/>
      <c r="I5131" s="541"/>
      <c r="J5131" s="541"/>
      <c r="K5131" s="545"/>
      <c r="L5131" s="545"/>
      <c r="M5131" s="545" t="str">
        <f t="array" aca="1" ref="M5131" ca="1">IFERROR(_xludf.IFS(지출내역_LMT!$J5131="원천",지출내역_LMT!$K5131*3.3%*-1,지출내역_LMT!$J5131="원천/고용",SUM(지출내역_LMT!$K5131*3.3%*-1,지출내역_LMT!$K5131*75%*0.8%*-1)),"")</f>
        <v/>
      </c>
      <c r="N5131" s="545"/>
      <c r="O5131" s="541"/>
      <c r="P5131" s="541"/>
      <c r="Q5131" s="537"/>
      <c r="R5131" s="537"/>
      <c r="S5131" s="537"/>
    </row>
    <row r="5132" spans="2:19" ht="18.75" customHeight="1">
      <c r="B5132" s="540"/>
      <c r="C5132" s="540"/>
      <c r="D5132" s="538" t="str">
        <f ca="1">IFERROR(_xludf.XLOOKUP(E5132,예산코드!D:D,예산코드!A:A),"")</f>
        <v/>
      </c>
      <c r="E5132" s="540"/>
      <c r="F5132" s="542"/>
      <c r="G5132" s="506"/>
      <c r="H5132" s="507"/>
      <c r="I5132" s="540"/>
      <c r="J5132" s="540"/>
      <c r="K5132" s="543"/>
      <c r="L5132" s="543"/>
      <c r="M5132" s="543" t="str">
        <f t="array" aca="1" ref="M5132" ca="1">IFERROR(_xludf.IFS(지출내역_LMT!$J5132="원천",지출내역_LMT!$K5132*3.3%*-1,지출내역_LMT!$J5132="원천/고용",SUM(지출내역_LMT!$K5132*3.3%*-1,지출내역_LMT!$K5132*75%*0.8%*-1)),"")</f>
        <v/>
      </c>
      <c r="N5132" s="543"/>
      <c r="O5132" s="540"/>
      <c r="P5132" s="540"/>
      <c r="Q5132" s="537"/>
      <c r="R5132" s="537"/>
      <c r="S5132" s="537"/>
    </row>
    <row r="5133" spans="2:19" ht="18.75" customHeight="1">
      <c r="B5133" s="541"/>
      <c r="C5133" s="541"/>
      <c r="D5133" s="538" t="str">
        <f ca="1">IFERROR(_xludf.XLOOKUP(E5133,예산코드!D:D,예산코드!A:A),"")</f>
        <v/>
      </c>
      <c r="E5133" s="541"/>
      <c r="F5133" s="544"/>
      <c r="G5133" s="508"/>
      <c r="H5133" s="509"/>
      <c r="I5133" s="541"/>
      <c r="J5133" s="541"/>
      <c r="K5133" s="545"/>
      <c r="L5133" s="545"/>
      <c r="M5133" s="545" t="str">
        <f t="array" aca="1" ref="M5133" ca="1">IFERROR(_xludf.IFS(지출내역_LMT!$J5133="원천",지출내역_LMT!$K5133*3.3%*-1,지출내역_LMT!$J5133="원천/고용",SUM(지출내역_LMT!$K5133*3.3%*-1,지출내역_LMT!$K5133*75%*0.8%*-1)),"")</f>
        <v/>
      </c>
      <c r="N5133" s="545"/>
      <c r="O5133" s="541"/>
      <c r="P5133" s="541"/>
      <c r="Q5133" s="537"/>
      <c r="R5133" s="537"/>
      <c r="S5133" s="537"/>
    </row>
    <row r="5134" spans="2:19" ht="18.75" customHeight="1">
      <c r="B5134" s="540"/>
      <c r="C5134" s="540"/>
      <c r="D5134" s="538" t="str">
        <f ca="1">IFERROR(_xludf.XLOOKUP(E5134,예산코드!D:D,예산코드!A:A),"")</f>
        <v/>
      </c>
      <c r="E5134" s="540"/>
      <c r="F5134" s="542"/>
      <c r="G5134" s="506"/>
      <c r="H5134" s="507"/>
      <c r="I5134" s="540"/>
      <c r="J5134" s="540"/>
      <c r="K5134" s="543"/>
      <c r="L5134" s="543"/>
      <c r="M5134" s="543" t="str">
        <f t="array" aca="1" ref="M5134" ca="1">IFERROR(_xludf.IFS(지출내역_LMT!$J5134="원천",지출내역_LMT!$K5134*3.3%*-1,지출내역_LMT!$J5134="원천/고용",SUM(지출내역_LMT!$K5134*3.3%*-1,지출내역_LMT!$K5134*75%*0.8%*-1)),"")</f>
        <v/>
      </c>
      <c r="N5134" s="543"/>
      <c r="O5134" s="540"/>
      <c r="P5134" s="540"/>
      <c r="Q5134" s="537"/>
      <c r="R5134" s="537"/>
      <c r="S5134" s="537"/>
    </row>
    <row r="5135" spans="2:19" ht="18.75" customHeight="1">
      <c r="B5135" s="541"/>
      <c r="C5135" s="541"/>
      <c r="D5135" s="538" t="str">
        <f ca="1">IFERROR(_xludf.XLOOKUP(E5135,예산코드!D:D,예산코드!A:A),"")</f>
        <v/>
      </c>
      <c r="E5135" s="541"/>
      <c r="F5135" s="544"/>
      <c r="G5135" s="508"/>
      <c r="H5135" s="509"/>
      <c r="I5135" s="541"/>
      <c r="J5135" s="541"/>
      <c r="K5135" s="545"/>
      <c r="L5135" s="545"/>
      <c r="M5135" s="545" t="str">
        <f t="array" aca="1" ref="M5135" ca="1">IFERROR(_xludf.IFS(지출내역_LMT!$J5135="원천",지출내역_LMT!$K5135*3.3%*-1,지출내역_LMT!$J5135="원천/고용",SUM(지출내역_LMT!$K5135*3.3%*-1,지출내역_LMT!$K5135*75%*0.8%*-1)),"")</f>
        <v/>
      </c>
      <c r="N5135" s="545"/>
      <c r="O5135" s="541"/>
      <c r="P5135" s="541"/>
      <c r="Q5135" s="537"/>
      <c r="R5135" s="537"/>
      <c r="S5135" s="537"/>
    </row>
    <row r="5136" spans="2:19" ht="18.75" customHeight="1">
      <c r="B5136" s="540"/>
      <c r="C5136" s="540"/>
      <c r="D5136" s="538" t="str">
        <f ca="1">IFERROR(_xludf.XLOOKUP(E5136,예산코드!D:D,예산코드!A:A),"")</f>
        <v/>
      </c>
      <c r="E5136" s="540"/>
      <c r="F5136" s="542"/>
      <c r="G5136" s="506"/>
      <c r="H5136" s="507"/>
      <c r="I5136" s="540"/>
      <c r="J5136" s="540"/>
      <c r="K5136" s="543"/>
      <c r="L5136" s="543"/>
      <c r="M5136" s="543" t="str">
        <f t="array" aca="1" ref="M5136" ca="1">IFERROR(_xludf.IFS(지출내역_LMT!$J5136="원천",지출내역_LMT!$K5136*3.3%*-1,지출내역_LMT!$J5136="원천/고용",SUM(지출내역_LMT!$K5136*3.3%*-1,지출내역_LMT!$K5136*75%*0.8%*-1)),"")</f>
        <v/>
      </c>
      <c r="N5136" s="543"/>
      <c r="O5136" s="540"/>
      <c r="P5136" s="540"/>
      <c r="Q5136" s="537"/>
      <c r="R5136" s="537"/>
      <c r="S5136" s="537"/>
    </row>
    <row r="5137" spans="2:19" ht="18.75" customHeight="1">
      <c r="B5137" s="541"/>
      <c r="C5137" s="541"/>
      <c r="D5137" s="538" t="str">
        <f ca="1">IFERROR(_xludf.XLOOKUP(E5137,예산코드!D:D,예산코드!A:A),"")</f>
        <v/>
      </c>
      <c r="E5137" s="541"/>
      <c r="F5137" s="544"/>
      <c r="G5137" s="508"/>
      <c r="H5137" s="509"/>
      <c r="I5137" s="541"/>
      <c r="J5137" s="541"/>
      <c r="K5137" s="545"/>
      <c r="L5137" s="545"/>
      <c r="M5137" s="545" t="str">
        <f t="array" aca="1" ref="M5137" ca="1">IFERROR(_xludf.IFS(지출내역_LMT!$J5137="원천",지출내역_LMT!$K5137*3.3%*-1,지출내역_LMT!$J5137="원천/고용",SUM(지출내역_LMT!$K5137*3.3%*-1,지출내역_LMT!$K5137*75%*0.8%*-1)),"")</f>
        <v/>
      </c>
      <c r="N5137" s="545"/>
      <c r="O5137" s="541"/>
      <c r="P5137" s="541"/>
      <c r="Q5137" s="537"/>
      <c r="R5137" s="537"/>
      <c r="S5137" s="537"/>
    </row>
    <row r="5138" spans="2:19" ht="18.75" customHeight="1">
      <c r="B5138" s="540"/>
      <c r="C5138" s="540"/>
      <c r="D5138" s="538" t="str">
        <f ca="1">IFERROR(_xludf.XLOOKUP(E5138,예산코드!D:D,예산코드!A:A),"")</f>
        <v/>
      </c>
      <c r="E5138" s="540"/>
      <c r="F5138" s="542"/>
      <c r="G5138" s="506"/>
      <c r="H5138" s="507"/>
      <c r="I5138" s="540"/>
      <c r="J5138" s="540"/>
      <c r="K5138" s="543"/>
      <c r="L5138" s="543"/>
      <c r="M5138" s="543" t="str">
        <f t="array" aca="1" ref="M5138" ca="1">IFERROR(_xludf.IFS(지출내역_LMT!$J5138="원천",지출내역_LMT!$K5138*3.3%*-1,지출내역_LMT!$J5138="원천/고용",SUM(지출내역_LMT!$K5138*3.3%*-1,지출내역_LMT!$K5138*75%*0.8%*-1)),"")</f>
        <v/>
      </c>
      <c r="N5138" s="543"/>
      <c r="O5138" s="540"/>
      <c r="P5138" s="540"/>
      <c r="Q5138" s="537"/>
      <c r="R5138" s="537"/>
      <c r="S5138" s="537"/>
    </row>
    <row r="5139" spans="2:19" ht="18.75" customHeight="1">
      <c r="B5139" s="541"/>
      <c r="C5139" s="541"/>
      <c r="D5139" s="538" t="str">
        <f ca="1">IFERROR(_xludf.XLOOKUP(E5139,예산코드!D:D,예산코드!A:A),"")</f>
        <v/>
      </c>
      <c r="E5139" s="541"/>
      <c r="F5139" s="544"/>
      <c r="G5139" s="508"/>
      <c r="H5139" s="509"/>
      <c r="I5139" s="541"/>
      <c r="J5139" s="541"/>
      <c r="K5139" s="545"/>
      <c r="L5139" s="545"/>
      <c r="M5139" s="545" t="str">
        <f t="array" aca="1" ref="M5139" ca="1">IFERROR(_xludf.IFS(지출내역_LMT!$J5139="원천",지출내역_LMT!$K5139*3.3%*-1,지출내역_LMT!$J5139="원천/고용",SUM(지출내역_LMT!$K5139*3.3%*-1,지출내역_LMT!$K5139*75%*0.8%*-1)),"")</f>
        <v/>
      </c>
      <c r="N5139" s="545"/>
      <c r="O5139" s="541"/>
      <c r="P5139" s="541"/>
      <c r="Q5139" s="537"/>
      <c r="R5139" s="537"/>
      <c r="S5139" s="537"/>
    </row>
    <row r="5140" spans="2:19" ht="18.75" customHeight="1">
      <c r="B5140" s="540"/>
      <c r="C5140" s="540"/>
      <c r="D5140" s="538" t="str">
        <f ca="1">IFERROR(_xludf.XLOOKUP(E5140,예산코드!D:D,예산코드!A:A),"")</f>
        <v/>
      </c>
      <c r="E5140" s="540"/>
      <c r="F5140" s="542"/>
      <c r="G5140" s="506"/>
      <c r="H5140" s="507"/>
      <c r="I5140" s="540"/>
      <c r="J5140" s="540"/>
      <c r="K5140" s="543"/>
      <c r="L5140" s="543"/>
      <c r="M5140" s="543" t="str">
        <f t="array" aca="1" ref="M5140" ca="1">IFERROR(_xludf.IFS(지출내역_LMT!$J5140="원천",지출내역_LMT!$K5140*3.3%*-1,지출내역_LMT!$J5140="원천/고용",SUM(지출내역_LMT!$K5140*3.3%*-1,지출내역_LMT!$K5140*75%*0.8%*-1)),"")</f>
        <v/>
      </c>
      <c r="N5140" s="543"/>
      <c r="O5140" s="540"/>
      <c r="P5140" s="540"/>
      <c r="Q5140" s="537"/>
      <c r="R5140" s="537"/>
      <c r="S5140" s="537"/>
    </row>
    <row r="5141" spans="2:19" ht="18.75" customHeight="1">
      <c r="B5141" s="541"/>
      <c r="C5141" s="541"/>
      <c r="D5141" s="538" t="str">
        <f ca="1">IFERROR(_xludf.XLOOKUP(E5141,예산코드!D:D,예산코드!A:A),"")</f>
        <v/>
      </c>
      <c r="E5141" s="541"/>
      <c r="F5141" s="544"/>
      <c r="G5141" s="508"/>
      <c r="H5141" s="509"/>
      <c r="I5141" s="541"/>
      <c r="J5141" s="541"/>
      <c r="K5141" s="545"/>
      <c r="L5141" s="545"/>
      <c r="M5141" s="545" t="str">
        <f t="array" aca="1" ref="M5141" ca="1">IFERROR(_xludf.IFS(지출내역_LMT!$J5141="원천",지출내역_LMT!$K5141*3.3%*-1,지출내역_LMT!$J5141="원천/고용",SUM(지출내역_LMT!$K5141*3.3%*-1,지출내역_LMT!$K5141*75%*0.8%*-1)),"")</f>
        <v/>
      </c>
      <c r="N5141" s="545"/>
      <c r="O5141" s="541"/>
      <c r="P5141" s="541"/>
      <c r="Q5141" s="537"/>
      <c r="R5141" s="537"/>
      <c r="S5141" s="537"/>
    </row>
    <row r="5142" spans="2:19" ht="18.75" customHeight="1">
      <c r="B5142" s="540"/>
      <c r="C5142" s="540"/>
      <c r="D5142" s="538" t="str">
        <f ca="1">IFERROR(_xludf.XLOOKUP(E5142,예산코드!D:D,예산코드!A:A),"")</f>
        <v/>
      </c>
      <c r="E5142" s="540"/>
      <c r="F5142" s="542"/>
      <c r="G5142" s="506"/>
      <c r="H5142" s="507"/>
      <c r="I5142" s="540"/>
      <c r="J5142" s="540"/>
      <c r="K5142" s="543"/>
      <c r="L5142" s="543"/>
      <c r="M5142" s="543" t="str">
        <f t="array" aca="1" ref="M5142" ca="1">IFERROR(_xludf.IFS(지출내역_LMT!$J5142="원천",지출내역_LMT!$K5142*3.3%*-1,지출내역_LMT!$J5142="원천/고용",SUM(지출내역_LMT!$K5142*3.3%*-1,지출내역_LMT!$K5142*75%*0.8%*-1)),"")</f>
        <v/>
      </c>
      <c r="N5142" s="543"/>
      <c r="O5142" s="540"/>
      <c r="P5142" s="540"/>
      <c r="Q5142" s="537"/>
      <c r="R5142" s="537"/>
      <c r="S5142" s="537"/>
    </row>
    <row r="5143" spans="2:19" ht="18.75" customHeight="1">
      <c r="B5143" s="541"/>
      <c r="C5143" s="541"/>
      <c r="D5143" s="538" t="str">
        <f ca="1">IFERROR(_xludf.XLOOKUP(E5143,예산코드!D:D,예산코드!A:A),"")</f>
        <v/>
      </c>
      <c r="E5143" s="541"/>
      <c r="F5143" s="544"/>
      <c r="G5143" s="508"/>
      <c r="H5143" s="509"/>
      <c r="I5143" s="541"/>
      <c r="J5143" s="541"/>
      <c r="K5143" s="545"/>
      <c r="L5143" s="545"/>
      <c r="M5143" s="545" t="str">
        <f t="array" aca="1" ref="M5143" ca="1">IFERROR(_xludf.IFS(지출내역_LMT!$J5143="원천",지출내역_LMT!$K5143*3.3%*-1,지출내역_LMT!$J5143="원천/고용",SUM(지출내역_LMT!$K5143*3.3%*-1,지출내역_LMT!$K5143*75%*0.8%*-1)),"")</f>
        <v/>
      </c>
      <c r="N5143" s="545"/>
      <c r="O5143" s="541"/>
      <c r="P5143" s="541"/>
      <c r="Q5143" s="537"/>
      <c r="R5143" s="537"/>
      <c r="S5143" s="537"/>
    </row>
    <row r="5144" spans="2:19" ht="18.75" customHeight="1">
      <c r="B5144" s="540"/>
      <c r="C5144" s="540"/>
      <c r="D5144" s="538" t="str">
        <f ca="1">IFERROR(_xludf.XLOOKUP(E5144,예산코드!D:D,예산코드!A:A),"")</f>
        <v/>
      </c>
      <c r="E5144" s="540"/>
      <c r="F5144" s="542"/>
      <c r="G5144" s="506"/>
      <c r="H5144" s="507"/>
      <c r="I5144" s="540"/>
      <c r="J5144" s="540"/>
      <c r="K5144" s="543"/>
      <c r="L5144" s="543"/>
      <c r="M5144" s="543" t="str">
        <f t="array" aca="1" ref="M5144" ca="1">IFERROR(_xludf.IFS(지출내역_LMT!$J5144="원천",지출내역_LMT!$K5144*3.3%*-1,지출내역_LMT!$J5144="원천/고용",SUM(지출내역_LMT!$K5144*3.3%*-1,지출내역_LMT!$K5144*75%*0.8%*-1)),"")</f>
        <v/>
      </c>
      <c r="N5144" s="543"/>
      <c r="O5144" s="540"/>
      <c r="P5144" s="540"/>
      <c r="Q5144" s="537"/>
      <c r="R5144" s="537"/>
      <c r="S5144" s="537"/>
    </row>
    <row r="5145" spans="2:19" ht="18.75" customHeight="1">
      <c r="B5145" s="541"/>
      <c r="C5145" s="541"/>
      <c r="D5145" s="538" t="str">
        <f ca="1">IFERROR(_xludf.XLOOKUP(E5145,예산코드!D:D,예산코드!A:A),"")</f>
        <v/>
      </c>
      <c r="E5145" s="541"/>
      <c r="F5145" s="544"/>
      <c r="G5145" s="508"/>
      <c r="H5145" s="509"/>
      <c r="I5145" s="541"/>
      <c r="J5145" s="541"/>
      <c r="K5145" s="545"/>
      <c r="L5145" s="545"/>
      <c r="M5145" s="545" t="str">
        <f t="array" aca="1" ref="M5145" ca="1">IFERROR(_xludf.IFS(지출내역_LMT!$J5145="원천",지출내역_LMT!$K5145*3.3%*-1,지출내역_LMT!$J5145="원천/고용",SUM(지출내역_LMT!$K5145*3.3%*-1,지출내역_LMT!$K5145*75%*0.8%*-1)),"")</f>
        <v/>
      </c>
      <c r="N5145" s="545"/>
      <c r="O5145" s="541"/>
      <c r="P5145" s="541"/>
      <c r="Q5145" s="537"/>
      <c r="R5145" s="537"/>
      <c r="S5145" s="537"/>
    </row>
    <row r="5146" spans="2:19" ht="18.75" customHeight="1">
      <c r="B5146" s="540"/>
      <c r="C5146" s="540"/>
      <c r="D5146" s="538" t="str">
        <f ca="1">IFERROR(_xludf.XLOOKUP(E5146,예산코드!D:D,예산코드!A:A),"")</f>
        <v/>
      </c>
      <c r="E5146" s="540"/>
      <c r="F5146" s="542"/>
      <c r="G5146" s="506"/>
      <c r="H5146" s="507"/>
      <c r="I5146" s="540"/>
      <c r="J5146" s="540"/>
      <c r="K5146" s="543"/>
      <c r="L5146" s="543"/>
      <c r="M5146" s="543" t="str">
        <f t="array" aca="1" ref="M5146" ca="1">IFERROR(_xludf.IFS(지출내역_LMT!$J5146="원천",지출내역_LMT!$K5146*3.3%*-1,지출내역_LMT!$J5146="원천/고용",SUM(지출내역_LMT!$K5146*3.3%*-1,지출내역_LMT!$K5146*75%*0.8%*-1)),"")</f>
        <v/>
      </c>
      <c r="N5146" s="543"/>
      <c r="O5146" s="540"/>
      <c r="P5146" s="540"/>
      <c r="Q5146" s="537"/>
      <c r="R5146" s="537"/>
      <c r="S5146" s="537"/>
    </row>
    <row r="5147" spans="2:19" ht="18.75" customHeight="1">
      <c r="B5147" s="541"/>
      <c r="C5147" s="541"/>
      <c r="D5147" s="538" t="str">
        <f ca="1">IFERROR(_xludf.XLOOKUP(E5147,예산코드!D:D,예산코드!A:A),"")</f>
        <v/>
      </c>
      <c r="E5147" s="541"/>
      <c r="F5147" s="544"/>
      <c r="G5147" s="508"/>
      <c r="H5147" s="509"/>
      <c r="I5147" s="541"/>
      <c r="J5147" s="541"/>
      <c r="K5147" s="545"/>
      <c r="L5147" s="545"/>
      <c r="M5147" s="545" t="str">
        <f t="array" aca="1" ref="M5147" ca="1">IFERROR(_xludf.IFS(지출내역_LMT!$J5147="원천",지출내역_LMT!$K5147*3.3%*-1,지출내역_LMT!$J5147="원천/고용",SUM(지출내역_LMT!$K5147*3.3%*-1,지출내역_LMT!$K5147*75%*0.8%*-1)),"")</f>
        <v/>
      </c>
      <c r="N5147" s="545"/>
      <c r="O5147" s="541"/>
      <c r="P5147" s="541"/>
      <c r="Q5147" s="537"/>
      <c r="R5147" s="537"/>
      <c r="S5147" s="537"/>
    </row>
    <row r="5148" spans="2:19" ht="18.75" customHeight="1">
      <c r="B5148" s="540"/>
      <c r="C5148" s="540"/>
      <c r="D5148" s="538" t="str">
        <f ca="1">IFERROR(_xludf.XLOOKUP(E5148,예산코드!D:D,예산코드!A:A),"")</f>
        <v/>
      </c>
      <c r="E5148" s="540"/>
      <c r="F5148" s="542"/>
      <c r="G5148" s="506"/>
      <c r="H5148" s="507"/>
      <c r="I5148" s="540"/>
      <c r="J5148" s="540"/>
      <c r="K5148" s="543"/>
      <c r="L5148" s="543"/>
      <c r="M5148" s="543" t="str">
        <f t="array" aca="1" ref="M5148" ca="1">IFERROR(_xludf.IFS(지출내역_LMT!$J5148="원천",지출내역_LMT!$K5148*3.3%*-1,지출내역_LMT!$J5148="원천/고용",SUM(지출내역_LMT!$K5148*3.3%*-1,지출내역_LMT!$K5148*75%*0.8%*-1)),"")</f>
        <v/>
      </c>
      <c r="N5148" s="543"/>
      <c r="O5148" s="540"/>
      <c r="P5148" s="540"/>
      <c r="Q5148" s="537"/>
      <c r="R5148" s="537"/>
      <c r="S5148" s="537"/>
    </row>
    <row r="5149" spans="2:19" ht="18.75" customHeight="1">
      <c r="B5149" s="541"/>
      <c r="C5149" s="541"/>
      <c r="D5149" s="538" t="str">
        <f ca="1">IFERROR(_xludf.XLOOKUP(E5149,예산코드!D:D,예산코드!A:A),"")</f>
        <v/>
      </c>
      <c r="E5149" s="541"/>
      <c r="F5149" s="544"/>
      <c r="G5149" s="508"/>
      <c r="H5149" s="509"/>
      <c r="I5149" s="541"/>
      <c r="J5149" s="541"/>
      <c r="K5149" s="545"/>
      <c r="L5149" s="545"/>
      <c r="M5149" s="545" t="str">
        <f t="array" aca="1" ref="M5149" ca="1">IFERROR(_xludf.IFS(지출내역_LMT!$J5149="원천",지출내역_LMT!$K5149*3.3%*-1,지출내역_LMT!$J5149="원천/고용",SUM(지출내역_LMT!$K5149*3.3%*-1,지출내역_LMT!$K5149*75%*0.8%*-1)),"")</f>
        <v/>
      </c>
      <c r="N5149" s="545"/>
      <c r="O5149" s="541"/>
      <c r="P5149" s="541"/>
      <c r="Q5149" s="537"/>
      <c r="R5149" s="537"/>
      <c r="S5149" s="537"/>
    </row>
    <row r="5150" spans="2:19" ht="18.75" customHeight="1">
      <c r="B5150" s="540"/>
      <c r="C5150" s="540"/>
      <c r="D5150" s="538" t="str">
        <f ca="1">IFERROR(_xludf.XLOOKUP(E5150,예산코드!D:D,예산코드!A:A),"")</f>
        <v/>
      </c>
      <c r="E5150" s="540"/>
      <c r="F5150" s="542"/>
      <c r="G5150" s="506"/>
      <c r="H5150" s="507"/>
      <c r="I5150" s="540"/>
      <c r="J5150" s="540"/>
      <c r="K5150" s="543"/>
      <c r="L5150" s="543"/>
      <c r="M5150" s="543" t="str">
        <f t="array" aca="1" ref="M5150" ca="1">IFERROR(_xludf.IFS(지출내역_LMT!$J5150="원천",지출내역_LMT!$K5150*3.3%*-1,지출내역_LMT!$J5150="원천/고용",SUM(지출내역_LMT!$K5150*3.3%*-1,지출내역_LMT!$K5150*75%*0.8%*-1)),"")</f>
        <v/>
      </c>
      <c r="N5150" s="543"/>
      <c r="O5150" s="540"/>
      <c r="P5150" s="540"/>
      <c r="Q5150" s="537"/>
      <c r="R5150" s="537"/>
      <c r="S5150" s="537"/>
    </row>
    <row r="5151" spans="2:19" ht="18.75" customHeight="1">
      <c r="B5151" s="541"/>
      <c r="C5151" s="541"/>
      <c r="D5151" s="538" t="str">
        <f ca="1">IFERROR(_xludf.XLOOKUP(E5151,예산코드!D:D,예산코드!A:A),"")</f>
        <v/>
      </c>
      <c r="E5151" s="541"/>
      <c r="F5151" s="544"/>
      <c r="G5151" s="508"/>
      <c r="H5151" s="509"/>
      <c r="I5151" s="541"/>
      <c r="J5151" s="541"/>
      <c r="K5151" s="545"/>
      <c r="L5151" s="545"/>
      <c r="M5151" s="545" t="str">
        <f t="array" aca="1" ref="M5151" ca="1">IFERROR(_xludf.IFS(지출내역_LMT!$J5151="원천",지출내역_LMT!$K5151*3.3%*-1,지출내역_LMT!$J5151="원천/고용",SUM(지출내역_LMT!$K5151*3.3%*-1,지출내역_LMT!$K5151*75%*0.8%*-1)),"")</f>
        <v/>
      </c>
      <c r="N5151" s="545"/>
      <c r="O5151" s="541"/>
      <c r="P5151" s="541"/>
      <c r="Q5151" s="537"/>
      <c r="R5151" s="537"/>
      <c r="S5151" s="537"/>
    </row>
    <row r="5152" spans="2:19" ht="18.75" customHeight="1">
      <c r="B5152" s="540"/>
      <c r="C5152" s="540"/>
      <c r="D5152" s="538" t="str">
        <f ca="1">IFERROR(_xludf.XLOOKUP(E5152,예산코드!D:D,예산코드!A:A),"")</f>
        <v/>
      </c>
      <c r="E5152" s="540"/>
      <c r="F5152" s="542"/>
      <c r="G5152" s="506"/>
      <c r="H5152" s="507"/>
      <c r="I5152" s="540"/>
      <c r="J5152" s="540"/>
      <c r="K5152" s="543"/>
      <c r="L5152" s="543"/>
      <c r="M5152" s="543" t="str">
        <f t="array" aca="1" ref="M5152" ca="1">IFERROR(_xludf.IFS(지출내역_LMT!$J5152="원천",지출내역_LMT!$K5152*3.3%*-1,지출내역_LMT!$J5152="원천/고용",SUM(지출내역_LMT!$K5152*3.3%*-1,지출내역_LMT!$K5152*75%*0.8%*-1)),"")</f>
        <v/>
      </c>
      <c r="N5152" s="543"/>
      <c r="O5152" s="540"/>
      <c r="P5152" s="540"/>
      <c r="Q5152" s="537"/>
      <c r="R5152" s="537"/>
      <c r="S5152" s="537"/>
    </row>
    <row r="5153" spans="2:19" ht="18.75" customHeight="1">
      <c r="B5153" s="541"/>
      <c r="C5153" s="541"/>
      <c r="D5153" s="538" t="str">
        <f ca="1">IFERROR(_xludf.XLOOKUP(E5153,예산코드!D:D,예산코드!A:A),"")</f>
        <v/>
      </c>
      <c r="E5153" s="541"/>
      <c r="F5153" s="544"/>
      <c r="G5153" s="508"/>
      <c r="H5153" s="509"/>
      <c r="I5153" s="541"/>
      <c r="J5153" s="541"/>
      <c r="K5153" s="545"/>
      <c r="L5153" s="545"/>
      <c r="M5153" s="545" t="str">
        <f t="array" aca="1" ref="M5153" ca="1">IFERROR(_xludf.IFS(지출내역_LMT!$J5153="원천",지출내역_LMT!$K5153*3.3%*-1,지출내역_LMT!$J5153="원천/고용",SUM(지출내역_LMT!$K5153*3.3%*-1,지출내역_LMT!$K5153*75%*0.8%*-1)),"")</f>
        <v/>
      </c>
      <c r="N5153" s="545"/>
      <c r="O5153" s="541"/>
      <c r="P5153" s="541"/>
      <c r="Q5153" s="537"/>
      <c r="R5153" s="537"/>
      <c r="S5153" s="537"/>
    </row>
    <row r="5154" spans="2:19" ht="18.75" customHeight="1">
      <c r="B5154" s="540"/>
      <c r="C5154" s="540"/>
      <c r="D5154" s="538" t="str">
        <f ca="1">IFERROR(_xludf.XLOOKUP(E5154,예산코드!D:D,예산코드!A:A),"")</f>
        <v/>
      </c>
      <c r="E5154" s="540"/>
      <c r="F5154" s="542"/>
      <c r="G5154" s="506"/>
      <c r="H5154" s="507"/>
      <c r="I5154" s="540"/>
      <c r="J5154" s="540"/>
      <c r="K5154" s="543"/>
      <c r="L5154" s="543"/>
      <c r="M5154" s="543" t="str">
        <f t="array" aca="1" ref="M5154" ca="1">IFERROR(_xludf.IFS(지출내역_LMT!$J5154="원천",지출내역_LMT!$K5154*3.3%*-1,지출내역_LMT!$J5154="원천/고용",SUM(지출내역_LMT!$K5154*3.3%*-1,지출내역_LMT!$K5154*75%*0.8%*-1)),"")</f>
        <v/>
      </c>
      <c r="N5154" s="543"/>
      <c r="O5154" s="540"/>
      <c r="P5154" s="540"/>
      <c r="Q5154" s="537"/>
      <c r="R5154" s="537"/>
      <c r="S5154" s="537"/>
    </row>
    <row r="5155" spans="2:19" ht="18.75" customHeight="1">
      <c r="B5155" s="541"/>
      <c r="C5155" s="541"/>
      <c r="D5155" s="538" t="str">
        <f ca="1">IFERROR(_xludf.XLOOKUP(E5155,예산코드!D:D,예산코드!A:A),"")</f>
        <v/>
      </c>
      <c r="E5155" s="541"/>
      <c r="F5155" s="544"/>
      <c r="G5155" s="508"/>
      <c r="H5155" s="509"/>
      <c r="I5155" s="541"/>
      <c r="J5155" s="541"/>
      <c r="K5155" s="545"/>
      <c r="L5155" s="545"/>
      <c r="M5155" s="545" t="str">
        <f t="array" aca="1" ref="M5155" ca="1">IFERROR(_xludf.IFS(지출내역_LMT!$J5155="원천",지출내역_LMT!$K5155*3.3%*-1,지출내역_LMT!$J5155="원천/고용",SUM(지출내역_LMT!$K5155*3.3%*-1,지출내역_LMT!$K5155*75%*0.8%*-1)),"")</f>
        <v/>
      </c>
      <c r="N5155" s="545"/>
      <c r="O5155" s="541"/>
      <c r="P5155" s="541"/>
      <c r="Q5155" s="537"/>
      <c r="R5155" s="537"/>
      <c r="S5155" s="537"/>
    </row>
    <row r="5156" spans="2:19" ht="18.75" customHeight="1">
      <c r="B5156" s="540"/>
      <c r="C5156" s="540"/>
      <c r="D5156" s="538" t="str">
        <f ca="1">IFERROR(_xludf.XLOOKUP(E5156,예산코드!D:D,예산코드!A:A),"")</f>
        <v/>
      </c>
      <c r="E5156" s="540"/>
      <c r="F5156" s="542"/>
      <c r="G5156" s="506"/>
      <c r="H5156" s="507"/>
      <c r="I5156" s="540"/>
      <c r="J5156" s="540"/>
      <c r="K5156" s="543"/>
      <c r="L5156" s="543"/>
      <c r="M5156" s="543" t="str">
        <f t="array" aca="1" ref="M5156" ca="1">IFERROR(_xludf.IFS(지출내역_LMT!$J5156="원천",지출내역_LMT!$K5156*3.3%*-1,지출내역_LMT!$J5156="원천/고용",SUM(지출내역_LMT!$K5156*3.3%*-1,지출내역_LMT!$K5156*75%*0.8%*-1)),"")</f>
        <v/>
      </c>
      <c r="N5156" s="543"/>
      <c r="O5156" s="540"/>
      <c r="P5156" s="540"/>
      <c r="Q5156" s="537"/>
      <c r="R5156" s="537"/>
      <c r="S5156" s="537"/>
    </row>
    <row r="5157" spans="2:19" ht="18.75" customHeight="1">
      <c r="B5157" s="541"/>
      <c r="C5157" s="541"/>
      <c r="D5157" s="538" t="str">
        <f ca="1">IFERROR(_xludf.XLOOKUP(E5157,예산코드!D:D,예산코드!A:A),"")</f>
        <v/>
      </c>
      <c r="E5157" s="541"/>
      <c r="F5157" s="544"/>
      <c r="G5157" s="508"/>
      <c r="H5157" s="509"/>
      <c r="I5157" s="541"/>
      <c r="J5157" s="541"/>
      <c r="K5157" s="545"/>
      <c r="L5157" s="545"/>
      <c r="M5157" s="545" t="str">
        <f t="array" aca="1" ref="M5157" ca="1">IFERROR(_xludf.IFS(지출내역_LMT!$J5157="원천",지출내역_LMT!$K5157*3.3%*-1,지출내역_LMT!$J5157="원천/고용",SUM(지출내역_LMT!$K5157*3.3%*-1,지출내역_LMT!$K5157*75%*0.8%*-1)),"")</f>
        <v/>
      </c>
      <c r="N5157" s="545"/>
      <c r="O5157" s="541"/>
      <c r="P5157" s="541"/>
      <c r="Q5157" s="537"/>
      <c r="R5157" s="537"/>
      <c r="S5157" s="537"/>
    </row>
    <row r="5158" spans="2:19" ht="18.75" customHeight="1">
      <c r="B5158" s="540"/>
      <c r="C5158" s="540"/>
      <c r="D5158" s="538" t="str">
        <f ca="1">IFERROR(_xludf.XLOOKUP(E5158,예산코드!D:D,예산코드!A:A),"")</f>
        <v/>
      </c>
      <c r="E5158" s="540"/>
      <c r="F5158" s="542"/>
      <c r="G5158" s="506"/>
      <c r="H5158" s="507"/>
      <c r="I5158" s="540"/>
      <c r="J5158" s="540"/>
      <c r="K5158" s="543"/>
      <c r="L5158" s="543"/>
      <c r="M5158" s="543" t="str">
        <f t="array" aca="1" ref="M5158" ca="1">IFERROR(_xludf.IFS(지출내역_LMT!$J5158="원천",지출내역_LMT!$K5158*3.3%*-1,지출내역_LMT!$J5158="원천/고용",SUM(지출내역_LMT!$K5158*3.3%*-1,지출내역_LMT!$K5158*75%*0.8%*-1)),"")</f>
        <v/>
      </c>
      <c r="N5158" s="543"/>
      <c r="O5158" s="540"/>
      <c r="P5158" s="540"/>
      <c r="Q5158" s="537"/>
      <c r="R5158" s="537"/>
      <c r="S5158" s="537"/>
    </row>
    <row r="5159" spans="2:19" ht="18.75" customHeight="1">
      <c r="B5159" s="541"/>
      <c r="C5159" s="541"/>
      <c r="D5159" s="538" t="str">
        <f ca="1">IFERROR(_xludf.XLOOKUP(E5159,예산코드!D:D,예산코드!A:A),"")</f>
        <v/>
      </c>
      <c r="E5159" s="541"/>
      <c r="F5159" s="544"/>
      <c r="G5159" s="508"/>
      <c r="H5159" s="509"/>
      <c r="I5159" s="541"/>
      <c r="J5159" s="541"/>
      <c r="K5159" s="545"/>
      <c r="L5159" s="545"/>
      <c r="M5159" s="545" t="str">
        <f t="array" aca="1" ref="M5159" ca="1">IFERROR(_xludf.IFS(지출내역_LMT!$J5159="원천",지출내역_LMT!$K5159*3.3%*-1,지출내역_LMT!$J5159="원천/고용",SUM(지출내역_LMT!$K5159*3.3%*-1,지출내역_LMT!$K5159*75%*0.8%*-1)),"")</f>
        <v/>
      </c>
      <c r="N5159" s="545"/>
      <c r="O5159" s="541"/>
      <c r="P5159" s="541"/>
      <c r="Q5159" s="537"/>
      <c r="R5159" s="537"/>
      <c r="S5159" s="537"/>
    </row>
    <row r="5160" spans="2:19" ht="18.75" customHeight="1">
      <c r="B5160" s="540"/>
      <c r="C5160" s="540"/>
      <c r="D5160" s="538" t="str">
        <f ca="1">IFERROR(_xludf.XLOOKUP(E5160,예산코드!D:D,예산코드!A:A),"")</f>
        <v/>
      </c>
      <c r="E5160" s="540"/>
      <c r="F5160" s="542"/>
      <c r="G5160" s="506"/>
      <c r="H5160" s="507"/>
      <c r="I5160" s="540"/>
      <c r="J5160" s="540"/>
      <c r="K5160" s="543"/>
      <c r="L5160" s="543"/>
      <c r="M5160" s="543" t="str">
        <f t="array" aca="1" ref="M5160" ca="1">IFERROR(_xludf.IFS(지출내역_LMT!$J5160="원천",지출내역_LMT!$K5160*3.3%*-1,지출내역_LMT!$J5160="원천/고용",SUM(지출내역_LMT!$K5160*3.3%*-1,지출내역_LMT!$K5160*75%*0.8%*-1)),"")</f>
        <v/>
      </c>
      <c r="N5160" s="543"/>
      <c r="O5160" s="540"/>
      <c r="P5160" s="540"/>
      <c r="Q5160" s="537"/>
      <c r="R5160" s="537"/>
      <c r="S5160" s="537"/>
    </row>
    <row r="5161" spans="2:19" ht="18.75" customHeight="1">
      <c r="B5161" s="541"/>
      <c r="C5161" s="541"/>
      <c r="D5161" s="538" t="str">
        <f ca="1">IFERROR(_xludf.XLOOKUP(E5161,예산코드!D:D,예산코드!A:A),"")</f>
        <v/>
      </c>
      <c r="E5161" s="541"/>
      <c r="F5161" s="544"/>
      <c r="G5161" s="508"/>
      <c r="H5161" s="509"/>
      <c r="I5161" s="541"/>
      <c r="J5161" s="541"/>
      <c r="K5161" s="545"/>
      <c r="L5161" s="545"/>
      <c r="M5161" s="545" t="str">
        <f t="array" aca="1" ref="M5161" ca="1">IFERROR(_xludf.IFS(지출내역_LMT!$J5161="원천",지출내역_LMT!$K5161*3.3%*-1,지출내역_LMT!$J5161="원천/고용",SUM(지출내역_LMT!$K5161*3.3%*-1,지출내역_LMT!$K5161*75%*0.8%*-1)),"")</f>
        <v/>
      </c>
      <c r="N5161" s="545"/>
      <c r="O5161" s="541"/>
      <c r="P5161" s="541"/>
      <c r="Q5161" s="537"/>
      <c r="R5161" s="537"/>
      <c r="S5161" s="537"/>
    </row>
    <row r="5162" spans="2:19" ht="18.75" customHeight="1">
      <c r="B5162" s="540"/>
      <c r="C5162" s="540"/>
      <c r="D5162" s="538" t="str">
        <f ca="1">IFERROR(_xludf.XLOOKUP(E5162,예산코드!D:D,예산코드!A:A),"")</f>
        <v/>
      </c>
      <c r="E5162" s="540"/>
      <c r="F5162" s="542"/>
      <c r="G5162" s="506"/>
      <c r="H5162" s="507"/>
      <c r="I5162" s="540"/>
      <c r="J5162" s="540"/>
      <c r="K5162" s="543"/>
      <c r="L5162" s="543"/>
      <c r="M5162" s="543" t="str">
        <f t="array" aca="1" ref="M5162" ca="1">IFERROR(_xludf.IFS(지출내역_LMT!$J5162="원천",지출내역_LMT!$K5162*3.3%*-1,지출내역_LMT!$J5162="원천/고용",SUM(지출내역_LMT!$K5162*3.3%*-1,지출내역_LMT!$K5162*75%*0.8%*-1)),"")</f>
        <v/>
      </c>
      <c r="N5162" s="543"/>
      <c r="O5162" s="540"/>
      <c r="P5162" s="540"/>
      <c r="Q5162" s="537"/>
      <c r="R5162" s="537"/>
      <c r="S5162" s="537"/>
    </row>
    <row r="5163" spans="2:19" ht="18.75" customHeight="1">
      <c r="B5163" s="541"/>
      <c r="C5163" s="541"/>
      <c r="D5163" s="538" t="str">
        <f ca="1">IFERROR(_xludf.XLOOKUP(E5163,예산코드!D:D,예산코드!A:A),"")</f>
        <v/>
      </c>
      <c r="E5163" s="541"/>
      <c r="F5163" s="544"/>
      <c r="G5163" s="508"/>
      <c r="H5163" s="509"/>
      <c r="I5163" s="541"/>
      <c r="J5163" s="541"/>
      <c r="K5163" s="545"/>
      <c r="L5163" s="545"/>
      <c r="M5163" s="545" t="str">
        <f t="array" aca="1" ref="M5163" ca="1">IFERROR(_xludf.IFS(지출내역_LMT!$J5163="원천",지출내역_LMT!$K5163*3.3%*-1,지출내역_LMT!$J5163="원천/고용",SUM(지출내역_LMT!$K5163*3.3%*-1,지출내역_LMT!$K5163*75%*0.8%*-1)),"")</f>
        <v/>
      </c>
      <c r="N5163" s="545"/>
      <c r="O5163" s="541"/>
      <c r="P5163" s="541"/>
      <c r="Q5163" s="537"/>
      <c r="R5163" s="537"/>
      <c r="S5163" s="537"/>
    </row>
    <row r="5164" spans="2:19" ht="18.75" customHeight="1">
      <c r="B5164" s="540"/>
      <c r="C5164" s="540"/>
      <c r="D5164" s="538" t="str">
        <f ca="1">IFERROR(_xludf.XLOOKUP(E5164,예산코드!D:D,예산코드!A:A),"")</f>
        <v/>
      </c>
      <c r="E5164" s="540"/>
      <c r="F5164" s="542"/>
      <c r="G5164" s="506"/>
      <c r="H5164" s="507"/>
      <c r="I5164" s="540"/>
      <c r="J5164" s="540"/>
      <c r="K5164" s="543"/>
      <c r="L5164" s="543"/>
      <c r="M5164" s="543" t="str">
        <f t="array" aca="1" ref="M5164" ca="1">IFERROR(_xludf.IFS(지출내역_LMT!$J5164="원천",지출내역_LMT!$K5164*3.3%*-1,지출내역_LMT!$J5164="원천/고용",SUM(지출내역_LMT!$K5164*3.3%*-1,지출내역_LMT!$K5164*75%*0.8%*-1)),"")</f>
        <v/>
      </c>
      <c r="N5164" s="543"/>
      <c r="O5164" s="540"/>
      <c r="P5164" s="540"/>
      <c r="Q5164" s="537"/>
      <c r="R5164" s="537"/>
      <c r="S5164" s="537"/>
    </row>
    <row r="5165" spans="2:19" ht="18.75" customHeight="1">
      <c r="B5165" s="541"/>
      <c r="C5165" s="541"/>
      <c r="D5165" s="538" t="str">
        <f ca="1">IFERROR(_xludf.XLOOKUP(E5165,예산코드!D:D,예산코드!A:A),"")</f>
        <v/>
      </c>
      <c r="E5165" s="541"/>
      <c r="F5165" s="544"/>
      <c r="G5165" s="508"/>
      <c r="H5165" s="509"/>
      <c r="I5165" s="541"/>
      <c r="J5165" s="541"/>
      <c r="K5165" s="545"/>
      <c r="L5165" s="545"/>
      <c r="M5165" s="545" t="str">
        <f t="array" aca="1" ref="M5165" ca="1">IFERROR(_xludf.IFS(지출내역_LMT!$J5165="원천",지출내역_LMT!$K5165*3.3%*-1,지출내역_LMT!$J5165="원천/고용",SUM(지출내역_LMT!$K5165*3.3%*-1,지출내역_LMT!$K5165*75%*0.8%*-1)),"")</f>
        <v/>
      </c>
      <c r="N5165" s="545"/>
      <c r="O5165" s="541"/>
      <c r="P5165" s="541"/>
      <c r="Q5165" s="537"/>
      <c r="R5165" s="537"/>
      <c r="S5165" s="537"/>
    </row>
    <row r="5166" spans="2:19" ht="18.75" customHeight="1">
      <c r="B5166" s="540"/>
      <c r="C5166" s="540"/>
      <c r="D5166" s="538" t="str">
        <f ca="1">IFERROR(_xludf.XLOOKUP(E5166,예산코드!D:D,예산코드!A:A),"")</f>
        <v/>
      </c>
      <c r="E5166" s="540"/>
      <c r="F5166" s="542"/>
      <c r="G5166" s="506"/>
      <c r="H5166" s="507"/>
      <c r="I5166" s="540"/>
      <c r="J5166" s="540"/>
      <c r="K5166" s="543"/>
      <c r="L5166" s="543"/>
      <c r="M5166" s="543" t="str">
        <f t="array" aca="1" ref="M5166" ca="1">IFERROR(_xludf.IFS(지출내역_LMT!$J5166="원천",지출내역_LMT!$K5166*3.3%*-1,지출내역_LMT!$J5166="원천/고용",SUM(지출내역_LMT!$K5166*3.3%*-1,지출내역_LMT!$K5166*75%*0.8%*-1)),"")</f>
        <v/>
      </c>
      <c r="N5166" s="543"/>
      <c r="O5166" s="540"/>
      <c r="P5166" s="540"/>
      <c r="Q5166" s="537"/>
      <c r="R5166" s="537"/>
      <c r="S5166" s="537"/>
    </row>
    <row r="5167" spans="2:19" ht="18.75" customHeight="1">
      <c r="B5167" s="541"/>
      <c r="C5167" s="541"/>
      <c r="D5167" s="538" t="str">
        <f ca="1">IFERROR(_xludf.XLOOKUP(E5167,예산코드!D:D,예산코드!A:A),"")</f>
        <v/>
      </c>
      <c r="E5167" s="541"/>
      <c r="F5167" s="544"/>
      <c r="G5167" s="508"/>
      <c r="H5167" s="509"/>
      <c r="I5167" s="541"/>
      <c r="J5167" s="541"/>
      <c r="K5167" s="545"/>
      <c r="L5167" s="545"/>
      <c r="M5167" s="545" t="str">
        <f t="array" aca="1" ref="M5167" ca="1">IFERROR(_xludf.IFS(지출내역_LMT!$J5167="원천",지출내역_LMT!$K5167*3.3%*-1,지출내역_LMT!$J5167="원천/고용",SUM(지출내역_LMT!$K5167*3.3%*-1,지출내역_LMT!$K5167*75%*0.8%*-1)),"")</f>
        <v/>
      </c>
      <c r="N5167" s="545"/>
      <c r="O5167" s="541"/>
      <c r="P5167" s="541"/>
      <c r="Q5167" s="537"/>
      <c r="R5167" s="537"/>
      <c r="S5167" s="537"/>
    </row>
    <row r="5168" spans="2:19" ht="18.75" customHeight="1">
      <c r="B5168" s="540"/>
      <c r="C5168" s="540"/>
      <c r="D5168" s="538" t="str">
        <f ca="1">IFERROR(_xludf.XLOOKUP(E5168,예산코드!D:D,예산코드!A:A),"")</f>
        <v/>
      </c>
      <c r="E5168" s="540"/>
      <c r="F5168" s="542"/>
      <c r="G5168" s="506"/>
      <c r="H5168" s="507"/>
      <c r="I5168" s="540"/>
      <c r="J5168" s="540"/>
      <c r="K5168" s="543"/>
      <c r="L5168" s="543"/>
      <c r="M5168" s="543" t="str">
        <f t="array" aca="1" ref="M5168" ca="1">IFERROR(_xludf.IFS(지출내역_LMT!$J5168="원천",지출내역_LMT!$K5168*3.3%*-1,지출내역_LMT!$J5168="원천/고용",SUM(지출내역_LMT!$K5168*3.3%*-1,지출내역_LMT!$K5168*75%*0.8%*-1)),"")</f>
        <v/>
      </c>
      <c r="N5168" s="543"/>
      <c r="O5168" s="540"/>
      <c r="P5168" s="540"/>
      <c r="Q5168" s="537"/>
      <c r="R5168" s="537"/>
      <c r="S5168" s="537"/>
    </row>
    <row r="5169" spans="2:19" ht="18.75" customHeight="1">
      <c r="B5169" s="541"/>
      <c r="C5169" s="541"/>
      <c r="D5169" s="538" t="str">
        <f ca="1">IFERROR(_xludf.XLOOKUP(E5169,예산코드!D:D,예산코드!A:A),"")</f>
        <v/>
      </c>
      <c r="E5169" s="541"/>
      <c r="F5169" s="544"/>
      <c r="G5169" s="508"/>
      <c r="H5169" s="509"/>
      <c r="I5169" s="541"/>
      <c r="J5169" s="541"/>
      <c r="K5169" s="545"/>
      <c r="L5169" s="545"/>
      <c r="M5169" s="545" t="str">
        <f t="array" aca="1" ref="M5169" ca="1">IFERROR(_xludf.IFS(지출내역_LMT!$J5169="원천",지출내역_LMT!$K5169*3.3%*-1,지출내역_LMT!$J5169="원천/고용",SUM(지출내역_LMT!$K5169*3.3%*-1,지출내역_LMT!$K5169*75%*0.8%*-1)),"")</f>
        <v/>
      </c>
      <c r="N5169" s="545"/>
      <c r="O5169" s="541"/>
      <c r="P5169" s="541"/>
      <c r="Q5169" s="537"/>
      <c r="R5169" s="537"/>
      <c r="S5169" s="537"/>
    </row>
    <row r="5170" spans="2:19" ht="18.75" customHeight="1">
      <c r="B5170" s="540"/>
      <c r="C5170" s="540"/>
      <c r="D5170" s="538" t="str">
        <f ca="1">IFERROR(_xludf.XLOOKUP(E5170,예산코드!D:D,예산코드!A:A),"")</f>
        <v/>
      </c>
      <c r="E5170" s="540"/>
      <c r="F5170" s="542"/>
      <c r="G5170" s="506"/>
      <c r="H5170" s="507"/>
      <c r="I5170" s="540"/>
      <c r="J5170" s="540"/>
      <c r="K5170" s="543"/>
      <c r="L5170" s="543"/>
      <c r="M5170" s="543" t="str">
        <f t="array" aca="1" ref="M5170" ca="1">IFERROR(_xludf.IFS(지출내역_LMT!$J5170="원천",지출내역_LMT!$K5170*3.3%*-1,지출내역_LMT!$J5170="원천/고용",SUM(지출내역_LMT!$K5170*3.3%*-1,지출내역_LMT!$K5170*75%*0.8%*-1)),"")</f>
        <v/>
      </c>
      <c r="N5170" s="543"/>
      <c r="O5170" s="540"/>
      <c r="P5170" s="540"/>
      <c r="Q5170" s="537"/>
      <c r="R5170" s="537"/>
      <c r="S5170" s="537"/>
    </row>
    <row r="5171" spans="2:19" ht="18.75" customHeight="1">
      <c r="B5171" s="541"/>
      <c r="C5171" s="541"/>
      <c r="D5171" s="538" t="str">
        <f ca="1">IFERROR(_xludf.XLOOKUP(E5171,예산코드!D:D,예산코드!A:A),"")</f>
        <v/>
      </c>
      <c r="E5171" s="541"/>
      <c r="F5171" s="544"/>
      <c r="G5171" s="508"/>
      <c r="H5171" s="509"/>
      <c r="I5171" s="541"/>
      <c r="J5171" s="541"/>
      <c r="K5171" s="545"/>
      <c r="L5171" s="545"/>
      <c r="M5171" s="545" t="str">
        <f t="array" aca="1" ref="M5171" ca="1">IFERROR(_xludf.IFS(지출내역_LMT!$J5171="원천",지출내역_LMT!$K5171*3.3%*-1,지출내역_LMT!$J5171="원천/고용",SUM(지출내역_LMT!$K5171*3.3%*-1,지출내역_LMT!$K5171*75%*0.8%*-1)),"")</f>
        <v/>
      </c>
      <c r="N5171" s="545"/>
      <c r="O5171" s="541"/>
      <c r="P5171" s="541"/>
      <c r="Q5171" s="537"/>
      <c r="R5171" s="537"/>
      <c r="S5171" s="537"/>
    </row>
    <row r="5172" spans="2:19" ht="18.75" customHeight="1">
      <c r="B5172" s="540"/>
      <c r="C5172" s="540"/>
      <c r="D5172" s="538" t="str">
        <f ca="1">IFERROR(_xludf.XLOOKUP(E5172,예산코드!D:D,예산코드!A:A),"")</f>
        <v/>
      </c>
      <c r="E5172" s="540"/>
      <c r="F5172" s="542"/>
      <c r="G5172" s="506"/>
      <c r="H5172" s="507"/>
      <c r="I5172" s="540"/>
      <c r="J5172" s="540"/>
      <c r="K5172" s="543"/>
      <c r="L5172" s="543"/>
      <c r="M5172" s="543" t="str">
        <f t="array" aca="1" ref="M5172" ca="1">IFERROR(_xludf.IFS(지출내역_LMT!$J5172="원천",지출내역_LMT!$K5172*3.3%*-1,지출내역_LMT!$J5172="원천/고용",SUM(지출내역_LMT!$K5172*3.3%*-1,지출내역_LMT!$K5172*75%*0.8%*-1)),"")</f>
        <v/>
      </c>
      <c r="N5172" s="543"/>
      <c r="O5172" s="540"/>
      <c r="P5172" s="540"/>
      <c r="Q5172" s="537"/>
      <c r="R5172" s="537"/>
      <c r="S5172" s="537"/>
    </row>
    <row r="5173" spans="2:19" ht="18.75" customHeight="1">
      <c r="B5173" s="541"/>
      <c r="C5173" s="541"/>
      <c r="D5173" s="538" t="str">
        <f ca="1">IFERROR(_xludf.XLOOKUP(E5173,예산코드!D:D,예산코드!A:A),"")</f>
        <v/>
      </c>
      <c r="E5173" s="541"/>
      <c r="F5173" s="544"/>
      <c r="G5173" s="508"/>
      <c r="H5173" s="509"/>
      <c r="I5173" s="541"/>
      <c r="J5173" s="541"/>
      <c r="K5173" s="545"/>
      <c r="L5173" s="545"/>
      <c r="M5173" s="545" t="str">
        <f t="array" aca="1" ref="M5173" ca="1">IFERROR(_xludf.IFS(지출내역_LMT!$J5173="원천",지출내역_LMT!$K5173*3.3%*-1,지출내역_LMT!$J5173="원천/고용",SUM(지출내역_LMT!$K5173*3.3%*-1,지출내역_LMT!$K5173*75%*0.8%*-1)),"")</f>
        <v/>
      </c>
      <c r="N5173" s="545"/>
      <c r="O5173" s="541"/>
      <c r="P5173" s="541"/>
      <c r="Q5173" s="537"/>
      <c r="R5173" s="537"/>
      <c r="S5173" s="537"/>
    </row>
    <row r="5174" spans="2:19" ht="18.75" customHeight="1">
      <c r="B5174" s="540"/>
      <c r="C5174" s="540"/>
      <c r="D5174" s="538" t="str">
        <f ca="1">IFERROR(_xludf.XLOOKUP(E5174,예산코드!D:D,예산코드!A:A),"")</f>
        <v/>
      </c>
      <c r="E5174" s="540"/>
      <c r="F5174" s="542"/>
      <c r="G5174" s="506"/>
      <c r="H5174" s="507"/>
      <c r="I5174" s="540"/>
      <c r="J5174" s="540"/>
      <c r="K5174" s="543"/>
      <c r="L5174" s="543"/>
      <c r="M5174" s="543" t="str">
        <f t="array" aca="1" ref="M5174" ca="1">IFERROR(_xludf.IFS(지출내역_LMT!$J5174="원천",지출내역_LMT!$K5174*3.3%*-1,지출내역_LMT!$J5174="원천/고용",SUM(지출내역_LMT!$K5174*3.3%*-1,지출내역_LMT!$K5174*75%*0.8%*-1)),"")</f>
        <v/>
      </c>
      <c r="N5174" s="543"/>
      <c r="O5174" s="540"/>
      <c r="P5174" s="540"/>
      <c r="Q5174" s="537"/>
      <c r="R5174" s="537"/>
      <c r="S5174" s="537"/>
    </row>
    <row r="5175" spans="2:19" ht="18.75" customHeight="1">
      <c r="B5175" s="541"/>
      <c r="C5175" s="541"/>
      <c r="D5175" s="538" t="str">
        <f ca="1">IFERROR(_xludf.XLOOKUP(E5175,예산코드!D:D,예산코드!A:A),"")</f>
        <v/>
      </c>
      <c r="E5175" s="541"/>
      <c r="F5175" s="544"/>
      <c r="G5175" s="508"/>
      <c r="H5175" s="509"/>
      <c r="I5175" s="541"/>
      <c r="J5175" s="541"/>
      <c r="K5175" s="545"/>
      <c r="L5175" s="545"/>
      <c r="M5175" s="545" t="str">
        <f t="array" aca="1" ref="M5175" ca="1">IFERROR(_xludf.IFS(지출내역_LMT!$J5175="원천",지출내역_LMT!$K5175*3.3%*-1,지출내역_LMT!$J5175="원천/고용",SUM(지출내역_LMT!$K5175*3.3%*-1,지출내역_LMT!$K5175*75%*0.8%*-1)),"")</f>
        <v/>
      </c>
      <c r="N5175" s="545"/>
      <c r="O5175" s="541"/>
      <c r="P5175" s="541"/>
      <c r="Q5175" s="537"/>
      <c r="R5175" s="537"/>
      <c r="S5175" s="537"/>
    </row>
    <row r="5176" spans="2:19" ht="18.75" customHeight="1">
      <c r="B5176" s="540"/>
      <c r="C5176" s="540"/>
      <c r="D5176" s="538" t="str">
        <f ca="1">IFERROR(_xludf.XLOOKUP(E5176,예산코드!D:D,예산코드!A:A),"")</f>
        <v/>
      </c>
      <c r="E5176" s="540"/>
      <c r="F5176" s="542"/>
      <c r="G5176" s="506"/>
      <c r="H5176" s="507"/>
      <c r="I5176" s="540"/>
      <c r="J5176" s="540"/>
      <c r="K5176" s="543"/>
      <c r="L5176" s="543"/>
      <c r="M5176" s="543" t="str">
        <f t="array" aca="1" ref="M5176" ca="1">IFERROR(_xludf.IFS(지출내역_LMT!$J5176="원천",지출내역_LMT!$K5176*3.3%*-1,지출내역_LMT!$J5176="원천/고용",SUM(지출내역_LMT!$K5176*3.3%*-1,지출내역_LMT!$K5176*75%*0.8%*-1)),"")</f>
        <v/>
      </c>
      <c r="N5176" s="543"/>
      <c r="O5176" s="540"/>
      <c r="P5176" s="540"/>
      <c r="Q5176" s="537"/>
      <c r="R5176" s="537"/>
      <c r="S5176" s="537"/>
    </row>
    <row r="5177" spans="2:19" ht="18.75" customHeight="1">
      <c r="B5177" s="541"/>
      <c r="C5177" s="541"/>
      <c r="D5177" s="538" t="str">
        <f ca="1">IFERROR(_xludf.XLOOKUP(E5177,예산코드!D:D,예산코드!A:A),"")</f>
        <v/>
      </c>
      <c r="E5177" s="541"/>
      <c r="F5177" s="544"/>
      <c r="G5177" s="508"/>
      <c r="H5177" s="509"/>
      <c r="I5177" s="541"/>
      <c r="J5177" s="541"/>
      <c r="K5177" s="545"/>
      <c r="L5177" s="545"/>
      <c r="M5177" s="545" t="str">
        <f t="array" aca="1" ref="M5177" ca="1">IFERROR(_xludf.IFS(지출내역_LMT!$J5177="원천",지출내역_LMT!$K5177*3.3%*-1,지출내역_LMT!$J5177="원천/고용",SUM(지출내역_LMT!$K5177*3.3%*-1,지출내역_LMT!$K5177*75%*0.8%*-1)),"")</f>
        <v/>
      </c>
      <c r="N5177" s="545"/>
      <c r="O5177" s="541"/>
      <c r="P5177" s="541"/>
      <c r="Q5177" s="537"/>
      <c r="R5177" s="537"/>
      <c r="S5177" s="537"/>
    </row>
    <row r="5178" spans="2:19" ht="18.75" customHeight="1">
      <c r="B5178" s="540"/>
      <c r="C5178" s="540"/>
      <c r="D5178" s="538" t="str">
        <f ca="1">IFERROR(_xludf.XLOOKUP(E5178,예산코드!D:D,예산코드!A:A),"")</f>
        <v/>
      </c>
      <c r="E5178" s="540"/>
      <c r="F5178" s="542"/>
      <c r="G5178" s="506"/>
      <c r="H5178" s="507"/>
      <c r="I5178" s="540"/>
      <c r="J5178" s="540"/>
      <c r="K5178" s="543"/>
      <c r="L5178" s="543"/>
      <c r="M5178" s="543" t="str">
        <f t="array" aca="1" ref="M5178" ca="1">IFERROR(_xludf.IFS(지출내역_LMT!$J5178="원천",지출내역_LMT!$K5178*3.3%*-1,지출내역_LMT!$J5178="원천/고용",SUM(지출내역_LMT!$K5178*3.3%*-1,지출내역_LMT!$K5178*75%*0.8%*-1)),"")</f>
        <v/>
      </c>
      <c r="N5178" s="543"/>
      <c r="O5178" s="540"/>
      <c r="P5178" s="540"/>
      <c r="Q5178" s="537"/>
      <c r="R5178" s="537"/>
      <c r="S5178" s="537"/>
    </row>
    <row r="5179" spans="2:19" ht="18.75" customHeight="1">
      <c r="B5179" s="541"/>
      <c r="C5179" s="541"/>
      <c r="D5179" s="538" t="str">
        <f ca="1">IFERROR(_xludf.XLOOKUP(E5179,예산코드!D:D,예산코드!A:A),"")</f>
        <v/>
      </c>
      <c r="E5179" s="541"/>
      <c r="F5179" s="544"/>
      <c r="G5179" s="508"/>
      <c r="H5179" s="509"/>
      <c r="I5179" s="541"/>
      <c r="J5179" s="541"/>
      <c r="K5179" s="545"/>
      <c r="L5179" s="545"/>
      <c r="M5179" s="545" t="str">
        <f t="array" aca="1" ref="M5179" ca="1">IFERROR(_xludf.IFS(지출내역_LMT!$J5179="원천",지출내역_LMT!$K5179*3.3%*-1,지출내역_LMT!$J5179="원천/고용",SUM(지출내역_LMT!$K5179*3.3%*-1,지출내역_LMT!$K5179*75%*0.8%*-1)),"")</f>
        <v/>
      </c>
      <c r="N5179" s="545"/>
      <c r="O5179" s="541"/>
      <c r="P5179" s="541"/>
      <c r="Q5179" s="537"/>
      <c r="R5179" s="537"/>
      <c r="S5179" s="537"/>
    </row>
    <row r="5180" spans="2:19" ht="18.75" customHeight="1">
      <c r="B5180" s="540"/>
      <c r="C5180" s="540"/>
      <c r="D5180" s="538" t="str">
        <f ca="1">IFERROR(_xludf.XLOOKUP(E5180,예산코드!D:D,예산코드!A:A),"")</f>
        <v/>
      </c>
      <c r="E5180" s="540"/>
      <c r="F5180" s="542"/>
      <c r="G5180" s="506"/>
      <c r="H5180" s="507"/>
      <c r="I5180" s="540"/>
      <c r="J5180" s="540"/>
      <c r="K5180" s="543"/>
      <c r="L5180" s="543"/>
      <c r="M5180" s="543" t="str">
        <f t="array" aca="1" ref="M5180" ca="1">IFERROR(_xludf.IFS(지출내역_LMT!$J5180="원천",지출내역_LMT!$K5180*3.3%*-1,지출내역_LMT!$J5180="원천/고용",SUM(지출내역_LMT!$K5180*3.3%*-1,지출내역_LMT!$K5180*75%*0.8%*-1)),"")</f>
        <v/>
      </c>
      <c r="N5180" s="543"/>
      <c r="O5180" s="540"/>
      <c r="P5180" s="540"/>
      <c r="Q5180" s="537"/>
      <c r="R5180" s="537"/>
      <c r="S5180" s="537"/>
    </row>
    <row r="5181" spans="2:19" ht="18.75" customHeight="1">
      <c r="B5181" s="541"/>
      <c r="C5181" s="541"/>
      <c r="D5181" s="538" t="str">
        <f ca="1">IFERROR(_xludf.XLOOKUP(E5181,예산코드!D:D,예산코드!A:A),"")</f>
        <v/>
      </c>
      <c r="E5181" s="541"/>
      <c r="F5181" s="544"/>
      <c r="G5181" s="508"/>
      <c r="H5181" s="509"/>
      <c r="I5181" s="541"/>
      <c r="J5181" s="541"/>
      <c r="K5181" s="545"/>
      <c r="L5181" s="545"/>
      <c r="M5181" s="545" t="str">
        <f t="array" aca="1" ref="M5181" ca="1">IFERROR(_xludf.IFS(지출내역_LMT!$J5181="원천",지출내역_LMT!$K5181*3.3%*-1,지출내역_LMT!$J5181="원천/고용",SUM(지출내역_LMT!$K5181*3.3%*-1,지출내역_LMT!$K5181*75%*0.8%*-1)),"")</f>
        <v/>
      </c>
      <c r="N5181" s="545"/>
      <c r="O5181" s="541"/>
      <c r="P5181" s="541"/>
      <c r="Q5181" s="537"/>
      <c r="R5181" s="537"/>
      <c r="S5181" s="537"/>
    </row>
    <row r="5182" spans="2:19" ht="18.75" customHeight="1">
      <c r="B5182" s="540"/>
      <c r="C5182" s="540"/>
      <c r="D5182" s="538" t="str">
        <f ca="1">IFERROR(_xludf.XLOOKUP(E5182,예산코드!D:D,예산코드!A:A),"")</f>
        <v/>
      </c>
      <c r="E5182" s="540"/>
      <c r="F5182" s="542"/>
      <c r="G5182" s="506"/>
      <c r="H5182" s="507"/>
      <c r="I5182" s="540"/>
      <c r="J5182" s="540"/>
      <c r="K5182" s="543"/>
      <c r="L5182" s="543"/>
      <c r="M5182" s="543" t="str">
        <f t="array" aca="1" ref="M5182" ca="1">IFERROR(_xludf.IFS(지출내역_LMT!$J5182="원천",지출내역_LMT!$K5182*3.3%*-1,지출내역_LMT!$J5182="원천/고용",SUM(지출내역_LMT!$K5182*3.3%*-1,지출내역_LMT!$K5182*75%*0.8%*-1)),"")</f>
        <v/>
      </c>
      <c r="N5182" s="543"/>
      <c r="O5182" s="540"/>
      <c r="P5182" s="540"/>
      <c r="Q5182" s="537"/>
      <c r="R5182" s="537"/>
      <c r="S5182" s="537"/>
    </row>
    <row r="5183" spans="2:19" ht="18.75" customHeight="1">
      <c r="B5183" s="541"/>
      <c r="C5183" s="541"/>
      <c r="D5183" s="538" t="str">
        <f ca="1">IFERROR(_xludf.XLOOKUP(E5183,예산코드!D:D,예산코드!A:A),"")</f>
        <v/>
      </c>
      <c r="E5183" s="541"/>
      <c r="F5183" s="544"/>
      <c r="G5183" s="508"/>
      <c r="H5183" s="509"/>
      <c r="I5183" s="541"/>
      <c r="J5183" s="541"/>
      <c r="K5183" s="545"/>
      <c r="L5183" s="545"/>
      <c r="M5183" s="545" t="str">
        <f t="array" aca="1" ref="M5183" ca="1">IFERROR(_xludf.IFS(지출내역_LMT!$J5183="원천",지출내역_LMT!$K5183*3.3%*-1,지출내역_LMT!$J5183="원천/고용",SUM(지출내역_LMT!$K5183*3.3%*-1,지출내역_LMT!$K5183*75%*0.8%*-1)),"")</f>
        <v/>
      </c>
      <c r="N5183" s="545"/>
      <c r="O5183" s="541"/>
      <c r="P5183" s="541"/>
      <c r="Q5183" s="537"/>
      <c r="R5183" s="537"/>
      <c r="S5183" s="537"/>
    </row>
    <row r="5184" spans="2:19" ht="18.75" customHeight="1">
      <c r="B5184" s="540"/>
      <c r="C5184" s="540"/>
      <c r="D5184" s="538" t="str">
        <f ca="1">IFERROR(_xludf.XLOOKUP(E5184,예산코드!D:D,예산코드!A:A),"")</f>
        <v/>
      </c>
      <c r="E5184" s="540"/>
      <c r="F5184" s="542"/>
      <c r="G5184" s="506"/>
      <c r="H5184" s="507"/>
      <c r="I5184" s="540"/>
      <c r="J5184" s="540"/>
      <c r="K5184" s="543"/>
      <c r="L5184" s="543"/>
      <c r="M5184" s="543" t="str">
        <f t="array" aca="1" ref="M5184" ca="1">IFERROR(_xludf.IFS(지출내역_LMT!$J5184="원천",지출내역_LMT!$K5184*3.3%*-1,지출내역_LMT!$J5184="원천/고용",SUM(지출내역_LMT!$K5184*3.3%*-1,지출내역_LMT!$K5184*75%*0.8%*-1)),"")</f>
        <v/>
      </c>
      <c r="N5184" s="543"/>
      <c r="O5184" s="540"/>
      <c r="P5184" s="540"/>
      <c r="Q5184" s="537"/>
      <c r="R5184" s="537"/>
      <c r="S5184" s="537"/>
    </row>
    <row r="5185" spans="2:19" ht="18.75" customHeight="1">
      <c r="B5185" s="541"/>
      <c r="C5185" s="541"/>
      <c r="D5185" s="538" t="str">
        <f ca="1">IFERROR(_xludf.XLOOKUP(E5185,예산코드!D:D,예산코드!A:A),"")</f>
        <v/>
      </c>
      <c r="E5185" s="541"/>
      <c r="F5185" s="544"/>
      <c r="G5185" s="508"/>
      <c r="H5185" s="509"/>
      <c r="I5185" s="541"/>
      <c r="J5185" s="541"/>
      <c r="K5185" s="545"/>
      <c r="L5185" s="545"/>
      <c r="M5185" s="545" t="str">
        <f t="array" aca="1" ref="M5185" ca="1">IFERROR(_xludf.IFS(지출내역_LMT!$J5185="원천",지출내역_LMT!$K5185*3.3%*-1,지출내역_LMT!$J5185="원천/고용",SUM(지출내역_LMT!$K5185*3.3%*-1,지출내역_LMT!$K5185*75%*0.8%*-1)),"")</f>
        <v/>
      </c>
      <c r="N5185" s="545"/>
      <c r="O5185" s="541"/>
      <c r="P5185" s="541"/>
      <c r="Q5185" s="537"/>
      <c r="R5185" s="537"/>
      <c r="S5185" s="537"/>
    </row>
    <row r="5186" spans="2:19" ht="18.75" customHeight="1">
      <c r="B5186" s="540"/>
      <c r="C5186" s="540"/>
      <c r="D5186" s="538" t="str">
        <f ca="1">IFERROR(_xludf.XLOOKUP(E5186,예산코드!D:D,예산코드!A:A),"")</f>
        <v/>
      </c>
      <c r="E5186" s="540"/>
      <c r="F5186" s="542"/>
      <c r="G5186" s="506"/>
      <c r="H5186" s="507"/>
      <c r="I5186" s="540"/>
      <c r="J5186" s="540"/>
      <c r="K5186" s="543"/>
      <c r="L5186" s="543"/>
      <c r="M5186" s="543" t="str">
        <f t="array" aca="1" ref="M5186" ca="1">IFERROR(_xludf.IFS(지출내역_LMT!$J5186="원천",지출내역_LMT!$K5186*3.3%*-1,지출내역_LMT!$J5186="원천/고용",SUM(지출내역_LMT!$K5186*3.3%*-1,지출내역_LMT!$K5186*75%*0.8%*-1)),"")</f>
        <v/>
      </c>
      <c r="N5186" s="543"/>
      <c r="O5186" s="540"/>
      <c r="P5186" s="540"/>
      <c r="Q5186" s="537"/>
      <c r="R5186" s="537"/>
      <c r="S5186" s="537"/>
    </row>
    <row r="5187" spans="2:19" ht="18.75" customHeight="1">
      <c r="B5187" s="541"/>
      <c r="C5187" s="541"/>
      <c r="D5187" s="538" t="str">
        <f ca="1">IFERROR(_xludf.XLOOKUP(E5187,예산코드!D:D,예산코드!A:A),"")</f>
        <v/>
      </c>
      <c r="E5187" s="541"/>
      <c r="F5187" s="544"/>
      <c r="G5187" s="508"/>
      <c r="H5187" s="509"/>
      <c r="I5187" s="541"/>
      <c r="J5187" s="541"/>
      <c r="K5187" s="545"/>
      <c r="L5187" s="545"/>
      <c r="M5187" s="545" t="str">
        <f t="array" aca="1" ref="M5187" ca="1">IFERROR(_xludf.IFS(지출내역_LMT!$J5187="원천",지출내역_LMT!$K5187*3.3%*-1,지출내역_LMT!$J5187="원천/고용",SUM(지출내역_LMT!$K5187*3.3%*-1,지출내역_LMT!$K5187*75%*0.8%*-1)),"")</f>
        <v/>
      </c>
      <c r="N5187" s="545"/>
      <c r="O5187" s="541"/>
      <c r="P5187" s="541"/>
      <c r="Q5187" s="537"/>
      <c r="R5187" s="537"/>
      <c r="S5187" s="537"/>
    </row>
    <row r="5188" spans="2:19" ht="18.75" customHeight="1">
      <c r="B5188" s="540"/>
      <c r="C5188" s="540"/>
      <c r="D5188" s="538" t="str">
        <f ca="1">IFERROR(_xludf.XLOOKUP(E5188,예산코드!D:D,예산코드!A:A),"")</f>
        <v/>
      </c>
      <c r="E5188" s="540"/>
      <c r="F5188" s="542"/>
      <c r="G5188" s="506"/>
      <c r="H5188" s="507"/>
      <c r="I5188" s="540"/>
      <c r="J5188" s="540"/>
      <c r="K5188" s="543"/>
      <c r="L5188" s="543"/>
      <c r="M5188" s="543" t="str">
        <f t="array" aca="1" ref="M5188" ca="1">IFERROR(_xludf.IFS(지출내역_LMT!$J5188="원천",지출내역_LMT!$K5188*3.3%*-1,지출내역_LMT!$J5188="원천/고용",SUM(지출내역_LMT!$K5188*3.3%*-1,지출내역_LMT!$K5188*75%*0.8%*-1)),"")</f>
        <v/>
      </c>
      <c r="N5188" s="543"/>
      <c r="O5188" s="540"/>
      <c r="P5188" s="540"/>
      <c r="Q5188" s="537"/>
      <c r="R5188" s="537"/>
      <c r="S5188" s="537"/>
    </row>
    <row r="5189" spans="2:19" ht="18.75" customHeight="1">
      <c r="B5189" s="541"/>
      <c r="C5189" s="541"/>
      <c r="D5189" s="538" t="str">
        <f ca="1">IFERROR(_xludf.XLOOKUP(E5189,예산코드!D:D,예산코드!A:A),"")</f>
        <v/>
      </c>
      <c r="E5189" s="541"/>
      <c r="F5189" s="544"/>
      <c r="G5189" s="508"/>
      <c r="H5189" s="509"/>
      <c r="I5189" s="541"/>
      <c r="J5189" s="541"/>
      <c r="K5189" s="545"/>
      <c r="L5189" s="545"/>
      <c r="M5189" s="545" t="str">
        <f t="array" aca="1" ref="M5189" ca="1">IFERROR(_xludf.IFS(지출내역_LMT!$J5189="원천",지출내역_LMT!$K5189*3.3%*-1,지출내역_LMT!$J5189="원천/고용",SUM(지출내역_LMT!$K5189*3.3%*-1,지출내역_LMT!$K5189*75%*0.8%*-1)),"")</f>
        <v/>
      </c>
      <c r="N5189" s="545"/>
      <c r="O5189" s="541"/>
      <c r="P5189" s="541"/>
      <c r="Q5189" s="537"/>
      <c r="R5189" s="537"/>
      <c r="S5189" s="537"/>
    </row>
    <row r="5190" spans="2:19" ht="18.75" customHeight="1">
      <c r="B5190" s="540"/>
      <c r="C5190" s="540"/>
      <c r="D5190" s="538" t="str">
        <f ca="1">IFERROR(_xludf.XLOOKUP(E5190,예산코드!D:D,예산코드!A:A),"")</f>
        <v/>
      </c>
      <c r="E5190" s="540"/>
      <c r="F5190" s="542"/>
      <c r="G5190" s="506"/>
      <c r="H5190" s="507"/>
      <c r="I5190" s="540"/>
      <c r="J5190" s="540"/>
      <c r="K5190" s="543"/>
      <c r="L5190" s="543"/>
      <c r="M5190" s="543" t="str">
        <f t="array" aca="1" ref="M5190" ca="1">IFERROR(_xludf.IFS(지출내역_LMT!$J5190="원천",지출내역_LMT!$K5190*3.3%*-1,지출내역_LMT!$J5190="원천/고용",SUM(지출내역_LMT!$K5190*3.3%*-1,지출내역_LMT!$K5190*75%*0.8%*-1)),"")</f>
        <v/>
      </c>
      <c r="N5190" s="543"/>
      <c r="O5190" s="540"/>
      <c r="P5190" s="540"/>
      <c r="Q5190" s="537"/>
      <c r="R5190" s="537"/>
      <c r="S5190" s="537"/>
    </row>
    <row r="5191" spans="2:19" ht="18.75" customHeight="1">
      <c r="B5191" s="541"/>
      <c r="C5191" s="541"/>
      <c r="D5191" s="538" t="str">
        <f ca="1">IFERROR(_xludf.XLOOKUP(E5191,예산코드!D:D,예산코드!A:A),"")</f>
        <v/>
      </c>
      <c r="E5191" s="541"/>
      <c r="F5191" s="544"/>
      <c r="G5191" s="508"/>
      <c r="H5191" s="509"/>
      <c r="I5191" s="541"/>
      <c r="J5191" s="541"/>
      <c r="K5191" s="545"/>
      <c r="L5191" s="545"/>
      <c r="M5191" s="545" t="str">
        <f t="array" aca="1" ref="M5191" ca="1">IFERROR(_xludf.IFS(지출내역_LMT!$J5191="원천",지출내역_LMT!$K5191*3.3%*-1,지출내역_LMT!$J5191="원천/고용",SUM(지출내역_LMT!$K5191*3.3%*-1,지출내역_LMT!$K5191*75%*0.8%*-1)),"")</f>
        <v/>
      </c>
      <c r="N5191" s="545"/>
      <c r="O5191" s="541"/>
      <c r="P5191" s="541"/>
      <c r="Q5191" s="537"/>
      <c r="R5191" s="537"/>
      <c r="S5191" s="537"/>
    </row>
    <row r="5192" spans="2:19" ht="18.75" customHeight="1">
      <c r="B5192" s="540"/>
      <c r="C5192" s="540"/>
      <c r="D5192" s="538" t="str">
        <f ca="1">IFERROR(_xludf.XLOOKUP(E5192,예산코드!D:D,예산코드!A:A),"")</f>
        <v/>
      </c>
      <c r="E5192" s="540"/>
      <c r="F5192" s="542"/>
      <c r="G5192" s="506"/>
      <c r="H5192" s="507"/>
      <c r="I5192" s="540"/>
      <c r="J5192" s="540"/>
      <c r="K5192" s="543"/>
      <c r="L5192" s="543"/>
      <c r="M5192" s="543" t="str">
        <f t="array" aca="1" ref="M5192" ca="1">IFERROR(_xludf.IFS(지출내역_LMT!$J5192="원천",지출내역_LMT!$K5192*3.3%*-1,지출내역_LMT!$J5192="원천/고용",SUM(지출내역_LMT!$K5192*3.3%*-1,지출내역_LMT!$K5192*75%*0.8%*-1)),"")</f>
        <v/>
      </c>
      <c r="N5192" s="543"/>
      <c r="O5192" s="540"/>
      <c r="P5192" s="540"/>
      <c r="Q5192" s="537"/>
      <c r="R5192" s="537"/>
      <c r="S5192" s="537"/>
    </row>
    <row r="5193" spans="2:19" ht="18.75" customHeight="1">
      <c r="B5193" s="541"/>
      <c r="C5193" s="541"/>
      <c r="D5193" s="538" t="str">
        <f ca="1">IFERROR(_xludf.XLOOKUP(E5193,예산코드!D:D,예산코드!A:A),"")</f>
        <v/>
      </c>
      <c r="E5193" s="541"/>
      <c r="F5193" s="544"/>
      <c r="G5193" s="508"/>
      <c r="H5193" s="509"/>
      <c r="I5193" s="541"/>
      <c r="J5193" s="541"/>
      <c r="K5193" s="545"/>
      <c r="L5193" s="545"/>
      <c r="M5193" s="545" t="str">
        <f t="array" aca="1" ref="M5193" ca="1">IFERROR(_xludf.IFS(지출내역_LMT!$J5193="원천",지출내역_LMT!$K5193*3.3%*-1,지출내역_LMT!$J5193="원천/고용",SUM(지출내역_LMT!$K5193*3.3%*-1,지출내역_LMT!$K5193*75%*0.8%*-1)),"")</f>
        <v/>
      </c>
      <c r="N5193" s="545"/>
      <c r="O5193" s="541"/>
      <c r="P5193" s="541"/>
      <c r="Q5193" s="537"/>
      <c r="R5193" s="537"/>
      <c r="S5193" s="537"/>
    </row>
    <row r="5194" spans="2:19" ht="18.75" customHeight="1">
      <c r="B5194" s="540"/>
      <c r="C5194" s="540"/>
      <c r="D5194" s="538" t="str">
        <f ca="1">IFERROR(_xludf.XLOOKUP(E5194,예산코드!D:D,예산코드!A:A),"")</f>
        <v/>
      </c>
      <c r="E5194" s="540"/>
      <c r="F5194" s="542"/>
      <c r="G5194" s="506"/>
      <c r="H5194" s="507"/>
      <c r="I5194" s="540"/>
      <c r="J5194" s="540"/>
      <c r="K5194" s="543"/>
      <c r="L5194" s="543"/>
      <c r="M5194" s="543" t="str">
        <f t="array" aca="1" ref="M5194" ca="1">IFERROR(_xludf.IFS(지출내역_LMT!$J5194="원천",지출내역_LMT!$K5194*3.3%*-1,지출내역_LMT!$J5194="원천/고용",SUM(지출내역_LMT!$K5194*3.3%*-1,지출내역_LMT!$K5194*75%*0.8%*-1)),"")</f>
        <v/>
      </c>
      <c r="N5194" s="543"/>
      <c r="O5194" s="540"/>
      <c r="P5194" s="540"/>
      <c r="Q5194" s="537"/>
      <c r="R5194" s="537"/>
      <c r="S5194" s="537"/>
    </row>
    <row r="5195" spans="2:19" ht="18.75" customHeight="1">
      <c r="B5195" s="541"/>
      <c r="C5195" s="541"/>
      <c r="D5195" s="538" t="str">
        <f ca="1">IFERROR(_xludf.XLOOKUP(E5195,예산코드!D:D,예산코드!A:A),"")</f>
        <v/>
      </c>
      <c r="E5195" s="541"/>
      <c r="F5195" s="544"/>
      <c r="G5195" s="508"/>
      <c r="H5195" s="509"/>
      <c r="I5195" s="541"/>
      <c r="J5195" s="541"/>
      <c r="K5195" s="545"/>
      <c r="L5195" s="545"/>
      <c r="M5195" s="545" t="str">
        <f t="array" aca="1" ref="M5195" ca="1">IFERROR(_xludf.IFS(지출내역_LMT!$J5195="원천",지출내역_LMT!$K5195*3.3%*-1,지출내역_LMT!$J5195="원천/고용",SUM(지출내역_LMT!$K5195*3.3%*-1,지출내역_LMT!$K5195*75%*0.8%*-1)),"")</f>
        <v/>
      </c>
      <c r="N5195" s="545"/>
      <c r="O5195" s="541"/>
      <c r="P5195" s="541"/>
      <c r="Q5195" s="537"/>
      <c r="R5195" s="537"/>
      <c r="S5195" s="537"/>
    </row>
    <row r="5196" spans="2:19" ht="18.75" customHeight="1">
      <c r="B5196" s="540"/>
      <c r="C5196" s="540"/>
      <c r="D5196" s="538" t="str">
        <f ca="1">IFERROR(_xludf.XLOOKUP(E5196,예산코드!D:D,예산코드!A:A),"")</f>
        <v/>
      </c>
      <c r="E5196" s="540"/>
      <c r="F5196" s="542"/>
      <c r="G5196" s="506"/>
      <c r="H5196" s="507"/>
      <c r="I5196" s="540"/>
      <c r="J5196" s="540"/>
      <c r="K5196" s="543"/>
      <c r="L5196" s="543"/>
      <c r="M5196" s="543" t="str">
        <f t="array" aca="1" ref="M5196" ca="1">IFERROR(_xludf.IFS(지출내역_LMT!$J5196="원천",지출내역_LMT!$K5196*3.3%*-1,지출내역_LMT!$J5196="원천/고용",SUM(지출내역_LMT!$K5196*3.3%*-1,지출내역_LMT!$K5196*75%*0.8%*-1)),"")</f>
        <v/>
      </c>
      <c r="N5196" s="543"/>
      <c r="O5196" s="540"/>
      <c r="P5196" s="540"/>
      <c r="Q5196" s="537"/>
      <c r="R5196" s="537"/>
      <c r="S5196" s="537"/>
    </row>
    <row r="5197" spans="2:19" ht="18.75" customHeight="1">
      <c r="B5197" s="541"/>
      <c r="C5197" s="541"/>
      <c r="D5197" s="538" t="str">
        <f ca="1">IFERROR(_xludf.XLOOKUP(E5197,예산코드!D:D,예산코드!A:A),"")</f>
        <v/>
      </c>
      <c r="E5197" s="541"/>
      <c r="F5197" s="544"/>
      <c r="G5197" s="508"/>
      <c r="H5197" s="509"/>
      <c r="I5197" s="541"/>
      <c r="J5197" s="541"/>
      <c r="K5197" s="545"/>
      <c r="L5197" s="545"/>
      <c r="M5197" s="545" t="str">
        <f t="array" aca="1" ref="M5197" ca="1">IFERROR(_xludf.IFS(지출내역_LMT!$J5197="원천",지출내역_LMT!$K5197*3.3%*-1,지출내역_LMT!$J5197="원천/고용",SUM(지출내역_LMT!$K5197*3.3%*-1,지출내역_LMT!$K5197*75%*0.8%*-1)),"")</f>
        <v/>
      </c>
      <c r="N5197" s="545"/>
      <c r="O5197" s="541"/>
      <c r="P5197" s="541"/>
      <c r="Q5197" s="537"/>
      <c r="R5197" s="537"/>
      <c r="S5197" s="537"/>
    </row>
    <row r="5198" spans="2:19" ht="18.75" customHeight="1">
      <c r="B5198" s="540"/>
      <c r="C5198" s="540"/>
      <c r="D5198" s="538" t="str">
        <f ca="1">IFERROR(_xludf.XLOOKUP(E5198,예산코드!D:D,예산코드!A:A),"")</f>
        <v/>
      </c>
      <c r="E5198" s="540"/>
      <c r="F5198" s="542"/>
      <c r="G5198" s="506"/>
      <c r="H5198" s="507"/>
      <c r="I5198" s="540"/>
      <c r="J5198" s="540"/>
      <c r="K5198" s="543"/>
      <c r="L5198" s="543"/>
      <c r="M5198" s="543" t="str">
        <f t="array" aca="1" ref="M5198" ca="1">IFERROR(_xludf.IFS(지출내역_LMT!$J5198="원천",지출내역_LMT!$K5198*3.3%*-1,지출내역_LMT!$J5198="원천/고용",SUM(지출내역_LMT!$K5198*3.3%*-1,지출내역_LMT!$K5198*75%*0.8%*-1)),"")</f>
        <v/>
      </c>
      <c r="N5198" s="543"/>
      <c r="O5198" s="540"/>
      <c r="P5198" s="540"/>
      <c r="Q5198" s="537"/>
      <c r="R5198" s="537"/>
      <c r="S5198" s="537"/>
    </row>
    <row r="5199" spans="2:19" ht="18.75" customHeight="1">
      <c r="B5199" s="541"/>
      <c r="C5199" s="541"/>
      <c r="D5199" s="538" t="str">
        <f ca="1">IFERROR(_xludf.XLOOKUP(E5199,예산코드!D:D,예산코드!A:A),"")</f>
        <v/>
      </c>
      <c r="E5199" s="541"/>
      <c r="F5199" s="544"/>
      <c r="G5199" s="508"/>
      <c r="H5199" s="509"/>
      <c r="I5199" s="541"/>
      <c r="J5199" s="541"/>
      <c r="K5199" s="545"/>
      <c r="L5199" s="545"/>
      <c r="M5199" s="545" t="str">
        <f t="array" aca="1" ref="M5199" ca="1">IFERROR(_xludf.IFS(지출내역_LMT!$J5199="원천",지출내역_LMT!$K5199*3.3%*-1,지출내역_LMT!$J5199="원천/고용",SUM(지출내역_LMT!$K5199*3.3%*-1,지출내역_LMT!$K5199*75%*0.8%*-1)),"")</f>
        <v/>
      </c>
      <c r="N5199" s="545"/>
      <c r="O5199" s="541"/>
      <c r="P5199" s="541"/>
      <c r="Q5199" s="537"/>
      <c r="R5199" s="537"/>
      <c r="S5199" s="537"/>
    </row>
    <row r="5200" spans="2:19" ht="18.75" customHeight="1">
      <c r="B5200" s="540"/>
      <c r="C5200" s="540"/>
      <c r="D5200" s="538" t="str">
        <f ca="1">IFERROR(_xludf.XLOOKUP(E5200,예산코드!D:D,예산코드!A:A),"")</f>
        <v/>
      </c>
      <c r="E5200" s="540"/>
      <c r="F5200" s="542"/>
      <c r="G5200" s="506"/>
      <c r="H5200" s="507"/>
      <c r="I5200" s="540"/>
      <c r="J5200" s="540"/>
      <c r="K5200" s="543"/>
      <c r="L5200" s="543"/>
      <c r="M5200" s="543" t="str">
        <f t="array" aca="1" ref="M5200" ca="1">IFERROR(_xludf.IFS(지출내역_LMT!$J5200="원천",지출내역_LMT!$K5200*3.3%*-1,지출내역_LMT!$J5200="원천/고용",SUM(지출내역_LMT!$K5200*3.3%*-1,지출내역_LMT!$K5200*75%*0.8%*-1)),"")</f>
        <v/>
      </c>
      <c r="N5200" s="543"/>
      <c r="O5200" s="540"/>
      <c r="P5200" s="540"/>
      <c r="Q5200" s="537"/>
      <c r="R5200" s="537"/>
      <c r="S5200" s="537"/>
    </row>
    <row r="5201" spans="2:19" ht="18.75" customHeight="1">
      <c r="B5201" s="541"/>
      <c r="C5201" s="541"/>
      <c r="D5201" s="538" t="str">
        <f ca="1">IFERROR(_xludf.XLOOKUP(E5201,예산코드!D:D,예산코드!A:A),"")</f>
        <v/>
      </c>
      <c r="E5201" s="541"/>
      <c r="F5201" s="544"/>
      <c r="G5201" s="508"/>
      <c r="H5201" s="509"/>
      <c r="I5201" s="541"/>
      <c r="J5201" s="541"/>
      <c r="K5201" s="545"/>
      <c r="L5201" s="545"/>
      <c r="M5201" s="545" t="str">
        <f t="array" aca="1" ref="M5201" ca="1">IFERROR(_xludf.IFS(지출내역_LMT!$J5201="원천",지출내역_LMT!$K5201*3.3%*-1,지출내역_LMT!$J5201="원천/고용",SUM(지출내역_LMT!$K5201*3.3%*-1,지출내역_LMT!$K5201*75%*0.8%*-1)),"")</f>
        <v/>
      </c>
      <c r="N5201" s="545"/>
      <c r="O5201" s="541"/>
      <c r="P5201" s="541"/>
      <c r="Q5201" s="537"/>
      <c r="R5201" s="537"/>
      <c r="S5201" s="537"/>
    </row>
    <row r="5202" spans="2:19" ht="18.75" customHeight="1">
      <c r="B5202" s="540"/>
      <c r="C5202" s="540"/>
      <c r="D5202" s="538" t="str">
        <f ca="1">IFERROR(_xludf.XLOOKUP(E5202,예산코드!D:D,예산코드!A:A),"")</f>
        <v/>
      </c>
      <c r="E5202" s="540"/>
      <c r="F5202" s="542"/>
      <c r="G5202" s="506"/>
      <c r="H5202" s="507"/>
      <c r="I5202" s="540"/>
      <c r="J5202" s="540"/>
      <c r="K5202" s="543"/>
      <c r="L5202" s="543"/>
      <c r="M5202" s="543" t="str">
        <f t="array" aca="1" ref="M5202" ca="1">IFERROR(_xludf.IFS(지출내역_LMT!$J5202="원천",지출내역_LMT!$K5202*3.3%*-1,지출내역_LMT!$J5202="원천/고용",SUM(지출내역_LMT!$K5202*3.3%*-1,지출내역_LMT!$K5202*75%*0.8%*-1)),"")</f>
        <v/>
      </c>
      <c r="N5202" s="543"/>
      <c r="O5202" s="540"/>
      <c r="P5202" s="540"/>
      <c r="Q5202" s="537"/>
      <c r="R5202" s="537"/>
      <c r="S5202" s="537"/>
    </row>
    <row r="5203" spans="2:19" ht="18.75" customHeight="1">
      <c r="B5203" s="541"/>
      <c r="C5203" s="541"/>
      <c r="D5203" s="538" t="str">
        <f ca="1">IFERROR(_xludf.XLOOKUP(E5203,예산코드!D:D,예산코드!A:A),"")</f>
        <v/>
      </c>
      <c r="E5203" s="541"/>
      <c r="F5203" s="544"/>
      <c r="G5203" s="508"/>
      <c r="H5203" s="509"/>
      <c r="I5203" s="541"/>
      <c r="J5203" s="541"/>
      <c r="K5203" s="545"/>
      <c r="L5203" s="545"/>
      <c r="M5203" s="545" t="str">
        <f t="array" aca="1" ref="M5203" ca="1">IFERROR(_xludf.IFS(지출내역_LMT!$J5203="원천",지출내역_LMT!$K5203*3.3%*-1,지출내역_LMT!$J5203="원천/고용",SUM(지출내역_LMT!$K5203*3.3%*-1,지출내역_LMT!$K5203*75%*0.8%*-1)),"")</f>
        <v/>
      </c>
      <c r="N5203" s="545"/>
      <c r="O5203" s="541"/>
      <c r="P5203" s="541"/>
      <c r="Q5203" s="537"/>
      <c r="R5203" s="537"/>
      <c r="S5203" s="537"/>
    </row>
    <row r="5204" spans="2:19" ht="18.75" customHeight="1">
      <c r="B5204" s="540"/>
      <c r="C5204" s="540"/>
      <c r="D5204" s="538" t="str">
        <f ca="1">IFERROR(_xludf.XLOOKUP(E5204,예산코드!D:D,예산코드!A:A),"")</f>
        <v/>
      </c>
      <c r="E5204" s="540"/>
      <c r="F5204" s="542"/>
      <c r="G5204" s="506"/>
      <c r="H5204" s="507"/>
      <c r="I5204" s="540"/>
      <c r="J5204" s="540"/>
      <c r="K5204" s="543"/>
      <c r="L5204" s="543"/>
      <c r="M5204" s="543" t="str">
        <f t="array" aca="1" ref="M5204" ca="1">IFERROR(_xludf.IFS(지출내역_LMT!$J5204="원천",지출내역_LMT!$K5204*3.3%*-1,지출내역_LMT!$J5204="원천/고용",SUM(지출내역_LMT!$K5204*3.3%*-1,지출내역_LMT!$K5204*75%*0.8%*-1)),"")</f>
        <v/>
      </c>
      <c r="N5204" s="543"/>
      <c r="O5204" s="540"/>
      <c r="P5204" s="540"/>
      <c r="Q5204" s="537"/>
      <c r="R5204" s="537"/>
      <c r="S5204" s="537"/>
    </row>
    <row r="5205" spans="2:19" ht="18.75" customHeight="1">
      <c r="B5205" s="541"/>
      <c r="C5205" s="541"/>
      <c r="D5205" s="538" t="str">
        <f ca="1">IFERROR(_xludf.XLOOKUP(E5205,예산코드!D:D,예산코드!A:A),"")</f>
        <v/>
      </c>
      <c r="E5205" s="541"/>
      <c r="F5205" s="544"/>
      <c r="G5205" s="508"/>
      <c r="H5205" s="509"/>
      <c r="I5205" s="541"/>
      <c r="J5205" s="541"/>
      <c r="K5205" s="545"/>
      <c r="L5205" s="545"/>
      <c r="M5205" s="545" t="str">
        <f t="array" aca="1" ref="M5205" ca="1">IFERROR(_xludf.IFS(지출내역_LMT!$J5205="원천",지출내역_LMT!$K5205*3.3%*-1,지출내역_LMT!$J5205="원천/고용",SUM(지출내역_LMT!$K5205*3.3%*-1,지출내역_LMT!$K5205*75%*0.8%*-1)),"")</f>
        <v/>
      </c>
      <c r="N5205" s="545"/>
      <c r="O5205" s="541"/>
      <c r="P5205" s="541"/>
      <c r="Q5205" s="537"/>
      <c r="R5205" s="537"/>
      <c r="S5205" s="537"/>
    </row>
    <row r="5206" spans="2:19" ht="18.75" customHeight="1">
      <c r="B5206" s="540"/>
      <c r="C5206" s="540"/>
      <c r="D5206" s="538" t="str">
        <f ca="1">IFERROR(_xludf.XLOOKUP(E5206,예산코드!D:D,예산코드!A:A),"")</f>
        <v/>
      </c>
      <c r="E5206" s="540"/>
      <c r="F5206" s="542"/>
      <c r="G5206" s="506"/>
      <c r="H5206" s="507"/>
      <c r="I5206" s="540"/>
      <c r="J5206" s="540"/>
      <c r="K5206" s="543"/>
      <c r="L5206" s="543"/>
      <c r="M5206" s="543" t="str">
        <f t="array" aca="1" ref="M5206" ca="1">IFERROR(_xludf.IFS(지출내역_LMT!$J5206="원천",지출내역_LMT!$K5206*3.3%*-1,지출내역_LMT!$J5206="원천/고용",SUM(지출내역_LMT!$K5206*3.3%*-1,지출내역_LMT!$K5206*75%*0.8%*-1)),"")</f>
        <v/>
      </c>
      <c r="N5206" s="543"/>
      <c r="O5206" s="540"/>
      <c r="P5206" s="540"/>
      <c r="Q5206" s="537"/>
      <c r="R5206" s="537"/>
      <c r="S5206" s="537"/>
    </row>
    <row r="5207" spans="2:19" ht="18.75" customHeight="1">
      <c r="B5207" s="541"/>
      <c r="C5207" s="541"/>
      <c r="D5207" s="538" t="str">
        <f ca="1">IFERROR(_xludf.XLOOKUP(E5207,예산코드!D:D,예산코드!A:A),"")</f>
        <v/>
      </c>
      <c r="E5207" s="541"/>
      <c r="F5207" s="544"/>
      <c r="G5207" s="508"/>
      <c r="H5207" s="509"/>
      <c r="I5207" s="541"/>
      <c r="J5207" s="541"/>
      <c r="K5207" s="545"/>
      <c r="L5207" s="545"/>
      <c r="M5207" s="545" t="str">
        <f t="array" aca="1" ref="M5207" ca="1">IFERROR(_xludf.IFS(지출내역_LMT!$J5207="원천",지출내역_LMT!$K5207*3.3%*-1,지출내역_LMT!$J5207="원천/고용",SUM(지출내역_LMT!$K5207*3.3%*-1,지출내역_LMT!$K5207*75%*0.8%*-1)),"")</f>
        <v/>
      </c>
      <c r="N5207" s="545"/>
      <c r="O5207" s="541"/>
      <c r="P5207" s="541"/>
      <c r="Q5207" s="537"/>
      <c r="R5207" s="537"/>
      <c r="S5207" s="537"/>
    </row>
    <row r="5208" spans="2:19" ht="18.75" customHeight="1">
      <c r="B5208" s="540"/>
      <c r="C5208" s="540"/>
      <c r="D5208" s="538" t="str">
        <f ca="1">IFERROR(_xludf.XLOOKUP(E5208,예산코드!D:D,예산코드!A:A),"")</f>
        <v/>
      </c>
      <c r="E5208" s="540"/>
      <c r="F5208" s="542"/>
      <c r="G5208" s="506"/>
      <c r="H5208" s="507"/>
      <c r="I5208" s="540"/>
      <c r="J5208" s="540"/>
      <c r="K5208" s="543"/>
      <c r="L5208" s="543"/>
      <c r="M5208" s="543" t="str">
        <f t="array" aca="1" ref="M5208" ca="1">IFERROR(_xludf.IFS(지출내역_LMT!$J5208="원천",지출내역_LMT!$K5208*3.3%*-1,지출내역_LMT!$J5208="원천/고용",SUM(지출내역_LMT!$K5208*3.3%*-1,지출내역_LMT!$K5208*75%*0.8%*-1)),"")</f>
        <v/>
      </c>
      <c r="N5208" s="543"/>
      <c r="O5208" s="540"/>
      <c r="P5208" s="540"/>
      <c r="Q5208" s="537"/>
      <c r="R5208" s="537"/>
      <c r="S5208" s="537"/>
    </row>
    <row r="5209" spans="2:19" ht="18.75" customHeight="1">
      <c r="B5209" s="541"/>
      <c r="C5209" s="541"/>
      <c r="D5209" s="538" t="str">
        <f ca="1">IFERROR(_xludf.XLOOKUP(E5209,예산코드!D:D,예산코드!A:A),"")</f>
        <v/>
      </c>
      <c r="E5209" s="541"/>
      <c r="F5209" s="544"/>
      <c r="G5209" s="508"/>
      <c r="H5209" s="509"/>
      <c r="I5209" s="541"/>
      <c r="J5209" s="541"/>
      <c r="K5209" s="545"/>
      <c r="L5209" s="545"/>
      <c r="M5209" s="545" t="str">
        <f t="array" aca="1" ref="M5209" ca="1">IFERROR(_xludf.IFS(지출내역_LMT!$J5209="원천",지출내역_LMT!$K5209*3.3%*-1,지출내역_LMT!$J5209="원천/고용",SUM(지출내역_LMT!$K5209*3.3%*-1,지출내역_LMT!$K5209*75%*0.8%*-1)),"")</f>
        <v/>
      </c>
      <c r="N5209" s="545"/>
      <c r="O5209" s="541"/>
      <c r="P5209" s="541"/>
      <c r="Q5209" s="537"/>
      <c r="R5209" s="537"/>
      <c r="S5209" s="537"/>
    </row>
    <row r="5210" spans="2:19" ht="18.75" customHeight="1">
      <c r="B5210" s="540"/>
      <c r="C5210" s="540"/>
      <c r="D5210" s="538" t="str">
        <f ca="1">IFERROR(_xludf.XLOOKUP(E5210,예산코드!D:D,예산코드!A:A),"")</f>
        <v/>
      </c>
      <c r="E5210" s="540"/>
      <c r="F5210" s="542"/>
      <c r="G5210" s="506"/>
      <c r="H5210" s="507"/>
      <c r="I5210" s="540"/>
      <c r="J5210" s="540"/>
      <c r="K5210" s="543"/>
      <c r="L5210" s="543"/>
      <c r="M5210" s="543" t="str">
        <f t="array" aca="1" ref="M5210" ca="1">IFERROR(_xludf.IFS(지출내역_LMT!$J5210="원천",지출내역_LMT!$K5210*3.3%*-1,지출내역_LMT!$J5210="원천/고용",SUM(지출내역_LMT!$K5210*3.3%*-1,지출내역_LMT!$K5210*75%*0.8%*-1)),"")</f>
        <v/>
      </c>
      <c r="N5210" s="543"/>
      <c r="O5210" s="540"/>
      <c r="P5210" s="540"/>
      <c r="Q5210" s="537"/>
      <c r="R5210" s="537"/>
      <c r="S5210" s="537"/>
    </row>
    <row r="5211" spans="2:19" ht="18.75" customHeight="1">
      <c r="B5211" s="541"/>
      <c r="C5211" s="541"/>
      <c r="D5211" s="538" t="str">
        <f ca="1">IFERROR(_xludf.XLOOKUP(E5211,예산코드!D:D,예산코드!A:A),"")</f>
        <v/>
      </c>
      <c r="E5211" s="541"/>
      <c r="F5211" s="544"/>
      <c r="G5211" s="508"/>
      <c r="H5211" s="509"/>
      <c r="I5211" s="541"/>
      <c r="J5211" s="541"/>
      <c r="K5211" s="545"/>
      <c r="L5211" s="545"/>
      <c r="M5211" s="545" t="str">
        <f t="array" aca="1" ref="M5211" ca="1">IFERROR(_xludf.IFS(지출내역_LMT!$J5211="원천",지출내역_LMT!$K5211*3.3%*-1,지출내역_LMT!$J5211="원천/고용",SUM(지출내역_LMT!$K5211*3.3%*-1,지출내역_LMT!$K5211*75%*0.8%*-1)),"")</f>
        <v/>
      </c>
      <c r="N5211" s="545"/>
      <c r="O5211" s="541"/>
      <c r="P5211" s="541"/>
      <c r="Q5211" s="537"/>
      <c r="R5211" s="537"/>
      <c r="S5211" s="537"/>
    </row>
    <row r="5212" spans="2:19" ht="18.75" customHeight="1">
      <c r="B5212" s="540"/>
      <c r="C5212" s="540"/>
      <c r="D5212" s="538" t="str">
        <f ca="1">IFERROR(_xludf.XLOOKUP(E5212,예산코드!D:D,예산코드!A:A),"")</f>
        <v/>
      </c>
      <c r="E5212" s="540"/>
      <c r="F5212" s="542"/>
      <c r="G5212" s="506"/>
      <c r="H5212" s="507"/>
      <c r="I5212" s="540"/>
      <c r="J5212" s="540"/>
      <c r="K5212" s="543"/>
      <c r="L5212" s="543"/>
      <c r="M5212" s="543" t="str">
        <f t="array" aca="1" ref="M5212" ca="1">IFERROR(_xludf.IFS(지출내역_LMT!$J5212="원천",지출내역_LMT!$K5212*3.3%*-1,지출내역_LMT!$J5212="원천/고용",SUM(지출내역_LMT!$K5212*3.3%*-1,지출내역_LMT!$K5212*75%*0.8%*-1)),"")</f>
        <v/>
      </c>
      <c r="N5212" s="543"/>
      <c r="O5212" s="540"/>
      <c r="P5212" s="540"/>
      <c r="Q5212" s="537"/>
      <c r="R5212" s="537"/>
      <c r="S5212" s="537"/>
    </row>
    <row r="5213" spans="2:19" ht="18.75" customHeight="1">
      <c r="B5213" s="541"/>
      <c r="C5213" s="541"/>
      <c r="D5213" s="538" t="str">
        <f ca="1">IFERROR(_xludf.XLOOKUP(E5213,예산코드!D:D,예산코드!A:A),"")</f>
        <v/>
      </c>
      <c r="E5213" s="541"/>
      <c r="F5213" s="544"/>
      <c r="G5213" s="508"/>
      <c r="H5213" s="509"/>
      <c r="I5213" s="541"/>
      <c r="J5213" s="541"/>
      <c r="K5213" s="545"/>
      <c r="L5213" s="545"/>
      <c r="M5213" s="545" t="str">
        <f t="array" aca="1" ref="M5213" ca="1">IFERROR(_xludf.IFS(지출내역_LMT!$J5213="원천",지출내역_LMT!$K5213*3.3%*-1,지출내역_LMT!$J5213="원천/고용",SUM(지출내역_LMT!$K5213*3.3%*-1,지출내역_LMT!$K5213*75%*0.8%*-1)),"")</f>
        <v/>
      </c>
      <c r="N5213" s="545"/>
      <c r="O5213" s="541"/>
      <c r="P5213" s="541"/>
      <c r="Q5213" s="537"/>
      <c r="R5213" s="537"/>
      <c r="S5213" s="537"/>
    </row>
    <row r="5214" spans="2:19" ht="18.75" customHeight="1">
      <c r="B5214" s="540"/>
      <c r="C5214" s="540"/>
      <c r="D5214" s="538" t="str">
        <f ca="1">IFERROR(_xludf.XLOOKUP(E5214,예산코드!D:D,예산코드!A:A),"")</f>
        <v/>
      </c>
      <c r="E5214" s="540"/>
      <c r="F5214" s="542"/>
      <c r="G5214" s="506"/>
      <c r="H5214" s="507"/>
      <c r="I5214" s="540"/>
      <c r="J5214" s="540"/>
      <c r="K5214" s="543"/>
      <c r="L5214" s="543"/>
      <c r="M5214" s="543" t="str">
        <f t="array" aca="1" ref="M5214" ca="1">IFERROR(_xludf.IFS(지출내역_LMT!$J5214="원천",지출내역_LMT!$K5214*3.3%*-1,지출내역_LMT!$J5214="원천/고용",SUM(지출내역_LMT!$K5214*3.3%*-1,지출내역_LMT!$K5214*75%*0.8%*-1)),"")</f>
        <v/>
      </c>
      <c r="N5214" s="543"/>
      <c r="O5214" s="540"/>
      <c r="P5214" s="540"/>
      <c r="Q5214" s="537"/>
      <c r="R5214" s="537"/>
      <c r="S5214" s="537"/>
    </row>
    <row r="5215" spans="2:19" ht="18.75" customHeight="1">
      <c r="B5215" s="541"/>
      <c r="C5215" s="541"/>
      <c r="D5215" s="538" t="str">
        <f ca="1">IFERROR(_xludf.XLOOKUP(E5215,예산코드!D:D,예산코드!A:A),"")</f>
        <v/>
      </c>
      <c r="E5215" s="541"/>
      <c r="F5215" s="544"/>
      <c r="G5215" s="508"/>
      <c r="H5215" s="509"/>
      <c r="I5215" s="541"/>
      <c r="J5215" s="541"/>
      <c r="K5215" s="545"/>
      <c r="L5215" s="545"/>
      <c r="M5215" s="545" t="str">
        <f t="array" aca="1" ref="M5215" ca="1">IFERROR(_xludf.IFS(지출내역_LMT!$J5215="원천",지출내역_LMT!$K5215*3.3%*-1,지출내역_LMT!$J5215="원천/고용",SUM(지출내역_LMT!$K5215*3.3%*-1,지출내역_LMT!$K5215*75%*0.8%*-1)),"")</f>
        <v/>
      </c>
      <c r="N5215" s="545"/>
      <c r="O5215" s="541"/>
      <c r="P5215" s="541"/>
      <c r="Q5215" s="537"/>
      <c r="R5215" s="537"/>
      <c r="S5215" s="537"/>
    </row>
    <row r="5216" spans="2:19" ht="18.75" customHeight="1">
      <c r="B5216" s="540"/>
      <c r="C5216" s="540"/>
      <c r="D5216" s="538" t="str">
        <f ca="1">IFERROR(_xludf.XLOOKUP(E5216,예산코드!D:D,예산코드!A:A),"")</f>
        <v/>
      </c>
      <c r="E5216" s="540"/>
      <c r="F5216" s="542"/>
      <c r="G5216" s="506"/>
      <c r="H5216" s="507"/>
      <c r="I5216" s="540"/>
      <c r="J5216" s="540"/>
      <c r="K5216" s="543"/>
      <c r="L5216" s="543"/>
      <c r="M5216" s="543" t="str">
        <f t="array" aca="1" ref="M5216" ca="1">IFERROR(_xludf.IFS(지출내역_LMT!$J5216="원천",지출내역_LMT!$K5216*3.3%*-1,지출내역_LMT!$J5216="원천/고용",SUM(지출내역_LMT!$K5216*3.3%*-1,지출내역_LMT!$K5216*75%*0.8%*-1)),"")</f>
        <v/>
      </c>
      <c r="N5216" s="543"/>
      <c r="O5216" s="540"/>
      <c r="P5216" s="540"/>
      <c r="Q5216" s="537"/>
      <c r="R5216" s="537"/>
      <c r="S5216" s="537"/>
    </row>
    <row r="5217" spans="2:19" ht="18.75" customHeight="1">
      <c r="B5217" s="541"/>
      <c r="C5217" s="541"/>
      <c r="D5217" s="538" t="str">
        <f ca="1">IFERROR(_xludf.XLOOKUP(E5217,예산코드!D:D,예산코드!A:A),"")</f>
        <v/>
      </c>
      <c r="E5217" s="541"/>
      <c r="F5217" s="544"/>
      <c r="G5217" s="508"/>
      <c r="H5217" s="509"/>
      <c r="I5217" s="541"/>
      <c r="J5217" s="541"/>
      <c r="K5217" s="545"/>
      <c r="L5217" s="545"/>
      <c r="M5217" s="545" t="str">
        <f t="array" aca="1" ref="M5217" ca="1">IFERROR(_xludf.IFS(지출내역_LMT!$J5217="원천",지출내역_LMT!$K5217*3.3%*-1,지출내역_LMT!$J5217="원천/고용",SUM(지출내역_LMT!$K5217*3.3%*-1,지출내역_LMT!$K5217*75%*0.8%*-1)),"")</f>
        <v/>
      </c>
      <c r="N5217" s="545"/>
      <c r="O5217" s="541"/>
      <c r="P5217" s="541"/>
      <c r="Q5217" s="537"/>
      <c r="R5217" s="537"/>
      <c r="S5217" s="537"/>
    </row>
    <row r="5218" spans="2:19" ht="18.75" customHeight="1">
      <c r="B5218" s="540"/>
      <c r="C5218" s="540"/>
      <c r="D5218" s="538" t="str">
        <f ca="1">IFERROR(_xludf.XLOOKUP(E5218,예산코드!D:D,예산코드!A:A),"")</f>
        <v/>
      </c>
      <c r="E5218" s="540"/>
      <c r="F5218" s="542"/>
      <c r="G5218" s="506"/>
      <c r="H5218" s="507"/>
      <c r="I5218" s="540"/>
      <c r="J5218" s="540"/>
      <c r="K5218" s="543"/>
      <c r="L5218" s="543"/>
      <c r="M5218" s="543" t="str">
        <f t="array" aca="1" ref="M5218" ca="1">IFERROR(_xludf.IFS(지출내역_LMT!$J5218="원천",지출내역_LMT!$K5218*3.3%*-1,지출내역_LMT!$J5218="원천/고용",SUM(지출내역_LMT!$K5218*3.3%*-1,지출내역_LMT!$K5218*75%*0.8%*-1)),"")</f>
        <v/>
      </c>
      <c r="N5218" s="543"/>
      <c r="O5218" s="540"/>
      <c r="P5218" s="540"/>
      <c r="Q5218" s="537"/>
      <c r="R5218" s="537"/>
      <c r="S5218" s="537"/>
    </row>
    <row r="5219" spans="2:19" ht="18.75" customHeight="1">
      <c r="B5219" s="541"/>
      <c r="C5219" s="541"/>
      <c r="D5219" s="538" t="str">
        <f ca="1">IFERROR(_xludf.XLOOKUP(E5219,예산코드!D:D,예산코드!A:A),"")</f>
        <v/>
      </c>
      <c r="E5219" s="541"/>
      <c r="F5219" s="544"/>
      <c r="G5219" s="508"/>
      <c r="H5219" s="509"/>
      <c r="I5219" s="541"/>
      <c r="J5219" s="541"/>
      <c r="K5219" s="545"/>
      <c r="L5219" s="545"/>
      <c r="M5219" s="545" t="str">
        <f t="array" aca="1" ref="M5219" ca="1">IFERROR(_xludf.IFS(지출내역_LMT!$J5219="원천",지출내역_LMT!$K5219*3.3%*-1,지출내역_LMT!$J5219="원천/고용",SUM(지출내역_LMT!$K5219*3.3%*-1,지출내역_LMT!$K5219*75%*0.8%*-1)),"")</f>
        <v/>
      </c>
      <c r="N5219" s="545"/>
      <c r="O5219" s="541"/>
      <c r="P5219" s="541"/>
      <c r="Q5219" s="537"/>
      <c r="R5219" s="537"/>
      <c r="S5219" s="537"/>
    </row>
    <row r="5220" spans="2:19" ht="18.75" customHeight="1">
      <c r="B5220" s="540"/>
      <c r="C5220" s="540"/>
      <c r="D5220" s="538" t="str">
        <f ca="1">IFERROR(_xludf.XLOOKUP(E5220,예산코드!D:D,예산코드!A:A),"")</f>
        <v/>
      </c>
      <c r="E5220" s="540"/>
      <c r="F5220" s="542"/>
      <c r="G5220" s="506"/>
      <c r="H5220" s="507"/>
      <c r="I5220" s="540"/>
      <c r="J5220" s="540"/>
      <c r="K5220" s="543"/>
      <c r="L5220" s="543"/>
      <c r="M5220" s="543" t="str">
        <f t="array" aca="1" ref="M5220" ca="1">IFERROR(_xludf.IFS(지출내역_LMT!$J5220="원천",지출내역_LMT!$K5220*3.3%*-1,지출내역_LMT!$J5220="원천/고용",SUM(지출내역_LMT!$K5220*3.3%*-1,지출내역_LMT!$K5220*75%*0.8%*-1)),"")</f>
        <v/>
      </c>
      <c r="N5220" s="543"/>
      <c r="O5220" s="540"/>
      <c r="P5220" s="540"/>
      <c r="Q5220" s="537"/>
      <c r="R5220" s="537"/>
      <c r="S5220" s="537"/>
    </row>
    <row r="5221" spans="2:19" ht="18.75" customHeight="1">
      <c r="B5221" s="541"/>
      <c r="C5221" s="541"/>
      <c r="D5221" s="538" t="str">
        <f ca="1">IFERROR(_xludf.XLOOKUP(E5221,예산코드!D:D,예산코드!A:A),"")</f>
        <v/>
      </c>
      <c r="E5221" s="541"/>
      <c r="F5221" s="544"/>
      <c r="G5221" s="508"/>
      <c r="H5221" s="509"/>
      <c r="I5221" s="541"/>
      <c r="J5221" s="541"/>
      <c r="K5221" s="545"/>
      <c r="L5221" s="545"/>
      <c r="M5221" s="545" t="str">
        <f t="array" aca="1" ref="M5221" ca="1">IFERROR(_xludf.IFS(지출내역_LMT!$J5221="원천",지출내역_LMT!$K5221*3.3%*-1,지출내역_LMT!$J5221="원천/고용",SUM(지출내역_LMT!$K5221*3.3%*-1,지출내역_LMT!$K5221*75%*0.8%*-1)),"")</f>
        <v/>
      </c>
      <c r="N5221" s="545"/>
      <c r="O5221" s="541"/>
      <c r="P5221" s="541"/>
      <c r="Q5221" s="537"/>
      <c r="R5221" s="537"/>
      <c r="S5221" s="537"/>
    </row>
    <row r="5222" spans="2:19" ht="18.75" customHeight="1">
      <c r="B5222" s="540"/>
      <c r="C5222" s="540"/>
      <c r="D5222" s="538" t="str">
        <f ca="1">IFERROR(_xludf.XLOOKUP(E5222,예산코드!D:D,예산코드!A:A),"")</f>
        <v/>
      </c>
      <c r="E5222" s="540"/>
      <c r="F5222" s="542"/>
      <c r="G5222" s="506"/>
      <c r="H5222" s="507"/>
      <c r="I5222" s="540"/>
      <c r="J5222" s="540"/>
      <c r="K5222" s="543"/>
      <c r="L5222" s="543"/>
      <c r="M5222" s="543" t="str">
        <f t="array" aca="1" ref="M5222" ca="1">IFERROR(_xludf.IFS(지출내역_LMT!$J5222="원천",지출내역_LMT!$K5222*3.3%*-1,지출내역_LMT!$J5222="원천/고용",SUM(지출내역_LMT!$K5222*3.3%*-1,지출내역_LMT!$K5222*75%*0.8%*-1)),"")</f>
        <v/>
      </c>
      <c r="N5222" s="543"/>
      <c r="O5222" s="540"/>
      <c r="P5222" s="540"/>
      <c r="Q5222" s="537"/>
      <c r="R5222" s="537"/>
      <c r="S5222" s="537"/>
    </row>
    <row r="5223" spans="2:19" ht="18.75" customHeight="1">
      <c r="B5223" s="541"/>
      <c r="C5223" s="541"/>
      <c r="D5223" s="538" t="str">
        <f ca="1">IFERROR(_xludf.XLOOKUP(E5223,예산코드!D:D,예산코드!A:A),"")</f>
        <v/>
      </c>
      <c r="E5223" s="541"/>
      <c r="F5223" s="544"/>
      <c r="G5223" s="508"/>
      <c r="H5223" s="509"/>
      <c r="I5223" s="541"/>
      <c r="J5223" s="541"/>
      <c r="K5223" s="545"/>
      <c r="L5223" s="545"/>
      <c r="M5223" s="545" t="str">
        <f t="array" aca="1" ref="M5223" ca="1">IFERROR(_xludf.IFS(지출내역_LMT!$J5223="원천",지출내역_LMT!$K5223*3.3%*-1,지출내역_LMT!$J5223="원천/고용",SUM(지출내역_LMT!$K5223*3.3%*-1,지출내역_LMT!$K5223*75%*0.8%*-1)),"")</f>
        <v/>
      </c>
      <c r="N5223" s="545"/>
      <c r="O5223" s="541"/>
      <c r="P5223" s="541"/>
      <c r="Q5223" s="537"/>
      <c r="R5223" s="537"/>
      <c r="S5223" s="537"/>
    </row>
    <row r="5224" spans="2:19" ht="18.75" customHeight="1">
      <c r="B5224" s="540"/>
      <c r="C5224" s="540"/>
      <c r="D5224" s="538" t="str">
        <f ca="1">IFERROR(_xludf.XLOOKUP(E5224,예산코드!D:D,예산코드!A:A),"")</f>
        <v/>
      </c>
      <c r="E5224" s="540"/>
      <c r="F5224" s="542"/>
      <c r="G5224" s="506"/>
      <c r="H5224" s="507"/>
      <c r="I5224" s="540"/>
      <c r="J5224" s="540"/>
      <c r="K5224" s="543"/>
      <c r="L5224" s="543"/>
      <c r="M5224" s="543" t="str">
        <f t="array" aca="1" ref="M5224" ca="1">IFERROR(_xludf.IFS(지출내역_LMT!$J5224="원천",지출내역_LMT!$K5224*3.3%*-1,지출내역_LMT!$J5224="원천/고용",SUM(지출내역_LMT!$K5224*3.3%*-1,지출내역_LMT!$K5224*75%*0.8%*-1)),"")</f>
        <v/>
      </c>
      <c r="N5224" s="543"/>
      <c r="O5224" s="540"/>
      <c r="P5224" s="540"/>
      <c r="Q5224" s="537"/>
      <c r="R5224" s="537"/>
      <c r="S5224" s="537"/>
    </row>
    <row r="5225" spans="2:19" ht="18.75" customHeight="1">
      <c r="B5225" s="541"/>
      <c r="C5225" s="541"/>
      <c r="D5225" s="538" t="str">
        <f ca="1">IFERROR(_xludf.XLOOKUP(E5225,예산코드!D:D,예산코드!A:A),"")</f>
        <v/>
      </c>
      <c r="E5225" s="541"/>
      <c r="F5225" s="544"/>
      <c r="G5225" s="508"/>
      <c r="H5225" s="509"/>
      <c r="I5225" s="541"/>
      <c r="J5225" s="541"/>
      <c r="K5225" s="545"/>
      <c r="L5225" s="545"/>
      <c r="M5225" s="545" t="str">
        <f t="array" aca="1" ref="M5225" ca="1">IFERROR(_xludf.IFS(지출내역_LMT!$J5225="원천",지출내역_LMT!$K5225*3.3%*-1,지출내역_LMT!$J5225="원천/고용",SUM(지출내역_LMT!$K5225*3.3%*-1,지출내역_LMT!$K5225*75%*0.8%*-1)),"")</f>
        <v/>
      </c>
      <c r="N5225" s="545"/>
      <c r="O5225" s="541"/>
      <c r="P5225" s="541"/>
      <c r="Q5225" s="537"/>
      <c r="R5225" s="537"/>
      <c r="S5225" s="537"/>
    </row>
    <row r="5226" spans="2:19" ht="18.75" customHeight="1">
      <c r="B5226" s="540"/>
      <c r="C5226" s="540"/>
      <c r="D5226" s="538" t="str">
        <f ca="1">IFERROR(_xludf.XLOOKUP(E5226,예산코드!D:D,예산코드!A:A),"")</f>
        <v/>
      </c>
      <c r="E5226" s="540"/>
      <c r="F5226" s="542"/>
      <c r="G5226" s="506"/>
      <c r="H5226" s="507"/>
      <c r="I5226" s="540"/>
      <c r="J5226" s="540"/>
      <c r="K5226" s="543"/>
      <c r="L5226" s="543"/>
      <c r="M5226" s="543" t="str">
        <f t="array" aca="1" ref="M5226" ca="1">IFERROR(_xludf.IFS(지출내역_LMT!$J5226="원천",지출내역_LMT!$K5226*3.3%*-1,지출내역_LMT!$J5226="원천/고용",SUM(지출내역_LMT!$K5226*3.3%*-1,지출내역_LMT!$K5226*75%*0.8%*-1)),"")</f>
        <v/>
      </c>
      <c r="N5226" s="543"/>
      <c r="O5226" s="540"/>
      <c r="P5226" s="540"/>
      <c r="Q5226" s="537"/>
      <c r="R5226" s="537"/>
      <c r="S5226" s="537"/>
    </row>
    <row r="5227" spans="2:19" ht="18.75" customHeight="1">
      <c r="B5227" s="541"/>
      <c r="C5227" s="541"/>
      <c r="D5227" s="538" t="str">
        <f ca="1">IFERROR(_xludf.XLOOKUP(E5227,예산코드!D:D,예산코드!A:A),"")</f>
        <v/>
      </c>
      <c r="E5227" s="541"/>
      <c r="F5227" s="544"/>
      <c r="G5227" s="508"/>
      <c r="H5227" s="509"/>
      <c r="I5227" s="541"/>
      <c r="J5227" s="541"/>
      <c r="K5227" s="545"/>
      <c r="L5227" s="545"/>
      <c r="M5227" s="545" t="str">
        <f t="array" aca="1" ref="M5227" ca="1">IFERROR(_xludf.IFS(지출내역_LMT!$J5227="원천",지출내역_LMT!$K5227*3.3%*-1,지출내역_LMT!$J5227="원천/고용",SUM(지출내역_LMT!$K5227*3.3%*-1,지출내역_LMT!$K5227*75%*0.8%*-1)),"")</f>
        <v/>
      </c>
      <c r="N5227" s="545"/>
      <c r="O5227" s="541"/>
      <c r="P5227" s="541"/>
      <c r="Q5227" s="537"/>
      <c r="R5227" s="537"/>
      <c r="S5227" s="537"/>
    </row>
    <row r="5228" spans="2:19" ht="18.75" customHeight="1">
      <c r="B5228" s="540"/>
      <c r="C5228" s="540"/>
      <c r="D5228" s="538" t="str">
        <f ca="1">IFERROR(_xludf.XLOOKUP(E5228,예산코드!D:D,예산코드!A:A),"")</f>
        <v/>
      </c>
      <c r="E5228" s="540"/>
      <c r="F5228" s="542"/>
      <c r="G5228" s="506"/>
      <c r="H5228" s="507"/>
      <c r="I5228" s="540"/>
      <c r="J5228" s="540"/>
      <c r="K5228" s="543"/>
      <c r="L5228" s="543"/>
      <c r="M5228" s="543" t="str">
        <f t="array" aca="1" ref="M5228" ca="1">IFERROR(_xludf.IFS(지출내역_LMT!$J5228="원천",지출내역_LMT!$K5228*3.3%*-1,지출내역_LMT!$J5228="원천/고용",SUM(지출내역_LMT!$K5228*3.3%*-1,지출내역_LMT!$K5228*75%*0.8%*-1)),"")</f>
        <v/>
      </c>
      <c r="N5228" s="543"/>
      <c r="O5228" s="540"/>
      <c r="P5228" s="540"/>
      <c r="Q5228" s="537"/>
      <c r="R5228" s="537"/>
      <c r="S5228" s="537"/>
    </row>
    <row r="5229" spans="2:19" ht="18.75" customHeight="1">
      <c r="B5229" s="541"/>
      <c r="C5229" s="541"/>
      <c r="D5229" s="538" t="str">
        <f ca="1">IFERROR(_xludf.XLOOKUP(E5229,예산코드!D:D,예산코드!A:A),"")</f>
        <v/>
      </c>
      <c r="E5229" s="541"/>
      <c r="F5229" s="544"/>
      <c r="G5229" s="508"/>
      <c r="H5229" s="509"/>
      <c r="I5229" s="541"/>
      <c r="J5229" s="541"/>
      <c r="K5229" s="545"/>
      <c r="L5229" s="545"/>
      <c r="M5229" s="545" t="str">
        <f t="array" aca="1" ref="M5229" ca="1">IFERROR(_xludf.IFS(지출내역_LMT!$J5229="원천",지출내역_LMT!$K5229*3.3%*-1,지출내역_LMT!$J5229="원천/고용",SUM(지출내역_LMT!$K5229*3.3%*-1,지출내역_LMT!$K5229*75%*0.8%*-1)),"")</f>
        <v/>
      </c>
      <c r="N5229" s="545"/>
      <c r="O5229" s="541"/>
      <c r="P5229" s="541"/>
      <c r="Q5229" s="537"/>
      <c r="R5229" s="537"/>
      <c r="S5229" s="537"/>
    </row>
    <row r="5230" spans="2:19" ht="18.75" customHeight="1">
      <c r="B5230" s="540"/>
      <c r="C5230" s="540"/>
      <c r="D5230" s="538" t="str">
        <f ca="1">IFERROR(_xludf.XLOOKUP(E5230,예산코드!D:D,예산코드!A:A),"")</f>
        <v/>
      </c>
      <c r="E5230" s="540"/>
      <c r="F5230" s="542"/>
      <c r="G5230" s="506"/>
      <c r="H5230" s="507"/>
      <c r="I5230" s="540"/>
      <c r="J5230" s="540"/>
      <c r="K5230" s="543"/>
      <c r="L5230" s="543"/>
      <c r="M5230" s="543" t="str">
        <f t="array" aca="1" ref="M5230" ca="1">IFERROR(_xludf.IFS(지출내역_LMT!$J5230="원천",지출내역_LMT!$K5230*3.3%*-1,지출내역_LMT!$J5230="원천/고용",SUM(지출내역_LMT!$K5230*3.3%*-1,지출내역_LMT!$K5230*75%*0.8%*-1)),"")</f>
        <v/>
      </c>
      <c r="N5230" s="543"/>
      <c r="O5230" s="540"/>
      <c r="P5230" s="540"/>
      <c r="Q5230" s="537"/>
      <c r="R5230" s="537"/>
      <c r="S5230" s="537"/>
    </row>
    <row r="5231" spans="2:19" ht="18.75" customHeight="1">
      <c r="B5231" s="541"/>
      <c r="C5231" s="541"/>
      <c r="D5231" s="538" t="str">
        <f ca="1">IFERROR(_xludf.XLOOKUP(E5231,예산코드!D:D,예산코드!A:A),"")</f>
        <v/>
      </c>
      <c r="E5231" s="541"/>
      <c r="F5231" s="544"/>
      <c r="G5231" s="508"/>
      <c r="H5231" s="509"/>
      <c r="I5231" s="541"/>
      <c r="J5231" s="541"/>
      <c r="K5231" s="545"/>
      <c r="L5231" s="545"/>
      <c r="M5231" s="545" t="str">
        <f t="array" aca="1" ref="M5231" ca="1">IFERROR(_xludf.IFS(지출내역_LMT!$J5231="원천",지출내역_LMT!$K5231*3.3%*-1,지출내역_LMT!$J5231="원천/고용",SUM(지출내역_LMT!$K5231*3.3%*-1,지출내역_LMT!$K5231*75%*0.8%*-1)),"")</f>
        <v/>
      </c>
      <c r="N5231" s="545"/>
      <c r="O5231" s="541"/>
      <c r="P5231" s="541"/>
      <c r="Q5231" s="537"/>
      <c r="R5231" s="537"/>
      <c r="S5231" s="537"/>
    </row>
    <row r="5232" spans="2:19" ht="18.75" customHeight="1">
      <c r="B5232" s="540"/>
      <c r="C5232" s="540"/>
      <c r="D5232" s="538" t="str">
        <f ca="1">IFERROR(_xludf.XLOOKUP(E5232,예산코드!D:D,예산코드!A:A),"")</f>
        <v/>
      </c>
      <c r="E5232" s="540"/>
      <c r="F5232" s="542"/>
      <c r="G5232" s="506"/>
      <c r="H5232" s="507"/>
      <c r="I5232" s="540"/>
      <c r="J5232" s="540"/>
      <c r="K5232" s="543"/>
      <c r="L5232" s="543"/>
      <c r="M5232" s="543" t="str">
        <f t="array" aca="1" ref="M5232" ca="1">IFERROR(_xludf.IFS(지출내역_LMT!$J5232="원천",지출내역_LMT!$K5232*3.3%*-1,지출내역_LMT!$J5232="원천/고용",SUM(지출내역_LMT!$K5232*3.3%*-1,지출내역_LMT!$K5232*75%*0.8%*-1)),"")</f>
        <v/>
      </c>
      <c r="N5232" s="543"/>
      <c r="O5232" s="540"/>
      <c r="P5232" s="540"/>
      <c r="Q5232" s="537"/>
      <c r="R5232" s="537"/>
      <c r="S5232" s="537"/>
    </row>
    <row r="5233" spans="2:19" ht="18.75" customHeight="1">
      <c r="B5233" s="541"/>
      <c r="C5233" s="541"/>
      <c r="D5233" s="538" t="str">
        <f ca="1">IFERROR(_xludf.XLOOKUP(E5233,예산코드!D:D,예산코드!A:A),"")</f>
        <v/>
      </c>
      <c r="E5233" s="541"/>
      <c r="F5233" s="544"/>
      <c r="G5233" s="508"/>
      <c r="H5233" s="509"/>
      <c r="I5233" s="541"/>
      <c r="J5233" s="541"/>
      <c r="K5233" s="545"/>
      <c r="L5233" s="545"/>
      <c r="M5233" s="545" t="str">
        <f t="array" aca="1" ref="M5233" ca="1">IFERROR(_xludf.IFS(지출내역_LMT!$J5233="원천",지출내역_LMT!$K5233*3.3%*-1,지출내역_LMT!$J5233="원천/고용",SUM(지출내역_LMT!$K5233*3.3%*-1,지출내역_LMT!$K5233*75%*0.8%*-1)),"")</f>
        <v/>
      </c>
      <c r="N5233" s="545"/>
      <c r="O5233" s="541"/>
      <c r="P5233" s="541"/>
      <c r="Q5233" s="537"/>
      <c r="R5233" s="537"/>
      <c r="S5233" s="537"/>
    </row>
    <row r="5234" spans="2:19" ht="18.75" customHeight="1">
      <c r="B5234" s="540"/>
      <c r="C5234" s="540"/>
      <c r="D5234" s="538" t="str">
        <f ca="1">IFERROR(_xludf.XLOOKUP(E5234,예산코드!D:D,예산코드!A:A),"")</f>
        <v/>
      </c>
      <c r="E5234" s="540"/>
      <c r="F5234" s="542"/>
      <c r="G5234" s="506"/>
      <c r="H5234" s="507"/>
      <c r="I5234" s="540"/>
      <c r="J5234" s="540"/>
      <c r="K5234" s="543"/>
      <c r="L5234" s="543"/>
      <c r="M5234" s="543" t="str">
        <f t="array" aca="1" ref="M5234" ca="1">IFERROR(_xludf.IFS(지출내역_LMT!$J5234="원천",지출내역_LMT!$K5234*3.3%*-1,지출내역_LMT!$J5234="원천/고용",SUM(지출내역_LMT!$K5234*3.3%*-1,지출내역_LMT!$K5234*75%*0.8%*-1)),"")</f>
        <v/>
      </c>
      <c r="N5234" s="543"/>
      <c r="O5234" s="540"/>
      <c r="P5234" s="540"/>
      <c r="Q5234" s="537"/>
      <c r="R5234" s="537"/>
      <c r="S5234" s="537"/>
    </row>
    <row r="5235" spans="2:19" ht="18.75" customHeight="1">
      <c r="B5235" s="541"/>
      <c r="C5235" s="541"/>
      <c r="D5235" s="538" t="str">
        <f ca="1">IFERROR(_xludf.XLOOKUP(E5235,예산코드!D:D,예산코드!A:A),"")</f>
        <v/>
      </c>
      <c r="E5235" s="541"/>
      <c r="F5235" s="544"/>
      <c r="G5235" s="508"/>
      <c r="H5235" s="509"/>
      <c r="I5235" s="541"/>
      <c r="J5235" s="541"/>
      <c r="K5235" s="545"/>
      <c r="L5235" s="545"/>
      <c r="M5235" s="545" t="str">
        <f t="array" aca="1" ref="M5235" ca="1">IFERROR(_xludf.IFS(지출내역_LMT!$J5235="원천",지출내역_LMT!$K5235*3.3%*-1,지출내역_LMT!$J5235="원천/고용",SUM(지출내역_LMT!$K5235*3.3%*-1,지출내역_LMT!$K5235*75%*0.8%*-1)),"")</f>
        <v/>
      </c>
      <c r="N5235" s="545"/>
      <c r="O5235" s="541"/>
      <c r="P5235" s="541"/>
      <c r="Q5235" s="537"/>
      <c r="R5235" s="537"/>
      <c r="S5235" s="537"/>
    </row>
    <row r="5236" spans="2:19" ht="18.75" customHeight="1">
      <c r="B5236" s="540"/>
      <c r="C5236" s="540"/>
      <c r="D5236" s="538" t="str">
        <f ca="1">IFERROR(_xludf.XLOOKUP(E5236,예산코드!D:D,예산코드!A:A),"")</f>
        <v/>
      </c>
      <c r="E5236" s="540"/>
      <c r="F5236" s="542"/>
      <c r="G5236" s="506"/>
      <c r="H5236" s="507"/>
      <c r="I5236" s="540"/>
      <c r="J5236" s="540"/>
      <c r="K5236" s="543"/>
      <c r="L5236" s="543"/>
      <c r="M5236" s="543" t="str">
        <f t="array" aca="1" ref="M5236" ca="1">IFERROR(_xludf.IFS(지출내역_LMT!$J5236="원천",지출내역_LMT!$K5236*3.3%*-1,지출내역_LMT!$J5236="원천/고용",SUM(지출내역_LMT!$K5236*3.3%*-1,지출내역_LMT!$K5236*75%*0.8%*-1)),"")</f>
        <v/>
      </c>
      <c r="N5236" s="543"/>
      <c r="O5236" s="540"/>
      <c r="P5236" s="540"/>
      <c r="Q5236" s="537"/>
      <c r="R5236" s="537"/>
      <c r="S5236" s="537"/>
    </row>
    <row r="5237" spans="2:19" ht="18.75" customHeight="1">
      <c r="B5237" s="541"/>
      <c r="C5237" s="541"/>
      <c r="D5237" s="538" t="str">
        <f ca="1">IFERROR(_xludf.XLOOKUP(E5237,예산코드!D:D,예산코드!A:A),"")</f>
        <v/>
      </c>
      <c r="E5237" s="541"/>
      <c r="F5237" s="544"/>
      <c r="G5237" s="508"/>
      <c r="H5237" s="509"/>
      <c r="I5237" s="541"/>
      <c r="J5237" s="541"/>
      <c r="K5237" s="545"/>
      <c r="L5237" s="545"/>
      <c r="M5237" s="545" t="str">
        <f t="array" aca="1" ref="M5237" ca="1">IFERROR(_xludf.IFS(지출내역_LMT!$J5237="원천",지출내역_LMT!$K5237*3.3%*-1,지출내역_LMT!$J5237="원천/고용",SUM(지출내역_LMT!$K5237*3.3%*-1,지출내역_LMT!$K5237*75%*0.8%*-1)),"")</f>
        <v/>
      </c>
      <c r="N5237" s="545"/>
      <c r="O5237" s="541"/>
      <c r="P5237" s="541"/>
      <c r="Q5237" s="537"/>
      <c r="R5237" s="537"/>
      <c r="S5237" s="537"/>
    </row>
    <row r="5238" spans="2:19" ht="18.75" customHeight="1">
      <c r="B5238" s="540"/>
      <c r="C5238" s="540"/>
      <c r="D5238" s="538" t="str">
        <f ca="1">IFERROR(_xludf.XLOOKUP(E5238,예산코드!D:D,예산코드!A:A),"")</f>
        <v/>
      </c>
      <c r="E5238" s="540"/>
      <c r="F5238" s="542"/>
      <c r="G5238" s="506"/>
      <c r="H5238" s="507"/>
      <c r="I5238" s="540"/>
      <c r="J5238" s="540"/>
      <c r="K5238" s="543"/>
      <c r="L5238" s="543"/>
      <c r="M5238" s="543" t="str">
        <f t="array" aca="1" ref="M5238" ca="1">IFERROR(_xludf.IFS(지출내역_LMT!$J5238="원천",지출내역_LMT!$K5238*3.3%*-1,지출내역_LMT!$J5238="원천/고용",SUM(지출내역_LMT!$K5238*3.3%*-1,지출내역_LMT!$K5238*75%*0.8%*-1)),"")</f>
        <v/>
      </c>
      <c r="N5238" s="543"/>
      <c r="O5238" s="540"/>
      <c r="P5238" s="540"/>
      <c r="Q5238" s="537"/>
      <c r="R5238" s="537"/>
      <c r="S5238" s="537"/>
    </row>
    <row r="5239" spans="2:19" ht="18.75" customHeight="1">
      <c r="B5239" s="541"/>
      <c r="C5239" s="541"/>
      <c r="D5239" s="538" t="str">
        <f ca="1">IFERROR(_xludf.XLOOKUP(E5239,예산코드!D:D,예산코드!A:A),"")</f>
        <v/>
      </c>
      <c r="E5239" s="541"/>
      <c r="F5239" s="544"/>
      <c r="G5239" s="508"/>
      <c r="H5239" s="509"/>
      <c r="I5239" s="541"/>
      <c r="J5239" s="541"/>
      <c r="K5239" s="545"/>
      <c r="L5239" s="545"/>
      <c r="M5239" s="545" t="str">
        <f t="array" aca="1" ref="M5239" ca="1">IFERROR(_xludf.IFS(지출내역_LMT!$J5239="원천",지출내역_LMT!$K5239*3.3%*-1,지출내역_LMT!$J5239="원천/고용",SUM(지출내역_LMT!$K5239*3.3%*-1,지출내역_LMT!$K5239*75%*0.8%*-1)),"")</f>
        <v/>
      </c>
      <c r="N5239" s="545"/>
      <c r="O5239" s="541"/>
      <c r="P5239" s="541"/>
      <c r="Q5239" s="537"/>
      <c r="R5239" s="537"/>
      <c r="S5239" s="537"/>
    </row>
    <row r="5240" spans="2:19" ht="18.75" customHeight="1">
      <c r="B5240" s="540"/>
      <c r="C5240" s="540"/>
      <c r="D5240" s="538" t="str">
        <f ca="1">IFERROR(_xludf.XLOOKUP(E5240,예산코드!D:D,예산코드!A:A),"")</f>
        <v/>
      </c>
      <c r="E5240" s="540"/>
      <c r="F5240" s="542"/>
      <c r="G5240" s="506"/>
      <c r="H5240" s="507"/>
      <c r="I5240" s="540"/>
      <c r="J5240" s="540"/>
      <c r="K5240" s="543"/>
      <c r="L5240" s="543"/>
      <c r="M5240" s="543" t="str">
        <f t="array" aca="1" ref="M5240" ca="1">IFERROR(_xludf.IFS(지출내역_LMT!$J5240="원천",지출내역_LMT!$K5240*3.3%*-1,지출내역_LMT!$J5240="원천/고용",SUM(지출내역_LMT!$K5240*3.3%*-1,지출내역_LMT!$K5240*75%*0.8%*-1)),"")</f>
        <v/>
      </c>
      <c r="N5240" s="543"/>
      <c r="O5240" s="540"/>
      <c r="P5240" s="540"/>
      <c r="Q5240" s="537"/>
      <c r="R5240" s="537"/>
      <c r="S5240" s="537"/>
    </row>
    <row r="5241" spans="2:19" ht="18.75" customHeight="1">
      <c r="B5241" s="541"/>
      <c r="C5241" s="541"/>
      <c r="D5241" s="538" t="str">
        <f ca="1">IFERROR(_xludf.XLOOKUP(E5241,예산코드!D:D,예산코드!A:A),"")</f>
        <v/>
      </c>
      <c r="E5241" s="541"/>
      <c r="F5241" s="544"/>
      <c r="G5241" s="508"/>
      <c r="H5241" s="509"/>
      <c r="I5241" s="541"/>
      <c r="J5241" s="541"/>
      <c r="K5241" s="545"/>
      <c r="L5241" s="545"/>
      <c r="M5241" s="545" t="str">
        <f t="array" aca="1" ref="M5241" ca="1">IFERROR(_xludf.IFS(지출내역_LMT!$J5241="원천",지출내역_LMT!$K5241*3.3%*-1,지출내역_LMT!$J5241="원천/고용",SUM(지출내역_LMT!$K5241*3.3%*-1,지출내역_LMT!$K5241*75%*0.8%*-1)),"")</f>
        <v/>
      </c>
      <c r="N5241" s="545"/>
      <c r="O5241" s="541"/>
      <c r="P5241" s="541"/>
      <c r="Q5241" s="537"/>
      <c r="R5241" s="537"/>
      <c r="S5241" s="537"/>
    </row>
    <row r="5242" spans="2:19" ht="18.75" customHeight="1">
      <c r="B5242" s="540"/>
      <c r="C5242" s="540"/>
      <c r="D5242" s="538" t="str">
        <f ca="1">IFERROR(_xludf.XLOOKUP(E5242,예산코드!D:D,예산코드!A:A),"")</f>
        <v/>
      </c>
      <c r="E5242" s="540"/>
      <c r="F5242" s="542"/>
      <c r="G5242" s="506"/>
      <c r="H5242" s="507"/>
      <c r="I5242" s="540"/>
      <c r="J5242" s="540"/>
      <c r="K5242" s="543"/>
      <c r="L5242" s="543"/>
      <c r="M5242" s="543" t="str">
        <f t="array" aca="1" ref="M5242" ca="1">IFERROR(_xludf.IFS(지출내역_LMT!$J5242="원천",지출내역_LMT!$K5242*3.3%*-1,지출내역_LMT!$J5242="원천/고용",SUM(지출내역_LMT!$K5242*3.3%*-1,지출내역_LMT!$K5242*75%*0.8%*-1)),"")</f>
        <v/>
      </c>
      <c r="N5242" s="543"/>
      <c r="O5242" s="540"/>
      <c r="P5242" s="540"/>
      <c r="Q5242" s="537"/>
      <c r="R5242" s="537"/>
      <c r="S5242" s="537"/>
    </row>
    <row r="5243" spans="2:19" ht="18.75" customHeight="1">
      <c r="B5243" s="541"/>
      <c r="C5243" s="541"/>
      <c r="D5243" s="538" t="str">
        <f ca="1">IFERROR(_xludf.XLOOKUP(E5243,예산코드!D:D,예산코드!A:A),"")</f>
        <v/>
      </c>
      <c r="E5243" s="541"/>
      <c r="F5243" s="544"/>
      <c r="G5243" s="508"/>
      <c r="H5243" s="509"/>
      <c r="I5243" s="541"/>
      <c r="J5243" s="541"/>
      <c r="K5243" s="545"/>
      <c r="L5243" s="545"/>
      <c r="M5243" s="545" t="str">
        <f t="array" aca="1" ref="M5243" ca="1">IFERROR(_xludf.IFS(지출내역_LMT!$J5243="원천",지출내역_LMT!$K5243*3.3%*-1,지출내역_LMT!$J5243="원천/고용",SUM(지출내역_LMT!$K5243*3.3%*-1,지출내역_LMT!$K5243*75%*0.8%*-1)),"")</f>
        <v/>
      </c>
      <c r="N5243" s="545"/>
      <c r="O5243" s="541"/>
      <c r="P5243" s="541"/>
      <c r="Q5243" s="537"/>
      <c r="R5243" s="537"/>
      <c r="S5243" s="537"/>
    </row>
    <row r="5244" spans="2:19" ht="18.75" customHeight="1">
      <c r="B5244" s="540"/>
      <c r="C5244" s="540"/>
      <c r="D5244" s="538" t="str">
        <f ca="1">IFERROR(_xludf.XLOOKUP(E5244,예산코드!D:D,예산코드!A:A),"")</f>
        <v/>
      </c>
      <c r="E5244" s="540"/>
      <c r="F5244" s="542"/>
      <c r="G5244" s="506"/>
      <c r="H5244" s="507"/>
      <c r="I5244" s="540"/>
      <c r="J5244" s="540"/>
      <c r="K5244" s="543"/>
      <c r="L5244" s="543"/>
      <c r="M5244" s="543" t="str">
        <f t="array" aca="1" ref="M5244" ca="1">IFERROR(_xludf.IFS(지출내역_LMT!$J5244="원천",지출내역_LMT!$K5244*3.3%*-1,지출내역_LMT!$J5244="원천/고용",SUM(지출내역_LMT!$K5244*3.3%*-1,지출내역_LMT!$K5244*75%*0.8%*-1)),"")</f>
        <v/>
      </c>
      <c r="N5244" s="543"/>
      <c r="O5244" s="540"/>
      <c r="P5244" s="540"/>
      <c r="Q5244" s="537"/>
      <c r="R5244" s="537"/>
      <c r="S5244" s="537"/>
    </row>
    <row r="5245" spans="2:19" ht="18.75" customHeight="1">
      <c r="B5245" s="541"/>
      <c r="C5245" s="541"/>
      <c r="D5245" s="538" t="str">
        <f ca="1">IFERROR(_xludf.XLOOKUP(E5245,예산코드!D:D,예산코드!A:A),"")</f>
        <v/>
      </c>
      <c r="E5245" s="541"/>
      <c r="F5245" s="544"/>
      <c r="G5245" s="508"/>
      <c r="H5245" s="509"/>
      <c r="I5245" s="541"/>
      <c r="J5245" s="541"/>
      <c r="K5245" s="545"/>
      <c r="L5245" s="545"/>
      <c r="M5245" s="545" t="str">
        <f t="array" aca="1" ref="M5245" ca="1">IFERROR(_xludf.IFS(지출내역_LMT!$J5245="원천",지출내역_LMT!$K5245*3.3%*-1,지출내역_LMT!$J5245="원천/고용",SUM(지출내역_LMT!$K5245*3.3%*-1,지출내역_LMT!$K5245*75%*0.8%*-1)),"")</f>
        <v/>
      </c>
      <c r="N5245" s="545"/>
      <c r="O5245" s="541"/>
      <c r="P5245" s="541"/>
      <c r="Q5245" s="537"/>
      <c r="R5245" s="537"/>
      <c r="S5245" s="537"/>
    </row>
    <row r="5246" spans="2:19" ht="18.75" customHeight="1">
      <c r="B5246" s="540"/>
      <c r="C5246" s="540"/>
      <c r="D5246" s="538" t="str">
        <f ca="1">IFERROR(_xludf.XLOOKUP(E5246,예산코드!D:D,예산코드!A:A),"")</f>
        <v/>
      </c>
      <c r="E5246" s="540"/>
      <c r="F5246" s="542"/>
      <c r="G5246" s="506"/>
      <c r="H5246" s="507"/>
      <c r="I5246" s="540"/>
      <c r="J5246" s="540"/>
      <c r="K5246" s="543"/>
      <c r="L5246" s="543"/>
      <c r="M5246" s="543" t="str">
        <f t="array" aca="1" ref="M5246" ca="1">IFERROR(_xludf.IFS(지출내역_LMT!$J5246="원천",지출내역_LMT!$K5246*3.3%*-1,지출내역_LMT!$J5246="원천/고용",SUM(지출내역_LMT!$K5246*3.3%*-1,지출내역_LMT!$K5246*75%*0.8%*-1)),"")</f>
        <v/>
      </c>
      <c r="N5246" s="543"/>
      <c r="O5246" s="540"/>
      <c r="P5246" s="540"/>
      <c r="Q5246" s="537"/>
      <c r="R5246" s="537"/>
      <c r="S5246" s="537"/>
    </row>
    <row r="5247" spans="2:19" ht="18.75" customHeight="1">
      <c r="B5247" s="541"/>
      <c r="C5247" s="541"/>
      <c r="D5247" s="538" t="str">
        <f ca="1">IFERROR(_xludf.XLOOKUP(E5247,예산코드!D:D,예산코드!A:A),"")</f>
        <v/>
      </c>
      <c r="E5247" s="541"/>
      <c r="F5247" s="544"/>
      <c r="G5247" s="508"/>
      <c r="H5247" s="509"/>
      <c r="I5247" s="541"/>
      <c r="J5247" s="541"/>
      <c r="K5247" s="545"/>
      <c r="L5247" s="545"/>
      <c r="M5247" s="545" t="str">
        <f t="array" aca="1" ref="M5247" ca="1">IFERROR(_xludf.IFS(지출내역_LMT!$J5247="원천",지출내역_LMT!$K5247*3.3%*-1,지출내역_LMT!$J5247="원천/고용",SUM(지출내역_LMT!$K5247*3.3%*-1,지출내역_LMT!$K5247*75%*0.8%*-1)),"")</f>
        <v/>
      </c>
      <c r="N5247" s="545"/>
      <c r="O5247" s="541"/>
      <c r="P5247" s="541"/>
      <c r="Q5247" s="537"/>
      <c r="R5247" s="537"/>
      <c r="S5247" s="537"/>
    </row>
    <row r="5248" spans="2:19" ht="18.75" customHeight="1">
      <c r="B5248" s="540"/>
      <c r="C5248" s="540"/>
      <c r="D5248" s="538" t="str">
        <f ca="1">IFERROR(_xludf.XLOOKUP(E5248,예산코드!D:D,예산코드!A:A),"")</f>
        <v/>
      </c>
      <c r="E5248" s="540"/>
      <c r="F5248" s="542"/>
      <c r="G5248" s="506"/>
      <c r="H5248" s="507"/>
      <c r="I5248" s="540"/>
      <c r="J5248" s="540"/>
      <c r="K5248" s="543"/>
      <c r="L5248" s="543"/>
      <c r="M5248" s="543" t="str">
        <f t="array" aca="1" ref="M5248" ca="1">IFERROR(_xludf.IFS(지출내역_LMT!$J5248="원천",지출내역_LMT!$K5248*3.3%*-1,지출내역_LMT!$J5248="원천/고용",SUM(지출내역_LMT!$K5248*3.3%*-1,지출내역_LMT!$K5248*75%*0.8%*-1)),"")</f>
        <v/>
      </c>
      <c r="N5248" s="543"/>
      <c r="O5248" s="540"/>
      <c r="P5248" s="540"/>
      <c r="Q5248" s="537"/>
      <c r="R5248" s="537"/>
      <c r="S5248" s="537"/>
    </row>
    <row r="5249" spans="2:19" ht="18.75" customHeight="1">
      <c r="B5249" s="541"/>
      <c r="C5249" s="541"/>
      <c r="D5249" s="538" t="str">
        <f ca="1">IFERROR(_xludf.XLOOKUP(E5249,예산코드!D:D,예산코드!A:A),"")</f>
        <v/>
      </c>
      <c r="E5249" s="541"/>
      <c r="F5249" s="544"/>
      <c r="G5249" s="508"/>
      <c r="H5249" s="509"/>
      <c r="I5249" s="541"/>
      <c r="J5249" s="541"/>
      <c r="K5249" s="545"/>
      <c r="L5249" s="545"/>
      <c r="M5249" s="545" t="str">
        <f t="array" aca="1" ref="M5249" ca="1">IFERROR(_xludf.IFS(지출내역_LMT!$J5249="원천",지출내역_LMT!$K5249*3.3%*-1,지출내역_LMT!$J5249="원천/고용",SUM(지출내역_LMT!$K5249*3.3%*-1,지출내역_LMT!$K5249*75%*0.8%*-1)),"")</f>
        <v/>
      </c>
      <c r="N5249" s="545"/>
      <c r="O5249" s="541"/>
      <c r="P5249" s="541"/>
      <c r="Q5249" s="537"/>
      <c r="R5249" s="537"/>
      <c r="S5249" s="537"/>
    </row>
    <row r="5250" spans="2:19" ht="18.75" customHeight="1">
      <c r="B5250" s="540"/>
      <c r="C5250" s="540"/>
      <c r="D5250" s="538" t="str">
        <f ca="1">IFERROR(_xludf.XLOOKUP(E5250,예산코드!D:D,예산코드!A:A),"")</f>
        <v/>
      </c>
      <c r="E5250" s="540"/>
      <c r="F5250" s="542"/>
      <c r="G5250" s="506"/>
      <c r="H5250" s="507"/>
      <c r="I5250" s="540"/>
      <c r="J5250" s="540"/>
      <c r="K5250" s="543"/>
      <c r="L5250" s="543"/>
      <c r="M5250" s="543" t="str">
        <f t="array" aca="1" ref="M5250" ca="1">IFERROR(_xludf.IFS(지출내역_LMT!$J5250="원천",지출내역_LMT!$K5250*3.3%*-1,지출내역_LMT!$J5250="원천/고용",SUM(지출내역_LMT!$K5250*3.3%*-1,지출내역_LMT!$K5250*75%*0.8%*-1)),"")</f>
        <v/>
      </c>
      <c r="N5250" s="543"/>
      <c r="O5250" s="540"/>
      <c r="P5250" s="540"/>
      <c r="Q5250" s="537"/>
      <c r="R5250" s="537"/>
      <c r="S5250" s="537"/>
    </row>
    <row r="5251" spans="2:19" ht="18.75" customHeight="1">
      <c r="B5251" s="541"/>
      <c r="C5251" s="541"/>
      <c r="D5251" s="538" t="str">
        <f ca="1">IFERROR(_xludf.XLOOKUP(E5251,예산코드!D:D,예산코드!A:A),"")</f>
        <v/>
      </c>
      <c r="E5251" s="541"/>
      <c r="F5251" s="544"/>
      <c r="G5251" s="508"/>
      <c r="H5251" s="509"/>
      <c r="I5251" s="541"/>
      <c r="J5251" s="541"/>
      <c r="K5251" s="545"/>
      <c r="L5251" s="545"/>
      <c r="M5251" s="545" t="str">
        <f t="array" aca="1" ref="M5251" ca="1">IFERROR(_xludf.IFS(지출내역_LMT!$J5251="원천",지출내역_LMT!$K5251*3.3%*-1,지출내역_LMT!$J5251="원천/고용",SUM(지출내역_LMT!$K5251*3.3%*-1,지출내역_LMT!$K5251*75%*0.8%*-1)),"")</f>
        <v/>
      </c>
      <c r="N5251" s="545"/>
      <c r="O5251" s="541"/>
      <c r="P5251" s="541"/>
      <c r="Q5251" s="537"/>
      <c r="R5251" s="537"/>
      <c r="S5251" s="537"/>
    </row>
    <row r="5252" spans="2:19" ht="18.75" customHeight="1">
      <c r="B5252" s="540"/>
      <c r="C5252" s="540"/>
      <c r="D5252" s="538" t="str">
        <f ca="1">IFERROR(_xludf.XLOOKUP(E5252,예산코드!D:D,예산코드!A:A),"")</f>
        <v/>
      </c>
      <c r="E5252" s="540"/>
      <c r="F5252" s="542"/>
      <c r="G5252" s="506"/>
      <c r="H5252" s="507"/>
      <c r="I5252" s="540"/>
      <c r="J5252" s="540"/>
      <c r="K5252" s="543"/>
      <c r="L5252" s="543"/>
      <c r="M5252" s="543" t="str">
        <f t="array" aca="1" ref="M5252" ca="1">IFERROR(_xludf.IFS(지출내역_LMT!$J5252="원천",지출내역_LMT!$K5252*3.3%*-1,지출내역_LMT!$J5252="원천/고용",SUM(지출내역_LMT!$K5252*3.3%*-1,지출내역_LMT!$K5252*75%*0.8%*-1)),"")</f>
        <v/>
      </c>
      <c r="N5252" s="543"/>
      <c r="O5252" s="540"/>
      <c r="P5252" s="540"/>
      <c r="Q5252" s="537"/>
      <c r="R5252" s="537"/>
      <c r="S5252" s="537"/>
    </row>
    <row r="5253" spans="2:19" ht="18.75" customHeight="1">
      <c r="B5253" s="541"/>
      <c r="C5253" s="541"/>
      <c r="D5253" s="538" t="str">
        <f ca="1">IFERROR(_xludf.XLOOKUP(E5253,예산코드!D:D,예산코드!A:A),"")</f>
        <v/>
      </c>
      <c r="E5253" s="541"/>
      <c r="F5253" s="544"/>
      <c r="G5253" s="508"/>
      <c r="H5253" s="509"/>
      <c r="I5253" s="541"/>
      <c r="J5253" s="541"/>
      <c r="K5253" s="545"/>
      <c r="L5253" s="545"/>
      <c r="M5253" s="545" t="str">
        <f t="array" aca="1" ref="M5253" ca="1">IFERROR(_xludf.IFS(지출내역_LMT!$J5253="원천",지출내역_LMT!$K5253*3.3%*-1,지출내역_LMT!$J5253="원천/고용",SUM(지출내역_LMT!$K5253*3.3%*-1,지출내역_LMT!$K5253*75%*0.8%*-1)),"")</f>
        <v/>
      </c>
      <c r="N5253" s="545"/>
      <c r="O5253" s="541"/>
      <c r="P5253" s="541"/>
      <c r="Q5253" s="537"/>
      <c r="R5253" s="537"/>
      <c r="S5253" s="537"/>
    </row>
    <row r="5254" spans="2:19" ht="18.75" customHeight="1">
      <c r="B5254" s="540"/>
      <c r="C5254" s="540"/>
      <c r="D5254" s="538" t="str">
        <f ca="1">IFERROR(_xludf.XLOOKUP(E5254,예산코드!D:D,예산코드!A:A),"")</f>
        <v/>
      </c>
      <c r="E5254" s="540"/>
      <c r="F5254" s="542"/>
      <c r="G5254" s="506"/>
      <c r="H5254" s="507"/>
      <c r="I5254" s="540"/>
      <c r="J5254" s="540"/>
      <c r="K5254" s="543"/>
      <c r="L5254" s="543"/>
      <c r="M5254" s="543" t="str">
        <f t="array" aca="1" ref="M5254" ca="1">IFERROR(_xludf.IFS(지출내역_LMT!$J5254="원천",지출내역_LMT!$K5254*3.3%*-1,지출내역_LMT!$J5254="원천/고용",SUM(지출내역_LMT!$K5254*3.3%*-1,지출내역_LMT!$K5254*75%*0.8%*-1)),"")</f>
        <v/>
      </c>
      <c r="N5254" s="543"/>
      <c r="O5254" s="540"/>
      <c r="P5254" s="540"/>
      <c r="Q5254" s="537"/>
      <c r="R5254" s="537"/>
      <c r="S5254" s="537"/>
    </row>
    <row r="5255" spans="2:19" ht="18.75" customHeight="1">
      <c r="B5255" s="541"/>
      <c r="C5255" s="541"/>
      <c r="D5255" s="538" t="str">
        <f ca="1">IFERROR(_xludf.XLOOKUP(E5255,예산코드!D:D,예산코드!A:A),"")</f>
        <v/>
      </c>
      <c r="E5255" s="541"/>
      <c r="F5255" s="544"/>
      <c r="G5255" s="508"/>
      <c r="H5255" s="509"/>
      <c r="I5255" s="541"/>
      <c r="J5255" s="541"/>
      <c r="K5255" s="545"/>
      <c r="L5255" s="545"/>
      <c r="M5255" s="545" t="str">
        <f t="array" aca="1" ref="M5255" ca="1">IFERROR(_xludf.IFS(지출내역_LMT!$J5255="원천",지출내역_LMT!$K5255*3.3%*-1,지출내역_LMT!$J5255="원천/고용",SUM(지출내역_LMT!$K5255*3.3%*-1,지출내역_LMT!$K5255*75%*0.8%*-1)),"")</f>
        <v/>
      </c>
      <c r="N5255" s="545"/>
      <c r="O5255" s="541"/>
      <c r="P5255" s="541"/>
      <c r="Q5255" s="537"/>
      <c r="R5255" s="537"/>
      <c r="S5255" s="537"/>
    </row>
    <row r="5256" spans="2:19" ht="18.75" customHeight="1">
      <c r="B5256" s="540"/>
      <c r="C5256" s="540"/>
      <c r="D5256" s="538" t="str">
        <f ca="1">IFERROR(_xludf.XLOOKUP(E5256,예산코드!D:D,예산코드!A:A),"")</f>
        <v/>
      </c>
      <c r="E5256" s="540"/>
      <c r="F5256" s="542"/>
      <c r="G5256" s="506"/>
      <c r="H5256" s="507"/>
      <c r="I5256" s="540"/>
      <c r="J5256" s="540"/>
      <c r="K5256" s="543"/>
      <c r="L5256" s="543"/>
      <c r="M5256" s="543" t="str">
        <f t="array" aca="1" ref="M5256" ca="1">IFERROR(_xludf.IFS(지출내역_LMT!$J5256="원천",지출내역_LMT!$K5256*3.3%*-1,지출내역_LMT!$J5256="원천/고용",SUM(지출내역_LMT!$K5256*3.3%*-1,지출내역_LMT!$K5256*75%*0.8%*-1)),"")</f>
        <v/>
      </c>
      <c r="N5256" s="543"/>
      <c r="O5256" s="540"/>
      <c r="P5256" s="540"/>
      <c r="Q5256" s="537"/>
      <c r="R5256" s="537"/>
      <c r="S5256" s="537"/>
    </row>
    <row r="5257" spans="2:19" ht="18.75" customHeight="1">
      <c r="B5257" s="541"/>
      <c r="C5257" s="541"/>
      <c r="D5257" s="538" t="str">
        <f ca="1">IFERROR(_xludf.XLOOKUP(E5257,예산코드!D:D,예산코드!A:A),"")</f>
        <v/>
      </c>
      <c r="E5257" s="541"/>
      <c r="F5257" s="544"/>
      <c r="G5257" s="508"/>
      <c r="H5257" s="509"/>
      <c r="I5257" s="541"/>
      <c r="J5257" s="541"/>
      <c r="K5257" s="545"/>
      <c r="L5257" s="545"/>
      <c r="M5257" s="545" t="str">
        <f t="array" aca="1" ref="M5257" ca="1">IFERROR(_xludf.IFS(지출내역_LMT!$J5257="원천",지출내역_LMT!$K5257*3.3%*-1,지출내역_LMT!$J5257="원천/고용",SUM(지출내역_LMT!$K5257*3.3%*-1,지출내역_LMT!$K5257*75%*0.8%*-1)),"")</f>
        <v/>
      </c>
      <c r="N5257" s="545"/>
      <c r="O5257" s="541"/>
      <c r="P5257" s="541"/>
      <c r="Q5257" s="537"/>
      <c r="R5257" s="537"/>
      <c r="S5257" s="537"/>
    </row>
    <row r="5258" spans="2:19" ht="18.75" customHeight="1">
      <c r="B5258" s="540"/>
      <c r="C5258" s="540"/>
      <c r="D5258" s="538" t="str">
        <f ca="1">IFERROR(_xludf.XLOOKUP(E5258,예산코드!D:D,예산코드!A:A),"")</f>
        <v/>
      </c>
      <c r="E5258" s="540"/>
      <c r="F5258" s="542"/>
      <c r="G5258" s="506"/>
      <c r="H5258" s="507"/>
      <c r="I5258" s="540"/>
      <c r="J5258" s="540"/>
      <c r="K5258" s="543"/>
      <c r="L5258" s="543"/>
      <c r="M5258" s="543" t="str">
        <f t="array" aca="1" ref="M5258" ca="1">IFERROR(_xludf.IFS(지출내역_LMT!$J5258="원천",지출내역_LMT!$K5258*3.3%*-1,지출내역_LMT!$J5258="원천/고용",SUM(지출내역_LMT!$K5258*3.3%*-1,지출내역_LMT!$K5258*75%*0.8%*-1)),"")</f>
        <v/>
      </c>
      <c r="N5258" s="543"/>
      <c r="O5258" s="540"/>
      <c r="P5258" s="540"/>
      <c r="Q5258" s="537"/>
      <c r="R5258" s="537"/>
      <c r="S5258" s="537"/>
    </row>
    <row r="5259" spans="2:19" ht="18.75" customHeight="1">
      <c r="B5259" s="541"/>
      <c r="C5259" s="541"/>
      <c r="D5259" s="538" t="str">
        <f ca="1">IFERROR(_xludf.XLOOKUP(E5259,예산코드!D:D,예산코드!A:A),"")</f>
        <v/>
      </c>
      <c r="E5259" s="541"/>
      <c r="F5259" s="544"/>
      <c r="G5259" s="508"/>
      <c r="H5259" s="509"/>
      <c r="I5259" s="541"/>
      <c r="J5259" s="541"/>
      <c r="K5259" s="545"/>
      <c r="L5259" s="545"/>
      <c r="M5259" s="545" t="str">
        <f t="array" aca="1" ref="M5259" ca="1">IFERROR(_xludf.IFS(지출내역_LMT!$J5259="원천",지출내역_LMT!$K5259*3.3%*-1,지출내역_LMT!$J5259="원천/고용",SUM(지출내역_LMT!$K5259*3.3%*-1,지출내역_LMT!$K5259*75%*0.8%*-1)),"")</f>
        <v/>
      </c>
      <c r="N5259" s="545"/>
      <c r="O5259" s="541"/>
      <c r="P5259" s="541"/>
      <c r="Q5259" s="537"/>
      <c r="R5259" s="537"/>
      <c r="S5259" s="537"/>
    </row>
    <row r="5260" spans="2:19" ht="18.75" customHeight="1">
      <c r="B5260" s="540"/>
      <c r="C5260" s="540"/>
      <c r="D5260" s="538" t="str">
        <f ca="1">IFERROR(_xludf.XLOOKUP(E5260,예산코드!D:D,예산코드!A:A),"")</f>
        <v/>
      </c>
      <c r="E5260" s="540"/>
      <c r="F5260" s="542"/>
      <c r="G5260" s="506"/>
      <c r="H5260" s="507"/>
      <c r="I5260" s="540"/>
      <c r="J5260" s="540"/>
      <c r="K5260" s="543"/>
      <c r="L5260" s="543"/>
      <c r="M5260" s="543" t="str">
        <f t="array" aca="1" ref="M5260" ca="1">IFERROR(_xludf.IFS(지출내역_LMT!$J5260="원천",지출내역_LMT!$K5260*3.3%*-1,지출내역_LMT!$J5260="원천/고용",SUM(지출내역_LMT!$K5260*3.3%*-1,지출내역_LMT!$K5260*75%*0.8%*-1)),"")</f>
        <v/>
      </c>
      <c r="N5260" s="543"/>
      <c r="O5260" s="540"/>
      <c r="P5260" s="540"/>
      <c r="Q5260" s="537"/>
      <c r="R5260" s="537"/>
      <c r="S5260" s="537"/>
    </row>
    <row r="5261" spans="2:19" ht="18.75" customHeight="1">
      <c r="B5261" s="541"/>
      <c r="C5261" s="541"/>
      <c r="D5261" s="538" t="str">
        <f ca="1">IFERROR(_xludf.XLOOKUP(E5261,예산코드!D:D,예산코드!A:A),"")</f>
        <v/>
      </c>
      <c r="E5261" s="541"/>
      <c r="F5261" s="544"/>
      <c r="G5261" s="508"/>
      <c r="H5261" s="509"/>
      <c r="I5261" s="541"/>
      <c r="J5261" s="541"/>
      <c r="K5261" s="545"/>
      <c r="L5261" s="545"/>
      <c r="M5261" s="545" t="str">
        <f t="array" aca="1" ref="M5261" ca="1">IFERROR(_xludf.IFS(지출내역_LMT!$J5261="원천",지출내역_LMT!$K5261*3.3%*-1,지출내역_LMT!$J5261="원천/고용",SUM(지출내역_LMT!$K5261*3.3%*-1,지출내역_LMT!$K5261*75%*0.8%*-1)),"")</f>
        <v/>
      </c>
      <c r="N5261" s="545"/>
      <c r="O5261" s="541"/>
      <c r="P5261" s="541"/>
      <c r="Q5261" s="537"/>
      <c r="R5261" s="537"/>
      <c r="S5261" s="537"/>
    </row>
    <row r="5262" spans="2:19" ht="18.75" customHeight="1">
      <c r="B5262" s="540"/>
      <c r="C5262" s="540"/>
      <c r="D5262" s="538" t="str">
        <f ca="1">IFERROR(_xludf.XLOOKUP(E5262,예산코드!D:D,예산코드!A:A),"")</f>
        <v/>
      </c>
      <c r="E5262" s="540"/>
      <c r="F5262" s="542"/>
      <c r="G5262" s="506"/>
      <c r="H5262" s="507"/>
      <c r="I5262" s="540"/>
      <c r="J5262" s="540"/>
      <c r="K5262" s="543"/>
      <c r="L5262" s="543"/>
      <c r="M5262" s="543" t="str">
        <f t="array" aca="1" ref="M5262" ca="1">IFERROR(_xludf.IFS(지출내역_LMT!$J5262="원천",지출내역_LMT!$K5262*3.3%*-1,지출내역_LMT!$J5262="원천/고용",SUM(지출내역_LMT!$K5262*3.3%*-1,지출내역_LMT!$K5262*75%*0.8%*-1)),"")</f>
        <v/>
      </c>
      <c r="N5262" s="543"/>
      <c r="O5262" s="540"/>
      <c r="P5262" s="540"/>
      <c r="Q5262" s="537"/>
      <c r="R5262" s="537"/>
      <c r="S5262" s="537"/>
    </row>
    <row r="5263" spans="2:19" ht="18.75" customHeight="1">
      <c r="B5263" s="541"/>
      <c r="C5263" s="541"/>
      <c r="D5263" s="538" t="str">
        <f ca="1">IFERROR(_xludf.XLOOKUP(E5263,예산코드!D:D,예산코드!A:A),"")</f>
        <v/>
      </c>
      <c r="E5263" s="541"/>
      <c r="F5263" s="544"/>
      <c r="G5263" s="508"/>
      <c r="H5263" s="509"/>
      <c r="I5263" s="541"/>
      <c r="J5263" s="541"/>
      <c r="K5263" s="545"/>
      <c r="L5263" s="545"/>
      <c r="M5263" s="545" t="str">
        <f t="array" aca="1" ref="M5263" ca="1">IFERROR(_xludf.IFS(지출내역_LMT!$J5263="원천",지출내역_LMT!$K5263*3.3%*-1,지출내역_LMT!$J5263="원천/고용",SUM(지출내역_LMT!$K5263*3.3%*-1,지출내역_LMT!$K5263*75%*0.8%*-1)),"")</f>
        <v/>
      </c>
      <c r="N5263" s="545"/>
      <c r="O5263" s="541"/>
      <c r="P5263" s="541"/>
      <c r="Q5263" s="537"/>
      <c r="R5263" s="537"/>
      <c r="S5263" s="537"/>
    </row>
    <row r="5264" spans="2:19" ht="18.75" customHeight="1">
      <c r="B5264" s="540"/>
      <c r="C5264" s="540"/>
      <c r="D5264" s="538" t="str">
        <f ca="1">IFERROR(_xludf.XLOOKUP(E5264,예산코드!D:D,예산코드!A:A),"")</f>
        <v/>
      </c>
      <c r="E5264" s="540"/>
      <c r="F5264" s="542"/>
      <c r="G5264" s="506"/>
      <c r="H5264" s="507"/>
      <c r="I5264" s="540"/>
      <c r="J5264" s="540"/>
      <c r="K5264" s="543"/>
      <c r="L5264" s="543"/>
      <c r="M5264" s="543" t="str">
        <f t="array" aca="1" ref="M5264" ca="1">IFERROR(_xludf.IFS(지출내역_LMT!$J5264="원천",지출내역_LMT!$K5264*3.3%*-1,지출내역_LMT!$J5264="원천/고용",SUM(지출내역_LMT!$K5264*3.3%*-1,지출내역_LMT!$K5264*75%*0.8%*-1)),"")</f>
        <v/>
      </c>
      <c r="N5264" s="543"/>
      <c r="O5264" s="540"/>
      <c r="P5264" s="540"/>
      <c r="Q5264" s="537"/>
      <c r="R5264" s="537"/>
      <c r="S5264" s="537"/>
    </row>
    <row r="5265" spans="2:19" ht="18.75" customHeight="1">
      <c r="B5265" s="541"/>
      <c r="C5265" s="541"/>
      <c r="D5265" s="538" t="str">
        <f ca="1">IFERROR(_xludf.XLOOKUP(E5265,예산코드!D:D,예산코드!A:A),"")</f>
        <v/>
      </c>
      <c r="E5265" s="541"/>
      <c r="F5265" s="544"/>
      <c r="G5265" s="508"/>
      <c r="H5265" s="509"/>
      <c r="I5265" s="541"/>
      <c r="J5265" s="541"/>
      <c r="K5265" s="545"/>
      <c r="L5265" s="545"/>
      <c r="M5265" s="545" t="str">
        <f t="array" aca="1" ref="M5265" ca="1">IFERROR(_xludf.IFS(지출내역_LMT!$J5265="원천",지출내역_LMT!$K5265*3.3%*-1,지출내역_LMT!$J5265="원천/고용",SUM(지출내역_LMT!$K5265*3.3%*-1,지출내역_LMT!$K5265*75%*0.8%*-1)),"")</f>
        <v/>
      </c>
      <c r="N5265" s="545"/>
      <c r="O5265" s="541"/>
      <c r="P5265" s="541"/>
      <c r="Q5265" s="537"/>
      <c r="R5265" s="537"/>
      <c r="S5265" s="537"/>
    </row>
    <row r="5266" spans="2:19" ht="18.75" customHeight="1">
      <c r="B5266" s="540"/>
      <c r="C5266" s="540"/>
      <c r="D5266" s="538" t="str">
        <f ca="1">IFERROR(_xludf.XLOOKUP(E5266,예산코드!D:D,예산코드!A:A),"")</f>
        <v/>
      </c>
      <c r="E5266" s="540"/>
      <c r="F5266" s="542"/>
      <c r="G5266" s="506"/>
      <c r="H5266" s="507"/>
      <c r="I5266" s="540"/>
      <c r="J5266" s="540"/>
      <c r="K5266" s="543"/>
      <c r="L5266" s="543"/>
      <c r="M5266" s="543" t="str">
        <f t="array" aca="1" ref="M5266" ca="1">IFERROR(_xludf.IFS(지출내역_LMT!$J5266="원천",지출내역_LMT!$K5266*3.3%*-1,지출내역_LMT!$J5266="원천/고용",SUM(지출내역_LMT!$K5266*3.3%*-1,지출내역_LMT!$K5266*75%*0.8%*-1)),"")</f>
        <v/>
      </c>
      <c r="N5266" s="543"/>
      <c r="O5266" s="540"/>
      <c r="P5266" s="540"/>
      <c r="Q5266" s="537"/>
      <c r="R5266" s="537"/>
      <c r="S5266" s="537"/>
    </row>
    <row r="5267" spans="2:19" ht="18.75" customHeight="1">
      <c r="B5267" s="541"/>
      <c r="C5267" s="541"/>
      <c r="D5267" s="538" t="str">
        <f ca="1">IFERROR(_xludf.XLOOKUP(E5267,예산코드!D:D,예산코드!A:A),"")</f>
        <v/>
      </c>
      <c r="E5267" s="541"/>
      <c r="F5267" s="544"/>
      <c r="G5267" s="508"/>
      <c r="H5267" s="509"/>
      <c r="I5267" s="541"/>
      <c r="J5267" s="541"/>
      <c r="K5267" s="545"/>
      <c r="L5267" s="545"/>
      <c r="M5267" s="545" t="str">
        <f t="array" aca="1" ref="M5267" ca="1">IFERROR(_xludf.IFS(지출내역_LMT!$J5267="원천",지출내역_LMT!$K5267*3.3%*-1,지출내역_LMT!$J5267="원천/고용",SUM(지출내역_LMT!$K5267*3.3%*-1,지출내역_LMT!$K5267*75%*0.8%*-1)),"")</f>
        <v/>
      </c>
      <c r="N5267" s="545"/>
      <c r="O5267" s="541"/>
      <c r="P5267" s="541"/>
      <c r="Q5267" s="537"/>
      <c r="R5267" s="537"/>
      <c r="S5267" s="537"/>
    </row>
    <row r="5268" spans="2:19" ht="18.75" customHeight="1">
      <c r="B5268" s="540"/>
      <c r="C5268" s="540"/>
      <c r="D5268" s="538" t="str">
        <f ca="1">IFERROR(_xludf.XLOOKUP(E5268,예산코드!D:D,예산코드!A:A),"")</f>
        <v/>
      </c>
      <c r="E5268" s="540"/>
      <c r="F5268" s="542"/>
      <c r="G5268" s="506"/>
      <c r="H5268" s="507"/>
      <c r="I5268" s="540"/>
      <c r="J5268" s="540"/>
      <c r="K5268" s="543"/>
      <c r="L5268" s="543"/>
      <c r="M5268" s="543" t="str">
        <f t="array" aca="1" ref="M5268" ca="1">IFERROR(_xludf.IFS(지출내역_LMT!$J5268="원천",지출내역_LMT!$K5268*3.3%*-1,지출내역_LMT!$J5268="원천/고용",SUM(지출내역_LMT!$K5268*3.3%*-1,지출내역_LMT!$K5268*75%*0.8%*-1)),"")</f>
        <v/>
      </c>
      <c r="N5268" s="543"/>
      <c r="O5268" s="540"/>
      <c r="P5268" s="540"/>
      <c r="Q5268" s="537"/>
      <c r="R5268" s="537"/>
      <c r="S5268" s="537"/>
    </row>
    <row r="5269" spans="2:19" ht="18.75" customHeight="1">
      <c r="B5269" s="541"/>
      <c r="C5269" s="541"/>
      <c r="D5269" s="538" t="str">
        <f ca="1">IFERROR(_xludf.XLOOKUP(E5269,예산코드!D:D,예산코드!A:A),"")</f>
        <v/>
      </c>
      <c r="E5269" s="541"/>
      <c r="F5269" s="544"/>
      <c r="G5269" s="508"/>
      <c r="H5269" s="509"/>
      <c r="I5269" s="541"/>
      <c r="J5269" s="541"/>
      <c r="K5269" s="545"/>
      <c r="L5269" s="545"/>
      <c r="M5269" s="545" t="str">
        <f t="array" aca="1" ref="M5269" ca="1">IFERROR(_xludf.IFS(지출내역_LMT!$J5269="원천",지출내역_LMT!$K5269*3.3%*-1,지출내역_LMT!$J5269="원천/고용",SUM(지출내역_LMT!$K5269*3.3%*-1,지출내역_LMT!$K5269*75%*0.8%*-1)),"")</f>
        <v/>
      </c>
      <c r="N5269" s="545"/>
      <c r="O5269" s="541"/>
      <c r="P5269" s="541"/>
      <c r="Q5269" s="537"/>
      <c r="R5269" s="537"/>
      <c r="S5269" s="537"/>
    </row>
    <row r="5270" spans="2:19" ht="18.75" customHeight="1">
      <c r="B5270" s="540"/>
      <c r="C5270" s="540"/>
      <c r="D5270" s="538" t="str">
        <f ca="1">IFERROR(_xludf.XLOOKUP(E5270,예산코드!D:D,예산코드!A:A),"")</f>
        <v/>
      </c>
      <c r="E5270" s="540"/>
      <c r="F5270" s="542"/>
      <c r="G5270" s="506"/>
      <c r="H5270" s="507"/>
      <c r="I5270" s="540"/>
      <c r="J5270" s="540"/>
      <c r="K5270" s="543"/>
      <c r="L5270" s="543"/>
      <c r="M5270" s="543" t="str">
        <f t="array" aca="1" ref="M5270" ca="1">IFERROR(_xludf.IFS(지출내역_LMT!$J5270="원천",지출내역_LMT!$K5270*3.3%*-1,지출내역_LMT!$J5270="원천/고용",SUM(지출내역_LMT!$K5270*3.3%*-1,지출내역_LMT!$K5270*75%*0.8%*-1)),"")</f>
        <v/>
      </c>
      <c r="N5270" s="543"/>
      <c r="O5270" s="540"/>
      <c r="P5270" s="540"/>
      <c r="Q5270" s="537"/>
      <c r="R5270" s="537"/>
      <c r="S5270" s="537"/>
    </row>
    <row r="5271" spans="2:19" ht="18.75" customHeight="1">
      <c r="B5271" s="541"/>
      <c r="C5271" s="541"/>
      <c r="D5271" s="538" t="str">
        <f ca="1">IFERROR(_xludf.XLOOKUP(E5271,예산코드!D:D,예산코드!A:A),"")</f>
        <v/>
      </c>
      <c r="E5271" s="541"/>
      <c r="F5271" s="544"/>
      <c r="G5271" s="508"/>
      <c r="H5271" s="509"/>
      <c r="I5271" s="541"/>
      <c r="J5271" s="541"/>
      <c r="K5271" s="545"/>
      <c r="L5271" s="545"/>
      <c r="M5271" s="545" t="str">
        <f t="array" aca="1" ref="M5271" ca="1">IFERROR(_xludf.IFS(지출내역_LMT!$J5271="원천",지출내역_LMT!$K5271*3.3%*-1,지출내역_LMT!$J5271="원천/고용",SUM(지출내역_LMT!$K5271*3.3%*-1,지출내역_LMT!$K5271*75%*0.8%*-1)),"")</f>
        <v/>
      </c>
      <c r="N5271" s="545"/>
      <c r="O5271" s="541"/>
      <c r="P5271" s="541"/>
      <c r="Q5271" s="537"/>
      <c r="R5271" s="537"/>
      <c r="S5271" s="537"/>
    </row>
    <row r="5272" spans="2:19" ht="18.75" customHeight="1">
      <c r="B5272" s="540"/>
      <c r="C5272" s="540"/>
      <c r="D5272" s="538" t="str">
        <f ca="1">IFERROR(_xludf.XLOOKUP(E5272,예산코드!D:D,예산코드!A:A),"")</f>
        <v/>
      </c>
      <c r="E5272" s="540"/>
      <c r="F5272" s="542"/>
      <c r="G5272" s="506"/>
      <c r="H5272" s="507"/>
      <c r="I5272" s="540"/>
      <c r="J5272" s="540"/>
      <c r="K5272" s="543"/>
      <c r="L5272" s="543"/>
      <c r="M5272" s="543" t="str">
        <f t="array" aca="1" ref="M5272" ca="1">IFERROR(_xludf.IFS(지출내역_LMT!$J5272="원천",지출내역_LMT!$K5272*3.3%*-1,지출내역_LMT!$J5272="원천/고용",SUM(지출내역_LMT!$K5272*3.3%*-1,지출내역_LMT!$K5272*75%*0.8%*-1)),"")</f>
        <v/>
      </c>
      <c r="N5272" s="543"/>
      <c r="O5272" s="540"/>
      <c r="P5272" s="540"/>
      <c r="Q5272" s="537"/>
      <c r="R5272" s="537"/>
      <c r="S5272" s="537"/>
    </row>
    <row r="5273" spans="2:19" ht="18.75" customHeight="1">
      <c r="B5273" s="541"/>
      <c r="C5273" s="541"/>
      <c r="D5273" s="538" t="str">
        <f ca="1">IFERROR(_xludf.XLOOKUP(E5273,예산코드!D:D,예산코드!A:A),"")</f>
        <v/>
      </c>
      <c r="E5273" s="541"/>
      <c r="F5273" s="544"/>
      <c r="G5273" s="508"/>
      <c r="H5273" s="509"/>
      <c r="I5273" s="541"/>
      <c r="J5273" s="541"/>
      <c r="K5273" s="545"/>
      <c r="L5273" s="545"/>
      <c r="M5273" s="545" t="str">
        <f t="array" aca="1" ref="M5273" ca="1">IFERROR(_xludf.IFS(지출내역_LMT!$J5273="원천",지출내역_LMT!$K5273*3.3%*-1,지출내역_LMT!$J5273="원천/고용",SUM(지출내역_LMT!$K5273*3.3%*-1,지출내역_LMT!$K5273*75%*0.8%*-1)),"")</f>
        <v/>
      </c>
      <c r="N5273" s="545"/>
      <c r="O5273" s="541"/>
      <c r="P5273" s="541"/>
      <c r="Q5273" s="537"/>
      <c r="R5273" s="537"/>
      <c r="S5273" s="537"/>
    </row>
    <row r="5274" spans="2:19" ht="18.75" customHeight="1">
      <c r="B5274" s="540"/>
      <c r="C5274" s="540"/>
      <c r="D5274" s="538" t="str">
        <f ca="1">IFERROR(_xludf.XLOOKUP(E5274,예산코드!D:D,예산코드!A:A),"")</f>
        <v/>
      </c>
      <c r="E5274" s="540"/>
      <c r="F5274" s="542"/>
      <c r="G5274" s="506"/>
      <c r="H5274" s="507"/>
      <c r="I5274" s="540"/>
      <c r="J5274" s="540"/>
      <c r="K5274" s="543"/>
      <c r="L5274" s="543"/>
      <c r="M5274" s="543" t="str">
        <f t="array" aca="1" ref="M5274" ca="1">IFERROR(_xludf.IFS(지출내역_LMT!$J5274="원천",지출내역_LMT!$K5274*3.3%*-1,지출내역_LMT!$J5274="원천/고용",SUM(지출내역_LMT!$K5274*3.3%*-1,지출내역_LMT!$K5274*75%*0.8%*-1)),"")</f>
        <v/>
      </c>
      <c r="N5274" s="543"/>
      <c r="O5274" s="540"/>
      <c r="P5274" s="540"/>
      <c r="Q5274" s="537"/>
      <c r="R5274" s="537"/>
      <c r="S5274" s="537"/>
    </row>
    <row r="5275" spans="2:19" ht="18.75" customHeight="1">
      <c r="B5275" s="541"/>
      <c r="C5275" s="541"/>
      <c r="D5275" s="538" t="str">
        <f ca="1">IFERROR(_xludf.XLOOKUP(E5275,예산코드!D:D,예산코드!A:A),"")</f>
        <v/>
      </c>
      <c r="E5275" s="541"/>
      <c r="F5275" s="544"/>
      <c r="G5275" s="508"/>
      <c r="H5275" s="509"/>
      <c r="I5275" s="541"/>
      <c r="J5275" s="541"/>
      <c r="K5275" s="545"/>
      <c r="L5275" s="545"/>
      <c r="M5275" s="545" t="str">
        <f t="array" aca="1" ref="M5275" ca="1">IFERROR(_xludf.IFS(지출내역_LMT!$J5275="원천",지출내역_LMT!$K5275*3.3%*-1,지출내역_LMT!$J5275="원천/고용",SUM(지출내역_LMT!$K5275*3.3%*-1,지출내역_LMT!$K5275*75%*0.8%*-1)),"")</f>
        <v/>
      </c>
      <c r="N5275" s="545"/>
      <c r="O5275" s="541"/>
      <c r="P5275" s="541"/>
      <c r="Q5275" s="537"/>
      <c r="R5275" s="537"/>
      <c r="S5275" s="537"/>
    </row>
    <row r="5276" spans="2:19" ht="18.75" customHeight="1">
      <c r="B5276" s="540"/>
      <c r="C5276" s="540"/>
      <c r="D5276" s="538" t="str">
        <f ca="1">IFERROR(_xludf.XLOOKUP(E5276,예산코드!D:D,예산코드!A:A),"")</f>
        <v/>
      </c>
      <c r="E5276" s="540"/>
      <c r="F5276" s="542"/>
      <c r="G5276" s="506"/>
      <c r="H5276" s="507"/>
      <c r="I5276" s="540"/>
      <c r="J5276" s="540"/>
      <c r="K5276" s="543"/>
      <c r="L5276" s="543"/>
      <c r="M5276" s="543" t="str">
        <f t="array" aca="1" ref="M5276" ca="1">IFERROR(_xludf.IFS(지출내역_LMT!$J5276="원천",지출내역_LMT!$K5276*3.3%*-1,지출내역_LMT!$J5276="원천/고용",SUM(지출내역_LMT!$K5276*3.3%*-1,지출내역_LMT!$K5276*75%*0.8%*-1)),"")</f>
        <v/>
      </c>
      <c r="N5276" s="543"/>
      <c r="O5276" s="540"/>
      <c r="P5276" s="540"/>
      <c r="Q5276" s="537"/>
      <c r="R5276" s="537"/>
      <c r="S5276" s="537"/>
    </row>
    <row r="5277" spans="2:19" ht="18.75" customHeight="1">
      <c r="B5277" s="541"/>
      <c r="C5277" s="541"/>
      <c r="D5277" s="538" t="str">
        <f ca="1">IFERROR(_xludf.XLOOKUP(E5277,예산코드!D:D,예산코드!A:A),"")</f>
        <v/>
      </c>
      <c r="E5277" s="541"/>
      <c r="F5277" s="544"/>
      <c r="G5277" s="508"/>
      <c r="H5277" s="509"/>
      <c r="I5277" s="541"/>
      <c r="J5277" s="541"/>
      <c r="K5277" s="545"/>
      <c r="L5277" s="545"/>
      <c r="M5277" s="545" t="str">
        <f t="array" aca="1" ref="M5277" ca="1">IFERROR(_xludf.IFS(지출내역_LMT!$J5277="원천",지출내역_LMT!$K5277*3.3%*-1,지출내역_LMT!$J5277="원천/고용",SUM(지출내역_LMT!$K5277*3.3%*-1,지출내역_LMT!$K5277*75%*0.8%*-1)),"")</f>
        <v/>
      </c>
      <c r="N5277" s="545"/>
      <c r="O5277" s="541"/>
      <c r="P5277" s="541"/>
      <c r="Q5277" s="537"/>
      <c r="R5277" s="537"/>
      <c r="S5277" s="537"/>
    </row>
    <row r="5278" spans="2:19" ht="18.75" customHeight="1">
      <c r="B5278" s="540"/>
      <c r="C5278" s="540"/>
      <c r="D5278" s="538" t="str">
        <f ca="1">IFERROR(_xludf.XLOOKUP(E5278,예산코드!D:D,예산코드!A:A),"")</f>
        <v/>
      </c>
      <c r="E5278" s="540"/>
      <c r="F5278" s="542"/>
      <c r="G5278" s="506"/>
      <c r="H5278" s="507"/>
      <c r="I5278" s="540"/>
      <c r="J5278" s="540"/>
      <c r="K5278" s="543"/>
      <c r="L5278" s="543"/>
      <c r="M5278" s="543" t="str">
        <f t="array" aca="1" ref="M5278" ca="1">IFERROR(_xludf.IFS(지출내역_LMT!$J5278="원천",지출내역_LMT!$K5278*3.3%*-1,지출내역_LMT!$J5278="원천/고용",SUM(지출내역_LMT!$K5278*3.3%*-1,지출내역_LMT!$K5278*75%*0.8%*-1)),"")</f>
        <v/>
      </c>
      <c r="N5278" s="543"/>
      <c r="O5278" s="540"/>
      <c r="P5278" s="540"/>
      <c r="Q5278" s="537"/>
      <c r="R5278" s="537"/>
      <c r="S5278" s="537"/>
    </row>
    <row r="5279" spans="2:19" ht="18.75" customHeight="1">
      <c r="B5279" s="541"/>
      <c r="C5279" s="541"/>
      <c r="D5279" s="538" t="str">
        <f ca="1">IFERROR(_xludf.XLOOKUP(E5279,예산코드!D:D,예산코드!A:A),"")</f>
        <v/>
      </c>
      <c r="E5279" s="541"/>
      <c r="F5279" s="544"/>
      <c r="G5279" s="508"/>
      <c r="H5279" s="509"/>
      <c r="I5279" s="541"/>
      <c r="J5279" s="541"/>
      <c r="K5279" s="545"/>
      <c r="L5279" s="545"/>
      <c r="M5279" s="545" t="str">
        <f t="array" aca="1" ref="M5279" ca="1">IFERROR(_xludf.IFS(지출내역_LMT!$J5279="원천",지출내역_LMT!$K5279*3.3%*-1,지출내역_LMT!$J5279="원천/고용",SUM(지출내역_LMT!$K5279*3.3%*-1,지출내역_LMT!$K5279*75%*0.8%*-1)),"")</f>
        <v/>
      </c>
      <c r="N5279" s="545"/>
      <c r="O5279" s="541"/>
      <c r="P5279" s="541"/>
      <c r="Q5279" s="537"/>
      <c r="R5279" s="537"/>
      <c r="S5279" s="537"/>
    </row>
    <row r="5280" spans="2:19" ht="18.75" customHeight="1">
      <c r="B5280" s="540"/>
      <c r="C5280" s="540"/>
      <c r="D5280" s="538" t="str">
        <f ca="1">IFERROR(_xludf.XLOOKUP(E5280,예산코드!D:D,예산코드!A:A),"")</f>
        <v/>
      </c>
      <c r="E5280" s="540"/>
      <c r="F5280" s="542"/>
      <c r="G5280" s="506"/>
      <c r="H5280" s="507"/>
      <c r="I5280" s="540"/>
      <c r="J5280" s="540"/>
      <c r="K5280" s="543"/>
      <c r="L5280" s="543"/>
      <c r="M5280" s="543" t="str">
        <f t="array" aca="1" ref="M5280" ca="1">IFERROR(_xludf.IFS(지출내역_LMT!$J5280="원천",지출내역_LMT!$K5280*3.3%*-1,지출내역_LMT!$J5280="원천/고용",SUM(지출내역_LMT!$K5280*3.3%*-1,지출내역_LMT!$K5280*75%*0.8%*-1)),"")</f>
        <v/>
      </c>
      <c r="N5280" s="543"/>
      <c r="O5280" s="540"/>
      <c r="P5280" s="540"/>
      <c r="Q5280" s="537"/>
      <c r="R5280" s="537"/>
      <c r="S5280" s="537"/>
    </row>
    <row r="5281" spans="2:19" ht="18.75" customHeight="1">
      <c r="B5281" s="541"/>
      <c r="C5281" s="541"/>
      <c r="D5281" s="538" t="str">
        <f ca="1">IFERROR(_xludf.XLOOKUP(E5281,예산코드!D:D,예산코드!A:A),"")</f>
        <v/>
      </c>
      <c r="E5281" s="541"/>
      <c r="F5281" s="544"/>
      <c r="G5281" s="508"/>
      <c r="H5281" s="509"/>
      <c r="I5281" s="541"/>
      <c r="J5281" s="541"/>
      <c r="K5281" s="545"/>
      <c r="L5281" s="545"/>
      <c r="M5281" s="545" t="str">
        <f t="array" aca="1" ref="M5281" ca="1">IFERROR(_xludf.IFS(지출내역_LMT!$J5281="원천",지출내역_LMT!$K5281*3.3%*-1,지출내역_LMT!$J5281="원천/고용",SUM(지출내역_LMT!$K5281*3.3%*-1,지출내역_LMT!$K5281*75%*0.8%*-1)),"")</f>
        <v/>
      </c>
      <c r="N5281" s="545"/>
      <c r="O5281" s="541"/>
      <c r="P5281" s="541"/>
      <c r="Q5281" s="537"/>
      <c r="R5281" s="537"/>
      <c r="S5281" s="537"/>
    </row>
    <row r="5282" spans="2:19" ht="18.75" customHeight="1">
      <c r="B5282" s="540"/>
      <c r="C5282" s="540"/>
      <c r="D5282" s="538" t="str">
        <f ca="1">IFERROR(_xludf.XLOOKUP(E5282,예산코드!D:D,예산코드!A:A),"")</f>
        <v/>
      </c>
      <c r="E5282" s="540"/>
      <c r="F5282" s="542"/>
      <c r="G5282" s="506"/>
      <c r="H5282" s="507"/>
      <c r="I5282" s="540"/>
      <c r="J5282" s="540"/>
      <c r="K5282" s="543"/>
      <c r="L5282" s="543"/>
      <c r="M5282" s="543" t="str">
        <f t="array" aca="1" ref="M5282" ca="1">IFERROR(_xludf.IFS(지출내역_LMT!$J5282="원천",지출내역_LMT!$K5282*3.3%*-1,지출내역_LMT!$J5282="원천/고용",SUM(지출내역_LMT!$K5282*3.3%*-1,지출내역_LMT!$K5282*75%*0.8%*-1)),"")</f>
        <v/>
      </c>
      <c r="N5282" s="543"/>
      <c r="O5282" s="540"/>
      <c r="P5282" s="540"/>
      <c r="Q5282" s="537"/>
      <c r="R5282" s="537"/>
      <c r="S5282" s="537"/>
    </row>
    <row r="5283" spans="2:19" ht="18.75" customHeight="1">
      <c r="B5283" s="541"/>
      <c r="C5283" s="541"/>
      <c r="D5283" s="538" t="str">
        <f ca="1">IFERROR(_xludf.XLOOKUP(E5283,예산코드!D:D,예산코드!A:A),"")</f>
        <v/>
      </c>
      <c r="E5283" s="541"/>
      <c r="F5283" s="544"/>
      <c r="G5283" s="508"/>
      <c r="H5283" s="509"/>
      <c r="I5283" s="541"/>
      <c r="J5283" s="541"/>
      <c r="K5283" s="545"/>
      <c r="L5283" s="545"/>
      <c r="M5283" s="545" t="str">
        <f t="array" aca="1" ref="M5283" ca="1">IFERROR(_xludf.IFS(지출내역_LMT!$J5283="원천",지출내역_LMT!$K5283*3.3%*-1,지출내역_LMT!$J5283="원천/고용",SUM(지출내역_LMT!$K5283*3.3%*-1,지출내역_LMT!$K5283*75%*0.8%*-1)),"")</f>
        <v/>
      </c>
      <c r="N5283" s="545"/>
      <c r="O5283" s="541"/>
      <c r="P5283" s="541"/>
      <c r="Q5283" s="537"/>
      <c r="R5283" s="537"/>
      <c r="S5283" s="537"/>
    </row>
    <row r="5284" spans="2:19" ht="18.75" customHeight="1">
      <c r="B5284" s="540"/>
      <c r="C5284" s="540"/>
      <c r="D5284" s="538" t="str">
        <f ca="1">IFERROR(_xludf.XLOOKUP(E5284,예산코드!D:D,예산코드!A:A),"")</f>
        <v/>
      </c>
      <c r="E5284" s="540"/>
      <c r="F5284" s="542"/>
      <c r="G5284" s="506"/>
      <c r="H5284" s="507"/>
      <c r="I5284" s="540"/>
      <c r="J5284" s="540"/>
      <c r="K5284" s="543"/>
      <c r="L5284" s="543"/>
      <c r="M5284" s="543" t="str">
        <f t="array" aca="1" ref="M5284" ca="1">IFERROR(_xludf.IFS(지출내역_LMT!$J5284="원천",지출내역_LMT!$K5284*3.3%*-1,지출내역_LMT!$J5284="원천/고용",SUM(지출내역_LMT!$K5284*3.3%*-1,지출내역_LMT!$K5284*75%*0.8%*-1)),"")</f>
        <v/>
      </c>
      <c r="N5284" s="543"/>
      <c r="O5284" s="540"/>
      <c r="P5284" s="540"/>
      <c r="Q5284" s="537"/>
      <c r="R5284" s="537"/>
      <c r="S5284" s="537"/>
    </row>
    <row r="5285" spans="2:19" ht="18.75" customHeight="1">
      <c r="B5285" s="541"/>
      <c r="C5285" s="541"/>
      <c r="D5285" s="538" t="str">
        <f ca="1">IFERROR(_xludf.XLOOKUP(E5285,예산코드!D:D,예산코드!A:A),"")</f>
        <v/>
      </c>
      <c r="E5285" s="541"/>
      <c r="F5285" s="544"/>
      <c r="G5285" s="508"/>
      <c r="H5285" s="509"/>
      <c r="I5285" s="541"/>
      <c r="J5285" s="541"/>
      <c r="K5285" s="545"/>
      <c r="L5285" s="545"/>
      <c r="M5285" s="545" t="str">
        <f t="array" aca="1" ref="M5285" ca="1">IFERROR(_xludf.IFS(지출내역_LMT!$J5285="원천",지출내역_LMT!$K5285*3.3%*-1,지출내역_LMT!$J5285="원천/고용",SUM(지출내역_LMT!$K5285*3.3%*-1,지출내역_LMT!$K5285*75%*0.8%*-1)),"")</f>
        <v/>
      </c>
      <c r="N5285" s="545"/>
      <c r="O5285" s="541"/>
      <c r="P5285" s="541"/>
      <c r="Q5285" s="537"/>
      <c r="R5285" s="537"/>
      <c r="S5285" s="537"/>
    </row>
    <row r="5286" spans="2:19" ht="18.75" customHeight="1">
      <c r="B5286" s="540"/>
      <c r="C5286" s="540"/>
      <c r="D5286" s="538" t="str">
        <f ca="1">IFERROR(_xludf.XLOOKUP(E5286,예산코드!D:D,예산코드!A:A),"")</f>
        <v/>
      </c>
      <c r="E5286" s="540"/>
      <c r="F5286" s="542"/>
      <c r="G5286" s="506"/>
      <c r="H5286" s="507"/>
      <c r="I5286" s="540"/>
      <c r="J5286" s="540"/>
      <c r="K5286" s="543"/>
      <c r="L5286" s="543"/>
      <c r="M5286" s="543" t="str">
        <f t="array" aca="1" ref="M5286" ca="1">IFERROR(_xludf.IFS(지출내역_LMT!$J5286="원천",지출내역_LMT!$K5286*3.3%*-1,지출내역_LMT!$J5286="원천/고용",SUM(지출내역_LMT!$K5286*3.3%*-1,지출내역_LMT!$K5286*75%*0.8%*-1)),"")</f>
        <v/>
      </c>
      <c r="N5286" s="543"/>
      <c r="O5286" s="540"/>
      <c r="P5286" s="540"/>
      <c r="Q5286" s="537"/>
      <c r="R5286" s="537"/>
      <c r="S5286" s="537"/>
    </row>
    <row r="5287" spans="2:19" ht="18.75" customHeight="1">
      <c r="B5287" s="541"/>
      <c r="C5287" s="541"/>
      <c r="D5287" s="538" t="str">
        <f ca="1">IFERROR(_xludf.XLOOKUP(E5287,예산코드!D:D,예산코드!A:A),"")</f>
        <v/>
      </c>
      <c r="E5287" s="541"/>
      <c r="F5287" s="544"/>
      <c r="G5287" s="508"/>
      <c r="H5287" s="509"/>
      <c r="I5287" s="541"/>
      <c r="J5287" s="541"/>
      <c r="K5287" s="545"/>
      <c r="L5287" s="545"/>
      <c r="M5287" s="545" t="str">
        <f t="array" aca="1" ref="M5287" ca="1">IFERROR(_xludf.IFS(지출내역_LMT!$J5287="원천",지출내역_LMT!$K5287*3.3%*-1,지출내역_LMT!$J5287="원천/고용",SUM(지출내역_LMT!$K5287*3.3%*-1,지출내역_LMT!$K5287*75%*0.8%*-1)),"")</f>
        <v/>
      </c>
      <c r="N5287" s="545"/>
      <c r="O5287" s="541"/>
      <c r="P5287" s="541"/>
      <c r="Q5287" s="537"/>
      <c r="R5287" s="537"/>
      <c r="S5287" s="537"/>
    </row>
    <row r="5288" spans="2:19" ht="18.75" customHeight="1">
      <c r="B5288" s="540"/>
      <c r="C5288" s="540"/>
      <c r="D5288" s="538" t="str">
        <f ca="1">IFERROR(_xludf.XLOOKUP(E5288,예산코드!D:D,예산코드!A:A),"")</f>
        <v/>
      </c>
      <c r="E5288" s="540"/>
      <c r="F5288" s="542"/>
      <c r="G5288" s="506"/>
      <c r="H5288" s="507"/>
      <c r="I5288" s="540"/>
      <c r="J5288" s="540"/>
      <c r="K5288" s="543"/>
      <c r="L5288" s="543"/>
      <c r="M5288" s="543" t="str">
        <f t="array" aca="1" ref="M5288" ca="1">IFERROR(_xludf.IFS(지출내역_LMT!$J5288="원천",지출내역_LMT!$K5288*3.3%*-1,지출내역_LMT!$J5288="원천/고용",SUM(지출내역_LMT!$K5288*3.3%*-1,지출내역_LMT!$K5288*75%*0.8%*-1)),"")</f>
        <v/>
      </c>
      <c r="N5288" s="543"/>
      <c r="O5288" s="540"/>
      <c r="P5288" s="540"/>
      <c r="Q5288" s="537"/>
      <c r="R5288" s="537"/>
      <c r="S5288" s="537"/>
    </row>
    <row r="5289" spans="2:19" ht="18.75" customHeight="1">
      <c r="B5289" s="541"/>
      <c r="C5289" s="541"/>
      <c r="D5289" s="538" t="str">
        <f ca="1">IFERROR(_xludf.XLOOKUP(E5289,예산코드!D:D,예산코드!A:A),"")</f>
        <v/>
      </c>
      <c r="E5289" s="541"/>
      <c r="F5289" s="544"/>
      <c r="G5289" s="508"/>
      <c r="H5289" s="509"/>
      <c r="I5289" s="541"/>
      <c r="J5289" s="541"/>
      <c r="K5289" s="545"/>
      <c r="L5289" s="545"/>
      <c r="M5289" s="545" t="str">
        <f t="array" aca="1" ref="M5289" ca="1">IFERROR(_xludf.IFS(지출내역_LMT!$J5289="원천",지출내역_LMT!$K5289*3.3%*-1,지출내역_LMT!$J5289="원천/고용",SUM(지출내역_LMT!$K5289*3.3%*-1,지출내역_LMT!$K5289*75%*0.8%*-1)),"")</f>
        <v/>
      </c>
      <c r="N5289" s="545"/>
      <c r="O5289" s="541"/>
      <c r="P5289" s="541"/>
      <c r="Q5289" s="537"/>
      <c r="R5289" s="537"/>
      <c r="S5289" s="537"/>
    </row>
    <row r="5290" spans="2:19" ht="18.75" customHeight="1">
      <c r="B5290" s="540"/>
      <c r="C5290" s="540"/>
      <c r="D5290" s="538" t="str">
        <f ca="1">IFERROR(_xludf.XLOOKUP(E5290,예산코드!D:D,예산코드!A:A),"")</f>
        <v/>
      </c>
      <c r="E5290" s="540"/>
      <c r="F5290" s="542"/>
      <c r="G5290" s="506"/>
      <c r="H5290" s="507"/>
      <c r="I5290" s="540"/>
      <c r="J5290" s="540"/>
      <c r="K5290" s="543"/>
      <c r="L5290" s="543"/>
      <c r="M5290" s="543" t="str">
        <f t="array" aca="1" ref="M5290" ca="1">IFERROR(_xludf.IFS(지출내역_LMT!$J5290="원천",지출내역_LMT!$K5290*3.3%*-1,지출내역_LMT!$J5290="원천/고용",SUM(지출내역_LMT!$K5290*3.3%*-1,지출내역_LMT!$K5290*75%*0.8%*-1)),"")</f>
        <v/>
      </c>
      <c r="N5290" s="543"/>
      <c r="O5290" s="540"/>
      <c r="P5290" s="540"/>
      <c r="Q5290" s="537"/>
      <c r="R5290" s="537"/>
      <c r="S5290" s="537"/>
    </row>
    <row r="5291" spans="2:19" ht="18.75" customHeight="1">
      <c r="B5291" s="541"/>
      <c r="C5291" s="541"/>
      <c r="D5291" s="538" t="str">
        <f ca="1">IFERROR(_xludf.XLOOKUP(E5291,예산코드!D:D,예산코드!A:A),"")</f>
        <v/>
      </c>
      <c r="E5291" s="541"/>
      <c r="F5291" s="544"/>
      <c r="G5291" s="508"/>
      <c r="H5291" s="509"/>
      <c r="I5291" s="541"/>
      <c r="J5291" s="541"/>
      <c r="K5291" s="545"/>
      <c r="L5291" s="545"/>
      <c r="M5291" s="545" t="str">
        <f t="array" aca="1" ref="M5291" ca="1">IFERROR(_xludf.IFS(지출내역_LMT!$J5291="원천",지출내역_LMT!$K5291*3.3%*-1,지출내역_LMT!$J5291="원천/고용",SUM(지출내역_LMT!$K5291*3.3%*-1,지출내역_LMT!$K5291*75%*0.8%*-1)),"")</f>
        <v/>
      </c>
      <c r="N5291" s="545"/>
      <c r="O5291" s="541"/>
      <c r="P5291" s="541"/>
      <c r="Q5291" s="537"/>
      <c r="R5291" s="537"/>
      <c r="S5291" s="537"/>
    </row>
    <row r="5292" spans="2:19" ht="18.75" customHeight="1">
      <c r="B5292" s="540"/>
      <c r="C5292" s="540"/>
      <c r="D5292" s="538" t="str">
        <f ca="1">IFERROR(_xludf.XLOOKUP(E5292,예산코드!D:D,예산코드!A:A),"")</f>
        <v/>
      </c>
      <c r="E5292" s="540"/>
      <c r="F5292" s="542"/>
      <c r="G5292" s="506"/>
      <c r="H5292" s="507"/>
      <c r="I5292" s="540"/>
      <c r="J5292" s="540"/>
      <c r="K5292" s="543"/>
      <c r="L5292" s="543"/>
      <c r="M5292" s="543" t="str">
        <f t="array" aca="1" ref="M5292" ca="1">IFERROR(_xludf.IFS(지출내역_LMT!$J5292="원천",지출내역_LMT!$K5292*3.3%*-1,지출내역_LMT!$J5292="원천/고용",SUM(지출내역_LMT!$K5292*3.3%*-1,지출내역_LMT!$K5292*75%*0.8%*-1)),"")</f>
        <v/>
      </c>
      <c r="N5292" s="543"/>
      <c r="O5292" s="540"/>
      <c r="P5292" s="540"/>
      <c r="Q5292" s="537"/>
      <c r="R5292" s="537"/>
      <c r="S5292" s="537"/>
    </row>
    <row r="5293" spans="2:19" ht="18.75" customHeight="1">
      <c r="B5293" s="541"/>
      <c r="C5293" s="541"/>
      <c r="D5293" s="538" t="str">
        <f ca="1">IFERROR(_xludf.XLOOKUP(E5293,예산코드!D:D,예산코드!A:A),"")</f>
        <v/>
      </c>
      <c r="E5293" s="541"/>
      <c r="F5293" s="544"/>
      <c r="G5293" s="508"/>
      <c r="H5293" s="509"/>
      <c r="I5293" s="541"/>
      <c r="J5293" s="541"/>
      <c r="K5293" s="545"/>
      <c r="L5293" s="545"/>
      <c r="M5293" s="545" t="str">
        <f t="array" aca="1" ref="M5293" ca="1">IFERROR(_xludf.IFS(지출내역_LMT!$J5293="원천",지출내역_LMT!$K5293*3.3%*-1,지출내역_LMT!$J5293="원천/고용",SUM(지출내역_LMT!$K5293*3.3%*-1,지출내역_LMT!$K5293*75%*0.8%*-1)),"")</f>
        <v/>
      </c>
      <c r="N5293" s="545"/>
      <c r="O5293" s="541"/>
      <c r="P5293" s="541"/>
      <c r="Q5293" s="537"/>
      <c r="R5293" s="537"/>
      <c r="S5293" s="537"/>
    </row>
    <row r="5294" spans="2:19" ht="18.75" customHeight="1">
      <c r="B5294" s="540"/>
      <c r="C5294" s="540"/>
      <c r="D5294" s="538" t="str">
        <f ca="1">IFERROR(_xludf.XLOOKUP(E5294,예산코드!D:D,예산코드!A:A),"")</f>
        <v/>
      </c>
      <c r="E5294" s="540"/>
      <c r="F5294" s="542"/>
      <c r="G5294" s="506"/>
      <c r="H5294" s="507"/>
      <c r="I5294" s="540"/>
      <c r="J5294" s="540"/>
      <c r="K5294" s="543"/>
      <c r="L5294" s="543"/>
      <c r="M5294" s="543" t="str">
        <f t="array" aca="1" ref="M5294" ca="1">IFERROR(_xludf.IFS(지출내역_LMT!$J5294="원천",지출내역_LMT!$K5294*3.3%*-1,지출내역_LMT!$J5294="원천/고용",SUM(지출내역_LMT!$K5294*3.3%*-1,지출내역_LMT!$K5294*75%*0.8%*-1)),"")</f>
        <v/>
      </c>
      <c r="N5294" s="543"/>
      <c r="O5294" s="540"/>
      <c r="P5294" s="540"/>
      <c r="Q5294" s="537"/>
      <c r="R5294" s="537"/>
      <c r="S5294" s="537"/>
    </row>
    <row r="5295" spans="2:19" ht="18.75" customHeight="1">
      <c r="B5295" s="541"/>
      <c r="C5295" s="541"/>
      <c r="D5295" s="538" t="str">
        <f ca="1">IFERROR(_xludf.XLOOKUP(E5295,예산코드!D:D,예산코드!A:A),"")</f>
        <v/>
      </c>
      <c r="E5295" s="541"/>
      <c r="F5295" s="544"/>
      <c r="G5295" s="508"/>
      <c r="H5295" s="509"/>
      <c r="I5295" s="541"/>
      <c r="J5295" s="541"/>
      <c r="K5295" s="545"/>
      <c r="L5295" s="545"/>
      <c r="M5295" s="545" t="str">
        <f t="array" aca="1" ref="M5295" ca="1">IFERROR(_xludf.IFS(지출내역_LMT!$J5295="원천",지출내역_LMT!$K5295*3.3%*-1,지출내역_LMT!$J5295="원천/고용",SUM(지출내역_LMT!$K5295*3.3%*-1,지출내역_LMT!$K5295*75%*0.8%*-1)),"")</f>
        <v/>
      </c>
      <c r="N5295" s="545"/>
      <c r="O5295" s="541"/>
      <c r="P5295" s="541"/>
      <c r="Q5295" s="537"/>
      <c r="R5295" s="537"/>
      <c r="S5295" s="537"/>
    </row>
    <row r="5296" spans="2:19" ht="18.75" customHeight="1">
      <c r="B5296" s="540"/>
      <c r="C5296" s="540"/>
      <c r="D5296" s="538" t="str">
        <f ca="1">IFERROR(_xludf.XLOOKUP(E5296,예산코드!D:D,예산코드!A:A),"")</f>
        <v/>
      </c>
      <c r="E5296" s="540"/>
      <c r="F5296" s="542"/>
      <c r="G5296" s="506"/>
      <c r="H5296" s="507"/>
      <c r="I5296" s="540"/>
      <c r="J5296" s="540"/>
      <c r="K5296" s="543"/>
      <c r="L5296" s="543"/>
      <c r="M5296" s="543" t="str">
        <f t="array" aca="1" ref="M5296" ca="1">IFERROR(_xludf.IFS(지출내역_LMT!$J5296="원천",지출내역_LMT!$K5296*3.3%*-1,지출내역_LMT!$J5296="원천/고용",SUM(지출내역_LMT!$K5296*3.3%*-1,지출내역_LMT!$K5296*75%*0.8%*-1)),"")</f>
        <v/>
      </c>
      <c r="N5296" s="543"/>
      <c r="O5296" s="540"/>
      <c r="P5296" s="540"/>
      <c r="Q5296" s="537"/>
      <c r="R5296" s="537"/>
      <c r="S5296" s="537"/>
    </row>
    <row r="5297" spans="2:19" ht="18.75" customHeight="1">
      <c r="B5297" s="541"/>
      <c r="C5297" s="541"/>
      <c r="D5297" s="538" t="str">
        <f ca="1">IFERROR(_xludf.XLOOKUP(E5297,예산코드!D:D,예산코드!A:A),"")</f>
        <v/>
      </c>
      <c r="E5297" s="541"/>
      <c r="F5297" s="544"/>
      <c r="G5297" s="508"/>
      <c r="H5297" s="509"/>
      <c r="I5297" s="541"/>
      <c r="J5297" s="541"/>
      <c r="K5297" s="545"/>
      <c r="L5297" s="545"/>
      <c r="M5297" s="545" t="str">
        <f t="array" aca="1" ref="M5297" ca="1">IFERROR(_xludf.IFS(지출내역_LMT!$J5297="원천",지출내역_LMT!$K5297*3.3%*-1,지출내역_LMT!$J5297="원천/고용",SUM(지출내역_LMT!$K5297*3.3%*-1,지출내역_LMT!$K5297*75%*0.8%*-1)),"")</f>
        <v/>
      </c>
      <c r="N5297" s="545"/>
      <c r="O5297" s="541"/>
      <c r="P5297" s="541"/>
      <c r="Q5297" s="537"/>
      <c r="R5297" s="537"/>
      <c r="S5297" s="537"/>
    </row>
    <row r="5298" spans="2:19" ht="18.75" customHeight="1">
      <c r="B5298" s="540"/>
      <c r="C5298" s="540"/>
      <c r="D5298" s="538" t="str">
        <f ca="1">IFERROR(_xludf.XLOOKUP(E5298,예산코드!D:D,예산코드!A:A),"")</f>
        <v/>
      </c>
      <c r="E5298" s="540"/>
      <c r="F5298" s="542"/>
      <c r="G5298" s="506"/>
      <c r="H5298" s="507"/>
      <c r="I5298" s="540"/>
      <c r="J5298" s="540"/>
      <c r="K5298" s="543"/>
      <c r="L5298" s="543"/>
      <c r="M5298" s="543" t="str">
        <f t="array" aca="1" ref="M5298" ca="1">IFERROR(_xludf.IFS(지출내역_LMT!$J5298="원천",지출내역_LMT!$K5298*3.3%*-1,지출내역_LMT!$J5298="원천/고용",SUM(지출내역_LMT!$K5298*3.3%*-1,지출내역_LMT!$K5298*75%*0.8%*-1)),"")</f>
        <v/>
      </c>
      <c r="N5298" s="543"/>
      <c r="O5298" s="540"/>
      <c r="P5298" s="540"/>
      <c r="Q5298" s="537"/>
      <c r="R5298" s="537"/>
      <c r="S5298" s="537"/>
    </row>
    <row r="5299" spans="2:19" ht="18.75" customHeight="1">
      <c r="B5299" s="541"/>
      <c r="C5299" s="541"/>
      <c r="D5299" s="538" t="str">
        <f ca="1">IFERROR(_xludf.XLOOKUP(E5299,예산코드!D:D,예산코드!A:A),"")</f>
        <v/>
      </c>
      <c r="E5299" s="541"/>
      <c r="F5299" s="544"/>
      <c r="G5299" s="508"/>
      <c r="H5299" s="509"/>
      <c r="I5299" s="541"/>
      <c r="J5299" s="541"/>
      <c r="K5299" s="545"/>
      <c r="L5299" s="545"/>
      <c r="M5299" s="545" t="str">
        <f t="array" aca="1" ref="M5299" ca="1">IFERROR(_xludf.IFS(지출내역_LMT!$J5299="원천",지출내역_LMT!$K5299*3.3%*-1,지출내역_LMT!$J5299="원천/고용",SUM(지출내역_LMT!$K5299*3.3%*-1,지출내역_LMT!$K5299*75%*0.8%*-1)),"")</f>
        <v/>
      </c>
      <c r="N5299" s="545"/>
      <c r="O5299" s="541"/>
      <c r="P5299" s="541"/>
      <c r="Q5299" s="537"/>
      <c r="R5299" s="537"/>
      <c r="S5299" s="537"/>
    </row>
    <row r="5300" spans="2:19" ht="18.75" customHeight="1">
      <c r="B5300" s="540"/>
      <c r="C5300" s="540"/>
      <c r="D5300" s="538" t="str">
        <f ca="1">IFERROR(_xludf.XLOOKUP(E5300,예산코드!D:D,예산코드!A:A),"")</f>
        <v/>
      </c>
      <c r="E5300" s="540"/>
      <c r="F5300" s="542"/>
      <c r="G5300" s="506"/>
      <c r="H5300" s="507"/>
      <c r="I5300" s="540"/>
      <c r="J5300" s="540"/>
      <c r="K5300" s="543"/>
      <c r="L5300" s="543"/>
      <c r="M5300" s="543" t="str">
        <f t="array" aca="1" ref="M5300" ca="1">IFERROR(_xludf.IFS(지출내역_LMT!$J5300="원천",지출내역_LMT!$K5300*3.3%*-1,지출내역_LMT!$J5300="원천/고용",SUM(지출내역_LMT!$K5300*3.3%*-1,지출내역_LMT!$K5300*75%*0.8%*-1)),"")</f>
        <v/>
      </c>
      <c r="N5300" s="543"/>
      <c r="O5300" s="540"/>
      <c r="P5300" s="540"/>
      <c r="Q5300" s="537"/>
      <c r="R5300" s="537"/>
      <c r="S5300" s="537"/>
    </row>
    <row r="5301" spans="2:19" ht="18.75" customHeight="1">
      <c r="B5301" s="541"/>
      <c r="C5301" s="541"/>
      <c r="D5301" s="538" t="str">
        <f ca="1">IFERROR(_xludf.XLOOKUP(E5301,예산코드!D:D,예산코드!A:A),"")</f>
        <v/>
      </c>
      <c r="E5301" s="541"/>
      <c r="F5301" s="544"/>
      <c r="G5301" s="508"/>
      <c r="H5301" s="509"/>
      <c r="I5301" s="541"/>
      <c r="J5301" s="541"/>
      <c r="K5301" s="545"/>
      <c r="L5301" s="545"/>
      <c r="M5301" s="545" t="str">
        <f t="array" aca="1" ref="M5301" ca="1">IFERROR(_xludf.IFS(지출내역_LMT!$J5301="원천",지출내역_LMT!$K5301*3.3%*-1,지출내역_LMT!$J5301="원천/고용",SUM(지출내역_LMT!$K5301*3.3%*-1,지출내역_LMT!$K5301*75%*0.8%*-1)),"")</f>
        <v/>
      </c>
      <c r="N5301" s="545"/>
      <c r="O5301" s="541"/>
      <c r="P5301" s="541"/>
      <c r="Q5301" s="537"/>
      <c r="R5301" s="537"/>
      <c r="S5301" s="537"/>
    </row>
    <row r="5302" spans="2:19" ht="18.75" customHeight="1">
      <c r="B5302" s="540"/>
      <c r="C5302" s="540"/>
      <c r="D5302" s="538" t="str">
        <f ca="1">IFERROR(_xludf.XLOOKUP(E5302,예산코드!D:D,예산코드!A:A),"")</f>
        <v/>
      </c>
      <c r="E5302" s="540"/>
      <c r="F5302" s="542"/>
      <c r="G5302" s="506"/>
      <c r="H5302" s="507"/>
      <c r="I5302" s="540"/>
      <c r="J5302" s="540"/>
      <c r="K5302" s="543"/>
      <c r="L5302" s="543"/>
      <c r="M5302" s="543" t="str">
        <f t="array" aca="1" ref="M5302" ca="1">IFERROR(_xludf.IFS(지출내역_LMT!$J5302="원천",지출내역_LMT!$K5302*3.3%*-1,지출내역_LMT!$J5302="원천/고용",SUM(지출내역_LMT!$K5302*3.3%*-1,지출내역_LMT!$K5302*75%*0.8%*-1)),"")</f>
        <v/>
      </c>
      <c r="N5302" s="543"/>
      <c r="O5302" s="540"/>
      <c r="P5302" s="540"/>
      <c r="Q5302" s="537"/>
      <c r="R5302" s="537"/>
      <c r="S5302" s="537"/>
    </row>
    <row r="5303" spans="2:19" ht="18.75" customHeight="1">
      <c r="B5303" s="541"/>
      <c r="C5303" s="541"/>
      <c r="D5303" s="538" t="str">
        <f ca="1">IFERROR(_xludf.XLOOKUP(E5303,예산코드!D:D,예산코드!A:A),"")</f>
        <v/>
      </c>
      <c r="E5303" s="541"/>
      <c r="F5303" s="544"/>
      <c r="G5303" s="508"/>
      <c r="H5303" s="509"/>
      <c r="I5303" s="541"/>
      <c r="J5303" s="541"/>
      <c r="K5303" s="545"/>
      <c r="L5303" s="545"/>
      <c r="M5303" s="545" t="str">
        <f t="array" aca="1" ref="M5303" ca="1">IFERROR(_xludf.IFS(지출내역_LMT!$J5303="원천",지출내역_LMT!$K5303*3.3%*-1,지출내역_LMT!$J5303="원천/고용",SUM(지출내역_LMT!$K5303*3.3%*-1,지출내역_LMT!$K5303*75%*0.8%*-1)),"")</f>
        <v/>
      </c>
      <c r="N5303" s="545"/>
      <c r="O5303" s="541"/>
      <c r="P5303" s="541"/>
      <c r="Q5303" s="537"/>
      <c r="R5303" s="537"/>
      <c r="S5303" s="537"/>
    </row>
    <row r="5304" spans="2:19" ht="18.75" customHeight="1">
      <c r="B5304" s="540"/>
      <c r="C5304" s="540"/>
      <c r="D5304" s="538" t="str">
        <f ca="1">IFERROR(_xludf.XLOOKUP(E5304,예산코드!D:D,예산코드!A:A),"")</f>
        <v/>
      </c>
      <c r="E5304" s="540"/>
      <c r="F5304" s="542"/>
      <c r="G5304" s="506"/>
      <c r="H5304" s="507"/>
      <c r="I5304" s="540"/>
      <c r="J5304" s="540"/>
      <c r="K5304" s="543"/>
      <c r="L5304" s="543"/>
      <c r="M5304" s="543" t="str">
        <f t="array" aca="1" ref="M5304" ca="1">IFERROR(_xludf.IFS(지출내역_LMT!$J5304="원천",지출내역_LMT!$K5304*3.3%*-1,지출내역_LMT!$J5304="원천/고용",SUM(지출내역_LMT!$K5304*3.3%*-1,지출내역_LMT!$K5304*75%*0.8%*-1)),"")</f>
        <v/>
      </c>
      <c r="N5304" s="543"/>
      <c r="O5304" s="540"/>
      <c r="P5304" s="540"/>
      <c r="Q5304" s="537"/>
      <c r="R5304" s="537"/>
      <c r="S5304" s="537"/>
    </row>
    <row r="5305" spans="2:19" ht="18.75" customHeight="1">
      <c r="B5305" s="541"/>
      <c r="C5305" s="541"/>
      <c r="D5305" s="538" t="str">
        <f ca="1">IFERROR(_xludf.XLOOKUP(E5305,예산코드!D:D,예산코드!A:A),"")</f>
        <v/>
      </c>
      <c r="E5305" s="541"/>
      <c r="F5305" s="544"/>
      <c r="G5305" s="508"/>
      <c r="H5305" s="509"/>
      <c r="I5305" s="541"/>
      <c r="J5305" s="541"/>
      <c r="K5305" s="545"/>
      <c r="L5305" s="545"/>
      <c r="M5305" s="545" t="str">
        <f t="array" aca="1" ref="M5305" ca="1">IFERROR(_xludf.IFS(지출내역_LMT!$J5305="원천",지출내역_LMT!$K5305*3.3%*-1,지출내역_LMT!$J5305="원천/고용",SUM(지출내역_LMT!$K5305*3.3%*-1,지출내역_LMT!$K5305*75%*0.8%*-1)),"")</f>
        <v/>
      </c>
      <c r="N5305" s="545"/>
      <c r="O5305" s="541"/>
      <c r="P5305" s="541"/>
      <c r="Q5305" s="537"/>
      <c r="R5305" s="537"/>
      <c r="S5305" s="537"/>
    </row>
    <row r="5306" spans="2:19" ht="18.75" customHeight="1">
      <c r="B5306" s="540"/>
      <c r="C5306" s="540"/>
      <c r="D5306" s="538" t="str">
        <f ca="1">IFERROR(_xludf.XLOOKUP(E5306,예산코드!D:D,예산코드!A:A),"")</f>
        <v/>
      </c>
      <c r="E5306" s="540"/>
      <c r="F5306" s="542"/>
      <c r="G5306" s="506"/>
      <c r="H5306" s="507"/>
      <c r="I5306" s="540"/>
      <c r="J5306" s="540"/>
      <c r="K5306" s="543"/>
      <c r="L5306" s="543"/>
      <c r="M5306" s="543" t="str">
        <f t="array" aca="1" ref="M5306" ca="1">IFERROR(_xludf.IFS(지출내역_LMT!$J5306="원천",지출내역_LMT!$K5306*3.3%*-1,지출내역_LMT!$J5306="원천/고용",SUM(지출내역_LMT!$K5306*3.3%*-1,지출내역_LMT!$K5306*75%*0.8%*-1)),"")</f>
        <v/>
      </c>
      <c r="N5306" s="543"/>
      <c r="O5306" s="540"/>
      <c r="P5306" s="540"/>
      <c r="Q5306" s="537"/>
      <c r="R5306" s="537"/>
      <c r="S5306" s="537"/>
    </row>
    <row r="5307" spans="2:19" ht="18.75" customHeight="1">
      <c r="B5307" s="541"/>
      <c r="C5307" s="541"/>
      <c r="D5307" s="538" t="str">
        <f ca="1">IFERROR(_xludf.XLOOKUP(E5307,예산코드!D:D,예산코드!A:A),"")</f>
        <v/>
      </c>
      <c r="E5307" s="541"/>
      <c r="F5307" s="544"/>
      <c r="G5307" s="508"/>
      <c r="H5307" s="509"/>
      <c r="I5307" s="541"/>
      <c r="J5307" s="541"/>
      <c r="K5307" s="545"/>
      <c r="L5307" s="545"/>
      <c r="M5307" s="545" t="str">
        <f t="array" aca="1" ref="M5307" ca="1">IFERROR(_xludf.IFS(지출내역_LMT!$J5307="원천",지출내역_LMT!$K5307*3.3%*-1,지출내역_LMT!$J5307="원천/고용",SUM(지출내역_LMT!$K5307*3.3%*-1,지출내역_LMT!$K5307*75%*0.8%*-1)),"")</f>
        <v/>
      </c>
      <c r="N5307" s="545"/>
      <c r="O5307" s="541"/>
      <c r="P5307" s="541"/>
      <c r="Q5307" s="537"/>
      <c r="R5307" s="537"/>
      <c r="S5307" s="537"/>
    </row>
    <row r="5308" spans="2:19" ht="18.75" customHeight="1">
      <c r="B5308" s="540"/>
      <c r="C5308" s="540"/>
      <c r="D5308" s="538" t="str">
        <f ca="1">IFERROR(_xludf.XLOOKUP(E5308,예산코드!D:D,예산코드!A:A),"")</f>
        <v/>
      </c>
      <c r="E5308" s="540"/>
      <c r="F5308" s="542"/>
      <c r="G5308" s="506"/>
      <c r="H5308" s="507"/>
      <c r="I5308" s="540"/>
      <c r="J5308" s="540"/>
      <c r="K5308" s="543"/>
      <c r="L5308" s="543"/>
      <c r="M5308" s="543" t="str">
        <f t="array" aca="1" ref="M5308" ca="1">IFERROR(_xludf.IFS(지출내역_LMT!$J5308="원천",지출내역_LMT!$K5308*3.3%*-1,지출내역_LMT!$J5308="원천/고용",SUM(지출내역_LMT!$K5308*3.3%*-1,지출내역_LMT!$K5308*75%*0.8%*-1)),"")</f>
        <v/>
      </c>
      <c r="N5308" s="543"/>
      <c r="O5308" s="540"/>
      <c r="P5308" s="540"/>
      <c r="Q5308" s="537"/>
      <c r="R5308" s="537"/>
      <c r="S5308" s="537"/>
    </row>
    <row r="5309" spans="2:19" ht="18.75" customHeight="1">
      <c r="B5309" s="541"/>
      <c r="C5309" s="541"/>
      <c r="D5309" s="538" t="str">
        <f ca="1">IFERROR(_xludf.XLOOKUP(E5309,예산코드!D:D,예산코드!A:A),"")</f>
        <v/>
      </c>
      <c r="E5309" s="541"/>
      <c r="F5309" s="544"/>
      <c r="G5309" s="508"/>
      <c r="H5309" s="509"/>
      <c r="I5309" s="541"/>
      <c r="J5309" s="541"/>
      <c r="K5309" s="545"/>
      <c r="L5309" s="545"/>
      <c r="M5309" s="545" t="str">
        <f t="array" aca="1" ref="M5309" ca="1">IFERROR(_xludf.IFS(지출내역_LMT!$J5309="원천",지출내역_LMT!$K5309*3.3%*-1,지출내역_LMT!$J5309="원천/고용",SUM(지출내역_LMT!$K5309*3.3%*-1,지출내역_LMT!$K5309*75%*0.8%*-1)),"")</f>
        <v/>
      </c>
      <c r="N5309" s="545"/>
      <c r="O5309" s="541"/>
      <c r="P5309" s="541"/>
      <c r="Q5309" s="537"/>
      <c r="R5309" s="537"/>
      <c r="S5309" s="537"/>
    </row>
    <row r="5310" spans="2:19" ht="18.75" customHeight="1">
      <c r="B5310" s="540"/>
      <c r="C5310" s="540"/>
      <c r="D5310" s="538" t="str">
        <f ca="1">IFERROR(_xludf.XLOOKUP(E5310,예산코드!D:D,예산코드!A:A),"")</f>
        <v/>
      </c>
      <c r="E5310" s="540"/>
      <c r="F5310" s="542"/>
      <c r="G5310" s="506"/>
      <c r="H5310" s="507"/>
      <c r="I5310" s="540"/>
      <c r="J5310" s="540"/>
      <c r="K5310" s="543"/>
      <c r="L5310" s="543"/>
      <c r="M5310" s="543" t="str">
        <f t="array" aca="1" ref="M5310" ca="1">IFERROR(_xludf.IFS(지출내역_LMT!$J5310="원천",지출내역_LMT!$K5310*3.3%*-1,지출내역_LMT!$J5310="원천/고용",SUM(지출내역_LMT!$K5310*3.3%*-1,지출내역_LMT!$K5310*75%*0.8%*-1)),"")</f>
        <v/>
      </c>
      <c r="N5310" s="543"/>
      <c r="O5310" s="540"/>
      <c r="P5310" s="540"/>
      <c r="Q5310" s="537"/>
      <c r="R5310" s="537"/>
      <c r="S5310" s="537"/>
    </row>
    <row r="5311" spans="2:19" ht="18.75" customHeight="1">
      <c r="B5311" s="541"/>
      <c r="C5311" s="541"/>
      <c r="D5311" s="538" t="str">
        <f ca="1">IFERROR(_xludf.XLOOKUP(E5311,예산코드!D:D,예산코드!A:A),"")</f>
        <v/>
      </c>
      <c r="E5311" s="541"/>
      <c r="F5311" s="544"/>
      <c r="G5311" s="508"/>
      <c r="H5311" s="509"/>
      <c r="I5311" s="541"/>
      <c r="J5311" s="541"/>
      <c r="K5311" s="545"/>
      <c r="L5311" s="545"/>
      <c r="M5311" s="545" t="str">
        <f t="array" aca="1" ref="M5311" ca="1">IFERROR(_xludf.IFS(지출내역_LMT!$J5311="원천",지출내역_LMT!$K5311*3.3%*-1,지출내역_LMT!$J5311="원천/고용",SUM(지출내역_LMT!$K5311*3.3%*-1,지출내역_LMT!$K5311*75%*0.8%*-1)),"")</f>
        <v/>
      </c>
      <c r="N5311" s="545"/>
      <c r="O5311" s="541"/>
      <c r="P5311" s="541"/>
      <c r="Q5311" s="537"/>
      <c r="R5311" s="537"/>
      <c r="S5311" s="537"/>
    </row>
    <row r="5312" spans="2:19" ht="18.75" customHeight="1">
      <c r="B5312" s="540"/>
      <c r="C5312" s="540"/>
      <c r="D5312" s="538" t="str">
        <f ca="1">IFERROR(_xludf.XLOOKUP(E5312,예산코드!D:D,예산코드!A:A),"")</f>
        <v/>
      </c>
      <c r="E5312" s="540"/>
      <c r="F5312" s="542"/>
      <c r="G5312" s="506"/>
      <c r="H5312" s="507"/>
      <c r="I5312" s="540"/>
      <c r="J5312" s="540"/>
      <c r="K5312" s="543"/>
      <c r="L5312" s="543"/>
      <c r="M5312" s="543" t="str">
        <f t="array" aca="1" ref="M5312" ca="1">IFERROR(_xludf.IFS(지출내역_LMT!$J5312="원천",지출내역_LMT!$K5312*3.3%*-1,지출내역_LMT!$J5312="원천/고용",SUM(지출내역_LMT!$K5312*3.3%*-1,지출내역_LMT!$K5312*75%*0.8%*-1)),"")</f>
        <v/>
      </c>
      <c r="N5312" s="543"/>
      <c r="O5312" s="540"/>
      <c r="P5312" s="540"/>
      <c r="Q5312" s="537"/>
      <c r="R5312" s="537"/>
      <c r="S5312" s="537"/>
    </row>
    <row r="5313" spans="2:19" ht="18.75" customHeight="1">
      <c r="B5313" s="541"/>
      <c r="C5313" s="541"/>
      <c r="D5313" s="538" t="str">
        <f ca="1">IFERROR(_xludf.XLOOKUP(E5313,예산코드!D:D,예산코드!A:A),"")</f>
        <v/>
      </c>
      <c r="E5313" s="541"/>
      <c r="F5313" s="544"/>
      <c r="G5313" s="508"/>
      <c r="H5313" s="509"/>
      <c r="I5313" s="541"/>
      <c r="J5313" s="541"/>
      <c r="K5313" s="545"/>
      <c r="L5313" s="545"/>
      <c r="M5313" s="545" t="str">
        <f t="array" aca="1" ref="M5313" ca="1">IFERROR(_xludf.IFS(지출내역_LMT!$J5313="원천",지출내역_LMT!$K5313*3.3%*-1,지출내역_LMT!$J5313="원천/고용",SUM(지출내역_LMT!$K5313*3.3%*-1,지출내역_LMT!$K5313*75%*0.8%*-1)),"")</f>
        <v/>
      </c>
      <c r="N5313" s="545"/>
      <c r="O5313" s="541"/>
      <c r="P5313" s="541"/>
      <c r="Q5313" s="537"/>
      <c r="R5313" s="537"/>
      <c r="S5313" s="537"/>
    </row>
    <row r="5314" spans="2:19" ht="18.75" customHeight="1">
      <c r="B5314" s="540"/>
      <c r="C5314" s="540"/>
      <c r="D5314" s="538" t="str">
        <f ca="1">IFERROR(_xludf.XLOOKUP(E5314,예산코드!D:D,예산코드!A:A),"")</f>
        <v/>
      </c>
      <c r="E5314" s="540"/>
      <c r="F5314" s="542"/>
      <c r="G5314" s="506"/>
      <c r="H5314" s="507"/>
      <c r="I5314" s="540"/>
      <c r="J5314" s="540"/>
      <c r="K5314" s="543"/>
      <c r="L5314" s="543"/>
      <c r="M5314" s="543" t="str">
        <f t="array" aca="1" ref="M5314" ca="1">IFERROR(_xludf.IFS(지출내역_LMT!$J5314="원천",지출내역_LMT!$K5314*3.3%*-1,지출내역_LMT!$J5314="원천/고용",SUM(지출내역_LMT!$K5314*3.3%*-1,지출내역_LMT!$K5314*75%*0.8%*-1)),"")</f>
        <v/>
      </c>
      <c r="N5314" s="543"/>
      <c r="O5314" s="540"/>
      <c r="P5314" s="540"/>
      <c r="Q5314" s="537"/>
      <c r="R5314" s="537"/>
      <c r="S5314" s="537"/>
    </row>
    <row r="5315" spans="2:19" ht="18.75" customHeight="1">
      <c r="B5315" s="541"/>
      <c r="C5315" s="541"/>
      <c r="D5315" s="538" t="str">
        <f ca="1">IFERROR(_xludf.XLOOKUP(E5315,예산코드!D:D,예산코드!A:A),"")</f>
        <v/>
      </c>
      <c r="E5315" s="541"/>
      <c r="F5315" s="544"/>
      <c r="G5315" s="508"/>
      <c r="H5315" s="509"/>
      <c r="I5315" s="541"/>
      <c r="J5315" s="541"/>
      <c r="K5315" s="545"/>
      <c r="L5315" s="545"/>
      <c r="M5315" s="545" t="str">
        <f t="array" aca="1" ref="M5315" ca="1">IFERROR(_xludf.IFS(지출내역_LMT!$J5315="원천",지출내역_LMT!$K5315*3.3%*-1,지출내역_LMT!$J5315="원천/고용",SUM(지출내역_LMT!$K5315*3.3%*-1,지출내역_LMT!$K5315*75%*0.8%*-1)),"")</f>
        <v/>
      </c>
      <c r="N5315" s="545"/>
      <c r="O5315" s="541"/>
      <c r="P5315" s="541"/>
      <c r="Q5315" s="537"/>
      <c r="R5315" s="537"/>
      <c r="S5315" s="537"/>
    </row>
    <row r="5316" spans="2:19" ht="18.75" customHeight="1">
      <c r="B5316" s="540"/>
      <c r="C5316" s="540"/>
      <c r="D5316" s="538" t="str">
        <f ca="1">IFERROR(_xludf.XLOOKUP(E5316,예산코드!D:D,예산코드!A:A),"")</f>
        <v/>
      </c>
      <c r="E5316" s="540"/>
      <c r="F5316" s="542"/>
      <c r="G5316" s="506"/>
      <c r="H5316" s="507"/>
      <c r="I5316" s="540"/>
      <c r="J5316" s="540"/>
      <c r="K5316" s="543"/>
      <c r="L5316" s="543"/>
      <c r="M5316" s="543" t="str">
        <f t="array" aca="1" ref="M5316" ca="1">IFERROR(_xludf.IFS(지출내역_LMT!$J5316="원천",지출내역_LMT!$K5316*3.3%*-1,지출내역_LMT!$J5316="원천/고용",SUM(지출내역_LMT!$K5316*3.3%*-1,지출내역_LMT!$K5316*75%*0.8%*-1)),"")</f>
        <v/>
      </c>
      <c r="N5316" s="543"/>
      <c r="O5316" s="540"/>
      <c r="P5316" s="540"/>
      <c r="Q5316" s="537"/>
      <c r="R5316" s="537"/>
      <c r="S5316" s="537"/>
    </row>
    <row r="5317" spans="2:19" ht="18.75" customHeight="1">
      <c r="B5317" s="541"/>
      <c r="C5317" s="541"/>
      <c r="D5317" s="538" t="str">
        <f ca="1">IFERROR(_xludf.XLOOKUP(E5317,예산코드!D:D,예산코드!A:A),"")</f>
        <v/>
      </c>
      <c r="E5317" s="541"/>
      <c r="F5317" s="544"/>
      <c r="G5317" s="508"/>
      <c r="H5317" s="509"/>
      <c r="I5317" s="541"/>
      <c r="J5317" s="541"/>
      <c r="K5317" s="545"/>
      <c r="L5317" s="545"/>
      <c r="M5317" s="545" t="str">
        <f t="array" aca="1" ref="M5317" ca="1">IFERROR(_xludf.IFS(지출내역_LMT!$J5317="원천",지출내역_LMT!$K5317*3.3%*-1,지출내역_LMT!$J5317="원천/고용",SUM(지출내역_LMT!$K5317*3.3%*-1,지출내역_LMT!$K5317*75%*0.8%*-1)),"")</f>
        <v/>
      </c>
      <c r="N5317" s="545"/>
      <c r="O5317" s="541"/>
      <c r="P5317" s="541"/>
      <c r="Q5317" s="537"/>
      <c r="R5317" s="537"/>
      <c r="S5317" s="537"/>
    </row>
    <row r="5318" spans="2:19" ht="18.75" customHeight="1">
      <c r="B5318" s="540"/>
      <c r="C5318" s="540"/>
      <c r="D5318" s="538" t="str">
        <f ca="1">IFERROR(_xludf.XLOOKUP(E5318,예산코드!D:D,예산코드!A:A),"")</f>
        <v/>
      </c>
      <c r="E5318" s="540"/>
      <c r="F5318" s="542"/>
      <c r="G5318" s="506"/>
      <c r="H5318" s="507"/>
      <c r="I5318" s="540"/>
      <c r="J5318" s="540"/>
      <c r="K5318" s="543"/>
      <c r="L5318" s="543"/>
      <c r="M5318" s="543" t="str">
        <f t="array" aca="1" ref="M5318" ca="1">IFERROR(_xludf.IFS(지출내역_LMT!$J5318="원천",지출내역_LMT!$K5318*3.3%*-1,지출내역_LMT!$J5318="원천/고용",SUM(지출내역_LMT!$K5318*3.3%*-1,지출내역_LMT!$K5318*75%*0.8%*-1)),"")</f>
        <v/>
      </c>
      <c r="N5318" s="543"/>
      <c r="O5318" s="540"/>
      <c r="P5318" s="540"/>
      <c r="Q5318" s="537"/>
      <c r="R5318" s="537"/>
      <c r="S5318" s="537"/>
    </row>
    <row r="5319" spans="2:19" ht="18.75" customHeight="1">
      <c r="B5319" s="541"/>
      <c r="C5319" s="541"/>
      <c r="D5319" s="538" t="str">
        <f ca="1">IFERROR(_xludf.XLOOKUP(E5319,예산코드!D:D,예산코드!A:A),"")</f>
        <v/>
      </c>
      <c r="E5319" s="541"/>
      <c r="F5319" s="544"/>
      <c r="G5319" s="508"/>
      <c r="H5319" s="509"/>
      <c r="I5319" s="541"/>
      <c r="J5319" s="541"/>
      <c r="K5319" s="545"/>
      <c r="L5319" s="545"/>
      <c r="M5319" s="545" t="str">
        <f t="array" aca="1" ref="M5319" ca="1">IFERROR(_xludf.IFS(지출내역_LMT!$J5319="원천",지출내역_LMT!$K5319*3.3%*-1,지출내역_LMT!$J5319="원천/고용",SUM(지출내역_LMT!$K5319*3.3%*-1,지출내역_LMT!$K5319*75%*0.8%*-1)),"")</f>
        <v/>
      </c>
      <c r="N5319" s="545"/>
      <c r="O5319" s="541"/>
      <c r="P5319" s="541"/>
      <c r="Q5319" s="537"/>
      <c r="R5319" s="537"/>
      <c r="S5319" s="537"/>
    </row>
    <row r="5320" spans="2:19" ht="18.75" customHeight="1">
      <c r="B5320" s="540"/>
      <c r="C5320" s="540"/>
      <c r="D5320" s="538" t="str">
        <f ca="1">IFERROR(_xludf.XLOOKUP(E5320,예산코드!D:D,예산코드!A:A),"")</f>
        <v/>
      </c>
      <c r="E5320" s="540"/>
      <c r="F5320" s="542"/>
      <c r="G5320" s="506"/>
      <c r="H5320" s="507"/>
      <c r="I5320" s="540"/>
      <c r="J5320" s="540"/>
      <c r="K5320" s="543"/>
      <c r="L5320" s="543"/>
      <c r="M5320" s="543" t="str">
        <f t="array" aca="1" ref="M5320" ca="1">IFERROR(_xludf.IFS(지출내역_LMT!$J5320="원천",지출내역_LMT!$K5320*3.3%*-1,지출내역_LMT!$J5320="원천/고용",SUM(지출내역_LMT!$K5320*3.3%*-1,지출내역_LMT!$K5320*75%*0.8%*-1)),"")</f>
        <v/>
      </c>
      <c r="N5320" s="543"/>
      <c r="O5320" s="540"/>
      <c r="P5320" s="540"/>
      <c r="Q5320" s="537"/>
      <c r="R5320" s="537"/>
      <c r="S5320" s="537"/>
    </row>
    <row r="5321" spans="2:19" ht="18.75" customHeight="1">
      <c r="B5321" s="541"/>
      <c r="C5321" s="541"/>
      <c r="D5321" s="538" t="str">
        <f ca="1">IFERROR(_xludf.XLOOKUP(E5321,예산코드!D:D,예산코드!A:A),"")</f>
        <v/>
      </c>
      <c r="E5321" s="541"/>
      <c r="F5321" s="544"/>
      <c r="G5321" s="508"/>
      <c r="H5321" s="509"/>
      <c r="I5321" s="541"/>
      <c r="J5321" s="541"/>
      <c r="K5321" s="545"/>
      <c r="L5321" s="545"/>
      <c r="M5321" s="545" t="str">
        <f t="array" aca="1" ref="M5321" ca="1">IFERROR(_xludf.IFS(지출내역_LMT!$J5321="원천",지출내역_LMT!$K5321*3.3%*-1,지출내역_LMT!$J5321="원천/고용",SUM(지출내역_LMT!$K5321*3.3%*-1,지출내역_LMT!$K5321*75%*0.8%*-1)),"")</f>
        <v/>
      </c>
      <c r="N5321" s="545"/>
      <c r="O5321" s="541"/>
      <c r="P5321" s="541"/>
      <c r="Q5321" s="537"/>
      <c r="R5321" s="537"/>
      <c r="S5321" s="537"/>
    </row>
    <row r="5322" spans="2:19" ht="18.75" customHeight="1">
      <c r="B5322" s="540"/>
      <c r="C5322" s="540"/>
      <c r="D5322" s="538" t="str">
        <f ca="1">IFERROR(_xludf.XLOOKUP(E5322,예산코드!D:D,예산코드!A:A),"")</f>
        <v/>
      </c>
      <c r="E5322" s="540"/>
      <c r="F5322" s="542"/>
      <c r="G5322" s="506"/>
      <c r="H5322" s="507"/>
      <c r="I5322" s="540"/>
      <c r="J5322" s="540"/>
      <c r="K5322" s="543"/>
      <c r="L5322" s="543"/>
      <c r="M5322" s="543" t="str">
        <f t="array" aca="1" ref="M5322" ca="1">IFERROR(_xludf.IFS(지출내역_LMT!$J5322="원천",지출내역_LMT!$K5322*3.3%*-1,지출내역_LMT!$J5322="원천/고용",SUM(지출내역_LMT!$K5322*3.3%*-1,지출내역_LMT!$K5322*75%*0.8%*-1)),"")</f>
        <v/>
      </c>
      <c r="N5322" s="543"/>
      <c r="O5322" s="540"/>
      <c r="P5322" s="540"/>
      <c r="Q5322" s="537"/>
      <c r="R5322" s="537"/>
      <c r="S5322" s="537"/>
    </row>
    <row r="5323" spans="2:19" ht="18.75" customHeight="1">
      <c r="B5323" s="541"/>
      <c r="C5323" s="541"/>
      <c r="D5323" s="538" t="str">
        <f ca="1">IFERROR(_xludf.XLOOKUP(E5323,예산코드!D:D,예산코드!A:A),"")</f>
        <v/>
      </c>
      <c r="E5323" s="541"/>
      <c r="F5323" s="544"/>
      <c r="G5323" s="508"/>
      <c r="H5323" s="509"/>
      <c r="I5323" s="541"/>
      <c r="J5323" s="541"/>
      <c r="K5323" s="545"/>
      <c r="L5323" s="545"/>
      <c r="M5323" s="545" t="str">
        <f t="array" aca="1" ref="M5323" ca="1">IFERROR(_xludf.IFS(지출내역_LMT!$J5323="원천",지출내역_LMT!$K5323*3.3%*-1,지출내역_LMT!$J5323="원천/고용",SUM(지출내역_LMT!$K5323*3.3%*-1,지출내역_LMT!$K5323*75%*0.8%*-1)),"")</f>
        <v/>
      </c>
      <c r="N5323" s="545"/>
      <c r="O5323" s="541"/>
      <c r="P5323" s="541"/>
      <c r="Q5323" s="537"/>
      <c r="R5323" s="537"/>
      <c r="S5323" s="537"/>
    </row>
    <row r="5324" spans="2:19" ht="18.75" customHeight="1">
      <c r="B5324" s="540"/>
      <c r="C5324" s="540"/>
      <c r="D5324" s="538" t="str">
        <f ca="1">IFERROR(_xludf.XLOOKUP(E5324,예산코드!D:D,예산코드!A:A),"")</f>
        <v/>
      </c>
      <c r="E5324" s="540"/>
      <c r="F5324" s="542"/>
      <c r="G5324" s="506"/>
      <c r="H5324" s="507"/>
      <c r="I5324" s="540"/>
      <c r="J5324" s="540"/>
      <c r="K5324" s="543"/>
      <c r="L5324" s="543"/>
      <c r="M5324" s="543" t="str">
        <f t="array" aca="1" ref="M5324" ca="1">IFERROR(_xludf.IFS(지출내역_LMT!$J5324="원천",지출내역_LMT!$K5324*3.3%*-1,지출내역_LMT!$J5324="원천/고용",SUM(지출내역_LMT!$K5324*3.3%*-1,지출내역_LMT!$K5324*75%*0.8%*-1)),"")</f>
        <v/>
      </c>
      <c r="N5324" s="543"/>
      <c r="O5324" s="540"/>
      <c r="P5324" s="540"/>
      <c r="Q5324" s="537"/>
      <c r="R5324" s="537"/>
      <c r="S5324" s="537"/>
    </row>
    <row r="5325" spans="2:19" ht="18.75" customHeight="1">
      <c r="B5325" s="541"/>
      <c r="C5325" s="541"/>
      <c r="D5325" s="538" t="str">
        <f ca="1">IFERROR(_xludf.XLOOKUP(E5325,예산코드!D:D,예산코드!A:A),"")</f>
        <v/>
      </c>
      <c r="E5325" s="541"/>
      <c r="F5325" s="544"/>
      <c r="G5325" s="508"/>
      <c r="H5325" s="509"/>
      <c r="I5325" s="541"/>
      <c r="J5325" s="541"/>
      <c r="K5325" s="545"/>
      <c r="L5325" s="545"/>
      <c r="M5325" s="545" t="str">
        <f t="array" aca="1" ref="M5325" ca="1">IFERROR(_xludf.IFS(지출내역_LMT!$J5325="원천",지출내역_LMT!$K5325*3.3%*-1,지출내역_LMT!$J5325="원천/고용",SUM(지출내역_LMT!$K5325*3.3%*-1,지출내역_LMT!$K5325*75%*0.8%*-1)),"")</f>
        <v/>
      </c>
      <c r="N5325" s="545"/>
      <c r="O5325" s="541"/>
      <c r="P5325" s="541"/>
      <c r="Q5325" s="537"/>
      <c r="R5325" s="537"/>
      <c r="S5325" s="537"/>
    </row>
    <row r="5326" spans="2:19" ht="18.75" customHeight="1">
      <c r="B5326" s="540"/>
      <c r="C5326" s="540"/>
      <c r="D5326" s="538" t="str">
        <f ca="1">IFERROR(_xludf.XLOOKUP(E5326,예산코드!D:D,예산코드!A:A),"")</f>
        <v/>
      </c>
      <c r="E5326" s="540"/>
      <c r="F5326" s="542"/>
      <c r="G5326" s="506"/>
      <c r="H5326" s="507"/>
      <c r="I5326" s="540"/>
      <c r="J5326" s="540"/>
      <c r="K5326" s="543"/>
      <c r="L5326" s="543"/>
      <c r="M5326" s="543" t="str">
        <f t="array" aca="1" ref="M5326" ca="1">IFERROR(_xludf.IFS(지출내역_LMT!$J5326="원천",지출내역_LMT!$K5326*3.3%*-1,지출내역_LMT!$J5326="원천/고용",SUM(지출내역_LMT!$K5326*3.3%*-1,지출내역_LMT!$K5326*75%*0.8%*-1)),"")</f>
        <v/>
      </c>
      <c r="N5326" s="543"/>
      <c r="O5326" s="540"/>
      <c r="P5326" s="540"/>
      <c r="Q5326" s="537"/>
      <c r="R5326" s="537"/>
      <c r="S5326" s="537"/>
    </row>
    <row r="5327" spans="2:19" ht="18.75" customHeight="1">
      <c r="B5327" s="541"/>
      <c r="C5327" s="541"/>
      <c r="D5327" s="538" t="str">
        <f ca="1">IFERROR(_xludf.XLOOKUP(E5327,예산코드!D:D,예산코드!A:A),"")</f>
        <v/>
      </c>
      <c r="E5327" s="541"/>
      <c r="F5327" s="544"/>
      <c r="G5327" s="508"/>
      <c r="H5327" s="509"/>
      <c r="I5327" s="541"/>
      <c r="J5327" s="541"/>
      <c r="K5327" s="545"/>
      <c r="L5327" s="545"/>
      <c r="M5327" s="545" t="str">
        <f t="array" aca="1" ref="M5327" ca="1">IFERROR(_xludf.IFS(지출내역_LMT!$J5327="원천",지출내역_LMT!$K5327*3.3%*-1,지출내역_LMT!$J5327="원천/고용",SUM(지출내역_LMT!$K5327*3.3%*-1,지출내역_LMT!$K5327*75%*0.8%*-1)),"")</f>
        <v/>
      </c>
      <c r="N5327" s="545"/>
      <c r="O5327" s="541"/>
      <c r="P5327" s="541"/>
      <c r="Q5327" s="537"/>
      <c r="R5327" s="537"/>
      <c r="S5327" s="537"/>
    </row>
    <row r="5328" spans="2:19" ht="18.75" customHeight="1">
      <c r="B5328" s="540"/>
      <c r="C5328" s="540"/>
      <c r="D5328" s="538" t="str">
        <f ca="1">IFERROR(_xludf.XLOOKUP(E5328,예산코드!D:D,예산코드!A:A),"")</f>
        <v/>
      </c>
      <c r="E5328" s="540"/>
      <c r="F5328" s="542"/>
      <c r="G5328" s="506"/>
      <c r="H5328" s="507"/>
      <c r="I5328" s="540"/>
      <c r="J5328" s="540"/>
      <c r="K5328" s="543"/>
      <c r="L5328" s="543"/>
      <c r="M5328" s="543" t="str">
        <f t="array" aca="1" ref="M5328" ca="1">IFERROR(_xludf.IFS(지출내역_LMT!$J5328="원천",지출내역_LMT!$K5328*3.3%*-1,지출내역_LMT!$J5328="원천/고용",SUM(지출내역_LMT!$K5328*3.3%*-1,지출내역_LMT!$K5328*75%*0.8%*-1)),"")</f>
        <v/>
      </c>
      <c r="N5328" s="543"/>
      <c r="O5328" s="540"/>
      <c r="P5328" s="540"/>
      <c r="Q5328" s="537"/>
      <c r="R5328" s="537"/>
      <c r="S5328" s="537"/>
    </row>
    <row r="5329" spans="2:19" ht="18.75" customHeight="1">
      <c r="B5329" s="541"/>
      <c r="C5329" s="541"/>
      <c r="D5329" s="538" t="str">
        <f ca="1">IFERROR(_xludf.XLOOKUP(E5329,예산코드!D:D,예산코드!A:A),"")</f>
        <v/>
      </c>
      <c r="E5329" s="541"/>
      <c r="F5329" s="544"/>
      <c r="G5329" s="508"/>
      <c r="H5329" s="509"/>
      <c r="I5329" s="541"/>
      <c r="J5329" s="541"/>
      <c r="K5329" s="545"/>
      <c r="L5329" s="545"/>
      <c r="M5329" s="545" t="str">
        <f t="array" aca="1" ref="M5329" ca="1">IFERROR(_xludf.IFS(지출내역_LMT!$J5329="원천",지출내역_LMT!$K5329*3.3%*-1,지출내역_LMT!$J5329="원천/고용",SUM(지출내역_LMT!$K5329*3.3%*-1,지출내역_LMT!$K5329*75%*0.8%*-1)),"")</f>
        <v/>
      </c>
      <c r="N5329" s="545"/>
      <c r="O5329" s="541"/>
      <c r="P5329" s="541"/>
      <c r="Q5329" s="537"/>
      <c r="R5329" s="537"/>
      <c r="S5329" s="537"/>
    </row>
    <row r="5330" spans="2:19" ht="18.75" customHeight="1">
      <c r="B5330" s="540"/>
      <c r="C5330" s="540"/>
      <c r="D5330" s="538" t="str">
        <f ca="1">IFERROR(_xludf.XLOOKUP(E5330,예산코드!D:D,예산코드!A:A),"")</f>
        <v/>
      </c>
      <c r="E5330" s="540"/>
      <c r="F5330" s="542"/>
      <c r="G5330" s="506"/>
      <c r="H5330" s="507"/>
      <c r="I5330" s="540"/>
      <c r="J5330" s="540"/>
      <c r="K5330" s="543"/>
      <c r="L5330" s="543"/>
      <c r="M5330" s="543" t="str">
        <f t="array" aca="1" ref="M5330" ca="1">IFERROR(_xludf.IFS(지출내역_LMT!$J5330="원천",지출내역_LMT!$K5330*3.3%*-1,지출내역_LMT!$J5330="원천/고용",SUM(지출내역_LMT!$K5330*3.3%*-1,지출내역_LMT!$K5330*75%*0.8%*-1)),"")</f>
        <v/>
      </c>
      <c r="N5330" s="543"/>
      <c r="O5330" s="540"/>
      <c r="P5330" s="540"/>
      <c r="Q5330" s="537"/>
      <c r="R5330" s="537"/>
      <c r="S5330" s="537"/>
    </row>
    <row r="5331" spans="2:19" ht="18.75" customHeight="1">
      <c r="B5331" s="541"/>
      <c r="C5331" s="541"/>
      <c r="D5331" s="538" t="str">
        <f ca="1">IFERROR(_xludf.XLOOKUP(E5331,예산코드!D:D,예산코드!A:A),"")</f>
        <v/>
      </c>
      <c r="E5331" s="541"/>
      <c r="F5331" s="544"/>
      <c r="G5331" s="508"/>
      <c r="H5331" s="509"/>
      <c r="I5331" s="541"/>
      <c r="J5331" s="541"/>
      <c r="K5331" s="545"/>
      <c r="L5331" s="545"/>
      <c r="M5331" s="545" t="str">
        <f t="array" aca="1" ref="M5331" ca="1">IFERROR(_xludf.IFS(지출내역_LMT!$J5331="원천",지출내역_LMT!$K5331*3.3%*-1,지출내역_LMT!$J5331="원천/고용",SUM(지출내역_LMT!$K5331*3.3%*-1,지출내역_LMT!$K5331*75%*0.8%*-1)),"")</f>
        <v/>
      </c>
      <c r="N5331" s="545"/>
      <c r="O5331" s="541"/>
      <c r="P5331" s="541"/>
      <c r="Q5331" s="537"/>
      <c r="R5331" s="537"/>
      <c r="S5331" s="537"/>
    </row>
    <row r="5332" spans="2:19" ht="18.75" customHeight="1">
      <c r="B5332" s="540"/>
      <c r="C5332" s="540"/>
      <c r="D5332" s="538" t="str">
        <f ca="1">IFERROR(_xludf.XLOOKUP(E5332,예산코드!D:D,예산코드!A:A),"")</f>
        <v/>
      </c>
      <c r="E5332" s="540"/>
      <c r="F5332" s="542"/>
      <c r="G5332" s="506"/>
      <c r="H5332" s="507"/>
      <c r="I5332" s="540"/>
      <c r="J5332" s="540"/>
      <c r="K5332" s="543"/>
      <c r="L5332" s="543"/>
      <c r="M5332" s="543" t="str">
        <f t="array" aca="1" ref="M5332" ca="1">IFERROR(_xludf.IFS(지출내역_LMT!$J5332="원천",지출내역_LMT!$K5332*3.3%*-1,지출내역_LMT!$J5332="원천/고용",SUM(지출내역_LMT!$K5332*3.3%*-1,지출내역_LMT!$K5332*75%*0.8%*-1)),"")</f>
        <v/>
      </c>
      <c r="N5332" s="543"/>
      <c r="O5332" s="540"/>
      <c r="P5332" s="540"/>
      <c r="Q5332" s="537"/>
      <c r="R5332" s="537"/>
      <c r="S5332" s="537"/>
    </row>
    <row r="5333" spans="2:19" ht="18.75" customHeight="1">
      <c r="B5333" s="541"/>
      <c r="C5333" s="541"/>
      <c r="D5333" s="538" t="str">
        <f ca="1">IFERROR(_xludf.XLOOKUP(E5333,예산코드!D:D,예산코드!A:A),"")</f>
        <v/>
      </c>
      <c r="E5333" s="541"/>
      <c r="F5333" s="544"/>
      <c r="G5333" s="508"/>
      <c r="H5333" s="509"/>
      <c r="I5333" s="541"/>
      <c r="J5333" s="541"/>
      <c r="K5333" s="545"/>
      <c r="L5333" s="545"/>
      <c r="M5333" s="545" t="str">
        <f t="array" aca="1" ref="M5333" ca="1">IFERROR(_xludf.IFS(지출내역_LMT!$J5333="원천",지출내역_LMT!$K5333*3.3%*-1,지출내역_LMT!$J5333="원천/고용",SUM(지출내역_LMT!$K5333*3.3%*-1,지출내역_LMT!$K5333*75%*0.8%*-1)),"")</f>
        <v/>
      </c>
      <c r="N5333" s="545"/>
      <c r="O5333" s="541"/>
      <c r="P5333" s="541"/>
      <c r="Q5333" s="537"/>
      <c r="R5333" s="537"/>
      <c r="S5333" s="537"/>
    </row>
    <row r="5334" spans="2:19" ht="18.75" customHeight="1">
      <c r="B5334" s="540"/>
      <c r="C5334" s="540"/>
      <c r="D5334" s="538" t="str">
        <f ca="1">IFERROR(_xludf.XLOOKUP(E5334,예산코드!D:D,예산코드!A:A),"")</f>
        <v/>
      </c>
      <c r="E5334" s="540"/>
      <c r="F5334" s="542"/>
      <c r="G5334" s="506"/>
      <c r="H5334" s="507"/>
      <c r="I5334" s="540"/>
      <c r="J5334" s="540"/>
      <c r="K5334" s="543"/>
      <c r="L5334" s="543"/>
      <c r="M5334" s="543" t="str">
        <f t="array" aca="1" ref="M5334" ca="1">IFERROR(_xludf.IFS(지출내역_LMT!$J5334="원천",지출내역_LMT!$K5334*3.3%*-1,지출내역_LMT!$J5334="원천/고용",SUM(지출내역_LMT!$K5334*3.3%*-1,지출내역_LMT!$K5334*75%*0.8%*-1)),"")</f>
        <v/>
      </c>
      <c r="N5334" s="543"/>
      <c r="O5334" s="540"/>
      <c r="P5334" s="540"/>
      <c r="Q5334" s="537"/>
      <c r="R5334" s="537"/>
      <c r="S5334" s="537"/>
    </row>
    <row r="5335" spans="2:19" ht="18.75" customHeight="1">
      <c r="B5335" s="541"/>
      <c r="C5335" s="541"/>
      <c r="D5335" s="538" t="str">
        <f ca="1">IFERROR(_xludf.XLOOKUP(E5335,예산코드!D:D,예산코드!A:A),"")</f>
        <v/>
      </c>
      <c r="E5335" s="541"/>
      <c r="F5335" s="544"/>
      <c r="G5335" s="508"/>
      <c r="H5335" s="509"/>
      <c r="I5335" s="541"/>
      <c r="J5335" s="541"/>
      <c r="K5335" s="545"/>
      <c r="L5335" s="545"/>
      <c r="M5335" s="545" t="str">
        <f t="array" aca="1" ref="M5335" ca="1">IFERROR(_xludf.IFS(지출내역_LMT!$J5335="원천",지출내역_LMT!$K5335*3.3%*-1,지출내역_LMT!$J5335="원천/고용",SUM(지출내역_LMT!$K5335*3.3%*-1,지출내역_LMT!$K5335*75%*0.8%*-1)),"")</f>
        <v/>
      </c>
      <c r="N5335" s="545"/>
      <c r="O5335" s="541"/>
      <c r="P5335" s="541"/>
      <c r="Q5335" s="537"/>
      <c r="R5335" s="537"/>
      <c r="S5335" s="537"/>
    </row>
    <row r="5336" spans="2:19" ht="18.75" customHeight="1">
      <c r="B5336" s="540"/>
      <c r="C5336" s="540"/>
      <c r="D5336" s="538" t="str">
        <f ca="1">IFERROR(_xludf.XLOOKUP(E5336,예산코드!D:D,예산코드!A:A),"")</f>
        <v/>
      </c>
      <c r="E5336" s="540"/>
      <c r="F5336" s="542"/>
      <c r="G5336" s="506"/>
      <c r="H5336" s="507"/>
      <c r="I5336" s="540"/>
      <c r="J5336" s="540"/>
      <c r="K5336" s="543"/>
      <c r="L5336" s="543"/>
      <c r="M5336" s="543" t="str">
        <f t="array" aca="1" ref="M5336" ca="1">IFERROR(_xludf.IFS(지출내역_LMT!$J5336="원천",지출내역_LMT!$K5336*3.3%*-1,지출내역_LMT!$J5336="원천/고용",SUM(지출내역_LMT!$K5336*3.3%*-1,지출내역_LMT!$K5336*75%*0.8%*-1)),"")</f>
        <v/>
      </c>
      <c r="N5336" s="543"/>
      <c r="O5336" s="540"/>
      <c r="P5336" s="540"/>
      <c r="Q5336" s="537"/>
      <c r="R5336" s="537"/>
      <c r="S5336" s="537"/>
    </row>
    <row r="5337" spans="2:19" ht="18.75" customHeight="1">
      <c r="B5337" s="541"/>
      <c r="C5337" s="541"/>
      <c r="D5337" s="538" t="str">
        <f ca="1">IFERROR(_xludf.XLOOKUP(E5337,예산코드!D:D,예산코드!A:A),"")</f>
        <v/>
      </c>
      <c r="E5337" s="541"/>
      <c r="F5337" s="544"/>
      <c r="G5337" s="508"/>
      <c r="H5337" s="509"/>
      <c r="I5337" s="541"/>
      <c r="J5337" s="541"/>
      <c r="K5337" s="545"/>
      <c r="L5337" s="545"/>
      <c r="M5337" s="545" t="str">
        <f t="array" aca="1" ref="M5337" ca="1">IFERROR(_xludf.IFS(지출내역_LMT!$J5337="원천",지출내역_LMT!$K5337*3.3%*-1,지출내역_LMT!$J5337="원천/고용",SUM(지출내역_LMT!$K5337*3.3%*-1,지출내역_LMT!$K5337*75%*0.8%*-1)),"")</f>
        <v/>
      </c>
      <c r="N5337" s="545"/>
      <c r="O5337" s="541"/>
      <c r="P5337" s="541"/>
      <c r="Q5337" s="537"/>
      <c r="R5337" s="537"/>
      <c r="S5337" s="537"/>
    </row>
    <row r="5338" spans="2:19" ht="18.75" customHeight="1">
      <c r="B5338" s="540"/>
      <c r="C5338" s="540"/>
      <c r="D5338" s="538" t="str">
        <f ca="1">IFERROR(_xludf.XLOOKUP(E5338,예산코드!D:D,예산코드!A:A),"")</f>
        <v/>
      </c>
      <c r="E5338" s="540"/>
      <c r="F5338" s="542"/>
      <c r="G5338" s="506"/>
      <c r="H5338" s="507"/>
      <c r="I5338" s="540"/>
      <c r="J5338" s="540"/>
      <c r="K5338" s="543"/>
      <c r="L5338" s="543"/>
      <c r="M5338" s="543" t="str">
        <f t="array" aca="1" ref="M5338" ca="1">IFERROR(_xludf.IFS(지출내역_LMT!$J5338="원천",지출내역_LMT!$K5338*3.3%*-1,지출내역_LMT!$J5338="원천/고용",SUM(지출내역_LMT!$K5338*3.3%*-1,지출내역_LMT!$K5338*75%*0.8%*-1)),"")</f>
        <v/>
      </c>
      <c r="N5338" s="543"/>
      <c r="O5338" s="540"/>
      <c r="P5338" s="540"/>
      <c r="Q5338" s="537"/>
      <c r="R5338" s="537"/>
      <c r="S5338" s="537"/>
    </row>
    <row r="5339" spans="2:19" ht="18.75" customHeight="1">
      <c r="B5339" s="541"/>
      <c r="C5339" s="541"/>
      <c r="D5339" s="538" t="str">
        <f ca="1">IFERROR(_xludf.XLOOKUP(E5339,예산코드!D:D,예산코드!A:A),"")</f>
        <v/>
      </c>
      <c r="E5339" s="541"/>
      <c r="F5339" s="544"/>
      <c r="G5339" s="508"/>
      <c r="H5339" s="509"/>
      <c r="I5339" s="541"/>
      <c r="J5339" s="541"/>
      <c r="K5339" s="545"/>
      <c r="L5339" s="545"/>
      <c r="M5339" s="545" t="str">
        <f t="array" aca="1" ref="M5339" ca="1">IFERROR(_xludf.IFS(지출내역_LMT!$J5339="원천",지출내역_LMT!$K5339*3.3%*-1,지출내역_LMT!$J5339="원천/고용",SUM(지출내역_LMT!$K5339*3.3%*-1,지출내역_LMT!$K5339*75%*0.8%*-1)),"")</f>
        <v/>
      </c>
      <c r="N5339" s="545"/>
      <c r="O5339" s="541"/>
      <c r="P5339" s="541"/>
      <c r="Q5339" s="537"/>
      <c r="R5339" s="537"/>
      <c r="S5339" s="537"/>
    </row>
    <row r="5340" spans="2:19" ht="18.75" customHeight="1">
      <c r="B5340" s="540"/>
      <c r="C5340" s="540"/>
      <c r="D5340" s="538" t="str">
        <f ca="1">IFERROR(_xludf.XLOOKUP(E5340,예산코드!D:D,예산코드!A:A),"")</f>
        <v/>
      </c>
      <c r="E5340" s="540"/>
      <c r="F5340" s="542"/>
      <c r="G5340" s="506"/>
      <c r="H5340" s="507"/>
      <c r="I5340" s="540"/>
      <c r="J5340" s="540"/>
      <c r="K5340" s="543"/>
      <c r="L5340" s="543"/>
      <c r="M5340" s="543" t="str">
        <f t="array" aca="1" ref="M5340" ca="1">IFERROR(_xludf.IFS(지출내역_LMT!$J5340="원천",지출내역_LMT!$K5340*3.3%*-1,지출내역_LMT!$J5340="원천/고용",SUM(지출내역_LMT!$K5340*3.3%*-1,지출내역_LMT!$K5340*75%*0.8%*-1)),"")</f>
        <v/>
      </c>
      <c r="N5340" s="543"/>
      <c r="O5340" s="540"/>
      <c r="P5340" s="540"/>
      <c r="Q5340" s="537"/>
      <c r="R5340" s="537"/>
      <c r="S5340" s="537"/>
    </row>
    <row r="5341" spans="2:19" ht="18.75" customHeight="1">
      <c r="B5341" s="541"/>
      <c r="C5341" s="541"/>
      <c r="D5341" s="538" t="str">
        <f ca="1">IFERROR(_xludf.XLOOKUP(E5341,예산코드!D:D,예산코드!A:A),"")</f>
        <v/>
      </c>
      <c r="E5341" s="541"/>
      <c r="F5341" s="544"/>
      <c r="G5341" s="508"/>
      <c r="H5341" s="509"/>
      <c r="I5341" s="541"/>
      <c r="J5341" s="541"/>
      <c r="K5341" s="545"/>
      <c r="L5341" s="545"/>
      <c r="M5341" s="545" t="str">
        <f t="array" aca="1" ref="M5341" ca="1">IFERROR(_xludf.IFS(지출내역_LMT!$J5341="원천",지출내역_LMT!$K5341*3.3%*-1,지출내역_LMT!$J5341="원천/고용",SUM(지출내역_LMT!$K5341*3.3%*-1,지출내역_LMT!$K5341*75%*0.8%*-1)),"")</f>
        <v/>
      </c>
      <c r="N5341" s="545"/>
      <c r="O5341" s="541"/>
      <c r="P5341" s="541"/>
      <c r="Q5341" s="537"/>
      <c r="R5341" s="537"/>
      <c r="S5341" s="537"/>
    </row>
    <row r="5342" spans="2:19" ht="18.75" customHeight="1">
      <c r="B5342" s="540"/>
      <c r="C5342" s="540"/>
      <c r="D5342" s="538" t="str">
        <f ca="1">IFERROR(_xludf.XLOOKUP(E5342,예산코드!D:D,예산코드!A:A),"")</f>
        <v/>
      </c>
      <c r="E5342" s="540"/>
      <c r="F5342" s="542"/>
      <c r="G5342" s="506"/>
      <c r="H5342" s="507"/>
      <c r="I5342" s="540"/>
      <c r="J5342" s="540"/>
      <c r="K5342" s="543"/>
      <c r="L5342" s="543"/>
      <c r="M5342" s="543" t="str">
        <f t="array" aca="1" ref="M5342" ca="1">IFERROR(_xludf.IFS(지출내역_LMT!$J5342="원천",지출내역_LMT!$K5342*3.3%*-1,지출내역_LMT!$J5342="원천/고용",SUM(지출내역_LMT!$K5342*3.3%*-1,지출내역_LMT!$K5342*75%*0.8%*-1)),"")</f>
        <v/>
      </c>
      <c r="N5342" s="543"/>
      <c r="O5342" s="540"/>
      <c r="P5342" s="540"/>
      <c r="Q5342" s="537"/>
      <c r="R5342" s="537"/>
      <c r="S5342" s="537"/>
    </row>
    <row r="5343" spans="2:19" ht="18.75" customHeight="1">
      <c r="B5343" s="541"/>
      <c r="C5343" s="541"/>
      <c r="D5343" s="538" t="str">
        <f ca="1">IFERROR(_xludf.XLOOKUP(E5343,예산코드!D:D,예산코드!A:A),"")</f>
        <v/>
      </c>
      <c r="E5343" s="541"/>
      <c r="F5343" s="544"/>
      <c r="G5343" s="508"/>
      <c r="H5343" s="509"/>
      <c r="I5343" s="541"/>
      <c r="J5343" s="541"/>
      <c r="K5343" s="545"/>
      <c r="L5343" s="545"/>
      <c r="M5343" s="545" t="str">
        <f t="array" aca="1" ref="M5343" ca="1">IFERROR(_xludf.IFS(지출내역_LMT!$J5343="원천",지출내역_LMT!$K5343*3.3%*-1,지출내역_LMT!$J5343="원천/고용",SUM(지출내역_LMT!$K5343*3.3%*-1,지출내역_LMT!$K5343*75%*0.8%*-1)),"")</f>
        <v/>
      </c>
      <c r="N5343" s="545"/>
      <c r="O5343" s="541"/>
      <c r="P5343" s="541"/>
      <c r="Q5343" s="537"/>
      <c r="R5343" s="537"/>
      <c r="S5343" s="537"/>
    </row>
    <row r="5344" spans="2:19" ht="18.75" customHeight="1">
      <c r="B5344" s="540"/>
      <c r="C5344" s="540"/>
      <c r="D5344" s="538" t="str">
        <f ca="1">IFERROR(_xludf.XLOOKUP(E5344,예산코드!D:D,예산코드!A:A),"")</f>
        <v/>
      </c>
      <c r="E5344" s="540"/>
      <c r="F5344" s="542"/>
      <c r="G5344" s="506"/>
      <c r="H5344" s="507"/>
      <c r="I5344" s="540"/>
      <c r="J5344" s="540"/>
      <c r="K5344" s="543"/>
      <c r="L5344" s="543"/>
      <c r="M5344" s="543" t="str">
        <f t="array" aca="1" ref="M5344" ca="1">IFERROR(_xludf.IFS(지출내역_LMT!$J5344="원천",지출내역_LMT!$K5344*3.3%*-1,지출내역_LMT!$J5344="원천/고용",SUM(지출내역_LMT!$K5344*3.3%*-1,지출내역_LMT!$K5344*75%*0.8%*-1)),"")</f>
        <v/>
      </c>
      <c r="N5344" s="543"/>
      <c r="O5344" s="540"/>
      <c r="P5344" s="540"/>
      <c r="Q5344" s="537"/>
      <c r="R5344" s="537"/>
      <c r="S5344" s="537"/>
    </row>
    <row r="5345" spans="2:19" ht="18.75" customHeight="1">
      <c r="B5345" s="541"/>
      <c r="C5345" s="541"/>
      <c r="D5345" s="538" t="str">
        <f ca="1">IFERROR(_xludf.XLOOKUP(E5345,예산코드!D:D,예산코드!A:A),"")</f>
        <v/>
      </c>
      <c r="E5345" s="541"/>
      <c r="F5345" s="544"/>
      <c r="G5345" s="508"/>
      <c r="H5345" s="509"/>
      <c r="I5345" s="541"/>
      <c r="J5345" s="541"/>
      <c r="K5345" s="545"/>
      <c r="L5345" s="545"/>
      <c r="M5345" s="545" t="str">
        <f t="array" aca="1" ref="M5345" ca="1">IFERROR(_xludf.IFS(지출내역_LMT!$J5345="원천",지출내역_LMT!$K5345*3.3%*-1,지출내역_LMT!$J5345="원천/고용",SUM(지출내역_LMT!$K5345*3.3%*-1,지출내역_LMT!$K5345*75%*0.8%*-1)),"")</f>
        <v/>
      </c>
      <c r="N5345" s="545"/>
      <c r="O5345" s="541"/>
      <c r="P5345" s="541"/>
      <c r="Q5345" s="537"/>
      <c r="R5345" s="537"/>
      <c r="S5345" s="537"/>
    </row>
    <row r="5346" spans="2:19" ht="18.75" customHeight="1">
      <c r="B5346" s="540"/>
      <c r="C5346" s="540"/>
      <c r="D5346" s="538" t="str">
        <f ca="1">IFERROR(_xludf.XLOOKUP(E5346,예산코드!D:D,예산코드!A:A),"")</f>
        <v/>
      </c>
      <c r="E5346" s="540"/>
      <c r="F5346" s="542"/>
      <c r="G5346" s="506"/>
      <c r="H5346" s="507"/>
      <c r="I5346" s="540"/>
      <c r="J5346" s="540"/>
      <c r="K5346" s="543"/>
      <c r="L5346" s="543"/>
      <c r="M5346" s="543" t="str">
        <f t="array" aca="1" ref="M5346" ca="1">IFERROR(_xludf.IFS(지출내역_LMT!$J5346="원천",지출내역_LMT!$K5346*3.3%*-1,지출내역_LMT!$J5346="원천/고용",SUM(지출내역_LMT!$K5346*3.3%*-1,지출내역_LMT!$K5346*75%*0.8%*-1)),"")</f>
        <v/>
      </c>
      <c r="N5346" s="543"/>
      <c r="O5346" s="540"/>
      <c r="P5346" s="540"/>
      <c r="Q5346" s="537"/>
      <c r="R5346" s="537"/>
      <c r="S5346" s="537"/>
    </row>
    <row r="5347" spans="2:19" ht="18.75" customHeight="1">
      <c r="B5347" s="541"/>
      <c r="C5347" s="541"/>
      <c r="D5347" s="538" t="str">
        <f ca="1">IFERROR(_xludf.XLOOKUP(E5347,예산코드!D:D,예산코드!A:A),"")</f>
        <v/>
      </c>
      <c r="E5347" s="541"/>
      <c r="F5347" s="544"/>
      <c r="G5347" s="508"/>
      <c r="H5347" s="509"/>
      <c r="I5347" s="541"/>
      <c r="J5347" s="541"/>
      <c r="K5347" s="545"/>
      <c r="L5347" s="545"/>
      <c r="M5347" s="545" t="str">
        <f t="array" aca="1" ref="M5347" ca="1">IFERROR(_xludf.IFS(지출내역_LMT!$J5347="원천",지출내역_LMT!$K5347*3.3%*-1,지출내역_LMT!$J5347="원천/고용",SUM(지출내역_LMT!$K5347*3.3%*-1,지출내역_LMT!$K5347*75%*0.8%*-1)),"")</f>
        <v/>
      </c>
      <c r="N5347" s="545"/>
      <c r="O5347" s="541"/>
      <c r="P5347" s="541"/>
      <c r="Q5347" s="537"/>
      <c r="R5347" s="537"/>
      <c r="S5347" s="537"/>
    </row>
    <row r="5348" spans="2:19" ht="18.75" customHeight="1">
      <c r="B5348" s="540"/>
      <c r="C5348" s="540"/>
      <c r="D5348" s="538" t="str">
        <f ca="1">IFERROR(_xludf.XLOOKUP(E5348,예산코드!D:D,예산코드!A:A),"")</f>
        <v/>
      </c>
      <c r="E5348" s="540"/>
      <c r="F5348" s="542"/>
      <c r="G5348" s="506"/>
      <c r="H5348" s="507"/>
      <c r="I5348" s="540"/>
      <c r="J5348" s="540"/>
      <c r="K5348" s="543"/>
      <c r="L5348" s="543"/>
      <c r="M5348" s="543" t="str">
        <f t="array" aca="1" ref="M5348" ca="1">IFERROR(_xludf.IFS(지출내역_LMT!$J5348="원천",지출내역_LMT!$K5348*3.3%*-1,지출내역_LMT!$J5348="원천/고용",SUM(지출내역_LMT!$K5348*3.3%*-1,지출내역_LMT!$K5348*75%*0.8%*-1)),"")</f>
        <v/>
      </c>
      <c r="N5348" s="543"/>
      <c r="O5348" s="540"/>
      <c r="P5348" s="540"/>
      <c r="Q5348" s="537"/>
      <c r="R5348" s="537"/>
      <c r="S5348" s="537"/>
    </row>
    <row r="5349" spans="2:19" ht="18.75" customHeight="1">
      <c r="B5349" s="541"/>
      <c r="C5349" s="541"/>
      <c r="D5349" s="538" t="str">
        <f ca="1">IFERROR(_xludf.XLOOKUP(E5349,예산코드!D:D,예산코드!A:A),"")</f>
        <v/>
      </c>
      <c r="E5349" s="541"/>
      <c r="F5349" s="544"/>
      <c r="G5349" s="508"/>
      <c r="H5349" s="509"/>
      <c r="I5349" s="541"/>
      <c r="J5349" s="541"/>
      <c r="K5349" s="545"/>
      <c r="L5349" s="545"/>
      <c r="M5349" s="545" t="str">
        <f t="array" aca="1" ref="M5349" ca="1">IFERROR(_xludf.IFS(지출내역_LMT!$J5349="원천",지출내역_LMT!$K5349*3.3%*-1,지출내역_LMT!$J5349="원천/고용",SUM(지출내역_LMT!$K5349*3.3%*-1,지출내역_LMT!$K5349*75%*0.8%*-1)),"")</f>
        <v/>
      </c>
      <c r="N5349" s="545"/>
      <c r="O5349" s="541"/>
      <c r="P5349" s="541"/>
      <c r="Q5349" s="537"/>
      <c r="R5349" s="537"/>
      <c r="S5349" s="537"/>
    </row>
    <row r="5350" spans="2:19" ht="18.75" customHeight="1">
      <c r="B5350" s="540"/>
      <c r="C5350" s="540"/>
      <c r="D5350" s="538" t="str">
        <f ca="1">IFERROR(_xludf.XLOOKUP(E5350,예산코드!D:D,예산코드!A:A),"")</f>
        <v/>
      </c>
      <c r="E5350" s="540"/>
      <c r="F5350" s="542"/>
      <c r="G5350" s="506"/>
      <c r="H5350" s="507"/>
      <c r="I5350" s="540"/>
      <c r="J5350" s="540"/>
      <c r="K5350" s="543"/>
      <c r="L5350" s="543"/>
      <c r="M5350" s="543" t="str">
        <f t="array" aca="1" ref="M5350" ca="1">IFERROR(_xludf.IFS(지출내역_LMT!$J5350="원천",지출내역_LMT!$K5350*3.3%*-1,지출내역_LMT!$J5350="원천/고용",SUM(지출내역_LMT!$K5350*3.3%*-1,지출내역_LMT!$K5350*75%*0.8%*-1)),"")</f>
        <v/>
      </c>
      <c r="N5350" s="543"/>
      <c r="O5350" s="540"/>
      <c r="P5350" s="540"/>
      <c r="Q5350" s="537"/>
      <c r="R5350" s="537"/>
      <c r="S5350" s="537"/>
    </row>
    <row r="5351" spans="2:19" ht="18.75" customHeight="1">
      <c r="B5351" s="541"/>
      <c r="C5351" s="541"/>
      <c r="D5351" s="538" t="str">
        <f ca="1">IFERROR(_xludf.XLOOKUP(E5351,예산코드!D:D,예산코드!A:A),"")</f>
        <v/>
      </c>
      <c r="E5351" s="541"/>
      <c r="F5351" s="544"/>
      <c r="G5351" s="508"/>
      <c r="H5351" s="509"/>
      <c r="I5351" s="541"/>
      <c r="J5351" s="541"/>
      <c r="K5351" s="545"/>
      <c r="L5351" s="545"/>
      <c r="M5351" s="545" t="str">
        <f t="array" aca="1" ref="M5351" ca="1">IFERROR(_xludf.IFS(지출내역_LMT!$J5351="원천",지출내역_LMT!$K5351*3.3%*-1,지출내역_LMT!$J5351="원천/고용",SUM(지출내역_LMT!$K5351*3.3%*-1,지출내역_LMT!$K5351*75%*0.8%*-1)),"")</f>
        <v/>
      </c>
      <c r="N5351" s="545"/>
      <c r="O5351" s="541"/>
      <c r="P5351" s="541"/>
      <c r="Q5351" s="537"/>
      <c r="R5351" s="537"/>
      <c r="S5351" s="537"/>
    </row>
    <row r="5352" spans="2:19" ht="18.75" customHeight="1">
      <c r="B5352" s="540"/>
      <c r="C5352" s="540"/>
      <c r="D5352" s="538" t="str">
        <f ca="1">IFERROR(_xludf.XLOOKUP(E5352,예산코드!D:D,예산코드!A:A),"")</f>
        <v/>
      </c>
      <c r="E5352" s="540"/>
      <c r="F5352" s="542"/>
      <c r="G5352" s="506"/>
      <c r="H5352" s="507"/>
      <c r="I5352" s="540"/>
      <c r="J5352" s="540"/>
      <c r="K5352" s="543"/>
      <c r="L5352" s="543"/>
      <c r="M5352" s="543" t="str">
        <f t="array" aca="1" ref="M5352" ca="1">IFERROR(_xludf.IFS(지출내역_LMT!$J5352="원천",지출내역_LMT!$K5352*3.3%*-1,지출내역_LMT!$J5352="원천/고용",SUM(지출내역_LMT!$K5352*3.3%*-1,지출내역_LMT!$K5352*75%*0.8%*-1)),"")</f>
        <v/>
      </c>
      <c r="N5352" s="543"/>
      <c r="O5352" s="540"/>
      <c r="P5352" s="540"/>
      <c r="Q5352" s="537"/>
      <c r="R5352" s="537"/>
      <c r="S5352" s="537"/>
    </row>
    <row r="5353" spans="2:19" ht="18.75" customHeight="1">
      <c r="B5353" s="541"/>
      <c r="C5353" s="541"/>
      <c r="D5353" s="538" t="str">
        <f ca="1">IFERROR(_xludf.XLOOKUP(E5353,예산코드!D:D,예산코드!A:A),"")</f>
        <v/>
      </c>
      <c r="E5353" s="541"/>
      <c r="F5353" s="544"/>
      <c r="G5353" s="508"/>
      <c r="H5353" s="509"/>
      <c r="I5353" s="541"/>
      <c r="J5353" s="541"/>
      <c r="K5353" s="545"/>
      <c r="L5353" s="545"/>
      <c r="M5353" s="545" t="str">
        <f t="array" aca="1" ref="M5353" ca="1">IFERROR(_xludf.IFS(지출내역_LMT!$J5353="원천",지출내역_LMT!$K5353*3.3%*-1,지출내역_LMT!$J5353="원천/고용",SUM(지출내역_LMT!$K5353*3.3%*-1,지출내역_LMT!$K5353*75%*0.8%*-1)),"")</f>
        <v/>
      </c>
      <c r="N5353" s="545"/>
      <c r="O5353" s="541"/>
      <c r="P5353" s="541"/>
      <c r="Q5353" s="537"/>
      <c r="R5353" s="537"/>
      <c r="S5353" s="537"/>
    </row>
    <row r="5354" spans="2:19" ht="18.75" customHeight="1">
      <c r="B5354" s="540"/>
      <c r="C5354" s="540"/>
      <c r="D5354" s="538" t="str">
        <f ca="1">IFERROR(_xludf.XLOOKUP(E5354,예산코드!D:D,예산코드!A:A),"")</f>
        <v/>
      </c>
      <c r="E5354" s="540"/>
      <c r="F5354" s="542"/>
      <c r="G5354" s="506"/>
      <c r="H5354" s="507"/>
      <c r="I5354" s="540"/>
      <c r="J5354" s="540"/>
      <c r="K5354" s="543"/>
      <c r="L5354" s="543"/>
      <c r="M5354" s="543" t="str">
        <f t="array" aca="1" ref="M5354" ca="1">IFERROR(_xludf.IFS(지출내역_LMT!$J5354="원천",지출내역_LMT!$K5354*3.3%*-1,지출내역_LMT!$J5354="원천/고용",SUM(지출내역_LMT!$K5354*3.3%*-1,지출내역_LMT!$K5354*75%*0.8%*-1)),"")</f>
        <v/>
      </c>
      <c r="N5354" s="543"/>
      <c r="O5354" s="540"/>
      <c r="P5354" s="540"/>
      <c r="Q5354" s="537"/>
      <c r="R5354" s="537"/>
      <c r="S5354" s="537"/>
    </row>
    <row r="5355" spans="2:19" ht="18.75" customHeight="1">
      <c r="B5355" s="541"/>
      <c r="C5355" s="541"/>
      <c r="D5355" s="538" t="str">
        <f ca="1">IFERROR(_xludf.XLOOKUP(E5355,예산코드!D:D,예산코드!A:A),"")</f>
        <v/>
      </c>
      <c r="E5355" s="541"/>
      <c r="F5355" s="544"/>
      <c r="G5355" s="508"/>
      <c r="H5355" s="509"/>
      <c r="I5355" s="541"/>
      <c r="J5355" s="541"/>
      <c r="K5355" s="545"/>
      <c r="L5355" s="545"/>
      <c r="M5355" s="545" t="str">
        <f t="array" aca="1" ref="M5355" ca="1">IFERROR(_xludf.IFS(지출내역_LMT!$J5355="원천",지출내역_LMT!$K5355*3.3%*-1,지출내역_LMT!$J5355="원천/고용",SUM(지출내역_LMT!$K5355*3.3%*-1,지출내역_LMT!$K5355*75%*0.8%*-1)),"")</f>
        <v/>
      </c>
      <c r="N5355" s="545"/>
      <c r="O5355" s="541"/>
      <c r="P5355" s="541"/>
      <c r="Q5355" s="537"/>
      <c r="R5355" s="537"/>
      <c r="S5355" s="537"/>
    </row>
    <row r="5356" spans="2:19" ht="18.75" customHeight="1">
      <c r="B5356" s="540"/>
      <c r="C5356" s="540"/>
      <c r="D5356" s="538" t="str">
        <f ca="1">IFERROR(_xludf.XLOOKUP(E5356,예산코드!D:D,예산코드!A:A),"")</f>
        <v/>
      </c>
      <c r="E5356" s="540"/>
      <c r="F5356" s="542"/>
      <c r="G5356" s="506"/>
      <c r="H5356" s="507"/>
      <c r="I5356" s="540"/>
      <c r="J5356" s="540"/>
      <c r="K5356" s="543"/>
      <c r="L5356" s="543"/>
      <c r="M5356" s="543" t="str">
        <f t="array" aca="1" ref="M5356" ca="1">IFERROR(_xludf.IFS(지출내역_LMT!$J5356="원천",지출내역_LMT!$K5356*3.3%*-1,지출내역_LMT!$J5356="원천/고용",SUM(지출내역_LMT!$K5356*3.3%*-1,지출내역_LMT!$K5356*75%*0.8%*-1)),"")</f>
        <v/>
      </c>
      <c r="N5356" s="543"/>
      <c r="O5356" s="540"/>
      <c r="P5356" s="540"/>
      <c r="Q5356" s="537"/>
      <c r="R5356" s="537"/>
      <c r="S5356" s="537"/>
    </row>
    <row r="5357" spans="2:19" ht="18.75" customHeight="1">
      <c r="B5357" s="541"/>
      <c r="C5357" s="541"/>
      <c r="D5357" s="538" t="str">
        <f ca="1">IFERROR(_xludf.XLOOKUP(E5357,예산코드!D:D,예산코드!A:A),"")</f>
        <v/>
      </c>
      <c r="E5357" s="541"/>
      <c r="F5357" s="544"/>
      <c r="G5357" s="508"/>
      <c r="H5357" s="509"/>
      <c r="I5357" s="541"/>
      <c r="J5357" s="541"/>
      <c r="K5357" s="545"/>
      <c r="L5357" s="545"/>
      <c r="M5357" s="545" t="str">
        <f t="array" aca="1" ref="M5357" ca="1">IFERROR(_xludf.IFS(지출내역_LMT!$J5357="원천",지출내역_LMT!$K5357*3.3%*-1,지출내역_LMT!$J5357="원천/고용",SUM(지출내역_LMT!$K5357*3.3%*-1,지출내역_LMT!$K5357*75%*0.8%*-1)),"")</f>
        <v/>
      </c>
      <c r="N5357" s="545"/>
      <c r="O5357" s="541"/>
      <c r="P5357" s="541"/>
      <c r="Q5357" s="537"/>
      <c r="R5357" s="537"/>
      <c r="S5357" s="537"/>
    </row>
    <row r="5358" spans="2:19" ht="18.75" customHeight="1">
      <c r="B5358" s="540"/>
      <c r="C5358" s="540"/>
      <c r="D5358" s="538" t="str">
        <f ca="1">IFERROR(_xludf.XLOOKUP(E5358,예산코드!D:D,예산코드!A:A),"")</f>
        <v/>
      </c>
      <c r="E5358" s="540"/>
      <c r="F5358" s="542"/>
      <c r="G5358" s="506"/>
      <c r="H5358" s="507"/>
      <c r="I5358" s="540"/>
      <c r="J5358" s="540"/>
      <c r="K5358" s="543"/>
      <c r="L5358" s="543"/>
      <c r="M5358" s="543" t="str">
        <f t="array" aca="1" ref="M5358" ca="1">IFERROR(_xludf.IFS(지출내역_LMT!$J5358="원천",지출내역_LMT!$K5358*3.3%*-1,지출내역_LMT!$J5358="원천/고용",SUM(지출내역_LMT!$K5358*3.3%*-1,지출내역_LMT!$K5358*75%*0.8%*-1)),"")</f>
        <v/>
      </c>
      <c r="N5358" s="543"/>
      <c r="O5358" s="540"/>
      <c r="P5358" s="540"/>
      <c r="Q5358" s="537"/>
      <c r="R5358" s="537"/>
      <c r="S5358" s="537"/>
    </row>
    <row r="5359" spans="2:19" ht="18.75" customHeight="1">
      <c r="B5359" s="541"/>
      <c r="C5359" s="541"/>
      <c r="D5359" s="538" t="str">
        <f ca="1">IFERROR(_xludf.XLOOKUP(E5359,예산코드!D:D,예산코드!A:A),"")</f>
        <v/>
      </c>
      <c r="E5359" s="541"/>
      <c r="F5359" s="544"/>
      <c r="G5359" s="508"/>
      <c r="H5359" s="509"/>
      <c r="I5359" s="541"/>
      <c r="J5359" s="541"/>
      <c r="K5359" s="545"/>
      <c r="L5359" s="545"/>
      <c r="M5359" s="545" t="str">
        <f t="array" aca="1" ref="M5359" ca="1">IFERROR(_xludf.IFS(지출내역_LMT!$J5359="원천",지출내역_LMT!$K5359*3.3%*-1,지출내역_LMT!$J5359="원천/고용",SUM(지출내역_LMT!$K5359*3.3%*-1,지출내역_LMT!$K5359*75%*0.8%*-1)),"")</f>
        <v/>
      </c>
      <c r="N5359" s="545"/>
      <c r="O5359" s="541"/>
      <c r="P5359" s="541"/>
      <c r="Q5359" s="537"/>
      <c r="R5359" s="537"/>
      <c r="S5359" s="537"/>
    </row>
    <row r="5360" spans="2:19" ht="18.75" customHeight="1">
      <c r="B5360" s="540"/>
      <c r="C5360" s="540"/>
      <c r="D5360" s="538" t="str">
        <f ca="1">IFERROR(_xludf.XLOOKUP(E5360,예산코드!D:D,예산코드!A:A),"")</f>
        <v/>
      </c>
      <c r="E5360" s="540"/>
      <c r="F5360" s="542"/>
      <c r="G5360" s="506"/>
      <c r="H5360" s="507"/>
      <c r="I5360" s="540"/>
      <c r="J5360" s="540"/>
      <c r="K5360" s="543"/>
      <c r="L5360" s="543"/>
      <c r="M5360" s="543" t="str">
        <f t="array" aca="1" ref="M5360" ca="1">IFERROR(_xludf.IFS(지출내역_LMT!$J5360="원천",지출내역_LMT!$K5360*3.3%*-1,지출내역_LMT!$J5360="원천/고용",SUM(지출내역_LMT!$K5360*3.3%*-1,지출내역_LMT!$K5360*75%*0.8%*-1)),"")</f>
        <v/>
      </c>
      <c r="N5360" s="543"/>
      <c r="O5360" s="540"/>
      <c r="P5360" s="540"/>
      <c r="Q5360" s="537"/>
      <c r="R5360" s="537"/>
      <c r="S5360" s="537"/>
    </row>
    <row r="5361" spans="2:19" ht="18.75" customHeight="1">
      <c r="B5361" s="541"/>
      <c r="C5361" s="541"/>
      <c r="D5361" s="538" t="str">
        <f ca="1">IFERROR(_xludf.XLOOKUP(E5361,예산코드!D:D,예산코드!A:A),"")</f>
        <v/>
      </c>
      <c r="E5361" s="541"/>
      <c r="F5361" s="544"/>
      <c r="G5361" s="508"/>
      <c r="H5361" s="509"/>
      <c r="I5361" s="541"/>
      <c r="J5361" s="541"/>
      <c r="K5361" s="545"/>
      <c r="L5361" s="545"/>
      <c r="M5361" s="545" t="str">
        <f t="array" aca="1" ref="M5361" ca="1">IFERROR(_xludf.IFS(지출내역_LMT!$J5361="원천",지출내역_LMT!$K5361*3.3%*-1,지출내역_LMT!$J5361="원천/고용",SUM(지출내역_LMT!$K5361*3.3%*-1,지출내역_LMT!$K5361*75%*0.8%*-1)),"")</f>
        <v/>
      </c>
      <c r="N5361" s="545"/>
      <c r="O5361" s="541"/>
      <c r="P5361" s="541"/>
      <c r="Q5361" s="537"/>
      <c r="R5361" s="537"/>
      <c r="S5361" s="537"/>
    </row>
    <row r="5362" spans="2:19" ht="18.75" customHeight="1">
      <c r="B5362" s="540"/>
      <c r="C5362" s="540"/>
      <c r="D5362" s="538" t="str">
        <f ca="1">IFERROR(_xludf.XLOOKUP(E5362,예산코드!D:D,예산코드!A:A),"")</f>
        <v/>
      </c>
      <c r="E5362" s="540"/>
      <c r="F5362" s="542"/>
      <c r="G5362" s="506"/>
      <c r="H5362" s="507"/>
      <c r="I5362" s="540"/>
      <c r="J5362" s="540"/>
      <c r="K5362" s="543"/>
      <c r="L5362" s="543"/>
      <c r="M5362" s="543" t="str">
        <f t="array" aca="1" ref="M5362" ca="1">IFERROR(_xludf.IFS(지출내역_LMT!$J5362="원천",지출내역_LMT!$K5362*3.3%*-1,지출내역_LMT!$J5362="원천/고용",SUM(지출내역_LMT!$K5362*3.3%*-1,지출내역_LMT!$K5362*75%*0.8%*-1)),"")</f>
        <v/>
      </c>
      <c r="N5362" s="543"/>
      <c r="O5362" s="540"/>
      <c r="P5362" s="540"/>
      <c r="Q5362" s="537"/>
      <c r="R5362" s="537"/>
      <c r="S5362" s="537"/>
    </row>
    <row r="5363" spans="2:19" ht="18.75" customHeight="1">
      <c r="B5363" s="541"/>
      <c r="C5363" s="541"/>
      <c r="D5363" s="538" t="str">
        <f ca="1">IFERROR(_xludf.XLOOKUP(E5363,예산코드!D:D,예산코드!A:A),"")</f>
        <v/>
      </c>
      <c r="E5363" s="541"/>
      <c r="F5363" s="544"/>
      <c r="G5363" s="508"/>
      <c r="H5363" s="509"/>
      <c r="I5363" s="541"/>
      <c r="J5363" s="541"/>
      <c r="K5363" s="545"/>
      <c r="L5363" s="545"/>
      <c r="M5363" s="545" t="str">
        <f t="array" aca="1" ref="M5363" ca="1">IFERROR(_xludf.IFS(지출내역_LMT!$J5363="원천",지출내역_LMT!$K5363*3.3%*-1,지출내역_LMT!$J5363="원천/고용",SUM(지출내역_LMT!$K5363*3.3%*-1,지출내역_LMT!$K5363*75%*0.8%*-1)),"")</f>
        <v/>
      </c>
      <c r="N5363" s="545"/>
      <c r="O5363" s="541"/>
      <c r="P5363" s="541"/>
      <c r="Q5363" s="537"/>
      <c r="R5363" s="537"/>
      <c r="S5363" s="537"/>
    </row>
    <row r="5364" spans="2:19" ht="18.75" customHeight="1">
      <c r="B5364" s="540"/>
      <c r="C5364" s="540"/>
      <c r="D5364" s="538" t="str">
        <f ca="1">IFERROR(_xludf.XLOOKUP(E5364,예산코드!D:D,예산코드!A:A),"")</f>
        <v/>
      </c>
      <c r="E5364" s="540"/>
      <c r="F5364" s="542"/>
      <c r="G5364" s="506"/>
      <c r="H5364" s="507"/>
      <c r="I5364" s="540"/>
      <c r="J5364" s="540"/>
      <c r="K5364" s="543"/>
      <c r="L5364" s="543"/>
      <c r="M5364" s="543" t="str">
        <f t="array" aca="1" ref="M5364" ca="1">IFERROR(_xludf.IFS(지출내역_LMT!$J5364="원천",지출내역_LMT!$K5364*3.3%*-1,지출내역_LMT!$J5364="원천/고용",SUM(지출내역_LMT!$K5364*3.3%*-1,지출내역_LMT!$K5364*75%*0.8%*-1)),"")</f>
        <v/>
      </c>
      <c r="N5364" s="543"/>
      <c r="O5364" s="540"/>
      <c r="P5364" s="540"/>
      <c r="Q5364" s="537"/>
      <c r="R5364" s="537"/>
      <c r="S5364" s="537"/>
    </row>
    <row r="5365" spans="2:19" ht="18.75" customHeight="1">
      <c r="B5365" s="541"/>
      <c r="C5365" s="541"/>
      <c r="D5365" s="538" t="str">
        <f ca="1">IFERROR(_xludf.XLOOKUP(E5365,예산코드!D:D,예산코드!A:A),"")</f>
        <v/>
      </c>
      <c r="E5365" s="541"/>
      <c r="F5365" s="544"/>
      <c r="G5365" s="508"/>
      <c r="H5365" s="509"/>
      <c r="I5365" s="541"/>
      <c r="J5365" s="541"/>
      <c r="K5365" s="545"/>
      <c r="L5365" s="545"/>
      <c r="M5365" s="545" t="str">
        <f t="array" aca="1" ref="M5365" ca="1">IFERROR(_xludf.IFS(지출내역_LMT!$J5365="원천",지출내역_LMT!$K5365*3.3%*-1,지출내역_LMT!$J5365="원천/고용",SUM(지출내역_LMT!$K5365*3.3%*-1,지출내역_LMT!$K5365*75%*0.8%*-1)),"")</f>
        <v/>
      </c>
      <c r="N5365" s="545"/>
      <c r="O5365" s="541"/>
      <c r="P5365" s="541"/>
      <c r="Q5365" s="537"/>
      <c r="R5365" s="537"/>
      <c r="S5365" s="537"/>
    </row>
    <row r="5366" spans="2:19" ht="18.75" customHeight="1">
      <c r="B5366" s="540"/>
      <c r="C5366" s="540"/>
      <c r="D5366" s="538" t="str">
        <f ca="1">IFERROR(_xludf.XLOOKUP(E5366,예산코드!D:D,예산코드!A:A),"")</f>
        <v/>
      </c>
      <c r="E5366" s="540"/>
      <c r="F5366" s="542"/>
      <c r="G5366" s="506"/>
      <c r="H5366" s="507"/>
      <c r="I5366" s="540"/>
      <c r="J5366" s="540"/>
      <c r="K5366" s="543"/>
      <c r="L5366" s="543"/>
      <c r="M5366" s="543" t="str">
        <f t="array" aca="1" ref="M5366" ca="1">IFERROR(_xludf.IFS(지출내역_LMT!$J5366="원천",지출내역_LMT!$K5366*3.3%*-1,지출내역_LMT!$J5366="원천/고용",SUM(지출내역_LMT!$K5366*3.3%*-1,지출내역_LMT!$K5366*75%*0.8%*-1)),"")</f>
        <v/>
      </c>
      <c r="N5366" s="543"/>
      <c r="O5366" s="540"/>
      <c r="P5366" s="540"/>
      <c r="Q5366" s="537"/>
      <c r="R5366" s="537"/>
      <c r="S5366" s="537"/>
    </row>
    <row r="5367" spans="2:19" ht="18.75" customHeight="1">
      <c r="B5367" s="541"/>
      <c r="C5367" s="541"/>
      <c r="D5367" s="538" t="str">
        <f ca="1">IFERROR(_xludf.XLOOKUP(E5367,예산코드!D:D,예산코드!A:A),"")</f>
        <v/>
      </c>
      <c r="E5367" s="541"/>
      <c r="F5367" s="544"/>
      <c r="G5367" s="508"/>
      <c r="H5367" s="509"/>
      <c r="I5367" s="541"/>
      <c r="J5367" s="541"/>
      <c r="K5367" s="545"/>
      <c r="L5367" s="545"/>
      <c r="M5367" s="545" t="str">
        <f t="array" aca="1" ref="M5367" ca="1">IFERROR(_xludf.IFS(지출내역_LMT!$J5367="원천",지출내역_LMT!$K5367*3.3%*-1,지출내역_LMT!$J5367="원천/고용",SUM(지출내역_LMT!$K5367*3.3%*-1,지출내역_LMT!$K5367*75%*0.8%*-1)),"")</f>
        <v/>
      </c>
      <c r="N5367" s="545"/>
      <c r="O5367" s="541"/>
      <c r="P5367" s="541"/>
      <c r="Q5367" s="537"/>
      <c r="R5367" s="537"/>
      <c r="S5367" s="537"/>
    </row>
    <row r="5368" spans="2:19" ht="18.75" customHeight="1">
      <c r="B5368" s="540"/>
      <c r="C5368" s="540"/>
      <c r="D5368" s="538" t="str">
        <f ca="1">IFERROR(_xludf.XLOOKUP(E5368,예산코드!D:D,예산코드!A:A),"")</f>
        <v/>
      </c>
      <c r="E5368" s="540"/>
      <c r="F5368" s="542"/>
      <c r="G5368" s="506"/>
      <c r="H5368" s="507"/>
      <c r="I5368" s="540"/>
      <c r="J5368" s="540"/>
      <c r="K5368" s="543"/>
      <c r="L5368" s="543"/>
      <c r="M5368" s="543" t="str">
        <f t="array" aca="1" ref="M5368" ca="1">IFERROR(_xludf.IFS(지출내역_LMT!$J5368="원천",지출내역_LMT!$K5368*3.3%*-1,지출내역_LMT!$J5368="원천/고용",SUM(지출내역_LMT!$K5368*3.3%*-1,지출내역_LMT!$K5368*75%*0.8%*-1)),"")</f>
        <v/>
      </c>
      <c r="N5368" s="543"/>
      <c r="O5368" s="540"/>
      <c r="P5368" s="540"/>
      <c r="Q5368" s="537"/>
      <c r="R5368" s="537"/>
      <c r="S5368" s="537"/>
    </row>
    <row r="5369" spans="2:19" ht="18.75" customHeight="1">
      <c r="B5369" s="541"/>
      <c r="C5369" s="541"/>
      <c r="D5369" s="538" t="str">
        <f ca="1">IFERROR(_xludf.XLOOKUP(E5369,예산코드!D:D,예산코드!A:A),"")</f>
        <v/>
      </c>
      <c r="E5369" s="541"/>
      <c r="F5369" s="544"/>
      <c r="G5369" s="508"/>
      <c r="H5369" s="509"/>
      <c r="I5369" s="541"/>
      <c r="J5369" s="541"/>
      <c r="K5369" s="545"/>
      <c r="L5369" s="545"/>
      <c r="M5369" s="545" t="str">
        <f t="array" aca="1" ref="M5369" ca="1">IFERROR(_xludf.IFS(지출내역_LMT!$J5369="원천",지출내역_LMT!$K5369*3.3%*-1,지출내역_LMT!$J5369="원천/고용",SUM(지출내역_LMT!$K5369*3.3%*-1,지출내역_LMT!$K5369*75%*0.8%*-1)),"")</f>
        <v/>
      </c>
      <c r="N5369" s="545"/>
      <c r="O5369" s="541"/>
      <c r="P5369" s="541"/>
      <c r="Q5369" s="537"/>
      <c r="R5369" s="537"/>
      <c r="S5369" s="537"/>
    </row>
    <row r="5370" spans="2:19" ht="18.75" customHeight="1">
      <c r="B5370" s="540"/>
      <c r="C5370" s="540"/>
      <c r="D5370" s="538" t="str">
        <f ca="1">IFERROR(_xludf.XLOOKUP(E5370,예산코드!D:D,예산코드!A:A),"")</f>
        <v/>
      </c>
      <c r="E5370" s="540"/>
      <c r="F5370" s="542"/>
      <c r="G5370" s="506"/>
      <c r="H5370" s="507"/>
      <c r="I5370" s="540"/>
      <c r="J5370" s="540"/>
      <c r="K5370" s="543"/>
      <c r="L5370" s="543"/>
      <c r="M5370" s="543" t="str">
        <f t="array" aca="1" ref="M5370" ca="1">IFERROR(_xludf.IFS(지출내역_LMT!$J5370="원천",지출내역_LMT!$K5370*3.3%*-1,지출내역_LMT!$J5370="원천/고용",SUM(지출내역_LMT!$K5370*3.3%*-1,지출내역_LMT!$K5370*75%*0.8%*-1)),"")</f>
        <v/>
      </c>
      <c r="N5370" s="543"/>
      <c r="O5370" s="540"/>
      <c r="P5370" s="540"/>
      <c r="Q5370" s="537"/>
      <c r="R5370" s="537"/>
      <c r="S5370" s="537"/>
    </row>
    <row r="5371" spans="2:19" ht="18.75" customHeight="1">
      <c r="B5371" s="541"/>
      <c r="C5371" s="541"/>
      <c r="D5371" s="538" t="str">
        <f ca="1">IFERROR(_xludf.XLOOKUP(E5371,예산코드!D:D,예산코드!A:A),"")</f>
        <v/>
      </c>
      <c r="E5371" s="541"/>
      <c r="F5371" s="544"/>
      <c r="G5371" s="508"/>
      <c r="H5371" s="509"/>
      <c r="I5371" s="541"/>
      <c r="J5371" s="541"/>
      <c r="K5371" s="545"/>
      <c r="L5371" s="545"/>
      <c r="M5371" s="545" t="str">
        <f t="array" aca="1" ref="M5371" ca="1">IFERROR(_xludf.IFS(지출내역_LMT!$J5371="원천",지출내역_LMT!$K5371*3.3%*-1,지출내역_LMT!$J5371="원천/고용",SUM(지출내역_LMT!$K5371*3.3%*-1,지출내역_LMT!$K5371*75%*0.8%*-1)),"")</f>
        <v/>
      </c>
      <c r="N5371" s="545"/>
      <c r="O5371" s="541"/>
      <c r="P5371" s="541"/>
      <c r="Q5371" s="537"/>
      <c r="R5371" s="537"/>
      <c r="S5371" s="537"/>
    </row>
    <row r="5372" spans="2:19" ht="18.75" customHeight="1">
      <c r="B5372" s="540"/>
      <c r="C5372" s="540"/>
      <c r="D5372" s="538" t="str">
        <f ca="1">IFERROR(_xludf.XLOOKUP(E5372,예산코드!D:D,예산코드!A:A),"")</f>
        <v/>
      </c>
      <c r="E5372" s="540"/>
      <c r="F5372" s="542"/>
      <c r="G5372" s="506"/>
      <c r="H5372" s="507"/>
      <c r="I5372" s="540"/>
      <c r="J5372" s="540"/>
      <c r="K5372" s="543"/>
      <c r="L5372" s="543"/>
      <c r="M5372" s="543" t="str">
        <f t="array" aca="1" ref="M5372" ca="1">IFERROR(_xludf.IFS(지출내역_LMT!$J5372="원천",지출내역_LMT!$K5372*3.3%*-1,지출내역_LMT!$J5372="원천/고용",SUM(지출내역_LMT!$K5372*3.3%*-1,지출내역_LMT!$K5372*75%*0.8%*-1)),"")</f>
        <v/>
      </c>
      <c r="N5372" s="543"/>
      <c r="O5372" s="540"/>
      <c r="P5372" s="540"/>
      <c r="Q5372" s="537"/>
      <c r="R5372" s="537"/>
      <c r="S5372" s="537"/>
    </row>
    <row r="5373" spans="2:19" ht="18.75" customHeight="1">
      <c r="B5373" s="541"/>
      <c r="C5373" s="541"/>
      <c r="D5373" s="538" t="str">
        <f ca="1">IFERROR(_xludf.XLOOKUP(E5373,예산코드!D:D,예산코드!A:A),"")</f>
        <v/>
      </c>
      <c r="E5373" s="541"/>
      <c r="F5373" s="544"/>
      <c r="G5373" s="508"/>
      <c r="H5373" s="509"/>
      <c r="I5373" s="541"/>
      <c r="J5373" s="541"/>
      <c r="K5373" s="545"/>
      <c r="L5373" s="545"/>
      <c r="M5373" s="545" t="str">
        <f t="array" aca="1" ref="M5373" ca="1">IFERROR(_xludf.IFS(지출내역_LMT!$J5373="원천",지출내역_LMT!$K5373*3.3%*-1,지출내역_LMT!$J5373="원천/고용",SUM(지출내역_LMT!$K5373*3.3%*-1,지출내역_LMT!$K5373*75%*0.8%*-1)),"")</f>
        <v/>
      </c>
      <c r="N5373" s="545"/>
      <c r="O5373" s="541"/>
      <c r="P5373" s="541"/>
      <c r="Q5373" s="537"/>
      <c r="R5373" s="537"/>
      <c r="S5373" s="537"/>
    </row>
    <row r="5374" spans="2:19" ht="18.75" customHeight="1">
      <c r="B5374" s="540"/>
      <c r="C5374" s="540"/>
      <c r="D5374" s="538" t="str">
        <f ca="1">IFERROR(_xludf.XLOOKUP(E5374,예산코드!D:D,예산코드!A:A),"")</f>
        <v/>
      </c>
      <c r="E5374" s="540"/>
      <c r="F5374" s="542"/>
      <c r="G5374" s="506"/>
      <c r="H5374" s="507"/>
      <c r="I5374" s="540"/>
      <c r="J5374" s="540"/>
      <c r="K5374" s="543"/>
      <c r="L5374" s="543"/>
      <c r="M5374" s="543" t="str">
        <f t="array" aca="1" ref="M5374" ca="1">IFERROR(_xludf.IFS(지출내역_LMT!$J5374="원천",지출내역_LMT!$K5374*3.3%*-1,지출내역_LMT!$J5374="원천/고용",SUM(지출내역_LMT!$K5374*3.3%*-1,지출내역_LMT!$K5374*75%*0.8%*-1)),"")</f>
        <v/>
      </c>
      <c r="N5374" s="543"/>
      <c r="O5374" s="540"/>
      <c r="P5374" s="540"/>
      <c r="Q5374" s="537"/>
      <c r="R5374" s="537"/>
      <c r="S5374" s="537"/>
    </row>
    <row r="5375" spans="2:19" ht="18.75" customHeight="1">
      <c r="B5375" s="541"/>
      <c r="C5375" s="541"/>
      <c r="D5375" s="538" t="str">
        <f ca="1">IFERROR(_xludf.XLOOKUP(E5375,예산코드!D:D,예산코드!A:A),"")</f>
        <v/>
      </c>
      <c r="E5375" s="541"/>
      <c r="F5375" s="544"/>
      <c r="G5375" s="508"/>
      <c r="H5375" s="509"/>
      <c r="I5375" s="541"/>
      <c r="J5375" s="541"/>
      <c r="K5375" s="545"/>
      <c r="L5375" s="545"/>
      <c r="M5375" s="545" t="str">
        <f t="array" aca="1" ref="M5375" ca="1">IFERROR(_xludf.IFS(지출내역_LMT!$J5375="원천",지출내역_LMT!$K5375*3.3%*-1,지출내역_LMT!$J5375="원천/고용",SUM(지출내역_LMT!$K5375*3.3%*-1,지출내역_LMT!$K5375*75%*0.8%*-1)),"")</f>
        <v/>
      </c>
      <c r="N5375" s="545"/>
      <c r="O5375" s="541"/>
      <c r="P5375" s="541"/>
      <c r="Q5375" s="537"/>
      <c r="R5375" s="537"/>
      <c r="S5375" s="537"/>
    </row>
    <row r="5376" spans="2:19" ht="18.75" customHeight="1">
      <c r="B5376" s="540"/>
      <c r="C5376" s="540"/>
      <c r="D5376" s="538" t="str">
        <f ca="1">IFERROR(_xludf.XLOOKUP(E5376,예산코드!D:D,예산코드!A:A),"")</f>
        <v/>
      </c>
      <c r="E5376" s="540"/>
      <c r="F5376" s="542"/>
      <c r="G5376" s="506"/>
      <c r="H5376" s="507"/>
      <c r="I5376" s="540"/>
      <c r="J5376" s="540"/>
      <c r="K5376" s="543"/>
      <c r="L5376" s="543"/>
      <c r="M5376" s="543" t="str">
        <f t="array" aca="1" ref="M5376" ca="1">IFERROR(_xludf.IFS(지출내역_LMT!$J5376="원천",지출내역_LMT!$K5376*3.3%*-1,지출내역_LMT!$J5376="원천/고용",SUM(지출내역_LMT!$K5376*3.3%*-1,지출내역_LMT!$K5376*75%*0.8%*-1)),"")</f>
        <v/>
      </c>
      <c r="N5376" s="543"/>
      <c r="O5376" s="540"/>
      <c r="P5376" s="540"/>
      <c r="Q5376" s="537"/>
      <c r="R5376" s="537"/>
      <c r="S5376" s="537"/>
    </row>
    <row r="5377" spans="2:19" ht="18.75" customHeight="1">
      <c r="B5377" s="541"/>
      <c r="C5377" s="541"/>
      <c r="D5377" s="538" t="str">
        <f ca="1">IFERROR(_xludf.XLOOKUP(E5377,예산코드!D:D,예산코드!A:A),"")</f>
        <v/>
      </c>
      <c r="E5377" s="541"/>
      <c r="F5377" s="544"/>
      <c r="G5377" s="508"/>
      <c r="H5377" s="509"/>
      <c r="I5377" s="541"/>
      <c r="J5377" s="541"/>
      <c r="K5377" s="545"/>
      <c r="L5377" s="545"/>
      <c r="M5377" s="545" t="str">
        <f t="array" aca="1" ref="M5377" ca="1">IFERROR(_xludf.IFS(지출내역_LMT!$J5377="원천",지출내역_LMT!$K5377*3.3%*-1,지출내역_LMT!$J5377="원천/고용",SUM(지출내역_LMT!$K5377*3.3%*-1,지출내역_LMT!$K5377*75%*0.8%*-1)),"")</f>
        <v/>
      </c>
      <c r="N5377" s="545"/>
      <c r="O5377" s="541"/>
      <c r="P5377" s="541"/>
      <c r="Q5377" s="537"/>
      <c r="R5377" s="537"/>
      <c r="S5377" s="537"/>
    </row>
    <row r="5378" spans="2:19" ht="18.75" customHeight="1">
      <c r="B5378" s="540"/>
      <c r="C5378" s="540"/>
      <c r="D5378" s="538" t="str">
        <f ca="1">IFERROR(_xludf.XLOOKUP(E5378,예산코드!D:D,예산코드!A:A),"")</f>
        <v/>
      </c>
      <c r="E5378" s="540"/>
      <c r="F5378" s="542"/>
      <c r="G5378" s="506"/>
      <c r="H5378" s="507"/>
      <c r="I5378" s="540"/>
      <c r="J5378" s="540"/>
      <c r="K5378" s="543"/>
      <c r="L5378" s="543"/>
      <c r="M5378" s="543" t="str">
        <f t="array" aca="1" ref="M5378" ca="1">IFERROR(_xludf.IFS(지출내역_LMT!$J5378="원천",지출내역_LMT!$K5378*3.3%*-1,지출내역_LMT!$J5378="원천/고용",SUM(지출내역_LMT!$K5378*3.3%*-1,지출내역_LMT!$K5378*75%*0.8%*-1)),"")</f>
        <v/>
      </c>
      <c r="N5378" s="543"/>
      <c r="O5378" s="540"/>
      <c r="P5378" s="540"/>
      <c r="Q5378" s="537"/>
      <c r="R5378" s="537"/>
      <c r="S5378" s="537"/>
    </row>
    <row r="5379" spans="2:19" ht="18.75" customHeight="1">
      <c r="B5379" s="541"/>
      <c r="C5379" s="541"/>
      <c r="D5379" s="538" t="str">
        <f ca="1">IFERROR(_xludf.XLOOKUP(E5379,예산코드!D:D,예산코드!A:A),"")</f>
        <v/>
      </c>
      <c r="E5379" s="541"/>
      <c r="F5379" s="544"/>
      <c r="G5379" s="508"/>
      <c r="H5379" s="509"/>
      <c r="I5379" s="541"/>
      <c r="J5379" s="541"/>
      <c r="K5379" s="545"/>
      <c r="L5379" s="545"/>
      <c r="M5379" s="545" t="str">
        <f t="array" aca="1" ref="M5379" ca="1">IFERROR(_xludf.IFS(지출내역_LMT!$J5379="원천",지출내역_LMT!$K5379*3.3%*-1,지출내역_LMT!$J5379="원천/고용",SUM(지출내역_LMT!$K5379*3.3%*-1,지출내역_LMT!$K5379*75%*0.8%*-1)),"")</f>
        <v/>
      </c>
      <c r="N5379" s="545"/>
      <c r="O5379" s="541"/>
      <c r="P5379" s="541"/>
      <c r="Q5379" s="537"/>
      <c r="R5379" s="537"/>
      <c r="S5379" s="537"/>
    </row>
    <row r="5380" spans="2:19" ht="18.75" customHeight="1">
      <c r="B5380" s="540"/>
      <c r="C5380" s="540"/>
      <c r="D5380" s="538" t="str">
        <f ca="1">IFERROR(_xludf.XLOOKUP(E5380,예산코드!D:D,예산코드!A:A),"")</f>
        <v/>
      </c>
      <c r="E5380" s="540"/>
      <c r="F5380" s="542"/>
      <c r="G5380" s="506"/>
      <c r="H5380" s="507"/>
      <c r="I5380" s="540"/>
      <c r="J5380" s="540"/>
      <c r="K5380" s="543"/>
      <c r="L5380" s="543"/>
      <c r="M5380" s="543" t="str">
        <f t="array" aca="1" ref="M5380" ca="1">IFERROR(_xludf.IFS(지출내역_LMT!$J5380="원천",지출내역_LMT!$K5380*3.3%*-1,지출내역_LMT!$J5380="원천/고용",SUM(지출내역_LMT!$K5380*3.3%*-1,지출내역_LMT!$K5380*75%*0.8%*-1)),"")</f>
        <v/>
      </c>
      <c r="N5380" s="543"/>
      <c r="O5380" s="540"/>
      <c r="P5380" s="540"/>
      <c r="Q5380" s="537"/>
      <c r="R5380" s="537"/>
      <c r="S5380" s="537"/>
    </row>
    <row r="5381" spans="2:19" ht="18.75" customHeight="1">
      <c r="B5381" s="541"/>
      <c r="C5381" s="541"/>
      <c r="D5381" s="538" t="str">
        <f ca="1">IFERROR(_xludf.XLOOKUP(E5381,예산코드!D:D,예산코드!A:A),"")</f>
        <v/>
      </c>
      <c r="E5381" s="541"/>
      <c r="F5381" s="544"/>
      <c r="G5381" s="508"/>
      <c r="H5381" s="509"/>
      <c r="I5381" s="541"/>
      <c r="J5381" s="541"/>
      <c r="K5381" s="545"/>
      <c r="L5381" s="545"/>
      <c r="M5381" s="545" t="str">
        <f t="array" aca="1" ref="M5381" ca="1">IFERROR(_xludf.IFS(지출내역_LMT!$J5381="원천",지출내역_LMT!$K5381*3.3%*-1,지출내역_LMT!$J5381="원천/고용",SUM(지출내역_LMT!$K5381*3.3%*-1,지출내역_LMT!$K5381*75%*0.8%*-1)),"")</f>
        <v/>
      </c>
      <c r="N5381" s="545"/>
      <c r="O5381" s="541"/>
      <c r="P5381" s="541"/>
      <c r="Q5381" s="537"/>
      <c r="R5381" s="537"/>
      <c r="S5381" s="537"/>
    </row>
    <row r="5382" spans="2:19" ht="18.75" customHeight="1">
      <c r="B5382" s="540"/>
      <c r="C5382" s="540"/>
      <c r="D5382" s="538" t="str">
        <f ca="1">IFERROR(_xludf.XLOOKUP(E5382,예산코드!D:D,예산코드!A:A),"")</f>
        <v/>
      </c>
      <c r="E5382" s="540"/>
      <c r="F5382" s="542"/>
      <c r="G5382" s="506"/>
      <c r="H5382" s="507"/>
      <c r="I5382" s="540"/>
      <c r="J5382" s="540"/>
      <c r="K5382" s="543"/>
      <c r="L5382" s="543"/>
      <c r="M5382" s="543" t="str">
        <f t="array" aca="1" ref="M5382" ca="1">IFERROR(_xludf.IFS(지출내역_LMT!$J5382="원천",지출내역_LMT!$K5382*3.3%*-1,지출내역_LMT!$J5382="원천/고용",SUM(지출내역_LMT!$K5382*3.3%*-1,지출내역_LMT!$K5382*75%*0.8%*-1)),"")</f>
        <v/>
      </c>
      <c r="N5382" s="543"/>
      <c r="O5382" s="540"/>
      <c r="P5382" s="540"/>
      <c r="Q5382" s="537"/>
      <c r="R5382" s="537"/>
      <c r="S5382" s="537"/>
    </row>
    <row r="5383" spans="2:19" ht="18.75" customHeight="1">
      <c r="B5383" s="541"/>
      <c r="C5383" s="541"/>
      <c r="D5383" s="538" t="str">
        <f ca="1">IFERROR(_xludf.XLOOKUP(E5383,예산코드!D:D,예산코드!A:A),"")</f>
        <v/>
      </c>
      <c r="E5383" s="541"/>
      <c r="F5383" s="544"/>
      <c r="G5383" s="508"/>
      <c r="H5383" s="509"/>
      <c r="I5383" s="541"/>
      <c r="J5383" s="541"/>
      <c r="K5383" s="545"/>
      <c r="L5383" s="545"/>
      <c r="M5383" s="545" t="str">
        <f t="array" aca="1" ref="M5383" ca="1">IFERROR(_xludf.IFS(지출내역_LMT!$J5383="원천",지출내역_LMT!$K5383*3.3%*-1,지출내역_LMT!$J5383="원천/고용",SUM(지출내역_LMT!$K5383*3.3%*-1,지출내역_LMT!$K5383*75%*0.8%*-1)),"")</f>
        <v/>
      </c>
      <c r="N5383" s="545"/>
      <c r="O5383" s="541"/>
      <c r="P5383" s="541"/>
      <c r="Q5383" s="537"/>
      <c r="R5383" s="537"/>
      <c r="S5383" s="537"/>
    </row>
    <row r="5384" spans="2:19" ht="18.75" customHeight="1">
      <c r="B5384" s="540"/>
      <c r="C5384" s="540"/>
      <c r="D5384" s="538" t="str">
        <f ca="1">IFERROR(_xludf.XLOOKUP(E5384,예산코드!D:D,예산코드!A:A),"")</f>
        <v/>
      </c>
      <c r="E5384" s="540"/>
      <c r="F5384" s="542"/>
      <c r="G5384" s="506"/>
      <c r="H5384" s="507"/>
      <c r="I5384" s="540"/>
      <c r="J5384" s="540"/>
      <c r="K5384" s="543"/>
      <c r="L5384" s="543"/>
      <c r="M5384" s="543" t="str">
        <f t="array" aca="1" ref="M5384" ca="1">IFERROR(_xludf.IFS(지출내역_LMT!$J5384="원천",지출내역_LMT!$K5384*3.3%*-1,지출내역_LMT!$J5384="원천/고용",SUM(지출내역_LMT!$K5384*3.3%*-1,지출내역_LMT!$K5384*75%*0.8%*-1)),"")</f>
        <v/>
      </c>
      <c r="N5384" s="543"/>
      <c r="O5384" s="540"/>
      <c r="P5384" s="540"/>
      <c r="Q5384" s="537"/>
      <c r="R5384" s="537"/>
      <c r="S5384" s="537"/>
    </row>
    <row r="5385" spans="2:19" ht="18.75" customHeight="1">
      <c r="B5385" s="541"/>
      <c r="C5385" s="541"/>
      <c r="D5385" s="538" t="str">
        <f ca="1">IFERROR(_xludf.XLOOKUP(E5385,예산코드!D:D,예산코드!A:A),"")</f>
        <v/>
      </c>
      <c r="E5385" s="541"/>
      <c r="F5385" s="544"/>
      <c r="G5385" s="508"/>
      <c r="H5385" s="509"/>
      <c r="I5385" s="541"/>
      <c r="J5385" s="541"/>
      <c r="K5385" s="545"/>
      <c r="L5385" s="545"/>
      <c r="M5385" s="545" t="str">
        <f t="array" aca="1" ref="M5385" ca="1">IFERROR(_xludf.IFS(지출내역_LMT!$J5385="원천",지출내역_LMT!$K5385*3.3%*-1,지출내역_LMT!$J5385="원천/고용",SUM(지출내역_LMT!$K5385*3.3%*-1,지출내역_LMT!$K5385*75%*0.8%*-1)),"")</f>
        <v/>
      </c>
      <c r="N5385" s="545"/>
      <c r="O5385" s="541"/>
      <c r="P5385" s="541"/>
      <c r="Q5385" s="537"/>
      <c r="R5385" s="537"/>
      <c r="S5385" s="537"/>
    </row>
    <row r="5386" spans="2:19" ht="18.75" customHeight="1">
      <c r="B5386" s="540"/>
      <c r="C5386" s="540"/>
      <c r="D5386" s="538" t="str">
        <f ca="1">IFERROR(_xludf.XLOOKUP(E5386,예산코드!D:D,예산코드!A:A),"")</f>
        <v/>
      </c>
      <c r="E5386" s="540"/>
      <c r="F5386" s="542"/>
      <c r="G5386" s="506"/>
      <c r="H5386" s="507"/>
      <c r="I5386" s="540"/>
      <c r="J5386" s="540"/>
      <c r="K5386" s="543"/>
      <c r="L5386" s="543"/>
      <c r="M5386" s="543" t="str">
        <f t="array" aca="1" ref="M5386" ca="1">IFERROR(_xludf.IFS(지출내역_LMT!$J5386="원천",지출내역_LMT!$K5386*3.3%*-1,지출내역_LMT!$J5386="원천/고용",SUM(지출내역_LMT!$K5386*3.3%*-1,지출내역_LMT!$K5386*75%*0.8%*-1)),"")</f>
        <v/>
      </c>
      <c r="N5386" s="543"/>
      <c r="O5386" s="540"/>
      <c r="P5386" s="540"/>
      <c r="Q5386" s="537"/>
      <c r="R5386" s="537"/>
      <c r="S5386" s="537"/>
    </row>
    <row r="5387" spans="2:19" ht="18.75" customHeight="1">
      <c r="B5387" s="541"/>
      <c r="C5387" s="541"/>
      <c r="D5387" s="538" t="str">
        <f ca="1">IFERROR(_xludf.XLOOKUP(E5387,예산코드!D:D,예산코드!A:A),"")</f>
        <v/>
      </c>
      <c r="E5387" s="541"/>
      <c r="F5387" s="544"/>
      <c r="G5387" s="508"/>
      <c r="H5387" s="509"/>
      <c r="I5387" s="541"/>
      <c r="J5387" s="541"/>
      <c r="K5387" s="545"/>
      <c r="L5387" s="545"/>
      <c r="M5387" s="545" t="str">
        <f t="array" aca="1" ref="M5387" ca="1">IFERROR(_xludf.IFS(지출내역_LMT!$J5387="원천",지출내역_LMT!$K5387*3.3%*-1,지출내역_LMT!$J5387="원천/고용",SUM(지출내역_LMT!$K5387*3.3%*-1,지출내역_LMT!$K5387*75%*0.8%*-1)),"")</f>
        <v/>
      </c>
      <c r="N5387" s="545"/>
      <c r="O5387" s="541"/>
      <c r="P5387" s="541"/>
      <c r="Q5387" s="537"/>
      <c r="R5387" s="537"/>
      <c r="S5387" s="537"/>
    </row>
    <row r="5388" spans="2:19" ht="18.75" customHeight="1">
      <c r="B5388" s="540"/>
      <c r="C5388" s="540"/>
      <c r="D5388" s="538" t="str">
        <f ca="1">IFERROR(_xludf.XLOOKUP(E5388,예산코드!D:D,예산코드!A:A),"")</f>
        <v/>
      </c>
      <c r="E5388" s="540"/>
      <c r="F5388" s="542"/>
      <c r="G5388" s="506"/>
      <c r="H5388" s="507"/>
      <c r="I5388" s="540"/>
      <c r="J5388" s="540"/>
      <c r="K5388" s="543"/>
      <c r="L5388" s="543"/>
      <c r="M5388" s="543" t="str">
        <f t="array" aca="1" ref="M5388" ca="1">IFERROR(_xludf.IFS(지출내역_LMT!$J5388="원천",지출내역_LMT!$K5388*3.3%*-1,지출내역_LMT!$J5388="원천/고용",SUM(지출내역_LMT!$K5388*3.3%*-1,지출내역_LMT!$K5388*75%*0.8%*-1)),"")</f>
        <v/>
      </c>
      <c r="N5388" s="543"/>
      <c r="O5388" s="540"/>
      <c r="P5388" s="540"/>
      <c r="Q5388" s="537"/>
      <c r="R5388" s="537"/>
      <c r="S5388" s="537"/>
    </row>
    <row r="5389" spans="2:19" ht="18.75" customHeight="1">
      <c r="B5389" s="541"/>
      <c r="C5389" s="541"/>
      <c r="D5389" s="538" t="str">
        <f ca="1">IFERROR(_xludf.XLOOKUP(E5389,예산코드!D:D,예산코드!A:A),"")</f>
        <v/>
      </c>
      <c r="E5389" s="541"/>
      <c r="F5389" s="544"/>
      <c r="G5389" s="508"/>
      <c r="H5389" s="509"/>
      <c r="I5389" s="541"/>
      <c r="J5389" s="541"/>
      <c r="K5389" s="545"/>
      <c r="L5389" s="545"/>
      <c r="M5389" s="545" t="str">
        <f t="array" aca="1" ref="M5389" ca="1">IFERROR(_xludf.IFS(지출내역_LMT!$J5389="원천",지출내역_LMT!$K5389*3.3%*-1,지출내역_LMT!$J5389="원천/고용",SUM(지출내역_LMT!$K5389*3.3%*-1,지출내역_LMT!$K5389*75%*0.8%*-1)),"")</f>
        <v/>
      </c>
      <c r="N5389" s="545"/>
      <c r="O5389" s="541"/>
      <c r="P5389" s="541"/>
      <c r="Q5389" s="537"/>
      <c r="R5389" s="537"/>
      <c r="S5389" s="537"/>
    </row>
    <row r="5390" spans="2:19" ht="18.75" customHeight="1">
      <c r="B5390" s="540"/>
      <c r="C5390" s="540"/>
      <c r="D5390" s="538" t="str">
        <f ca="1">IFERROR(_xludf.XLOOKUP(E5390,예산코드!D:D,예산코드!A:A),"")</f>
        <v/>
      </c>
      <c r="E5390" s="540"/>
      <c r="F5390" s="542"/>
      <c r="G5390" s="506"/>
      <c r="H5390" s="507"/>
      <c r="I5390" s="540"/>
      <c r="J5390" s="540"/>
      <c r="K5390" s="543"/>
      <c r="L5390" s="543"/>
      <c r="M5390" s="543" t="str">
        <f t="array" aca="1" ref="M5390" ca="1">IFERROR(_xludf.IFS(지출내역_LMT!$J5390="원천",지출내역_LMT!$K5390*3.3%*-1,지출내역_LMT!$J5390="원천/고용",SUM(지출내역_LMT!$K5390*3.3%*-1,지출내역_LMT!$K5390*75%*0.8%*-1)),"")</f>
        <v/>
      </c>
      <c r="N5390" s="543"/>
      <c r="O5390" s="540"/>
      <c r="P5390" s="540"/>
      <c r="Q5390" s="537"/>
      <c r="R5390" s="537"/>
      <c r="S5390" s="537"/>
    </row>
    <row r="5391" spans="2:19" ht="18.75" customHeight="1">
      <c r="B5391" s="541"/>
      <c r="C5391" s="541"/>
      <c r="D5391" s="538" t="str">
        <f ca="1">IFERROR(_xludf.XLOOKUP(E5391,예산코드!D:D,예산코드!A:A),"")</f>
        <v/>
      </c>
      <c r="E5391" s="541"/>
      <c r="F5391" s="544"/>
      <c r="G5391" s="508"/>
      <c r="H5391" s="509"/>
      <c r="I5391" s="541"/>
      <c r="J5391" s="541"/>
      <c r="K5391" s="545"/>
      <c r="L5391" s="545"/>
      <c r="M5391" s="545" t="str">
        <f t="array" aca="1" ref="M5391" ca="1">IFERROR(_xludf.IFS(지출내역_LMT!$J5391="원천",지출내역_LMT!$K5391*3.3%*-1,지출내역_LMT!$J5391="원천/고용",SUM(지출내역_LMT!$K5391*3.3%*-1,지출내역_LMT!$K5391*75%*0.8%*-1)),"")</f>
        <v/>
      </c>
      <c r="N5391" s="545"/>
      <c r="O5391" s="541"/>
      <c r="P5391" s="541"/>
      <c r="Q5391" s="537"/>
      <c r="R5391" s="537"/>
      <c r="S5391" s="537"/>
    </row>
    <row r="5392" spans="2:19" ht="18.75" customHeight="1">
      <c r="B5392" s="540"/>
      <c r="C5392" s="540"/>
      <c r="D5392" s="538" t="str">
        <f ca="1">IFERROR(_xludf.XLOOKUP(E5392,예산코드!D:D,예산코드!A:A),"")</f>
        <v/>
      </c>
      <c r="E5392" s="540"/>
      <c r="F5392" s="542"/>
      <c r="G5392" s="506"/>
      <c r="H5392" s="507"/>
      <c r="I5392" s="540"/>
      <c r="J5392" s="540"/>
      <c r="K5392" s="543"/>
      <c r="L5392" s="543"/>
      <c r="M5392" s="543" t="str">
        <f t="array" aca="1" ref="M5392" ca="1">IFERROR(_xludf.IFS(지출내역_LMT!$J5392="원천",지출내역_LMT!$K5392*3.3%*-1,지출내역_LMT!$J5392="원천/고용",SUM(지출내역_LMT!$K5392*3.3%*-1,지출내역_LMT!$K5392*75%*0.8%*-1)),"")</f>
        <v/>
      </c>
      <c r="N5392" s="543"/>
      <c r="O5392" s="540"/>
      <c r="P5392" s="540"/>
      <c r="Q5392" s="537"/>
      <c r="R5392" s="537"/>
      <c r="S5392" s="537"/>
    </row>
    <row r="5393" spans="2:19" ht="18.75" customHeight="1">
      <c r="B5393" s="541"/>
      <c r="C5393" s="541"/>
      <c r="D5393" s="538" t="str">
        <f ca="1">IFERROR(_xludf.XLOOKUP(E5393,예산코드!D:D,예산코드!A:A),"")</f>
        <v/>
      </c>
      <c r="E5393" s="541"/>
      <c r="F5393" s="544"/>
      <c r="G5393" s="508"/>
      <c r="H5393" s="509"/>
      <c r="I5393" s="541"/>
      <c r="J5393" s="541"/>
      <c r="K5393" s="545"/>
      <c r="L5393" s="545"/>
      <c r="M5393" s="545" t="str">
        <f t="array" aca="1" ref="M5393" ca="1">IFERROR(_xludf.IFS(지출내역_LMT!$J5393="원천",지출내역_LMT!$K5393*3.3%*-1,지출내역_LMT!$J5393="원천/고용",SUM(지출내역_LMT!$K5393*3.3%*-1,지출내역_LMT!$K5393*75%*0.8%*-1)),"")</f>
        <v/>
      </c>
      <c r="N5393" s="545"/>
      <c r="O5393" s="541"/>
      <c r="P5393" s="541"/>
      <c r="Q5393" s="537"/>
      <c r="R5393" s="537"/>
      <c r="S5393" s="537"/>
    </row>
    <row r="5394" spans="2:19" ht="18.75" customHeight="1">
      <c r="B5394" s="540"/>
      <c r="C5394" s="540"/>
      <c r="D5394" s="538" t="str">
        <f ca="1">IFERROR(_xludf.XLOOKUP(E5394,예산코드!D:D,예산코드!A:A),"")</f>
        <v/>
      </c>
      <c r="E5394" s="540"/>
      <c r="F5394" s="542"/>
      <c r="G5394" s="506"/>
      <c r="H5394" s="507"/>
      <c r="I5394" s="540"/>
      <c r="J5394" s="540"/>
      <c r="K5394" s="543"/>
      <c r="L5394" s="543"/>
      <c r="M5394" s="543" t="str">
        <f t="array" aca="1" ref="M5394" ca="1">IFERROR(_xludf.IFS(지출내역_LMT!$J5394="원천",지출내역_LMT!$K5394*3.3%*-1,지출내역_LMT!$J5394="원천/고용",SUM(지출내역_LMT!$K5394*3.3%*-1,지출내역_LMT!$K5394*75%*0.8%*-1)),"")</f>
        <v/>
      </c>
      <c r="N5394" s="543"/>
      <c r="O5394" s="540"/>
      <c r="P5394" s="540"/>
      <c r="Q5394" s="537"/>
      <c r="R5394" s="537"/>
      <c r="S5394" s="537"/>
    </row>
    <row r="5395" spans="2:19" ht="18.75" customHeight="1">
      <c r="B5395" s="541"/>
      <c r="C5395" s="541"/>
      <c r="D5395" s="538" t="str">
        <f ca="1">IFERROR(_xludf.XLOOKUP(E5395,예산코드!D:D,예산코드!A:A),"")</f>
        <v/>
      </c>
      <c r="E5395" s="541"/>
      <c r="F5395" s="544"/>
      <c r="G5395" s="508"/>
      <c r="H5395" s="509"/>
      <c r="I5395" s="541"/>
      <c r="J5395" s="541"/>
      <c r="K5395" s="545"/>
      <c r="L5395" s="545"/>
      <c r="M5395" s="545" t="str">
        <f t="array" aca="1" ref="M5395" ca="1">IFERROR(_xludf.IFS(지출내역_LMT!$J5395="원천",지출내역_LMT!$K5395*3.3%*-1,지출내역_LMT!$J5395="원천/고용",SUM(지출내역_LMT!$K5395*3.3%*-1,지출내역_LMT!$K5395*75%*0.8%*-1)),"")</f>
        <v/>
      </c>
      <c r="N5395" s="545"/>
      <c r="O5395" s="541"/>
      <c r="P5395" s="541"/>
      <c r="Q5395" s="537"/>
      <c r="R5395" s="537"/>
      <c r="S5395" s="537"/>
    </row>
    <row r="5396" spans="2:19" ht="18.75" customHeight="1">
      <c r="B5396" s="540"/>
      <c r="C5396" s="540"/>
      <c r="D5396" s="538" t="str">
        <f ca="1">IFERROR(_xludf.XLOOKUP(E5396,예산코드!D:D,예산코드!A:A),"")</f>
        <v/>
      </c>
      <c r="E5396" s="540"/>
      <c r="F5396" s="542"/>
      <c r="G5396" s="506"/>
      <c r="H5396" s="507"/>
      <c r="I5396" s="540"/>
      <c r="J5396" s="540"/>
      <c r="K5396" s="543"/>
      <c r="L5396" s="543"/>
      <c r="M5396" s="543" t="str">
        <f t="array" aca="1" ref="M5396" ca="1">IFERROR(_xludf.IFS(지출내역_LMT!$J5396="원천",지출내역_LMT!$K5396*3.3%*-1,지출내역_LMT!$J5396="원천/고용",SUM(지출내역_LMT!$K5396*3.3%*-1,지출내역_LMT!$K5396*75%*0.8%*-1)),"")</f>
        <v/>
      </c>
      <c r="N5396" s="543"/>
      <c r="O5396" s="540"/>
      <c r="P5396" s="540"/>
      <c r="Q5396" s="537"/>
      <c r="R5396" s="537"/>
      <c r="S5396" s="537"/>
    </row>
    <row r="5397" spans="2:19" ht="18.75" customHeight="1">
      <c r="B5397" s="541"/>
      <c r="C5397" s="541"/>
      <c r="D5397" s="538" t="str">
        <f ca="1">IFERROR(_xludf.XLOOKUP(E5397,예산코드!D:D,예산코드!A:A),"")</f>
        <v/>
      </c>
      <c r="E5397" s="541"/>
      <c r="F5397" s="544"/>
      <c r="G5397" s="508"/>
      <c r="H5397" s="509"/>
      <c r="I5397" s="541"/>
      <c r="J5397" s="541"/>
      <c r="K5397" s="545"/>
      <c r="L5397" s="545"/>
      <c r="M5397" s="545" t="str">
        <f t="array" aca="1" ref="M5397" ca="1">IFERROR(_xludf.IFS(지출내역_LMT!$J5397="원천",지출내역_LMT!$K5397*3.3%*-1,지출내역_LMT!$J5397="원천/고용",SUM(지출내역_LMT!$K5397*3.3%*-1,지출내역_LMT!$K5397*75%*0.8%*-1)),"")</f>
        <v/>
      </c>
      <c r="N5397" s="545"/>
      <c r="O5397" s="541"/>
      <c r="P5397" s="541"/>
      <c r="Q5397" s="537"/>
      <c r="R5397" s="537"/>
      <c r="S5397" s="537"/>
    </row>
    <row r="5398" spans="2:19" ht="18.75" customHeight="1">
      <c r="B5398" s="540"/>
      <c r="C5398" s="540"/>
      <c r="D5398" s="538" t="str">
        <f ca="1">IFERROR(_xludf.XLOOKUP(E5398,예산코드!D:D,예산코드!A:A),"")</f>
        <v/>
      </c>
      <c r="E5398" s="540"/>
      <c r="F5398" s="542"/>
      <c r="G5398" s="506"/>
      <c r="H5398" s="507"/>
      <c r="I5398" s="540"/>
      <c r="J5398" s="540"/>
      <c r="K5398" s="543"/>
      <c r="L5398" s="543"/>
      <c r="M5398" s="543" t="str">
        <f t="array" aca="1" ref="M5398" ca="1">IFERROR(_xludf.IFS(지출내역_LMT!$J5398="원천",지출내역_LMT!$K5398*3.3%*-1,지출내역_LMT!$J5398="원천/고용",SUM(지출내역_LMT!$K5398*3.3%*-1,지출내역_LMT!$K5398*75%*0.8%*-1)),"")</f>
        <v/>
      </c>
      <c r="N5398" s="543"/>
      <c r="O5398" s="540"/>
      <c r="P5398" s="540"/>
      <c r="Q5398" s="537"/>
      <c r="R5398" s="537"/>
      <c r="S5398" s="537"/>
    </row>
    <row r="5399" spans="2:19" ht="18.75" customHeight="1">
      <c r="B5399" s="541"/>
      <c r="C5399" s="541"/>
      <c r="D5399" s="538" t="str">
        <f ca="1">IFERROR(_xludf.XLOOKUP(E5399,예산코드!D:D,예산코드!A:A),"")</f>
        <v/>
      </c>
      <c r="E5399" s="541"/>
      <c r="F5399" s="544"/>
      <c r="G5399" s="508"/>
      <c r="H5399" s="509"/>
      <c r="I5399" s="541"/>
      <c r="J5399" s="541"/>
      <c r="K5399" s="545"/>
      <c r="L5399" s="545"/>
      <c r="M5399" s="545" t="str">
        <f t="array" aca="1" ref="M5399" ca="1">IFERROR(_xludf.IFS(지출내역_LMT!$J5399="원천",지출내역_LMT!$K5399*3.3%*-1,지출내역_LMT!$J5399="원천/고용",SUM(지출내역_LMT!$K5399*3.3%*-1,지출내역_LMT!$K5399*75%*0.8%*-1)),"")</f>
        <v/>
      </c>
      <c r="N5399" s="545"/>
      <c r="O5399" s="541"/>
      <c r="P5399" s="541"/>
      <c r="Q5399" s="537"/>
      <c r="R5399" s="537"/>
      <c r="S5399" s="537"/>
    </row>
    <row r="5400" spans="2:19" ht="18.75" customHeight="1">
      <c r="B5400" s="540"/>
      <c r="C5400" s="540"/>
      <c r="D5400" s="538" t="str">
        <f ca="1">IFERROR(_xludf.XLOOKUP(E5400,예산코드!D:D,예산코드!A:A),"")</f>
        <v/>
      </c>
      <c r="E5400" s="540"/>
      <c r="F5400" s="542"/>
      <c r="G5400" s="506"/>
      <c r="H5400" s="507"/>
      <c r="I5400" s="540"/>
      <c r="J5400" s="540"/>
      <c r="K5400" s="543"/>
      <c r="L5400" s="543"/>
      <c r="M5400" s="543" t="str">
        <f t="array" aca="1" ref="M5400" ca="1">IFERROR(_xludf.IFS(지출내역_LMT!$J5400="원천",지출내역_LMT!$K5400*3.3%*-1,지출내역_LMT!$J5400="원천/고용",SUM(지출내역_LMT!$K5400*3.3%*-1,지출내역_LMT!$K5400*75%*0.8%*-1)),"")</f>
        <v/>
      </c>
      <c r="N5400" s="543"/>
      <c r="O5400" s="540"/>
      <c r="P5400" s="540"/>
      <c r="Q5400" s="537"/>
      <c r="R5400" s="537"/>
      <c r="S5400" s="537"/>
    </row>
    <row r="5401" spans="2:19" ht="18.75" customHeight="1">
      <c r="B5401" s="541"/>
      <c r="C5401" s="541"/>
      <c r="D5401" s="538" t="str">
        <f ca="1">IFERROR(_xludf.XLOOKUP(E5401,예산코드!D:D,예산코드!A:A),"")</f>
        <v/>
      </c>
      <c r="E5401" s="541"/>
      <c r="F5401" s="544"/>
      <c r="G5401" s="508"/>
      <c r="H5401" s="509"/>
      <c r="I5401" s="541"/>
      <c r="J5401" s="541"/>
      <c r="K5401" s="545"/>
      <c r="L5401" s="545"/>
      <c r="M5401" s="545" t="str">
        <f t="array" aca="1" ref="M5401" ca="1">IFERROR(_xludf.IFS(지출내역_LMT!$J5401="원천",지출내역_LMT!$K5401*3.3%*-1,지출내역_LMT!$J5401="원천/고용",SUM(지출내역_LMT!$K5401*3.3%*-1,지출내역_LMT!$K5401*75%*0.8%*-1)),"")</f>
        <v/>
      </c>
      <c r="N5401" s="545"/>
      <c r="O5401" s="541"/>
      <c r="P5401" s="541"/>
      <c r="Q5401" s="537"/>
      <c r="R5401" s="537"/>
      <c r="S5401" s="537"/>
    </row>
    <row r="5402" spans="2:19" ht="18.75" customHeight="1">
      <c r="B5402" s="540"/>
      <c r="C5402" s="540"/>
      <c r="D5402" s="538" t="str">
        <f ca="1">IFERROR(_xludf.XLOOKUP(E5402,예산코드!D:D,예산코드!A:A),"")</f>
        <v/>
      </c>
      <c r="E5402" s="540"/>
      <c r="F5402" s="542"/>
      <c r="G5402" s="506"/>
      <c r="H5402" s="507"/>
      <c r="I5402" s="540"/>
      <c r="J5402" s="540"/>
      <c r="K5402" s="543"/>
      <c r="L5402" s="543"/>
      <c r="M5402" s="543" t="str">
        <f t="array" aca="1" ref="M5402" ca="1">IFERROR(_xludf.IFS(지출내역_LMT!$J5402="원천",지출내역_LMT!$K5402*3.3%*-1,지출내역_LMT!$J5402="원천/고용",SUM(지출내역_LMT!$K5402*3.3%*-1,지출내역_LMT!$K5402*75%*0.8%*-1)),"")</f>
        <v/>
      </c>
      <c r="N5402" s="543"/>
      <c r="O5402" s="540"/>
      <c r="P5402" s="540"/>
      <c r="Q5402" s="537"/>
      <c r="R5402" s="537"/>
      <c r="S5402" s="537"/>
    </row>
    <row r="5403" spans="2:19" ht="18.75" customHeight="1">
      <c r="B5403" s="541"/>
      <c r="C5403" s="541"/>
      <c r="D5403" s="538" t="str">
        <f ca="1">IFERROR(_xludf.XLOOKUP(E5403,예산코드!D:D,예산코드!A:A),"")</f>
        <v/>
      </c>
      <c r="E5403" s="541"/>
      <c r="F5403" s="544"/>
      <c r="G5403" s="508"/>
      <c r="H5403" s="509"/>
      <c r="I5403" s="541"/>
      <c r="J5403" s="541"/>
      <c r="K5403" s="545"/>
      <c r="L5403" s="545"/>
      <c r="M5403" s="545" t="str">
        <f t="array" aca="1" ref="M5403" ca="1">IFERROR(_xludf.IFS(지출내역_LMT!$J5403="원천",지출내역_LMT!$K5403*3.3%*-1,지출내역_LMT!$J5403="원천/고용",SUM(지출내역_LMT!$K5403*3.3%*-1,지출내역_LMT!$K5403*75%*0.8%*-1)),"")</f>
        <v/>
      </c>
      <c r="N5403" s="545"/>
      <c r="O5403" s="541"/>
      <c r="P5403" s="541"/>
      <c r="Q5403" s="537"/>
      <c r="R5403" s="537"/>
      <c r="S5403" s="537"/>
    </row>
    <row r="5404" spans="2:19" ht="18.75" customHeight="1">
      <c r="B5404" s="540"/>
      <c r="C5404" s="540"/>
      <c r="D5404" s="538" t="str">
        <f ca="1">IFERROR(_xludf.XLOOKUP(E5404,예산코드!D:D,예산코드!A:A),"")</f>
        <v/>
      </c>
      <c r="E5404" s="540"/>
      <c r="F5404" s="542"/>
      <c r="G5404" s="506"/>
      <c r="H5404" s="507"/>
      <c r="I5404" s="540"/>
      <c r="J5404" s="540"/>
      <c r="K5404" s="543"/>
      <c r="L5404" s="543"/>
      <c r="M5404" s="543" t="str">
        <f t="array" aca="1" ref="M5404" ca="1">IFERROR(_xludf.IFS(지출내역_LMT!$J5404="원천",지출내역_LMT!$K5404*3.3%*-1,지출내역_LMT!$J5404="원천/고용",SUM(지출내역_LMT!$K5404*3.3%*-1,지출내역_LMT!$K5404*75%*0.8%*-1)),"")</f>
        <v/>
      </c>
      <c r="N5404" s="543"/>
      <c r="O5404" s="540"/>
      <c r="P5404" s="540"/>
      <c r="Q5404" s="537"/>
      <c r="R5404" s="537"/>
      <c r="S5404" s="537"/>
    </row>
    <row r="5405" spans="2:19" ht="18.75" customHeight="1">
      <c r="B5405" s="541"/>
      <c r="C5405" s="541"/>
      <c r="D5405" s="538" t="str">
        <f ca="1">IFERROR(_xludf.XLOOKUP(E5405,예산코드!D:D,예산코드!A:A),"")</f>
        <v/>
      </c>
      <c r="E5405" s="541"/>
      <c r="F5405" s="544"/>
      <c r="G5405" s="508"/>
      <c r="H5405" s="509"/>
      <c r="I5405" s="541"/>
      <c r="J5405" s="541"/>
      <c r="K5405" s="545"/>
      <c r="L5405" s="545"/>
      <c r="M5405" s="545" t="str">
        <f t="array" aca="1" ref="M5405" ca="1">IFERROR(_xludf.IFS(지출내역_LMT!$J5405="원천",지출내역_LMT!$K5405*3.3%*-1,지출내역_LMT!$J5405="원천/고용",SUM(지출내역_LMT!$K5405*3.3%*-1,지출내역_LMT!$K5405*75%*0.8%*-1)),"")</f>
        <v/>
      </c>
      <c r="N5405" s="545"/>
      <c r="O5405" s="541"/>
      <c r="P5405" s="541"/>
      <c r="Q5405" s="537"/>
      <c r="R5405" s="537"/>
      <c r="S5405" s="537"/>
    </row>
    <row r="5406" spans="2:19" ht="18.75" customHeight="1">
      <c r="B5406" s="540"/>
      <c r="C5406" s="540"/>
      <c r="D5406" s="538" t="str">
        <f ca="1">IFERROR(_xludf.XLOOKUP(E5406,예산코드!D:D,예산코드!A:A),"")</f>
        <v/>
      </c>
      <c r="E5406" s="540"/>
      <c r="F5406" s="542"/>
      <c r="G5406" s="506"/>
      <c r="H5406" s="507"/>
      <c r="I5406" s="540"/>
      <c r="J5406" s="540"/>
      <c r="K5406" s="543"/>
      <c r="L5406" s="543"/>
      <c r="M5406" s="543" t="str">
        <f t="array" aca="1" ref="M5406" ca="1">IFERROR(_xludf.IFS(지출내역_LMT!$J5406="원천",지출내역_LMT!$K5406*3.3%*-1,지출내역_LMT!$J5406="원천/고용",SUM(지출내역_LMT!$K5406*3.3%*-1,지출내역_LMT!$K5406*75%*0.8%*-1)),"")</f>
        <v/>
      </c>
      <c r="N5406" s="543"/>
      <c r="O5406" s="540"/>
      <c r="P5406" s="540"/>
      <c r="Q5406" s="537"/>
      <c r="R5406" s="537"/>
      <c r="S5406" s="537"/>
    </row>
    <row r="5407" spans="2:19" ht="18.75" customHeight="1">
      <c r="B5407" s="541"/>
      <c r="C5407" s="541"/>
      <c r="D5407" s="538" t="str">
        <f ca="1">IFERROR(_xludf.XLOOKUP(E5407,예산코드!D:D,예산코드!A:A),"")</f>
        <v/>
      </c>
      <c r="E5407" s="541"/>
      <c r="F5407" s="544"/>
      <c r="G5407" s="508"/>
      <c r="H5407" s="509"/>
      <c r="I5407" s="541"/>
      <c r="J5407" s="541"/>
      <c r="K5407" s="545"/>
      <c r="L5407" s="545"/>
      <c r="M5407" s="545" t="str">
        <f t="array" aca="1" ref="M5407" ca="1">IFERROR(_xludf.IFS(지출내역_LMT!$J5407="원천",지출내역_LMT!$K5407*3.3%*-1,지출내역_LMT!$J5407="원천/고용",SUM(지출내역_LMT!$K5407*3.3%*-1,지출내역_LMT!$K5407*75%*0.8%*-1)),"")</f>
        <v/>
      </c>
      <c r="N5407" s="545"/>
      <c r="O5407" s="541"/>
      <c r="P5407" s="541"/>
      <c r="Q5407" s="537"/>
      <c r="R5407" s="537"/>
      <c r="S5407" s="537"/>
    </row>
    <row r="5408" spans="2:19" ht="18.75" customHeight="1">
      <c r="B5408" s="540"/>
      <c r="C5408" s="540"/>
      <c r="D5408" s="538" t="str">
        <f ca="1">IFERROR(_xludf.XLOOKUP(E5408,예산코드!D:D,예산코드!A:A),"")</f>
        <v/>
      </c>
      <c r="E5408" s="540"/>
      <c r="F5408" s="542"/>
      <c r="G5408" s="506"/>
      <c r="H5408" s="507"/>
      <c r="I5408" s="540"/>
      <c r="J5408" s="540"/>
      <c r="K5408" s="543"/>
      <c r="L5408" s="543"/>
      <c r="M5408" s="543" t="str">
        <f t="array" aca="1" ref="M5408" ca="1">IFERROR(_xludf.IFS(지출내역_LMT!$J5408="원천",지출내역_LMT!$K5408*3.3%*-1,지출내역_LMT!$J5408="원천/고용",SUM(지출내역_LMT!$K5408*3.3%*-1,지출내역_LMT!$K5408*75%*0.8%*-1)),"")</f>
        <v/>
      </c>
      <c r="N5408" s="543"/>
      <c r="O5408" s="540"/>
      <c r="P5408" s="540"/>
      <c r="Q5408" s="537"/>
      <c r="R5408" s="537"/>
      <c r="S5408" s="537"/>
    </row>
    <row r="5409" spans="2:19" ht="18.75" customHeight="1">
      <c r="B5409" s="541"/>
      <c r="C5409" s="541"/>
      <c r="D5409" s="538" t="str">
        <f ca="1">IFERROR(_xludf.XLOOKUP(E5409,예산코드!D:D,예산코드!A:A),"")</f>
        <v/>
      </c>
      <c r="E5409" s="541"/>
      <c r="F5409" s="544"/>
      <c r="G5409" s="508"/>
      <c r="H5409" s="509"/>
      <c r="I5409" s="541"/>
      <c r="J5409" s="541"/>
      <c r="K5409" s="545"/>
      <c r="L5409" s="545"/>
      <c r="M5409" s="545" t="str">
        <f t="array" aca="1" ref="M5409" ca="1">IFERROR(_xludf.IFS(지출내역_LMT!$J5409="원천",지출내역_LMT!$K5409*3.3%*-1,지출내역_LMT!$J5409="원천/고용",SUM(지출내역_LMT!$K5409*3.3%*-1,지출내역_LMT!$K5409*75%*0.8%*-1)),"")</f>
        <v/>
      </c>
      <c r="N5409" s="545"/>
      <c r="O5409" s="541"/>
      <c r="P5409" s="541"/>
      <c r="Q5409" s="537"/>
      <c r="R5409" s="537"/>
      <c r="S5409" s="537"/>
    </row>
    <row r="5410" spans="2:19" ht="18.75" customHeight="1">
      <c r="B5410" s="540"/>
      <c r="C5410" s="540"/>
      <c r="D5410" s="538" t="str">
        <f ca="1">IFERROR(_xludf.XLOOKUP(E5410,예산코드!D:D,예산코드!A:A),"")</f>
        <v/>
      </c>
      <c r="E5410" s="540"/>
      <c r="F5410" s="542"/>
      <c r="G5410" s="506"/>
      <c r="H5410" s="507"/>
      <c r="I5410" s="540"/>
      <c r="J5410" s="540"/>
      <c r="K5410" s="543"/>
      <c r="L5410" s="543"/>
      <c r="M5410" s="543" t="str">
        <f t="array" aca="1" ref="M5410" ca="1">IFERROR(_xludf.IFS(지출내역_LMT!$J5410="원천",지출내역_LMT!$K5410*3.3%*-1,지출내역_LMT!$J5410="원천/고용",SUM(지출내역_LMT!$K5410*3.3%*-1,지출내역_LMT!$K5410*75%*0.8%*-1)),"")</f>
        <v/>
      </c>
      <c r="N5410" s="543"/>
      <c r="O5410" s="540"/>
      <c r="P5410" s="540"/>
      <c r="Q5410" s="537"/>
      <c r="R5410" s="537"/>
      <c r="S5410" s="537"/>
    </row>
    <row r="5411" spans="2:19" ht="18.75" customHeight="1">
      <c r="B5411" s="541"/>
      <c r="C5411" s="541"/>
      <c r="D5411" s="538" t="str">
        <f ca="1">IFERROR(_xludf.XLOOKUP(E5411,예산코드!D:D,예산코드!A:A),"")</f>
        <v/>
      </c>
      <c r="E5411" s="541"/>
      <c r="F5411" s="544"/>
      <c r="G5411" s="508"/>
      <c r="H5411" s="509"/>
      <c r="I5411" s="541"/>
      <c r="J5411" s="541"/>
      <c r="K5411" s="545"/>
      <c r="L5411" s="545"/>
      <c r="M5411" s="545" t="str">
        <f t="array" aca="1" ref="M5411" ca="1">IFERROR(_xludf.IFS(지출내역_LMT!$J5411="원천",지출내역_LMT!$K5411*3.3%*-1,지출내역_LMT!$J5411="원천/고용",SUM(지출내역_LMT!$K5411*3.3%*-1,지출내역_LMT!$K5411*75%*0.8%*-1)),"")</f>
        <v/>
      </c>
      <c r="N5411" s="545"/>
      <c r="O5411" s="541"/>
      <c r="P5411" s="541"/>
      <c r="Q5411" s="537"/>
      <c r="R5411" s="537"/>
      <c r="S5411" s="537"/>
    </row>
    <row r="5412" spans="2:19" ht="18.75" customHeight="1">
      <c r="B5412" s="540"/>
      <c r="C5412" s="540"/>
      <c r="D5412" s="538" t="str">
        <f ca="1">IFERROR(_xludf.XLOOKUP(E5412,예산코드!D:D,예산코드!A:A),"")</f>
        <v/>
      </c>
      <c r="E5412" s="540"/>
      <c r="F5412" s="542"/>
      <c r="G5412" s="506"/>
      <c r="H5412" s="507"/>
      <c r="I5412" s="540"/>
      <c r="J5412" s="540"/>
      <c r="K5412" s="543"/>
      <c r="L5412" s="543"/>
      <c r="M5412" s="543" t="str">
        <f t="array" aca="1" ref="M5412" ca="1">IFERROR(_xludf.IFS(지출내역_LMT!$J5412="원천",지출내역_LMT!$K5412*3.3%*-1,지출내역_LMT!$J5412="원천/고용",SUM(지출내역_LMT!$K5412*3.3%*-1,지출내역_LMT!$K5412*75%*0.8%*-1)),"")</f>
        <v/>
      </c>
      <c r="N5412" s="543"/>
      <c r="O5412" s="540"/>
      <c r="P5412" s="540"/>
      <c r="Q5412" s="537"/>
      <c r="R5412" s="537"/>
      <c r="S5412" s="537"/>
    </row>
    <row r="5413" spans="2:19" ht="18.75" customHeight="1">
      <c r="B5413" s="541"/>
      <c r="C5413" s="541"/>
      <c r="D5413" s="538" t="str">
        <f ca="1">IFERROR(_xludf.XLOOKUP(E5413,예산코드!D:D,예산코드!A:A),"")</f>
        <v/>
      </c>
      <c r="E5413" s="541"/>
      <c r="F5413" s="544"/>
      <c r="G5413" s="508"/>
      <c r="H5413" s="509"/>
      <c r="I5413" s="541"/>
      <c r="J5413" s="541"/>
      <c r="K5413" s="545"/>
      <c r="L5413" s="545"/>
      <c r="M5413" s="545" t="str">
        <f t="array" aca="1" ref="M5413" ca="1">IFERROR(_xludf.IFS(지출내역_LMT!$J5413="원천",지출내역_LMT!$K5413*3.3%*-1,지출내역_LMT!$J5413="원천/고용",SUM(지출내역_LMT!$K5413*3.3%*-1,지출내역_LMT!$K5413*75%*0.8%*-1)),"")</f>
        <v/>
      </c>
      <c r="N5413" s="545"/>
      <c r="O5413" s="541"/>
      <c r="P5413" s="541"/>
      <c r="Q5413" s="537"/>
      <c r="R5413" s="537"/>
      <c r="S5413" s="537"/>
    </row>
    <row r="5414" spans="2:19" ht="18.75" customHeight="1">
      <c r="B5414" s="540"/>
      <c r="C5414" s="540"/>
      <c r="D5414" s="538" t="str">
        <f ca="1">IFERROR(_xludf.XLOOKUP(E5414,예산코드!D:D,예산코드!A:A),"")</f>
        <v/>
      </c>
      <c r="E5414" s="540"/>
      <c r="F5414" s="542"/>
      <c r="G5414" s="506"/>
      <c r="H5414" s="507"/>
      <c r="I5414" s="540"/>
      <c r="J5414" s="540"/>
      <c r="K5414" s="543"/>
      <c r="L5414" s="543"/>
      <c r="M5414" s="543" t="str">
        <f t="array" aca="1" ref="M5414" ca="1">IFERROR(_xludf.IFS(지출내역_LMT!$J5414="원천",지출내역_LMT!$K5414*3.3%*-1,지출내역_LMT!$J5414="원천/고용",SUM(지출내역_LMT!$K5414*3.3%*-1,지출내역_LMT!$K5414*75%*0.8%*-1)),"")</f>
        <v/>
      </c>
      <c r="N5414" s="543"/>
      <c r="O5414" s="540"/>
      <c r="P5414" s="540"/>
      <c r="Q5414" s="537"/>
      <c r="R5414" s="537"/>
      <c r="S5414" s="537"/>
    </row>
    <row r="5415" spans="2:19" ht="18.75" customHeight="1">
      <c r="B5415" s="541"/>
      <c r="C5415" s="541"/>
      <c r="D5415" s="538" t="str">
        <f ca="1">IFERROR(_xludf.XLOOKUP(E5415,예산코드!D:D,예산코드!A:A),"")</f>
        <v/>
      </c>
      <c r="E5415" s="541"/>
      <c r="F5415" s="544"/>
      <c r="G5415" s="508"/>
      <c r="H5415" s="509"/>
      <c r="I5415" s="541"/>
      <c r="J5415" s="541"/>
      <c r="K5415" s="545"/>
      <c r="L5415" s="545"/>
      <c r="M5415" s="545" t="str">
        <f t="array" aca="1" ref="M5415" ca="1">IFERROR(_xludf.IFS(지출내역_LMT!$J5415="원천",지출내역_LMT!$K5415*3.3%*-1,지출내역_LMT!$J5415="원천/고용",SUM(지출내역_LMT!$K5415*3.3%*-1,지출내역_LMT!$K5415*75%*0.8%*-1)),"")</f>
        <v/>
      </c>
      <c r="N5415" s="545"/>
      <c r="O5415" s="541"/>
      <c r="P5415" s="541"/>
      <c r="Q5415" s="537"/>
      <c r="R5415" s="537"/>
      <c r="S5415" s="537"/>
    </row>
    <row r="5416" spans="2:19" ht="18.75" customHeight="1">
      <c r="B5416" s="540"/>
      <c r="C5416" s="540"/>
      <c r="D5416" s="538" t="str">
        <f ca="1">IFERROR(_xludf.XLOOKUP(E5416,예산코드!D:D,예산코드!A:A),"")</f>
        <v/>
      </c>
      <c r="E5416" s="540"/>
      <c r="F5416" s="542"/>
      <c r="G5416" s="506"/>
      <c r="H5416" s="507"/>
      <c r="I5416" s="540"/>
      <c r="J5416" s="540"/>
      <c r="K5416" s="543"/>
      <c r="L5416" s="543"/>
      <c r="M5416" s="543" t="str">
        <f t="array" aca="1" ref="M5416" ca="1">IFERROR(_xludf.IFS(지출내역_LMT!$J5416="원천",지출내역_LMT!$K5416*3.3%*-1,지출내역_LMT!$J5416="원천/고용",SUM(지출내역_LMT!$K5416*3.3%*-1,지출내역_LMT!$K5416*75%*0.8%*-1)),"")</f>
        <v/>
      </c>
      <c r="N5416" s="543"/>
      <c r="O5416" s="540"/>
      <c r="P5416" s="540"/>
      <c r="Q5416" s="537"/>
      <c r="R5416" s="537"/>
      <c r="S5416" s="537"/>
    </row>
    <row r="5417" spans="2:19" ht="18.75" customHeight="1">
      <c r="B5417" s="541"/>
      <c r="C5417" s="541"/>
      <c r="D5417" s="538" t="str">
        <f ca="1">IFERROR(_xludf.XLOOKUP(E5417,예산코드!D:D,예산코드!A:A),"")</f>
        <v/>
      </c>
      <c r="E5417" s="541"/>
      <c r="F5417" s="544"/>
      <c r="G5417" s="508"/>
      <c r="H5417" s="509"/>
      <c r="I5417" s="541"/>
      <c r="J5417" s="541"/>
      <c r="K5417" s="545"/>
      <c r="L5417" s="545"/>
      <c r="M5417" s="545" t="str">
        <f t="array" aca="1" ref="M5417" ca="1">IFERROR(_xludf.IFS(지출내역_LMT!$J5417="원천",지출내역_LMT!$K5417*3.3%*-1,지출내역_LMT!$J5417="원천/고용",SUM(지출내역_LMT!$K5417*3.3%*-1,지출내역_LMT!$K5417*75%*0.8%*-1)),"")</f>
        <v/>
      </c>
      <c r="N5417" s="545"/>
      <c r="O5417" s="541"/>
      <c r="P5417" s="541"/>
      <c r="Q5417" s="537"/>
      <c r="R5417" s="537"/>
      <c r="S5417" s="537"/>
    </row>
    <row r="5418" spans="2:19" ht="18.75" customHeight="1">
      <c r="B5418" s="540"/>
      <c r="C5418" s="540"/>
      <c r="D5418" s="538" t="str">
        <f ca="1">IFERROR(_xludf.XLOOKUP(E5418,예산코드!D:D,예산코드!A:A),"")</f>
        <v/>
      </c>
      <c r="E5418" s="540"/>
      <c r="F5418" s="542"/>
      <c r="G5418" s="506"/>
      <c r="H5418" s="507"/>
      <c r="I5418" s="540"/>
      <c r="J5418" s="540"/>
      <c r="K5418" s="543"/>
      <c r="L5418" s="543"/>
      <c r="M5418" s="543" t="str">
        <f t="array" aca="1" ref="M5418" ca="1">IFERROR(_xludf.IFS(지출내역_LMT!$J5418="원천",지출내역_LMT!$K5418*3.3%*-1,지출내역_LMT!$J5418="원천/고용",SUM(지출내역_LMT!$K5418*3.3%*-1,지출내역_LMT!$K5418*75%*0.8%*-1)),"")</f>
        <v/>
      </c>
      <c r="N5418" s="543"/>
      <c r="O5418" s="540"/>
      <c r="P5418" s="540"/>
      <c r="Q5418" s="537"/>
      <c r="R5418" s="537"/>
      <c r="S5418" s="537"/>
    </row>
    <row r="5419" spans="2:19" ht="18.75" customHeight="1">
      <c r="B5419" s="541"/>
      <c r="C5419" s="541"/>
      <c r="D5419" s="538" t="str">
        <f ca="1">IFERROR(_xludf.XLOOKUP(E5419,예산코드!D:D,예산코드!A:A),"")</f>
        <v/>
      </c>
      <c r="E5419" s="541"/>
      <c r="F5419" s="544"/>
      <c r="G5419" s="508"/>
      <c r="H5419" s="509"/>
      <c r="I5419" s="541"/>
      <c r="J5419" s="541"/>
      <c r="K5419" s="545"/>
      <c r="L5419" s="545"/>
      <c r="M5419" s="545" t="str">
        <f t="array" aca="1" ref="M5419" ca="1">IFERROR(_xludf.IFS(지출내역_LMT!$J5419="원천",지출내역_LMT!$K5419*3.3%*-1,지출내역_LMT!$J5419="원천/고용",SUM(지출내역_LMT!$K5419*3.3%*-1,지출내역_LMT!$K5419*75%*0.8%*-1)),"")</f>
        <v/>
      </c>
      <c r="N5419" s="545"/>
      <c r="O5419" s="541"/>
      <c r="P5419" s="541"/>
      <c r="Q5419" s="537"/>
      <c r="R5419" s="537"/>
      <c r="S5419" s="537"/>
    </row>
    <row r="5420" spans="2:19" ht="18.75" customHeight="1">
      <c r="B5420" s="540"/>
      <c r="C5420" s="540"/>
      <c r="D5420" s="538" t="str">
        <f ca="1">IFERROR(_xludf.XLOOKUP(E5420,예산코드!D:D,예산코드!A:A),"")</f>
        <v/>
      </c>
      <c r="E5420" s="540"/>
      <c r="F5420" s="542"/>
      <c r="G5420" s="506"/>
      <c r="H5420" s="507"/>
      <c r="I5420" s="540"/>
      <c r="J5420" s="540"/>
      <c r="K5420" s="543"/>
      <c r="L5420" s="543"/>
      <c r="M5420" s="543" t="str">
        <f t="array" aca="1" ref="M5420" ca="1">IFERROR(_xludf.IFS(지출내역_LMT!$J5420="원천",지출내역_LMT!$K5420*3.3%*-1,지출내역_LMT!$J5420="원천/고용",SUM(지출내역_LMT!$K5420*3.3%*-1,지출내역_LMT!$K5420*75%*0.8%*-1)),"")</f>
        <v/>
      </c>
      <c r="N5420" s="543"/>
      <c r="O5420" s="540"/>
      <c r="P5420" s="540"/>
      <c r="Q5420" s="537"/>
      <c r="R5420" s="537"/>
      <c r="S5420" s="537"/>
    </row>
    <row r="5421" spans="2:19" ht="18.75" customHeight="1">
      <c r="B5421" s="541"/>
      <c r="C5421" s="541"/>
      <c r="D5421" s="538" t="str">
        <f ca="1">IFERROR(_xludf.XLOOKUP(E5421,예산코드!D:D,예산코드!A:A),"")</f>
        <v/>
      </c>
      <c r="E5421" s="541"/>
      <c r="F5421" s="544"/>
      <c r="G5421" s="508"/>
      <c r="H5421" s="509"/>
      <c r="I5421" s="541"/>
      <c r="J5421" s="541"/>
      <c r="K5421" s="545"/>
      <c r="L5421" s="545"/>
      <c r="M5421" s="545" t="str">
        <f t="array" aca="1" ref="M5421" ca="1">IFERROR(_xludf.IFS(지출내역_LMT!$J5421="원천",지출내역_LMT!$K5421*3.3%*-1,지출내역_LMT!$J5421="원천/고용",SUM(지출내역_LMT!$K5421*3.3%*-1,지출내역_LMT!$K5421*75%*0.8%*-1)),"")</f>
        <v/>
      </c>
      <c r="N5421" s="545"/>
      <c r="O5421" s="541"/>
      <c r="P5421" s="541"/>
      <c r="Q5421" s="537"/>
      <c r="R5421" s="537"/>
      <c r="S5421" s="537"/>
    </row>
    <row r="5422" spans="2:19" ht="18.75" customHeight="1">
      <c r="B5422" s="540"/>
      <c r="C5422" s="540"/>
      <c r="D5422" s="538" t="str">
        <f ca="1">IFERROR(_xludf.XLOOKUP(E5422,예산코드!D:D,예산코드!A:A),"")</f>
        <v/>
      </c>
      <c r="E5422" s="540"/>
      <c r="F5422" s="542"/>
      <c r="G5422" s="506"/>
      <c r="H5422" s="507"/>
      <c r="I5422" s="540"/>
      <c r="J5422" s="540"/>
      <c r="K5422" s="543"/>
      <c r="L5422" s="543"/>
      <c r="M5422" s="543" t="str">
        <f t="array" aca="1" ref="M5422" ca="1">IFERROR(_xludf.IFS(지출내역_LMT!$J5422="원천",지출내역_LMT!$K5422*3.3%*-1,지출내역_LMT!$J5422="원천/고용",SUM(지출내역_LMT!$K5422*3.3%*-1,지출내역_LMT!$K5422*75%*0.8%*-1)),"")</f>
        <v/>
      </c>
      <c r="N5422" s="543"/>
      <c r="O5422" s="540"/>
      <c r="P5422" s="540"/>
      <c r="Q5422" s="537"/>
      <c r="R5422" s="537"/>
      <c r="S5422" s="537"/>
    </row>
    <row r="5423" spans="2:19" ht="18.75" customHeight="1">
      <c r="B5423" s="541"/>
      <c r="C5423" s="541"/>
      <c r="D5423" s="538" t="str">
        <f ca="1">IFERROR(_xludf.XLOOKUP(E5423,예산코드!D:D,예산코드!A:A),"")</f>
        <v/>
      </c>
      <c r="E5423" s="541"/>
      <c r="F5423" s="544"/>
      <c r="G5423" s="508"/>
      <c r="H5423" s="509"/>
      <c r="I5423" s="541"/>
      <c r="J5423" s="541"/>
      <c r="K5423" s="545"/>
      <c r="L5423" s="545"/>
      <c r="M5423" s="545" t="str">
        <f t="array" aca="1" ref="M5423" ca="1">IFERROR(_xludf.IFS(지출내역_LMT!$J5423="원천",지출내역_LMT!$K5423*3.3%*-1,지출내역_LMT!$J5423="원천/고용",SUM(지출내역_LMT!$K5423*3.3%*-1,지출내역_LMT!$K5423*75%*0.8%*-1)),"")</f>
        <v/>
      </c>
      <c r="N5423" s="545"/>
      <c r="O5423" s="541"/>
      <c r="P5423" s="541"/>
      <c r="Q5423" s="537"/>
      <c r="R5423" s="537"/>
      <c r="S5423" s="537"/>
    </row>
    <row r="5424" spans="2:19" ht="18.75" customHeight="1">
      <c r="B5424" s="540"/>
      <c r="C5424" s="540"/>
      <c r="D5424" s="538" t="str">
        <f ca="1">IFERROR(_xludf.XLOOKUP(E5424,예산코드!D:D,예산코드!A:A),"")</f>
        <v/>
      </c>
      <c r="E5424" s="540"/>
      <c r="F5424" s="542"/>
      <c r="G5424" s="506"/>
      <c r="H5424" s="507"/>
      <c r="I5424" s="540"/>
      <c r="J5424" s="540"/>
      <c r="K5424" s="543"/>
      <c r="L5424" s="543"/>
      <c r="M5424" s="543" t="str">
        <f t="array" aca="1" ref="M5424" ca="1">IFERROR(_xludf.IFS(지출내역_LMT!$J5424="원천",지출내역_LMT!$K5424*3.3%*-1,지출내역_LMT!$J5424="원천/고용",SUM(지출내역_LMT!$K5424*3.3%*-1,지출내역_LMT!$K5424*75%*0.8%*-1)),"")</f>
        <v/>
      </c>
      <c r="N5424" s="543"/>
      <c r="O5424" s="540"/>
      <c r="P5424" s="540"/>
      <c r="Q5424" s="537"/>
      <c r="R5424" s="537"/>
      <c r="S5424" s="537"/>
    </row>
    <row r="5425" spans="2:19" ht="18.75" customHeight="1">
      <c r="B5425" s="541"/>
      <c r="C5425" s="541"/>
      <c r="D5425" s="538" t="str">
        <f ca="1">IFERROR(_xludf.XLOOKUP(E5425,예산코드!D:D,예산코드!A:A),"")</f>
        <v/>
      </c>
      <c r="E5425" s="541"/>
      <c r="F5425" s="544"/>
      <c r="G5425" s="508"/>
      <c r="H5425" s="509"/>
      <c r="I5425" s="541"/>
      <c r="J5425" s="541"/>
      <c r="K5425" s="545"/>
      <c r="L5425" s="545"/>
      <c r="M5425" s="545" t="str">
        <f t="array" aca="1" ref="M5425" ca="1">IFERROR(_xludf.IFS(지출내역_LMT!$J5425="원천",지출내역_LMT!$K5425*3.3%*-1,지출내역_LMT!$J5425="원천/고용",SUM(지출내역_LMT!$K5425*3.3%*-1,지출내역_LMT!$K5425*75%*0.8%*-1)),"")</f>
        <v/>
      </c>
      <c r="N5425" s="545"/>
      <c r="O5425" s="541"/>
      <c r="P5425" s="541"/>
      <c r="Q5425" s="537"/>
      <c r="R5425" s="537"/>
      <c r="S5425" s="537"/>
    </row>
    <row r="5426" spans="2:19" ht="18.75" customHeight="1">
      <c r="B5426" s="540"/>
      <c r="C5426" s="540"/>
      <c r="D5426" s="538" t="str">
        <f ca="1">IFERROR(_xludf.XLOOKUP(E5426,예산코드!D:D,예산코드!A:A),"")</f>
        <v/>
      </c>
      <c r="E5426" s="540"/>
      <c r="F5426" s="542"/>
      <c r="G5426" s="506"/>
      <c r="H5426" s="507"/>
      <c r="I5426" s="540"/>
      <c r="J5426" s="540"/>
      <c r="K5426" s="543"/>
      <c r="L5426" s="543"/>
      <c r="M5426" s="543" t="str">
        <f t="array" aca="1" ref="M5426" ca="1">IFERROR(_xludf.IFS(지출내역_LMT!$J5426="원천",지출내역_LMT!$K5426*3.3%*-1,지출내역_LMT!$J5426="원천/고용",SUM(지출내역_LMT!$K5426*3.3%*-1,지출내역_LMT!$K5426*75%*0.8%*-1)),"")</f>
        <v/>
      </c>
      <c r="N5426" s="543"/>
      <c r="O5426" s="540"/>
      <c r="P5426" s="540"/>
      <c r="Q5426" s="537"/>
      <c r="R5426" s="537"/>
      <c r="S5426" s="537"/>
    </row>
    <row r="5427" spans="2:19" ht="18.75" customHeight="1">
      <c r="B5427" s="541"/>
      <c r="C5427" s="541"/>
      <c r="D5427" s="538" t="str">
        <f ca="1">IFERROR(_xludf.XLOOKUP(E5427,예산코드!D:D,예산코드!A:A),"")</f>
        <v/>
      </c>
      <c r="E5427" s="541"/>
      <c r="F5427" s="544"/>
      <c r="G5427" s="508"/>
      <c r="H5427" s="509"/>
      <c r="I5427" s="541"/>
      <c r="J5427" s="541"/>
      <c r="K5427" s="545"/>
      <c r="L5427" s="545"/>
      <c r="M5427" s="545" t="str">
        <f t="array" aca="1" ref="M5427" ca="1">IFERROR(_xludf.IFS(지출내역_LMT!$J5427="원천",지출내역_LMT!$K5427*3.3%*-1,지출내역_LMT!$J5427="원천/고용",SUM(지출내역_LMT!$K5427*3.3%*-1,지출내역_LMT!$K5427*75%*0.8%*-1)),"")</f>
        <v/>
      </c>
      <c r="N5427" s="545"/>
      <c r="O5427" s="541"/>
      <c r="P5427" s="541"/>
      <c r="Q5427" s="537"/>
      <c r="R5427" s="537"/>
      <c r="S5427" s="537"/>
    </row>
    <row r="5428" spans="2:19" ht="18.75" customHeight="1">
      <c r="B5428" s="540"/>
      <c r="C5428" s="540"/>
      <c r="D5428" s="538" t="str">
        <f ca="1">IFERROR(_xludf.XLOOKUP(E5428,예산코드!D:D,예산코드!A:A),"")</f>
        <v/>
      </c>
      <c r="E5428" s="540"/>
      <c r="F5428" s="542"/>
      <c r="G5428" s="506"/>
      <c r="H5428" s="507"/>
      <c r="I5428" s="540"/>
      <c r="J5428" s="540"/>
      <c r="K5428" s="543"/>
      <c r="L5428" s="543"/>
      <c r="M5428" s="543" t="str">
        <f t="array" aca="1" ref="M5428" ca="1">IFERROR(_xludf.IFS(지출내역_LMT!$J5428="원천",지출내역_LMT!$K5428*3.3%*-1,지출내역_LMT!$J5428="원천/고용",SUM(지출내역_LMT!$K5428*3.3%*-1,지출내역_LMT!$K5428*75%*0.8%*-1)),"")</f>
        <v/>
      </c>
      <c r="N5428" s="543"/>
      <c r="O5428" s="540"/>
      <c r="P5428" s="540"/>
      <c r="Q5428" s="537"/>
      <c r="R5428" s="537"/>
      <c r="S5428" s="537"/>
    </row>
    <row r="5429" spans="2:19" ht="18.75" customHeight="1">
      <c r="B5429" s="541"/>
      <c r="C5429" s="541"/>
      <c r="D5429" s="538" t="str">
        <f ca="1">IFERROR(_xludf.XLOOKUP(E5429,예산코드!D:D,예산코드!A:A),"")</f>
        <v/>
      </c>
      <c r="E5429" s="541"/>
      <c r="F5429" s="544"/>
      <c r="G5429" s="508"/>
      <c r="H5429" s="509"/>
      <c r="I5429" s="541"/>
      <c r="J5429" s="541"/>
      <c r="K5429" s="545"/>
      <c r="L5429" s="545"/>
      <c r="M5429" s="545" t="str">
        <f t="array" aca="1" ref="M5429" ca="1">IFERROR(_xludf.IFS(지출내역_LMT!$J5429="원천",지출내역_LMT!$K5429*3.3%*-1,지출내역_LMT!$J5429="원천/고용",SUM(지출내역_LMT!$K5429*3.3%*-1,지출내역_LMT!$K5429*75%*0.8%*-1)),"")</f>
        <v/>
      </c>
      <c r="N5429" s="545"/>
      <c r="O5429" s="541"/>
      <c r="P5429" s="541"/>
      <c r="Q5429" s="537"/>
      <c r="R5429" s="537"/>
      <c r="S5429" s="537"/>
    </row>
    <row r="5430" spans="2:19" ht="18.75" customHeight="1">
      <c r="B5430" s="540"/>
      <c r="C5430" s="540"/>
      <c r="D5430" s="538" t="str">
        <f ca="1">IFERROR(_xludf.XLOOKUP(E5430,예산코드!D:D,예산코드!A:A),"")</f>
        <v/>
      </c>
      <c r="E5430" s="540"/>
      <c r="F5430" s="542"/>
      <c r="G5430" s="506"/>
      <c r="H5430" s="507"/>
      <c r="I5430" s="540"/>
      <c r="J5430" s="540"/>
      <c r="K5430" s="543"/>
      <c r="L5430" s="543"/>
      <c r="M5430" s="543" t="str">
        <f t="array" aca="1" ref="M5430" ca="1">IFERROR(_xludf.IFS(지출내역_LMT!$J5430="원천",지출내역_LMT!$K5430*3.3%*-1,지출내역_LMT!$J5430="원천/고용",SUM(지출내역_LMT!$K5430*3.3%*-1,지출내역_LMT!$K5430*75%*0.8%*-1)),"")</f>
        <v/>
      </c>
      <c r="N5430" s="543"/>
      <c r="O5430" s="540"/>
      <c r="P5430" s="540"/>
      <c r="Q5430" s="537"/>
      <c r="R5430" s="537"/>
      <c r="S5430" s="537"/>
    </row>
    <row r="5431" spans="2:19" ht="18.75" customHeight="1">
      <c r="B5431" s="541"/>
      <c r="C5431" s="541"/>
      <c r="D5431" s="538" t="str">
        <f ca="1">IFERROR(_xludf.XLOOKUP(E5431,예산코드!D:D,예산코드!A:A),"")</f>
        <v/>
      </c>
      <c r="E5431" s="541"/>
      <c r="F5431" s="544"/>
      <c r="G5431" s="508"/>
      <c r="H5431" s="509"/>
      <c r="I5431" s="541"/>
      <c r="J5431" s="541"/>
      <c r="K5431" s="545"/>
      <c r="L5431" s="545"/>
      <c r="M5431" s="545" t="str">
        <f t="array" aca="1" ref="M5431" ca="1">IFERROR(_xludf.IFS(지출내역_LMT!$J5431="원천",지출내역_LMT!$K5431*3.3%*-1,지출내역_LMT!$J5431="원천/고용",SUM(지출내역_LMT!$K5431*3.3%*-1,지출내역_LMT!$K5431*75%*0.8%*-1)),"")</f>
        <v/>
      </c>
      <c r="N5431" s="545"/>
      <c r="O5431" s="541"/>
      <c r="P5431" s="541"/>
      <c r="Q5431" s="537"/>
      <c r="R5431" s="537"/>
      <c r="S5431" s="537"/>
    </row>
    <row r="5432" spans="2:19" ht="18.75" customHeight="1">
      <c r="B5432" s="540"/>
      <c r="C5432" s="540"/>
      <c r="D5432" s="538" t="str">
        <f ca="1">IFERROR(_xludf.XLOOKUP(E5432,예산코드!D:D,예산코드!A:A),"")</f>
        <v/>
      </c>
      <c r="E5432" s="540"/>
      <c r="F5432" s="542"/>
      <c r="G5432" s="506"/>
      <c r="H5432" s="507"/>
      <c r="I5432" s="540"/>
      <c r="J5432" s="540"/>
      <c r="K5432" s="543"/>
      <c r="L5432" s="543"/>
      <c r="M5432" s="543" t="str">
        <f t="array" aca="1" ref="M5432" ca="1">IFERROR(_xludf.IFS(지출내역_LMT!$J5432="원천",지출내역_LMT!$K5432*3.3%*-1,지출내역_LMT!$J5432="원천/고용",SUM(지출내역_LMT!$K5432*3.3%*-1,지출내역_LMT!$K5432*75%*0.8%*-1)),"")</f>
        <v/>
      </c>
      <c r="N5432" s="543"/>
      <c r="O5432" s="540"/>
      <c r="P5432" s="540"/>
      <c r="Q5432" s="537"/>
      <c r="R5432" s="537"/>
      <c r="S5432" s="537"/>
    </row>
    <row r="5433" spans="2:19" ht="18.75" customHeight="1">
      <c r="B5433" s="541"/>
      <c r="C5433" s="541"/>
      <c r="D5433" s="538" t="str">
        <f ca="1">IFERROR(_xludf.XLOOKUP(E5433,예산코드!D:D,예산코드!A:A),"")</f>
        <v/>
      </c>
      <c r="E5433" s="541"/>
      <c r="F5433" s="544"/>
      <c r="G5433" s="508"/>
      <c r="H5433" s="509"/>
      <c r="I5433" s="541"/>
      <c r="J5433" s="541"/>
      <c r="K5433" s="545"/>
      <c r="L5433" s="545"/>
      <c r="M5433" s="545" t="str">
        <f t="array" aca="1" ref="M5433" ca="1">IFERROR(_xludf.IFS(지출내역_LMT!$J5433="원천",지출내역_LMT!$K5433*3.3%*-1,지출내역_LMT!$J5433="원천/고용",SUM(지출내역_LMT!$K5433*3.3%*-1,지출내역_LMT!$K5433*75%*0.8%*-1)),"")</f>
        <v/>
      </c>
      <c r="N5433" s="545"/>
      <c r="O5433" s="541"/>
      <c r="P5433" s="541"/>
      <c r="Q5433" s="537"/>
      <c r="R5433" s="537"/>
      <c r="S5433" s="537"/>
    </row>
    <row r="5434" spans="2:19" ht="18.75" customHeight="1">
      <c r="B5434" s="540"/>
      <c r="C5434" s="540"/>
      <c r="D5434" s="538" t="str">
        <f ca="1">IFERROR(_xludf.XLOOKUP(E5434,예산코드!D:D,예산코드!A:A),"")</f>
        <v/>
      </c>
      <c r="E5434" s="540"/>
      <c r="F5434" s="542"/>
      <c r="G5434" s="506"/>
      <c r="H5434" s="507"/>
      <c r="I5434" s="540"/>
      <c r="J5434" s="540"/>
      <c r="K5434" s="543"/>
      <c r="L5434" s="543"/>
      <c r="M5434" s="543" t="str">
        <f t="array" aca="1" ref="M5434" ca="1">IFERROR(_xludf.IFS(지출내역_LMT!$J5434="원천",지출내역_LMT!$K5434*3.3%*-1,지출내역_LMT!$J5434="원천/고용",SUM(지출내역_LMT!$K5434*3.3%*-1,지출내역_LMT!$K5434*75%*0.8%*-1)),"")</f>
        <v/>
      </c>
      <c r="N5434" s="543"/>
      <c r="O5434" s="540"/>
      <c r="P5434" s="540"/>
      <c r="Q5434" s="537"/>
      <c r="R5434" s="537"/>
      <c r="S5434" s="537"/>
    </row>
    <row r="5435" spans="2:19" ht="18.75" customHeight="1">
      <c r="B5435" s="541"/>
      <c r="C5435" s="541"/>
      <c r="D5435" s="538" t="str">
        <f ca="1">IFERROR(_xludf.XLOOKUP(E5435,예산코드!D:D,예산코드!A:A),"")</f>
        <v/>
      </c>
      <c r="E5435" s="541"/>
      <c r="F5435" s="544"/>
      <c r="G5435" s="508"/>
      <c r="H5435" s="509"/>
      <c r="I5435" s="541"/>
      <c r="J5435" s="541"/>
      <c r="K5435" s="545"/>
      <c r="L5435" s="545"/>
      <c r="M5435" s="545" t="str">
        <f t="array" aca="1" ref="M5435" ca="1">IFERROR(_xludf.IFS(지출내역_LMT!$J5435="원천",지출내역_LMT!$K5435*3.3%*-1,지출내역_LMT!$J5435="원천/고용",SUM(지출내역_LMT!$K5435*3.3%*-1,지출내역_LMT!$K5435*75%*0.8%*-1)),"")</f>
        <v/>
      </c>
      <c r="N5435" s="545"/>
      <c r="O5435" s="541"/>
      <c r="P5435" s="541"/>
      <c r="Q5435" s="537"/>
      <c r="R5435" s="537"/>
      <c r="S5435" s="537"/>
    </row>
    <row r="5436" spans="2:19" ht="18.75" customHeight="1">
      <c r="B5436" s="540"/>
      <c r="C5436" s="540"/>
      <c r="D5436" s="538" t="str">
        <f ca="1">IFERROR(_xludf.XLOOKUP(E5436,예산코드!D:D,예산코드!A:A),"")</f>
        <v/>
      </c>
      <c r="E5436" s="540"/>
      <c r="F5436" s="542"/>
      <c r="G5436" s="506"/>
      <c r="H5436" s="507"/>
      <c r="I5436" s="540"/>
      <c r="J5436" s="540"/>
      <c r="K5436" s="543"/>
      <c r="L5436" s="543"/>
      <c r="M5436" s="543" t="str">
        <f t="array" aca="1" ref="M5436" ca="1">IFERROR(_xludf.IFS(지출내역_LMT!$J5436="원천",지출내역_LMT!$K5436*3.3%*-1,지출내역_LMT!$J5436="원천/고용",SUM(지출내역_LMT!$K5436*3.3%*-1,지출내역_LMT!$K5436*75%*0.8%*-1)),"")</f>
        <v/>
      </c>
      <c r="N5436" s="543"/>
      <c r="O5436" s="540"/>
      <c r="P5436" s="540"/>
      <c r="Q5436" s="537"/>
      <c r="R5436" s="537"/>
      <c r="S5436" s="537"/>
    </row>
    <row r="5437" spans="2:19" ht="18.75" customHeight="1">
      <c r="B5437" s="541"/>
      <c r="C5437" s="541"/>
      <c r="D5437" s="538" t="str">
        <f ca="1">IFERROR(_xludf.XLOOKUP(E5437,예산코드!D:D,예산코드!A:A),"")</f>
        <v/>
      </c>
      <c r="E5437" s="541"/>
      <c r="F5437" s="544"/>
      <c r="G5437" s="508"/>
      <c r="H5437" s="509"/>
      <c r="I5437" s="541"/>
      <c r="J5437" s="541"/>
      <c r="K5437" s="545"/>
      <c r="L5437" s="545"/>
      <c r="M5437" s="545" t="str">
        <f t="array" aca="1" ref="M5437" ca="1">IFERROR(_xludf.IFS(지출내역_LMT!$J5437="원천",지출내역_LMT!$K5437*3.3%*-1,지출내역_LMT!$J5437="원천/고용",SUM(지출내역_LMT!$K5437*3.3%*-1,지출내역_LMT!$K5437*75%*0.8%*-1)),"")</f>
        <v/>
      </c>
      <c r="N5437" s="545"/>
      <c r="O5437" s="541"/>
      <c r="P5437" s="541"/>
      <c r="Q5437" s="537"/>
      <c r="R5437" s="537"/>
      <c r="S5437" s="537"/>
    </row>
    <row r="5438" spans="2:19" ht="18.75" customHeight="1">
      <c r="B5438" s="540"/>
      <c r="C5438" s="540"/>
      <c r="D5438" s="538" t="str">
        <f ca="1">IFERROR(_xludf.XLOOKUP(E5438,예산코드!D:D,예산코드!A:A),"")</f>
        <v/>
      </c>
      <c r="E5438" s="540"/>
      <c r="F5438" s="542"/>
      <c r="G5438" s="506"/>
      <c r="H5438" s="507"/>
      <c r="I5438" s="540"/>
      <c r="J5438" s="540"/>
      <c r="K5438" s="543"/>
      <c r="L5438" s="543"/>
      <c r="M5438" s="543" t="str">
        <f t="array" aca="1" ref="M5438" ca="1">IFERROR(_xludf.IFS(지출내역_LMT!$J5438="원천",지출내역_LMT!$K5438*3.3%*-1,지출내역_LMT!$J5438="원천/고용",SUM(지출내역_LMT!$K5438*3.3%*-1,지출내역_LMT!$K5438*75%*0.8%*-1)),"")</f>
        <v/>
      </c>
      <c r="N5438" s="543"/>
      <c r="O5438" s="540"/>
      <c r="P5438" s="540"/>
      <c r="Q5438" s="537"/>
      <c r="R5438" s="537"/>
      <c r="S5438" s="537"/>
    </row>
    <row r="5439" spans="2:19" ht="18.75" customHeight="1">
      <c r="B5439" s="541"/>
      <c r="C5439" s="541"/>
      <c r="D5439" s="538" t="str">
        <f ca="1">IFERROR(_xludf.XLOOKUP(E5439,예산코드!D:D,예산코드!A:A),"")</f>
        <v/>
      </c>
      <c r="E5439" s="541"/>
      <c r="F5439" s="544"/>
      <c r="G5439" s="508"/>
      <c r="H5439" s="509"/>
      <c r="I5439" s="541"/>
      <c r="J5439" s="541"/>
      <c r="K5439" s="545"/>
      <c r="L5439" s="545"/>
      <c r="M5439" s="545" t="str">
        <f t="array" aca="1" ref="M5439" ca="1">IFERROR(_xludf.IFS(지출내역_LMT!$J5439="원천",지출내역_LMT!$K5439*3.3%*-1,지출내역_LMT!$J5439="원천/고용",SUM(지출내역_LMT!$K5439*3.3%*-1,지출내역_LMT!$K5439*75%*0.8%*-1)),"")</f>
        <v/>
      </c>
      <c r="N5439" s="545"/>
      <c r="O5439" s="541"/>
      <c r="P5439" s="541"/>
      <c r="Q5439" s="537"/>
      <c r="R5439" s="537"/>
      <c r="S5439" s="537"/>
    </row>
    <row r="5440" spans="2:19" ht="18.75" customHeight="1">
      <c r="B5440" s="540"/>
      <c r="C5440" s="540"/>
      <c r="D5440" s="538" t="str">
        <f ca="1">IFERROR(_xludf.XLOOKUP(E5440,예산코드!D:D,예산코드!A:A),"")</f>
        <v/>
      </c>
      <c r="E5440" s="540"/>
      <c r="F5440" s="542"/>
      <c r="G5440" s="506"/>
      <c r="H5440" s="507"/>
      <c r="I5440" s="540"/>
      <c r="J5440" s="540"/>
      <c r="K5440" s="543"/>
      <c r="L5440" s="543"/>
      <c r="M5440" s="543" t="str">
        <f t="array" aca="1" ref="M5440" ca="1">IFERROR(_xludf.IFS(지출내역_LMT!$J5440="원천",지출내역_LMT!$K5440*3.3%*-1,지출내역_LMT!$J5440="원천/고용",SUM(지출내역_LMT!$K5440*3.3%*-1,지출내역_LMT!$K5440*75%*0.8%*-1)),"")</f>
        <v/>
      </c>
      <c r="N5440" s="543"/>
      <c r="O5440" s="540"/>
      <c r="P5440" s="540"/>
      <c r="Q5440" s="537"/>
      <c r="R5440" s="537"/>
      <c r="S5440" s="537"/>
    </row>
    <row r="5441" spans="2:19" ht="18.75" customHeight="1">
      <c r="B5441" s="541"/>
      <c r="C5441" s="541"/>
      <c r="D5441" s="538" t="str">
        <f ca="1">IFERROR(_xludf.XLOOKUP(E5441,예산코드!D:D,예산코드!A:A),"")</f>
        <v/>
      </c>
      <c r="E5441" s="541"/>
      <c r="F5441" s="544"/>
      <c r="G5441" s="508"/>
      <c r="H5441" s="509"/>
      <c r="I5441" s="541"/>
      <c r="J5441" s="541"/>
      <c r="K5441" s="545"/>
      <c r="L5441" s="545"/>
      <c r="M5441" s="545" t="str">
        <f t="array" aca="1" ref="M5441" ca="1">IFERROR(_xludf.IFS(지출내역_LMT!$J5441="원천",지출내역_LMT!$K5441*3.3%*-1,지출내역_LMT!$J5441="원천/고용",SUM(지출내역_LMT!$K5441*3.3%*-1,지출내역_LMT!$K5441*75%*0.8%*-1)),"")</f>
        <v/>
      </c>
      <c r="N5441" s="545"/>
      <c r="O5441" s="541"/>
      <c r="P5441" s="541"/>
      <c r="Q5441" s="537"/>
      <c r="R5441" s="537"/>
      <c r="S5441" s="537"/>
    </row>
    <row r="5442" spans="2:19" ht="18.75" customHeight="1">
      <c r="B5442" s="540"/>
      <c r="C5442" s="540"/>
      <c r="D5442" s="538" t="str">
        <f ca="1">IFERROR(_xludf.XLOOKUP(E5442,예산코드!D:D,예산코드!A:A),"")</f>
        <v/>
      </c>
      <c r="E5442" s="540"/>
      <c r="F5442" s="542"/>
      <c r="G5442" s="506"/>
      <c r="H5442" s="507"/>
      <c r="I5442" s="540"/>
      <c r="J5442" s="540"/>
      <c r="K5442" s="543"/>
      <c r="L5442" s="543"/>
      <c r="M5442" s="543" t="str">
        <f t="array" aca="1" ref="M5442" ca="1">IFERROR(_xludf.IFS(지출내역_LMT!$J5442="원천",지출내역_LMT!$K5442*3.3%*-1,지출내역_LMT!$J5442="원천/고용",SUM(지출내역_LMT!$K5442*3.3%*-1,지출내역_LMT!$K5442*75%*0.8%*-1)),"")</f>
        <v/>
      </c>
      <c r="N5442" s="543"/>
      <c r="O5442" s="540"/>
      <c r="P5442" s="540"/>
      <c r="Q5442" s="537"/>
      <c r="R5442" s="537"/>
      <c r="S5442" s="537"/>
    </row>
    <row r="5443" spans="2:19" ht="18.75" customHeight="1">
      <c r="B5443" s="541"/>
      <c r="C5443" s="541"/>
      <c r="D5443" s="538" t="str">
        <f ca="1">IFERROR(_xludf.XLOOKUP(E5443,예산코드!D:D,예산코드!A:A),"")</f>
        <v/>
      </c>
      <c r="E5443" s="541"/>
      <c r="F5443" s="544"/>
      <c r="G5443" s="508"/>
      <c r="H5443" s="509"/>
      <c r="I5443" s="541"/>
      <c r="J5443" s="541"/>
      <c r="K5443" s="545"/>
      <c r="L5443" s="545"/>
      <c r="M5443" s="545" t="str">
        <f t="array" aca="1" ref="M5443" ca="1">IFERROR(_xludf.IFS(지출내역_LMT!$J5443="원천",지출내역_LMT!$K5443*3.3%*-1,지출내역_LMT!$J5443="원천/고용",SUM(지출내역_LMT!$K5443*3.3%*-1,지출내역_LMT!$K5443*75%*0.8%*-1)),"")</f>
        <v/>
      </c>
      <c r="N5443" s="545"/>
      <c r="O5443" s="541"/>
      <c r="P5443" s="541"/>
      <c r="Q5443" s="537"/>
      <c r="R5443" s="537"/>
      <c r="S5443" s="537"/>
    </row>
    <row r="5444" spans="2:19" ht="18.75" customHeight="1">
      <c r="B5444" s="540"/>
      <c r="C5444" s="540"/>
      <c r="D5444" s="538" t="str">
        <f ca="1">IFERROR(_xludf.XLOOKUP(E5444,예산코드!D:D,예산코드!A:A),"")</f>
        <v/>
      </c>
      <c r="E5444" s="540"/>
      <c r="F5444" s="542"/>
      <c r="G5444" s="506"/>
      <c r="H5444" s="507"/>
      <c r="I5444" s="540"/>
      <c r="J5444" s="540"/>
      <c r="K5444" s="543"/>
      <c r="L5444" s="543"/>
      <c r="M5444" s="543" t="str">
        <f t="array" aca="1" ref="M5444" ca="1">IFERROR(_xludf.IFS(지출내역_LMT!$J5444="원천",지출내역_LMT!$K5444*3.3%*-1,지출내역_LMT!$J5444="원천/고용",SUM(지출내역_LMT!$K5444*3.3%*-1,지출내역_LMT!$K5444*75%*0.8%*-1)),"")</f>
        <v/>
      </c>
      <c r="N5444" s="543"/>
      <c r="O5444" s="540"/>
      <c r="P5444" s="540"/>
      <c r="Q5444" s="537"/>
      <c r="R5444" s="537"/>
      <c r="S5444" s="537"/>
    </row>
    <row r="5445" spans="2:19" ht="18.75" customHeight="1">
      <c r="B5445" s="541"/>
      <c r="C5445" s="541"/>
      <c r="D5445" s="538" t="str">
        <f ca="1">IFERROR(_xludf.XLOOKUP(E5445,예산코드!D:D,예산코드!A:A),"")</f>
        <v/>
      </c>
      <c r="E5445" s="541"/>
      <c r="F5445" s="544"/>
      <c r="G5445" s="508"/>
      <c r="H5445" s="509"/>
      <c r="I5445" s="541"/>
      <c r="J5445" s="541"/>
      <c r="K5445" s="545"/>
      <c r="L5445" s="545"/>
      <c r="M5445" s="545" t="str">
        <f t="array" aca="1" ref="M5445" ca="1">IFERROR(_xludf.IFS(지출내역_LMT!$J5445="원천",지출내역_LMT!$K5445*3.3%*-1,지출내역_LMT!$J5445="원천/고용",SUM(지출내역_LMT!$K5445*3.3%*-1,지출내역_LMT!$K5445*75%*0.8%*-1)),"")</f>
        <v/>
      </c>
      <c r="N5445" s="545"/>
      <c r="O5445" s="541"/>
      <c r="P5445" s="541"/>
      <c r="Q5445" s="537"/>
      <c r="R5445" s="537"/>
      <c r="S5445" s="537"/>
    </row>
    <row r="5446" spans="2:19" ht="18.75" customHeight="1">
      <c r="B5446" s="540"/>
      <c r="C5446" s="540"/>
      <c r="D5446" s="538" t="str">
        <f ca="1">IFERROR(_xludf.XLOOKUP(E5446,예산코드!D:D,예산코드!A:A),"")</f>
        <v/>
      </c>
      <c r="E5446" s="540"/>
      <c r="F5446" s="542"/>
      <c r="G5446" s="506"/>
      <c r="H5446" s="507"/>
      <c r="I5446" s="540"/>
      <c r="J5446" s="540"/>
      <c r="K5446" s="543"/>
      <c r="L5446" s="543"/>
      <c r="M5446" s="543" t="str">
        <f t="array" aca="1" ref="M5446" ca="1">IFERROR(_xludf.IFS(지출내역_LMT!$J5446="원천",지출내역_LMT!$K5446*3.3%*-1,지출내역_LMT!$J5446="원천/고용",SUM(지출내역_LMT!$K5446*3.3%*-1,지출내역_LMT!$K5446*75%*0.8%*-1)),"")</f>
        <v/>
      </c>
      <c r="N5446" s="543"/>
      <c r="O5446" s="540"/>
      <c r="P5446" s="540"/>
      <c r="Q5446" s="537"/>
      <c r="R5446" s="537"/>
      <c r="S5446" s="537"/>
    </row>
    <row r="5447" spans="2:19" ht="18.75" customHeight="1">
      <c r="B5447" s="541"/>
      <c r="C5447" s="541"/>
      <c r="D5447" s="538" t="str">
        <f ca="1">IFERROR(_xludf.XLOOKUP(E5447,예산코드!D:D,예산코드!A:A),"")</f>
        <v/>
      </c>
      <c r="E5447" s="541"/>
      <c r="F5447" s="544"/>
      <c r="G5447" s="508"/>
      <c r="H5447" s="509"/>
      <c r="I5447" s="541"/>
      <c r="J5447" s="541"/>
      <c r="K5447" s="545"/>
      <c r="L5447" s="545"/>
      <c r="M5447" s="545" t="str">
        <f t="array" aca="1" ref="M5447" ca="1">IFERROR(_xludf.IFS(지출내역_LMT!$J5447="원천",지출내역_LMT!$K5447*3.3%*-1,지출내역_LMT!$J5447="원천/고용",SUM(지출내역_LMT!$K5447*3.3%*-1,지출내역_LMT!$K5447*75%*0.8%*-1)),"")</f>
        <v/>
      </c>
      <c r="N5447" s="545"/>
      <c r="O5447" s="541"/>
      <c r="P5447" s="541"/>
      <c r="Q5447" s="537"/>
      <c r="R5447" s="537"/>
      <c r="S5447" s="537"/>
    </row>
    <row r="5448" spans="2:19" ht="18.75" customHeight="1">
      <c r="B5448" s="540"/>
      <c r="C5448" s="540"/>
      <c r="D5448" s="538" t="str">
        <f ca="1">IFERROR(_xludf.XLOOKUP(E5448,예산코드!D:D,예산코드!A:A),"")</f>
        <v/>
      </c>
      <c r="E5448" s="540"/>
      <c r="F5448" s="542"/>
      <c r="G5448" s="506"/>
      <c r="H5448" s="507"/>
      <c r="I5448" s="540"/>
      <c r="J5448" s="540"/>
      <c r="K5448" s="543"/>
      <c r="L5448" s="543"/>
      <c r="M5448" s="543" t="str">
        <f t="array" aca="1" ref="M5448" ca="1">IFERROR(_xludf.IFS(지출내역_LMT!$J5448="원천",지출내역_LMT!$K5448*3.3%*-1,지출내역_LMT!$J5448="원천/고용",SUM(지출내역_LMT!$K5448*3.3%*-1,지출내역_LMT!$K5448*75%*0.8%*-1)),"")</f>
        <v/>
      </c>
      <c r="N5448" s="543"/>
      <c r="O5448" s="540"/>
      <c r="P5448" s="540"/>
      <c r="Q5448" s="537"/>
      <c r="R5448" s="537"/>
      <c r="S5448" s="537"/>
    </row>
    <row r="5449" spans="2:19" ht="18.75" customHeight="1">
      <c r="B5449" s="541"/>
      <c r="C5449" s="541"/>
      <c r="D5449" s="538" t="str">
        <f ca="1">IFERROR(_xludf.XLOOKUP(E5449,예산코드!D:D,예산코드!A:A),"")</f>
        <v/>
      </c>
      <c r="E5449" s="541"/>
      <c r="F5449" s="544"/>
      <c r="G5449" s="508"/>
      <c r="H5449" s="509"/>
      <c r="I5449" s="541"/>
      <c r="J5449" s="541"/>
      <c r="K5449" s="545"/>
      <c r="L5449" s="545"/>
      <c r="M5449" s="545" t="str">
        <f t="array" aca="1" ref="M5449" ca="1">IFERROR(_xludf.IFS(지출내역_LMT!$J5449="원천",지출내역_LMT!$K5449*3.3%*-1,지출내역_LMT!$J5449="원천/고용",SUM(지출내역_LMT!$K5449*3.3%*-1,지출내역_LMT!$K5449*75%*0.8%*-1)),"")</f>
        <v/>
      </c>
      <c r="N5449" s="545"/>
      <c r="O5449" s="541"/>
      <c r="P5449" s="541"/>
      <c r="Q5449" s="537"/>
      <c r="R5449" s="537"/>
      <c r="S5449" s="537"/>
    </row>
    <row r="5450" spans="2:19" ht="18.75" customHeight="1">
      <c r="B5450" s="540"/>
      <c r="C5450" s="540"/>
      <c r="D5450" s="538" t="str">
        <f ca="1">IFERROR(_xludf.XLOOKUP(E5450,예산코드!D:D,예산코드!A:A),"")</f>
        <v/>
      </c>
      <c r="E5450" s="540"/>
      <c r="F5450" s="542"/>
      <c r="G5450" s="506"/>
      <c r="H5450" s="507"/>
      <c r="I5450" s="540"/>
      <c r="J5450" s="540"/>
      <c r="K5450" s="543"/>
      <c r="L5450" s="543"/>
      <c r="M5450" s="543" t="str">
        <f t="array" aca="1" ref="M5450" ca="1">IFERROR(_xludf.IFS(지출내역_LMT!$J5450="원천",지출내역_LMT!$K5450*3.3%*-1,지출내역_LMT!$J5450="원천/고용",SUM(지출내역_LMT!$K5450*3.3%*-1,지출내역_LMT!$K5450*75%*0.8%*-1)),"")</f>
        <v/>
      </c>
      <c r="N5450" s="543"/>
      <c r="O5450" s="540"/>
      <c r="P5450" s="540"/>
      <c r="Q5450" s="537"/>
      <c r="R5450" s="537"/>
      <c r="S5450" s="537"/>
    </row>
    <row r="5451" spans="2:19" ht="18.75" customHeight="1">
      <c r="B5451" s="541"/>
      <c r="C5451" s="541"/>
      <c r="D5451" s="538" t="str">
        <f ca="1">IFERROR(_xludf.XLOOKUP(E5451,예산코드!D:D,예산코드!A:A),"")</f>
        <v/>
      </c>
      <c r="E5451" s="541"/>
      <c r="F5451" s="544"/>
      <c r="G5451" s="508"/>
      <c r="H5451" s="509"/>
      <c r="I5451" s="541"/>
      <c r="J5451" s="541"/>
      <c r="K5451" s="545"/>
      <c r="L5451" s="545"/>
      <c r="M5451" s="545" t="str">
        <f t="array" aca="1" ref="M5451" ca="1">IFERROR(_xludf.IFS(지출내역_LMT!$J5451="원천",지출내역_LMT!$K5451*3.3%*-1,지출내역_LMT!$J5451="원천/고용",SUM(지출내역_LMT!$K5451*3.3%*-1,지출내역_LMT!$K5451*75%*0.8%*-1)),"")</f>
        <v/>
      </c>
      <c r="N5451" s="545"/>
      <c r="O5451" s="541"/>
      <c r="P5451" s="541"/>
      <c r="Q5451" s="537"/>
      <c r="R5451" s="537"/>
      <c r="S5451" s="537"/>
    </row>
    <row r="5452" spans="2:19" ht="18.75" customHeight="1">
      <c r="B5452" s="540"/>
      <c r="C5452" s="540"/>
      <c r="D5452" s="538" t="str">
        <f ca="1">IFERROR(_xludf.XLOOKUP(E5452,예산코드!D:D,예산코드!A:A),"")</f>
        <v/>
      </c>
      <c r="E5452" s="540"/>
      <c r="F5452" s="542"/>
      <c r="G5452" s="506"/>
      <c r="H5452" s="507"/>
      <c r="I5452" s="540"/>
      <c r="J5452" s="540"/>
      <c r="K5452" s="543"/>
      <c r="L5452" s="543"/>
      <c r="M5452" s="543" t="str">
        <f t="array" aca="1" ref="M5452" ca="1">IFERROR(_xludf.IFS(지출내역_LMT!$J5452="원천",지출내역_LMT!$K5452*3.3%*-1,지출내역_LMT!$J5452="원천/고용",SUM(지출내역_LMT!$K5452*3.3%*-1,지출내역_LMT!$K5452*75%*0.8%*-1)),"")</f>
        <v/>
      </c>
      <c r="N5452" s="543"/>
      <c r="O5452" s="540"/>
      <c r="P5452" s="540"/>
      <c r="Q5452" s="537"/>
      <c r="R5452" s="537"/>
      <c r="S5452" s="537"/>
    </row>
    <row r="5453" spans="2:19" ht="18.75" customHeight="1">
      <c r="B5453" s="541"/>
      <c r="C5453" s="541"/>
      <c r="D5453" s="538" t="str">
        <f ca="1">IFERROR(_xludf.XLOOKUP(E5453,예산코드!D:D,예산코드!A:A),"")</f>
        <v/>
      </c>
      <c r="E5453" s="541"/>
      <c r="F5453" s="544"/>
      <c r="G5453" s="508"/>
      <c r="H5453" s="509"/>
      <c r="I5453" s="541"/>
      <c r="J5453" s="541"/>
      <c r="K5453" s="545"/>
      <c r="L5453" s="545"/>
      <c r="M5453" s="545" t="str">
        <f t="array" aca="1" ref="M5453" ca="1">IFERROR(_xludf.IFS(지출내역_LMT!$J5453="원천",지출내역_LMT!$K5453*3.3%*-1,지출내역_LMT!$J5453="원천/고용",SUM(지출내역_LMT!$K5453*3.3%*-1,지출내역_LMT!$K5453*75%*0.8%*-1)),"")</f>
        <v/>
      </c>
      <c r="N5453" s="545"/>
      <c r="O5453" s="541"/>
      <c r="P5453" s="541"/>
      <c r="Q5453" s="537"/>
      <c r="R5453" s="537"/>
      <c r="S5453" s="537"/>
    </row>
    <row r="5454" spans="2:19" ht="18.75" customHeight="1">
      <c r="B5454" s="540"/>
      <c r="C5454" s="540"/>
      <c r="D5454" s="538" t="str">
        <f ca="1">IFERROR(_xludf.XLOOKUP(E5454,예산코드!D:D,예산코드!A:A),"")</f>
        <v/>
      </c>
      <c r="E5454" s="540"/>
      <c r="F5454" s="542"/>
      <c r="G5454" s="506"/>
      <c r="H5454" s="507"/>
      <c r="I5454" s="540"/>
      <c r="J5454" s="540"/>
      <c r="K5454" s="543"/>
      <c r="L5454" s="543"/>
      <c r="M5454" s="543" t="str">
        <f t="array" aca="1" ref="M5454" ca="1">IFERROR(_xludf.IFS(지출내역_LMT!$J5454="원천",지출내역_LMT!$K5454*3.3%*-1,지출내역_LMT!$J5454="원천/고용",SUM(지출내역_LMT!$K5454*3.3%*-1,지출내역_LMT!$K5454*75%*0.8%*-1)),"")</f>
        <v/>
      </c>
      <c r="N5454" s="543"/>
      <c r="O5454" s="540"/>
      <c r="P5454" s="540"/>
      <c r="Q5454" s="537"/>
      <c r="R5454" s="537"/>
      <c r="S5454" s="537"/>
    </row>
    <row r="5455" spans="2:19" ht="18.75" customHeight="1">
      <c r="B5455" s="541"/>
      <c r="C5455" s="541"/>
      <c r="D5455" s="538" t="str">
        <f ca="1">IFERROR(_xludf.XLOOKUP(E5455,예산코드!D:D,예산코드!A:A),"")</f>
        <v/>
      </c>
      <c r="E5455" s="541"/>
      <c r="F5455" s="544"/>
      <c r="G5455" s="508"/>
      <c r="H5455" s="509"/>
      <c r="I5455" s="541"/>
      <c r="J5455" s="541"/>
      <c r="K5455" s="545"/>
      <c r="L5455" s="545"/>
      <c r="M5455" s="545" t="str">
        <f t="array" aca="1" ref="M5455" ca="1">IFERROR(_xludf.IFS(지출내역_LMT!$J5455="원천",지출내역_LMT!$K5455*3.3%*-1,지출내역_LMT!$J5455="원천/고용",SUM(지출내역_LMT!$K5455*3.3%*-1,지출내역_LMT!$K5455*75%*0.8%*-1)),"")</f>
        <v/>
      </c>
      <c r="N5455" s="545"/>
      <c r="O5455" s="541"/>
      <c r="P5455" s="541"/>
      <c r="Q5455" s="537"/>
      <c r="R5455" s="537"/>
      <c r="S5455" s="537"/>
    </row>
    <row r="5456" spans="2:19" ht="18.75" customHeight="1">
      <c r="B5456" s="540"/>
      <c r="C5456" s="540"/>
      <c r="D5456" s="538" t="str">
        <f ca="1">IFERROR(_xludf.XLOOKUP(E5456,예산코드!D:D,예산코드!A:A),"")</f>
        <v/>
      </c>
      <c r="E5456" s="540"/>
      <c r="F5456" s="542"/>
      <c r="G5456" s="506"/>
      <c r="H5456" s="507"/>
      <c r="I5456" s="540"/>
      <c r="J5456" s="540"/>
      <c r="K5456" s="543"/>
      <c r="L5456" s="543"/>
      <c r="M5456" s="543" t="str">
        <f t="array" aca="1" ref="M5456" ca="1">IFERROR(_xludf.IFS(지출내역_LMT!$J5456="원천",지출내역_LMT!$K5456*3.3%*-1,지출내역_LMT!$J5456="원천/고용",SUM(지출내역_LMT!$K5456*3.3%*-1,지출내역_LMT!$K5456*75%*0.8%*-1)),"")</f>
        <v/>
      </c>
      <c r="N5456" s="543"/>
      <c r="O5456" s="540"/>
      <c r="P5456" s="540"/>
      <c r="Q5456" s="537"/>
      <c r="R5456" s="537"/>
      <c r="S5456" s="537"/>
    </row>
    <row r="5457" spans="2:19" ht="18.75" customHeight="1">
      <c r="B5457" s="541"/>
      <c r="C5457" s="541"/>
      <c r="D5457" s="538" t="str">
        <f ca="1">IFERROR(_xludf.XLOOKUP(E5457,예산코드!D:D,예산코드!A:A),"")</f>
        <v/>
      </c>
      <c r="E5457" s="541"/>
      <c r="F5457" s="544"/>
      <c r="G5457" s="508"/>
      <c r="H5457" s="509"/>
      <c r="I5457" s="541"/>
      <c r="J5457" s="541"/>
      <c r="K5457" s="545"/>
      <c r="L5457" s="545"/>
      <c r="M5457" s="545" t="str">
        <f t="array" aca="1" ref="M5457" ca="1">IFERROR(_xludf.IFS(지출내역_LMT!$J5457="원천",지출내역_LMT!$K5457*3.3%*-1,지출내역_LMT!$J5457="원천/고용",SUM(지출내역_LMT!$K5457*3.3%*-1,지출내역_LMT!$K5457*75%*0.8%*-1)),"")</f>
        <v/>
      </c>
      <c r="N5457" s="545"/>
      <c r="O5457" s="541"/>
      <c r="P5457" s="541"/>
      <c r="Q5457" s="537"/>
      <c r="R5457" s="537"/>
      <c r="S5457" s="537"/>
    </row>
    <row r="5458" spans="2:19" ht="18.75" customHeight="1">
      <c r="B5458" s="540"/>
      <c r="C5458" s="540"/>
      <c r="D5458" s="538" t="str">
        <f ca="1">IFERROR(_xludf.XLOOKUP(E5458,예산코드!D:D,예산코드!A:A),"")</f>
        <v/>
      </c>
      <c r="E5458" s="540"/>
      <c r="F5458" s="542"/>
      <c r="G5458" s="506"/>
      <c r="H5458" s="507"/>
      <c r="I5458" s="540"/>
      <c r="J5458" s="540"/>
      <c r="K5458" s="543"/>
      <c r="L5458" s="543"/>
      <c r="M5458" s="543" t="str">
        <f t="array" aca="1" ref="M5458" ca="1">IFERROR(_xludf.IFS(지출내역_LMT!$J5458="원천",지출내역_LMT!$K5458*3.3%*-1,지출내역_LMT!$J5458="원천/고용",SUM(지출내역_LMT!$K5458*3.3%*-1,지출내역_LMT!$K5458*75%*0.8%*-1)),"")</f>
        <v/>
      </c>
      <c r="N5458" s="543"/>
      <c r="O5458" s="540"/>
      <c r="P5458" s="540"/>
      <c r="Q5458" s="537"/>
      <c r="R5458" s="537"/>
      <c r="S5458" s="537"/>
    </row>
    <row r="5459" spans="2:19" ht="18.75" customHeight="1">
      <c r="B5459" s="541"/>
      <c r="C5459" s="541"/>
      <c r="D5459" s="538" t="str">
        <f ca="1">IFERROR(_xludf.XLOOKUP(E5459,예산코드!D:D,예산코드!A:A),"")</f>
        <v/>
      </c>
      <c r="E5459" s="541"/>
      <c r="F5459" s="544"/>
      <c r="G5459" s="508"/>
      <c r="H5459" s="509"/>
      <c r="I5459" s="541"/>
      <c r="J5459" s="541"/>
      <c r="K5459" s="545"/>
      <c r="L5459" s="545"/>
      <c r="M5459" s="545" t="str">
        <f t="array" aca="1" ref="M5459" ca="1">IFERROR(_xludf.IFS(지출내역_LMT!$J5459="원천",지출내역_LMT!$K5459*3.3%*-1,지출내역_LMT!$J5459="원천/고용",SUM(지출내역_LMT!$K5459*3.3%*-1,지출내역_LMT!$K5459*75%*0.8%*-1)),"")</f>
        <v/>
      </c>
      <c r="N5459" s="545"/>
      <c r="O5459" s="541"/>
      <c r="P5459" s="541"/>
      <c r="Q5459" s="537"/>
      <c r="R5459" s="537"/>
      <c r="S5459" s="537"/>
    </row>
    <row r="5460" spans="2:19" ht="18.75" customHeight="1">
      <c r="B5460" s="546"/>
      <c r="C5460" s="546"/>
      <c r="D5460" s="538" t="str">
        <f ca="1">IFERROR(_xludf.XLOOKUP(E5460,예산코드!D:D,예산코드!A:A),"")</f>
        <v/>
      </c>
      <c r="E5460" s="546"/>
      <c r="F5460" s="547"/>
      <c r="G5460" s="528"/>
      <c r="H5460" s="529"/>
      <c r="I5460" s="546"/>
      <c r="J5460" s="546"/>
      <c r="K5460" s="548"/>
      <c r="L5460" s="548"/>
      <c r="M5460" s="548" t="str">
        <f t="array" aca="1" ref="M5460" ca="1">IFERROR(_xludf.IFS(지출내역_LMT!$J5460="원천",지출내역_LMT!$K5460*3.3%*-1,지출내역_LMT!$J5460="원천/고용",SUM(지출내역_LMT!$K5460*3.3%*-1,지출내역_LMT!$K5460*75%*0.8%*-1)),"")</f>
        <v/>
      </c>
      <c r="N5460" s="548"/>
      <c r="O5460" s="546"/>
      <c r="P5460" s="546"/>
      <c r="Q5460" s="537"/>
      <c r="R5460" s="537"/>
      <c r="S5460" s="537"/>
    </row>
    <row r="5461" spans="2:19" ht="18.75" customHeight="1">
      <c r="B5461" s="540"/>
      <c r="C5461" s="540"/>
      <c r="D5461" s="540"/>
      <c r="E5461" s="540"/>
      <c r="F5461" s="542"/>
      <c r="G5461" s="506"/>
      <c r="H5461" s="543"/>
      <c r="I5461" s="543"/>
      <c r="J5461" s="543"/>
      <c r="K5461" s="549"/>
      <c r="L5461" s="549"/>
      <c r="M5461" s="549"/>
      <c r="N5461" s="543"/>
      <c r="O5461" s="543"/>
      <c r="P5461" s="507"/>
    </row>
    <row r="5462" spans="2:19" ht="18.75" customHeight="1">
      <c r="B5462" s="540"/>
      <c r="C5462" s="540"/>
      <c r="D5462" s="540"/>
      <c r="E5462" s="540"/>
      <c r="F5462" s="542"/>
      <c r="G5462" s="506"/>
      <c r="H5462" s="543"/>
      <c r="I5462" s="543"/>
      <c r="J5462" s="543"/>
      <c r="K5462" s="549"/>
      <c r="L5462" s="549"/>
      <c r="M5462" s="549"/>
      <c r="N5462" s="543"/>
      <c r="O5462" s="543"/>
      <c r="P5462" s="507"/>
    </row>
    <row r="5463" spans="2:19" ht="18.75" customHeight="1">
      <c r="B5463" s="540"/>
      <c r="C5463" s="540"/>
      <c r="D5463" s="540"/>
      <c r="E5463" s="540"/>
      <c r="F5463" s="542"/>
      <c r="G5463" s="506"/>
      <c r="H5463" s="543"/>
      <c r="I5463" s="543"/>
      <c r="J5463" s="543"/>
      <c r="K5463" s="549"/>
      <c r="L5463" s="549"/>
      <c r="M5463" s="549"/>
      <c r="N5463" s="543"/>
      <c r="O5463" s="543"/>
      <c r="P5463" s="507"/>
    </row>
    <row r="5464" spans="2:19" ht="18.75" customHeight="1">
      <c r="B5464" s="540"/>
      <c r="C5464" s="540"/>
      <c r="D5464" s="540"/>
      <c r="E5464" s="540"/>
      <c r="F5464" s="542"/>
      <c r="G5464" s="506"/>
      <c r="H5464" s="543"/>
      <c r="I5464" s="543"/>
      <c r="J5464" s="543"/>
      <c r="K5464" s="549"/>
      <c r="L5464" s="549"/>
      <c r="M5464" s="549"/>
      <c r="N5464" s="543"/>
      <c r="O5464" s="543"/>
      <c r="P5464" s="507"/>
    </row>
    <row r="5465" spans="2:19" ht="18.75" customHeight="1">
      <c r="B5465" s="540"/>
      <c r="C5465" s="540"/>
      <c r="D5465" s="540"/>
      <c r="E5465" s="540"/>
      <c r="F5465" s="542"/>
      <c r="G5465" s="506"/>
      <c r="H5465" s="543"/>
      <c r="I5465" s="543"/>
      <c r="J5465" s="543"/>
      <c r="K5465" s="549"/>
      <c r="L5465" s="549"/>
      <c r="M5465" s="549"/>
      <c r="N5465" s="543"/>
      <c r="O5465" s="543"/>
      <c r="P5465" s="507"/>
    </row>
    <row r="5466" spans="2:19" ht="18.75" customHeight="1">
      <c r="B5466" s="540"/>
      <c r="C5466" s="540"/>
      <c r="D5466" s="540"/>
      <c r="E5466" s="540"/>
      <c r="F5466" s="542"/>
      <c r="G5466" s="506"/>
      <c r="H5466" s="543"/>
      <c r="I5466" s="543"/>
      <c r="J5466" s="543"/>
      <c r="K5466" s="549"/>
      <c r="L5466" s="549"/>
      <c r="M5466" s="549"/>
      <c r="N5466" s="543"/>
      <c r="O5466" s="543"/>
      <c r="P5466" s="507"/>
    </row>
    <row r="5467" spans="2:19" ht="18.75" customHeight="1">
      <c r="B5467" s="540"/>
      <c r="C5467" s="540"/>
      <c r="D5467" s="540"/>
      <c r="E5467" s="540"/>
      <c r="F5467" s="542"/>
      <c r="G5467" s="506"/>
      <c r="H5467" s="543"/>
      <c r="I5467" s="543"/>
      <c r="J5467" s="543"/>
      <c r="K5467" s="549"/>
      <c r="L5467" s="549"/>
      <c r="M5467" s="549"/>
      <c r="N5467" s="543"/>
      <c r="O5467" s="543"/>
      <c r="P5467" s="507"/>
    </row>
    <row r="5468" spans="2:19" ht="18.75" customHeight="1">
      <c r="B5468" s="540"/>
      <c r="C5468" s="540"/>
      <c r="D5468" s="540"/>
      <c r="E5468" s="540"/>
      <c r="F5468" s="542"/>
      <c r="G5468" s="506"/>
      <c r="H5468" s="543"/>
      <c r="I5468" s="543"/>
      <c r="J5468" s="543"/>
      <c r="K5468" s="549"/>
      <c r="L5468" s="549"/>
      <c r="M5468" s="549"/>
      <c r="N5468" s="543"/>
      <c r="O5468" s="543"/>
      <c r="P5468" s="507"/>
    </row>
    <row r="5469" spans="2:19" ht="18.75" customHeight="1">
      <c r="B5469" s="540"/>
      <c r="C5469" s="540"/>
      <c r="D5469" s="540"/>
      <c r="E5469" s="540"/>
      <c r="F5469" s="542"/>
      <c r="G5469" s="506"/>
      <c r="H5469" s="543"/>
      <c r="I5469" s="543"/>
      <c r="J5469" s="543"/>
      <c r="K5469" s="549"/>
      <c r="L5469" s="549"/>
      <c r="M5469" s="549"/>
      <c r="N5469" s="543"/>
      <c r="O5469" s="543"/>
      <c r="P5469" s="507"/>
    </row>
    <row r="5470" spans="2:19" ht="18.75" customHeight="1">
      <c r="B5470" s="540"/>
      <c r="C5470" s="540"/>
      <c r="D5470" s="540"/>
      <c r="E5470" s="540"/>
      <c r="F5470" s="542"/>
      <c r="G5470" s="506"/>
      <c r="H5470" s="543"/>
      <c r="I5470" s="543"/>
      <c r="J5470" s="543"/>
      <c r="K5470" s="549"/>
      <c r="L5470" s="549"/>
      <c r="M5470" s="549"/>
      <c r="N5470" s="543"/>
      <c r="O5470" s="543"/>
      <c r="P5470" s="507"/>
    </row>
    <row r="5471" spans="2:19" ht="18.75" customHeight="1">
      <c r="B5471" s="540"/>
      <c r="C5471" s="540"/>
      <c r="D5471" s="540"/>
      <c r="E5471" s="540"/>
      <c r="F5471" s="542"/>
      <c r="G5471" s="506"/>
      <c r="H5471" s="543"/>
      <c r="I5471" s="543"/>
      <c r="J5471" s="543"/>
      <c r="K5471" s="549"/>
      <c r="L5471" s="549"/>
      <c r="M5471" s="549"/>
      <c r="N5471" s="543"/>
      <c r="O5471" s="543"/>
      <c r="P5471" s="507"/>
    </row>
    <row r="5472" spans="2:19" ht="18.75" customHeight="1">
      <c r="B5472" s="540"/>
      <c r="C5472" s="540"/>
      <c r="D5472" s="540"/>
      <c r="E5472" s="540"/>
      <c r="F5472" s="542"/>
      <c r="G5472" s="506"/>
      <c r="H5472" s="543"/>
      <c r="I5472" s="543"/>
      <c r="J5472" s="543"/>
      <c r="K5472" s="549"/>
      <c r="L5472" s="549"/>
      <c r="M5472" s="549"/>
      <c r="N5472" s="543"/>
      <c r="O5472" s="543"/>
      <c r="P5472" s="507"/>
    </row>
    <row r="5473" spans="2:16" ht="18.75" customHeight="1">
      <c r="B5473" s="540"/>
      <c r="C5473" s="540"/>
      <c r="D5473" s="540"/>
      <c r="E5473" s="540"/>
      <c r="F5473" s="542"/>
      <c r="G5473" s="506"/>
      <c r="H5473" s="543"/>
      <c r="I5473" s="543"/>
      <c r="J5473" s="543"/>
      <c r="K5473" s="549"/>
      <c r="L5473" s="549"/>
      <c r="M5473" s="549"/>
      <c r="N5473" s="543"/>
      <c r="O5473" s="543"/>
      <c r="P5473" s="507"/>
    </row>
    <row r="5474" spans="2:16" ht="18.75" customHeight="1">
      <c r="B5474" s="540"/>
      <c r="C5474" s="540"/>
      <c r="D5474" s="540"/>
      <c r="E5474" s="540"/>
      <c r="F5474" s="542"/>
      <c r="G5474" s="506"/>
      <c r="H5474" s="543"/>
      <c r="I5474" s="543"/>
      <c r="J5474" s="543"/>
      <c r="K5474" s="549"/>
      <c r="L5474" s="549"/>
      <c r="M5474" s="549"/>
      <c r="N5474" s="543"/>
      <c r="O5474" s="543"/>
      <c r="P5474" s="507"/>
    </row>
    <row r="5475" spans="2:16" ht="18.75" customHeight="1">
      <c r="B5475" s="540"/>
      <c r="C5475" s="540"/>
      <c r="D5475" s="540"/>
      <c r="E5475" s="540"/>
      <c r="F5475" s="542"/>
      <c r="G5475" s="506"/>
      <c r="H5475" s="543"/>
      <c r="I5475" s="543"/>
      <c r="J5475" s="543"/>
      <c r="K5475" s="549"/>
      <c r="L5475" s="549"/>
      <c r="M5475" s="549"/>
      <c r="N5475" s="543"/>
      <c r="O5475" s="543"/>
      <c r="P5475" s="507"/>
    </row>
    <row r="5476" spans="2:16" ht="18.75" customHeight="1">
      <c r="B5476" s="540"/>
      <c r="C5476" s="540"/>
      <c r="D5476" s="540"/>
      <c r="E5476" s="540"/>
      <c r="F5476" s="542"/>
      <c r="G5476" s="506"/>
      <c r="H5476" s="543"/>
      <c r="I5476" s="543"/>
      <c r="J5476" s="543"/>
      <c r="K5476" s="549"/>
      <c r="L5476" s="549"/>
      <c r="M5476" s="549"/>
      <c r="N5476" s="543"/>
      <c r="O5476" s="543"/>
      <c r="P5476" s="507"/>
    </row>
    <row r="5477" spans="2:16" ht="18.75" customHeight="1">
      <c r="B5477" s="540"/>
      <c r="C5477" s="540"/>
      <c r="D5477" s="540"/>
      <c r="E5477" s="540"/>
      <c r="F5477" s="542"/>
      <c r="G5477" s="506"/>
      <c r="H5477" s="543"/>
      <c r="I5477" s="543"/>
      <c r="J5477" s="543"/>
      <c r="K5477" s="549"/>
      <c r="L5477" s="549"/>
      <c r="M5477" s="549"/>
      <c r="N5477" s="543"/>
      <c r="O5477" s="543"/>
      <c r="P5477" s="507"/>
    </row>
    <row r="5478" spans="2:16" ht="18.75" customHeight="1">
      <c r="B5478" s="540"/>
      <c r="C5478" s="540"/>
      <c r="D5478" s="540"/>
      <c r="E5478" s="540"/>
      <c r="F5478" s="542"/>
      <c r="G5478" s="506"/>
      <c r="H5478" s="543"/>
      <c r="I5478" s="543"/>
      <c r="J5478" s="543"/>
      <c r="K5478" s="549"/>
      <c r="L5478" s="549"/>
      <c r="M5478" s="549"/>
      <c r="N5478" s="543"/>
      <c r="O5478" s="543"/>
      <c r="P5478" s="507"/>
    </row>
    <row r="5479" spans="2:16" ht="18.75" customHeight="1">
      <c r="B5479" s="540"/>
      <c r="C5479" s="540"/>
      <c r="D5479" s="540"/>
      <c r="E5479" s="540"/>
      <c r="F5479" s="542"/>
      <c r="G5479" s="506"/>
      <c r="H5479" s="543"/>
      <c r="I5479" s="543"/>
      <c r="J5479" s="543"/>
      <c r="K5479" s="549"/>
      <c r="L5479" s="549"/>
      <c r="M5479" s="549"/>
      <c r="N5479" s="543"/>
      <c r="O5479" s="543"/>
      <c r="P5479" s="507"/>
    </row>
    <row r="5480" spans="2:16" ht="18.75" customHeight="1">
      <c r="B5480" s="540"/>
      <c r="C5480" s="540"/>
      <c r="D5480" s="540"/>
      <c r="E5480" s="540"/>
      <c r="F5480" s="542"/>
      <c r="G5480" s="506"/>
      <c r="H5480" s="543"/>
      <c r="I5480" s="543"/>
      <c r="J5480" s="543"/>
      <c r="K5480" s="549"/>
      <c r="L5480" s="549"/>
      <c r="M5480" s="549"/>
      <c r="N5480" s="543"/>
      <c r="O5480" s="543"/>
      <c r="P5480" s="507"/>
    </row>
    <row r="5481" spans="2:16" ht="18.75" customHeight="1">
      <c r="B5481" s="540"/>
      <c r="C5481" s="540"/>
      <c r="D5481" s="540"/>
      <c r="E5481" s="540"/>
      <c r="F5481" s="542"/>
      <c r="G5481" s="506"/>
      <c r="H5481" s="543"/>
      <c r="I5481" s="543"/>
      <c r="J5481" s="543"/>
      <c r="K5481" s="549"/>
      <c r="L5481" s="549"/>
      <c r="M5481" s="549"/>
      <c r="N5481" s="543"/>
      <c r="O5481" s="543"/>
      <c r="P5481" s="507"/>
    </row>
    <row r="5482" spans="2:16" ht="18.75" customHeight="1">
      <c r="B5482" s="540"/>
      <c r="C5482" s="540"/>
      <c r="D5482" s="540"/>
      <c r="E5482" s="540"/>
      <c r="F5482" s="542"/>
      <c r="G5482" s="506"/>
      <c r="H5482" s="543"/>
      <c r="I5482" s="543"/>
      <c r="J5482" s="543"/>
      <c r="K5482" s="549"/>
      <c r="L5482" s="549"/>
      <c r="M5482" s="549"/>
      <c r="N5482" s="543"/>
      <c r="O5482" s="543"/>
      <c r="P5482" s="507"/>
    </row>
    <row r="5483" spans="2:16" ht="18.75" customHeight="1">
      <c r="B5483" s="540"/>
      <c r="C5483" s="540"/>
      <c r="D5483" s="540"/>
      <c r="E5483" s="540"/>
      <c r="F5483" s="542"/>
      <c r="G5483" s="506"/>
      <c r="H5483" s="543"/>
      <c r="I5483" s="543"/>
      <c r="J5483" s="543"/>
      <c r="K5483" s="549"/>
      <c r="L5483" s="549"/>
      <c r="M5483" s="549"/>
      <c r="N5483" s="543"/>
      <c r="O5483" s="543"/>
      <c r="P5483" s="507"/>
    </row>
    <row r="5484" spans="2:16" ht="18.75" customHeight="1">
      <c r="B5484" s="540"/>
      <c r="C5484" s="540"/>
      <c r="D5484" s="540"/>
      <c r="E5484" s="540"/>
      <c r="F5484" s="542"/>
      <c r="G5484" s="506"/>
      <c r="H5484" s="543"/>
      <c r="I5484" s="543"/>
      <c r="J5484" s="543"/>
      <c r="K5484" s="549"/>
      <c r="L5484" s="549"/>
      <c r="M5484" s="549"/>
      <c r="N5484" s="543"/>
      <c r="O5484" s="543"/>
      <c r="P5484" s="507"/>
    </row>
    <row r="5485" spans="2:16" ht="18.75" customHeight="1">
      <c r="B5485" s="540"/>
      <c r="C5485" s="540"/>
      <c r="D5485" s="540"/>
      <c r="E5485" s="540"/>
      <c r="F5485" s="542"/>
      <c r="G5485" s="506"/>
      <c r="H5485" s="543"/>
      <c r="I5485" s="543"/>
      <c r="J5485" s="543"/>
      <c r="K5485" s="549"/>
      <c r="L5485" s="549"/>
      <c r="M5485" s="549"/>
      <c r="N5485" s="543"/>
      <c r="O5485" s="543"/>
      <c r="P5485" s="507"/>
    </row>
    <row r="5486" spans="2:16" ht="18.75" customHeight="1">
      <c r="B5486" s="540"/>
      <c r="C5486" s="540"/>
      <c r="D5486" s="540"/>
      <c r="E5486" s="540"/>
      <c r="F5486" s="542"/>
      <c r="G5486" s="506"/>
      <c r="H5486" s="543"/>
      <c r="I5486" s="543"/>
      <c r="J5486" s="543"/>
      <c r="K5486" s="549"/>
      <c r="L5486" s="549"/>
      <c r="M5486" s="549"/>
      <c r="N5486" s="543"/>
      <c r="O5486" s="543"/>
      <c r="P5486" s="507"/>
    </row>
    <row r="5487" spans="2:16" ht="18.75" customHeight="1">
      <c r="B5487" s="540"/>
      <c r="C5487" s="540"/>
      <c r="D5487" s="540"/>
      <c r="E5487" s="540"/>
      <c r="F5487" s="542"/>
      <c r="G5487" s="506"/>
      <c r="H5487" s="543"/>
      <c r="I5487" s="543"/>
      <c r="J5487" s="543"/>
      <c r="K5487" s="549"/>
      <c r="L5487" s="549"/>
      <c r="M5487" s="549"/>
      <c r="N5487" s="543"/>
      <c r="O5487" s="543"/>
      <c r="P5487" s="507"/>
    </row>
    <row r="5488" spans="2:16" ht="18.75" customHeight="1">
      <c r="B5488" s="540"/>
      <c r="C5488" s="540"/>
      <c r="D5488" s="540"/>
      <c r="E5488" s="540"/>
      <c r="F5488" s="542"/>
      <c r="G5488" s="506"/>
      <c r="H5488" s="543"/>
      <c r="I5488" s="543"/>
      <c r="J5488" s="543"/>
      <c r="K5488" s="549"/>
      <c r="L5488" s="549"/>
      <c r="M5488" s="549"/>
      <c r="N5488" s="543"/>
      <c r="O5488" s="543"/>
      <c r="P5488" s="507"/>
    </row>
    <row r="5489" spans="2:16" ht="18.75" customHeight="1">
      <c r="B5489" s="540"/>
      <c r="C5489" s="540"/>
      <c r="D5489" s="540"/>
      <c r="E5489" s="540"/>
      <c r="F5489" s="542"/>
      <c r="G5489" s="506"/>
      <c r="H5489" s="543"/>
      <c r="I5489" s="543"/>
      <c r="J5489" s="543"/>
      <c r="K5489" s="549"/>
      <c r="L5489" s="549"/>
      <c r="M5489" s="549"/>
      <c r="N5489" s="543"/>
      <c r="O5489" s="543"/>
      <c r="P5489" s="507"/>
    </row>
    <row r="5490" spans="2:16" ht="18.75" customHeight="1">
      <c r="B5490" s="540"/>
      <c r="C5490" s="540"/>
      <c r="D5490" s="540"/>
      <c r="E5490" s="540"/>
      <c r="F5490" s="542"/>
      <c r="G5490" s="506"/>
      <c r="H5490" s="543"/>
      <c r="I5490" s="543"/>
      <c r="J5490" s="543"/>
      <c r="K5490" s="549"/>
      <c r="L5490" s="549"/>
      <c r="M5490" s="549"/>
      <c r="N5490" s="543"/>
      <c r="O5490" s="543"/>
      <c r="P5490" s="507"/>
    </row>
    <row r="5491" spans="2:16" ht="18.75" customHeight="1">
      <c r="B5491" s="540"/>
      <c r="C5491" s="540"/>
      <c r="D5491" s="540"/>
      <c r="E5491" s="540"/>
      <c r="F5491" s="542"/>
      <c r="G5491" s="506"/>
      <c r="H5491" s="543"/>
      <c r="I5491" s="543"/>
      <c r="J5491" s="543"/>
      <c r="K5491" s="549"/>
      <c r="L5491" s="549"/>
      <c r="M5491" s="549"/>
      <c r="N5491" s="543"/>
      <c r="O5491" s="543"/>
      <c r="P5491" s="507"/>
    </row>
    <row r="5492" spans="2:16" ht="18.75" customHeight="1">
      <c r="B5492" s="540"/>
      <c r="C5492" s="540"/>
      <c r="D5492" s="540"/>
      <c r="E5492" s="540"/>
      <c r="F5492" s="542"/>
      <c r="G5492" s="506"/>
      <c r="H5492" s="543"/>
      <c r="I5492" s="543"/>
      <c r="J5492" s="543"/>
      <c r="K5492" s="549"/>
      <c r="L5492" s="549"/>
      <c r="M5492" s="549"/>
      <c r="N5492" s="543"/>
      <c r="O5492" s="543"/>
      <c r="P5492" s="507"/>
    </row>
    <row r="5493" spans="2:16" ht="18.75" customHeight="1">
      <c r="B5493" s="540"/>
      <c r="C5493" s="540"/>
      <c r="D5493" s="540"/>
      <c r="E5493" s="540"/>
      <c r="F5493" s="542"/>
      <c r="G5493" s="506"/>
      <c r="H5493" s="543"/>
      <c r="I5493" s="543"/>
      <c r="J5493" s="543"/>
      <c r="K5493" s="549"/>
      <c r="L5493" s="549"/>
      <c r="M5493" s="549"/>
      <c r="N5493" s="543"/>
      <c r="O5493" s="543"/>
      <c r="P5493" s="507"/>
    </row>
    <row r="5494" spans="2:16" ht="18.75" customHeight="1">
      <c r="B5494" s="540"/>
      <c r="C5494" s="540"/>
      <c r="D5494" s="540"/>
      <c r="E5494" s="540"/>
      <c r="F5494" s="542"/>
      <c r="G5494" s="506"/>
      <c r="H5494" s="543"/>
      <c r="I5494" s="543"/>
      <c r="J5494" s="543"/>
      <c r="K5494" s="549"/>
      <c r="L5494" s="549"/>
      <c r="M5494" s="549"/>
      <c r="N5494" s="543"/>
      <c r="O5494" s="543"/>
      <c r="P5494" s="507"/>
    </row>
    <row r="5495" spans="2:16" ht="18.75" customHeight="1">
      <c r="B5495" s="540"/>
      <c r="C5495" s="540"/>
      <c r="D5495" s="540"/>
      <c r="E5495" s="540"/>
      <c r="F5495" s="542"/>
      <c r="G5495" s="506"/>
      <c r="H5495" s="543"/>
      <c r="I5495" s="543"/>
      <c r="J5495" s="543"/>
      <c r="K5495" s="549"/>
      <c r="L5495" s="549"/>
      <c r="M5495" s="549"/>
      <c r="N5495" s="543"/>
      <c r="O5495" s="543"/>
      <c r="P5495" s="507"/>
    </row>
    <row r="5496" spans="2:16" ht="18.75" customHeight="1">
      <c r="B5496" s="540"/>
      <c r="C5496" s="540"/>
      <c r="D5496" s="540"/>
      <c r="E5496" s="540"/>
      <c r="F5496" s="542"/>
      <c r="G5496" s="506"/>
      <c r="H5496" s="543"/>
      <c r="I5496" s="543"/>
      <c r="J5496" s="543"/>
      <c r="K5496" s="549"/>
      <c r="L5496" s="549"/>
      <c r="M5496" s="549"/>
      <c r="N5496" s="543"/>
      <c r="O5496" s="543"/>
      <c r="P5496" s="507"/>
    </row>
    <row r="5497" spans="2:16" ht="18.75" customHeight="1">
      <c r="B5497" s="540"/>
      <c r="C5497" s="540"/>
      <c r="D5497" s="540"/>
      <c r="E5497" s="540"/>
      <c r="F5497" s="542"/>
      <c r="G5497" s="506"/>
      <c r="H5497" s="543"/>
      <c r="I5497" s="543"/>
      <c r="J5497" s="543"/>
      <c r="K5497" s="549"/>
      <c r="L5497" s="549"/>
      <c r="M5497" s="549"/>
      <c r="N5497" s="543"/>
      <c r="O5497" s="543"/>
      <c r="P5497" s="507"/>
    </row>
    <row r="5498" spans="2:16" ht="18.75" customHeight="1">
      <c r="B5498" s="540"/>
      <c r="C5498" s="540"/>
      <c r="D5498" s="540"/>
      <c r="E5498" s="540"/>
      <c r="F5498" s="542"/>
      <c r="G5498" s="506"/>
      <c r="H5498" s="543"/>
      <c r="I5498" s="543"/>
      <c r="J5498" s="543"/>
      <c r="K5498" s="549"/>
      <c r="L5498" s="549"/>
      <c r="M5498" s="549"/>
      <c r="N5498" s="543"/>
      <c r="O5498" s="543"/>
      <c r="P5498" s="507"/>
    </row>
    <row r="5499" spans="2:16" ht="18.75" customHeight="1">
      <c r="B5499" s="540"/>
      <c r="C5499" s="540"/>
      <c r="D5499" s="540"/>
      <c r="E5499" s="540"/>
      <c r="F5499" s="542"/>
      <c r="G5499" s="506"/>
      <c r="H5499" s="543"/>
      <c r="I5499" s="543"/>
      <c r="J5499" s="543"/>
      <c r="K5499" s="549"/>
      <c r="L5499" s="549"/>
      <c r="M5499" s="549"/>
      <c r="N5499" s="543"/>
      <c r="O5499" s="543"/>
      <c r="P5499" s="507"/>
    </row>
    <row r="5500" spans="2:16" ht="18.75" customHeight="1">
      <c r="B5500" s="540"/>
      <c r="C5500" s="540"/>
      <c r="D5500" s="540"/>
      <c r="E5500" s="540"/>
      <c r="F5500" s="542"/>
      <c r="G5500" s="506"/>
      <c r="H5500" s="543"/>
      <c r="I5500" s="543"/>
      <c r="J5500" s="543"/>
      <c r="K5500" s="549"/>
      <c r="L5500" s="549"/>
      <c r="M5500" s="549"/>
      <c r="N5500" s="543"/>
      <c r="O5500" s="543"/>
      <c r="P5500" s="507"/>
    </row>
    <row r="5501" spans="2:16" ht="18.75" customHeight="1">
      <c r="B5501" s="540"/>
      <c r="C5501" s="540"/>
      <c r="D5501" s="540"/>
      <c r="E5501" s="540"/>
      <c r="F5501" s="542"/>
      <c r="G5501" s="506"/>
      <c r="H5501" s="543"/>
      <c r="I5501" s="543"/>
      <c r="J5501" s="543"/>
      <c r="K5501" s="549"/>
      <c r="L5501" s="549"/>
      <c r="M5501" s="549"/>
      <c r="N5501" s="543"/>
      <c r="O5501" s="543"/>
      <c r="P5501" s="507"/>
    </row>
    <row r="5502" spans="2:16" ht="18.75" customHeight="1">
      <c r="B5502" s="540"/>
      <c r="C5502" s="540"/>
      <c r="D5502" s="540"/>
      <c r="E5502" s="540"/>
      <c r="F5502" s="542"/>
      <c r="G5502" s="506"/>
      <c r="H5502" s="543"/>
      <c r="I5502" s="543"/>
      <c r="J5502" s="543"/>
      <c r="K5502" s="549"/>
      <c r="L5502" s="549"/>
      <c r="M5502" s="549"/>
      <c r="N5502" s="543"/>
      <c r="O5502" s="543"/>
      <c r="P5502" s="507"/>
    </row>
    <row r="5503" spans="2:16" ht="18.75" customHeight="1">
      <c r="B5503" s="540"/>
      <c r="C5503" s="540"/>
      <c r="D5503" s="540"/>
      <c r="E5503" s="540"/>
      <c r="F5503" s="542"/>
      <c r="G5503" s="506"/>
      <c r="H5503" s="543"/>
      <c r="I5503" s="543"/>
      <c r="J5503" s="543"/>
      <c r="K5503" s="549"/>
      <c r="L5503" s="549"/>
      <c r="M5503" s="549"/>
      <c r="N5503" s="543"/>
      <c r="O5503" s="543"/>
      <c r="P5503" s="507"/>
    </row>
    <row r="5504" spans="2:16" ht="18.75" customHeight="1">
      <c r="B5504" s="540"/>
      <c r="C5504" s="540"/>
      <c r="D5504" s="540"/>
      <c r="E5504" s="540"/>
      <c r="F5504" s="542"/>
      <c r="G5504" s="506"/>
      <c r="H5504" s="543"/>
      <c r="I5504" s="543"/>
      <c r="J5504" s="543"/>
      <c r="K5504" s="549"/>
      <c r="L5504" s="549"/>
      <c r="M5504" s="549"/>
      <c r="N5504" s="543"/>
      <c r="O5504" s="543"/>
      <c r="P5504" s="507"/>
    </row>
    <row r="5505" spans="2:16" ht="18.75" customHeight="1">
      <c r="B5505" s="540"/>
      <c r="C5505" s="540"/>
      <c r="D5505" s="540"/>
      <c r="E5505" s="540"/>
      <c r="F5505" s="542"/>
      <c r="G5505" s="506"/>
      <c r="H5505" s="543"/>
      <c r="I5505" s="543"/>
      <c r="J5505" s="543"/>
      <c r="K5505" s="549"/>
      <c r="L5505" s="549"/>
      <c r="M5505" s="549"/>
      <c r="N5505" s="543"/>
      <c r="O5505" s="543"/>
      <c r="P5505" s="507"/>
    </row>
    <row r="5506" spans="2:16" ht="18.75" customHeight="1">
      <c r="B5506" s="540"/>
      <c r="C5506" s="540"/>
      <c r="D5506" s="540"/>
      <c r="E5506" s="540"/>
      <c r="F5506" s="542"/>
      <c r="G5506" s="506"/>
      <c r="H5506" s="543"/>
      <c r="I5506" s="543"/>
      <c r="J5506" s="543"/>
      <c r="K5506" s="549"/>
      <c r="L5506" s="549"/>
      <c r="M5506" s="549"/>
      <c r="N5506" s="543"/>
      <c r="O5506" s="543"/>
      <c r="P5506" s="507"/>
    </row>
    <row r="5507" spans="2:16" ht="18.75" customHeight="1">
      <c r="B5507" s="540"/>
      <c r="C5507" s="540"/>
      <c r="D5507" s="540"/>
      <c r="E5507" s="540"/>
      <c r="F5507" s="542"/>
      <c r="G5507" s="506"/>
      <c r="H5507" s="543"/>
      <c r="I5507" s="543"/>
      <c r="J5507" s="543"/>
      <c r="K5507" s="549"/>
      <c r="L5507" s="549"/>
      <c r="M5507" s="549"/>
      <c r="N5507" s="543"/>
      <c r="O5507" s="543"/>
      <c r="P5507" s="507"/>
    </row>
    <row r="5508" spans="2:16" ht="18.75" customHeight="1">
      <c r="B5508" s="540"/>
      <c r="C5508" s="540"/>
      <c r="D5508" s="540"/>
      <c r="E5508" s="540"/>
      <c r="F5508" s="542"/>
      <c r="G5508" s="506"/>
      <c r="H5508" s="543"/>
      <c r="I5508" s="543"/>
      <c r="J5508" s="543"/>
      <c r="K5508" s="549"/>
      <c r="L5508" s="549"/>
      <c r="M5508" s="549"/>
      <c r="N5508" s="543"/>
      <c r="O5508" s="543"/>
      <c r="P5508" s="507"/>
    </row>
    <row r="5509" spans="2:16" ht="18.75" customHeight="1">
      <c r="B5509" s="540"/>
      <c r="C5509" s="540"/>
      <c r="D5509" s="540"/>
      <c r="E5509" s="540"/>
      <c r="F5509" s="542"/>
      <c r="G5509" s="506"/>
      <c r="H5509" s="543"/>
      <c r="I5509" s="543"/>
      <c r="J5509" s="543"/>
      <c r="K5509" s="549"/>
      <c r="L5509" s="549"/>
      <c r="M5509" s="549"/>
      <c r="N5509" s="543"/>
      <c r="O5509" s="543"/>
      <c r="P5509" s="507"/>
    </row>
    <row r="5510" spans="2:16" ht="18.75" customHeight="1">
      <c r="B5510" s="540"/>
      <c r="C5510" s="540"/>
      <c r="D5510" s="540"/>
      <c r="E5510" s="540"/>
      <c r="F5510" s="542"/>
      <c r="G5510" s="506"/>
      <c r="H5510" s="543"/>
      <c r="I5510" s="543"/>
      <c r="J5510" s="543"/>
      <c r="K5510" s="549"/>
      <c r="L5510" s="549"/>
      <c r="M5510" s="549"/>
      <c r="N5510" s="543"/>
      <c r="O5510" s="543"/>
      <c r="P5510" s="507"/>
    </row>
    <row r="5511" spans="2:16" ht="18.75" customHeight="1">
      <c r="B5511" s="540"/>
      <c r="C5511" s="540"/>
      <c r="D5511" s="540"/>
      <c r="E5511" s="540"/>
      <c r="F5511" s="542"/>
      <c r="G5511" s="506"/>
      <c r="H5511" s="543"/>
      <c r="I5511" s="543"/>
      <c r="J5511" s="543"/>
      <c r="K5511" s="549"/>
      <c r="L5511" s="549"/>
      <c r="M5511" s="549"/>
      <c r="N5511" s="543"/>
      <c r="O5511" s="543"/>
      <c r="P5511" s="507"/>
    </row>
    <row r="5512" spans="2:16" ht="18.75" customHeight="1">
      <c r="B5512" s="540"/>
      <c r="C5512" s="540"/>
      <c r="D5512" s="540"/>
      <c r="E5512" s="540"/>
      <c r="F5512" s="542"/>
      <c r="G5512" s="506"/>
      <c r="H5512" s="543"/>
      <c r="I5512" s="543"/>
      <c r="J5512" s="543"/>
      <c r="K5512" s="549"/>
      <c r="L5512" s="549"/>
      <c r="M5512" s="549"/>
      <c r="N5512" s="543"/>
      <c r="O5512" s="543"/>
      <c r="P5512" s="507"/>
    </row>
    <row r="5513" spans="2:16" ht="18.75" customHeight="1">
      <c r="B5513" s="540"/>
      <c r="C5513" s="540"/>
      <c r="D5513" s="540"/>
      <c r="E5513" s="540"/>
      <c r="F5513" s="542"/>
      <c r="G5513" s="506"/>
      <c r="H5513" s="543"/>
      <c r="I5513" s="543"/>
      <c r="J5513" s="543"/>
      <c r="K5513" s="549"/>
      <c r="L5513" s="549"/>
      <c r="M5513" s="549"/>
      <c r="N5513" s="543"/>
      <c r="O5513" s="543"/>
      <c r="P5513" s="507"/>
    </row>
    <row r="5514" spans="2:16" ht="18.75" customHeight="1">
      <c r="B5514" s="540"/>
      <c r="C5514" s="540"/>
      <c r="D5514" s="540"/>
      <c r="E5514" s="540"/>
      <c r="F5514" s="542"/>
      <c r="G5514" s="506"/>
      <c r="H5514" s="543"/>
      <c r="I5514" s="543"/>
      <c r="J5514" s="543"/>
      <c r="K5514" s="549"/>
      <c r="L5514" s="549"/>
      <c r="M5514" s="549"/>
      <c r="N5514" s="543"/>
      <c r="O5514" s="543"/>
      <c r="P5514" s="507"/>
    </row>
    <row r="5515" spans="2:16" ht="18.75" customHeight="1">
      <c r="B5515" s="540"/>
      <c r="C5515" s="540"/>
      <c r="D5515" s="540"/>
      <c r="E5515" s="540"/>
      <c r="F5515" s="542"/>
      <c r="G5515" s="506"/>
      <c r="H5515" s="543"/>
      <c r="I5515" s="543"/>
      <c r="J5515" s="543"/>
      <c r="K5515" s="549"/>
      <c r="L5515" s="549"/>
      <c r="M5515" s="549"/>
      <c r="N5515" s="543"/>
      <c r="O5515" s="543"/>
      <c r="P5515" s="507"/>
    </row>
    <row r="5516" spans="2:16" ht="18.75" customHeight="1">
      <c r="B5516" s="540"/>
      <c r="C5516" s="540"/>
      <c r="D5516" s="540"/>
      <c r="E5516" s="540"/>
      <c r="F5516" s="542"/>
      <c r="G5516" s="506"/>
      <c r="H5516" s="543"/>
      <c r="I5516" s="543"/>
      <c r="J5516" s="543"/>
      <c r="K5516" s="549"/>
      <c r="L5516" s="549"/>
      <c r="M5516" s="549"/>
      <c r="N5516" s="543"/>
      <c r="O5516" s="543"/>
      <c r="P5516" s="507"/>
    </row>
    <row r="5517" spans="2:16" ht="18.75" customHeight="1">
      <c r="B5517" s="540"/>
      <c r="C5517" s="540"/>
      <c r="D5517" s="540"/>
      <c r="E5517" s="540"/>
      <c r="F5517" s="542"/>
      <c r="G5517" s="506"/>
      <c r="H5517" s="543"/>
      <c r="I5517" s="543"/>
      <c r="J5517" s="543"/>
      <c r="K5517" s="549"/>
      <c r="L5517" s="549"/>
      <c r="M5517" s="549"/>
      <c r="N5517" s="543"/>
      <c r="O5517" s="543"/>
      <c r="P5517" s="507"/>
    </row>
    <row r="5518" spans="2:16" ht="18.75" customHeight="1">
      <c r="B5518" s="540"/>
      <c r="C5518" s="540"/>
      <c r="D5518" s="540"/>
      <c r="E5518" s="540"/>
      <c r="F5518" s="542"/>
      <c r="G5518" s="506"/>
      <c r="H5518" s="543"/>
      <c r="I5518" s="543"/>
      <c r="J5518" s="543"/>
      <c r="K5518" s="549"/>
      <c r="L5518" s="549"/>
      <c r="M5518" s="549"/>
      <c r="N5518" s="543"/>
      <c r="O5518" s="543"/>
      <c r="P5518" s="507"/>
    </row>
    <row r="5519" spans="2:16" ht="18.75" customHeight="1">
      <c r="B5519" s="540"/>
      <c r="C5519" s="540"/>
      <c r="D5519" s="540"/>
      <c r="E5519" s="540"/>
      <c r="F5519" s="542"/>
      <c r="G5519" s="506"/>
      <c r="H5519" s="543"/>
      <c r="I5519" s="543"/>
      <c r="J5519" s="543"/>
      <c r="K5519" s="549"/>
      <c r="L5519" s="549"/>
      <c r="M5519" s="549"/>
      <c r="N5519" s="543"/>
      <c r="O5519" s="543"/>
      <c r="P5519" s="507"/>
    </row>
    <row r="5520" spans="2:16" ht="18.75" customHeight="1">
      <c r="B5520" s="540"/>
      <c r="C5520" s="540"/>
      <c r="D5520" s="540"/>
      <c r="E5520" s="540"/>
      <c r="F5520" s="542"/>
      <c r="G5520" s="506"/>
      <c r="H5520" s="543"/>
      <c r="I5520" s="543"/>
      <c r="J5520" s="543"/>
      <c r="K5520" s="549"/>
      <c r="L5520" s="549"/>
      <c r="M5520" s="549"/>
      <c r="N5520" s="543"/>
      <c r="O5520" s="543"/>
      <c r="P5520" s="507"/>
    </row>
    <row r="5521" spans="2:16" ht="18.75" customHeight="1">
      <c r="B5521" s="540"/>
      <c r="C5521" s="540"/>
      <c r="D5521" s="540"/>
      <c r="E5521" s="540"/>
      <c r="F5521" s="542"/>
      <c r="G5521" s="506"/>
      <c r="H5521" s="543"/>
      <c r="I5521" s="543"/>
      <c r="J5521" s="543"/>
      <c r="K5521" s="549"/>
      <c r="L5521" s="549"/>
      <c r="M5521" s="549"/>
      <c r="N5521" s="543"/>
      <c r="O5521" s="543"/>
      <c r="P5521" s="507"/>
    </row>
    <row r="5522" spans="2:16" ht="18.75" customHeight="1">
      <c r="B5522" s="540"/>
      <c r="C5522" s="540"/>
      <c r="D5522" s="540"/>
      <c r="E5522" s="540"/>
      <c r="F5522" s="542"/>
      <c r="G5522" s="506"/>
      <c r="H5522" s="543"/>
      <c r="I5522" s="543"/>
      <c r="J5522" s="543"/>
      <c r="K5522" s="549"/>
      <c r="L5522" s="549"/>
      <c r="M5522" s="549"/>
      <c r="N5522" s="543"/>
      <c r="O5522" s="543"/>
      <c r="P5522" s="507"/>
    </row>
    <row r="5523" spans="2:16" ht="18.75" customHeight="1">
      <c r="B5523" s="540"/>
      <c r="C5523" s="540"/>
      <c r="D5523" s="540"/>
      <c r="E5523" s="540"/>
      <c r="F5523" s="542"/>
      <c r="G5523" s="506"/>
      <c r="H5523" s="543"/>
      <c r="I5523" s="543"/>
      <c r="J5523" s="543"/>
      <c r="K5523" s="549"/>
      <c r="L5523" s="549"/>
      <c r="M5523" s="549"/>
      <c r="N5523" s="543"/>
      <c r="O5523" s="543"/>
      <c r="P5523" s="507"/>
    </row>
    <row r="5524" spans="2:16" ht="18.75" customHeight="1">
      <c r="B5524" s="540"/>
      <c r="C5524" s="540"/>
      <c r="D5524" s="540"/>
      <c r="E5524" s="540"/>
      <c r="F5524" s="542"/>
      <c r="G5524" s="506"/>
      <c r="H5524" s="543"/>
      <c r="I5524" s="543"/>
      <c r="J5524" s="543"/>
      <c r="K5524" s="549"/>
      <c r="L5524" s="549"/>
      <c r="M5524" s="549"/>
      <c r="N5524" s="543"/>
      <c r="O5524" s="543"/>
      <c r="P5524" s="507"/>
    </row>
    <row r="5525" spans="2:16" ht="18.75" customHeight="1">
      <c r="B5525" s="540"/>
      <c r="C5525" s="540"/>
      <c r="D5525" s="540"/>
      <c r="E5525" s="540"/>
      <c r="F5525" s="542"/>
      <c r="G5525" s="506"/>
      <c r="H5525" s="543"/>
      <c r="I5525" s="543"/>
      <c r="J5525" s="543"/>
      <c r="K5525" s="549"/>
      <c r="L5525" s="549"/>
      <c r="M5525" s="549"/>
      <c r="N5525" s="543"/>
      <c r="O5525" s="543"/>
      <c r="P5525" s="507"/>
    </row>
    <row r="5526" spans="2:16" ht="18.75" customHeight="1">
      <c r="B5526" s="540"/>
      <c r="C5526" s="540"/>
      <c r="D5526" s="540"/>
      <c r="E5526" s="540"/>
      <c r="F5526" s="542"/>
      <c r="G5526" s="506"/>
      <c r="H5526" s="543"/>
      <c r="I5526" s="543"/>
      <c r="J5526" s="543"/>
      <c r="K5526" s="549"/>
      <c r="L5526" s="549"/>
      <c r="M5526" s="549"/>
      <c r="N5526" s="543"/>
      <c r="O5526" s="543"/>
      <c r="P5526" s="507"/>
    </row>
    <row r="5527" spans="2:16" ht="18.75" customHeight="1">
      <c r="B5527" s="540"/>
      <c r="C5527" s="540"/>
      <c r="D5527" s="540"/>
      <c r="E5527" s="540"/>
      <c r="F5527" s="542"/>
      <c r="G5527" s="506"/>
      <c r="H5527" s="543"/>
      <c r="I5527" s="543"/>
      <c r="J5527" s="543"/>
      <c r="K5527" s="549"/>
      <c r="L5527" s="549"/>
      <c r="M5527" s="549"/>
      <c r="N5527" s="543"/>
      <c r="O5527" s="543"/>
      <c r="P5527" s="507"/>
    </row>
    <row r="5528" spans="2:16" ht="18.75" customHeight="1">
      <c r="B5528" s="540"/>
      <c r="C5528" s="540"/>
      <c r="D5528" s="540"/>
      <c r="E5528" s="540"/>
      <c r="F5528" s="542"/>
      <c r="G5528" s="506"/>
      <c r="H5528" s="543"/>
      <c r="I5528" s="543"/>
      <c r="J5528" s="543"/>
      <c r="K5528" s="549"/>
      <c r="L5528" s="549"/>
      <c r="M5528" s="549"/>
      <c r="N5528" s="543"/>
      <c r="O5528" s="543"/>
      <c r="P5528" s="507"/>
    </row>
    <row r="5529" spans="2:16" ht="18.75" customHeight="1">
      <c r="B5529" s="540"/>
      <c r="C5529" s="540"/>
      <c r="D5529" s="540"/>
      <c r="E5529" s="540"/>
      <c r="F5529" s="542"/>
      <c r="G5529" s="506"/>
      <c r="H5529" s="543"/>
      <c r="I5529" s="543"/>
      <c r="J5529" s="543"/>
      <c r="K5529" s="549"/>
      <c r="L5529" s="549"/>
      <c r="M5529" s="549"/>
      <c r="N5529" s="543"/>
      <c r="O5529" s="543"/>
      <c r="P5529" s="507"/>
    </row>
    <row r="5530" spans="2:16" ht="18.75" customHeight="1">
      <c r="B5530" s="540"/>
      <c r="C5530" s="540"/>
      <c r="D5530" s="540"/>
      <c r="E5530" s="540"/>
      <c r="F5530" s="542"/>
      <c r="G5530" s="506"/>
      <c r="H5530" s="543"/>
      <c r="I5530" s="543"/>
      <c r="J5530" s="543"/>
      <c r="K5530" s="549"/>
      <c r="L5530" s="549"/>
      <c r="M5530" s="549"/>
      <c r="N5530" s="543"/>
      <c r="O5530" s="543"/>
      <c r="P5530" s="507"/>
    </row>
    <row r="5531" spans="2:16" ht="18.75" customHeight="1">
      <c r="B5531" s="540"/>
      <c r="C5531" s="540"/>
      <c r="D5531" s="540"/>
      <c r="E5531" s="540"/>
      <c r="F5531" s="542"/>
      <c r="G5531" s="506"/>
      <c r="H5531" s="543"/>
      <c r="I5531" s="543"/>
      <c r="J5531" s="543"/>
      <c r="K5531" s="549"/>
      <c r="L5531" s="549"/>
      <c r="M5531" s="549"/>
      <c r="N5531" s="543"/>
      <c r="O5531" s="543"/>
      <c r="P5531" s="507"/>
    </row>
    <row r="5532" spans="2:16" ht="18.75" customHeight="1">
      <c r="B5532" s="540"/>
      <c r="C5532" s="540"/>
      <c r="D5532" s="540"/>
      <c r="E5532" s="540"/>
      <c r="F5532" s="542"/>
      <c r="G5532" s="506"/>
      <c r="H5532" s="543"/>
      <c r="I5532" s="543"/>
      <c r="J5532" s="543"/>
      <c r="K5532" s="549"/>
      <c r="L5532" s="549"/>
      <c r="M5532" s="549"/>
      <c r="N5532" s="543"/>
      <c r="O5532" s="543"/>
      <c r="P5532" s="507"/>
    </row>
    <row r="5533" spans="2:16" ht="18.75" customHeight="1">
      <c r="B5533" s="540"/>
      <c r="C5533" s="540"/>
      <c r="D5533" s="540"/>
      <c r="E5533" s="540"/>
      <c r="F5533" s="542"/>
      <c r="G5533" s="506"/>
      <c r="H5533" s="543"/>
      <c r="I5533" s="543"/>
      <c r="J5533" s="543"/>
      <c r="K5533" s="549"/>
      <c r="L5533" s="549"/>
      <c r="M5533" s="549"/>
      <c r="N5533" s="543"/>
      <c r="O5533" s="543"/>
      <c r="P5533" s="507"/>
    </row>
    <row r="5534" spans="2:16" ht="18.75" customHeight="1">
      <c r="B5534" s="540"/>
      <c r="C5534" s="540"/>
      <c r="D5534" s="540"/>
      <c r="E5534" s="540"/>
      <c r="F5534" s="542"/>
      <c r="G5534" s="506"/>
      <c r="H5534" s="543"/>
      <c r="I5534" s="543"/>
      <c r="J5534" s="543"/>
      <c r="K5534" s="549"/>
      <c r="L5534" s="549"/>
      <c r="M5534" s="549"/>
      <c r="N5534" s="543"/>
      <c r="O5534" s="543"/>
      <c r="P5534" s="507"/>
    </row>
    <row r="5535" spans="2:16" ht="18.75" customHeight="1">
      <c r="B5535" s="540"/>
      <c r="C5535" s="540"/>
      <c r="D5535" s="540"/>
      <c r="E5535" s="540"/>
      <c r="F5535" s="542"/>
      <c r="G5535" s="506"/>
      <c r="H5535" s="543"/>
      <c r="I5535" s="543"/>
      <c r="J5535" s="543"/>
      <c r="K5535" s="549"/>
      <c r="L5535" s="549"/>
      <c r="M5535" s="549"/>
      <c r="N5535" s="543"/>
      <c r="O5535" s="543"/>
      <c r="P5535" s="507"/>
    </row>
    <row r="5536" spans="2:16" ht="18.75" customHeight="1">
      <c r="B5536" s="540"/>
      <c r="C5536" s="540"/>
      <c r="D5536" s="540"/>
      <c r="E5536" s="540"/>
      <c r="F5536" s="542"/>
      <c r="G5536" s="506"/>
      <c r="H5536" s="543"/>
      <c r="I5536" s="543"/>
      <c r="J5536" s="543"/>
      <c r="K5536" s="549"/>
      <c r="L5536" s="549"/>
      <c r="M5536" s="549"/>
      <c r="N5536" s="543"/>
      <c r="O5536" s="543"/>
      <c r="P5536" s="507"/>
    </row>
    <row r="5537" spans="2:16" ht="18.75" customHeight="1">
      <c r="B5537" s="540"/>
      <c r="C5537" s="540"/>
      <c r="D5537" s="540"/>
      <c r="E5537" s="540"/>
      <c r="F5537" s="542"/>
      <c r="G5537" s="506"/>
      <c r="H5537" s="543"/>
      <c r="I5537" s="543"/>
      <c r="J5537" s="543"/>
      <c r="K5537" s="549"/>
      <c r="L5537" s="549"/>
      <c r="M5537" s="549"/>
      <c r="N5537" s="543"/>
      <c r="O5537" s="543"/>
      <c r="P5537" s="507"/>
    </row>
    <row r="5538" spans="2:16" ht="18.75" customHeight="1">
      <c r="B5538" s="540"/>
      <c r="C5538" s="540"/>
      <c r="D5538" s="540"/>
      <c r="E5538" s="540"/>
      <c r="F5538" s="542"/>
      <c r="G5538" s="506"/>
      <c r="H5538" s="543"/>
      <c r="I5538" s="543"/>
      <c r="J5538" s="543"/>
      <c r="K5538" s="549"/>
      <c r="L5538" s="549"/>
      <c r="M5538" s="549"/>
      <c r="N5538" s="543"/>
      <c r="O5538" s="543"/>
      <c r="P5538" s="507"/>
    </row>
    <row r="5539" spans="2:16" ht="18.75" customHeight="1">
      <c r="B5539" s="540"/>
      <c r="C5539" s="540"/>
      <c r="D5539" s="540"/>
      <c r="E5539" s="540"/>
      <c r="F5539" s="542"/>
      <c r="G5539" s="506"/>
      <c r="H5539" s="543"/>
      <c r="I5539" s="543"/>
      <c r="J5539" s="543"/>
      <c r="K5539" s="549"/>
      <c r="L5539" s="549"/>
      <c r="M5539" s="549"/>
      <c r="N5539" s="543"/>
      <c r="O5539" s="543"/>
      <c r="P5539" s="507"/>
    </row>
    <row r="5540" spans="2:16" ht="18.75" customHeight="1">
      <c r="B5540" s="540"/>
      <c r="C5540" s="540"/>
      <c r="D5540" s="540"/>
      <c r="E5540" s="540"/>
      <c r="F5540" s="542"/>
      <c r="G5540" s="506"/>
      <c r="H5540" s="543"/>
      <c r="I5540" s="543"/>
      <c r="J5540" s="543"/>
      <c r="K5540" s="549"/>
      <c r="L5540" s="549"/>
      <c r="M5540" s="549"/>
      <c r="N5540" s="543"/>
      <c r="O5540" s="543"/>
      <c r="P5540" s="507"/>
    </row>
    <row r="5541" spans="2:16" ht="18.75" customHeight="1">
      <c r="B5541" s="540"/>
      <c r="C5541" s="540"/>
      <c r="D5541" s="540"/>
      <c r="E5541" s="540"/>
      <c r="F5541" s="542"/>
      <c r="G5541" s="506"/>
      <c r="H5541" s="543"/>
      <c r="I5541" s="543"/>
      <c r="J5541" s="543"/>
      <c r="K5541" s="549"/>
      <c r="L5541" s="549"/>
      <c r="M5541" s="549"/>
      <c r="N5541" s="543"/>
      <c r="O5541" s="543"/>
      <c r="P5541" s="507"/>
    </row>
    <row r="5542" spans="2:16" ht="18.75" customHeight="1">
      <c r="B5542" s="540"/>
      <c r="C5542" s="540"/>
      <c r="D5542" s="540"/>
      <c r="E5542" s="540"/>
      <c r="F5542" s="542"/>
      <c r="G5542" s="506"/>
      <c r="H5542" s="543"/>
      <c r="I5542" s="543"/>
      <c r="J5542" s="543"/>
      <c r="K5542" s="549"/>
      <c r="L5542" s="549"/>
      <c r="M5542" s="549"/>
      <c r="N5542" s="543"/>
      <c r="O5542" s="543"/>
      <c r="P5542" s="507"/>
    </row>
    <row r="5543" spans="2:16" ht="18.75" customHeight="1">
      <c r="B5543" s="540"/>
      <c r="C5543" s="540"/>
      <c r="D5543" s="540"/>
      <c r="E5543" s="540"/>
      <c r="F5543" s="542"/>
      <c r="G5543" s="506"/>
      <c r="H5543" s="543"/>
      <c r="I5543" s="543"/>
      <c r="J5543" s="543"/>
      <c r="K5543" s="549"/>
      <c r="L5543" s="549"/>
      <c r="M5543" s="549"/>
      <c r="N5543" s="543"/>
      <c r="O5543" s="543"/>
      <c r="P5543" s="507"/>
    </row>
    <row r="5544" spans="2:16" ht="18.75" customHeight="1">
      <c r="B5544" s="540"/>
      <c r="C5544" s="540"/>
      <c r="D5544" s="540"/>
      <c r="E5544" s="540"/>
      <c r="F5544" s="542"/>
      <c r="G5544" s="506"/>
      <c r="H5544" s="543"/>
      <c r="I5544" s="543"/>
      <c r="J5544" s="543"/>
      <c r="K5544" s="549"/>
      <c r="L5544" s="549"/>
      <c r="M5544" s="549"/>
      <c r="N5544" s="543"/>
      <c r="O5544" s="543"/>
      <c r="P5544" s="507"/>
    </row>
    <row r="5545" spans="2:16" ht="18.75" customHeight="1">
      <c r="B5545" s="540"/>
      <c r="C5545" s="540"/>
      <c r="D5545" s="540"/>
      <c r="E5545" s="540"/>
      <c r="F5545" s="542"/>
      <c r="G5545" s="506"/>
      <c r="H5545" s="543"/>
      <c r="I5545" s="543"/>
      <c r="J5545" s="543"/>
      <c r="K5545" s="549"/>
      <c r="L5545" s="549"/>
      <c r="M5545" s="549"/>
      <c r="N5545" s="543"/>
      <c r="O5545" s="543"/>
      <c r="P5545" s="507"/>
    </row>
    <row r="5546" spans="2:16" ht="18.75" customHeight="1">
      <c r="B5546" s="540"/>
      <c r="C5546" s="540"/>
      <c r="D5546" s="540"/>
      <c r="E5546" s="540"/>
      <c r="F5546" s="542"/>
      <c r="G5546" s="506"/>
      <c r="H5546" s="543"/>
      <c r="I5546" s="543"/>
      <c r="J5546" s="543"/>
      <c r="K5546" s="549"/>
      <c r="L5546" s="549"/>
      <c r="M5546" s="549"/>
      <c r="N5546" s="543"/>
      <c r="O5546" s="543"/>
      <c r="P5546" s="507"/>
    </row>
    <row r="5547" spans="2:16" ht="18.75" customHeight="1">
      <c r="B5547" s="540"/>
      <c r="C5547" s="540"/>
      <c r="D5547" s="540"/>
      <c r="E5547" s="540"/>
      <c r="F5547" s="542"/>
      <c r="G5547" s="506"/>
      <c r="H5547" s="543"/>
      <c r="I5547" s="543"/>
      <c r="J5547" s="543"/>
      <c r="K5547" s="549"/>
      <c r="L5547" s="549"/>
      <c r="M5547" s="549"/>
      <c r="N5547" s="543"/>
      <c r="O5547" s="543"/>
      <c r="P5547" s="507"/>
    </row>
    <row r="5548" spans="2:16" ht="18.75" customHeight="1">
      <c r="B5548" s="540"/>
      <c r="C5548" s="540"/>
      <c r="D5548" s="540"/>
      <c r="E5548" s="540"/>
      <c r="F5548" s="542"/>
      <c r="G5548" s="506"/>
      <c r="H5548" s="543"/>
      <c r="I5548" s="543"/>
      <c r="J5548" s="543"/>
      <c r="K5548" s="549"/>
      <c r="L5548" s="549"/>
      <c r="M5548" s="549"/>
      <c r="N5548" s="543"/>
      <c r="O5548" s="543"/>
      <c r="P5548" s="507"/>
    </row>
    <row r="5549" spans="2:16" ht="18.75" customHeight="1">
      <c r="B5549" s="540"/>
      <c r="C5549" s="540"/>
      <c r="D5549" s="540"/>
      <c r="E5549" s="540"/>
      <c r="F5549" s="542"/>
      <c r="G5549" s="506"/>
      <c r="H5549" s="543"/>
      <c r="I5549" s="543"/>
      <c r="J5549" s="543"/>
      <c r="K5549" s="549"/>
      <c r="L5549" s="549"/>
      <c r="M5549" s="549"/>
      <c r="N5549" s="543"/>
      <c r="O5549" s="543"/>
      <c r="P5549" s="507"/>
    </row>
    <row r="5550" spans="2:16" ht="18.75" customHeight="1">
      <c r="B5550" s="540"/>
      <c r="C5550" s="540"/>
      <c r="D5550" s="540"/>
      <c r="E5550" s="540"/>
      <c r="F5550" s="542"/>
      <c r="G5550" s="506"/>
      <c r="H5550" s="543"/>
      <c r="I5550" s="543"/>
      <c r="J5550" s="543"/>
      <c r="K5550" s="549"/>
      <c r="L5550" s="549"/>
      <c r="M5550" s="549"/>
      <c r="N5550" s="543"/>
      <c r="O5550" s="543"/>
      <c r="P5550" s="507"/>
    </row>
    <row r="5551" spans="2:16" ht="18.75" customHeight="1">
      <c r="B5551" s="540"/>
      <c r="C5551" s="540"/>
      <c r="D5551" s="540"/>
      <c r="E5551" s="540"/>
      <c r="F5551" s="542"/>
      <c r="G5551" s="506"/>
      <c r="H5551" s="543"/>
      <c r="I5551" s="543"/>
      <c r="J5551" s="543"/>
      <c r="K5551" s="549"/>
      <c r="L5551" s="549"/>
      <c r="M5551" s="549"/>
      <c r="N5551" s="543"/>
      <c r="O5551" s="543"/>
      <c r="P5551" s="507"/>
    </row>
    <row r="5552" spans="2:16" ht="18.75" customHeight="1">
      <c r="B5552" s="540"/>
      <c r="C5552" s="540"/>
      <c r="D5552" s="540"/>
      <c r="E5552" s="540"/>
      <c r="F5552" s="542"/>
      <c r="G5552" s="506"/>
      <c r="H5552" s="543"/>
      <c r="I5552" s="543"/>
      <c r="J5552" s="543"/>
      <c r="K5552" s="549"/>
      <c r="L5552" s="549"/>
      <c r="M5552" s="549"/>
      <c r="N5552" s="543"/>
      <c r="O5552" s="543"/>
      <c r="P5552" s="507"/>
    </row>
    <row r="5553" spans="2:16" ht="18.75" customHeight="1">
      <c r="B5553" s="540"/>
      <c r="C5553" s="540"/>
      <c r="D5553" s="540"/>
      <c r="E5553" s="540"/>
      <c r="F5553" s="542"/>
      <c r="G5553" s="506"/>
      <c r="H5553" s="543"/>
      <c r="I5553" s="543"/>
      <c r="J5553" s="543"/>
      <c r="K5553" s="549"/>
      <c r="L5553" s="549"/>
      <c r="M5553" s="549"/>
      <c r="N5553" s="543"/>
      <c r="O5553" s="543"/>
      <c r="P5553" s="507"/>
    </row>
    <row r="5554" spans="2:16" ht="18.75" customHeight="1">
      <c r="B5554" s="540"/>
      <c r="C5554" s="540"/>
      <c r="D5554" s="540"/>
      <c r="E5554" s="540"/>
      <c r="F5554" s="542"/>
      <c r="G5554" s="506"/>
      <c r="H5554" s="543"/>
      <c r="I5554" s="543"/>
      <c r="J5554" s="543"/>
      <c r="K5554" s="549"/>
      <c r="L5554" s="549"/>
      <c r="M5554" s="549"/>
      <c r="N5554" s="543"/>
      <c r="O5554" s="543"/>
      <c r="P5554" s="507"/>
    </row>
    <row r="5555" spans="2:16" ht="18.75" customHeight="1">
      <c r="B5555" s="540"/>
      <c r="C5555" s="540"/>
      <c r="D5555" s="540"/>
      <c r="E5555" s="540"/>
      <c r="F5555" s="542"/>
      <c r="G5555" s="506"/>
      <c r="H5555" s="543"/>
      <c r="I5555" s="543"/>
      <c r="J5555" s="543"/>
      <c r="K5555" s="549"/>
      <c r="L5555" s="549"/>
      <c r="M5555" s="549"/>
      <c r="N5555" s="543"/>
      <c r="O5555" s="543"/>
      <c r="P5555" s="507"/>
    </row>
    <row r="5556" spans="2:16" ht="18.75" customHeight="1">
      <c r="B5556" s="540"/>
      <c r="C5556" s="540"/>
      <c r="D5556" s="540"/>
      <c r="E5556" s="540"/>
      <c r="F5556" s="542"/>
      <c r="G5556" s="506"/>
      <c r="H5556" s="543"/>
      <c r="I5556" s="543"/>
      <c r="J5556" s="543"/>
      <c r="K5556" s="549"/>
      <c r="L5556" s="549"/>
      <c r="M5556" s="549"/>
      <c r="N5556" s="543"/>
      <c r="O5556" s="543"/>
      <c r="P5556" s="507"/>
    </row>
    <row r="5557" spans="2:16" ht="18.75" customHeight="1">
      <c r="B5557" s="540"/>
      <c r="C5557" s="540"/>
      <c r="D5557" s="540"/>
      <c r="E5557" s="540"/>
      <c r="F5557" s="542"/>
      <c r="G5557" s="506"/>
      <c r="H5557" s="543"/>
      <c r="I5557" s="543"/>
      <c r="J5557" s="543"/>
      <c r="K5557" s="549"/>
      <c r="L5557" s="549"/>
      <c r="M5557" s="549"/>
      <c r="N5557" s="543"/>
      <c r="O5557" s="543"/>
      <c r="P5557" s="507"/>
    </row>
    <row r="5558" spans="2:16" ht="18.75" customHeight="1">
      <c r="B5558" s="540"/>
      <c r="C5558" s="540"/>
      <c r="D5558" s="540"/>
      <c r="E5558" s="540"/>
      <c r="F5558" s="542"/>
      <c r="G5558" s="506"/>
      <c r="H5558" s="543"/>
      <c r="I5558" s="543"/>
      <c r="J5558" s="543"/>
      <c r="K5558" s="549"/>
      <c r="L5558" s="549"/>
      <c r="M5558" s="549"/>
      <c r="N5558" s="543"/>
      <c r="O5558" s="543"/>
      <c r="P5558" s="507"/>
    </row>
    <row r="5559" spans="2:16" ht="18.75" customHeight="1">
      <c r="B5559" s="540"/>
      <c r="C5559" s="540"/>
      <c r="D5559" s="540"/>
      <c r="E5559" s="540"/>
      <c r="F5559" s="542"/>
      <c r="G5559" s="506"/>
      <c r="H5559" s="543"/>
      <c r="I5559" s="543"/>
      <c r="J5559" s="543"/>
      <c r="K5559" s="549"/>
      <c r="L5559" s="549"/>
      <c r="M5559" s="549"/>
      <c r="N5559" s="543"/>
      <c r="O5559" s="543"/>
      <c r="P5559" s="507"/>
    </row>
    <row r="5560" spans="2:16" ht="18.75" customHeight="1">
      <c r="B5560" s="540"/>
      <c r="C5560" s="540"/>
      <c r="D5560" s="540"/>
      <c r="E5560" s="540"/>
      <c r="F5560" s="542"/>
      <c r="G5560" s="506"/>
      <c r="H5560" s="543"/>
      <c r="I5560" s="543"/>
      <c r="J5560" s="543"/>
      <c r="K5560" s="549"/>
      <c r="L5560" s="549"/>
      <c r="M5560" s="549"/>
      <c r="N5560" s="543"/>
      <c r="O5560" s="543"/>
      <c r="P5560" s="507"/>
    </row>
    <row r="5561" spans="2:16" ht="18.75" customHeight="1">
      <c r="B5561" s="540"/>
      <c r="C5561" s="540"/>
      <c r="D5561" s="540"/>
      <c r="E5561" s="540"/>
      <c r="F5561" s="542"/>
      <c r="G5561" s="506"/>
      <c r="H5561" s="543"/>
      <c r="I5561" s="543"/>
      <c r="J5561" s="543"/>
      <c r="K5561" s="549"/>
      <c r="L5561" s="549"/>
      <c r="M5561" s="549"/>
      <c r="N5561" s="543"/>
      <c r="O5561" s="543"/>
      <c r="P5561" s="507"/>
    </row>
    <row r="5562" spans="2:16" ht="18.75" customHeight="1">
      <c r="B5562" s="540"/>
      <c r="C5562" s="540"/>
      <c r="D5562" s="540"/>
      <c r="E5562" s="540"/>
      <c r="F5562" s="542"/>
      <c r="G5562" s="506"/>
      <c r="H5562" s="543"/>
      <c r="I5562" s="543"/>
      <c r="J5562" s="543"/>
      <c r="K5562" s="549"/>
      <c r="L5562" s="549"/>
      <c r="M5562" s="549"/>
      <c r="N5562" s="543"/>
      <c r="O5562" s="543"/>
      <c r="P5562" s="507"/>
    </row>
    <row r="5563" spans="2:16" ht="18.75" customHeight="1">
      <c r="B5563" s="540"/>
      <c r="C5563" s="540"/>
      <c r="D5563" s="540"/>
      <c r="E5563" s="540"/>
      <c r="F5563" s="542"/>
      <c r="G5563" s="506"/>
      <c r="H5563" s="543"/>
      <c r="I5563" s="543"/>
      <c r="J5563" s="543"/>
      <c r="K5563" s="549"/>
      <c r="L5563" s="549"/>
      <c r="M5563" s="549"/>
      <c r="N5563" s="543"/>
      <c r="O5563" s="543"/>
      <c r="P5563" s="507"/>
    </row>
    <row r="5564" spans="2:16" ht="18.75" customHeight="1">
      <c r="B5564" s="540"/>
      <c r="C5564" s="540"/>
      <c r="D5564" s="540"/>
      <c r="E5564" s="540"/>
      <c r="F5564" s="542"/>
      <c r="G5564" s="506"/>
      <c r="H5564" s="543"/>
      <c r="I5564" s="543"/>
      <c r="J5564" s="543"/>
      <c r="K5564" s="549"/>
      <c r="L5564" s="549"/>
      <c r="M5564" s="549"/>
      <c r="N5564" s="543"/>
      <c r="O5564" s="543"/>
      <c r="P5564" s="507"/>
    </row>
    <row r="5565" spans="2:16" ht="18.75" customHeight="1">
      <c r="B5565" s="540"/>
      <c r="C5565" s="540"/>
      <c r="D5565" s="540"/>
      <c r="E5565" s="540"/>
      <c r="F5565" s="542"/>
      <c r="G5565" s="506"/>
      <c r="H5565" s="543"/>
      <c r="I5565" s="543"/>
      <c r="J5565" s="543"/>
      <c r="K5565" s="549"/>
      <c r="L5565" s="549"/>
      <c r="M5565" s="549"/>
      <c r="N5565" s="543"/>
      <c r="O5565" s="543"/>
      <c r="P5565" s="507"/>
    </row>
    <row r="5566" spans="2:16" ht="18.75" customHeight="1">
      <c r="B5566" s="540"/>
      <c r="C5566" s="540"/>
      <c r="D5566" s="540"/>
      <c r="E5566" s="540"/>
      <c r="F5566" s="542"/>
      <c r="G5566" s="506"/>
      <c r="H5566" s="543"/>
      <c r="I5566" s="543"/>
      <c r="J5566" s="543"/>
      <c r="K5566" s="549"/>
      <c r="L5566" s="549"/>
      <c r="M5566" s="549"/>
      <c r="N5566" s="543"/>
      <c r="O5566" s="543"/>
      <c r="P5566" s="507"/>
    </row>
    <row r="5567" spans="2:16" ht="18.75" customHeight="1">
      <c r="B5567" s="540"/>
      <c r="C5567" s="540"/>
      <c r="D5567" s="540"/>
      <c r="E5567" s="540"/>
      <c r="F5567" s="542"/>
      <c r="G5567" s="506"/>
      <c r="H5567" s="543"/>
      <c r="I5567" s="543"/>
      <c r="J5567" s="543"/>
      <c r="K5567" s="549"/>
      <c r="L5567" s="549"/>
      <c r="M5567" s="549"/>
      <c r="N5567" s="543"/>
      <c r="O5567" s="543"/>
      <c r="P5567" s="507"/>
    </row>
    <row r="5568" spans="2:16" ht="18.75" customHeight="1">
      <c r="B5568" s="540"/>
      <c r="C5568" s="540"/>
      <c r="D5568" s="540"/>
      <c r="E5568" s="540"/>
      <c r="F5568" s="542"/>
      <c r="G5568" s="506"/>
      <c r="H5568" s="543"/>
      <c r="I5568" s="543"/>
      <c r="J5568" s="543"/>
      <c r="K5568" s="549"/>
      <c r="L5568" s="549"/>
      <c r="M5568" s="549"/>
      <c r="N5568" s="543"/>
      <c r="O5568" s="543"/>
      <c r="P5568" s="507"/>
    </row>
    <row r="5569" spans="2:16" ht="18.75" customHeight="1">
      <c r="B5569" s="540"/>
      <c r="C5569" s="540"/>
      <c r="D5569" s="540"/>
      <c r="E5569" s="540"/>
      <c r="F5569" s="542"/>
      <c r="G5569" s="506"/>
      <c r="H5569" s="543"/>
      <c r="I5569" s="543"/>
      <c r="J5569" s="543"/>
      <c r="K5569" s="549"/>
      <c r="L5569" s="549"/>
      <c r="M5569" s="549"/>
      <c r="N5569" s="543"/>
      <c r="O5569" s="543"/>
      <c r="P5569" s="507"/>
    </row>
    <row r="5570" spans="2:16" ht="18.75" customHeight="1">
      <c r="B5570" s="540"/>
      <c r="C5570" s="540"/>
      <c r="D5570" s="540"/>
      <c r="E5570" s="540"/>
      <c r="F5570" s="542"/>
      <c r="G5570" s="506"/>
      <c r="H5570" s="543"/>
      <c r="I5570" s="543"/>
      <c r="J5570" s="543"/>
      <c r="K5570" s="549"/>
      <c r="L5570" s="549"/>
      <c r="M5570" s="549"/>
      <c r="N5570" s="543"/>
      <c r="O5570" s="543"/>
      <c r="P5570" s="507"/>
    </row>
    <row r="5571" spans="2:16" ht="18.75" customHeight="1">
      <c r="B5571" s="540"/>
      <c r="C5571" s="540"/>
      <c r="D5571" s="540"/>
      <c r="E5571" s="540"/>
      <c r="F5571" s="542"/>
      <c r="G5571" s="506"/>
      <c r="H5571" s="543"/>
      <c r="I5571" s="543"/>
      <c r="J5571" s="543"/>
      <c r="K5571" s="549"/>
      <c r="L5571" s="549"/>
      <c r="M5571" s="549"/>
      <c r="N5571" s="543"/>
      <c r="O5571" s="543"/>
      <c r="P5571" s="507"/>
    </row>
    <row r="5572" spans="2:16" ht="18.75" customHeight="1">
      <c r="B5572" s="540"/>
      <c r="C5572" s="540"/>
      <c r="D5572" s="540"/>
      <c r="E5572" s="540"/>
      <c r="F5572" s="542"/>
      <c r="G5572" s="506"/>
      <c r="H5572" s="543"/>
      <c r="I5572" s="543"/>
      <c r="J5572" s="543"/>
      <c r="K5572" s="549"/>
      <c r="L5572" s="549"/>
      <c r="M5572" s="549"/>
      <c r="N5572" s="543"/>
      <c r="O5572" s="543"/>
      <c r="P5572" s="507"/>
    </row>
    <row r="5573" spans="2:16" ht="18.75" customHeight="1">
      <c r="B5573" s="540"/>
      <c r="C5573" s="540"/>
      <c r="D5573" s="540"/>
      <c r="E5573" s="540"/>
      <c r="F5573" s="542"/>
      <c r="G5573" s="506"/>
      <c r="H5573" s="543"/>
      <c r="I5573" s="543"/>
      <c r="J5573" s="543"/>
      <c r="K5573" s="549"/>
      <c r="L5573" s="549"/>
      <c r="M5573" s="549"/>
      <c r="N5573" s="543"/>
      <c r="O5573" s="543"/>
      <c r="P5573" s="507"/>
    </row>
    <row r="5574" spans="2:16" ht="18.75" customHeight="1">
      <c r="B5574" s="540"/>
      <c r="C5574" s="540"/>
      <c r="D5574" s="540"/>
      <c r="E5574" s="540"/>
      <c r="F5574" s="542"/>
      <c r="G5574" s="506"/>
      <c r="H5574" s="543"/>
      <c r="I5574" s="543"/>
      <c r="J5574" s="543"/>
      <c r="K5574" s="549"/>
      <c r="L5574" s="549"/>
      <c r="M5574" s="549"/>
      <c r="N5574" s="543"/>
      <c r="O5574" s="543"/>
      <c r="P5574" s="507"/>
    </row>
    <row r="5575" spans="2:16" ht="18.75" customHeight="1">
      <c r="B5575" s="540"/>
      <c r="C5575" s="540"/>
      <c r="D5575" s="540"/>
      <c r="E5575" s="540"/>
      <c r="F5575" s="542"/>
      <c r="G5575" s="506"/>
      <c r="H5575" s="543"/>
      <c r="I5575" s="543"/>
      <c r="J5575" s="543"/>
      <c r="K5575" s="549"/>
      <c r="L5575" s="549"/>
      <c r="M5575" s="549"/>
      <c r="N5575" s="543"/>
      <c r="O5575" s="543"/>
      <c r="P5575" s="507"/>
    </row>
    <row r="5576" spans="2:16" ht="18.75" customHeight="1">
      <c r="B5576" s="540"/>
      <c r="C5576" s="540"/>
      <c r="D5576" s="540"/>
      <c r="E5576" s="540"/>
      <c r="F5576" s="542"/>
      <c r="G5576" s="506"/>
      <c r="H5576" s="543"/>
      <c r="I5576" s="543"/>
      <c r="J5576" s="543"/>
      <c r="K5576" s="549"/>
      <c r="L5576" s="549"/>
      <c r="M5576" s="549"/>
      <c r="N5576" s="543"/>
      <c r="O5576" s="543"/>
      <c r="P5576" s="507"/>
    </row>
    <row r="5577" spans="2:16" ht="18.75" customHeight="1">
      <c r="B5577" s="540"/>
      <c r="C5577" s="540"/>
      <c r="D5577" s="540"/>
      <c r="E5577" s="540"/>
      <c r="F5577" s="542"/>
      <c r="G5577" s="506"/>
      <c r="H5577" s="543"/>
      <c r="I5577" s="543"/>
      <c r="J5577" s="543"/>
      <c r="K5577" s="549"/>
      <c r="L5577" s="549"/>
      <c r="M5577" s="549"/>
      <c r="N5577" s="543"/>
      <c r="O5577" s="543"/>
      <c r="P5577" s="507"/>
    </row>
    <row r="5578" spans="2:16" ht="18.75" customHeight="1">
      <c r="B5578" s="540"/>
      <c r="C5578" s="540"/>
      <c r="D5578" s="540"/>
      <c r="E5578" s="540"/>
      <c r="F5578" s="542"/>
      <c r="G5578" s="506"/>
      <c r="H5578" s="543"/>
      <c r="I5578" s="543"/>
      <c r="J5578" s="543"/>
      <c r="K5578" s="549"/>
      <c r="L5578" s="549"/>
      <c r="M5578" s="549"/>
      <c r="N5578" s="543"/>
      <c r="O5578" s="543"/>
      <c r="P5578" s="507"/>
    </row>
    <row r="5579" spans="2:16" ht="18.75" customHeight="1">
      <c r="B5579" s="540"/>
      <c r="C5579" s="540"/>
      <c r="D5579" s="540"/>
      <c r="E5579" s="540"/>
      <c r="F5579" s="542"/>
      <c r="G5579" s="506"/>
      <c r="H5579" s="543"/>
      <c r="I5579" s="543"/>
      <c r="J5579" s="543"/>
      <c r="K5579" s="549"/>
      <c r="L5579" s="549"/>
      <c r="M5579" s="549"/>
      <c r="N5579" s="543"/>
      <c r="O5579" s="543"/>
      <c r="P5579" s="507"/>
    </row>
    <row r="5580" spans="2:16" ht="18.75" customHeight="1">
      <c r="B5580" s="540"/>
      <c r="C5580" s="540"/>
      <c r="D5580" s="540"/>
      <c r="E5580" s="540"/>
      <c r="F5580" s="542"/>
      <c r="G5580" s="506"/>
      <c r="H5580" s="543"/>
      <c r="I5580" s="543"/>
      <c r="J5580" s="543"/>
      <c r="K5580" s="549"/>
      <c r="L5580" s="549"/>
      <c r="M5580" s="549"/>
      <c r="N5580" s="543"/>
      <c r="O5580" s="543"/>
      <c r="P5580" s="507"/>
    </row>
    <row r="5581" spans="2:16" ht="18.75" customHeight="1">
      <c r="B5581" s="540"/>
      <c r="C5581" s="540"/>
      <c r="D5581" s="540"/>
      <c r="E5581" s="540"/>
      <c r="F5581" s="542"/>
      <c r="G5581" s="506"/>
      <c r="H5581" s="543"/>
      <c r="I5581" s="543"/>
      <c r="J5581" s="543"/>
      <c r="K5581" s="549"/>
      <c r="L5581" s="549"/>
      <c r="M5581" s="549"/>
      <c r="N5581" s="543"/>
      <c r="O5581" s="543"/>
      <c r="P5581" s="507"/>
    </row>
    <row r="5582" spans="2:16" ht="18.75" customHeight="1">
      <c r="B5582" s="540"/>
      <c r="C5582" s="540"/>
      <c r="D5582" s="540"/>
      <c r="E5582" s="540"/>
      <c r="F5582" s="542"/>
      <c r="G5582" s="506"/>
      <c r="H5582" s="543"/>
      <c r="I5582" s="543"/>
      <c r="J5582" s="543"/>
      <c r="K5582" s="549"/>
      <c r="L5582" s="549"/>
      <c r="M5582" s="549"/>
      <c r="N5582" s="543"/>
      <c r="O5582" s="543"/>
      <c r="P5582" s="507"/>
    </row>
    <row r="5583" spans="2:16" ht="18.75" customHeight="1">
      <c r="B5583" s="540"/>
      <c r="C5583" s="540"/>
      <c r="D5583" s="540"/>
      <c r="E5583" s="540"/>
      <c r="F5583" s="542"/>
      <c r="G5583" s="506"/>
      <c r="H5583" s="543"/>
      <c r="I5583" s="543"/>
      <c r="J5583" s="543"/>
      <c r="K5583" s="549"/>
      <c r="L5583" s="549"/>
      <c r="M5583" s="549"/>
      <c r="N5583" s="543"/>
      <c r="O5583" s="543"/>
      <c r="P5583" s="507"/>
    </row>
    <row r="5584" spans="2:16" ht="18.75" customHeight="1">
      <c r="B5584" s="540"/>
      <c r="C5584" s="540"/>
      <c r="D5584" s="540"/>
      <c r="E5584" s="540"/>
      <c r="F5584" s="542"/>
      <c r="G5584" s="506"/>
      <c r="H5584" s="543"/>
      <c r="I5584" s="543"/>
      <c r="J5584" s="543"/>
      <c r="K5584" s="549"/>
      <c r="L5584" s="549"/>
      <c r="M5584" s="549"/>
      <c r="N5584" s="543"/>
      <c r="O5584" s="543"/>
      <c r="P5584" s="507"/>
    </row>
    <row r="5585" spans="2:16" ht="18.75" customHeight="1">
      <c r="B5585" s="540"/>
      <c r="C5585" s="540"/>
      <c r="D5585" s="540"/>
      <c r="E5585" s="540"/>
      <c r="F5585" s="542"/>
      <c r="G5585" s="506"/>
      <c r="H5585" s="543"/>
      <c r="I5585" s="543"/>
      <c r="J5585" s="543"/>
      <c r="K5585" s="549"/>
      <c r="L5585" s="549"/>
      <c r="M5585" s="549"/>
      <c r="N5585" s="543"/>
      <c r="O5585" s="543"/>
      <c r="P5585" s="507"/>
    </row>
    <row r="5586" spans="2:16" ht="18.75" customHeight="1">
      <c r="B5586" s="540"/>
      <c r="C5586" s="540"/>
      <c r="D5586" s="540"/>
      <c r="E5586" s="540"/>
      <c r="F5586" s="542"/>
      <c r="G5586" s="506"/>
      <c r="H5586" s="543"/>
      <c r="I5586" s="543"/>
      <c r="J5586" s="543"/>
      <c r="K5586" s="549"/>
      <c r="L5586" s="549"/>
      <c r="M5586" s="549"/>
      <c r="N5586" s="543"/>
      <c r="O5586" s="543"/>
      <c r="P5586" s="507"/>
    </row>
    <row r="5587" spans="2:16" ht="18.75" customHeight="1">
      <c r="B5587" s="540"/>
      <c r="C5587" s="540"/>
      <c r="D5587" s="540"/>
      <c r="E5587" s="540"/>
      <c r="F5587" s="542"/>
      <c r="G5587" s="506"/>
      <c r="H5587" s="543"/>
      <c r="I5587" s="543"/>
      <c r="J5587" s="543"/>
      <c r="K5587" s="549"/>
      <c r="L5587" s="549"/>
      <c r="M5587" s="549"/>
      <c r="N5587" s="543"/>
      <c r="O5587" s="543"/>
      <c r="P5587" s="507"/>
    </row>
    <row r="5588" spans="2:16" ht="18.75" customHeight="1">
      <c r="B5588" s="540"/>
      <c r="C5588" s="540"/>
      <c r="D5588" s="540"/>
      <c r="E5588" s="540"/>
      <c r="F5588" s="542"/>
      <c r="G5588" s="506"/>
      <c r="H5588" s="543"/>
      <c r="I5588" s="543"/>
      <c r="J5588" s="543"/>
      <c r="K5588" s="549"/>
      <c r="L5588" s="549"/>
      <c r="M5588" s="549"/>
      <c r="N5588" s="543"/>
      <c r="O5588" s="543"/>
      <c r="P5588" s="507"/>
    </row>
    <row r="5589" spans="2:16" ht="18.75" customHeight="1">
      <c r="B5589" s="540"/>
      <c r="C5589" s="540"/>
      <c r="D5589" s="540"/>
      <c r="E5589" s="540"/>
      <c r="F5589" s="542"/>
      <c r="G5589" s="506"/>
      <c r="H5589" s="543"/>
      <c r="I5589" s="543"/>
      <c r="J5589" s="543"/>
      <c r="K5589" s="549"/>
      <c r="L5589" s="549"/>
      <c r="M5589" s="549"/>
      <c r="N5589" s="543"/>
      <c r="O5589" s="543"/>
      <c r="P5589" s="507"/>
    </row>
    <row r="5590" spans="2:16" ht="18.75" customHeight="1">
      <c r="B5590" s="540"/>
      <c r="C5590" s="540"/>
      <c r="D5590" s="540"/>
      <c r="E5590" s="540"/>
      <c r="F5590" s="542"/>
      <c r="G5590" s="506"/>
      <c r="H5590" s="543"/>
      <c r="I5590" s="543"/>
      <c r="J5590" s="543"/>
      <c r="K5590" s="549"/>
      <c r="L5590" s="549"/>
      <c r="M5590" s="549"/>
      <c r="N5590" s="543"/>
      <c r="O5590" s="543"/>
      <c r="P5590" s="507"/>
    </row>
    <row r="5591" spans="2:16" ht="18.75" customHeight="1">
      <c r="B5591" s="540"/>
      <c r="C5591" s="540"/>
      <c r="D5591" s="540"/>
      <c r="E5591" s="540"/>
      <c r="F5591" s="542"/>
      <c r="G5591" s="506"/>
      <c r="H5591" s="543"/>
      <c r="I5591" s="543"/>
      <c r="J5591" s="543"/>
      <c r="K5591" s="549"/>
      <c r="L5591" s="549"/>
      <c r="M5591" s="549"/>
      <c r="N5591" s="543"/>
      <c r="O5591" s="543"/>
      <c r="P5591" s="507"/>
    </row>
    <row r="5592" spans="2:16" ht="18.75" customHeight="1">
      <c r="B5592" s="540"/>
      <c r="C5592" s="540"/>
      <c r="D5592" s="540"/>
      <c r="E5592" s="540"/>
      <c r="F5592" s="542"/>
      <c r="G5592" s="506"/>
      <c r="H5592" s="543"/>
      <c r="I5592" s="543"/>
      <c r="J5592" s="543"/>
      <c r="K5592" s="549"/>
      <c r="L5592" s="549"/>
      <c r="M5592" s="549"/>
      <c r="N5592" s="543"/>
      <c r="O5592" s="543"/>
      <c r="P5592" s="507"/>
    </row>
    <row r="5593" spans="2:16" ht="18.75" customHeight="1">
      <c r="B5593" s="540"/>
      <c r="C5593" s="540"/>
      <c r="D5593" s="540"/>
      <c r="E5593" s="540"/>
      <c r="F5593" s="542"/>
      <c r="G5593" s="506"/>
      <c r="H5593" s="543"/>
      <c r="I5593" s="543"/>
      <c r="J5593" s="543"/>
      <c r="K5593" s="549"/>
      <c r="L5593" s="549"/>
      <c r="M5593" s="549"/>
      <c r="N5593" s="543"/>
      <c r="O5593" s="543"/>
      <c r="P5593" s="507"/>
    </row>
    <row r="5594" spans="2:16" ht="18.75" customHeight="1">
      <c r="B5594" s="540"/>
      <c r="C5594" s="540"/>
      <c r="D5594" s="540"/>
      <c r="E5594" s="540"/>
      <c r="F5594" s="542"/>
      <c r="G5594" s="506"/>
      <c r="H5594" s="543"/>
      <c r="I5594" s="543"/>
      <c r="J5594" s="543"/>
      <c r="K5594" s="549"/>
      <c r="L5594" s="549"/>
      <c r="M5594" s="549"/>
      <c r="N5594" s="543"/>
      <c r="O5594" s="543"/>
      <c r="P5594" s="507"/>
    </row>
    <row r="5595" spans="2:16" ht="18.75" customHeight="1">
      <c r="B5595" s="540"/>
      <c r="C5595" s="540"/>
      <c r="D5595" s="540"/>
      <c r="E5595" s="540"/>
      <c r="F5595" s="542"/>
      <c r="G5595" s="506"/>
      <c r="H5595" s="543"/>
      <c r="I5595" s="543"/>
      <c r="J5595" s="543"/>
      <c r="K5595" s="549"/>
      <c r="L5595" s="549"/>
      <c r="M5595" s="549"/>
      <c r="N5595" s="543"/>
      <c r="O5595" s="543"/>
      <c r="P5595" s="507"/>
    </row>
    <row r="5596" spans="2:16" ht="18.75" customHeight="1">
      <c r="B5596" s="540"/>
      <c r="C5596" s="540"/>
      <c r="D5596" s="540"/>
      <c r="E5596" s="540"/>
      <c r="F5596" s="542"/>
      <c r="G5596" s="506"/>
      <c r="H5596" s="543"/>
      <c r="I5596" s="543"/>
      <c r="J5596" s="543"/>
      <c r="K5596" s="549"/>
      <c r="L5596" s="549"/>
      <c r="M5596" s="549"/>
      <c r="N5596" s="543"/>
      <c r="O5596" s="543"/>
      <c r="P5596" s="507"/>
    </row>
    <row r="5597" spans="2:16" ht="18.75" customHeight="1">
      <c r="B5597" s="540"/>
      <c r="C5597" s="540"/>
      <c r="D5597" s="540"/>
      <c r="E5597" s="540"/>
      <c r="F5597" s="542"/>
      <c r="G5597" s="506"/>
      <c r="H5597" s="543"/>
      <c r="I5597" s="543"/>
      <c r="J5597" s="543"/>
      <c r="K5597" s="549"/>
      <c r="L5597" s="549"/>
      <c r="M5597" s="549"/>
      <c r="N5597" s="543"/>
      <c r="O5597" s="543"/>
      <c r="P5597" s="507"/>
    </row>
    <row r="5598" spans="2:16" ht="18.75" customHeight="1">
      <c r="B5598" s="540"/>
      <c r="C5598" s="540"/>
      <c r="D5598" s="540"/>
      <c r="E5598" s="540"/>
      <c r="F5598" s="542"/>
      <c r="G5598" s="506"/>
      <c r="H5598" s="543"/>
      <c r="I5598" s="543"/>
      <c r="J5598" s="543"/>
      <c r="K5598" s="549"/>
      <c r="L5598" s="549"/>
      <c r="M5598" s="549"/>
      <c r="N5598" s="543"/>
      <c r="O5598" s="543"/>
      <c r="P5598" s="507"/>
    </row>
    <row r="5599" spans="2:16" ht="18.75" customHeight="1">
      <c r="B5599" s="540"/>
      <c r="C5599" s="540"/>
      <c r="D5599" s="540"/>
      <c r="E5599" s="540"/>
      <c r="F5599" s="542"/>
      <c r="G5599" s="506"/>
      <c r="H5599" s="543"/>
      <c r="I5599" s="543"/>
      <c r="J5599" s="543"/>
      <c r="K5599" s="549"/>
      <c r="L5599" s="549"/>
      <c r="M5599" s="549"/>
      <c r="N5599" s="543"/>
      <c r="O5599" s="543"/>
      <c r="P5599" s="507"/>
    </row>
    <row r="5600" spans="2:16" ht="18.75" customHeight="1">
      <c r="B5600" s="540"/>
      <c r="C5600" s="540"/>
      <c r="D5600" s="540"/>
      <c r="E5600" s="540"/>
      <c r="F5600" s="542"/>
      <c r="G5600" s="506"/>
      <c r="H5600" s="543"/>
      <c r="I5600" s="543"/>
      <c r="J5600" s="543"/>
      <c r="K5600" s="549"/>
      <c r="L5600" s="549"/>
      <c r="M5600" s="549"/>
      <c r="N5600" s="543"/>
      <c r="O5600" s="543"/>
      <c r="P5600" s="507"/>
    </row>
    <row r="5601" spans="2:16" ht="18.75" customHeight="1">
      <c r="B5601" s="540"/>
      <c r="C5601" s="540"/>
      <c r="D5601" s="540"/>
      <c r="E5601" s="540"/>
      <c r="F5601" s="542"/>
      <c r="G5601" s="506"/>
      <c r="H5601" s="543"/>
      <c r="I5601" s="543"/>
      <c r="J5601" s="543"/>
      <c r="K5601" s="549"/>
      <c r="L5601" s="549"/>
      <c r="M5601" s="549"/>
      <c r="N5601" s="543"/>
      <c r="O5601" s="543"/>
      <c r="P5601" s="507"/>
    </row>
    <row r="5602" spans="2:16" ht="18.75" customHeight="1">
      <c r="B5602" s="540"/>
      <c r="C5602" s="540"/>
      <c r="D5602" s="540"/>
      <c r="E5602" s="540"/>
      <c r="F5602" s="542"/>
      <c r="G5602" s="506"/>
      <c r="H5602" s="543"/>
      <c r="I5602" s="543"/>
      <c r="J5602" s="543"/>
      <c r="K5602" s="549"/>
      <c r="L5602" s="549"/>
      <c r="M5602" s="549"/>
      <c r="N5602" s="543"/>
      <c r="O5602" s="543"/>
      <c r="P5602" s="507"/>
    </row>
    <row r="5603" spans="2:16" ht="18.75" customHeight="1">
      <c r="B5603" s="540"/>
      <c r="C5603" s="540"/>
      <c r="D5603" s="540"/>
      <c r="E5603" s="540"/>
      <c r="F5603" s="542"/>
      <c r="G5603" s="506"/>
      <c r="H5603" s="543"/>
      <c r="I5603" s="543"/>
      <c r="J5603" s="543"/>
      <c r="K5603" s="549"/>
      <c r="L5603" s="549"/>
      <c r="M5603" s="549"/>
      <c r="N5603" s="543"/>
      <c r="O5603" s="543"/>
      <c r="P5603" s="507"/>
    </row>
    <row r="5604" spans="2:16" ht="18.75" customHeight="1">
      <c r="B5604" s="540"/>
      <c r="C5604" s="540"/>
      <c r="D5604" s="540"/>
      <c r="E5604" s="540"/>
      <c r="F5604" s="542"/>
      <c r="G5604" s="506"/>
      <c r="H5604" s="543"/>
      <c r="I5604" s="543"/>
      <c r="J5604" s="543"/>
      <c r="K5604" s="549"/>
      <c r="L5604" s="549"/>
      <c r="M5604" s="549"/>
      <c r="N5604" s="543"/>
      <c r="O5604" s="543"/>
      <c r="P5604" s="507"/>
    </row>
    <row r="5605" spans="2:16" ht="18.75" customHeight="1">
      <c r="B5605" s="540"/>
      <c r="C5605" s="540"/>
      <c r="D5605" s="540"/>
      <c r="E5605" s="540"/>
      <c r="F5605" s="542"/>
      <c r="G5605" s="506"/>
      <c r="H5605" s="543"/>
      <c r="I5605" s="543"/>
      <c r="J5605" s="543"/>
      <c r="K5605" s="549"/>
      <c r="L5605" s="549"/>
      <c r="M5605" s="549"/>
      <c r="N5605" s="543"/>
      <c r="O5605" s="543"/>
      <c r="P5605" s="507"/>
    </row>
    <row r="5606" spans="2:16" ht="18.75" customHeight="1">
      <c r="B5606" s="540"/>
      <c r="C5606" s="540"/>
      <c r="D5606" s="540"/>
      <c r="E5606" s="540"/>
      <c r="F5606" s="542"/>
      <c r="G5606" s="506"/>
      <c r="H5606" s="543"/>
      <c r="I5606" s="543"/>
      <c r="J5606" s="543"/>
      <c r="K5606" s="549"/>
      <c r="L5606" s="549"/>
      <c r="M5606" s="549"/>
      <c r="N5606" s="543"/>
      <c r="O5606" s="543"/>
      <c r="P5606" s="507"/>
    </row>
    <row r="5607" spans="2:16" ht="18.75" customHeight="1">
      <c r="B5607" s="540"/>
      <c r="C5607" s="540"/>
      <c r="D5607" s="540"/>
      <c r="E5607" s="540"/>
      <c r="F5607" s="542"/>
      <c r="G5607" s="506"/>
      <c r="H5607" s="543"/>
      <c r="I5607" s="543"/>
      <c r="J5607" s="543"/>
      <c r="K5607" s="549"/>
      <c r="L5607" s="549"/>
      <c r="M5607" s="549"/>
      <c r="N5607" s="543"/>
      <c r="O5607" s="543"/>
      <c r="P5607" s="507"/>
    </row>
    <row r="5608" spans="2:16" ht="18.75" customHeight="1">
      <c r="B5608" s="540"/>
      <c r="C5608" s="540"/>
      <c r="D5608" s="540"/>
      <c r="E5608" s="540"/>
      <c r="F5608" s="542"/>
      <c r="G5608" s="506"/>
      <c r="H5608" s="543"/>
      <c r="I5608" s="543"/>
      <c r="J5608" s="543"/>
      <c r="K5608" s="549"/>
      <c r="L5608" s="549"/>
      <c r="M5608" s="549"/>
      <c r="N5608" s="543"/>
      <c r="O5608" s="543"/>
      <c r="P5608" s="507"/>
    </row>
    <row r="5609" spans="2:16" ht="18.75" customHeight="1">
      <c r="B5609" s="540"/>
      <c r="C5609" s="540"/>
      <c r="D5609" s="540"/>
      <c r="E5609" s="540"/>
      <c r="F5609" s="542"/>
      <c r="G5609" s="506"/>
      <c r="H5609" s="543"/>
      <c r="I5609" s="543"/>
      <c r="J5609" s="543"/>
      <c r="K5609" s="549"/>
      <c r="L5609" s="549"/>
      <c r="M5609" s="549"/>
      <c r="N5609" s="543"/>
      <c r="O5609" s="543"/>
      <c r="P5609" s="507"/>
    </row>
    <row r="5610" spans="2:16" ht="18.75" customHeight="1">
      <c r="B5610" s="540"/>
      <c r="C5610" s="540"/>
      <c r="D5610" s="540"/>
      <c r="E5610" s="540"/>
      <c r="F5610" s="542"/>
      <c r="G5610" s="506"/>
      <c r="H5610" s="543"/>
      <c r="I5610" s="543"/>
      <c r="J5610" s="543"/>
      <c r="K5610" s="549"/>
      <c r="L5610" s="549"/>
      <c r="M5610" s="549"/>
      <c r="N5610" s="543"/>
      <c r="O5610" s="543"/>
      <c r="P5610" s="507"/>
    </row>
    <row r="5611" spans="2:16" ht="18.75" customHeight="1">
      <c r="B5611" s="540"/>
      <c r="C5611" s="540"/>
      <c r="D5611" s="540"/>
      <c r="E5611" s="540"/>
      <c r="F5611" s="542"/>
      <c r="G5611" s="506"/>
      <c r="H5611" s="543"/>
      <c r="I5611" s="543"/>
      <c r="J5611" s="543"/>
      <c r="K5611" s="549"/>
      <c r="L5611" s="549"/>
      <c r="M5611" s="549"/>
      <c r="N5611" s="543"/>
      <c r="O5611" s="543"/>
      <c r="P5611" s="507"/>
    </row>
    <row r="5612" spans="2:16" ht="18.75" customHeight="1">
      <c r="B5612" s="540"/>
      <c r="C5612" s="540"/>
      <c r="D5612" s="540"/>
      <c r="E5612" s="540"/>
      <c r="F5612" s="542"/>
      <c r="G5612" s="506"/>
      <c r="H5612" s="543"/>
      <c r="I5612" s="543"/>
      <c r="J5612" s="543"/>
      <c r="K5612" s="549"/>
      <c r="L5612" s="549"/>
      <c r="M5612" s="549"/>
      <c r="N5612" s="543"/>
      <c r="O5612" s="543"/>
      <c r="P5612" s="507"/>
    </row>
    <row r="5613" spans="2:16" ht="18.75" customHeight="1">
      <c r="B5613" s="540"/>
      <c r="C5613" s="540"/>
      <c r="D5613" s="540"/>
      <c r="E5613" s="540"/>
      <c r="F5613" s="542"/>
      <c r="G5613" s="506"/>
      <c r="H5613" s="543"/>
      <c r="I5613" s="543"/>
      <c r="J5613" s="543"/>
      <c r="K5613" s="549"/>
      <c r="L5613" s="549"/>
      <c r="M5613" s="549"/>
      <c r="N5613" s="543"/>
      <c r="O5613" s="543"/>
      <c r="P5613" s="507"/>
    </row>
    <row r="5614" spans="2:16" ht="18.75" customHeight="1">
      <c r="B5614" s="540"/>
      <c r="C5614" s="540"/>
      <c r="D5614" s="540"/>
      <c r="E5614" s="540"/>
      <c r="F5614" s="542"/>
      <c r="G5614" s="506"/>
      <c r="H5614" s="543"/>
      <c r="I5614" s="543"/>
      <c r="J5614" s="543"/>
      <c r="K5614" s="549"/>
      <c r="L5614" s="549"/>
      <c r="M5614" s="549"/>
      <c r="N5614" s="543"/>
      <c r="O5614" s="543"/>
      <c r="P5614" s="507"/>
    </row>
    <row r="5615" spans="2:16" ht="18.75" customHeight="1">
      <c r="B5615" s="540"/>
      <c r="C5615" s="540"/>
      <c r="D5615" s="540"/>
      <c r="E5615" s="540"/>
      <c r="F5615" s="542"/>
      <c r="G5615" s="506"/>
      <c r="H5615" s="543"/>
      <c r="I5615" s="543"/>
      <c r="J5615" s="543"/>
      <c r="K5615" s="549"/>
      <c r="L5615" s="549"/>
      <c r="M5615" s="549"/>
      <c r="N5615" s="543"/>
      <c r="O5615" s="543"/>
      <c r="P5615" s="507"/>
    </row>
    <row r="5616" spans="2:16" ht="18.75" customHeight="1">
      <c r="B5616" s="540"/>
      <c r="C5616" s="540"/>
      <c r="D5616" s="540"/>
      <c r="E5616" s="540"/>
      <c r="F5616" s="542"/>
      <c r="G5616" s="506"/>
      <c r="H5616" s="543"/>
      <c r="I5616" s="543"/>
      <c r="J5616" s="543"/>
      <c r="K5616" s="549"/>
      <c r="L5616" s="549"/>
      <c r="M5616" s="549"/>
      <c r="N5616" s="543"/>
      <c r="O5616" s="543"/>
      <c r="P5616" s="507"/>
    </row>
    <row r="5617" spans="2:16" ht="18.75" customHeight="1">
      <c r="B5617" s="540"/>
      <c r="C5617" s="540"/>
      <c r="D5617" s="540"/>
      <c r="E5617" s="540"/>
      <c r="F5617" s="542"/>
      <c r="G5617" s="506"/>
      <c r="H5617" s="543"/>
      <c r="I5617" s="543"/>
      <c r="J5617" s="543"/>
      <c r="K5617" s="549"/>
      <c r="L5617" s="549"/>
      <c r="M5617" s="549"/>
      <c r="N5617" s="543"/>
      <c r="O5617" s="543"/>
      <c r="P5617" s="507"/>
    </row>
    <row r="5618" spans="2:16" ht="18.75" customHeight="1">
      <c r="B5618" s="540"/>
      <c r="C5618" s="540"/>
      <c r="D5618" s="540"/>
      <c r="E5618" s="540"/>
      <c r="F5618" s="542"/>
      <c r="G5618" s="506"/>
      <c r="H5618" s="543"/>
      <c r="I5618" s="543"/>
      <c r="J5618" s="543"/>
      <c r="K5618" s="549"/>
      <c r="L5618" s="549"/>
      <c r="M5618" s="549"/>
      <c r="N5618" s="543"/>
      <c r="O5618" s="543"/>
      <c r="P5618" s="507"/>
    </row>
    <row r="5619" spans="2:16" ht="18.75" customHeight="1">
      <c r="B5619" s="540"/>
      <c r="C5619" s="540"/>
      <c r="D5619" s="540"/>
      <c r="E5619" s="540"/>
      <c r="F5619" s="542"/>
      <c r="G5619" s="506"/>
      <c r="H5619" s="543"/>
      <c r="I5619" s="543"/>
      <c r="J5619" s="543"/>
      <c r="K5619" s="549"/>
      <c r="L5619" s="549"/>
      <c r="M5619" s="549"/>
      <c r="N5619" s="543"/>
      <c r="O5619" s="543"/>
      <c r="P5619" s="507"/>
    </row>
    <row r="5620" spans="2:16" ht="18.75" customHeight="1">
      <c r="B5620" s="540"/>
      <c r="C5620" s="540"/>
      <c r="D5620" s="540"/>
      <c r="E5620" s="540"/>
      <c r="F5620" s="542"/>
      <c r="G5620" s="506"/>
      <c r="H5620" s="543"/>
      <c r="I5620" s="543"/>
      <c r="J5620" s="543"/>
      <c r="K5620" s="549"/>
      <c r="L5620" s="549"/>
      <c r="M5620" s="549"/>
      <c r="N5620" s="543"/>
      <c r="O5620" s="543"/>
      <c r="P5620" s="507"/>
    </row>
    <row r="5621" spans="2:16" ht="18.75" customHeight="1">
      <c r="B5621" s="540"/>
      <c r="C5621" s="540"/>
      <c r="D5621" s="540"/>
      <c r="E5621" s="540"/>
      <c r="F5621" s="542"/>
      <c r="G5621" s="506"/>
      <c r="H5621" s="543"/>
      <c r="I5621" s="543"/>
      <c r="J5621" s="543"/>
      <c r="K5621" s="549"/>
      <c r="L5621" s="549"/>
      <c r="M5621" s="549"/>
      <c r="N5621" s="543"/>
      <c r="O5621" s="543"/>
      <c r="P5621" s="507"/>
    </row>
    <row r="5622" spans="2:16" ht="18.75" customHeight="1">
      <c r="B5622" s="540"/>
      <c r="C5622" s="540"/>
      <c r="D5622" s="540"/>
      <c r="E5622" s="540"/>
      <c r="F5622" s="542"/>
      <c r="G5622" s="506"/>
      <c r="H5622" s="543"/>
      <c r="I5622" s="543"/>
      <c r="J5622" s="543"/>
      <c r="K5622" s="549"/>
      <c r="L5622" s="549"/>
      <c r="M5622" s="549"/>
      <c r="N5622" s="543"/>
      <c r="O5622" s="543"/>
      <c r="P5622" s="507"/>
    </row>
    <row r="5623" spans="2:16" ht="18.75" customHeight="1">
      <c r="B5623" s="540"/>
      <c r="C5623" s="540"/>
      <c r="D5623" s="540"/>
      <c r="E5623" s="540"/>
      <c r="F5623" s="542"/>
      <c r="G5623" s="506"/>
      <c r="H5623" s="543"/>
      <c r="I5623" s="543"/>
      <c r="J5623" s="543"/>
      <c r="K5623" s="549"/>
      <c r="L5623" s="549"/>
      <c r="M5623" s="549"/>
      <c r="N5623" s="543"/>
      <c r="O5623" s="543"/>
      <c r="P5623" s="507"/>
    </row>
    <row r="5624" spans="2:16" ht="18.75" customHeight="1">
      <c r="B5624" s="540"/>
      <c r="C5624" s="540"/>
      <c r="D5624" s="540"/>
      <c r="E5624" s="540"/>
      <c r="F5624" s="542"/>
      <c r="G5624" s="506"/>
      <c r="H5624" s="543"/>
      <c r="I5624" s="543"/>
      <c r="J5624" s="543"/>
      <c r="K5624" s="549"/>
      <c r="L5624" s="549"/>
      <c r="M5624" s="549"/>
      <c r="N5624" s="543"/>
      <c r="O5624" s="543"/>
      <c r="P5624" s="507"/>
    </row>
    <row r="5625" spans="2:16" ht="18.75" customHeight="1">
      <c r="B5625" s="540"/>
      <c r="C5625" s="540"/>
      <c r="D5625" s="540"/>
      <c r="E5625" s="540"/>
      <c r="F5625" s="542"/>
      <c r="G5625" s="506"/>
      <c r="H5625" s="543"/>
      <c r="I5625" s="543"/>
      <c r="J5625" s="543"/>
      <c r="K5625" s="549"/>
      <c r="L5625" s="549"/>
      <c r="M5625" s="549"/>
      <c r="N5625" s="543"/>
      <c r="O5625" s="543"/>
      <c r="P5625" s="507"/>
    </row>
    <row r="5626" spans="2:16" ht="18.75" customHeight="1">
      <c r="B5626" s="540"/>
      <c r="C5626" s="540"/>
      <c r="D5626" s="540"/>
      <c r="E5626" s="540"/>
      <c r="F5626" s="542"/>
      <c r="G5626" s="506"/>
      <c r="H5626" s="543"/>
      <c r="I5626" s="543"/>
      <c r="J5626" s="543"/>
      <c r="K5626" s="549"/>
      <c r="L5626" s="549"/>
      <c r="M5626" s="549"/>
      <c r="N5626" s="543"/>
      <c r="O5626" s="543"/>
      <c r="P5626" s="507"/>
    </row>
    <row r="5627" spans="2:16" ht="18.75" customHeight="1">
      <c r="B5627" s="540"/>
      <c r="C5627" s="540"/>
      <c r="D5627" s="540"/>
      <c r="E5627" s="540"/>
      <c r="F5627" s="542"/>
      <c r="G5627" s="506"/>
      <c r="H5627" s="543"/>
      <c r="I5627" s="543"/>
      <c r="J5627" s="543"/>
      <c r="K5627" s="549"/>
      <c r="L5627" s="549"/>
      <c r="M5627" s="549"/>
      <c r="N5627" s="543"/>
      <c r="O5627" s="543"/>
      <c r="P5627" s="507"/>
    </row>
    <row r="5628" spans="2:16" ht="18.75" customHeight="1">
      <c r="B5628" s="540"/>
      <c r="C5628" s="540"/>
      <c r="D5628" s="540"/>
      <c r="E5628" s="540"/>
      <c r="F5628" s="542"/>
      <c r="G5628" s="506"/>
      <c r="H5628" s="543"/>
      <c r="I5628" s="543"/>
      <c r="J5628" s="543"/>
      <c r="K5628" s="549"/>
      <c r="L5628" s="549"/>
      <c r="M5628" s="549"/>
      <c r="N5628" s="543"/>
      <c r="O5628" s="543"/>
      <c r="P5628" s="507"/>
    </row>
    <row r="5629" spans="2:16" ht="18.75" customHeight="1">
      <c r="B5629" s="540"/>
      <c r="C5629" s="540"/>
      <c r="D5629" s="540"/>
      <c r="E5629" s="540"/>
      <c r="F5629" s="542"/>
      <c r="G5629" s="506"/>
      <c r="H5629" s="543"/>
      <c r="I5629" s="543"/>
      <c r="J5629" s="543"/>
      <c r="K5629" s="549"/>
      <c r="L5629" s="549"/>
      <c r="M5629" s="549"/>
      <c r="N5629" s="543"/>
      <c r="O5629" s="543"/>
      <c r="P5629" s="507"/>
    </row>
    <row r="5630" spans="2:16" ht="18.75" customHeight="1">
      <c r="B5630" s="540"/>
      <c r="C5630" s="540"/>
      <c r="D5630" s="540"/>
      <c r="E5630" s="540"/>
      <c r="F5630" s="542"/>
      <c r="G5630" s="506"/>
      <c r="H5630" s="543"/>
      <c r="I5630" s="543"/>
      <c r="J5630" s="543"/>
      <c r="K5630" s="549"/>
      <c r="L5630" s="549"/>
      <c r="M5630" s="549"/>
      <c r="N5630" s="543"/>
      <c r="O5630" s="543"/>
      <c r="P5630" s="507"/>
    </row>
    <row r="5631" spans="2:16" ht="18.75" customHeight="1">
      <c r="B5631" s="540"/>
      <c r="C5631" s="540"/>
      <c r="D5631" s="540"/>
      <c r="E5631" s="540"/>
      <c r="F5631" s="542"/>
      <c r="G5631" s="506"/>
      <c r="H5631" s="543"/>
      <c r="I5631" s="543"/>
      <c r="J5631" s="543"/>
      <c r="K5631" s="549"/>
      <c r="L5631" s="549"/>
      <c r="M5631" s="549"/>
      <c r="N5631" s="543"/>
      <c r="O5631" s="543"/>
      <c r="P5631" s="507"/>
    </row>
    <row r="5632" spans="2:16" ht="18.75" customHeight="1">
      <c r="B5632" s="540"/>
      <c r="C5632" s="540"/>
      <c r="D5632" s="540"/>
      <c r="E5632" s="540"/>
      <c r="F5632" s="542"/>
      <c r="G5632" s="506"/>
      <c r="H5632" s="543"/>
      <c r="I5632" s="543"/>
      <c r="J5632" s="543"/>
      <c r="K5632" s="549"/>
      <c r="L5632" s="549"/>
      <c r="M5632" s="549"/>
      <c r="N5632" s="543"/>
      <c r="O5632" s="543"/>
      <c r="P5632" s="507"/>
    </row>
    <row r="5633" spans="2:16" ht="18.75" customHeight="1">
      <c r="B5633" s="540"/>
      <c r="C5633" s="540"/>
      <c r="D5633" s="540"/>
      <c r="E5633" s="540"/>
      <c r="F5633" s="542"/>
      <c r="G5633" s="506"/>
      <c r="H5633" s="543"/>
      <c r="I5633" s="543"/>
      <c r="J5633" s="543"/>
      <c r="K5633" s="549"/>
      <c r="L5633" s="549"/>
      <c r="M5633" s="549"/>
      <c r="N5633" s="543"/>
      <c r="O5633" s="543"/>
      <c r="P5633" s="507"/>
    </row>
    <row r="5634" spans="2:16" ht="18.75" customHeight="1">
      <c r="B5634" s="540"/>
      <c r="C5634" s="540"/>
      <c r="D5634" s="540"/>
      <c r="E5634" s="540"/>
      <c r="F5634" s="542"/>
      <c r="G5634" s="506"/>
      <c r="H5634" s="543"/>
      <c r="I5634" s="543"/>
      <c r="J5634" s="543"/>
      <c r="K5634" s="549"/>
      <c r="L5634" s="549"/>
      <c r="M5634" s="549"/>
      <c r="N5634" s="543"/>
      <c r="O5634" s="543"/>
      <c r="P5634" s="507"/>
    </row>
    <row r="5635" spans="2:16" ht="18.75" customHeight="1">
      <c r="B5635" s="540"/>
      <c r="C5635" s="540"/>
      <c r="D5635" s="540"/>
      <c r="E5635" s="540"/>
      <c r="F5635" s="542"/>
      <c r="G5635" s="506"/>
      <c r="H5635" s="543"/>
      <c r="I5635" s="543"/>
      <c r="J5635" s="543"/>
      <c r="K5635" s="549"/>
      <c r="L5635" s="549"/>
      <c r="M5635" s="549"/>
      <c r="N5635" s="543"/>
      <c r="O5635" s="543"/>
      <c r="P5635" s="507"/>
    </row>
    <row r="5636" spans="2:16" ht="18.75" customHeight="1">
      <c r="B5636" s="540"/>
      <c r="C5636" s="540"/>
      <c r="D5636" s="540"/>
      <c r="E5636" s="540"/>
      <c r="F5636" s="542"/>
      <c r="G5636" s="506"/>
      <c r="H5636" s="543"/>
      <c r="I5636" s="543"/>
      <c r="J5636" s="543"/>
      <c r="K5636" s="549"/>
      <c r="L5636" s="549"/>
      <c r="M5636" s="549"/>
      <c r="N5636" s="543"/>
      <c r="O5636" s="543"/>
      <c r="P5636" s="507"/>
    </row>
    <row r="5637" spans="2:16" ht="18.75" customHeight="1">
      <c r="B5637" s="540"/>
      <c r="C5637" s="540"/>
      <c r="D5637" s="540"/>
      <c r="E5637" s="540"/>
      <c r="F5637" s="542"/>
      <c r="G5637" s="506"/>
      <c r="H5637" s="543"/>
      <c r="I5637" s="543"/>
      <c r="J5637" s="543"/>
      <c r="K5637" s="549"/>
      <c r="L5637" s="549"/>
      <c r="M5637" s="549"/>
      <c r="N5637" s="543"/>
      <c r="O5637" s="543"/>
      <c r="P5637" s="507"/>
    </row>
    <row r="5638" spans="2:16" ht="18.75" customHeight="1">
      <c r="B5638" s="540"/>
      <c r="C5638" s="540"/>
      <c r="D5638" s="540"/>
      <c r="E5638" s="540"/>
      <c r="F5638" s="542"/>
      <c r="G5638" s="506"/>
      <c r="H5638" s="543"/>
      <c r="I5638" s="543"/>
      <c r="J5638" s="543"/>
      <c r="K5638" s="549"/>
      <c r="L5638" s="549"/>
      <c r="M5638" s="549"/>
      <c r="N5638" s="543"/>
      <c r="O5638" s="543"/>
      <c r="P5638" s="507"/>
    </row>
    <row r="5639" spans="2:16" ht="18.75" customHeight="1">
      <c r="B5639" s="540"/>
      <c r="C5639" s="540"/>
      <c r="D5639" s="540"/>
      <c r="E5639" s="540"/>
      <c r="F5639" s="542"/>
      <c r="G5639" s="506"/>
      <c r="H5639" s="543"/>
      <c r="I5639" s="543"/>
      <c r="J5639" s="543"/>
      <c r="K5639" s="549"/>
      <c r="L5639" s="549"/>
      <c r="M5639" s="549"/>
      <c r="N5639" s="543"/>
      <c r="O5639" s="543"/>
      <c r="P5639" s="507"/>
    </row>
    <row r="5640" spans="2:16" ht="18.75" customHeight="1">
      <c r="B5640" s="540"/>
      <c r="C5640" s="540"/>
      <c r="D5640" s="540"/>
      <c r="E5640" s="540"/>
      <c r="F5640" s="542"/>
      <c r="G5640" s="506"/>
      <c r="H5640" s="543"/>
      <c r="I5640" s="543"/>
      <c r="J5640" s="543"/>
      <c r="K5640" s="549"/>
      <c r="L5640" s="549"/>
      <c r="M5640" s="549"/>
      <c r="N5640" s="543"/>
      <c r="O5640" s="543"/>
      <c r="P5640" s="507"/>
    </row>
    <row r="5641" spans="2:16" ht="18.75" customHeight="1">
      <c r="B5641" s="540"/>
      <c r="C5641" s="540"/>
      <c r="D5641" s="540"/>
      <c r="E5641" s="540"/>
      <c r="F5641" s="542"/>
      <c r="G5641" s="506"/>
      <c r="H5641" s="543"/>
      <c r="I5641" s="543"/>
      <c r="J5641" s="543"/>
      <c r="K5641" s="549"/>
      <c r="L5641" s="549"/>
      <c r="M5641" s="549"/>
      <c r="N5641" s="543"/>
      <c r="O5641" s="543"/>
      <c r="P5641" s="507"/>
    </row>
    <row r="5642" spans="2:16" ht="18.75" customHeight="1">
      <c r="B5642" s="540"/>
      <c r="C5642" s="540"/>
      <c r="D5642" s="540"/>
      <c r="E5642" s="540"/>
      <c r="F5642" s="542"/>
      <c r="G5642" s="506"/>
      <c r="H5642" s="543"/>
      <c r="I5642" s="543"/>
      <c r="J5642" s="543"/>
      <c r="K5642" s="549"/>
      <c r="L5642" s="549"/>
      <c r="M5642" s="549"/>
      <c r="N5642" s="543"/>
      <c r="O5642" s="543"/>
      <c r="P5642" s="507"/>
    </row>
    <row r="5643" spans="2:16" ht="18.75" customHeight="1">
      <c r="B5643" s="540"/>
      <c r="C5643" s="540"/>
      <c r="D5643" s="540"/>
      <c r="E5643" s="540"/>
      <c r="F5643" s="542"/>
      <c r="G5643" s="506"/>
      <c r="H5643" s="543"/>
      <c r="I5643" s="543"/>
      <c r="J5643" s="543"/>
      <c r="K5643" s="549"/>
      <c r="L5643" s="549"/>
      <c r="M5643" s="549"/>
      <c r="N5643" s="543"/>
      <c r="O5643" s="543"/>
      <c r="P5643" s="507"/>
    </row>
    <row r="5644" spans="2:16" ht="18.75" customHeight="1">
      <c r="B5644" s="540"/>
      <c r="C5644" s="540"/>
      <c r="D5644" s="540"/>
      <c r="E5644" s="540"/>
      <c r="F5644" s="542"/>
      <c r="G5644" s="506"/>
      <c r="H5644" s="543"/>
      <c r="I5644" s="543"/>
      <c r="J5644" s="543"/>
      <c r="K5644" s="549"/>
      <c r="L5644" s="549"/>
      <c r="M5644" s="549"/>
      <c r="N5644" s="543"/>
      <c r="O5644" s="543"/>
      <c r="P5644" s="507"/>
    </row>
    <row r="5645" spans="2:16" ht="18.75" customHeight="1">
      <c r="B5645" s="540"/>
      <c r="C5645" s="540"/>
      <c r="D5645" s="540"/>
      <c r="E5645" s="540"/>
      <c r="F5645" s="542"/>
      <c r="G5645" s="506"/>
      <c r="H5645" s="543"/>
      <c r="I5645" s="543"/>
      <c r="J5645" s="543"/>
      <c r="K5645" s="549"/>
      <c r="L5645" s="549"/>
      <c r="M5645" s="549"/>
      <c r="N5645" s="543"/>
      <c r="O5645" s="543"/>
      <c r="P5645" s="507"/>
    </row>
    <row r="5646" spans="2:16" ht="18.75" customHeight="1">
      <c r="B5646" s="540"/>
      <c r="C5646" s="540"/>
      <c r="D5646" s="540"/>
      <c r="E5646" s="540"/>
      <c r="F5646" s="542"/>
      <c r="G5646" s="506"/>
      <c r="H5646" s="543"/>
      <c r="I5646" s="543"/>
      <c r="J5646" s="543"/>
      <c r="K5646" s="549"/>
      <c r="L5646" s="549"/>
      <c r="M5646" s="549"/>
      <c r="N5646" s="543"/>
      <c r="O5646" s="543"/>
      <c r="P5646" s="507"/>
    </row>
    <row r="5647" spans="2:16" ht="18.75" customHeight="1">
      <c r="B5647" s="540"/>
      <c r="C5647" s="540"/>
      <c r="D5647" s="540"/>
      <c r="E5647" s="540"/>
      <c r="F5647" s="542"/>
      <c r="G5647" s="506"/>
      <c r="H5647" s="543"/>
      <c r="I5647" s="543"/>
      <c r="J5647" s="543"/>
      <c r="K5647" s="549"/>
      <c r="L5647" s="549"/>
      <c r="M5647" s="549"/>
      <c r="N5647" s="543"/>
      <c r="O5647" s="543"/>
      <c r="P5647" s="507"/>
    </row>
    <row r="5648" spans="2:16" ht="18.75" customHeight="1">
      <c r="B5648" s="540"/>
      <c r="C5648" s="540"/>
      <c r="D5648" s="540"/>
      <c r="E5648" s="540"/>
      <c r="F5648" s="542"/>
      <c r="G5648" s="506"/>
      <c r="H5648" s="543"/>
      <c r="I5648" s="543"/>
      <c r="J5648" s="543"/>
      <c r="K5648" s="549"/>
      <c r="L5648" s="549"/>
      <c r="M5648" s="549"/>
      <c r="N5648" s="543"/>
      <c r="O5648" s="543"/>
      <c r="P5648" s="507"/>
    </row>
    <row r="5649" spans="2:16" ht="18.75" customHeight="1">
      <c r="B5649" s="540"/>
      <c r="C5649" s="540"/>
      <c r="D5649" s="540"/>
      <c r="E5649" s="540"/>
      <c r="F5649" s="542"/>
      <c r="G5649" s="506"/>
      <c r="H5649" s="543"/>
      <c r="I5649" s="543"/>
      <c r="J5649" s="543"/>
      <c r="K5649" s="549"/>
      <c r="L5649" s="549"/>
      <c r="M5649" s="549"/>
      <c r="N5649" s="543"/>
      <c r="O5649" s="543"/>
      <c r="P5649" s="507"/>
    </row>
    <row r="5650" spans="2:16" ht="18.75" customHeight="1">
      <c r="B5650" s="540"/>
      <c r="C5650" s="540"/>
      <c r="D5650" s="540"/>
      <c r="E5650" s="540"/>
      <c r="F5650" s="542"/>
      <c r="G5650" s="506"/>
      <c r="H5650" s="543"/>
      <c r="I5650" s="543"/>
      <c r="J5650" s="543"/>
      <c r="K5650" s="549"/>
      <c r="L5650" s="549"/>
      <c r="M5650" s="549"/>
      <c r="N5650" s="543"/>
      <c r="O5650" s="543"/>
      <c r="P5650" s="507"/>
    </row>
    <row r="5651" spans="2:16" ht="18.75" customHeight="1">
      <c r="B5651" s="540"/>
      <c r="C5651" s="540"/>
      <c r="D5651" s="540"/>
      <c r="E5651" s="540"/>
      <c r="F5651" s="542"/>
      <c r="G5651" s="506"/>
      <c r="H5651" s="543"/>
      <c r="I5651" s="543"/>
      <c r="J5651" s="543"/>
      <c r="K5651" s="549"/>
      <c r="L5651" s="549"/>
      <c r="M5651" s="549"/>
      <c r="N5651" s="543"/>
      <c r="O5651" s="543"/>
      <c r="P5651" s="507"/>
    </row>
    <row r="5652" spans="2:16" ht="18.75" customHeight="1">
      <c r="B5652" s="540"/>
      <c r="C5652" s="540"/>
      <c r="D5652" s="540"/>
      <c r="E5652" s="540"/>
      <c r="F5652" s="542"/>
      <c r="G5652" s="506"/>
      <c r="H5652" s="543"/>
      <c r="I5652" s="543"/>
      <c r="J5652" s="543"/>
      <c r="K5652" s="549"/>
      <c r="L5652" s="549"/>
      <c r="M5652" s="549"/>
      <c r="N5652" s="543"/>
      <c r="O5652" s="543"/>
      <c r="P5652" s="507"/>
    </row>
    <row r="5653" spans="2:16" ht="18.75" customHeight="1">
      <c r="B5653" s="540"/>
      <c r="C5653" s="540"/>
      <c r="D5653" s="540"/>
      <c r="E5653" s="540"/>
      <c r="F5653" s="542"/>
      <c r="G5653" s="506"/>
      <c r="H5653" s="543"/>
      <c r="I5653" s="543"/>
      <c r="J5653" s="543"/>
      <c r="K5653" s="549"/>
      <c r="L5653" s="549"/>
      <c r="M5653" s="549"/>
      <c r="N5653" s="543"/>
      <c r="O5653" s="543"/>
      <c r="P5653" s="507"/>
    </row>
    <row r="5654" spans="2:16" ht="18.75" customHeight="1">
      <c r="B5654" s="540"/>
      <c r="C5654" s="540"/>
      <c r="D5654" s="540"/>
      <c r="E5654" s="540"/>
      <c r="F5654" s="542"/>
      <c r="G5654" s="506"/>
      <c r="H5654" s="543"/>
      <c r="I5654" s="543"/>
      <c r="J5654" s="543"/>
      <c r="K5654" s="549"/>
      <c r="L5654" s="549"/>
      <c r="M5654" s="549"/>
      <c r="N5654" s="543"/>
      <c r="O5654" s="543"/>
      <c r="P5654" s="507"/>
    </row>
    <row r="5655" spans="2:16" ht="18.75" customHeight="1">
      <c r="B5655" s="540"/>
      <c r="C5655" s="540"/>
      <c r="D5655" s="540"/>
      <c r="E5655" s="540"/>
      <c r="F5655" s="542"/>
      <c r="G5655" s="506"/>
      <c r="H5655" s="543"/>
      <c r="I5655" s="543"/>
      <c r="J5655" s="543"/>
      <c r="K5655" s="549"/>
      <c r="L5655" s="549"/>
      <c r="M5655" s="549"/>
      <c r="N5655" s="543"/>
      <c r="O5655" s="543"/>
      <c r="P5655" s="507"/>
    </row>
    <row r="5656" spans="2:16" ht="18.75" customHeight="1">
      <c r="B5656" s="540"/>
      <c r="C5656" s="540"/>
      <c r="D5656" s="540"/>
      <c r="E5656" s="540"/>
      <c r="F5656" s="542"/>
      <c r="G5656" s="506"/>
      <c r="H5656" s="543"/>
      <c r="I5656" s="543"/>
      <c r="J5656" s="543"/>
      <c r="K5656" s="549"/>
      <c r="L5656" s="549"/>
      <c r="M5656" s="549"/>
      <c r="N5656" s="543"/>
      <c r="O5656" s="543"/>
      <c r="P5656" s="507"/>
    </row>
    <row r="5657" spans="2:16" ht="18.75" customHeight="1">
      <c r="B5657" s="540"/>
      <c r="C5657" s="540"/>
      <c r="D5657" s="540"/>
      <c r="E5657" s="540"/>
      <c r="F5657" s="542"/>
      <c r="G5657" s="506"/>
      <c r="H5657" s="543"/>
      <c r="I5657" s="543"/>
      <c r="J5657" s="543"/>
      <c r="K5657" s="549"/>
      <c r="L5657" s="549"/>
      <c r="M5657" s="549"/>
      <c r="N5657" s="543"/>
      <c r="O5657" s="543"/>
      <c r="P5657" s="507"/>
    </row>
    <row r="5658" spans="2:16" ht="18.75" customHeight="1">
      <c r="B5658" s="540"/>
      <c r="C5658" s="540"/>
      <c r="D5658" s="540"/>
      <c r="E5658" s="540"/>
      <c r="F5658" s="542"/>
      <c r="G5658" s="506"/>
      <c r="H5658" s="543"/>
      <c r="I5658" s="543"/>
      <c r="J5658" s="543"/>
      <c r="K5658" s="549"/>
      <c r="L5658" s="549"/>
      <c r="M5658" s="549"/>
      <c r="N5658" s="543"/>
      <c r="O5658" s="543"/>
      <c r="P5658" s="507"/>
    </row>
    <row r="5659" spans="2:16" ht="18.75" customHeight="1">
      <c r="B5659" s="540"/>
      <c r="C5659" s="540"/>
      <c r="D5659" s="540"/>
      <c r="E5659" s="540"/>
      <c r="F5659" s="542"/>
      <c r="G5659" s="506"/>
      <c r="H5659" s="543"/>
      <c r="I5659" s="543"/>
      <c r="J5659" s="543"/>
      <c r="K5659" s="549"/>
      <c r="L5659" s="549"/>
      <c r="M5659" s="549"/>
      <c r="N5659" s="543"/>
      <c r="O5659" s="543"/>
      <c r="P5659" s="507"/>
    </row>
    <row r="5660" spans="2:16" ht="18.75" customHeight="1">
      <c r="B5660" s="540"/>
      <c r="C5660" s="540"/>
      <c r="D5660" s="540"/>
      <c r="E5660" s="540"/>
      <c r="F5660" s="542"/>
      <c r="G5660" s="506"/>
      <c r="H5660" s="543"/>
      <c r="I5660" s="543"/>
      <c r="J5660" s="543"/>
      <c r="K5660" s="549"/>
      <c r="L5660" s="549"/>
      <c r="M5660" s="549"/>
      <c r="N5660" s="543"/>
      <c r="O5660" s="543"/>
      <c r="P5660" s="507"/>
    </row>
    <row r="5661" spans="2:16" ht="18.75" customHeight="1">
      <c r="B5661" s="540"/>
      <c r="C5661" s="540"/>
      <c r="D5661" s="540"/>
      <c r="E5661" s="540"/>
      <c r="F5661" s="542"/>
      <c r="G5661" s="506"/>
      <c r="H5661" s="543"/>
      <c r="I5661" s="543"/>
      <c r="J5661" s="543"/>
      <c r="K5661" s="549"/>
      <c r="L5661" s="549"/>
      <c r="M5661" s="549"/>
      <c r="N5661" s="543"/>
      <c r="O5661" s="543"/>
      <c r="P5661" s="507"/>
    </row>
    <row r="5662" spans="2:16" ht="18.75" customHeight="1">
      <c r="B5662" s="540"/>
      <c r="C5662" s="540"/>
      <c r="D5662" s="540"/>
      <c r="E5662" s="540"/>
      <c r="F5662" s="542"/>
      <c r="G5662" s="506"/>
      <c r="H5662" s="543"/>
      <c r="I5662" s="543"/>
      <c r="J5662" s="543"/>
      <c r="K5662" s="549"/>
      <c r="L5662" s="549"/>
      <c r="M5662" s="549"/>
      <c r="N5662" s="543"/>
      <c r="O5662" s="543"/>
      <c r="P5662" s="507"/>
    </row>
    <row r="5663" spans="2:16" ht="18.75" customHeight="1">
      <c r="B5663" s="540"/>
      <c r="C5663" s="540"/>
      <c r="D5663" s="540"/>
      <c r="E5663" s="540"/>
      <c r="F5663" s="542"/>
      <c r="G5663" s="506"/>
      <c r="H5663" s="543"/>
      <c r="I5663" s="543"/>
      <c r="J5663" s="543"/>
      <c r="K5663" s="549"/>
      <c r="L5663" s="549"/>
      <c r="M5663" s="549"/>
      <c r="N5663" s="543"/>
      <c r="O5663" s="543"/>
      <c r="P5663" s="507"/>
    </row>
    <row r="5664" spans="2:16" ht="18.75" customHeight="1">
      <c r="B5664" s="540"/>
      <c r="C5664" s="540"/>
      <c r="D5664" s="540"/>
      <c r="E5664" s="540"/>
      <c r="F5664" s="542"/>
      <c r="G5664" s="506"/>
      <c r="H5664" s="543"/>
      <c r="I5664" s="543"/>
      <c r="J5664" s="543"/>
      <c r="K5664" s="549"/>
      <c r="L5664" s="549"/>
      <c r="M5664" s="549"/>
      <c r="N5664" s="543"/>
      <c r="O5664" s="543"/>
      <c r="P5664" s="507"/>
    </row>
    <row r="5665" spans="2:16" ht="18.75" customHeight="1">
      <c r="B5665" s="540"/>
      <c r="C5665" s="540"/>
      <c r="D5665" s="540"/>
      <c r="E5665" s="540"/>
      <c r="F5665" s="542"/>
      <c r="G5665" s="506"/>
      <c r="H5665" s="543"/>
      <c r="I5665" s="543"/>
      <c r="J5665" s="543"/>
      <c r="K5665" s="549"/>
      <c r="L5665" s="549"/>
      <c r="M5665" s="549"/>
      <c r="N5665" s="543"/>
      <c r="O5665" s="543"/>
      <c r="P5665" s="507"/>
    </row>
    <row r="5666" spans="2:16" ht="18.75" customHeight="1">
      <c r="B5666" s="540"/>
      <c r="C5666" s="540"/>
      <c r="D5666" s="540"/>
      <c r="E5666" s="540"/>
      <c r="F5666" s="542"/>
      <c r="G5666" s="506"/>
      <c r="H5666" s="543"/>
      <c r="I5666" s="543"/>
      <c r="J5666" s="543"/>
      <c r="K5666" s="549"/>
      <c r="L5666" s="549"/>
      <c r="M5666" s="549"/>
      <c r="N5666" s="543"/>
      <c r="O5666" s="543"/>
      <c r="P5666" s="507"/>
    </row>
    <row r="5667" spans="2:16" ht="18.75" customHeight="1">
      <c r="B5667" s="540"/>
      <c r="C5667" s="540"/>
      <c r="D5667" s="540"/>
      <c r="E5667" s="540"/>
      <c r="F5667" s="542"/>
      <c r="G5667" s="506"/>
      <c r="H5667" s="543"/>
      <c r="I5667" s="543"/>
      <c r="J5667" s="543"/>
      <c r="K5667" s="549"/>
      <c r="L5667" s="549"/>
      <c r="M5667" s="549"/>
      <c r="N5667" s="543"/>
      <c r="O5667" s="543"/>
      <c r="P5667" s="507"/>
    </row>
    <row r="5668" spans="2:16" ht="18.75" customHeight="1">
      <c r="B5668" s="540"/>
      <c r="C5668" s="540"/>
      <c r="D5668" s="540"/>
      <c r="E5668" s="540"/>
      <c r="F5668" s="542"/>
      <c r="G5668" s="506"/>
      <c r="H5668" s="543"/>
      <c r="I5668" s="543"/>
      <c r="J5668" s="543"/>
      <c r="K5668" s="549"/>
      <c r="L5668" s="549"/>
      <c r="M5668" s="549"/>
      <c r="N5668" s="543"/>
      <c r="O5668" s="543"/>
      <c r="P5668" s="507"/>
    </row>
    <row r="5669" spans="2:16" ht="18.75" customHeight="1">
      <c r="B5669" s="540"/>
      <c r="C5669" s="540"/>
      <c r="D5669" s="540"/>
      <c r="E5669" s="540"/>
      <c r="F5669" s="542"/>
      <c r="G5669" s="506"/>
      <c r="H5669" s="543"/>
      <c r="I5669" s="543"/>
      <c r="J5669" s="543"/>
      <c r="K5669" s="549"/>
      <c r="L5669" s="549"/>
      <c r="M5669" s="549"/>
      <c r="N5669" s="543"/>
      <c r="O5669" s="543"/>
      <c r="P5669" s="507"/>
    </row>
    <row r="5670" spans="2:16" ht="18.75" customHeight="1">
      <c r="B5670" s="540"/>
      <c r="C5670" s="540"/>
      <c r="D5670" s="540"/>
      <c r="E5670" s="540"/>
      <c r="F5670" s="542"/>
      <c r="G5670" s="506"/>
      <c r="H5670" s="543"/>
      <c r="I5670" s="543"/>
      <c r="J5670" s="543"/>
      <c r="K5670" s="549"/>
      <c r="L5670" s="549"/>
      <c r="M5670" s="549"/>
      <c r="N5670" s="543"/>
      <c r="O5670" s="543"/>
      <c r="P5670" s="507"/>
    </row>
    <row r="5671" spans="2:16" ht="18.75" customHeight="1">
      <c r="B5671" s="540"/>
      <c r="C5671" s="540"/>
      <c r="D5671" s="540"/>
      <c r="E5671" s="540"/>
      <c r="F5671" s="542"/>
      <c r="G5671" s="506"/>
      <c r="H5671" s="543"/>
      <c r="I5671" s="543"/>
      <c r="J5671" s="543"/>
      <c r="K5671" s="549"/>
      <c r="L5671" s="549"/>
      <c r="M5671" s="549"/>
      <c r="N5671" s="543"/>
      <c r="O5671" s="543"/>
      <c r="P5671" s="507"/>
    </row>
    <row r="5672" spans="2:16" ht="18.75" customHeight="1">
      <c r="B5672" s="540"/>
      <c r="C5672" s="540"/>
      <c r="D5672" s="540"/>
      <c r="E5672" s="540"/>
      <c r="F5672" s="542"/>
      <c r="G5672" s="506"/>
      <c r="H5672" s="543"/>
      <c r="I5672" s="543"/>
      <c r="J5672" s="543"/>
      <c r="K5672" s="549"/>
      <c r="L5672" s="549"/>
      <c r="M5672" s="549"/>
      <c r="N5672" s="543"/>
      <c r="O5672" s="543"/>
      <c r="P5672" s="507"/>
    </row>
    <row r="5673" spans="2:16" ht="18.75" customHeight="1">
      <c r="B5673" s="540"/>
      <c r="C5673" s="540"/>
      <c r="D5673" s="540"/>
      <c r="E5673" s="540"/>
      <c r="F5673" s="542"/>
      <c r="G5673" s="506"/>
      <c r="H5673" s="543"/>
      <c r="I5673" s="543"/>
      <c r="J5673" s="543"/>
      <c r="K5673" s="549"/>
      <c r="L5673" s="549"/>
      <c r="M5673" s="549"/>
      <c r="N5673" s="543"/>
      <c r="O5673" s="543"/>
      <c r="P5673" s="507"/>
    </row>
    <row r="5674" spans="2:16" ht="18.75" customHeight="1">
      <c r="B5674" s="540"/>
      <c r="C5674" s="540"/>
      <c r="D5674" s="540"/>
      <c r="E5674" s="540"/>
      <c r="F5674" s="542"/>
      <c r="G5674" s="506"/>
      <c r="H5674" s="543"/>
      <c r="I5674" s="543"/>
      <c r="J5674" s="543"/>
      <c r="K5674" s="549"/>
      <c r="L5674" s="549"/>
      <c r="M5674" s="549"/>
      <c r="N5674" s="543"/>
      <c r="O5674" s="543"/>
      <c r="P5674" s="507"/>
    </row>
    <row r="5675" spans="2:16" ht="18.75" customHeight="1">
      <c r="B5675" s="540"/>
      <c r="C5675" s="540"/>
      <c r="D5675" s="540"/>
      <c r="E5675" s="540"/>
      <c r="F5675" s="542"/>
      <c r="G5675" s="506"/>
      <c r="H5675" s="543"/>
      <c r="I5675" s="543"/>
      <c r="J5675" s="543"/>
      <c r="K5675" s="549"/>
      <c r="L5675" s="549"/>
      <c r="M5675" s="549"/>
      <c r="N5675" s="543"/>
      <c r="O5675" s="543"/>
      <c r="P5675" s="507"/>
    </row>
    <row r="5676" spans="2:16" ht="18.75" customHeight="1">
      <c r="B5676" s="540"/>
      <c r="C5676" s="540"/>
      <c r="D5676" s="540"/>
      <c r="E5676" s="540"/>
      <c r="F5676" s="542"/>
      <c r="G5676" s="506"/>
      <c r="H5676" s="543"/>
      <c r="I5676" s="543"/>
      <c r="J5676" s="543"/>
      <c r="K5676" s="549"/>
      <c r="L5676" s="549"/>
      <c r="M5676" s="549"/>
      <c r="N5676" s="543"/>
      <c r="O5676" s="543"/>
      <c r="P5676" s="507"/>
    </row>
    <row r="5677" spans="2:16" ht="18.75" customHeight="1">
      <c r="B5677" s="540"/>
      <c r="C5677" s="540"/>
      <c r="D5677" s="540"/>
      <c r="E5677" s="540"/>
      <c r="F5677" s="542"/>
      <c r="G5677" s="506"/>
      <c r="H5677" s="543"/>
      <c r="I5677" s="543"/>
      <c r="J5677" s="543"/>
      <c r="K5677" s="549"/>
      <c r="L5677" s="549"/>
      <c r="M5677" s="549"/>
      <c r="N5677" s="543"/>
      <c r="O5677" s="543"/>
      <c r="P5677" s="507"/>
    </row>
    <row r="5678" spans="2:16" ht="18.75" customHeight="1">
      <c r="B5678" s="540"/>
      <c r="C5678" s="540"/>
      <c r="D5678" s="540"/>
      <c r="E5678" s="540"/>
      <c r="F5678" s="542"/>
      <c r="G5678" s="506"/>
      <c r="H5678" s="543"/>
      <c r="I5678" s="543"/>
      <c r="J5678" s="543"/>
      <c r="K5678" s="549"/>
      <c r="L5678" s="549"/>
      <c r="M5678" s="549"/>
      <c r="N5678" s="543"/>
      <c r="O5678" s="543"/>
      <c r="P5678" s="507"/>
    </row>
    <row r="5679" spans="2:16" ht="18.75" customHeight="1">
      <c r="B5679" s="540"/>
      <c r="C5679" s="540"/>
      <c r="D5679" s="540"/>
      <c r="E5679" s="540"/>
      <c r="F5679" s="542"/>
      <c r="G5679" s="506"/>
      <c r="H5679" s="543"/>
      <c r="I5679" s="543"/>
      <c r="J5679" s="543"/>
      <c r="K5679" s="549"/>
      <c r="L5679" s="549"/>
      <c r="M5679" s="549"/>
      <c r="N5679" s="543"/>
      <c r="O5679" s="543"/>
      <c r="P5679" s="507"/>
    </row>
    <row r="5680" spans="2:16" ht="18.75" customHeight="1">
      <c r="B5680" s="540"/>
      <c r="C5680" s="540"/>
      <c r="D5680" s="540"/>
      <c r="E5680" s="540"/>
      <c r="F5680" s="542"/>
      <c r="G5680" s="506"/>
      <c r="H5680" s="543"/>
      <c r="I5680" s="543"/>
      <c r="J5680" s="543"/>
      <c r="K5680" s="549"/>
      <c r="L5680" s="549"/>
      <c r="M5680" s="549"/>
      <c r="N5680" s="543"/>
      <c r="O5680" s="543"/>
      <c r="P5680" s="507"/>
    </row>
    <row r="5681" spans="2:16" ht="18.75" customHeight="1">
      <c r="B5681" s="540"/>
      <c r="C5681" s="540"/>
      <c r="D5681" s="540"/>
      <c r="E5681" s="540"/>
      <c r="F5681" s="542"/>
      <c r="G5681" s="506"/>
      <c r="H5681" s="543"/>
      <c r="I5681" s="543"/>
      <c r="J5681" s="543"/>
      <c r="K5681" s="549"/>
      <c r="L5681" s="549"/>
      <c r="M5681" s="549"/>
      <c r="N5681" s="543"/>
      <c r="O5681" s="543"/>
      <c r="P5681" s="507"/>
    </row>
    <row r="5682" spans="2:16" ht="18.75" customHeight="1">
      <c r="B5682" s="540"/>
      <c r="C5682" s="540"/>
      <c r="D5682" s="540"/>
      <c r="E5682" s="540"/>
      <c r="F5682" s="542"/>
      <c r="G5682" s="506"/>
      <c r="H5682" s="543"/>
      <c r="I5682" s="543"/>
      <c r="J5682" s="543"/>
      <c r="K5682" s="549"/>
      <c r="L5682" s="549"/>
      <c r="M5682" s="549"/>
      <c r="N5682" s="543"/>
      <c r="O5682" s="543"/>
      <c r="P5682" s="507"/>
    </row>
    <row r="5683" spans="2:16" ht="18.75" customHeight="1">
      <c r="B5683" s="540"/>
      <c r="C5683" s="540"/>
      <c r="D5683" s="540"/>
      <c r="E5683" s="540"/>
      <c r="F5683" s="542"/>
      <c r="G5683" s="506"/>
      <c r="H5683" s="543"/>
      <c r="I5683" s="543"/>
      <c r="J5683" s="543"/>
      <c r="K5683" s="549"/>
      <c r="L5683" s="549"/>
      <c r="M5683" s="549"/>
      <c r="N5683" s="543"/>
      <c r="O5683" s="543"/>
      <c r="P5683" s="507"/>
    </row>
    <row r="5684" spans="2:16" ht="18.75" customHeight="1">
      <c r="B5684" s="540"/>
      <c r="C5684" s="540"/>
      <c r="D5684" s="540"/>
      <c r="E5684" s="540"/>
      <c r="F5684" s="542"/>
      <c r="G5684" s="506"/>
      <c r="H5684" s="543"/>
      <c r="I5684" s="543"/>
      <c r="J5684" s="543"/>
      <c r="K5684" s="549"/>
      <c r="L5684" s="549"/>
      <c r="M5684" s="549"/>
      <c r="N5684" s="543"/>
      <c r="O5684" s="543"/>
      <c r="P5684" s="507"/>
    </row>
    <row r="5685" spans="2:16" ht="18.75" customHeight="1">
      <c r="B5685" s="540"/>
      <c r="C5685" s="540"/>
      <c r="D5685" s="540"/>
      <c r="E5685" s="540"/>
      <c r="F5685" s="542"/>
      <c r="G5685" s="506"/>
      <c r="H5685" s="543"/>
      <c r="I5685" s="543"/>
      <c r="J5685" s="543"/>
      <c r="K5685" s="549"/>
      <c r="L5685" s="549"/>
      <c r="M5685" s="549"/>
      <c r="N5685" s="543"/>
      <c r="O5685" s="543"/>
      <c r="P5685" s="507"/>
    </row>
    <row r="5686" spans="2:16" ht="18.75" customHeight="1">
      <c r="B5686" s="540"/>
      <c r="C5686" s="540"/>
      <c r="D5686" s="540"/>
      <c r="E5686" s="540"/>
      <c r="F5686" s="542"/>
      <c r="G5686" s="506"/>
      <c r="H5686" s="543"/>
      <c r="I5686" s="543"/>
      <c r="J5686" s="543"/>
      <c r="K5686" s="549"/>
      <c r="L5686" s="549"/>
      <c r="M5686" s="549"/>
      <c r="N5686" s="543"/>
      <c r="O5686" s="543"/>
      <c r="P5686" s="507"/>
    </row>
    <row r="5687" spans="2:16" ht="18.75" customHeight="1">
      <c r="B5687" s="540"/>
      <c r="C5687" s="540"/>
      <c r="D5687" s="540"/>
      <c r="E5687" s="540"/>
      <c r="F5687" s="542"/>
      <c r="G5687" s="506"/>
      <c r="H5687" s="543"/>
      <c r="I5687" s="543"/>
      <c r="J5687" s="543"/>
      <c r="K5687" s="549"/>
      <c r="L5687" s="549"/>
      <c r="M5687" s="549"/>
      <c r="N5687" s="543"/>
      <c r="O5687" s="543"/>
      <c r="P5687" s="507"/>
    </row>
    <row r="5688" spans="2:16" ht="18.75" customHeight="1">
      <c r="B5688" s="540"/>
      <c r="C5688" s="540"/>
      <c r="D5688" s="540"/>
      <c r="E5688" s="540"/>
      <c r="F5688" s="542"/>
      <c r="G5688" s="506"/>
      <c r="H5688" s="543"/>
      <c r="I5688" s="543"/>
      <c r="J5688" s="543"/>
      <c r="K5688" s="549"/>
      <c r="L5688" s="549"/>
      <c r="M5688" s="549"/>
      <c r="N5688" s="543"/>
      <c r="O5688" s="543"/>
      <c r="P5688" s="507"/>
    </row>
    <row r="5689" spans="2:16" ht="18.75" customHeight="1">
      <c r="B5689" s="540"/>
      <c r="C5689" s="540"/>
      <c r="D5689" s="540"/>
      <c r="E5689" s="540"/>
      <c r="F5689" s="542"/>
      <c r="G5689" s="506"/>
      <c r="H5689" s="543"/>
      <c r="I5689" s="543"/>
      <c r="J5689" s="543"/>
      <c r="K5689" s="549"/>
      <c r="L5689" s="549"/>
      <c r="M5689" s="549"/>
      <c r="N5689" s="543"/>
      <c r="O5689" s="543"/>
      <c r="P5689" s="507"/>
    </row>
    <row r="5690" spans="2:16" ht="18.75" customHeight="1">
      <c r="B5690" s="540"/>
      <c r="C5690" s="540"/>
      <c r="D5690" s="540"/>
      <c r="E5690" s="540"/>
      <c r="F5690" s="542"/>
      <c r="G5690" s="506"/>
      <c r="H5690" s="543"/>
      <c r="I5690" s="543"/>
      <c r="J5690" s="543"/>
      <c r="K5690" s="549"/>
      <c r="L5690" s="549"/>
      <c r="M5690" s="549"/>
      <c r="N5690" s="543"/>
      <c r="O5690" s="543"/>
      <c r="P5690" s="507"/>
    </row>
    <row r="5691" spans="2:16" ht="18.75" customHeight="1">
      <c r="B5691" s="540"/>
      <c r="C5691" s="540"/>
      <c r="D5691" s="540"/>
      <c r="E5691" s="540"/>
      <c r="F5691" s="542"/>
      <c r="G5691" s="506"/>
      <c r="H5691" s="543"/>
      <c r="I5691" s="543"/>
      <c r="J5691" s="543"/>
      <c r="K5691" s="549"/>
      <c r="L5691" s="549"/>
      <c r="M5691" s="549"/>
      <c r="N5691" s="543"/>
      <c r="O5691" s="543"/>
      <c r="P5691" s="507"/>
    </row>
    <row r="5692" spans="2:16" ht="18.75" customHeight="1">
      <c r="B5692" s="540"/>
      <c r="C5692" s="540"/>
      <c r="D5692" s="540"/>
      <c r="E5692" s="540"/>
      <c r="F5692" s="542"/>
      <c r="G5692" s="506"/>
      <c r="H5692" s="543"/>
      <c r="I5692" s="543"/>
      <c r="J5692" s="543"/>
      <c r="K5692" s="549"/>
      <c r="L5692" s="549"/>
      <c r="M5692" s="549"/>
      <c r="N5692" s="543"/>
      <c r="O5692" s="543"/>
      <c r="P5692" s="507"/>
    </row>
    <row r="5693" spans="2:16" ht="18.75" customHeight="1">
      <c r="B5693" s="540"/>
      <c r="C5693" s="540"/>
      <c r="D5693" s="540"/>
      <c r="E5693" s="540"/>
      <c r="F5693" s="542"/>
      <c r="G5693" s="506"/>
      <c r="H5693" s="543"/>
      <c r="I5693" s="543"/>
      <c r="J5693" s="543"/>
      <c r="K5693" s="549"/>
      <c r="L5693" s="549"/>
      <c r="M5693" s="549"/>
      <c r="N5693" s="543"/>
      <c r="O5693" s="543"/>
      <c r="P5693" s="507"/>
    </row>
    <row r="5694" spans="2:16" ht="18.75" customHeight="1">
      <c r="B5694" s="540"/>
      <c r="C5694" s="540"/>
      <c r="D5694" s="540"/>
      <c r="E5694" s="540"/>
      <c r="F5694" s="542"/>
      <c r="G5694" s="506"/>
      <c r="H5694" s="543"/>
      <c r="I5694" s="543"/>
      <c r="J5694" s="543"/>
      <c r="K5694" s="549"/>
      <c r="L5694" s="549"/>
      <c r="M5694" s="549"/>
      <c r="N5694" s="543"/>
      <c r="O5694" s="543"/>
      <c r="P5694" s="507"/>
    </row>
    <row r="5695" spans="2:16" ht="18.75" customHeight="1">
      <c r="B5695" s="540"/>
      <c r="C5695" s="540"/>
      <c r="D5695" s="540"/>
      <c r="E5695" s="540"/>
      <c r="F5695" s="542"/>
      <c r="G5695" s="506"/>
      <c r="H5695" s="543"/>
      <c r="I5695" s="543"/>
      <c r="J5695" s="543"/>
      <c r="K5695" s="549"/>
      <c r="L5695" s="549"/>
      <c r="M5695" s="549"/>
      <c r="N5695" s="543"/>
      <c r="O5695" s="543"/>
      <c r="P5695" s="507"/>
    </row>
    <row r="5696" spans="2:16" ht="18.75" customHeight="1">
      <c r="B5696" s="540"/>
      <c r="C5696" s="540"/>
      <c r="D5696" s="540"/>
      <c r="E5696" s="540"/>
      <c r="F5696" s="542"/>
      <c r="G5696" s="506"/>
      <c r="H5696" s="543"/>
      <c r="I5696" s="543"/>
      <c r="J5696" s="543"/>
      <c r="K5696" s="549"/>
      <c r="L5696" s="549"/>
      <c r="M5696" s="549"/>
      <c r="N5696" s="543"/>
      <c r="O5696" s="543"/>
      <c r="P5696" s="507"/>
    </row>
    <row r="5697" spans="2:16" ht="18.75" customHeight="1">
      <c r="B5697" s="540"/>
      <c r="C5697" s="540"/>
      <c r="D5697" s="540"/>
      <c r="E5697" s="540"/>
      <c r="F5697" s="542"/>
      <c r="G5697" s="506"/>
      <c r="H5697" s="543"/>
      <c r="I5697" s="543"/>
      <c r="J5697" s="543"/>
      <c r="K5697" s="549"/>
      <c r="L5697" s="549"/>
      <c r="M5697" s="549"/>
      <c r="N5697" s="543"/>
      <c r="O5697" s="543"/>
      <c r="P5697" s="507"/>
    </row>
    <row r="5698" spans="2:16" ht="18.75" customHeight="1">
      <c r="B5698" s="540"/>
      <c r="C5698" s="540"/>
      <c r="D5698" s="540"/>
      <c r="E5698" s="540"/>
      <c r="F5698" s="542"/>
      <c r="G5698" s="506"/>
      <c r="H5698" s="543"/>
      <c r="I5698" s="543"/>
      <c r="J5698" s="543"/>
      <c r="K5698" s="549"/>
      <c r="L5698" s="549"/>
      <c r="M5698" s="549"/>
      <c r="N5698" s="543"/>
      <c r="O5698" s="543"/>
      <c r="P5698" s="507"/>
    </row>
    <row r="5699" spans="2:16" ht="18.75" customHeight="1">
      <c r="B5699" s="540"/>
      <c r="C5699" s="540"/>
      <c r="D5699" s="540"/>
      <c r="E5699" s="540"/>
      <c r="F5699" s="542"/>
      <c r="G5699" s="506"/>
      <c r="H5699" s="543"/>
      <c r="I5699" s="543"/>
      <c r="J5699" s="543"/>
      <c r="K5699" s="549"/>
      <c r="L5699" s="549"/>
      <c r="M5699" s="549"/>
      <c r="N5699" s="543"/>
      <c r="O5699" s="543"/>
      <c r="P5699" s="507"/>
    </row>
    <row r="5700" spans="2:16" ht="18.75" customHeight="1">
      <c r="B5700" s="540"/>
      <c r="C5700" s="540"/>
      <c r="D5700" s="540"/>
      <c r="E5700" s="540"/>
      <c r="F5700" s="542"/>
      <c r="G5700" s="506"/>
      <c r="H5700" s="543"/>
      <c r="I5700" s="543"/>
      <c r="J5700" s="543"/>
      <c r="K5700" s="549"/>
      <c r="L5700" s="549"/>
      <c r="M5700" s="549"/>
      <c r="N5700" s="543"/>
      <c r="O5700" s="543"/>
      <c r="P5700" s="507"/>
    </row>
    <row r="5701" spans="2:16" ht="18.75" customHeight="1">
      <c r="B5701" s="540"/>
      <c r="C5701" s="540"/>
      <c r="D5701" s="540"/>
      <c r="E5701" s="540"/>
      <c r="F5701" s="542"/>
      <c r="G5701" s="506"/>
      <c r="H5701" s="543"/>
      <c r="I5701" s="543"/>
      <c r="J5701" s="543"/>
      <c r="K5701" s="549"/>
      <c r="L5701" s="549"/>
      <c r="M5701" s="549"/>
      <c r="N5701" s="543"/>
      <c r="O5701" s="543"/>
      <c r="P5701" s="507"/>
    </row>
    <row r="5702" spans="2:16" ht="18.75" customHeight="1">
      <c r="B5702" s="540"/>
      <c r="C5702" s="540"/>
      <c r="D5702" s="540"/>
      <c r="E5702" s="540"/>
      <c r="F5702" s="542"/>
      <c r="G5702" s="506"/>
      <c r="H5702" s="543"/>
      <c r="I5702" s="543"/>
      <c r="J5702" s="543"/>
      <c r="K5702" s="549"/>
      <c r="L5702" s="549"/>
      <c r="M5702" s="549"/>
      <c r="N5702" s="543"/>
      <c r="O5702" s="543"/>
      <c r="P5702" s="507"/>
    </row>
    <row r="5703" spans="2:16" ht="18.75" customHeight="1">
      <c r="B5703" s="540"/>
      <c r="C5703" s="540"/>
      <c r="D5703" s="540"/>
      <c r="E5703" s="540"/>
      <c r="F5703" s="542"/>
      <c r="G5703" s="506"/>
      <c r="H5703" s="543"/>
      <c r="I5703" s="543"/>
      <c r="J5703" s="543"/>
      <c r="K5703" s="549"/>
      <c r="L5703" s="549"/>
      <c r="M5703" s="549"/>
      <c r="N5703" s="543"/>
      <c r="O5703" s="543"/>
      <c r="P5703" s="507"/>
    </row>
    <row r="5704" spans="2:16" ht="18.75" customHeight="1">
      <c r="B5704" s="540"/>
      <c r="C5704" s="540"/>
      <c r="D5704" s="540"/>
      <c r="E5704" s="540"/>
      <c r="F5704" s="542"/>
      <c r="G5704" s="506"/>
      <c r="H5704" s="543"/>
      <c r="I5704" s="543"/>
      <c r="J5704" s="543"/>
      <c r="K5704" s="549"/>
      <c r="L5704" s="549"/>
      <c r="M5704" s="549"/>
      <c r="N5704" s="543"/>
      <c r="O5704" s="543"/>
      <c r="P5704" s="507"/>
    </row>
    <row r="5705" spans="2:16" ht="18.75" customHeight="1">
      <c r="B5705" s="540"/>
      <c r="C5705" s="540"/>
      <c r="D5705" s="540"/>
      <c r="E5705" s="540"/>
      <c r="F5705" s="542"/>
      <c r="G5705" s="506"/>
      <c r="H5705" s="543"/>
      <c r="I5705" s="543"/>
      <c r="J5705" s="543"/>
      <c r="K5705" s="549"/>
      <c r="L5705" s="549"/>
      <c r="M5705" s="549"/>
      <c r="N5705" s="543"/>
      <c r="O5705" s="543"/>
      <c r="P5705" s="507"/>
    </row>
    <row r="5706" spans="2:16" ht="18.75" customHeight="1">
      <c r="B5706" s="540"/>
      <c r="C5706" s="540"/>
      <c r="D5706" s="540"/>
      <c r="E5706" s="540"/>
      <c r="F5706" s="542"/>
      <c r="G5706" s="506"/>
      <c r="H5706" s="543"/>
      <c r="I5706" s="543"/>
      <c r="J5706" s="543"/>
      <c r="K5706" s="549"/>
      <c r="L5706" s="549"/>
      <c r="M5706" s="549"/>
      <c r="N5706" s="543"/>
      <c r="O5706" s="543"/>
      <c r="P5706" s="507"/>
    </row>
    <row r="5707" spans="2:16" ht="18.75" customHeight="1">
      <c r="B5707" s="540"/>
      <c r="C5707" s="540"/>
      <c r="D5707" s="540"/>
      <c r="E5707" s="540"/>
      <c r="F5707" s="542"/>
      <c r="G5707" s="506"/>
      <c r="H5707" s="543"/>
      <c r="I5707" s="543"/>
      <c r="J5707" s="543"/>
      <c r="K5707" s="549"/>
      <c r="L5707" s="549"/>
      <c r="M5707" s="549"/>
      <c r="N5707" s="543"/>
      <c r="O5707" s="543"/>
      <c r="P5707" s="507"/>
    </row>
    <row r="5708" spans="2:16" ht="18.75" customHeight="1">
      <c r="B5708" s="540"/>
      <c r="C5708" s="540"/>
      <c r="D5708" s="540"/>
      <c r="E5708" s="540"/>
      <c r="F5708" s="542"/>
      <c r="G5708" s="506"/>
      <c r="H5708" s="543"/>
      <c r="I5708" s="543"/>
      <c r="J5708" s="543"/>
      <c r="K5708" s="549"/>
      <c r="L5708" s="549"/>
      <c r="M5708" s="549"/>
      <c r="N5708" s="543"/>
      <c r="O5708" s="543"/>
      <c r="P5708" s="507"/>
    </row>
    <row r="5709" spans="2:16" ht="18.75" customHeight="1">
      <c r="B5709" s="540"/>
      <c r="C5709" s="540"/>
      <c r="D5709" s="540"/>
      <c r="E5709" s="540"/>
      <c r="F5709" s="542"/>
      <c r="G5709" s="506"/>
      <c r="H5709" s="543"/>
      <c r="I5709" s="543"/>
      <c r="J5709" s="543"/>
      <c r="K5709" s="549"/>
      <c r="L5709" s="549"/>
      <c r="M5709" s="549"/>
      <c r="N5709" s="543"/>
      <c r="O5709" s="543"/>
      <c r="P5709" s="507"/>
    </row>
    <row r="5710" spans="2:16" ht="18.75" customHeight="1">
      <c r="B5710" s="540"/>
      <c r="C5710" s="540"/>
      <c r="D5710" s="540"/>
      <c r="E5710" s="540"/>
      <c r="F5710" s="542"/>
      <c r="G5710" s="506"/>
      <c r="H5710" s="543"/>
      <c r="I5710" s="543"/>
      <c r="J5710" s="543"/>
      <c r="K5710" s="549"/>
      <c r="L5710" s="549"/>
      <c r="M5710" s="549"/>
      <c r="N5710" s="543"/>
      <c r="O5710" s="543"/>
      <c r="P5710" s="507"/>
    </row>
    <row r="5711" spans="2:16" ht="18.75" customHeight="1">
      <c r="B5711" s="540"/>
      <c r="C5711" s="540"/>
      <c r="D5711" s="540"/>
      <c r="E5711" s="540"/>
      <c r="F5711" s="542"/>
      <c r="G5711" s="506"/>
      <c r="H5711" s="543"/>
      <c r="I5711" s="543"/>
      <c r="J5711" s="543"/>
      <c r="K5711" s="549"/>
      <c r="L5711" s="549"/>
      <c r="M5711" s="549"/>
      <c r="N5711" s="543"/>
      <c r="O5711" s="543"/>
      <c r="P5711" s="507"/>
    </row>
    <row r="5712" spans="2:16" ht="18.75" customHeight="1">
      <c r="B5712" s="540"/>
      <c r="C5712" s="540"/>
      <c r="D5712" s="540"/>
      <c r="E5712" s="540"/>
      <c r="F5712" s="542"/>
      <c r="G5712" s="506"/>
      <c r="H5712" s="543"/>
      <c r="I5712" s="543"/>
      <c r="J5712" s="543"/>
      <c r="K5712" s="549"/>
      <c r="L5712" s="549"/>
      <c r="M5712" s="549"/>
      <c r="N5712" s="543"/>
      <c r="O5712" s="543"/>
      <c r="P5712" s="507"/>
    </row>
    <row r="5713" spans="2:16" ht="18.75" customHeight="1">
      <c r="B5713" s="540"/>
      <c r="C5713" s="540"/>
      <c r="D5713" s="540"/>
      <c r="E5713" s="540"/>
      <c r="F5713" s="542"/>
      <c r="G5713" s="506"/>
      <c r="H5713" s="543"/>
      <c r="I5713" s="543"/>
      <c r="J5713" s="543"/>
      <c r="K5713" s="549"/>
      <c r="L5713" s="549"/>
      <c r="M5713" s="549"/>
      <c r="N5713" s="543"/>
      <c r="O5713" s="543"/>
      <c r="P5713" s="507"/>
    </row>
    <row r="5714" spans="2:16" ht="18.75" customHeight="1">
      <c r="B5714" s="540"/>
      <c r="C5714" s="540"/>
      <c r="D5714" s="540"/>
      <c r="E5714" s="540"/>
      <c r="F5714" s="542"/>
      <c r="G5714" s="506"/>
      <c r="H5714" s="543"/>
      <c r="I5714" s="543"/>
      <c r="J5714" s="543"/>
      <c r="K5714" s="549"/>
      <c r="L5714" s="549"/>
      <c r="M5714" s="549"/>
      <c r="N5714" s="543"/>
      <c r="O5714" s="543"/>
      <c r="P5714" s="507"/>
    </row>
    <row r="5715" spans="2:16" ht="18.75" customHeight="1">
      <c r="B5715" s="540"/>
      <c r="C5715" s="540"/>
      <c r="D5715" s="540"/>
      <c r="E5715" s="540"/>
      <c r="F5715" s="542"/>
      <c r="G5715" s="506"/>
      <c r="H5715" s="543"/>
      <c r="I5715" s="543"/>
      <c r="J5715" s="543"/>
      <c r="K5715" s="549"/>
      <c r="L5715" s="549"/>
      <c r="M5715" s="549"/>
      <c r="N5715" s="543"/>
      <c r="O5715" s="543"/>
      <c r="P5715" s="507"/>
    </row>
    <row r="5716" spans="2:16" ht="18.75" customHeight="1">
      <c r="B5716" s="540"/>
      <c r="C5716" s="540"/>
      <c r="D5716" s="540"/>
      <c r="E5716" s="540"/>
      <c r="F5716" s="542"/>
      <c r="G5716" s="506"/>
      <c r="H5716" s="543"/>
      <c r="I5716" s="543"/>
      <c r="J5716" s="543"/>
      <c r="K5716" s="549"/>
      <c r="L5716" s="549"/>
      <c r="M5716" s="549"/>
      <c r="N5716" s="543"/>
      <c r="O5716" s="543"/>
      <c r="P5716" s="507"/>
    </row>
    <row r="5717" spans="2:16" ht="18.75" customHeight="1">
      <c r="B5717" s="540"/>
      <c r="C5717" s="540"/>
      <c r="D5717" s="540"/>
      <c r="E5717" s="540"/>
      <c r="F5717" s="542"/>
      <c r="G5717" s="506"/>
      <c r="H5717" s="543"/>
      <c r="I5717" s="543"/>
      <c r="J5717" s="543"/>
      <c r="K5717" s="549"/>
      <c r="L5717" s="549"/>
      <c r="M5717" s="549"/>
      <c r="N5717" s="543"/>
      <c r="O5717" s="543"/>
      <c r="P5717" s="507"/>
    </row>
    <row r="5718" spans="2:16" ht="18.75" customHeight="1">
      <c r="B5718" s="540"/>
      <c r="C5718" s="540"/>
      <c r="D5718" s="540"/>
      <c r="E5718" s="540"/>
      <c r="F5718" s="542"/>
      <c r="G5718" s="506"/>
      <c r="H5718" s="543"/>
      <c r="I5718" s="543"/>
      <c r="J5718" s="543"/>
      <c r="K5718" s="549"/>
      <c r="L5718" s="549"/>
      <c r="M5718" s="549"/>
      <c r="N5718" s="543"/>
      <c r="O5718" s="543"/>
      <c r="P5718" s="507"/>
    </row>
    <row r="5719" spans="2:16" ht="18.75" customHeight="1">
      <c r="B5719" s="540"/>
      <c r="C5719" s="540"/>
      <c r="D5719" s="540"/>
      <c r="E5719" s="540"/>
      <c r="F5719" s="542"/>
      <c r="G5719" s="506"/>
      <c r="H5719" s="543"/>
      <c r="I5719" s="543"/>
      <c r="J5719" s="543"/>
      <c r="K5719" s="549"/>
      <c r="L5719" s="549"/>
      <c r="M5719" s="549"/>
      <c r="N5719" s="543"/>
      <c r="O5719" s="543"/>
      <c r="P5719" s="507"/>
    </row>
    <row r="5720" spans="2:16" ht="18.75" customHeight="1">
      <c r="B5720" s="540"/>
      <c r="C5720" s="540"/>
      <c r="D5720" s="540"/>
      <c r="E5720" s="540"/>
      <c r="F5720" s="542"/>
      <c r="G5720" s="506"/>
      <c r="H5720" s="543"/>
      <c r="I5720" s="543"/>
      <c r="J5720" s="543"/>
      <c r="K5720" s="549"/>
      <c r="L5720" s="549"/>
      <c r="M5720" s="549"/>
      <c r="N5720" s="543"/>
      <c r="O5720" s="543"/>
      <c r="P5720" s="507"/>
    </row>
    <row r="5721" spans="2:16" ht="18.75" customHeight="1">
      <c r="B5721" s="540"/>
      <c r="C5721" s="540"/>
      <c r="D5721" s="540"/>
      <c r="E5721" s="540"/>
      <c r="F5721" s="542"/>
      <c r="G5721" s="506"/>
      <c r="H5721" s="543"/>
      <c r="I5721" s="543"/>
      <c r="J5721" s="543"/>
      <c r="K5721" s="549"/>
      <c r="L5721" s="549"/>
      <c r="M5721" s="549"/>
      <c r="N5721" s="543"/>
      <c r="O5721" s="543"/>
      <c r="P5721" s="507"/>
    </row>
    <row r="5722" spans="2:16" ht="18.75" customHeight="1">
      <c r="B5722" s="540"/>
      <c r="C5722" s="540"/>
      <c r="D5722" s="540"/>
      <c r="E5722" s="540"/>
      <c r="F5722" s="542"/>
      <c r="G5722" s="506"/>
      <c r="H5722" s="543"/>
      <c r="I5722" s="543"/>
      <c r="J5722" s="543"/>
      <c r="K5722" s="549"/>
      <c r="L5722" s="549"/>
      <c r="M5722" s="549"/>
      <c r="N5722" s="543"/>
      <c r="O5722" s="543"/>
      <c r="P5722" s="507"/>
    </row>
    <row r="5723" spans="2:16" ht="18.75" customHeight="1">
      <c r="B5723" s="540"/>
      <c r="C5723" s="540"/>
      <c r="D5723" s="540"/>
      <c r="E5723" s="540"/>
      <c r="F5723" s="542"/>
      <c r="G5723" s="506"/>
      <c r="H5723" s="543"/>
      <c r="I5723" s="543"/>
      <c r="J5723" s="543"/>
      <c r="K5723" s="549"/>
      <c r="L5723" s="549"/>
      <c r="M5723" s="549"/>
      <c r="N5723" s="543"/>
      <c r="O5723" s="543"/>
      <c r="P5723" s="507"/>
    </row>
    <row r="5724" spans="2:16" ht="18.75" customHeight="1">
      <c r="B5724" s="540"/>
      <c r="C5724" s="540"/>
      <c r="D5724" s="540"/>
      <c r="E5724" s="540"/>
      <c r="F5724" s="542"/>
      <c r="G5724" s="506"/>
      <c r="H5724" s="543"/>
      <c r="I5724" s="543"/>
      <c r="J5724" s="543"/>
      <c r="K5724" s="549"/>
      <c r="L5724" s="549"/>
      <c r="M5724" s="549"/>
      <c r="N5724" s="543"/>
      <c r="O5724" s="543"/>
      <c r="P5724" s="507"/>
    </row>
    <row r="5725" spans="2:16" ht="18.75" customHeight="1">
      <c r="B5725" s="540"/>
      <c r="C5725" s="540"/>
      <c r="D5725" s="540"/>
      <c r="E5725" s="540"/>
      <c r="F5725" s="542"/>
      <c r="G5725" s="506"/>
      <c r="H5725" s="543"/>
      <c r="I5725" s="543"/>
      <c r="J5725" s="543"/>
      <c r="K5725" s="549"/>
      <c r="L5725" s="549"/>
      <c r="M5725" s="549"/>
      <c r="N5725" s="543"/>
      <c r="O5725" s="543"/>
      <c r="P5725" s="507"/>
    </row>
    <row r="5726" spans="2:16" ht="18.75" customHeight="1">
      <c r="B5726" s="540"/>
      <c r="C5726" s="540"/>
      <c r="D5726" s="540"/>
      <c r="E5726" s="540"/>
      <c r="F5726" s="542"/>
      <c r="G5726" s="506"/>
      <c r="H5726" s="543"/>
      <c r="I5726" s="543"/>
      <c r="J5726" s="543"/>
      <c r="K5726" s="549"/>
      <c r="L5726" s="549"/>
      <c r="M5726" s="549"/>
      <c r="N5726" s="543"/>
      <c r="O5726" s="543"/>
      <c r="P5726" s="507"/>
    </row>
    <row r="5727" spans="2:16" ht="18.75" customHeight="1">
      <c r="B5727" s="540"/>
      <c r="C5727" s="540"/>
      <c r="D5727" s="540"/>
      <c r="E5727" s="540"/>
      <c r="F5727" s="542"/>
      <c r="G5727" s="506"/>
      <c r="H5727" s="543"/>
      <c r="I5727" s="543"/>
      <c r="J5727" s="543"/>
      <c r="K5727" s="549"/>
      <c r="L5727" s="549"/>
      <c r="M5727" s="549"/>
      <c r="N5727" s="543"/>
      <c r="O5727" s="543"/>
      <c r="P5727" s="507"/>
    </row>
    <row r="5728" spans="2:16" ht="18.75" customHeight="1">
      <c r="B5728" s="540"/>
      <c r="C5728" s="540"/>
      <c r="D5728" s="540"/>
      <c r="E5728" s="540"/>
      <c r="F5728" s="542"/>
      <c r="G5728" s="506"/>
      <c r="H5728" s="543"/>
      <c r="I5728" s="543"/>
      <c r="J5728" s="543"/>
      <c r="K5728" s="549"/>
      <c r="L5728" s="549"/>
      <c r="M5728" s="549"/>
      <c r="N5728" s="543"/>
      <c r="O5728" s="543"/>
      <c r="P5728" s="507"/>
    </row>
    <row r="5729" spans="2:16" ht="18.75" customHeight="1">
      <c r="B5729" s="540"/>
      <c r="C5729" s="540"/>
      <c r="D5729" s="540"/>
      <c r="E5729" s="540"/>
      <c r="F5729" s="542"/>
      <c r="G5729" s="506"/>
      <c r="H5729" s="543"/>
      <c r="I5729" s="543"/>
      <c r="J5729" s="543"/>
      <c r="K5729" s="549"/>
      <c r="L5729" s="549"/>
      <c r="M5729" s="549"/>
      <c r="N5729" s="543"/>
      <c r="O5729" s="543"/>
      <c r="P5729" s="507"/>
    </row>
    <row r="5730" spans="2:16" ht="18.75" customHeight="1">
      <c r="B5730" s="540"/>
      <c r="C5730" s="540"/>
      <c r="D5730" s="540"/>
      <c r="E5730" s="540"/>
      <c r="F5730" s="542"/>
      <c r="G5730" s="506"/>
      <c r="H5730" s="543"/>
      <c r="I5730" s="543"/>
      <c r="J5730" s="543"/>
      <c r="K5730" s="549"/>
      <c r="L5730" s="549"/>
      <c r="M5730" s="549"/>
      <c r="N5730" s="543"/>
      <c r="O5730" s="543"/>
      <c r="P5730" s="507"/>
    </row>
    <row r="5731" spans="2:16" ht="18.75" customHeight="1">
      <c r="B5731" s="540"/>
      <c r="C5731" s="540"/>
      <c r="D5731" s="540"/>
      <c r="E5731" s="540"/>
      <c r="F5731" s="542"/>
      <c r="G5731" s="506"/>
      <c r="H5731" s="543"/>
      <c r="I5731" s="543"/>
      <c r="J5731" s="543"/>
      <c r="K5731" s="549"/>
      <c r="L5731" s="549"/>
      <c r="M5731" s="549"/>
      <c r="N5731" s="543"/>
      <c r="O5731" s="543"/>
      <c r="P5731" s="507"/>
    </row>
    <row r="5732" spans="2:16" ht="18.75" customHeight="1">
      <c r="B5732" s="540"/>
      <c r="C5732" s="540"/>
      <c r="D5732" s="540"/>
      <c r="E5732" s="540"/>
      <c r="F5732" s="542"/>
      <c r="G5732" s="506"/>
      <c r="H5732" s="543"/>
      <c r="I5732" s="543"/>
      <c r="J5732" s="543"/>
      <c r="K5732" s="549"/>
      <c r="L5732" s="549"/>
      <c r="M5732" s="549"/>
      <c r="N5732" s="543"/>
      <c r="O5732" s="543"/>
      <c r="P5732" s="507"/>
    </row>
    <row r="5733" spans="2:16" ht="18.75" customHeight="1">
      <c r="B5733" s="540"/>
      <c r="C5733" s="540"/>
      <c r="D5733" s="540"/>
      <c r="E5733" s="540"/>
      <c r="F5733" s="542"/>
      <c r="G5733" s="506"/>
      <c r="H5733" s="543"/>
      <c r="I5733" s="543"/>
      <c r="J5733" s="543"/>
      <c r="K5733" s="549"/>
      <c r="L5733" s="549"/>
      <c r="M5733" s="549"/>
      <c r="N5733" s="543"/>
      <c r="O5733" s="543"/>
      <c r="P5733" s="507"/>
    </row>
    <row r="5734" spans="2:16" ht="18.75" customHeight="1">
      <c r="B5734" s="540"/>
      <c r="C5734" s="540"/>
      <c r="D5734" s="540"/>
      <c r="E5734" s="540"/>
      <c r="F5734" s="542"/>
      <c r="G5734" s="506"/>
      <c r="H5734" s="543"/>
      <c r="I5734" s="543"/>
      <c r="J5734" s="543"/>
      <c r="K5734" s="549"/>
      <c r="L5734" s="549"/>
      <c r="M5734" s="549"/>
      <c r="N5734" s="543"/>
      <c r="O5734" s="543"/>
      <c r="P5734" s="507"/>
    </row>
    <row r="5735" spans="2:16" ht="18.75" customHeight="1">
      <c r="B5735" s="540"/>
      <c r="C5735" s="540"/>
      <c r="D5735" s="540"/>
      <c r="E5735" s="540"/>
      <c r="F5735" s="542"/>
      <c r="G5735" s="506"/>
      <c r="H5735" s="543"/>
      <c r="I5735" s="543"/>
      <c r="J5735" s="543"/>
      <c r="K5735" s="549"/>
      <c r="L5735" s="549"/>
      <c r="M5735" s="549"/>
      <c r="N5735" s="543"/>
      <c r="O5735" s="543"/>
      <c r="P5735" s="507"/>
    </row>
    <row r="5736" spans="2:16" ht="18.75" customHeight="1">
      <c r="B5736" s="540"/>
      <c r="C5736" s="540"/>
      <c r="D5736" s="540"/>
      <c r="E5736" s="540"/>
      <c r="F5736" s="542"/>
      <c r="G5736" s="506"/>
      <c r="H5736" s="543"/>
      <c r="I5736" s="543"/>
      <c r="J5736" s="543"/>
      <c r="K5736" s="549"/>
      <c r="L5736" s="549"/>
      <c r="M5736" s="549"/>
      <c r="N5736" s="543"/>
      <c r="O5736" s="543"/>
      <c r="P5736" s="507"/>
    </row>
    <row r="5737" spans="2:16" ht="18.75" customHeight="1">
      <c r="B5737" s="540"/>
      <c r="C5737" s="540"/>
      <c r="D5737" s="540"/>
      <c r="E5737" s="540"/>
      <c r="F5737" s="542"/>
      <c r="G5737" s="506"/>
      <c r="H5737" s="543"/>
      <c r="I5737" s="543"/>
      <c r="J5737" s="543"/>
      <c r="K5737" s="549"/>
      <c r="L5737" s="549"/>
      <c r="M5737" s="549"/>
      <c r="N5737" s="543"/>
      <c r="O5737" s="543"/>
      <c r="P5737" s="507"/>
    </row>
    <row r="5738" spans="2:16" ht="18.75" customHeight="1">
      <c r="B5738" s="540"/>
      <c r="C5738" s="540"/>
      <c r="D5738" s="540"/>
      <c r="E5738" s="540"/>
      <c r="F5738" s="542"/>
      <c r="G5738" s="506"/>
      <c r="H5738" s="543"/>
      <c r="I5738" s="543"/>
      <c r="J5738" s="543"/>
      <c r="K5738" s="549"/>
      <c r="L5738" s="549"/>
      <c r="M5738" s="549"/>
      <c r="N5738" s="543"/>
      <c r="O5738" s="543"/>
      <c r="P5738" s="507"/>
    </row>
    <row r="5739" spans="2:16" ht="18.75" customHeight="1">
      <c r="B5739" s="540"/>
      <c r="C5739" s="540"/>
      <c r="D5739" s="540"/>
      <c r="E5739" s="540"/>
      <c r="F5739" s="542"/>
      <c r="G5739" s="506"/>
      <c r="H5739" s="543"/>
      <c r="I5739" s="543"/>
      <c r="J5739" s="543"/>
      <c r="K5739" s="549"/>
      <c r="L5739" s="549"/>
      <c r="M5739" s="549"/>
      <c r="N5739" s="543"/>
      <c r="O5739" s="543"/>
      <c r="P5739" s="507"/>
    </row>
    <row r="5740" spans="2:16" ht="18.75" customHeight="1">
      <c r="B5740" s="540"/>
      <c r="C5740" s="540"/>
      <c r="D5740" s="540"/>
      <c r="E5740" s="540"/>
      <c r="F5740" s="542"/>
      <c r="G5740" s="506"/>
      <c r="H5740" s="543"/>
      <c r="I5740" s="543"/>
      <c r="J5740" s="543"/>
      <c r="K5740" s="549"/>
      <c r="L5740" s="549"/>
      <c r="M5740" s="549"/>
      <c r="N5740" s="543"/>
      <c r="O5740" s="543"/>
      <c r="P5740" s="507"/>
    </row>
    <row r="5741" spans="2:16" ht="18.75" customHeight="1">
      <c r="B5741" s="540"/>
      <c r="C5741" s="540"/>
      <c r="D5741" s="540"/>
      <c r="E5741" s="540"/>
      <c r="F5741" s="542"/>
      <c r="G5741" s="506"/>
      <c r="H5741" s="543"/>
      <c r="I5741" s="543"/>
      <c r="J5741" s="543"/>
      <c r="K5741" s="549"/>
      <c r="L5741" s="549"/>
      <c r="M5741" s="549"/>
      <c r="N5741" s="543"/>
      <c r="O5741" s="543"/>
      <c r="P5741" s="507"/>
    </row>
    <row r="5742" spans="2:16" ht="18.75" customHeight="1">
      <c r="B5742" s="540"/>
      <c r="C5742" s="540"/>
      <c r="D5742" s="540"/>
      <c r="E5742" s="540"/>
      <c r="F5742" s="542"/>
      <c r="G5742" s="506"/>
      <c r="H5742" s="543"/>
      <c r="I5742" s="543"/>
      <c r="J5742" s="543"/>
      <c r="K5742" s="549"/>
      <c r="L5742" s="549"/>
      <c r="M5742" s="549"/>
      <c r="N5742" s="543"/>
      <c r="O5742" s="543"/>
      <c r="P5742" s="507"/>
    </row>
    <row r="5743" spans="2:16" ht="18.75" customHeight="1">
      <c r="B5743" s="540"/>
      <c r="C5743" s="540"/>
      <c r="D5743" s="540"/>
      <c r="E5743" s="540"/>
      <c r="F5743" s="542"/>
      <c r="G5743" s="506"/>
      <c r="H5743" s="543"/>
      <c r="I5743" s="543"/>
      <c r="J5743" s="543"/>
      <c r="K5743" s="549"/>
      <c r="L5743" s="549"/>
      <c r="M5743" s="549"/>
      <c r="N5743" s="543"/>
      <c r="O5743" s="543"/>
      <c r="P5743" s="507"/>
    </row>
    <row r="5744" spans="2:16" ht="18.75" customHeight="1">
      <c r="B5744" s="540"/>
      <c r="C5744" s="540"/>
      <c r="D5744" s="540"/>
      <c r="E5744" s="540"/>
      <c r="F5744" s="542"/>
      <c r="G5744" s="506"/>
      <c r="H5744" s="543"/>
      <c r="I5744" s="543"/>
      <c r="J5744" s="543"/>
      <c r="K5744" s="549"/>
      <c r="L5744" s="549"/>
      <c r="M5744" s="549"/>
      <c r="N5744" s="543"/>
      <c r="O5744" s="543"/>
      <c r="P5744" s="507"/>
    </row>
    <row r="5745" spans="2:16" ht="18.75" customHeight="1">
      <c r="B5745" s="540"/>
      <c r="C5745" s="540"/>
      <c r="D5745" s="540"/>
      <c r="E5745" s="540"/>
      <c r="F5745" s="542"/>
      <c r="G5745" s="506"/>
      <c r="H5745" s="543"/>
      <c r="I5745" s="543"/>
      <c r="J5745" s="543"/>
      <c r="K5745" s="549"/>
      <c r="L5745" s="549"/>
      <c r="M5745" s="549"/>
      <c r="N5745" s="543"/>
      <c r="O5745" s="543"/>
      <c r="P5745" s="507"/>
    </row>
    <row r="5746" spans="2:16" ht="18.75" customHeight="1">
      <c r="B5746" s="540"/>
      <c r="C5746" s="540"/>
      <c r="D5746" s="540"/>
      <c r="E5746" s="540"/>
      <c r="F5746" s="542"/>
      <c r="G5746" s="506"/>
      <c r="H5746" s="543"/>
      <c r="I5746" s="543"/>
      <c r="J5746" s="543"/>
      <c r="K5746" s="549"/>
      <c r="L5746" s="549"/>
      <c r="M5746" s="549"/>
      <c r="N5746" s="543"/>
      <c r="O5746" s="543"/>
      <c r="P5746" s="507"/>
    </row>
    <row r="5747" spans="2:16" ht="18.75" customHeight="1">
      <c r="B5747" s="540"/>
      <c r="C5747" s="540"/>
      <c r="D5747" s="540"/>
      <c r="E5747" s="540"/>
      <c r="F5747" s="542"/>
      <c r="G5747" s="506"/>
      <c r="H5747" s="543"/>
      <c r="I5747" s="543"/>
      <c r="J5747" s="543"/>
      <c r="K5747" s="549"/>
      <c r="L5747" s="549"/>
      <c r="M5747" s="549"/>
      <c r="N5747" s="543"/>
      <c r="O5747" s="543"/>
      <c r="P5747" s="507"/>
    </row>
    <row r="5748" spans="2:16" ht="18.75" customHeight="1">
      <c r="B5748" s="540"/>
      <c r="C5748" s="540"/>
      <c r="D5748" s="540"/>
      <c r="E5748" s="540"/>
      <c r="F5748" s="542"/>
      <c r="G5748" s="506"/>
      <c r="H5748" s="543"/>
      <c r="I5748" s="543"/>
      <c r="J5748" s="543"/>
      <c r="K5748" s="549"/>
      <c r="L5748" s="549"/>
      <c r="M5748" s="549"/>
      <c r="N5748" s="543"/>
      <c r="O5748" s="543"/>
      <c r="P5748" s="507"/>
    </row>
    <row r="5749" spans="2:16" ht="18.75" customHeight="1">
      <c r="B5749" s="540"/>
      <c r="C5749" s="540"/>
      <c r="D5749" s="540"/>
      <c r="E5749" s="540"/>
      <c r="F5749" s="542"/>
      <c r="G5749" s="506"/>
      <c r="H5749" s="543"/>
      <c r="I5749" s="543"/>
      <c r="J5749" s="543"/>
      <c r="K5749" s="549"/>
      <c r="L5749" s="549"/>
      <c r="M5749" s="549"/>
      <c r="N5749" s="543"/>
      <c r="O5749" s="543"/>
      <c r="P5749" s="507"/>
    </row>
    <row r="5750" spans="2:16" ht="18.75" customHeight="1">
      <c r="B5750" s="540"/>
      <c r="C5750" s="540"/>
      <c r="D5750" s="540"/>
      <c r="E5750" s="540"/>
      <c r="F5750" s="542"/>
      <c r="G5750" s="506"/>
      <c r="H5750" s="543"/>
      <c r="I5750" s="543"/>
      <c r="J5750" s="543"/>
      <c r="K5750" s="549"/>
      <c r="L5750" s="549"/>
      <c r="M5750" s="549"/>
      <c r="N5750" s="543"/>
      <c r="O5750" s="543"/>
      <c r="P5750" s="507"/>
    </row>
    <row r="5751" spans="2:16" ht="18.75" customHeight="1">
      <c r="B5751" s="540"/>
      <c r="C5751" s="540"/>
      <c r="D5751" s="540"/>
      <c r="E5751" s="540"/>
      <c r="F5751" s="542"/>
      <c r="G5751" s="506"/>
      <c r="H5751" s="543"/>
      <c r="I5751" s="543"/>
      <c r="J5751" s="543"/>
      <c r="K5751" s="549"/>
      <c r="L5751" s="549"/>
      <c r="M5751" s="549"/>
      <c r="N5751" s="543"/>
      <c r="O5751" s="543"/>
      <c r="P5751" s="507"/>
    </row>
    <row r="5752" spans="2:16" ht="18.75" customHeight="1">
      <c r="B5752" s="540"/>
      <c r="C5752" s="540"/>
      <c r="D5752" s="540"/>
      <c r="E5752" s="540"/>
      <c r="F5752" s="542"/>
      <c r="G5752" s="506"/>
      <c r="H5752" s="543"/>
      <c r="I5752" s="543"/>
      <c r="J5752" s="543"/>
      <c r="K5752" s="549"/>
      <c r="L5752" s="549"/>
      <c r="M5752" s="549"/>
      <c r="N5752" s="543"/>
      <c r="O5752" s="543"/>
      <c r="P5752" s="507"/>
    </row>
    <row r="5753" spans="2:16" ht="18.75" customHeight="1">
      <c r="B5753" s="540"/>
      <c r="C5753" s="540"/>
      <c r="D5753" s="540"/>
      <c r="E5753" s="540"/>
      <c r="F5753" s="542"/>
      <c r="G5753" s="506"/>
      <c r="H5753" s="543"/>
      <c r="I5753" s="543"/>
      <c r="J5753" s="543"/>
      <c r="K5753" s="549"/>
      <c r="L5753" s="549"/>
      <c r="M5753" s="549"/>
      <c r="N5753" s="543"/>
      <c r="O5753" s="543"/>
      <c r="P5753" s="507"/>
    </row>
    <row r="5754" spans="2:16" ht="18.75" customHeight="1">
      <c r="B5754" s="540"/>
      <c r="C5754" s="540"/>
      <c r="D5754" s="540"/>
      <c r="E5754" s="540"/>
      <c r="F5754" s="542"/>
      <c r="G5754" s="506"/>
      <c r="H5754" s="543"/>
      <c r="I5754" s="543"/>
      <c r="J5754" s="543"/>
      <c r="K5754" s="549"/>
      <c r="L5754" s="549"/>
      <c r="M5754" s="549"/>
      <c r="N5754" s="543"/>
      <c r="O5754" s="543"/>
      <c r="P5754" s="507"/>
    </row>
    <row r="5755" spans="2:16" ht="18.75" customHeight="1">
      <c r="B5755" s="540"/>
      <c r="C5755" s="540"/>
      <c r="D5755" s="540"/>
      <c r="E5755" s="540"/>
      <c r="F5755" s="542"/>
      <c r="G5755" s="506"/>
      <c r="H5755" s="543"/>
      <c r="I5755" s="543"/>
      <c r="J5755" s="543"/>
      <c r="K5755" s="549"/>
      <c r="L5755" s="549"/>
      <c r="M5755" s="549"/>
      <c r="N5755" s="543"/>
      <c r="O5755" s="543"/>
      <c r="P5755" s="507"/>
    </row>
    <row r="5756" spans="2:16" ht="18.75" customHeight="1">
      <c r="B5756" s="540"/>
      <c r="C5756" s="540"/>
      <c r="D5756" s="540"/>
      <c r="E5756" s="540"/>
      <c r="F5756" s="542"/>
      <c r="G5756" s="506"/>
      <c r="H5756" s="543"/>
      <c r="I5756" s="543"/>
      <c r="J5756" s="543"/>
      <c r="K5756" s="549"/>
      <c r="L5756" s="549"/>
      <c r="M5756" s="549"/>
      <c r="N5756" s="543"/>
      <c r="O5756" s="543"/>
      <c r="P5756" s="507"/>
    </row>
    <row r="5757" spans="2:16" ht="18.75" customHeight="1">
      <c r="B5757" s="540"/>
      <c r="C5757" s="540"/>
      <c r="D5757" s="540"/>
      <c r="E5757" s="540"/>
      <c r="F5757" s="542"/>
      <c r="G5757" s="506"/>
      <c r="H5757" s="543"/>
      <c r="I5757" s="543"/>
      <c r="J5757" s="543"/>
      <c r="K5757" s="549"/>
      <c r="L5757" s="549"/>
      <c r="M5757" s="549"/>
      <c r="N5757" s="543"/>
      <c r="O5757" s="543"/>
      <c r="P5757" s="507"/>
    </row>
    <row r="5758" spans="2:16" ht="18.75" customHeight="1">
      <c r="B5758" s="540"/>
      <c r="C5758" s="540"/>
      <c r="D5758" s="540"/>
      <c r="E5758" s="540"/>
      <c r="F5758" s="542"/>
      <c r="G5758" s="506"/>
      <c r="H5758" s="543"/>
      <c r="I5758" s="543"/>
      <c r="J5758" s="543"/>
      <c r="K5758" s="549"/>
      <c r="L5758" s="549"/>
      <c r="M5758" s="549"/>
      <c r="N5758" s="543"/>
      <c r="O5758" s="543"/>
      <c r="P5758" s="507"/>
    </row>
    <row r="5759" spans="2:16" ht="18.75" customHeight="1">
      <c r="B5759" s="540"/>
      <c r="C5759" s="540"/>
      <c r="D5759" s="540"/>
      <c r="E5759" s="540"/>
      <c r="F5759" s="542"/>
      <c r="G5759" s="506"/>
      <c r="H5759" s="543"/>
      <c r="I5759" s="543"/>
      <c r="J5759" s="543"/>
      <c r="K5759" s="549"/>
      <c r="L5759" s="549"/>
      <c r="M5759" s="549"/>
      <c r="N5759" s="543"/>
      <c r="O5759" s="543"/>
      <c r="P5759" s="507"/>
    </row>
    <row r="5760" spans="2:16" ht="18.75" customHeight="1">
      <c r="B5760" s="540"/>
      <c r="C5760" s="540"/>
      <c r="D5760" s="540"/>
      <c r="E5760" s="540"/>
      <c r="F5760" s="542"/>
      <c r="G5760" s="506"/>
      <c r="H5760" s="543"/>
      <c r="I5760" s="543"/>
      <c r="J5760" s="543"/>
      <c r="K5760" s="549"/>
      <c r="L5760" s="549"/>
      <c r="M5760" s="549"/>
      <c r="N5760" s="543"/>
      <c r="O5760" s="543"/>
      <c r="P5760" s="507"/>
    </row>
    <row r="5761" spans="2:16" ht="18.75" customHeight="1">
      <c r="B5761" s="540"/>
      <c r="C5761" s="540"/>
      <c r="D5761" s="540"/>
      <c r="E5761" s="540"/>
      <c r="F5761" s="542"/>
      <c r="G5761" s="506"/>
      <c r="H5761" s="543"/>
      <c r="I5761" s="543"/>
      <c r="J5761" s="543"/>
      <c r="K5761" s="549"/>
      <c r="L5761" s="549"/>
      <c r="M5761" s="549"/>
      <c r="N5761" s="543"/>
      <c r="O5761" s="543"/>
      <c r="P5761" s="507"/>
    </row>
    <row r="5762" spans="2:16" ht="18.75" customHeight="1">
      <c r="B5762" s="540"/>
      <c r="C5762" s="540"/>
      <c r="D5762" s="540"/>
      <c r="E5762" s="540"/>
      <c r="F5762" s="542"/>
      <c r="G5762" s="506"/>
      <c r="H5762" s="543"/>
      <c r="I5762" s="543"/>
      <c r="J5762" s="543"/>
      <c r="K5762" s="549"/>
      <c r="L5762" s="549"/>
      <c r="M5762" s="549"/>
      <c r="N5762" s="543"/>
      <c r="O5762" s="543"/>
      <c r="P5762" s="507"/>
    </row>
    <row r="5763" spans="2:16" ht="18.75" customHeight="1">
      <c r="B5763" s="540"/>
      <c r="C5763" s="540"/>
      <c r="D5763" s="540"/>
      <c r="E5763" s="540"/>
      <c r="F5763" s="542"/>
      <c r="G5763" s="506"/>
      <c r="H5763" s="543"/>
      <c r="I5763" s="543"/>
      <c r="J5763" s="543"/>
      <c r="K5763" s="549"/>
      <c r="L5763" s="549"/>
      <c r="M5763" s="549"/>
      <c r="N5763" s="543"/>
      <c r="O5763" s="543"/>
      <c r="P5763" s="507"/>
    </row>
    <row r="5764" spans="2:16" ht="18.75" customHeight="1">
      <c r="B5764" s="540"/>
      <c r="C5764" s="540"/>
      <c r="D5764" s="540"/>
      <c r="E5764" s="540"/>
      <c r="F5764" s="542"/>
      <c r="G5764" s="506"/>
      <c r="H5764" s="543"/>
      <c r="I5764" s="543"/>
      <c r="J5764" s="543"/>
      <c r="K5764" s="549"/>
      <c r="L5764" s="549"/>
      <c r="M5764" s="549"/>
      <c r="N5764" s="543"/>
      <c r="O5764" s="543"/>
      <c r="P5764" s="507"/>
    </row>
    <row r="5765" spans="2:16" ht="18.75" customHeight="1">
      <c r="B5765" s="540"/>
      <c r="C5765" s="540"/>
      <c r="D5765" s="540"/>
      <c r="E5765" s="540"/>
      <c r="F5765" s="542"/>
      <c r="G5765" s="506"/>
      <c r="H5765" s="543"/>
      <c r="I5765" s="543"/>
      <c r="J5765" s="543"/>
      <c r="K5765" s="549"/>
      <c r="L5765" s="549"/>
      <c r="M5765" s="549"/>
      <c r="N5765" s="543"/>
      <c r="O5765" s="543"/>
      <c r="P5765" s="507"/>
    </row>
    <row r="5766" spans="2:16" ht="18.75" customHeight="1">
      <c r="B5766" s="540"/>
      <c r="C5766" s="540"/>
      <c r="D5766" s="540"/>
      <c r="E5766" s="540"/>
      <c r="F5766" s="542"/>
      <c r="G5766" s="506"/>
      <c r="H5766" s="543"/>
      <c r="I5766" s="543"/>
      <c r="J5766" s="543"/>
      <c r="K5766" s="549"/>
      <c r="L5766" s="549"/>
      <c r="M5766" s="549"/>
      <c r="N5766" s="543"/>
      <c r="O5766" s="543"/>
      <c r="P5766" s="507"/>
    </row>
    <row r="5767" spans="2:16" ht="18.75" customHeight="1">
      <c r="B5767" s="540"/>
      <c r="C5767" s="540"/>
      <c r="D5767" s="540"/>
      <c r="E5767" s="540"/>
      <c r="F5767" s="542"/>
      <c r="G5767" s="506"/>
      <c r="H5767" s="543"/>
      <c r="I5767" s="543"/>
      <c r="J5767" s="543"/>
      <c r="K5767" s="549"/>
      <c r="L5767" s="549"/>
      <c r="M5767" s="549"/>
      <c r="N5767" s="543"/>
      <c r="O5767" s="543"/>
      <c r="P5767" s="507"/>
    </row>
    <row r="5768" spans="2:16" ht="18.75" customHeight="1">
      <c r="B5768" s="540"/>
      <c r="C5768" s="540"/>
      <c r="D5768" s="540"/>
      <c r="E5768" s="540"/>
      <c r="F5768" s="542"/>
      <c r="G5768" s="506"/>
      <c r="H5768" s="543"/>
      <c r="I5768" s="543"/>
      <c r="J5768" s="543"/>
      <c r="K5768" s="549"/>
      <c r="L5768" s="549"/>
      <c r="M5768" s="549"/>
      <c r="N5768" s="543"/>
      <c r="O5768" s="543"/>
      <c r="P5768" s="507"/>
    </row>
    <row r="5769" spans="2:16" ht="18.75" customHeight="1">
      <c r="B5769" s="540"/>
      <c r="C5769" s="540"/>
      <c r="D5769" s="540"/>
      <c r="E5769" s="540"/>
      <c r="F5769" s="542"/>
      <c r="G5769" s="506"/>
      <c r="H5769" s="543"/>
      <c r="I5769" s="543"/>
      <c r="J5769" s="543"/>
      <c r="K5769" s="549"/>
      <c r="L5769" s="549"/>
      <c r="M5769" s="549"/>
      <c r="N5769" s="543"/>
      <c r="O5769" s="543"/>
      <c r="P5769" s="507"/>
    </row>
    <row r="5770" spans="2:16" ht="18.75" customHeight="1">
      <c r="B5770" s="540"/>
      <c r="C5770" s="540"/>
      <c r="D5770" s="540"/>
      <c r="E5770" s="540"/>
      <c r="F5770" s="542"/>
      <c r="G5770" s="506"/>
      <c r="H5770" s="543"/>
      <c r="I5770" s="543"/>
      <c r="J5770" s="543"/>
      <c r="K5770" s="549"/>
      <c r="L5770" s="549"/>
      <c r="M5770" s="549"/>
      <c r="N5770" s="543"/>
      <c r="O5770" s="543"/>
      <c r="P5770" s="507"/>
    </row>
    <row r="5771" spans="2:16" ht="18.75" customHeight="1">
      <c r="B5771" s="540"/>
      <c r="C5771" s="540"/>
      <c r="D5771" s="540"/>
      <c r="E5771" s="540"/>
      <c r="F5771" s="542"/>
      <c r="G5771" s="506"/>
      <c r="H5771" s="543"/>
      <c r="I5771" s="543"/>
      <c r="J5771" s="543"/>
      <c r="K5771" s="549"/>
      <c r="L5771" s="549"/>
      <c r="M5771" s="549"/>
      <c r="N5771" s="543"/>
      <c r="O5771" s="543"/>
      <c r="P5771" s="507"/>
    </row>
    <row r="5772" spans="2:16" ht="18.75" customHeight="1">
      <c r="B5772" s="540"/>
      <c r="C5772" s="540"/>
      <c r="D5772" s="540"/>
      <c r="E5772" s="540"/>
      <c r="F5772" s="542"/>
      <c r="G5772" s="506"/>
      <c r="H5772" s="543"/>
      <c r="I5772" s="543"/>
      <c r="J5772" s="543"/>
      <c r="K5772" s="549"/>
      <c r="L5772" s="549"/>
      <c r="M5772" s="549"/>
      <c r="N5772" s="543"/>
      <c r="O5772" s="543"/>
      <c r="P5772" s="507"/>
    </row>
    <row r="5773" spans="2:16" ht="18.75" customHeight="1">
      <c r="B5773" s="540"/>
      <c r="C5773" s="540"/>
      <c r="D5773" s="540"/>
      <c r="E5773" s="540"/>
      <c r="F5773" s="542"/>
      <c r="G5773" s="506"/>
      <c r="H5773" s="543"/>
      <c r="I5773" s="543"/>
      <c r="J5773" s="543"/>
      <c r="K5773" s="549"/>
      <c r="L5773" s="549"/>
      <c r="M5773" s="549"/>
      <c r="N5773" s="543"/>
      <c r="O5773" s="543"/>
      <c r="P5773" s="507"/>
    </row>
    <row r="5774" spans="2:16" ht="18.75" customHeight="1">
      <c r="B5774" s="540"/>
      <c r="C5774" s="540"/>
      <c r="D5774" s="540"/>
      <c r="E5774" s="540"/>
      <c r="F5774" s="542"/>
      <c r="G5774" s="506"/>
      <c r="H5774" s="543"/>
      <c r="I5774" s="543"/>
      <c r="J5774" s="543"/>
      <c r="K5774" s="549"/>
      <c r="L5774" s="549"/>
      <c r="M5774" s="549"/>
      <c r="N5774" s="543"/>
      <c r="O5774" s="543"/>
      <c r="P5774" s="507"/>
    </row>
    <row r="5775" spans="2:16" ht="18.75" customHeight="1">
      <c r="B5775" s="540"/>
      <c r="C5775" s="540"/>
      <c r="D5775" s="540"/>
      <c r="E5775" s="540"/>
      <c r="F5775" s="542"/>
      <c r="G5775" s="506"/>
      <c r="H5775" s="543"/>
      <c r="I5775" s="543"/>
      <c r="J5775" s="543"/>
      <c r="K5775" s="549"/>
      <c r="L5775" s="549"/>
      <c r="M5775" s="549"/>
      <c r="N5775" s="543"/>
      <c r="O5775" s="543"/>
      <c r="P5775" s="507"/>
    </row>
    <row r="5776" spans="2:16" ht="18.75" customHeight="1">
      <c r="B5776" s="540"/>
      <c r="C5776" s="540"/>
      <c r="D5776" s="540"/>
      <c r="E5776" s="540"/>
      <c r="F5776" s="542"/>
      <c r="G5776" s="506"/>
      <c r="H5776" s="543"/>
      <c r="I5776" s="543"/>
      <c r="J5776" s="543"/>
      <c r="K5776" s="549"/>
      <c r="L5776" s="549"/>
      <c r="M5776" s="549"/>
      <c r="N5776" s="543"/>
      <c r="O5776" s="543"/>
      <c r="P5776" s="507"/>
    </row>
    <row r="5777" spans="2:16" ht="18.75" customHeight="1">
      <c r="B5777" s="540"/>
      <c r="C5777" s="540"/>
      <c r="D5777" s="540"/>
      <c r="E5777" s="540"/>
      <c r="F5777" s="542"/>
      <c r="G5777" s="506"/>
      <c r="H5777" s="543"/>
      <c r="I5777" s="543"/>
      <c r="J5777" s="543"/>
      <c r="K5777" s="549"/>
      <c r="L5777" s="549"/>
      <c r="M5777" s="549"/>
      <c r="N5777" s="543"/>
      <c r="O5777" s="543"/>
      <c r="P5777" s="507"/>
    </row>
    <row r="5778" spans="2:16" ht="18.75" customHeight="1">
      <c r="B5778" s="540"/>
      <c r="C5778" s="540"/>
      <c r="D5778" s="540"/>
      <c r="E5778" s="540"/>
      <c r="F5778" s="542"/>
      <c r="G5778" s="506"/>
      <c r="H5778" s="543"/>
      <c r="I5778" s="543"/>
      <c r="J5778" s="543"/>
      <c r="K5778" s="549"/>
      <c r="L5778" s="549"/>
      <c r="M5778" s="549"/>
      <c r="N5778" s="543"/>
      <c r="O5778" s="543"/>
      <c r="P5778" s="507"/>
    </row>
    <row r="5779" spans="2:16" ht="18.75" customHeight="1">
      <c r="B5779" s="540"/>
      <c r="C5779" s="540"/>
      <c r="D5779" s="540"/>
      <c r="E5779" s="540"/>
      <c r="F5779" s="542"/>
      <c r="G5779" s="506"/>
      <c r="H5779" s="543"/>
      <c r="I5779" s="543"/>
      <c r="J5779" s="543"/>
      <c r="K5779" s="549"/>
      <c r="L5779" s="549"/>
      <c r="M5779" s="549"/>
      <c r="N5779" s="543"/>
      <c r="O5779" s="543"/>
      <c r="P5779" s="507"/>
    </row>
    <row r="5780" spans="2:16" ht="18.75" customHeight="1">
      <c r="B5780" s="540"/>
      <c r="C5780" s="540"/>
      <c r="D5780" s="540"/>
      <c r="E5780" s="540"/>
      <c r="F5780" s="542"/>
      <c r="G5780" s="506"/>
      <c r="H5780" s="543"/>
      <c r="I5780" s="543"/>
      <c r="J5780" s="543"/>
      <c r="K5780" s="549"/>
      <c r="L5780" s="549"/>
      <c r="M5780" s="549"/>
      <c r="N5780" s="543"/>
      <c r="O5780" s="543"/>
      <c r="P5780" s="507"/>
    </row>
    <row r="5781" spans="2:16" ht="18.75" customHeight="1">
      <c r="B5781" s="540"/>
      <c r="C5781" s="540"/>
      <c r="D5781" s="540"/>
      <c r="E5781" s="540"/>
      <c r="F5781" s="542"/>
      <c r="G5781" s="506"/>
      <c r="H5781" s="543"/>
      <c r="I5781" s="543"/>
      <c r="J5781" s="543"/>
      <c r="K5781" s="549"/>
      <c r="L5781" s="549"/>
      <c r="M5781" s="549"/>
      <c r="N5781" s="543"/>
      <c r="O5781" s="543"/>
      <c r="P5781" s="507"/>
    </row>
    <row r="5782" spans="2:16" ht="18.75" customHeight="1">
      <c r="B5782" s="540"/>
      <c r="C5782" s="540"/>
      <c r="D5782" s="540"/>
      <c r="E5782" s="540"/>
      <c r="F5782" s="542"/>
      <c r="G5782" s="506"/>
      <c r="H5782" s="543"/>
      <c r="I5782" s="543"/>
      <c r="J5782" s="543"/>
      <c r="K5782" s="549"/>
      <c r="L5782" s="549"/>
      <c r="M5782" s="549"/>
      <c r="N5782" s="543"/>
      <c r="O5782" s="543"/>
      <c r="P5782" s="507"/>
    </row>
    <row r="5783" spans="2:16" ht="18.75" customHeight="1">
      <c r="B5783" s="540"/>
      <c r="C5783" s="540"/>
      <c r="D5783" s="540"/>
      <c r="E5783" s="540"/>
      <c r="F5783" s="542"/>
      <c r="G5783" s="506"/>
      <c r="H5783" s="543"/>
      <c r="I5783" s="543"/>
      <c r="J5783" s="543"/>
      <c r="K5783" s="549"/>
      <c r="L5783" s="549"/>
      <c r="M5783" s="549"/>
      <c r="N5783" s="543"/>
      <c r="O5783" s="543"/>
      <c r="P5783" s="507"/>
    </row>
    <row r="5784" spans="2:16" ht="18.75" customHeight="1">
      <c r="B5784" s="540"/>
      <c r="C5784" s="540"/>
      <c r="D5784" s="540"/>
      <c r="E5784" s="540"/>
      <c r="F5784" s="542"/>
      <c r="G5784" s="506"/>
      <c r="H5784" s="543"/>
      <c r="I5784" s="543"/>
      <c r="J5784" s="543"/>
      <c r="K5784" s="549"/>
      <c r="L5784" s="549"/>
      <c r="M5784" s="549"/>
      <c r="N5784" s="543"/>
      <c r="O5784" s="543"/>
      <c r="P5784" s="507"/>
    </row>
    <row r="5785" spans="2:16" ht="18.75" customHeight="1">
      <c r="B5785" s="540"/>
      <c r="C5785" s="540"/>
      <c r="D5785" s="540"/>
      <c r="E5785" s="540"/>
      <c r="F5785" s="542"/>
      <c r="G5785" s="506"/>
      <c r="H5785" s="543"/>
      <c r="I5785" s="543"/>
      <c r="J5785" s="543"/>
      <c r="K5785" s="549"/>
      <c r="L5785" s="549"/>
      <c r="M5785" s="549"/>
      <c r="N5785" s="543"/>
      <c r="O5785" s="543"/>
      <c r="P5785" s="507"/>
    </row>
    <row r="5786" spans="2:16" ht="18.75" customHeight="1">
      <c r="B5786" s="540"/>
      <c r="C5786" s="540"/>
      <c r="D5786" s="540"/>
      <c r="E5786" s="540"/>
      <c r="F5786" s="542"/>
      <c r="G5786" s="506"/>
      <c r="H5786" s="543"/>
      <c r="I5786" s="543"/>
      <c r="J5786" s="543"/>
      <c r="K5786" s="549"/>
      <c r="L5786" s="549"/>
      <c r="M5786" s="549"/>
      <c r="N5786" s="543"/>
      <c r="O5786" s="543"/>
      <c r="P5786" s="507"/>
    </row>
    <row r="5787" spans="2:16" ht="18.75" customHeight="1">
      <c r="B5787" s="540"/>
      <c r="C5787" s="540"/>
      <c r="D5787" s="540"/>
      <c r="E5787" s="540"/>
      <c r="F5787" s="542"/>
      <c r="G5787" s="506"/>
      <c r="H5787" s="543"/>
      <c r="I5787" s="543"/>
      <c r="J5787" s="543"/>
      <c r="K5787" s="549"/>
      <c r="L5787" s="549"/>
      <c r="M5787" s="549"/>
      <c r="N5787" s="543"/>
      <c r="O5787" s="543"/>
      <c r="P5787" s="507"/>
    </row>
    <row r="5788" spans="2:16" ht="18.75" customHeight="1">
      <c r="B5788" s="540"/>
      <c r="C5788" s="540"/>
      <c r="D5788" s="540"/>
      <c r="E5788" s="540"/>
      <c r="F5788" s="542"/>
      <c r="G5788" s="506"/>
      <c r="H5788" s="543"/>
      <c r="I5788" s="543"/>
      <c r="J5788" s="543"/>
      <c r="K5788" s="549"/>
      <c r="L5788" s="549"/>
      <c r="M5788" s="549"/>
      <c r="N5788" s="543"/>
      <c r="O5788" s="543"/>
      <c r="P5788" s="507"/>
    </row>
    <row r="5789" spans="2:16" ht="18.75" customHeight="1">
      <c r="B5789" s="540"/>
      <c r="C5789" s="540"/>
      <c r="D5789" s="540"/>
      <c r="E5789" s="540"/>
      <c r="F5789" s="542"/>
      <c r="G5789" s="506"/>
      <c r="H5789" s="543"/>
      <c r="I5789" s="543"/>
      <c r="J5789" s="543"/>
      <c r="K5789" s="549"/>
      <c r="L5789" s="549"/>
      <c r="M5789" s="549"/>
      <c r="N5789" s="543"/>
      <c r="O5789" s="543"/>
      <c r="P5789" s="507"/>
    </row>
    <row r="5790" spans="2:16" ht="18.75" customHeight="1">
      <c r="B5790" s="540"/>
      <c r="C5790" s="540"/>
      <c r="D5790" s="540"/>
      <c r="E5790" s="540"/>
      <c r="F5790" s="542"/>
      <c r="G5790" s="506"/>
      <c r="H5790" s="543"/>
      <c r="I5790" s="543"/>
      <c r="J5790" s="543"/>
      <c r="K5790" s="549"/>
      <c r="L5790" s="549"/>
      <c r="M5790" s="549"/>
      <c r="N5790" s="543"/>
      <c r="O5790" s="543"/>
      <c r="P5790" s="507"/>
    </row>
    <row r="5791" spans="2:16" ht="18.75" customHeight="1">
      <c r="B5791" s="540"/>
      <c r="C5791" s="540"/>
      <c r="D5791" s="540"/>
      <c r="E5791" s="540"/>
      <c r="F5791" s="542"/>
      <c r="G5791" s="506"/>
      <c r="H5791" s="543"/>
      <c r="I5791" s="543"/>
      <c r="J5791" s="543"/>
      <c r="K5791" s="549"/>
      <c r="L5791" s="549"/>
      <c r="M5791" s="549"/>
      <c r="N5791" s="543"/>
      <c r="O5791" s="543"/>
      <c r="P5791" s="507"/>
    </row>
    <row r="5792" spans="2:16" ht="18.75" customHeight="1">
      <c r="B5792" s="540"/>
      <c r="C5792" s="540"/>
      <c r="D5792" s="540"/>
      <c r="E5792" s="540"/>
      <c r="F5792" s="542"/>
      <c r="G5792" s="506"/>
      <c r="H5792" s="543"/>
      <c r="I5792" s="543"/>
      <c r="J5792" s="543"/>
      <c r="K5792" s="549"/>
      <c r="L5792" s="549"/>
      <c r="M5792" s="549"/>
      <c r="N5792" s="543"/>
      <c r="O5792" s="543"/>
      <c r="P5792" s="507"/>
    </row>
    <row r="5793" spans="2:16" ht="18.75" customHeight="1">
      <c r="B5793" s="540"/>
      <c r="C5793" s="540"/>
      <c r="D5793" s="540"/>
      <c r="E5793" s="540"/>
      <c r="F5793" s="542"/>
      <c r="G5793" s="506"/>
      <c r="H5793" s="543"/>
      <c r="I5793" s="543"/>
      <c r="J5793" s="543"/>
      <c r="K5793" s="549"/>
      <c r="L5793" s="549"/>
      <c r="M5793" s="549"/>
      <c r="N5793" s="543"/>
      <c r="O5793" s="543"/>
      <c r="P5793" s="507"/>
    </row>
    <row r="5794" spans="2:16" ht="18.75" customHeight="1">
      <c r="B5794" s="540"/>
      <c r="C5794" s="540"/>
      <c r="D5794" s="540"/>
      <c r="E5794" s="540"/>
      <c r="F5794" s="542"/>
      <c r="G5794" s="506"/>
      <c r="H5794" s="543"/>
      <c r="I5794" s="543"/>
      <c r="J5794" s="543"/>
      <c r="K5794" s="549"/>
      <c r="L5794" s="549"/>
      <c r="M5794" s="549"/>
      <c r="N5794" s="543"/>
      <c r="O5794" s="543"/>
      <c r="P5794" s="507"/>
    </row>
    <row r="5795" spans="2:16" ht="18.75" customHeight="1">
      <c r="B5795" s="540"/>
      <c r="C5795" s="540"/>
      <c r="D5795" s="540"/>
      <c r="E5795" s="540"/>
      <c r="F5795" s="542"/>
      <c r="G5795" s="506"/>
      <c r="H5795" s="543"/>
      <c r="I5795" s="543"/>
      <c r="J5795" s="543"/>
      <c r="K5795" s="549"/>
      <c r="L5795" s="549"/>
      <c r="M5795" s="549"/>
      <c r="N5795" s="543"/>
      <c r="O5795" s="543"/>
      <c r="P5795" s="507"/>
    </row>
    <row r="5796" spans="2:16" ht="18.75" customHeight="1">
      <c r="B5796" s="540"/>
      <c r="C5796" s="540"/>
      <c r="D5796" s="540"/>
      <c r="E5796" s="540"/>
      <c r="F5796" s="542"/>
      <c r="G5796" s="506"/>
      <c r="H5796" s="543"/>
      <c r="I5796" s="543"/>
      <c r="J5796" s="543"/>
      <c r="K5796" s="549"/>
      <c r="L5796" s="549"/>
      <c r="M5796" s="549"/>
      <c r="N5796" s="543"/>
      <c r="O5796" s="543"/>
      <c r="P5796" s="507"/>
    </row>
    <row r="5797" spans="2:16" ht="18.75" customHeight="1">
      <c r="B5797" s="540"/>
      <c r="C5797" s="540"/>
      <c r="D5797" s="540"/>
      <c r="E5797" s="540"/>
      <c r="F5797" s="542"/>
      <c r="G5797" s="506"/>
      <c r="H5797" s="543"/>
      <c r="I5797" s="543"/>
      <c r="J5797" s="543"/>
      <c r="K5797" s="549"/>
      <c r="L5797" s="549"/>
      <c r="M5797" s="549"/>
      <c r="N5797" s="543"/>
      <c r="O5797" s="543"/>
      <c r="P5797" s="507"/>
    </row>
    <row r="5798" spans="2:16" ht="18.75" customHeight="1">
      <c r="B5798" s="540"/>
      <c r="C5798" s="540"/>
      <c r="D5798" s="540"/>
      <c r="E5798" s="540"/>
      <c r="F5798" s="542"/>
      <c r="G5798" s="506"/>
      <c r="H5798" s="543"/>
      <c r="I5798" s="543"/>
      <c r="J5798" s="543"/>
      <c r="K5798" s="549"/>
      <c r="L5798" s="549"/>
      <c r="M5798" s="549"/>
      <c r="N5798" s="543"/>
      <c r="O5798" s="543"/>
      <c r="P5798" s="507"/>
    </row>
    <row r="5799" spans="2:16" ht="18.75" customHeight="1">
      <c r="B5799" s="540"/>
      <c r="C5799" s="540"/>
      <c r="D5799" s="540"/>
      <c r="E5799" s="540"/>
      <c r="F5799" s="542"/>
      <c r="G5799" s="506"/>
      <c r="H5799" s="543"/>
      <c r="I5799" s="543"/>
      <c r="J5799" s="543"/>
      <c r="K5799" s="549"/>
      <c r="L5799" s="549"/>
      <c r="M5799" s="549"/>
      <c r="N5799" s="543"/>
      <c r="O5799" s="543"/>
      <c r="P5799" s="507"/>
    </row>
    <row r="5800" spans="2:16" ht="18.75" customHeight="1">
      <c r="B5800" s="540"/>
      <c r="C5800" s="540"/>
      <c r="D5800" s="540"/>
      <c r="E5800" s="540"/>
      <c r="F5800" s="542"/>
      <c r="G5800" s="506"/>
      <c r="H5800" s="543"/>
      <c r="I5800" s="543"/>
      <c r="J5800" s="543"/>
      <c r="K5800" s="549"/>
      <c r="L5800" s="549"/>
      <c r="M5800" s="549"/>
      <c r="N5800" s="543"/>
      <c r="O5800" s="543"/>
      <c r="P5800" s="507"/>
    </row>
    <row r="5801" spans="2:16" ht="18.75" customHeight="1">
      <c r="B5801" s="540"/>
      <c r="C5801" s="540"/>
      <c r="D5801" s="540"/>
      <c r="E5801" s="540"/>
      <c r="F5801" s="542"/>
      <c r="G5801" s="506"/>
      <c r="H5801" s="543"/>
      <c r="I5801" s="543"/>
      <c r="J5801" s="543"/>
      <c r="K5801" s="549"/>
      <c r="L5801" s="549"/>
      <c r="M5801" s="549"/>
      <c r="N5801" s="543"/>
      <c r="O5801" s="543"/>
      <c r="P5801" s="507"/>
    </row>
    <row r="5802" spans="2:16" ht="18.75" customHeight="1">
      <c r="B5802" s="540"/>
      <c r="C5802" s="540"/>
      <c r="D5802" s="540"/>
      <c r="E5802" s="540"/>
      <c r="F5802" s="542"/>
      <c r="G5802" s="506"/>
      <c r="H5802" s="543"/>
      <c r="I5802" s="543"/>
      <c r="J5802" s="543"/>
      <c r="K5802" s="549"/>
      <c r="L5802" s="549"/>
      <c r="M5802" s="549"/>
      <c r="N5802" s="543"/>
      <c r="O5802" s="543"/>
      <c r="P5802" s="507"/>
    </row>
    <row r="5803" spans="2:16" ht="18.75" customHeight="1">
      <c r="B5803" s="540"/>
      <c r="C5803" s="540"/>
      <c r="D5803" s="540"/>
      <c r="E5803" s="540"/>
      <c r="F5803" s="542"/>
      <c r="G5803" s="506"/>
      <c r="H5803" s="543"/>
      <c r="I5803" s="543"/>
      <c r="J5803" s="543"/>
      <c r="K5803" s="549"/>
      <c r="L5803" s="549"/>
      <c r="M5803" s="549"/>
      <c r="N5803" s="543"/>
      <c r="O5803" s="543"/>
      <c r="P5803" s="507"/>
    </row>
    <row r="5804" spans="2:16" ht="18.75" customHeight="1">
      <c r="B5804" s="540"/>
      <c r="C5804" s="540"/>
      <c r="D5804" s="540"/>
      <c r="E5804" s="540"/>
      <c r="F5804" s="542"/>
      <c r="G5804" s="506"/>
      <c r="H5804" s="543"/>
      <c r="I5804" s="543"/>
      <c r="J5804" s="543"/>
      <c r="K5804" s="549"/>
      <c r="L5804" s="549"/>
      <c r="M5804" s="549"/>
      <c r="N5804" s="543"/>
      <c r="O5804" s="543"/>
      <c r="P5804" s="507"/>
    </row>
    <row r="5805" spans="2:16" ht="18.75" customHeight="1">
      <c r="B5805" s="540"/>
      <c r="C5805" s="540"/>
      <c r="D5805" s="540"/>
      <c r="E5805" s="540"/>
      <c r="F5805" s="542"/>
      <c r="G5805" s="506"/>
      <c r="H5805" s="543"/>
      <c r="I5805" s="543"/>
      <c r="J5805" s="543"/>
      <c r="K5805" s="549"/>
      <c r="L5805" s="549"/>
      <c r="M5805" s="549"/>
      <c r="N5805" s="543"/>
      <c r="O5805" s="543"/>
      <c r="P5805" s="507"/>
    </row>
    <row r="5806" spans="2:16" ht="18.75" customHeight="1">
      <c r="B5806" s="540"/>
      <c r="C5806" s="540"/>
      <c r="D5806" s="540"/>
      <c r="E5806" s="540"/>
      <c r="F5806" s="542"/>
      <c r="G5806" s="506"/>
      <c r="H5806" s="543"/>
      <c r="I5806" s="543"/>
      <c r="J5806" s="543"/>
      <c r="K5806" s="549"/>
      <c r="L5806" s="549"/>
      <c r="M5806" s="549"/>
      <c r="N5806" s="543"/>
      <c r="O5806" s="543"/>
      <c r="P5806" s="507"/>
    </row>
    <row r="5807" spans="2:16" ht="18.75" customHeight="1">
      <c r="B5807" s="540"/>
      <c r="C5807" s="540"/>
      <c r="D5807" s="540"/>
      <c r="E5807" s="540"/>
      <c r="F5807" s="542"/>
      <c r="G5807" s="506"/>
      <c r="H5807" s="543"/>
      <c r="I5807" s="543"/>
      <c r="J5807" s="543"/>
      <c r="K5807" s="549"/>
      <c r="L5807" s="549"/>
      <c r="M5807" s="549"/>
      <c r="N5807" s="543"/>
      <c r="O5807" s="543"/>
      <c r="P5807" s="507"/>
    </row>
    <row r="5808" spans="2:16" ht="18.75" customHeight="1">
      <c r="B5808" s="540"/>
      <c r="C5808" s="540"/>
      <c r="D5808" s="540"/>
      <c r="E5808" s="540"/>
      <c r="F5808" s="542"/>
      <c r="G5808" s="506"/>
      <c r="H5808" s="543"/>
      <c r="I5808" s="543"/>
      <c r="J5808" s="543"/>
      <c r="K5808" s="549"/>
      <c r="L5808" s="549"/>
      <c r="M5808" s="549"/>
      <c r="N5808" s="543"/>
      <c r="O5808" s="543"/>
      <c r="P5808" s="507"/>
    </row>
    <row r="5809" spans="2:16" ht="18.75" customHeight="1">
      <c r="B5809" s="540"/>
      <c r="C5809" s="540"/>
      <c r="D5809" s="540"/>
      <c r="E5809" s="540"/>
      <c r="F5809" s="542"/>
      <c r="G5809" s="506"/>
      <c r="H5809" s="543"/>
      <c r="I5809" s="543"/>
      <c r="J5809" s="543"/>
      <c r="K5809" s="549"/>
      <c r="L5809" s="549"/>
      <c r="M5809" s="549"/>
      <c r="N5809" s="543"/>
      <c r="O5809" s="543"/>
      <c r="P5809" s="507"/>
    </row>
    <row r="5810" spans="2:16" ht="18.75" customHeight="1">
      <c r="B5810" s="540"/>
      <c r="C5810" s="540"/>
      <c r="D5810" s="540"/>
      <c r="E5810" s="540"/>
      <c r="F5810" s="542"/>
      <c r="G5810" s="506"/>
      <c r="H5810" s="543"/>
      <c r="I5810" s="543"/>
      <c r="J5810" s="543"/>
      <c r="K5810" s="549"/>
      <c r="L5810" s="549"/>
      <c r="M5810" s="549"/>
      <c r="N5810" s="543"/>
      <c r="O5810" s="543"/>
      <c r="P5810" s="507"/>
    </row>
    <row r="5811" spans="2:16" ht="18.75" customHeight="1">
      <c r="B5811" s="540"/>
      <c r="C5811" s="540"/>
      <c r="D5811" s="540"/>
      <c r="E5811" s="540"/>
      <c r="F5811" s="542"/>
      <c r="G5811" s="506"/>
      <c r="H5811" s="543"/>
      <c r="I5811" s="543"/>
      <c r="J5811" s="543"/>
      <c r="K5811" s="549"/>
      <c r="L5811" s="549"/>
      <c r="M5811" s="549"/>
      <c r="N5811" s="543"/>
      <c r="O5811" s="543"/>
      <c r="P5811" s="507"/>
    </row>
    <row r="5812" spans="2:16" ht="18.75" customHeight="1">
      <c r="B5812" s="540"/>
      <c r="C5812" s="540"/>
      <c r="D5812" s="540"/>
      <c r="E5812" s="540"/>
      <c r="F5812" s="542"/>
      <c r="G5812" s="506"/>
      <c r="H5812" s="543"/>
      <c r="I5812" s="543"/>
      <c r="J5812" s="543"/>
      <c r="K5812" s="549"/>
      <c r="L5812" s="549"/>
      <c r="M5812" s="549"/>
      <c r="N5812" s="543"/>
      <c r="O5812" s="543"/>
      <c r="P5812" s="507"/>
    </row>
    <row r="5813" spans="2:16" ht="18.75" customHeight="1">
      <c r="B5813" s="540"/>
      <c r="C5813" s="540"/>
      <c r="D5813" s="540"/>
      <c r="E5813" s="540"/>
      <c r="F5813" s="542"/>
      <c r="G5813" s="506"/>
      <c r="H5813" s="543"/>
      <c r="I5813" s="543"/>
      <c r="J5813" s="543"/>
      <c r="K5813" s="549"/>
      <c r="L5813" s="549"/>
      <c r="M5813" s="549"/>
      <c r="N5813" s="543"/>
      <c r="O5813" s="543"/>
      <c r="P5813" s="507"/>
    </row>
    <row r="5814" spans="2:16" ht="18.75" customHeight="1">
      <c r="B5814" s="540"/>
      <c r="C5814" s="540"/>
      <c r="D5814" s="540"/>
      <c r="E5814" s="540"/>
      <c r="F5814" s="542"/>
      <c r="G5814" s="506"/>
      <c r="H5814" s="543"/>
      <c r="I5814" s="543"/>
      <c r="J5814" s="543"/>
      <c r="K5814" s="549"/>
      <c r="L5814" s="549"/>
      <c r="M5814" s="549"/>
      <c r="N5814" s="543"/>
      <c r="O5814" s="543"/>
      <c r="P5814" s="507"/>
    </row>
    <row r="5815" spans="2:16" ht="18.75" customHeight="1">
      <c r="B5815" s="540"/>
      <c r="C5815" s="540"/>
      <c r="D5815" s="540"/>
      <c r="E5815" s="540"/>
      <c r="F5815" s="542"/>
      <c r="G5815" s="506"/>
      <c r="H5815" s="543"/>
      <c r="I5815" s="543"/>
      <c r="J5815" s="543"/>
      <c r="K5815" s="549"/>
      <c r="L5815" s="549"/>
      <c r="M5815" s="549"/>
      <c r="N5815" s="543"/>
      <c r="O5815" s="543"/>
      <c r="P5815" s="507"/>
    </row>
    <row r="5816" spans="2:16" ht="18.75" customHeight="1">
      <c r="B5816" s="540"/>
      <c r="C5816" s="540"/>
      <c r="D5816" s="540"/>
      <c r="E5816" s="540"/>
      <c r="F5816" s="542"/>
      <c r="G5816" s="506"/>
      <c r="H5816" s="543"/>
      <c r="I5816" s="543"/>
      <c r="J5816" s="543"/>
      <c r="K5816" s="549"/>
      <c r="L5816" s="549"/>
      <c r="M5816" s="549"/>
      <c r="N5816" s="543"/>
      <c r="O5816" s="543"/>
      <c r="P5816" s="507"/>
    </row>
    <row r="5817" spans="2:16" ht="18.75" customHeight="1">
      <c r="B5817" s="540"/>
      <c r="C5817" s="540"/>
      <c r="D5817" s="540"/>
      <c r="E5817" s="540"/>
      <c r="F5817" s="542"/>
      <c r="G5817" s="506"/>
      <c r="H5817" s="543"/>
      <c r="I5817" s="543"/>
      <c r="J5817" s="543"/>
      <c r="K5817" s="549"/>
      <c r="L5817" s="549"/>
      <c r="M5817" s="549"/>
      <c r="N5817" s="543"/>
      <c r="O5817" s="543"/>
      <c r="P5817" s="507"/>
    </row>
    <row r="5818" spans="2:16" ht="18.75" customHeight="1">
      <c r="B5818" s="540"/>
      <c r="C5818" s="540"/>
      <c r="D5818" s="540"/>
      <c r="E5818" s="540"/>
      <c r="F5818" s="542"/>
      <c r="G5818" s="506"/>
      <c r="H5818" s="543"/>
      <c r="I5818" s="543"/>
      <c r="J5818" s="543"/>
      <c r="K5818" s="549"/>
      <c r="L5818" s="549"/>
      <c r="M5818" s="549"/>
      <c r="N5818" s="543"/>
      <c r="O5818" s="543"/>
      <c r="P5818" s="507"/>
    </row>
    <row r="5819" spans="2:16" ht="18.75" customHeight="1">
      <c r="B5819" s="540"/>
      <c r="C5819" s="540"/>
      <c r="D5819" s="540"/>
      <c r="E5819" s="540"/>
      <c r="F5819" s="542"/>
      <c r="G5819" s="506"/>
      <c r="H5819" s="543"/>
      <c r="I5819" s="543"/>
      <c r="J5819" s="543"/>
      <c r="K5819" s="549"/>
      <c r="L5819" s="549"/>
      <c r="M5819" s="549"/>
      <c r="N5819" s="543"/>
      <c r="O5819" s="543"/>
      <c r="P5819" s="507"/>
    </row>
    <row r="5820" spans="2:16" ht="18.75" customHeight="1">
      <c r="B5820" s="540"/>
      <c r="C5820" s="540"/>
      <c r="D5820" s="540"/>
      <c r="E5820" s="540"/>
      <c r="F5820" s="542"/>
      <c r="G5820" s="506"/>
      <c r="H5820" s="543"/>
      <c r="I5820" s="543"/>
      <c r="J5820" s="543"/>
      <c r="K5820" s="549"/>
      <c r="L5820" s="549"/>
      <c r="M5820" s="549"/>
      <c r="N5820" s="543"/>
      <c r="O5820" s="543"/>
      <c r="P5820" s="507"/>
    </row>
    <row r="5821" spans="2:16" ht="18.75" customHeight="1">
      <c r="B5821" s="540"/>
      <c r="C5821" s="540"/>
      <c r="D5821" s="540"/>
      <c r="E5821" s="540"/>
      <c r="F5821" s="542"/>
      <c r="G5821" s="506"/>
      <c r="H5821" s="543"/>
      <c r="I5821" s="543"/>
      <c r="J5821" s="543"/>
      <c r="K5821" s="549"/>
      <c r="L5821" s="549"/>
      <c r="M5821" s="549"/>
      <c r="N5821" s="543"/>
      <c r="O5821" s="543"/>
      <c r="P5821" s="507"/>
    </row>
    <row r="5822" spans="2:16" ht="18.75" customHeight="1">
      <c r="B5822" s="540"/>
      <c r="C5822" s="540"/>
      <c r="D5822" s="540"/>
      <c r="E5822" s="540"/>
      <c r="F5822" s="542"/>
      <c r="G5822" s="506"/>
      <c r="H5822" s="543"/>
      <c r="I5822" s="543"/>
      <c r="J5822" s="543"/>
      <c r="K5822" s="549"/>
      <c r="L5822" s="549"/>
      <c r="M5822" s="549"/>
      <c r="N5822" s="543"/>
      <c r="O5822" s="543"/>
      <c r="P5822" s="507"/>
    </row>
    <row r="5823" spans="2:16" ht="18.75" customHeight="1">
      <c r="B5823" s="540"/>
      <c r="C5823" s="540"/>
      <c r="D5823" s="540"/>
      <c r="E5823" s="540"/>
      <c r="F5823" s="542"/>
      <c r="G5823" s="506"/>
      <c r="H5823" s="543"/>
      <c r="I5823" s="543"/>
      <c r="J5823" s="543"/>
      <c r="K5823" s="549"/>
      <c r="L5823" s="549"/>
      <c r="M5823" s="549"/>
      <c r="N5823" s="543"/>
      <c r="O5823" s="543"/>
      <c r="P5823" s="507"/>
    </row>
    <row r="5824" spans="2:16" ht="18.75" customHeight="1">
      <c r="B5824" s="540"/>
      <c r="C5824" s="540"/>
      <c r="D5824" s="540"/>
      <c r="E5824" s="540"/>
      <c r="F5824" s="542"/>
      <c r="G5824" s="506"/>
      <c r="H5824" s="543"/>
      <c r="I5824" s="543"/>
      <c r="J5824" s="543"/>
      <c r="K5824" s="549"/>
      <c r="L5824" s="549"/>
      <c r="M5824" s="549"/>
      <c r="N5824" s="543"/>
      <c r="O5824" s="543"/>
      <c r="P5824" s="507"/>
    </row>
    <row r="5825" spans="2:16" ht="18.75" customHeight="1">
      <c r="B5825" s="540"/>
      <c r="C5825" s="540"/>
      <c r="D5825" s="540"/>
      <c r="E5825" s="540"/>
      <c r="F5825" s="542"/>
      <c r="G5825" s="506"/>
      <c r="H5825" s="543"/>
      <c r="I5825" s="543"/>
      <c r="J5825" s="543"/>
      <c r="K5825" s="549"/>
      <c r="L5825" s="549"/>
      <c r="M5825" s="549"/>
      <c r="N5825" s="543"/>
      <c r="O5825" s="543"/>
      <c r="P5825" s="507"/>
    </row>
    <row r="5826" spans="2:16" ht="18.75" customHeight="1">
      <c r="B5826" s="540"/>
      <c r="C5826" s="540"/>
      <c r="D5826" s="540"/>
      <c r="E5826" s="540"/>
      <c r="F5826" s="542"/>
      <c r="G5826" s="506"/>
      <c r="H5826" s="543"/>
      <c r="I5826" s="543"/>
      <c r="J5826" s="543"/>
      <c r="K5826" s="549"/>
      <c r="L5826" s="549"/>
      <c r="M5826" s="549"/>
      <c r="N5826" s="543"/>
      <c r="O5826" s="543"/>
      <c r="P5826" s="507"/>
    </row>
    <row r="5827" spans="2:16" ht="18.75" customHeight="1">
      <c r="B5827" s="540"/>
      <c r="C5827" s="540"/>
      <c r="D5827" s="540"/>
      <c r="E5827" s="540"/>
      <c r="F5827" s="542"/>
      <c r="G5827" s="506"/>
      <c r="H5827" s="543"/>
      <c r="I5827" s="543"/>
      <c r="J5827" s="543"/>
      <c r="K5827" s="549"/>
      <c r="L5827" s="549"/>
      <c r="M5827" s="549"/>
      <c r="N5827" s="543"/>
      <c r="O5827" s="543"/>
      <c r="P5827" s="507"/>
    </row>
    <row r="5828" spans="2:16" ht="18.75" customHeight="1">
      <c r="B5828" s="540"/>
      <c r="C5828" s="540"/>
      <c r="D5828" s="540"/>
      <c r="E5828" s="540"/>
      <c r="F5828" s="542"/>
      <c r="G5828" s="506"/>
      <c r="H5828" s="543"/>
      <c r="I5828" s="543"/>
      <c r="J5828" s="543"/>
      <c r="K5828" s="549"/>
      <c r="L5828" s="549"/>
      <c r="M5828" s="549"/>
      <c r="N5828" s="543"/>
      <c r="O5828" s="543"/>
      <c r="P5828" s="507"/>
    </row>
    <row r="5829" spans="2:16" ht="18.75" customHeight="1">
      <c r="B5829" s="540"/>
      <c r="C5829" s="540"/>
      <c r="D5829" s="540"/>
      <c r="E5829" s="540"/>
      <c r="F5829" s="542"/>
      <c r="G5829" s="506"/>
      <c r="H5829" s="543"/>
      <c r="I5829" s="543"/>
      <c r="J5829" s="543"/>
      <c r="K5829" s="549"/>
      <c r="L5829" s="549"/>
      <c r="M5829" s="549"/>
      <c r="N5829" s="543"/>
      <c r="O5829" s="543"/>
      <c r="P5829" s="507"/>
    </row>
    <row r="5830" spans="2:16" ht="18.75" customHeight="1">
      <c r="B5830" s="540"/>
      <c r="C5830" s="540"/>
      <c r="D5830" s="540"/>
      <c r="E5830" s="540"/>
      <c r="F5830" s="542"/>
      <c r="G5830" s="506"/>
      <c r="H5830" s="543"/>
      <c r="I5830" s="543"/>
      <c r="J5830" s="543"/>
      <c r="K5830" s="549"/>
      <c r="L5830" s="549"/>
      <c r="M5830" s="549"/>
      <c r="N5830" s="543"/>
      <c r="O5830" s="543"/>
      <c r="P5830" s="507"/>
    </row>
    <row r="5831" spans="2:16" ht="18.75" customHeight="1">
      <c r="B5831" s="540"/>
      <c r="C5831" s="540"/>
      <c r="D5831" s="540"/>
      <c r="E5831" s="540"/>
      <c r="F5831" s="542"/>
      <c r="G5831" s="506"/>
      <c r="H5831" s="543"/>
      <c r="I5831" s="543"/>
      <c r="J5831" s="543"/>
      <c r="K5831" s="549"/>
      <c r="L5831" s="549"/>
      <c r="M5831" s="549"/>
      <c r="N5831" s="543"/>
      <c r="O5831" s="543"/>
      <c r="P5831" s="507"/>
    </row>
    <row r="5832" spans="2:16" ht="18.75" customHeight="1">
      <c r="B5832" s="540"/>
      <c r="C5832" s="540"/>
      <c r="D5832" s="540"/>
      <c r="E5832" s="540"/>
      <c r="F5832" s="542"/>
      <c r="G5832" s="506"/>
      <c r="H5832" s="543"/>
      <c r="I5832" s="543"/>
      <c r="J5832" s="543"/>
      <c r="K5832" s="549"/>
      <c r="L5832" s="549"/>
      <c r="M5832" s="549"/>
      <c r="N5832" s="543"/>
      <c r="O5832" s="543"/>
      <c r="P5832" s="507"/>
    </row>
    <row r="5833" spans="2:16" ht="18.75" customHeight="1">
      <c r="B5833" s="540"/>
      <c r="C5833" s="540"/>
      <c r="D5833" s="540"/>
      <c r="E5833" s="540"/>
      <c r="F5833" s="542"/>
      <c r="G5833" s="506"/>
      <c r="H5833" s="543"/>
      <c r="I5833" s="543"/>
      <c r="J5833" s="543"/>
      <c r="K5833" s="549"/>
      <c r="L5833" s="549"/>
      <c r="M5833" s="549"/>
      <c r="N5833" s="543"/>
      <c r="O5833" s="543"/>
      <c r="P5833" s="507"/>
    </row>
    <row r="5834" spans="2:16" ht="18.75" customHeight="1">
      <c r="B5834" s="540"/>
      <c r="C5834" s="540"/>
      <c r="D5834" s="540"/>
      <c r="E5834" s="540"/>
      <c r="F5834" s="542"/>
      <c r="G5834" s="506"/>
      <c r="H5834" s="543"/>
      <c r="I5834" s="543"/>
      <c r="J5834" s="543"/>
      <c r="K5834" s="549"/>
      <c r="L5834" s="549"/>
      <c r="M5834" s="549"/>
      <c r="N5834" s="543"/>
      <c r="O5834" s="543"/>
      <c r="P5834" s="507"/>
    </row>
    <row r="5835" spans="2:16" ht="18.75" customHeight="1">
      <c r="B5835" s="540"/>
      <c r="C5835" s="540"/>
      <c r="D5835" s="540"/>
      <c r="E5835" s="540"/>
      <c r="F5835" s="542"/>
      <c r="G5835" s="506"/>
      <c r="H5835" s="543"/>
      <c r="I5835" s="543"/>
      <c r="J5835" s="543"/>
      <c r="K5835" s="549"/>
      <c r="L5835" s="549"/>
      <c r="M5835" s="549"/>
      <c r="N5835" s="543"/>
      <c r="O5835" s="543"/>
      <c r="P5835" s="507"/>
    </row>
    <row r="5836" spans="2:16" ht="18.75" customHeight="1">
      <c r="B5836" s="540"/>
      <c r="C5836" s="540"/>
      <c r="D5836" s="540"/>
      <c r="E5836" s="540"/>
      <c r="F5836" s="542"/>
      <c r="G5836" s="506"/>
      <c r="H5836" s="543"/>
      <c r="I5836" s="543"/>
      <c r="J5836" s="543"/>
      <c r="K5836" s="549"/>
      <c r="L5836" s="549"/>
      <c r="M5836" s="549"/>
      <c r="N5836" s="543"/>
      <c r="O5836" s="543"/>
      <c r="P5836" s="507"/>
    </row>
    <row r="5837" spans="2:16" ht="18.75" customHeight="1">
      <c r="B5837" s="540"/>
      <c r="C5837" s="540"/>
      <c r="D5837" s="540"/>
      <c r="E5837" s="540"/>
      <c r="F5837" s="542"/>
      <c r="G5837" s="506"/>
      <c r="H5837" s="543"/>
      <c r="I5837" s="543"/>
      <c r="J5837" s="543"/>
      <c r="K5837" s="549"/>
      <c r="L5837" s="549"/>
      <c r="M5837" s="549"/>
      <c r="N5837" s="543"/>
      <c r="O5837" s="543"/>
      <c r="P5837" s="507"/>
    </row>
    <row r="5838" spans="2:16" ht="18.75" customHeight="1">
      <c r="B5838" s="540"/>
      <c r="C5838" s="540"/>
      <c r="D5838" s="540"/>
      <c r="E5838" s="540"/>
      <c r="F5838" s="542"/>
      <c r="G5838" s="506"/>
      <c r="H5838" s="543"/>
      <c r="I5838" s="543"/>
      <c r="J5838" s="543"/>
      <c r="K5838" s="549"/>
      <c r="L5838" s="549"/>
      <c r="M5838" s="549"/>
      <c r="N5838" s="543"/>
      <c r="O5838" s="543"/>
      <c r="P5838" s="507"/>
    </row>
    <row r="5839" spans="2:16" ht="18.75" customHeight="1">
      <c r="B5839" s="540"/>
      <c r="C5839" s="540"/>
      <c r="D5839" s="540"/>
      <c r="E5839" s="540"/>
      <c r="F5839" s="542"/>
      <c r="G5839" s="506"/>
      <c r="H5839" s="543"/>
      <c r="I5839" s="543"/>
      <c r="J5839" s="543"/>
      <c r="K5839" s="549"/>
      <c r="L5839" s="549"/>
      <c r="M5839" s="549"/>
      <c r="N5839" s="543"/>
      <c r="O5839" s="543"/>
      <c r="P5839" s="507"/>
    </row>
    <row r="5840" spans="2:16" ht="18.75" customHeight="1">
      <c r="B5840" s="540"/>
      <c r="C5840" s="540"/>
      <c r="D5840" s="540"/>
      <c r="E5840" s="540"/>
      <c r="F5840" s="542"/>
      <c r="G5840" s="506"/>
      <c r="H5840" s="543"/>
      <c r="I5840" s="543"/>
      <c r="J5840" s="543"/>
      <c r="K5840" s="549"/>
      <c r="L5840" s="549"/>
      <c r="M5840" s="549"/>
      <c r="N5840" s="543"/>
      <c r="O5840" s="543"/>
      <c r="P5840" s="507"/>
    </row>
    <row r="5841" spans="2:16" ht="18.75" customHeight="1">
      <c r="B5841" s="540"/>
      <c r="C5841" s="540"/>
      <c r="D5841" s="540"/>
      <c r="E5841" s="540"/>
      <c r="F5841" s="542"/>
      <c r="G5841" s="506"/>
      <c r="H5841" s="543"/>
      <c r="I5841" s="543"/>
      <c r="J5841" s="543"/>
      <c r="K5841" s="549"/>
      <c r="L5841" s="549"/>
      <c r="M5841" s="549"/>
      <c r="N5841" s="543"/>
      <c r="O5841" s="543"/>
      <c r="P5841" s="507"/>
    </row>
    <row r="5842" spans="2:16" ht="18.75" customHeight="1">
      <c r="B5842" s="540"/>
      <c r="C5842" s="540"/>
      <c r="D5842" s="540"/>
      <c r="E5842" s="540"/>
      <c r="F5842" s="542"/>
      <c r="G5842" s="506"/>
      <c r="H5842" s="543"/>
      <c r="I5842" s="543"/>
      <c r="J5842" s="543"/>
      <c r="K5842" s="549"/>
      <c r="L5842" s="549"/>
      <c r="M5842" s="549"/>
      <c r="N5842" s="543"/>
      <c r="O5842" s="543"/>
      <c r="P5842" s="507"/>
    </row>
    <row r="5843" spans="2:16" ht="18.75" customHeight="1">
      <c r="B5843" s="540"/>
      <c r="C5843" s="540"/>
      <c r="D5843" s="540"/>
      <c r="E5843" s="540"/>
      <c r="F5843" s="542"/>
      <c r="G5843" s="506"/>
      <c r="H5843" s="543"/>
      <c r="I5843" s="543"/>
      <c r="J5843" s="543"/>
      <c r="K5843" s="549"/>
      <c r="L5843" s="549"/>
      <c r="M5843" s="549"/>
      <c r="N5843" s="543"/>
      <c r="O5843" s="543"/>
      <c r="P5843" s="507"/>
    </row>
    <row r="5844" spans="2:16" ht="18.75" customHeight="1">
      <c r="B5844" s="540"/>
      <c r="C5844" s="540"/>
      <c r="D5844" s="540"/>
      <c r="E5844" s="540"/>
      <c r="F5844" s="542"/>
      <c r="G5844" s="506"/>
      <c r="H5844" s="543"/>
      <c r="I5844" s="543"/>
      <c r="J5844" s="543"/>
      <c r="K5844" s="549"/>
      <c r="L5844" s="549"/>
      <c r="M5844" s="549"/>
      <c r="N5844" s="543"/>
      <c r="O5844" s="543"/>
      <c r="P5844" s="507"/>
    </row>
    <row r="5845" spans="2:16" ht="18.75" customHeight="1">
      <c r="B5845" s="540"/>
      <c r="C5845" s="540"/>
      <c r="D5845" s="540"/>
      <c r="E5845" s="540"/>
      <c r="F5845" s="542"/>
      <c r="G5845" s="506"/>
      <c r="H5845" s="543"/>
      <c r="I5845" s="543"/>
      <c r="J5845" s="543"/>
      <c r="K5845" s="549"/>
      <c r="L5845" s="549"/>
      <c r="M5845" s="549"/>
      <c r="N5845" s="543"/>
      <c r="O5845" s="543"/>
      <c r="P5845" s="507"/>
    </row>
    <row r="5846" spans="2:16" ht="18.75" customHeight="1">
      <c r="B5846" s="540"/>
      <c r="C5846" s="540"/>
      <c r="D5846" s="540"/>
      <c r="E5846" s="540"/>
      <c r="F5846" s="542"/>
      <c r="G5846" s="506"/>
      <c r="H5846" s="543"/>
      <c r="I5846" s="543"/>
      <c r="J5846" s="543"/>
      <c r="K5846" s="549"/>
      <c r="L5846" s="549"/>
      <c r="M5846" s="549"/>
      <c r="N5846" s="543"/>
      <c r="O5846" s="543"/>
      <c r="P5846" s="507"/>
    </row>
    <row r="5847" spans="2:16" ht="18.75" customHeight="1">
      <c r="B5847" s="540"/>
      <c r="C5847" s="540"/>
      <c r="D5847" s="540"/>
      <c r="E5847" s="540"/>
      <c r="F5847" s="542"/>
      <c r="G5847" s="506"/>
      <c r="H5847" s="543"/>
      <c r="I5847" s="543"/>
      <c r="J5847" s="543"/>
      <c r="K5847" s="549"/>
      <c r="L5847" s="549"/>
      <c r="M5847" s="549"/>
      <c r="N5847" s="543"/>
      <c r="O5847" s="543"/>
      <c r="P5847" s="507"/>
    </row>
    <row r="5848" spans="2:16" ht="18.75" customHeight="1">
      <c r="B5848" s="540"/>
      <c r="C5848" s="540"/>
      <c r="D5848" s="540"/>
      <c r="E5848" s="540"/>
      <c r="F5848" s="542"/>
      <c r="G5848" s="506"/>
      <c r="H5848" s="543"/>
      <c r="I5848" s="543"/>
      <c r="J5848" s="543"/>
      <c r="K5848" s="549"/>
      <c r="L5848" s="549"/>
      <c r="M5848" s="549"/>
      <c r="N5848" s="543"/>
      <c r="O5848" s="543"/>
      <c r="P5848" s="507"/>
    </row>
    <row r="5849" spans="2:16" ht="18.75" customHeight="1">
      <c r="B5849" s="540"/>
      <c r="C5849" s="540"/>
      <c r="D5849" s="540"/>
      <c r="E5849" s="540"/>
      <c r="F5849" s="542"/>
      <c r="G5849" s="506"/>
      <c r="H5849" s="543"/>
      <c r="I5849" s="543"/>
      <c r="J5849" s="543"/>
      <c r="K5849" s="549"/>
      <c r="L5849" s="549"/>
      <c r="M5849" s="549"/>
      <c r="N5849" s="543"/>
      <c r="O5849" s="543"/>
      <c r="P5849" s="507"/>
    </row>
    <row r="5850" spans="2:16" ht="18.75" customHeight="1">
      <c r="B5850" s="540"/>
      <c r="C5850" s="540"/>
      <c r="D5850" s="540"/>
      <c r="E5850" s="540"/>
      <c r="F5850" s="542"/>
      <c r="G5850" s="506"/>
      <c r="H5850" s="543"/>
      <c r="I5850" s="543"/>
      <c r="J5850" s="543"/>
      <c r="K5850" s="549"/>
      <c r="L5850" s="549"/>
      <c r="M5850" s="549"/>
      <c r="N5850" s="543"/>
      <c r="O5850" s="543"/>
      <c r="P5850" s="507"/>
    </row>
    <row r="5851" spans="2:16" ht="18.75" customHeight="1">
      <c r="B5851" s="540"/>
      <c r="C5851" s="540"/>
      <c r="D5851" s="540"/>
      <c r="E5851" s="540"/>
      <c r="F5851" s="542"/>
      <c r="G5851" s="506"/>
      <c r="H5851" s="543"/>
      <c r="I5851" s="543"/>
      <c r="J5851" s="543"/>
      <c r="K5851" s="549"/>
      <c r="L5851" s="549"/>
      <c r="M5851" s="549"/>
      <c r="N5851" s="543"/>
      <c r="O5851" s="543"/>
      <c r="P5851" s="507"/>
    </row>
    <row r="5852" spans="2:16" ht="18.75" customHeight="1">
      <c r="B5852" s="540"/>
      <c r="C5852" s="540"/>
      <c r="D5852" s="540"/>
      <c r="E5852" s="540"/>
      <c r="F5852" s="542"/>
      <c r="G5852" s="506"/>
      <c r="H5852" s="543"/>
      <c r="I5852" s="543"/>
      <c r="J5852" s="543"/>
      <c r="K5852" s="549"/>
      <c r="L5852" s="549"/>
      <c r="M5852" s="549"/>
      <c r="N5852" s="543"/>
      <c r="O5852" s="543"/>
      <c r="P5852" s="507"/>
    </row>
    <row r="5853" spans="2:16" ht="18.75" customHeight="1">
      <c r="B5853" s="540"/>
      <c r="C5853" s="540"/>
      <c r="D5853" s="540"/>
      <c r="E5853" s="540"/>
      <c r="F5853" s="542"/>
      <c r="G5853" s="506"/>
      <c r="H5853" s="543"/>
      <c r="I5853" s="543"/>
      <c r="J5853" s="543"/>
      <c r="K5853" s="549"/>
      <c r="L5853" s="549"/>
      <c r="M5853" s="549"/>
      <c r="N5853" s="543"/>
      <c r="O5853" s="543"/>
      <c r="P5853" s="507"/>
    </row>
    <row r="5854" spans="2:16" ht="18.75" customHeight="1">
      <c r="B5854" s="540"/>
      <c r="C5854" s="540"/>
      <c r="D5854" s="540"/>
      <c r="E5854" s="540"/>
      <c r="F5854" s="542"/>
      <c r="G5854" s="506"/>
      <c r="H5854" s="543"/>
      <c r="I5854" s="543"/>
      <c r="J5854" s="543"/>
      <c r="K5854" s="549"/>
      <c r="L5854" s="549"/>
      <c r="M5854" s="549"/>
      <c r="N5854" s="543"/>
      <c r="O5854" s="543"/>
      <c r="P5854" s="507"/>
    </row>
    <row r="5855" spans="2:16" ht="18.75" customHeight="1">
      <c r="B5855" s="540"/>
      <c r="C5855" s="540"/>
      <c r="D5855" s="540"/>
      <c r="E5855" s="540"/>
      <c r="F5855" s="542"/>
      <c r="G5855" s="506"/>
      <c r="H5855" s="543"/>
      <c r="I5855" s="543"/>
      <c r="J5855" s="543"/>
      <c r="K5855" s="549"/>
      <c r="L5855" s="549"/>
      <c r="M5855" s="549"/>
      <c r="N5855" s="543"/>
      <c r="O5855" s="543"/>
      <c r="P5855" s="507"/>
    </row>
    <row r="5856" spans="2:16" ht="18.75" customHeight="1">
      <c r="B5856" s="540"/>
      <c r="C5856" s="540"/>
      <c r="D5856" s="540"/>
      <c r="E5856" s="540"/>
      <c r="F5856" s="542"/>
      <c r="G5856" s="506"/>
      <c r="H5856" s="543"/>
      <c r="I5856" s="543"/>
      <c r="J5856" s="543"/>
      <c r="K5856" s="549"/>
      <c r="L5856" s="549"/>
      <c r="M5856" s="549"/>
      <c r="N5856" s="543"/>
      <c r="O5856" s="543"/>
      <c r="P5856" s="507"/>
    </row>
    <row r="5857" spans="2:16" ht="18.75" customHeight="1">
      <c r="B5857" s="540"/>
      <c r="C5857" s="540"/>
      <c r="D5857" s="540"/>
      <c r="E5857" s="540"/>
      <c r="F5857" s="542"/>
      <c r="G5857" s="506"/>
      <c r="H5857" s="543"/>
      <c r="I5857" s="543"/>
      <c r="J5857" s="543"/>
      <c r="K5857" s="549"/>
      <c r="L5857" s="549"/>
      <c r="M5857" s="549"/>
      <c r="N5857" s="543"/>
      <c r="O5857" s="543"/>
      <c r="P5857" s="507"/>
    </row>
    <row r="5858" spans="2:16" ht="18.75" customHeight="1">
      <c r="B5858" s="540"/>
      <c r="C5858" s="540"/>
      <c r="D5858" s="540"/>
      <c r="E5858" s="540"/>
      <c r="F5858" s="542"/>
      <c r="G5858" s="506"/>
      <c r="H5858" s="543"/>
      <c r="I5858" s="543"/>
      <c r="J5858" s="543"/>
      <c r="K5858" s="549"/>
      <c r="L5858" s="549"/>
      <c r="M5858" s="549"/>
      <c r="N5858" s="543"/>
      <c r="O5858" s="543"/>
      <c r="P5858" s="507"/>
    </row>
    <row r="5859" spans="2:16" ht="18.75" customHeight="1">
      <c r="B5859" s="540"/>
      <c r="C5859" s="540"/>
      <c r="D5859" s="540"/>
      <c r="E5859" s="540"/>
      <c r="F5859" s="542"/>
      <c r="G5859" s="506"/>
      <c r="H5859" s="543"/>
      <c r="I5859" s="543"/>
      <c r="J5859" s="543"/>
      <c r="K5859" s="549"/>
      <c r="L5859" s="549"/>
      <c r="M5859" s="549"/>
      <c r="N5859" s="543"/>
      <c r="O5859" s="543"/>
      <c r="P5859" s="507"/>
    </row>
    <row r="5860" spans="2:16" ht="18.75" customHeight="1">
      <c r="B5860" s="540"/>
      <c r="C5860" s="540"/>
      <c r="D5860" s="540"/>
      <c r="E5860" s="540"/>
      <c r="F5860" s="542"/>
      <c r="G5860" s="506"/>
      <c r="H5860" s="543"/>
      <c r="I5860" s="543"/>
      <c r="J5860" s="543"/>
      <c r="K5860" s="549"/>
      <c r="L5860" s="549"/>
      <c r="M5860" s="549"/>
      <c r="N5860" s="543"/>
      <c r="O5860" s="543"/>
      <c r="P5860" s="507"/>
    </row>
    <row r="5861" spans="2:16" ht="18.75" customHeight="1">
      <c r="B5861" s="540"/>
      <c r="C5861" s="540"/>
      <c r="D5861" s="540"/>
      <c r="E5861" s="540"/>
      <c r="F5861" s="542"/>
      <c r="G5861" s="506"/>
      <c r="H5861" s="543"/>
      <c r="I5861" s="543"/>
      <c r="J5861" s="543"/>
      <c r="K5861" s="549"/>
      <c r="L5861" s="549"/>
      <c r="M5861" s="549"/>
      <c r="N5861" s="543"/>
      <c r="O5861" s="543"/>
      <c r="P5861" s="507"/>
    </row>
    <row r="5862" spans="2:16" ht="18.75" customHeight="1">
      <c r="B5862" s="540"/>
      <c r="C5862" s="540"/>
      <c r="D5862" s="540"/>
      <c r="E5862" s="540"/>
      <c r="F5862" s="542"/>
      <c r="G5862" s="506"/>
      <c r="H5862" s="543"/>
      <c r="I5862" s="543"/>
      <c r="J5862" s="543"/>
      <c r="K5862" s="549"/>
      <c r="L5862" s="549"/>
      <c r="M5862" s="549"/>
      <c r="N5862" s="543"/>
      <c r="O5862" s="543"/>
      <c r="P5862" s="507"/>
    </row>
    <row r="5863" spans="2:16" ht="18.75" customHeight="1">
      <c r="B5863" s="540"/>
      <c r="C5863" s="540"/>
      <c r="D5863" s="540"/>
      <c r="E5863" s="540"/>
      <c r="F5863" s="542"/>
      <c r="G5863" s="506"/>
      <c r="H5863" s="543"/>
      <c r="I5863" s="543"/>
      <c r="J5863" s="543"/>
      <c r="K5863" s="549"/>
      <c r="L5863" s="549"/>
      <c r="M5863" s="549"/>
      <c r="N5863" s="543"/>
      <c r="O5863" s="543"/>
      <c r="P5863" s="507"/>
    </row>
    <row r="5864" spans="2:16" ht="18.75" customHeight="1">
      <c r="B5864" s="540"/>
      <c r="C5864" s="540"/>
      <c r="D5864" s="540"/>
      <c r="E5864" s="540"/>
      <c r="F5864" s="542"/>
      <c r="G5864" s="506"/>
      <c r="H5864" s="543"/>
      <c r="I5864" s="543"/>
      <c r="J5864" s="543"/>
      <c r="K5864" s="549"/>
      <c r="L5864" s="549"/>
      <c r="M5864" s="549"/>
      <c r="N5864" s="543"/>
      <c r="O5864" s="543"/>
      <c r="P5864" s="507"/>
    </row>
    <row r="5865" spans="2:16" ht="18.75" customHeight="1">
      <c r="B5865" s="540"/>
      <c r="C5865" s="540"/>
      <c r="D5865" s="540"/>
      <c r="E5865" s="540"/>
      <c r="F5865" s="542"/>
      <c r="G5865" s="506"/>
      <c r="H5865" s="543"/>
      <c r="I5865" s="543"/>
      <c r="J5865" s="543"/>
      <c r="K5865" s="549"/>
      <c r="L5865" s="549"/>
      <c r="M5865" s="549"/>
      <c r="N5865" s="543"/>
      <c r="O5865" s="543"/>
      <c r="P5865" s="507"/>
    </row>
    <row r="5866" spans="2:16" ht="18.75" customHeight="1">
      <c r="B5866" s="540"/>
      <c r="C5866" s="540"/>
      <c r="D5866" s="540"/>
      <c r="E5866" s="540"/>
      <c r="F5866" s="542"/>
      <c r="G5866" s="506"/>
      <c r="H5866" s="543"/>
      <c r="I5866" s="543"/>
      <c r="J5866" s="543"/>
      <c r="K5866" s="549"/>
      <c r="L5866" s="549"/>
      <c r="M5866" s="549"/>
      <c r="N5866" s="543"/>
      <c r="O5866" s="543"/>
      <c r="P5866" s="507"/>
    </row>
    <row r="5867" spans="2:16" ht="18.75" customHeight="1">
      <c r="B5867" s="540"/>
      <c r="C5867" s="540"/>
      <c r="D5867" s="540"/>
      <c r="E5867" s="540"/>
      <c r="F5867" s="542"/>
      <c r="G5867" s="506"/>
      <c r="H5867" s="543"/>
      <c r="I5867" s="543"/>
      <c r="J5867" s="543"/>
      <c r="K5867" s="549"/>
      <c r="L5867" s="549"/>
      <c r="M5867" s="549"/>
      <c r="N5867" s="543"/>
      <c r="O5867" s="543"/>
      <c r="P5867" s="507"/>
    </row>
    <row r="5868" spans="2:16" ht="18.75" customHeight="1">
      <c r="B5868" s="540"/>
      <c r="C5868" s="540"/>
      <c r="D5868" s="540"/>
      <c r="E5868" s="540"/>
      <c r="F5868" s="542"/>
      <c r="G5868" s="506"/>
      <c r="H5868" s="543"/>
      <c r="I5868" s="543"/>
      <c r="J5868" s="543"/>
      <c r="K5868" s="549"/>
      <c r="L5868" s="549"/>
      <c r="M5868" s="549"/>
      <c r="N5868" s="543"/>
      <c r="O5868" s="543"/>
      <c r="P5868" s="507"/>
    </row>
    <row r="5869" spans="2:16" ht="18.75" customHeight="1">
      <c r="B5869" s="540"/>
      <c r="C5869" s="540"/>
      <c r="D5869" s="540"/>
      <c r="E5869" s="540"/>
      <c r="F5869" s="542"/>
      <c r="G5869" s="506"/>
      <c r="H5869" s="543"/>
      <c r="I5869" s="543"/>
      <c r="J5869" s="543"/>
      <c r="K5869" s="549"/>
      <c r="L5869" s="549"/>
      <c r="M5869" s="549"/>
      <c r="N5869" s="543"/>
      <c r="O5869" s="543"/>
      <c r="P5869" s="507"/>
    </row>
    <row r="5870" spans="2:16" ht="18.75" customHeight="1">
      <c r="B5870" s="540"/>
      <c r="C5870" s="540"/>
      <c r="D5870" s="540"/>
      <c r="E5870" s="540"/>
      <c r="F5870" s="542"/>
      <c r="G5870" s="506"/>
      <c r="H5870" s="543"/>
      <c r="I5870" s="543"/>
      <c r="J5870" s="543"/>
      <c r="K5870" s="549"/>
      <c r="L5870" s="549"/>
      <c r="M5870" s="549"/>
      <c r="N5870" s="543"/>
      <c r="O5870" s="543"/>
      <c r="P5870" s="507"/>
    </row>
    <row r="5871" spans="2:16" ht="18.75" customHeight="1">
      <c r="B5871" s="540"/>
      <c r="C5871" s="540"/>
      <c r="D5871" s="540"/>
      <c r="E5871" s="540"/>
      <c r="F5871" s="542"/>
      <c r="G5871" s="506"/>
      <c r="H5871" s="543"/>
      <c r="I5871" s="543"/>
      <c r="J5871" s="543"/>
      <c r="K5871" s="549"/>
      <c r="L5871" s="549"/>
      <c r="M5871" s="549"/>
      <c r="N5871" s="543"/>
      <c r="O5871" s="543"/>
      <c r="P5871" s="507"/>
    </row>
    <row r="5872" spans="2:16" ht="18.75" customHeight="1">
      <c r="B5872" s="540"/>
      <c r="C5872" s="540"/>
      <c r="D5872" s="540"/>
      <c r="E5872" s="540"/>
      <c r="F5872" s="542"/>
      <c r="G5872" s="506"/>
      <c r="H5872" s="543"/>
      <c r="I5872" s="543"/>
      <c r="J5872" s="543"/>
      <c r="K5872" s="549"/>
      <c r="L5872" s="549"/>
      <c r="M5872" s="549"/>
      <c r="N5872" s="543"/>
      <c r="O5872" s="543"/>
      <c r="P5872" s="507"/>
    </row>
    <row r="5873" spans="2:16" ht="18.75" customHeight="1">
      <c r="B5873" s="540"/>
      <c r="C5873" s="540"/>
      <c r="D5873" s="540"/>
      <c r="E5873" s="540"/>
      <c r="F5873" s="542"/>
      <c r="G5873" s="506"/>
      <c r="H5873" s="543"/>
      <c r="I5873" s="543"/>
      <c r="J5873" s="543"/>
      <c r="K5873" s="549"/>
      <c r="L5873" s="549"/>
      <c r="M5873" s="549"/>
      <c r="N5873" s="543"/>
      <c r="O5873" s="543"/>
      <c r="P5873" s="507"/>
    </row>
    <row r="5874" spans="2:16" ht="18.75" customHeight="1">
      <c r="B5874" s="540"/>
      <c r="C5874" s="540"/>
      <c r="D5874" s="540"/>
      <c r="E5874" s="540"/>
      <c r="F5874" s="542"/>
      <c r="G5874" s="506"/>
      <c r="H5874" s="543"/>
      <c r="I5874" s="543"/>
      <c r="J5874" s="543"/>
      <c r="K5874" s="549"/>
      <c r="L5874" s="549"/>
      <c r="M5874" s="549"/>
      <c r="N5874" s="543"/>
      <c r="O5874" s="543"/>
      <c r="P5874" s="507"/>
    </row>
    <row r="5875" spans="2:16" ht="18.75" customHeight="1">
      <c r="B5875" s="540"/>
      <c r="C5875" s="540"/>
      <c r="D5875" s="540"/>
      <c r="E5875" s="540"/>
      <c r="F5875" s="542"/>
      <c r="G5875" s="506"/>
      <c r="H5875" s="543"/>
      <c r="I5875" s="543"/>
      <c r="J5875" s="543"/>
      <c r="K5875" s="549"/>
      <c r="L5875" s="549"/>
      <c r="M5875" s="549"/>
      <c r="N5875" s="543"/>
      <c r="O5875" s="543"/>
      <c r="P5875" s="507"/>
    </row>
    <row r="5876" spans="2:16" ht="18.75" customHeight="1">
      <c r="B5876" s="540"/>
      <c r="C5876" s="540"/>
      <c r="D5876" s="540"/>
      <c r="E5876" s="540"/>
      <c r="F5876" s="542"/>
      <c r="G5876" s="506"/>
      <c r="H5876" s="543"/>
      <c r="I5876" s="543"/>
      <c r="J5876" s="543"/>
      <c r="K5876" s="549"/>
      <c r="L5876" s="549"/>
      <c r="M5876" s="549"/>
      <c r="N5876" s="543"/>
      <c r="O5876" s="543"/>
      <c r="P5876" s="507"/>
    </row>
    <row r="5877" spans="2:16" ht="18.75" customHeight="1">
      <c r="B5877" s="540"/>
      <c r="C5877" s="540"/>
      <c r="D5877" s="540"/>
      <c r="E5877" s="540"/>
      <c r="F5877" s="542"/>
      <c r="G5877" s="506"/>
      <c r="H5877" s="543"/>
      <c r="I5877" s="543"/>
      <c r="J5877" s="543"/>
      <c r="K5877" s="549"/>
      <c r="L5877" s="549"/>
      <c r="M5877" s="549"/>
      <c r="N5877" s="543"/>
      <c r="O5877" s="543"/>
      <c r="P5877" s="507"/>
    </row>
    <row r="5878" spans="2:16" ht="18.75" customHeight="1">
      <c r="B5878" s="540"/>
      <c r="C5878" s="540"/>
      <c r="D5878" s="540"/>
      <c r="E5878" s="540"/>
      <c r="F5878" s="542"/>
      <c r="G5878" s="506"/>
      <c r="H5878" s="543"/>
      <c r="I5878" s="543"/>
      <c r="J5878" s="543"/>
      <c r="K5878" s="549"/>
      <c r="L5878" s="549"/>
      <c r="M5878" s="549"/>
      <c r="N5878" s="543"/>
      <c r="O5878" s="543"/>
      <c r="P5878" s="507"/>
    </row>
    <row r="5879" spans="2:16" ht="18.75" customHeight="1">
      <c r="B5879" s="540"/>
      <c r="C5879" s="540"/>
      <c r="D5879" s="540"/>
      <c r="E5879" s="540"/>
      <c r="F5879" s="542"/>
      <c r="G5879" s="506"/>
      <c r="H5879" s="543"/>
      <c r="I5879" s="543"/>
      <c r="J5879" s="543"/>
      <c r="K5879" s="549"/>
      <c r="L5879" s="549"/>
      <c r="M5879" s="549"/>
      <c r="N5879" s="543"/>
      <c r="O5879" s="543"/>
      <c r="P5879" s="507"/>
    </row>
    <row r="5880" spans="2:16" ht="18.75" customHeight="1">
      <c r="B5880" s="540"/>
      <c r="C5880" s="540"/>
      <c r="D5880" s="540"/>
      <c r="E5880" s="540"/>
      <c r="F5880" s="542"/>
      <c r="G5880" s="506"/>
      <c r="H5880" s="543"/>
      <c r="I5880" s="543"/>
      <c r="J5880" s="543"/>
      <c r="K5880" s="549"/>
      <c r="L5880" s="549"/>
      <c r="M5880" s="549"/>
      <c r="N5880" s="543"/>
      <c r="O5880" s="543"/>
      <c r="P5880" s="507"/>
    </row>
    <row r="5881" spans="2:16" ht="18.75" customHeight="1">
      <c r="B5881" s="540"/>
      <c r="C5881" s="540"/>
      <c r="D5881" s="540"/>
      <c r="E5881" s="540"/>
      <c r="F5881" s="542"/>
      <c r="G5881" s="506"/>
      <c r="H5881" s="543"/>
      <c r="I5881" s="543"/>
      <c r="J5881" s="543"/>
      <c r="K5881" s="549"/>
      <c r="L5881" s="549"/>
      <c r="M5881" s="549"/>
      <c r="N5881" s="543"/>
      <c r="O5881" s="543"/>
      <c r="P5881" s="507"/>
    </row>
    <row r="5882" spans="2:16" ht="18.75" customHeight="1">
      <c r="B5882" s="540"/>
      <c r="C5882" s="540"/>
      <c r="D5882" s="540"/>
      <c r="E5882" s="540"/>
      <c r="F5882" s="542"/>
      <c r="G5882" s="506"/>
      <c r="H5882" s="543"/>
      <c r="I5882" s="543"/>
      <c r="J5882" s="543"/>
      <c r="K5882" s="549"/>
      <c r="L5882" s="549"/>
      <c r="M5882" s="549"/>
      <c r="N5882" s="543"/>
      <c r="O5882" s="543"/>
      <c r="P5882" s="507"/>
    </row>
    <row r="5883" spans="2:16" ht="18.75" customHeight="1">
      <c r="B5883" s="540"/>
      <c r="C5883" s="540"/>
      <c r="D5883" s="540"/>
      <c r="E5883" s="540"/>
      <c r="F5883" s="542"/>
      <c r="G5883" s="506"/>
      <c r="H5883" s="543"/>
      <c r="I5883" s="543"/>
      <c r="J5883" s="543"/>
      <c r="K5883" s="549"/>
      <c r="L5883" s="549"/>
      <c r="M5883" s="549"/>
      <c r="N5883" s="543"/>
      <c r="O5883" s="543"/>
      <c r="P5883" s="507"/>
    </row>
    <row r="5884" spans="2:16" ht="18.75" customHeight="1">
      <c r="B5884" s="540"/>
      <c r="C5884" s="540"/>
      <c r="D5884" s="540"/>
      <c r="E5884" s="540"/>
      <c r="F5884" s="542"/>
      <c r="G5884" s="506"/>
      <c r="H5884" s="543"/>
      <c r="I5884" s="543"/>
      <c r="J5884" s="543"/>
      <c r="K5884" s="549"/>
      <c r="L5884" s="549"/>
      <c r="M5884" s="549"/>
      <c r="N5884" s="543"/>
      <c r="O5884" s="543"/>
      <c r="P5884" s="507"/>
    </row>
    <row r="5885" spans="2:16" ht="18.75" customHeight="1">
      <c r="B5885" s="540"/>
      <c r="C5885" s="540"/>
      <c r="D5885" s="540"/>
      <c r="E5885" s="540"/>
      <c r="F5885" s="542"/>
      <c r="G5885" s="506"/>
      <c r="H5885" s="543"/>
      <c r="I5885" s="543"/>
      <c r="J5885" s="543"/>
      <c r="K5885" s="549"/>
      <c r="L5885" s="549"/>
      <c r="M5885" s="549"/>
      <c r="N5885" s="543"/>
      <c r="O5885" s="543"/>
      <c r="P5885" s="507"/>
    </row>
    <row r="5886" spans="2:16" ht="18.75" customHeight="1">
      <c r="B5886" s="540"/>
      <c r="C5886" s="540"/>
      <c r="D5886" s="540"/>
      <c r="E5886" s="540"/>
      <c r="F5886" s="542"/>
      <c r="G5886" s="506"/>
      <c r="H5886" s="543"/>
      <c r="I5886" s="543"/>
      <c r="J5886" s="543"/>
      <c r="K5886" s="549"/>
      <c r="L5886" s="549"/>
      <c r="M5886" s="549"/>
      <c r="N5886" s="543"/>
      <c r="O5886" s="543"/>
      <c r="P5886" s="507"/>
    </row>
    <row r="5887" spans="2:16" ht="18.75" customHeight="1">
      <c r="B5887" s="540"/>
      <c r="C5887" s="540"/>
      <c r="D5887" s="540"/>
      <c r="E5887" s="540"/>
      <c r="F5887" s="542"/>
      <c r="G5887" s="506"/>
      <c r="H5887" s="543"/>
      <c r="I5887" s="543"/>
      <c r="J5887" s="543"/>
      <c r="K5887" s="549"/>
      <c r="L5887" s="549"/>
      <c r="M5887" s="549"/>
      <c r="N5887" s="543"/>
      <c r="O5887" s="543"/>
      <c r="P5887" s="507"/>
    </row>
    <row r="5888" spans="2:16" ht="18.75" customHeight="1">
      <c r="B5888" s="540"/>
      <c r="C5888" s="540"/>
      <c r="D5888" s="540"/>
      <c r="E5888" s="540"/>
      <c r="F5888" s="542"/>
      <c r="G5888" s="506"/>
      <c r="H5888" s="543"/>
      <c r="I5888" s="543"/>
      <c r="J5888" s="543"/>
      <c r="K5888" s="549"/>
      <c r="L5888" s="549"/>
      <c r="M5888" s="549"/>
      <c r="N5888" s="543"/>
      <c r="O5888" s="543"/>
      <c r="P5888" s="507"/>
    </row>
    <row r="5889" spans="2:16" ht="18.75" customHeight="1">
      <c r="B5889" s="540"/>
      <c r="C5889" s="540"/>
      <c r="D5889" s="540"/>
      <c r="E5889" s="540"/>
      <c r="F5889" s="542"/>
      <c r="G5889" s="506"/>
      <c r="H5889" s="543"/>
      <c r="I5889" s="543"/>
      <c r="J5889" s="543"/>
      <c r="K5889" s="549"/>
      <c r="L5889" s="549"/>
      <c r="M5889" s="549"/>
      <c r="N5889" s="543"/>
      <c r="O5889" s="543"/>
      <c r="P5889" s="507"/>
    </row>
    <row r="5890" spans="2:16" ht="18.75" customHeight="1">
      <c r="B5890" s="540"/>
      <c r="C5890" s="540"/>
      <c r="D5890" s="540"/>
      <c r="E5890" s="540"/>
      <c r="F5890" s="542"/>
      <c r="G5890" s="506"/>
      <c r="H5890" s="543"/>
      <c r="I5890" s="543"/>
      <c r="J5890" s="543"/>
      <c r="K5890" s="549"/>
      <c r="L5890" s="549"/>
      <c r="M5890" s="549"/>
      <c r="N5890" s="543"/>
      <c r="O5890" s="543"/>
      <c r="P5890" s="507"/>
    </row>
    <row r="5891" spans="2:16" ht="18.75" customHeight="1">
      <c r="B5891" s="540"/>
      <c r="C5891" s="540"/>
      <c r="D5891" s="540"/>
      <c r="E5891" s="540"/>
      <c r="F5891" s="542"/>
      <c r="G5891" s="506"/>
      <c r="H5891" s="543"/>
      <c r="I5891" s="543"/>
      <c r="J5891" s="543"/>
      <c r="K5891" s="549"/>
      <c r="L5891" s="549"/>
      <c r="M5891" s="549"/>
      <c r="N5891" s="543"/>
      <c r="O5891" s="543"/>
      <c r="P5891" s="507"/>
    </row>
    <row r="5892" spans="2:16" ht="18.75" customHeight="1">
      <c r="B5892" s="540"/>
      <c r="C5892" s="540"/>
      <c r="D5892" s="540"/>
      <c r="E5892" s="540"/>
      <c r="F5892" s="542"/>
      <c r="G5892" s="506"/>
      <c r="H5892" s="543"/>
      <c r="I5892" s="543"/>
      <c r="J5892" s="543"/>
      <c r="K5892" s="549"/>
      <c r="L5892" s="549"/>
      <c r="M5892" s="549"/>
      <c r="N5892" s="543"/>
      <c r="O5892" s="543"/>
      <c r="P5892" s="507"/>
    </row>
    <row r="5893" spans="2:16" ht="18.75" customHeight="1">
      <c r="B5893" s="540"/>
      <c r="C5893" s="540"/>
      <c r="D5893" s="540"/>
      <c r="E5893" s="540"/>
      <c r="F5893" s="542"/>
      <c r="G5893" s="506"/>
      <c r="H5893" s="543"/>
      <c r="I5893" s="543"/>
      <c r="J5893" s="543"/>
      <c r="K5893" s="549"/>
      <c r="L5893" s="549"/>
      <c r="M5893" s="549"/>
      <c r="N5893" s="543"/>
      <c r="O5893" s="543"/>
      <c r="P5893" s="507"/>
    </row>
    <row r="5894" spans="2:16" ht="18.75" customHeight="1">
      <c r="B5894" s="540"/>
      <c r="C5894" s="540"/>
      <c r="D5894" s="540"/>
      <c r="E5894" s="540"/>
      <c r="F5894" s="542"/>
      <c r="G5894" s="506"/>
      <c r="H5894" s="543"/>
      <c r="I5894" s="543"/>
      <c r="J5894" s="543"/>
      <c r="K5894" s="549"/>
      <c r="L5894" s="549"/>
      <c r="M5894" s="549"/>
      <c r="N5894" s="543"/>
      <c r="O5894" s="543"/>
      <c r="P5894" s="507"/>
    </row>
    <row r="5895" spans="2:16" ht="18.75" customHeight="1">
      <c r="B5895" s="540"/>
      <c r="C5895" s="540"/>
      <c r="D5895" s="540"/>
      <c r="E5895" s="540"/>
      <c r="F5895" s="542"/>
      <c r="G5895" s="506"/>
      <c r="H5895" s="543"/>
      <c r="I5895" s="543"/>
      <c r="J5895" s="543"/>
      <c r="K5895" s="549"/>
      <c r="L5895" s="549"/>
      <c r="M5895" s="549"/>
      <c r="N5895" s="543"/>
      <c r="O5895" s="543"/>
      <c r="P5895" s="507"/>
    </row>
    <row r="5896" spans="2:16" ht="18.75" customHeight="1">
      <c r="B5896" s="540"/>
      <c r="C5896" s="540"/>
      <c r="D5896" s="540"/>
      <c r="E5896" s="540"/>
      <c r="F5896" s="542"/>
      <c r="G5896" s="506"/>
      <c r="H5896" s="543"/>
      <c r="I5896" s="543"/>
      <c r="J5896" s="543"/>
      <c r="K5896" s="549"/>
      <c r="L5896" s="549"/>
      <c r="M5896" s="549"/>
      <c r="N5896" s="543"/>
      <c r="O5896" s="543"/>
      <c r="P5896" s="507"/>
    </row>
    <row r="5897" spans="2:16" ht="18.75" customHeight="1">
      <c r="B5897" s="540"/>
      <c r="C5897" s="540"/>
      <c r="D5897" s="540"/>
      <c r="E5897" s="540"/>
      <c r="F5897" s="542"/>
      <c r="G5897" s="506"/>
      <c r="H5897" s="543"/>
      <c r="I5897" s="543"/>
      <c r="J5897" s="543"/>
      <c r="K5897" s="549"/>
      <c r="L5897" s="549"/>
      <c r="M5897" s="549"/>
      <c r="N5897" s="543"/>
      <c r="O5897" s="543"/>
      <c r="P5897" s="507"/>
    </row>
    <row r="5898" spans="2:16" ht="18.75" customHeight="1">
      <c r="B5898" s="540"/>
      <c r="C5898" s="540"/>
      <c r="D5898" s="540"/>
      <c r="E5898" s="540"/>
      <c r="F5898" s="542"/>
      <c r="G5898" s="506"/>
      <c r="H5898" s="543"/>
      <c r="I5898" s="543"/>
      <c r="J5898" s="543"/>
      <c r="K5898" s="549"/>
      <c r="L5898" s="549"/>
      <c r="M5898" s="549"/>
      <c r="N5898" s="543"/>
      <c r="O5898" s="543"/>
      <c r="P5898" s="507"/>
    </row>
    <row r="5899" spans="2:16" ht="18.75" customHeight="1">
      <c r="B5899" s="540"/>
      <c r="C5899" s="540"/>
      <c r="D5899" s="540"/>
      <c r="E5899" s="540"/>
      <c r="F5899" s="542"/>
      <c r="G5899" s="506"/>
      <c r="H5899" s="543"/>
      <c r="I5899" s="543"/>
      <c r="J5899" s="543"/>
      <c r="K5899" s="549"/>
      <c r="L5899" s="549"/>
      <c r="M5899" s="549"/>
      <c r="N5899" s="543"/>
      <c r="O5899" s="543"/>
      <c r="P5899" s="507"/>
    </row>
    <row r="5900" spans="2:16" ht="18.75" customHeight="1">
      <c r="B5900" s="540"/>
      <c r="C5900" s="540"/>
      <c r="D5900" s="540"/>
      <c r="E5900" s="540"/>
      <c r="F5900" s="542"/>
      <c r="G5900" s="506"/>
      <c r="H5900" s="543"/>
      <c r="I5900" s="543"/>
      <c r="J5900" s="543"/>
      <c r="K5900" s="549"/>
      <c r="L5900" s="549"/>
      <c r="M5900" s="549"/>
      <c r="N5900" s="543"/>
      <c r="O5900" s="543"/>
      <c r="P5900" s="507"/>
    </row>
    <row r="5901" spans="2:16" ht="18.75" customHeight="1">
      <c r="B5901" s="540"/>
      <c r="C5901" s="540"/>
      <c r="D5901" s="540"/>
      <c r="E5901" s="540"/>
      <c r="F5901" s="542"/>
      <c r="G5901" s="506"/>
      <c r="H5901" s="543"/>
      <c r="I5901" s="543"/>
      <c r="J5901" s="543"/>
      <c r="K5901" s="549"/>
      <c r="L5901" s="549"/>
      <c r="M5901" s="549"/>
      <c r="N5901" s="543"/>
      <c r="O5901" s="543"/>
      <c r="P5901" s="507"/>
    </row>
    <row r="5902" spans="2:16" ht="18.75" customHeight="1">
      <c r="B5902" s="540"/>
      <c r="C5902" s="540"/>
      <c r="D5902" s="540"/>
      <c r="E5902" s="540"/>
      <c r="F5902" s="542"/>
      <c r="G5902" s="506"/>
      <c r="H5902" s="543"/>
      <c r="I5902" s="543"/>
      <c r="J5902" s="543"/>
      <c r="K5902" s="549"/>
      <c r="L5902" s="549"/>
      <c r="M5902" s="549"/>
      <c r="N5902" s="543"/>
      <c r="O5902" s="543"/>
      <c r="P5902" s="507"/>
    </row>
    <row r="5903" spans="2:16" ht="18.75" customHeight="1">
      <c r="B5903" s="540"/>
      <c r="C5903" s="540"/>
      <c r="D5903" s="540"/>
      <c r="E5903" s="540"/>
      <c r="F5903" s="542"/>
      <c r="G5903" s="506"/>
      <c r="H5903" s="543"/>
      <c r="I5903" s="543"/>
      <c r="J5903" s="543"/>
      <c r="K5903" s="549"/>
      <c r="L5903" s="549"/>
      <c r="M5903" s="549"/>
      <c r="N5903" s="543"/>
      <c r="O5903" s="543"/>
      <c r="P5903" s="507"/>
    </row>
    <row r="5904" spans="2:16" ht="18.75" customHeight="1">
      <c r="B5904" s="540"/>
      <c r="C5904" s="540"/>
      <c r="D5904" s="540"/>
      <c r="E5904" s="540"/>
      <c r="F5904" s="542"/>
      <c r="G5904" s="506"/>
      <c r="H5904" s="543"/>
      <c r="I5904" s="543"/>
      <c r="J5904" s="543"/>
      <c r="K5904" s="549"/>
      <c r="L5904" s="549"/>
      <c r="M5904" s="549"/>
      <c r="N5904" s="543"/>
      <c r="O5904" s="543"/>
      <c r="P5904" s="507"/>
    </row>
    <row r="5905" spans="2:16" ht="18.75" customHeight="1">
      <c r="B5905" s="540"/>
      <c r="C5905" s="540"/>
      <c r="D5905" s="540"/>
      <c r="E5905" s="540"/>
      <c r="F5905" s="542"/>
      <c r="G5905" s="506"/>
      <c r="H5905" s="543"/>
      <c r="I5905" s="543"/>
      <c r="J5905" s="543"/>
      <c r="K5905" s="549"/>
      <c r="L5905" s="549"/>
      <c r="M5905" s="549"/>
      <c r="N5905" s="543"/>
      <c r="O5905" s="543"/>
      <c r="P5905" s="507"/>
    </row>
    <row r="5906" spans="2:16" ht="18.75" customHeight="1">
      <c r="B5906" s="540"/>
      <c r="C5906" s="540"/>
      <c r="D5906" s="540"/>
      <c r="E5906" s="540"/>
      <c r="F5906" s="542"/>
      <c r="G5906" s="506"/>
      <c r="H5906" s="543"/>
      <c r="I5906" s="543"/>
      <c r="J5906" s="543"/>
      <c r="K5906" s="549"/>
      <c r="L5906" s="549"/>
      <c r="M5906" s="549"/>
      <c r="N5906" s="543"/>
      <c r="O5906" s="543"/>
      <c r="P5906" s="507"/>
    </row>
    <row r="5907" spans="2:16" ht="18.75" customHeight="1">
      <c r="B5907" s="540"/>
      <c r="C5907" s="540"/>
      <c r="D5907" s="540"/>
      <c r="E5907" s="540"/>
      <c r="F5907" s="542"/>
      <c r="G5907" s="506"/>
      <c r="H5907" s="543"/>
      <c r="I5907" s="543"/>
      <c r="J5907" s="543"/>
      <c r="K5907" s="549"/>
      <c r="L5907" s="549"/>
      <c r="M5907" s="549"/>
      <c r="N5907" s="543"/>
      <c r="O5907" s="543"/>
      <c r="P5907" s="507"/>
    </row>
    <row r="5908" spans="2:16" ht="18.75" customHeight="1">
      <c r="B5908" s="540"/>
      <c r="C5908" s="540"/>
      <c r="D5908" s="540"/>
      <c r="E5908" s="540"/>
      <c r="F5908" s="542"/>
      <c r="G5908" s="506"/>
      <c r="H5908" s="543"/>
      <c r="I5908" s="543"/>
      <c r="J5908" s="543"/>
      <c r="K5908" s="549"/>
      <c r="L5908" s="549"/>
      <c r="M5908" s="549"/>
      <c r="N5908" s="543"/>
      <c r="O5908" s="543"/>
      <c r="P5908" s="507"/>
    </row>
    <row r="5909" spans="2:16" ht="18.75" customHeight="1">
      <c r="B5909" s="540"/>
      <c r="C5909" s="540"/>
      <c r="D5909" s="540"/>
      <c r="E5909" s="540"/>
      <c r="F5909" s="542"/>
      <c r="G5909" s="506"/>
      <c r="H5909" s="543"/>
      <c r="I5909" s="543"/>
      <c r="J5909" s="543"/>
      <c r="K5909" s="549"/>
      <c r="L5909" s="549"/>
      <c r="M5909" s="549"/>
      <c r="N5909" s="543"/>
      <c r="O5909" s="543"/>
      <c r="P5909" s="507"/>
    </row>
    <row r="5910" spans="2:16" ht="18.75" customHeight="1">
      <c r="B5910" s="540"/>
      <c r="C5910" s="540"/>
      <c r="D5910" s="540"/>
      <c r="E5910" s="540"/>
      <c r="F5910" s="542"/>
      <c r="G5910" s="506"/>
      <c r="H5910" s="543"/>
      <c r="I5910" s="543"/>
      <c r="J5910" s="543"/>
      <c r="K5910" s="549"/>
      <c r="L5910" s="549"/>
      <c r="M5910" s="549"/>
      <c r="N5910" s="543"/>
      <c r="O5910" s="543"/>
      <c r="P5910" s="507"/>
    </row>
    <row r="5911" spans="2:16" ht="18.75" customHeight="1">
      <c r="B5911" s="540"/>
      <c r="C5911" s="540"/>
      <c r="D5911" s="540"/>
      <c r="E5911" s="540"/>
      <c r="F5911" s="542"/>
      <c r="G5911" s="506"/>
      <c r="H5911" s="543"/>
      <c r="I5911" s="543"/>
      <c r="J5911" s="543"/>
      <c r="K5911" s="549"/>
      <c r="L5911" s="549"/>
      <c r="M5911" s="549"/>
      <c r="N5911" s="543"/>
      <c r="O5911" s="543"/>
      <c r="P5911" s="507"/>
    </row>
    <row r="5912" spans="2:16" ht="18.75" customHeight="1">
      <c r="B5912" s="540"/>
      <c r="C5912" s="540"/>
      <c r="D5912" s="540"/>
      <c r="E5912" s="540"/>
      <c r="F5912" s="542"/>
      <c r="G5912" s="506"/>
      <c r="H5912" s="543"/>
      <c r="I5912" s="543"/>
      <c r="J5912" s="543"/>
      <c r="K5912" s="549"/>
      <c r="L5912" s="549"/>
      <c r="M5912" s="549"/>
      <c r="N5912" s="543"/>
      <c r="O5912" s="543"/>
      <c r="P5912" s="507"/>
    </row>
    <row r="5913" spans="2:16" ht="18.75" customHeight="1">
      <c r="B5913" s="540"/>
      <c r="C5913" s="540"/>
      <c r="D5913" s="540"/>
      <c r="E5913" s="540"/>
      <c r="F5913" s="542"/>
      <c r="G5913" s="506"/>
      <c r="H5913" s="543"/>
      <c r="I5913" s="543"/>
      <c r="J5913" s="543"/>
      <c r="K5913" s="549"/>
      <c r="L5913" s="549"/>
      <c r="M5913" s="549"/>
      <c r="N5913" s="543"/>
      <c r="O5913" s="543"/>
      <c r="P5913" s="507"/>
    </row>
    <row r="5914" spans="2:16" ht="18.75" customHeight="1">
      <c r="B5914" s="540"/>
      <c r="C5914" s="540"/>
      <c r="D5914" s="540"/>
      <c r="E5914" s="540"/>
      <c r="F5914" s="542"/>
      <c r="G5914" s="506"/>
      <c r="H5914" s="543"/>
      <c r="I5914" s="543"/>
      <c r="J5914" s="543"/>
      <c r="K5914" s="549"/>
      <c r="L5914" s="549"/>
      <c r="M5914" s="549"/>
      <c r="N5914" s="543"/>
      <c r="O5914" s="543"/>
      <c r="P5914" s="507"/>
    </row>
    <row r="5915" spans="2:16" ht="18.75" customHeight="1">
      <c r="B5915" s="540"/>
      <c r="C5915" s="540"/>
      <c r="D5915" s="540"/>
      <c r="E5915" s="540"/>
      <c r="F5915" s="542"/>
      <c r="G5915" s="506"/>
      <c r="H5915" s="543"/>
      <c r="I5915" s="543"/>
      <c r="J5915" s="543"/>
      <c r="K5915" s="549"/>
      <c r="L5915" s="549"/>
      <c r="M5915" s="549"/>
      <c r="N5915" s="543"/>
      <c r="O5915" s="543"/>
      <c r="P5915" s="507"/>
    </row>
    <row r="5916" spans="2:16" ht="18.75" customHeight="1">
      <c r="B5916" s="540"/>
      <c r="C5916" s="540"/>
      <c r="D5916" s="540"/>
      <c r="E5916" s="540"/>
      <c r="F5916" s="542"/>
      <c r="G5916" s="506"/>
      <c r="H5916" s="543"/>
      <c r="I5916" s="543"/>
      <c r="J5916" s="543"/>
      <c r="K5916" s="549"/>
      <c r="L5916" s="549"/>
      <c r="M5916" s="549"/>
      <c r="N5916" s="543"/>
      <c r="O5916" s="543"/>
      <c r="P5916" s="507"/>
    </row>
    <row r="5917" spans="2:16" ht="18.75" customHeight="1">
      <c r="B5917" s="540"/>
      <c r="C5917" s="540"/>
      <c r="D5917" s="540"/>
      <c r="E5917" s="540"/>
      <c r="F5917" s="542"/>
      <c r="G5917" s="506"/>
      <c r="H5917" s="543"/>
      <c r="I5917" s="543"/>
      <c r="J5917" s="543"/>
      <c r="K5917" s="549"/>
      <c r="L5917" s="549"/>
      <c r="M5917" s="549"/>
      <c r="N5917" s="543"/>
      <c r="O5917" s="543"/>
      <c r="P5917" s="507"/>
    </row>
    <row r="5918" spans="2:16" ht="18.75" customHeight="1">
      <c r="B5918" s="540"/>
      <c r="C5918" s="540"/>
      <c r="D5918" s="540"/>
      <c r="E5918" s="540"/>
      <c r="F5918" s="542"/>
      <c r="G5918" s="506"/>
      <c r="H5918" s="543"/>
      <c r="I5918" s="543"/>
      <c r="J5918" s="543"/>
      <c r="K5918" s="549"/>
      <c r="L5918" s="549"/>
      <c r="M5918" s="549"/>
      <c r="N5918" s="543"/>
      <c r="O5918" s="543"/>
      <c r="P5918" s="507"/>
    </row>
    <row r="5919" spans="2:16" ht="18.75" customHeight="1">
      <c r="B5919" s="540"/>
      <c r="C5919" s="540"/>
      <c r="D5919" s="540"/>
      <c r="E5919" s="540"/>
      <c r="F5919" s="542"/>
      <c r="G5919" s="506"/>
      <c r="H5919" s="543"/>
      <c r="I5919" s="543"/>
      <c r="J5919" s="543"/>
      <c r="K5919" s="549"/>
      <c r="L5919" s="549"/>
      <c r="M5919" s="549"/>
      <c r="N5919" s="543"/>
      <c r="O5919" s="543"/>
      <c r="P5919" s="507"/>
    </row>
    <row r="5920" spans="2:16" ht="18.75" customHeight="1">
      <c r="B5920" s="540"/>
      <c r="C5920" s="540"/>
      <c r="D5920" s="540"/>
      <c r="E5920" s="540"/>
      <c r="F5920" s="542"/>
      <c r="G5920" s="506"/>
      <c r="H5920" s="543"/>
      <c r="I5920" s="543"/>
      <c r="J5920" s="543"/>
      <c r="K5920" s="549"/>
      <c r="L5920" s="549"/>
      <c r="M5920" s="549"/>
      <c r="N5920" s="543"/>
      <c r="O5920" s="543"/>
      <c r="P5920" s="507"/>
    </row>
    <row r="5921" spans="2:16" ht="18.75" customHeight="1">
      <c r="B5921" s="540"/>
      <c r="C5921" s="540"/>
      <c r="D5921" s="540"/>
      <c r="E5921" s="540"/>
      <c r="F5921" s="542"/>
      <c r="G5921" s="506"/>
      <c r="H5921" s="543"/>
      <c r="I5921" s="543"/>
      <c r="J5921" s="543"/>
      <c r="K5921" s="549"/>
      <c r="L5921" s="549"/>
      <c r="M5921" s="549"/>
      <c r="N5921" s="543"/>
      <c r="O5921" s="543"/>
      <c r="P5921" s="507"/>
    </row>
    <row r="5922" spans="2:16" ht="18.75" customHeight="1">
      <c r="B5922" s="540"/>
      <c r="C5922" s="540"/>
      <c r="D5922" s="540"/>
      <c r="E5922" s="540"/>
      <c r="F5922" s="542"/>
      <c r="G5922" s="506"/>
      <c r="H5922" s="543"/>
      <c r="I5922" s="543"/>
      <c r="J5922" s="543"/>
      <c r="K5922" s="549"/>
      <c r="L5922" s="549"/>
      <c r="M5922" s="549"/>
      <c r="N5922" s="543"/>
      <c r="O5922" s="543"/>
      <c r="P5922" s="507"/>
    </row>
    <row r="5923" spans="2:16" ht="18.75" customHeight="1">
      <c r="B5923" s="540"/>
      <c r="C5923" s="540"/>
      <c r="D5923" s="540"/>
      <c r="E5923" s="540"/>
      <c r="F5923" s="542"/>
      <c r="G5923" s="506"/>
      <c r="H5923" s="543"/>
      <c r="I5923" s="543"/>
      <c r="J5923" s="543"/>
      <c r="K5923" s="549"/>
      <c r="L5923" s="549"/>
      <c r="M5923" s="549"/>
      <c r="N5923" s="543"/>
      <c r="O5923" s="543"/>
      <c r="P5923" s="507"/>
    </row>
    <row r="5924" spans="2:16" ht="18.75" customHeight="1">
      <c r="B5924" s="540"/>
      <c r="C5924" s="540"/>
      <c r="D5924" s="540"/>
      <c r="E5924" s="540"/>
      <c r="F5924" s="542"/>
      <c r="G5924" s="506"/>
      <c r="H5924" s="543"/>
      <c r="I5924" s="543"/>
      <c r="J5924" s="543"/>
      <c r="K5924" s="549"/>
      <c r="L5924" s="549"/>
      <c r="M5924" s="549"/>
      <c r="N5924" s="543"/>
      <c r="O5924" s="543"/>
      <c r="P5924" s="507"/>
    </row>
    <row r="5925" spans="2:16" ht="18.75" customHeight="1">
      <c r="B5925" s="540"/>
      <c r="C5925" s="540"/>
      <c r="D5925" s="540"/>
      <c r="E5925" s="540"/>
      <c r="F5925" s="542"/>
      <c r="G5925" s="506"/>
      <c r="H5925" s="543"/>
      <c r="I5925" s="543"/>
      <c r="J5925" s="543"/>
      <c r="K5925" s="549"/>
      <c r="L5925" s="549"/>
      <c r="M5925" s="549"/>
      <c r="N5925" s="543"/>
      <c r="O5925" s="543"/>
      <c r="P5925" s="507"/>
    </row>
    <row r="5926" spans="2:16" ht="18.75" customHeight="1">
      <c r="B5926" s="540"/>
      <c r="C5926" s="540"/>
      <c r="D5926" s="540"/>
      <c r="E5926" s="540"/>
      <c r="F5926" s="542"/>
      <c r="G5926" s="506"/>
      <c r="H5926" s="543"/>
      <c r="I5926" s="543"/>
      <c r="J5926" s="543"/>
      <c r="K5926" s="549"/>
      <c r="L5926" s="549"/>
      <c r="M5926" s="549"/>
      <c r="N5926" s="543"/>
      <c r="O5926" s="543"/>
      <c r="P5926" s="507"/>
    </row>
    <row r="5927" spans="2:16" ht="18.75" customHeight="1">
      <c r="B5927" s="540"/>
      <c r="C5927" s="540"/>
      <c r="D5927" s="540"/>
      <c r="E5927" s="540"/>
      <c r="F5927" s="542"/>
      <c r="G5927" s="506"/>
      <c r="H5927" s="543"/>
      <c r="I5927" s="543"/>
      <c r="J5927" s="543"/>
      <c r="K5927" s="549"/>
      <c r="L5927" s="549"/>
      <c r="M5927" s="549"/>
      <c r="N5927" s="543"/>
      <c r="O5927" s="543"/>
      <c r="P5927" s="507"/>
    </row>
    <row r="5928" spans="2:16" ht="18.75" customHeight="1">
      <c r="B5928" s="540"/>
      <c r="C5928" s="540"/>
      <c r="D5928" s="540"/>
      <c r="E5928" s="540"/>
      <c r="F5928" s="542"/>
      <c r="G5928" s="506"/>
      <c r="H5928" s="543"/>
      <c r="I5928" s="543"/>
      <c r="J5928" s="543"/>
      <c r="K5928" s="549"/>
      <c r="L5928" s="549"/>
      <c r="M5928" s="549"/>
      <c r="N5928" s="543"/>
      <c r="O5928" s="543"/>
      <c r="P5928" s="507"/>
    </row>
    <row r="5929" spans="2:16" ht="18.75" customHeight="1">
      <c r="B5929" s="540"/>
      <c r="C5929" s="540"/>
      <c r="D5929" s="540"/>
      <c r="E5929" s="540"/>
      <c r="F5929" s="542"/>
      <c r="G5929" s="506"/>
      <c r="H5929" s="543"/>
      <c r="I5929" s="543"/>
      <c r="J5929" s="543"/>
      <c r="K5929" s="549"/>
      <c r="L5929" s="549"/>
      <c r="M5929" s="549"/>
      <c r="N5929" s="543"/>
      <c r="O5929" s="543"/>
      <c r="P5929" s="507"/>
    </row>
    <row r="5930" spans="2:16" ht="18.75" customHeight="1">
      <c r="B5930" s="540"/>
      <c r="C5930" s="540"/>
      <c r="D5930" s="540"/>
      <c r="E5930" s="540"/>
      <c r="F5930" s="542"/>
      <c r="G5930" s="506"/>
      <c r="H5930" s="543"/>
      <c r="I5930" s="543"/>
      <c r="J5930" s="543"/>
      <c r="K5930" s="549"/>
      <c r="L5930" s="549"/>
      <c r="M5930" s="549"/>
      <c r="N5930" s="543"/>
      <c r="O5930" s="543"/>
      <c r="P5930" s="507"/>
    </row>
    <row r="5931" spans="2:16" ht="18.75" customHeight="1">
      <c r="B5931" s="540"/>
      <c r="C5931" s="540"/>
      <c r="D5931" s="540"/>
      <c r="E5931" s="540"/>
      <c r="F5931" s="542"/>
      <c r="G5931" s="506"/>
      <c r="H5931" s="543"/>
      <c r="I5931" s="543"/>
      <c r="J5931" s="543"/>
      <c r="K5931" s="549"/>
      <c r="L5931" s="549"/>
      <c r="M5931" s="549"/>
      <c r="N5931" s="543"/>
      <c r="O5931" s="543"/>
      <c r="P5931" s="507"/>
    </row>
    <row r="5932" spans="2:16" ht="18.75" customHeight="1">
      <c r="B5932" s="540"/>
      <c r="C5932" s="540"/>
      <c r="D5932" s="540"/>
      <c r="E5932" s="540"/>
      <c r="F5932" s="542"/>
      <c r="G5932" s="506"/>
      <c r="H5932" s="543"/>
      <c r="I5932" s="543"/>
      <c r="J5932" s="543"/>
      <c r="K5932" s="549"/>
      <c r="L5932" s="549"/>
      <c r="M5932" s="549"/>
      <c r="N5932" s="543"/>
      <c r="O5932" s="543"/>
      <c r="P5932" s="507"/>
    </row>
    <row r="5933" spans="2:16" ht="18.75" customHeight="1">
      <c r="B5933" s="540"/>
      <c r="C5933" s="540"/>
      <c r="D5933" s="540"/>
      <c r="E5933" s="540"/>
      <c r="F5933" s="542"/>
      <c r="G5933" s="506"/>
      <c r="H5933" s="543"/>
      <c r="I5933" s="543"/>
      <c r="J5933" s="543"/>
      <c r="K5933" s="549"/>
      <c r="L5933" s="549"/>
      <c r="M5933" s="549"/>
      <c r="N5933" s="543"/>
      <c r="O5933" s="543"/>
      <c r="P5933" s="507"/>
    </row>
    <row r="5934" spans="2:16" ht="18.75" customHeight="1">
      <c r="B5934" s="540"/>
      <c r="C5934" s="540"/>
      <c r="D5934" s="540"/>
      <c r="E5934" s="540"/>
      <c r="F5934" s="542"/>
      <c r="G5934" s="506"/>
      <c r="H5934" s="543"/>
      <c r="I5934" s="543"/>
      <c r="J5934" s="543"/>
      <c r="K5934" s="549"/>
      <c r="L5934" s="549"/>
      <c r="M5934" s="549"/>
      <c r="N5934" s="543"/>
      <c r="O5934" s="543"/>
      <c r="P5934" s="507"/>
    </row>
    <row r="5935" spans="2:16" ht="18.75" customHeight="1">
      <c r="B5935" s="540"/>
      <c r="C5935" s="540"/>
      <c r="D5935" s="540"/>
      <c r="E5935" s="540"/>
      <c r="F5935" s="542"/>
      <c r="G5935" s="506"/>
      <c r="H5935" s="543"/>
      <c r="I5935" s="543"/>
      <c r="J5935" s="543"/>
      <c r="K5935" s="549"/>
      <c r="L5935" s="549"/>
      <c r="M5935" s="549"/>
      <c r="N5935" s="543"/>
      <c r="O5935" s="543"/>
      <c r="P5935" s="507"/>
    </row>
    <row r="5936" spans="2:16" ht="18.75" customHeight="1">
      <c r="B5936" s="540"/>
      <c r="C5936" s="540"/>
      <c r="D5936" s="540"/>
      <c r="E5936" s="540"/>
      <c r="F5936" s="542"/>
      <c r="G5936" s="506"/>
      <c r="H5936" s="543"/>
      <c r="I5936" s="543"/>
      <c r="J5936" s="543"/>
      <c r="K5936" s="549"/>
      <c r="L5936" s="549"/>
      <c r="M5936" s="549"/>
      <c r="N5936" s="543"/>
      <c r="O5936" s="543"/>
      <c r="P5936" s="507"/>
    </row>
    <row r="5937" spans="2:16" ht="18.75" customHeight="1">
      <c r="B5937" s="540"/>
      <c r="C5937" s="540"/>
      <c r="D5937" s="540"/>
      <c r="E5937" s="540"/>
      <c r="F5937" s="542"/>
      <c r="G5937" s="506"/>
      <c r="H5937" s="543"/>
      <c r="I5937" s="543"/>
      <c r="J5937" s="543"/>
      <c r="K5937" s="549"/>
      <c r="L5937" s="549"/>
      <c r="M5937" s="549"/>
      <c r="N5937" s="543"/>
      <c r="O5937" s="543"/>
      <c r="P5937" s="507"/>
    </row>
    <row r="5938" spans="2:16" ht="18.75" customHeight="1">
      <c r="B5938" s="540"/>
      <c r="C5938" s="540"/>
      <c r="D5938" s="540"/>
      <c r="E5938" s="540"/>
      <c r="F5938" s="542"/>
      <c r="G5938" s="506"/>
      <c r="H5938" s="543"/>
      <c r="I5938" s="543"/>
      <c r="J5938" s="543"/>
      <c r="K5938" s="549"/>
      <c r="L5938" s="549"/>
      <c r="M5938" s="549"/>
      <c r="N5938" s="543"/>
      <c r="O5938" s="543"/>
      <c r="P5938" s="507"/>
    </row>
    <row r="5939" spans="2:16" ht="18.75" customHeight="1">
      <c r="B5939" s="540"/>
      <c r="C5939" s="540"/>
      <c r="D5939" s="540"/>
      <c r="E5939" s="540"/>
      <c r="F5939" s="542"/>
      <c r="G5939" s="506"/>
      <c r="H5939" s="543"/>
      <c r="I5939" s="543"/>
      <c r="J5939" s="543"/>
      <c r="K5939" s="549"/>
      <c r="L5939" s="549"/>
      <c r="M5939" s="549"/>
      <c r="N5939" s="543"/>
      <c r="O5939" s="543"/>
      <c r="P5939" s="507"/>
    </row>
    <row r="5940" spans="2:16" ht="18.75" customHeight="1">
      <c r="B5940" s="540"/>
      <c r="C5940" s="540"/>
      <c r="D5940" s="540"/>
      <c r="E5940" s="540"/>
      <c r="F5940" s="542"/>
      <c r="G5940" s="506"/>
      <c r="H5940" s="543"/>
      <c r="I5940" s="543"/>
      <c r="J5940" s="543"/>
      <c r="K5940" s="549"/>
      <c r="L5940" s="549"/>
      <c r="M5940" s="549"/>
      <c r="N5940" s="543"/>
      <c r="O5940" s="543"/>
      <c r="P5940" s="507"/>
    </row>
    <row r="5941" spans="2:16" ht="18.75" customHeight="1">
      <c r="B5941" s="540"/>
      <c r="C5941" s="540"/>
      <c r="D5941" s="540"/>
      <c r="E5941" s="540"/>
      <c r="F5941" s="542"/>
      <c r="G5941" s="506"/>
      <c r="H5941" s="543"/>
      <c r="I5941" s="543"/>
      <c r="J5941" s="543"/>
      <c r="K5941" s="549"/>
      <c r="L5941" s="549"/>
      <c r="M5941" s="549"/>
      <c r="N5941" s="543"/>
      <c r="O5941" s="543"/>
      <c r="P5941" s="507"/>
    </row>
    <row r="5942" spans="2:16" ht="18.75" customHeight="1">
      <c r="B5942" s="540"/>
      <c r="C5942" s="540"/>
      <c r="D5942" s="540"/>
      <c r="E5942" s="540"/>
      <c r="F5942" s="542"/>
      <c r="G5942" s="506"/>
      <c r="H5942" s="543"/>
      <c r="I5942" s="543"/>
      <c r="J5942" s="543"/>
      <c r="K5942" s="549"/>
      <c r="L5942" s="549"/>
      <c r="M5942" s="549"/>
      <c r="N5942" s="543"/>
      <c r="O5942" s="543"/>
      <c r="P5942" s="507"/>
    </row>
    <row r="5943" spans="2:16" ht="18.75" customHeight="1">
      <c r="B5943" s="540"/>
      <c r="C5943" s="540"/>
      <c r="D5943" s="540"/>
      <c r="E5943" s="540"/>
      <c r="F5943" s="542"/>
      <c r="G5943" s="506"/>
      <c r="H5943" s="543"/>
      <c r="I5943" s="543"/>
      <c r="J5943" s="543"/>
      <c r="K5943" s="549"/>
      <c r="L5943" s="549"/>
      <c r="M5943" s="549"/>
      <c r="N5943" s="543"/>
      <c r="O5943" s="543"/>
      <c r="P5943" s="507"/>
    </row>
    <row r="5944" spans="2:16" ht="18.75" customHeight="1">
      <c r="B5944" s="540"/>
      <c r="C5944" s="540"/>
      <c r="D5944" s="540"/>
      <c r="E5944" s="540"/>
      <c r="F5944" s="542"/>
      <c r="G5944" s="506"/>
      <c r="H5944" s="543"/>
      <c r="I5944" s="543"/>
      <c r="J5944" s="543"/>
      <c r="K5944" s="549"/>
      <c r="L5944" s="549"/>
      <c r="M5944" s="549"/>
      <c r="N5944" s="543"/>
      <c r="O5944" s="543"/>
      <c r="P5944" s="507"/>
    </row>
    <row r="5945" spans="2:16" ht="18.75" customHeight="1">
      <c r="B5945" s="540"/>
      <c r="C5945" s="540"/>
      <c r="D5945" s="540"/>
      <c r="E5945" s="540"/>
      <c r="F5945" s="542"/>
      <c r="G5945" s="506"/>
      <c r="H5945" s="543"/>
      <c r="I5945" s="543"/>
      <c r="J5945" s="543"/>
      <c r="K5945" s="549"/>
      <c r="L5945" s="549"/>
      <c r="M5945" s="549"/>
      <c r="N5945" s="543"/>
      <c r="O5945" s="543"/>
      <c r="P5945" s="507"/>
    </row>
    <row r="5946" spans="2:16" ht="18.75" customHeight="1">
      <c r="B5946" s="540"/>
      <c r="C5946" s="540"/>
      <c r="D5946" s="540"/>
      <c r="E5946" s="540"/>
      <c r="F5946" s="542"/>
      <c r="G5946" s="506"/>
      <c r="H5946" s="543"/>
      <c r="I5946" s="543"/>
      <c r="J5946" s="543"/>
      <c r="K5946" s="549"/>
      <c r="L5946" s="549"/>
      <c r="M5946" s="549"/>
      <c r="N5946" s="543"/>
      <c r="O5946" s="543"/>
      <c r="P5946" s="507"/>
    </row>
    <row r="5947" spans="2:16" ht="18.75" customHeight="1">
      <c r="B5947" s="540"/>
      <c r="C5947" s="540"/>
      <c r="D5947" s="540"/>
      <c r="E5947" s="540"/>
      <c r="F5947" s="542"/>
      <c r="G5947" s="506"/>
      <c r="H5947" s="543"/>
      <c r="I5947" s="543"/>
      <c r="J5947" s="543"/>
      <c r="K5947" s="549"/>
      <c r="L5947" s="549"/>
      <c r="M5947" s="549"/>
      <c r="N5947" s="543"/>
      <c r="O5947" s="543"/>
      <c r="P5947" s="507"/>
    </row>
    <row r="5948" spans="2:16" ht="18.75" customHeight="1">
      <c r="B5948" s="540"/>
      <c r="C5948" s="540"/>
      <c r="D5948" s="540"/>
      <c r="E5948" s="540"/>
      <c r="F5948" s="542"/>
      <c r="G5948" s="506"/>
      <c r="H5948" s="543"/>
      <c r="I5948" s="543"/>
      <c r="J5948" s="543"/>
      <c r="K5948" s="549"/>
      <c r="L5948" s="549"/>
      <c r="M5948" s="549"/>
      <c r="N5948" s="543"/>
      <c r="O5948" s="543"/>
      <c r="P5948" s="507"/>
    </row>
    <row r="5949" spans="2:16" ht="18.75" customHeight="1">
      <c r="B5949" s="540"/>
      <c r="C5949" s="540"/>
      <c r="D5949" s="540"/>
      <c r="E5949" s="540"/>
      <c r="F5949" s="542"/>
      <c r="G5949" s="506"/>
      <c r="H5949" s="543"/>
      <c r="I5949" s="543"/>
      <c r="J5949" s="543"/>
      <c r="K5949" s="549"/>
      <c r="L5949" s="549"/>
      <c r="M5949" s="549"/>
      <c r="N5949" s="543"/>
      <c r="O5949" s="543"/>
      <c r="P5949" s="507"/>
    </row>
    <row r="5950" spans="2:16" ht="18.75" customHeight="1">
      <c r="B5950" s="540"/>
      <c r="C5950" s="540"/>
      <c r="D5950" s="540"/>
      <c r="E5950" s="540"/>
      <c r="F5950" s="542"/>
      <c r="G5950" s="506"/>
      <c r="H5950" s="543"/>
      <c r="I5950" s="543"/>
      <c r="J5950" s="543"/>
      <c r="K5950" s="549"/>
      <c r="L5950" s="549"/>
      <c r="M5950" s="549"/>
      <c r="N5950" s="543"/>
      <c r="O5950" s="543"/>
      <c r="P5950" s="507"/>
    </row>
    <row r="5951" spans="2:16" ht="18.75" customHeight="1">
      <c r="B5951" s="540"/>
      <c r="C5951" s="540"/>
      <c r="D5951" s="540"/>
      <c r="E5951" s="540"/>
      <c r="F5951" s="542"/>
      <c r="G5951" s="506"/>
      <c r="H5951" s="543"/>
      <c r="I5951" s="543"/>
      <c r="J5951" s="543"/>
      <c r="K5951" s="549"/>
      <c r="L5951" s="549"/>
      <c r="M5951" s="549"/>
      <c r="N5951" s="543"/>
      <c r="O5951" s="543"/>
      <c r="P5951" s="507"/>
    </row>
    <row r="5952" spans="2:16" ht="18.75" customHeight="1">
      <c r="B5952" s="540"/>
      <c r="C5952" s="540"/>
      <c r="D5952" s="540"/>
      <c r="E5952" s="540"/>
      <c r="F5952" s="542"/>
      <c r="G5952" s="506"/>
      <c r="H5952" s="543"/>
      <c r="I5952" s="543"/>
      <c r="J5952" s="543"/>
      <c r="K5952" s="549"/>
      <c r="L5952" s="549"/>
      <c r="M5952" s="549"/>
      <c r="N5952" s="543"/>
      <c r="O5952" s="543"/>
      <c r="P5952" s="507"/>
    </row>
    <row r="5953" spans="2:16" ht="18.75" customHeight="1">
      <c r="B5953" s="540"/>
      <c r="C5953" s="540"/>
      <c r="D5953" s="540"/>
      <c r="E5953" s="540"/>
      <c r="F5953" s="542"/>
      <c r="G5953" s="506"/>
      <c r="H5953" s="543"/>
      <c r="I5953" s="543"/>
      <c r="J5953" s="543"/>
      <c r="K5953" s="549"/>
      <c r="L5953" s="549"/>
      <c r="M5953" s="549"/>
      <c r="N5953" s="543"/>
      <c r="O5953" s="543"/>
      <c r="P5953" s="507"/>
    </row>
    <row r="5954" spans="2:16" ht="18.75" customHeight="1">
      <c r="B5954" s="540"/>
      <c r="C5954" s="540"/>
      <c r="D5954" s="540"/>
      <c r="E5954" s="540"/>
      <c r="F5954" s="542"/>
      <c r="G5954" s="506"/>
      <c r="H5954" s="543"/>
      <c r="I5954" s="543"/>
      <c r="J5954" s="543"/>
      <c r="K5954" s="549"/>
      <c r="L5954" s="549"/>
      <c r="M5954" s="549"/>
      <c r="N5954" s="543"/>
      <c r="O5954" s="543"/>
      <c r="P5954" s="507"/>
    </row>
    <row r="5955" spans="2:16" ht="18.75" customHeight="1">
      <c r="B5955" s="540"/>
      <c r="C5955" s="540"/>
      <c r="D5955" s="540"/>
      <c r="E5955" s="540"/>
      <c r="F5955" s="542"/>
      <c r="G5955" s="506"/>
      <c r="H5955" s="543"/>
      <c r="I5955" s="543"/>
      <c r="J5955" s="543"/>
      <c r="K5955" s="549"/>
      <c r="L5955" s="549"/>
      <c r="M5955" s="549"/>
      <c r="N5955" s="543"/>
      <c r="O5955" s="543"/>
      <c r="P5955" s="507"/>
    </row>
    <row r="5956" spans="2:16" ht="18.75" customHeight="1">
      <c r="B5956" s="540"/>
      <c r="C5956" s="540"/>
      <c r="D5956" s="540"/>
      <c r="E5956" s="540"/>
      <c r="F5956" s="542"/>
      <c r="G5956" s="506"/>
      <c r="H5956" s="543"/>
      <c r="I5956" s="543"/>
      <c r="J5956" s="543"/>
      <c r="K5956" s="549"/>
      <c r="L5956" s="549"/>
      <c r="M5956" s="549"/>
      <c r="N5956" s="543"/>
      <c r="O5956" s="543"/>
      <c r="P5956" s="507"/>
    </row>
    <row r="5957" spans="2:16" ht="18.75" customHeight="1">
      <c r="B5957" s="540"/>
      <c r="C5957" s="540"/>
      <c r="D5957" s="540"/>
      <c r="E5957" s="540"/>
      <c r="F5957" s="542"/>
      <c r="G5957" s="506"/>
      <c r="H5957" s="543"/>
      <c r="I5957" s="543"/>
      <c r="J5957" s="543"/>
      <c r="K5957" s="549"/>
      <c r="L5957" s="549"/>
      <c r="M5957" s="549"/>
      <c r="N5957" s="543"/>
      <c r="O5957" s="543"/>
      <c r="P5957" s="507"/>
    </row>
    <row r="5958" spans="2:16" ht="18.75" customHeight="1">
      <c r="B5958" s="540"/>
      <c r="C5958" s="540"/>
      <c r="D5958" s="540"/>
      <c r="E5958" s="540"/>
      <c r="F5958" s="542"/>
      <c r="G5958" s="506"/>
      <c r="H5958" s="543"/>
      <c r="I5958" s="543"/>
      <c r="J5958" s="543"/>
      <c r="K5958" s="549"/>
      <c r="L5958" s="549"/>
      <c r="M5958" s="549"/>
      <c r="N5958" s="543"/>
      <c r="O5958" s="543"/>
      <c r="P5958" s="507"/>
    </row>
    <row r="5959" spans="2:16" ht="18.75" customHeight="1">
      <c r="B5959" s="540"/>
      <c r="C5959" s="540"/>
      <c r="D5959" s="540"/>
      <c r="E5959" s="540"/>
      <c r="F5959" s="542"/>
      <c r="G5959" s="506"/>
      <c r="H5959" s="543"/>
      <c r="I5959" s="543"/>
      <c r="J5959" s="543"/>
      <c r="K5959" s="549"/>
      <c r="L5959" s="549"/>
      <c r="M5959" s="549"/>
      <c r="N5959" s="543"/>
      <c r="O5959" s="543"/>
      <c r="P5959" s="507"/>
    </row>
    <row r="5960" spans="2:16" ht="18.75" customHeight="1">
      <c r="B5960" s="540"/>
      <c r="C5960" s="540"/>
      <c r="D5960" s="540"/>
      <c r="E5960" s="540"/>
      <c r="F5960" s="542"/>
      <c r="G5960" s="506"/>
      <c r="H5960" s="543"/>
      <c r="I5960" s="543"/>
      <c r="J5960" s="543"/>
      <c r="K5960" s="549"/>
      <c r="L5960" s="549"/>
      <c r="M5960" s="549"/>
      <c r="N5960" s="543"/>
      <c r="O5960" s="543"/>
      <c r="P5960" s="507"/>
    </row>
    <row r="5961" spans="2:16" ht="18.75" customHeight="1">
      <c r="B5961" s="540"/>
      <c r="C5961" s="540"/>
      <c r="D5961" s="540"/>
      <c r="E5961" s="540"/>
      <c r="F5961" s="542"/>
      <c r="G5961" s="506"/>
      <c r="H5961" s="543"/>
      <c r="I5961" s="543"/>
      <c r="J5961" s="543"/>
      <c r="K5961" s="549"/>
      <c r="L5961" s="549"/>
      <c r="M5961" s="549"/>
      <c r="N5961" s="543"/>
      <c r="O5961" s="543"/>
      <c r="P5961" s="507"/>
    </row>
    <row r="5962" spans="2:16" ht="18.75" customHeight="1">
      <c r="B5962" s="540"/>
      <c r="C5962" s="540"/>
      <c r="D5962" s="540"/>
      <c r="E5962" s="540"/>
      <c r="F5962" s="542"/>
      <c r="G5962" s="506"/>
      <c r="H5962" s="543"/>
      <c r="I5962" s="543"/>
      <c r="J5962" s="543"/>
      <c r="K5962" s="549"/>
      <c r="L5962" s="549"/>
      <c r="M5962" s="549"/>
      <c r="N5962" s="543"/>
      <c r="O5962" s="543"/>
      <c r="P5962" s="507"/>
    </row>
    <row r="5963" spans="2:16" ht="18.75" customHeight="1">
      <c r="B5963" s="540"/>
      <c r="C5963" s="540"/>
      <c r="D5963" s="540"/>
      <c r="E5963" s="540"/>
      <c r="F5963" s="542"/>
      <c r="G5963" s="506"/>
      <c r="H5963" s="543"/>
      <c r="I5963" s="543"/>
      <c r="J5963" s="543"/>
      <c r="K5963" s="549"/>
      <c r="L5963" s="549"/>
      <c r="M5963" s="549"/>
      <c r="N5963" s="543"/>
      <c r="O5963" s="543"/>
      <c r="P5963" s="507"/>
    </row>
    <row r="5964" spans="2:16" ht="18.75" customHeight="1">
      <c r="B5964" s="540"/>
      <c r="C5964" s="540"/>
      <c r="D5964" s="540"/>
      <c r="E5964" s="540"/>
      <c r="F5964" s="542"/>
      <c r="G5964" s="506"/>
      <c r="H5964" s="543"/>
      <c r="I5964" s="543"/>
      <c r="J5964" s="543"/>
      <c r="K5964" s="549"/>
      <c r="L5964" s="549"/>
      <c r="M5964" s="549"/>
      <c r="N5964" s="543"/>
      <c r="O5964" s="543"/>
      <c r="P5964" s="507"/>
    </row>
    <row r="5965" spans="2:16" ht="18.75" customHeight="1">
      <c r="B5965" s="540"/>
      <c r="C5965" s="540"/>
      <c r="D5965" s="540"/>
      <c r="E5965" s="540"/>
      <c r="F5965" s="542"/>
      <c r="G5965" s="506"/>
      <c r="H5965" s="543"/>
      <c r="I5965" s="543"/>
      <c r="J5965" s="543"/>
      <c r="K5965" s="549"/>
      <c r="L5965" s="549"/>
      <c r="M5965" s="549"/>
      <c r="N5965" s="543"/>
      <c r="O5965" s="543"/>
      <c r="P5965" s="507"/>
    </row>
    <row r="5966" spans="2:16" ht="18.75" customHeight="1">
      <c r="B5966" s="540"/>
      <c r="C5966" s="540"/>
      <c r="D5966" s="540"/>
      <c r="E5966" s="540"/>
      <c r="F5966" s="542"/>
      <c r="G5966" s="506"/>
      <c r="H5966" s="543"/>
      <c r="I5966" s="543"/>
      <c r="J5966" s="543"/>
      <c r="K5966" s="549"/>
      <c r="L5966" s="549"/>
      <c r="M5966" s="549"/>
      <c r="N5966" s="543"/>
      <c r="O5966" s="543"/>
      <c r="P5966" s="507"/>
    </row>
    <row r="5967" spans="2:16" ht="18.75" customHeight="1">
      <c r="B5967" s="540"/>
      <c r="C5967" s="540"/>
      <c r="D5967" s="540"/>
      <c r="E5967" s="540"/>
      <c r="F5967" s="542"/>
      <c r="G5967" s="506"/>
      <c r="H5967" s="543"/>
      <c r="I5967" s="543"/>
      <c r="J5967" s="543"/>
      <c r="K5967" s="549"/>
      <c r="L5967" s="549"/>
      <c r="M5967" s="549"/>
      <c r="N5967" s="543"/>
      <c r="O5967" s="543"/>
      <c r="P5967" s="507"/>
    </row>
    <row r="5968" spans="2:16" ht="18.75" customHeight="1">
      <c r="B5968" s="540"/>
      <c r="C5968" s="540"/>
      <c r="D5968" s="540"/>
      <c r="E5968" s="540"/>
      <c r="F5968" s="542"/>
      <c r="G5968" s="506"/>
      <c r="H5968" s="543"/>
      <c r="I5968" s="543"/>
      <c r="J5968" s="543"/>
      <c r="K5968" s="549"/>
      <c r="L5968" s="549"/>
      <c r="M5968" s="549"/>
      <c r="N5968" s="543"/>
      <c r="O5968" s="543"/>
      <c r="P5968" s="507"/>
    </row>
    <row r="5969" spans="2:16" ht="18.75" customHeight="1">
      <c r="B5969" s="540"/>
      <c r="C5969" s="540"/>
      <c r="D5969" s="540"/>
      <c r="E5969" s="540"/>
      <c r="F5969" s="542"/>
      <c r="G5969" s="506"/>
      <c r="H5969" s="543"/>
      <c r="I5969" s="543"/>
      <c r="J5969" s="543"/>
      <c r="K5969" s="549"/>
      <c r="L5969" s="549"/>
      <c r="M5969" s="549"/>
      <c r="N5969" s="543"/>
      <c r="O5969" s="543"/>
      <c r="P5969" s="507"/>
    </row>
    <row r="5970" spans="2:16" ht="18.75" customHeight="1">
      <c r="B5970" s="540"/>
      <c r="C5970" s="540"/>
      <c r="D5970" s="540"/>
      <c r="E5970" s="540"/>
      <c r="F5970" s="542"/>
      <c r="G5970" s="506"/>
      <c r="H5970" s="543"/>
      <c r="I5970" s="543"/>
      <c r="J5970" s="543"/>
      <c r="K5970" s="549"/>
      <c r="L5970" s="549"/>
      <c r="M5970" s="549"/>
      <c r="N5970" s="543"/>
      <c r="O5970" s="543"/>
      <c r="P5970" s="507"/>
    </row>
    <row r="5971" spans="2:16" ht="18.75" customHeight="1">
      <c r="B5971" s="540"/>
      <c r="C5971" s="540"/>
      <c r="D5971" s="540"/>
      <c r="E5971" s="540"/>
      <c r="F5971" s="542"/>
      <c r="G5971" s="506"/>
      <c r="H5971" s="543"/>
      <c r="I5971" s="543"/>
      <c r="J5971" s="543"/>
      <c r="K5971" s="549"/>
      <c r="L5971" s="549"/>
      <c r="M5971" s="549"/>
      <c r="N5971" s="543"/>
      <c r="O5971" s="543"/>
      <c r="P5971" s="507"/>
    </row>
    <row r="5972" spans="2:16" ht="18.75" customHeight="1">
      <c r="B5972" s="540"/>
      <c r="C5972" s="540"/>
      <c r="D5972" s="540"/>
      <c r="E5972" s="540"/>
      <c r="F5972" s="542"/>
      <c r="G5972" s="506"/>
      <c r="H5972" s="543"/>
      <c r="I5972" s="543"/>
      <c r="J5972" s="543"/>
      <c r="K5972" s="549"/>
      <c r="L5972" s="549"/>
      <c r="M5972" s="549"/>
      <c r="N5972" s="543"/>
      <c r="O5972" s="543"/>
      <c r="P5972" s="507"/>
    </row>
    <row r="5973" spans="2:16" ht="18.75" customHeight="1">
      <c r="B5973" s="540"/>
      <c r="C5973" s="540"/>
      <c r="D5973" s="540"/>
      <c r="E5973" s="540"/>
      <c r="F5973" s="542"/>
      <c r="G5973" s="506"/>
      <c r="H5973" s="543"/>
      <c r="I5973" s="543"/>
      <c r="J5973" s="543"/>
      <c r="K5973" s="549"/>
      <c r="L5973" s="549"/>
      <c r="M5973" s="549"/>
      <c r="N5973" s="543"/>
      <c r="O5973" s="543"/>
      <c r="P5973" s="507"/>
    </row>
    <row r="5974" spans="2:16" ht="18.75" customHeight="1">
      <c r="B5974" s="540"/>
      <c r="C5974" s="540"/>
      <c r="D5974" s="540"/>
      <c r="E5974" s="540"/>
      <c r="F5974" s="542"/>
      <c r="G5974" s="506"/>
      <c r="H5974" s="543"/>
      <c r="I5974" s="543"/>
      <c r="J5974" s="543"/>
      <c r="K5974" s="549"/>
      <c r="L5974" s="549"/>
      <c r="M5974" s="549"/>
      <c r="N5974" s="543"/>
      <c r="O5974" s="543"/>
      <c r="P5974" s="507"/>
    </row>
    <row r="5975" spans="2:16" ht="18.75" customHeight="1">
      <c r="B5975" s="540"/>
      <c r="C5975" s="540"/>
      <c r="D5975" s="540"/>
      <c r="E5975" s="540"/>
      <c r="F5975" s="542"/>
      <c r="G5975" s="506"/>
      <c r="H5975" s="543"/>
      <c r="I5975" s="543"/>
      <c r="J5975" s="543"/>
      <c r="K5975" s="549"/>
      <c r="L5975" s="549"/>
      <c r="M5975" s="549"/>
      <c r="N5975" s="543"/>
      <c r="O5975" s="543"/>
      <c r="P5975" s="507"/>
    </row>
    <row r="5976" spans="2:16" ht="18.75" customHeight="1">
      <c r="B5976" s="540"/>
      <c r="C5976" s="540"/>
      <c r="D5976" s="540"/>
      <c r="E5976" s="540"/>
      <c r="F5976" s="542"/>
      <c r="G5976" s="506"/>
      <c r="H5976" s="543"/>
      <c r="I5976" s="543"/>
      <c r="J5976" s="543"/>
      <c r="K5976" s="549"/>
      <c r="L5976" s="549"/>
      <c r="M5976" s="549"/>
      <c r="N5976" s="543"/>
      <c r="O5976" s="543"/>
      <c r="P5976" s="507"/>
    </row>
    <row r="5977" spans="2:16" ht="18.75" customHeight="1">
      <c r="B5977" s="540"/>
      <c r="C5977" s="540"/>
      <c r="D5977" s="540"/>
      <c r="E5977" s="540"/>
      <c r="F5977" s="542"/>
      <c r="G5977" s="506"/>
      <c r="H5977" s="543"/>
      <c r="I5977" s="543"/>
      <c r="J5977" s="543"/>
      <c r="K5977" s="549"/>
      <c r="L5977" s="549"/>
      <c r="M5977" s="549"/>
      <c r="N5977" s="543"/>
      <c r="O5977" s="543"/>
      <c r="P5977" s="507"/>
    </row>
    <row r="5978" spans="2:16" ht="18.75" customHeight="1">
      <c r="B5978" s="540"/>
      <c r="C5978" s="540"/>
      <c r="D5978" s="540"/>
      <c r="E5978" s="540"/>
      <c r="F5978" s="542"/>
      <c r="G5978" s="506"/>
      <c r="H5978" s="543"/>
      <c r="I5978" s="543"/>
      <c r="J5978" s="543"/>
      <c r="K5978" s="549"/>
      <c r="L5978" s="549"/>
      <c r="M5978" s="549"/>
      <c r="N5978" s="543"/>
      <c r="O5978" s="543"/>
      <c r="P5978" s="507"/>
    </row>
    <row r="5979" spans="2:16" ht="18.75" customHeight="1">
      <c r="B5979" s="540"/>
      <c r="C5979" s="540"/>
      <c r="D5979" s="540"/>
      <c r="E5979" s="540"/>
      <c r="F5979" s="542"/>
      <c r="G5979" s="506"/>
      <c r="H5979" s="543"/>
      <c r="I5979" s="543"/>
      <c r="J5979" s="543"/>
      <c r="K5979" s="549"/>
      <c r="L5979" s="549"/>
      <c r="M5979" s="549"/>
      <c r="N5979" s="543"/>
      <c r="O5979" s="543"/>
      <c r="P5979" s="507"/>
    </row>
    <row r="5980" spans="2:16" ht="18.75" customHeight="1">
      <c r="B5980" s="540"/>
      <c r="C5980" s="540"/>
      <c r="D5980" s="540"/>
      <c r="E5980" s="540"/>
      <c r="F5980" s="542"/>
      <c r="G5980" s="506"/>
      <c r="H5980" s="543"/>
      <c r="I5980" s="543"/>
      <c r="J5980" s="543"/>
      <c r="K5980" s="549"/>
      <c r="L5980" s="549"/>
      <c r="M5980" s="549"/>
      <c r="N5980" s="543"/>
      <c r="O5980" s="543"/>
      <c r="P5980" s="507"/>
    </row>
    <row r="5981" spans="2:16" ht="18.75" customHeight="1">
      <c r="B5981" s="540"/>
      <c r="C5981" s="540"/>
      <c r="D5981" s="540"/>
      <c r="E5981" s="540"/>
      <c r="F5981" s="542"/>
      <c r="G5981" s="506"/>
      <c r="H5981" s="543"/>
      <c r="I5981" s="543"/>
      <c r="J5981" s="543"/>
      <c r="K5981" s="549"/>
      <c r="L5981" s="549"/>
      <c r="M5981" s="549"/>
      <c r="N5981" s="543"/>
      <c r="O5981" s="543"/>
      <c r="P5981" s="507"/>
    </row>
    <row r="5982" spans="2:16" ht="18.75" customHeight="1">
      <c r="B5982" s="540"/>
      <c r="C5982" s="540"/>
      <c r="D5982" s="540"/>
      <c r="E5982" s="540"/>
      <c r="F5982" s="542"/>
      <c r="G5982" s="506"/>
      <c r="H5982" s="543"/>
      <c r="I5982" s="543"/>
      <c r="J5982" s="543"/>
      <c r="K5982" s="549"/>
      <c r="L5982" s="549"/>
      <c r="M5982" s="549"/>
      <c r="N5982" s="543"/>
      <c r="O5982" s="543"/>
      <c r="P5982" s="507"/>
    </row>
    <row r="5983" spans="2:16" ht="18.75" customHeight="1">
      <c r="B5983" s="540"/>
      <c r="C5983" s="540"/>
      <c r="D5983" s="540"/>
      <c r="E5983" s="540"/>
      <c r="F5983" s="542"/>
      <c r="G5983" s="506"/>
      <c r="H5983" s="543"/>
      <c r="I5983" s="543"/>
      <c r="J5983" s="543"/>
      <c r="K5983" s="549"/>
      <c r="L5983" s="549"/>
      <c r="M5983" s="549"/>
      <c r="N5983" s="543"/>
      <c r="O5983" s="543"/>
      <c r="P5983" s="507"/>
    </row>
    <row r="5984" spans="2:16" ht="18.75" customHeight="1">
      <c r="B5984" s="540"/>
      <c r="C5984" s="540"/>
      <c r="D5984" s="540"/>
      <c r="E5984" s="540"/>
      <c r="F5984" s="542"/>
      <c r="G5984" s="506"/>
      <c r="H5984" s="543"/>
      <c r="I5984" s="543"/>
      <c r="J5984" s="543"/>
      <c r="K5984" s="549"/>
      <c r="L5984" s="549"/>
      <c r="M5984" s="549"/>
      <c r="N5984" s="543"/>
      <c r="O5984" s="543"/>
      <c r="P5984" s="507"/>
    </row>
    <row r="5985" spans="2:16" ht="18.75" customHeight="1">
      <c r="B5985" s="540"/>
      <c r="C5985" s="540"/>
      <c r="D5985" s="540"/>
      <c r="E5985" s="540"/>
      <c r="F5985" s="542"/>
      <c r="G5985" s="506"/>
      <c r="H5985" s="543"/>
      <c r="I5985" s="543"/>
      <c r="J5985" s="543"/>
      <c r="K5985" s="549"/>
      <c r="L5985" s="549"/>
      <c r="M5985" s="549"/>
      <c r="N5985" s="543"/>
      <c r="O5985" s="543"/>
      <c r="P5985" s="507"/>
    </row>
    <row r="5986" spans="2:16" ht="18.75" customHeight="1">
      <c r="B5986" s="540"/>
      <c r="C5986" s="540"/>
      <c r="D5986" s="540"/>
      <c r="E5986" s="540"/>
      <c r="F5986" s="542"/>
      <c r="G5986" s="506"/>
      <c r="H5986" s="543"/>
      <c r="I5986" s="543"/>
      <c r="J5986" s="543"/>
      <c r="K5986" s="549"/>
      <c r="L5986" s="549"/>
      <c r="M5986" s="549"/>
      <c r="N5986" s="543"/>
      <c r="O5986" s="543"/>
      <c r="P5986" s="507"/>
    </row>
    <row r="5987" spans="2:16" ht="18.75" customHeight="1">
      <c r="B5987" s="540"/>
      <c r="C5987" s="540"/>
      <c r="D5987" s="540"/>
      <c r="E5987" s="540"/>
      <c r="F5987" s="542"/>
      <c r="G5987" s="506"/>
      <c r="H5987" s="543"/>
      <c r="I5987" s="543"/>
      <c r="J5987" s="543"/>
      <c r="K5987" s="549"/>
      <c r="L5987" s="549"/>
      <c r="M5987" s="549"/>
      <c r="N5987" s="543"/>
      <c r="O5987" s="543"/>
      <c r="P5987" s="507"/>
    </row>
    <row r="5988" spans="2:16" ht="18.75" customHeight="1">
      <c r="B5988" s="540"/>
      <c r="C5988" s="540"/>
      <c r="D5988" s="540"/>
      <c r="E5988" s="540"/>
      <c r="F5988" s="542"/>
      <c r="G5988" s="506"/>
      <c r="H5988" s="543"/>
      <c r="I5988" s="543"/>
      <c r="J5988" s="543"/>
      <c r="K5988" s="549"/>
      <c r="L5988" s="549"/>
      <c r="M5988" s="549"/>
      <c r="N5988" s="543"/>
      <c r="O5988" s="543"/>
      <c r="P5988" s="507"/>
    </row>
    <row r="5989" spans="2:16" ht="18.75" customHeight="1">
      <c r="B5989" s="540"/>
      <c r="C5989" s="540"/>
      <c r="D5989" s="540"/>
      <c r="E5989" s="540"/>
      <c r="F5989" s="542"/>
      <c r="G5989" s="506"/>
      <c r="H5989" s="543"/>
      <c r="I5989" s="543"/>
      <c r="J5989" s="543"/>
      <c r="K5989" s="549"/>
      <c r="L5989" s="549"/>
      <c r="M5989" s="549"/>
      <c r="N5989" s="543"/>
      <c r="O5989" s="543"/>
      <c r="P5989" s="507"/>
    </row>
    <row r="5990" spans="2:16" ht="18.75" customHeight="1">
      <c r="B5990" s="540"/>
      <c r="C5990" s="540"/>
      <c r="D5990" s="540"/>
      <c r="E5990" s="540"/>
      <c r="F5990" s="542"/>
      <c r="G5990" s="506"/>
      <c r="H5990" s="543"/>
      <c r="I5990" s="543"/>
      <c r="J5990" s="543"/>
      <c r="K5990" s="549"/>
      <c r="L5990" s="549"/>
      <c r="M5990" s="549"/>
      <c r="N5990" s="543"/>
      <c r="O5990" s="543"/>
      <c r="P5990" s="507"/>
    </row>
    <row r="5991" spans="2:16" ht="18.75" customHeight="1">
      <c r="B5991" s="540"/>
      <c r="C5991" s="540"/>
      <c r="D5991" s="540"/>
      <c r="E5991" s="540"/>
      <c r="F5991" s="542"/>
      <c r="G5991" s="506"/>
      <c r="H5991" s="543"/>
      <c r="I5991" s="543"/>
      <c r="J5991" s="543"/>
      <c r="K5991" s="549"/>
      <c r="L5991" s="549"/>
      <c r="M5991" s="549"/>
      <c r="N5991" s="543"/>
      <c r="O5991" s="543"/>
      <c r="P5991" s="507"/>
    </row>
    <row r="5992" spans="2:16" ht="18.75" customHeight="1">
      <c r="B5992" s="540"/>
      <c r="C5992" s="540"/>
      <c r="D5992" s="540"/>
      <c r="E5992" s="540"/>
      <c r="F5992" s="542"/>
      <c r="G5992" s="506"/>
      <c r="H5992" s="543"/>
      <c r="I5992" s="543"/>
      <c r="J5992" s="543"/>
      <c r="K5992" s="549"/>
      <c r="L5992" s="549"/>
      <c r="M5992" s="549"/>
      <c r="N5992" s="543"/>
      <c r="O5992" s="543"/>
      <c r="P5992" s="507"/>
    </row>
    <row r="5993" spans="2:16" ht="18.75" customHeight="1">
      <c r="B5993" s="540"/>
      <c r="C5993" s="540"/>
      <c r="D5993" s="540"/>
      <c r="E5993" s="540"/>
      <c r="F5993" s="542"/>
      <c r="G5993" s="506"/>
      <c r="H5993" s="543"/>
      <c r="I5993" s="543"/>
      <c r="J5993" s="543"/>
      <c r="K5993" s="549"/>
      <c r="L5993" s="549"/>
      <c r="M5993" s="549"/>
      <c r="N5993" s="543"/>
      <c r="O5993" s="543"/>
      <c r="P5993" s="507"/>
    </row>
    <row r="5994" spans="2:16" ht="18.75" customHeight="1">
      <c r="B5994" s="540"/>
      <c r="C5994" s="540"/>
      <c r="D5994" s="540"/>
      <c r="E5994" s="540"/>
      <c r="F5994" s="542"/>
      <c r="G5994" s="506"/>
      <c r="H5994" s="543"/>
      <c r="I5994" s="543"/>
      <c r="J5994" s="543"/>
      <c r="K5994" s="549"/>
      <c r="L5994" s="549"/>
      <c r="M5994" s="549"/>
      <c r="N5994" s="543"/>
      <c r="O5994" s="543"/>
      <c r="P5994" s="507"/>
    </row>
    <row r="5995" spans="2:16" ht="18.75" customHeight="1">
      <c r="B5995" s="540"/>
      <c r="C5995" s="540"/>
      <c r="D5995" s="540"/>
      <c r="E5995" s="540"/>
      <c r="F5995" s="542"/>
      <c r="G5995" s="506"/>
      <c r="H5995" s="543"/>
      <c r="I5995" s="543"/>
      <c r="J5995" s="543"/>
      <c r="K5995" s="549"/>
      <c r="L5995" s="549"/>
      <c r="M5995" s="549"/>
      <c r="N5995" s="543"/>
      <c r="O5995" s="543"/>
      <c r="P5995" s="507"/>
    </row>
    <row r="5996" spans="2:16" ht="18.75" customHeight="1">
      <c r="B5996" s="540"/>
      <c r="C5996" s="540"/>
      <c r="D5996" s="540"/>
      <c r="E5996" s="540"/>
      <c r="F5996" s="542"/>
      <c r="G5996" s="506"/>
      <c r="H5996" s="543"/>
      <c r="I5996" s="543"/>
      <c r="J5996" s="543"/>
      <c r="K5996" s="549"/>
      <c r="L5996" s="549"/>
      <c r="M5996" s="549"/>
      <c r="N5996" s="543"/>
      <c r="O5996" s="543"/>
      <c r="P5996" s="507"/>
    </row>
    <row r="5997" spans="2:16" ht="18.75" customHeight="1">
      <c r="B5997" s="540"/>
      <c r="C5997" s="540"/>
      <c r="D5997" s="540"/>
      <c r="E5997" s="540"/>
      <c r="F5997" s="542"/>
      <c r="G5997" s="506"/>
      <c r="H5997" s="543"/>
      <c r="I5997" s="543"/>
      <c r="J5997" s="543"/>
      <c r="K5997" s="549"/>
      <c r="L5997" s="549"/>
      <c r="M5997" s="549"/>
      <c r="N5997" s="543"/>
      <c r="O5997" s="543"/>
      <c r="P5997" s="507"/>
    </row>
    <row r="5998" spans="2:16" ht="18.75" customHeight="1">
      <c r="B5998" s="540"/>
      <c r="C5998" s="540"/>
      <c r="D5998" s="540"/>
      <c r="E5998" s="540"/>
      <c r="F5998" s="542"/>
      <c r="G5998" s="506"/>
      <c r="H5998" s="543"/>
      <c r="I5998" s="543"/>
      <c r="J5998" s="543"/>
      <c r="K5998" s="549"/>
      <c r="L5998" s="549"/>
      <c r="M5998" s="549"/>
      <c r="N5998" s="543"/>
      <c r="O5998" s="543"/>
      <c r="P5998" s="507"/>
    </row>
    <row r="5999" spans="2:16" ht="18.75" customHeight="1">
      <c r="B5999" s="540"/>
      <c r="C5999" s="540"/>
      <c r="D5999" s="540"/>
      <c r="E5999" s="540"/>
      <c r="F5999" s="542"/>
      <c r="G5999" s="506"/>
      <c r="H5999" s="543"/>
      <c r="I5999" s="543"/>
      <c r="J5999" s="543"/>
      <c r="K5999" s="549"/>
      <c r="L5999" s="549"/>
      <c r="M5999" s="549"/>
      <c r="N5999" s="543"/>
      <c r="O5999" s="543"/>
      <c r="P5999" s="507"/>
    </row>
    <row r="6000" spans="2:16" ht="18.75" customHeight="1">
      <c r="B6000" s="540"/>
      <c r="C6000" s="540"/>
      <c r="D6000" s="540"/>
      <c r="E6000" s="540"/>
      <c r="F6000" s="542"/>
      <c r="G6000" s="506"/>
      <c r="H6000" s="543"/>
      <c r="I6000" s="543"/>
      <c r="J6000" s="543"/>
      <c r="K6000" s="549"/>
      <c r="L6000" s="549"/>
      <c r="M6000" s="549"/>
      <c r="N6000" s="543"/>
      <c r="O6000" s="543"/>
      <c r="P6000" s="507"/>
    </row>
    <row r="6001" spans="2:16" ht="18.75" customHeight="1">
      <c r="B6001" s="540"/>
      <c r="C6001" s="540"/>
      <c r="D6001" s="540"/>
      <c r="E6001" s="540"/>
      <c r="F6001" s="542"/>
      <c r="G6001" s="506"/>
      <c r="H6001" s="543"/>
      <c r="I6001" s="543"/>
      <c r="J6001" s="543"/>
      <c r="K6001" s="549"/>
      <c r="L6001" s="549"/>
      <c r="M6001" s="549"/>
      <c r="N6001" s="543"/>
      <c r="O6001" s="543"/>
      <c r="P6001" s="507"/>
    </row>
    <row r="6002" spans="2:16" ht="18.75" customHeight="1">
      <c r="B6002" s="540"/>
      <c r="C6002" s="540"/>
      <c r="D6002" s="540"/>
      <c r="E6002" s="540"/>
      <c r="F6002" s="542"/>
      <c r="G6002" s="506"/>
      <c r="H6002" s="543"/>
      <c r="I6002" s="543"/>
      <c r="J6002" s="543"/>
      <c r="K6002" s="549"/>
      <c r="L6002" s="549"/>
      <c r="M6002" s="549"/>
      <c r="N6002" s="543"/>
      <c r="O6002" s="543"/>
      <c r="P6002" s="507"/>
    </row>
    <row r="6003" spans="2:16" ht="18.75" customHeight="1">
      <c r="B6003" s="540"/>
      <c r="C6003" s="540"/>
      <c r="D6003" s="540"/>
      <c r="E6003" s="540"/>
      <c r="F6003" s="542"/>
      <c r="G6003" s="506"/>
      <c r="H6003" s="543"/>
      <c r="I6003" s="543"/>
      <c r="J6003" s="543"/>
      <c r="K6003" s="549"/>
      <c r="L6003" s="549"/>
      <c r="M6003" s="549"/>
      <c r="N6003" s="543"/>
      <c r="O6003" s="543"/>
      <c r="P6003" s="507"/>
    </row>
    <row r="6004" spans="2:16" ht="18.75" customHeight="1">
      <c r="B6004" s="540"/>
      <c r="C6004" s="540"/>
      <c r="D6004" s="540"/>
      <c r="E6004" s="540"/>
      <c r="F6004" s="542"/>
      <c r="G6004" s="506"/>
      <c r="H6004" s="543"/>
      <c r="I6004" s="543"/>
      <c r="J6004" s="543"/>
      <c r="K6004" s="549"/>
      <c r="L6004" s="549"/>
      <c r="M6004" s="549"/>
      <c r="N6004" s="543"/>
      <c r="O6004" s="543"/>
      <c r="P6004" s="507"/>
    </row>
    <row r="6005" spans="2:16" ht="18.75" customHeight="1">
      <c r="B6005" s="540"/>
      <c r="C6005" s="540"/>
      <c r="D6005" s="540"/>
      <c r="E6005" s="540"/>
      <c r="F6005" s="542"/>
      <c r="G6005" s="506"/>
      <c r="H6005" s="543"/>
      <c r="I6005" s="543"/>
      <c r="J6005" s="543"/>
      <c r="K6005" s="549"/>
      <c r="L6005" s="549"/>
      <c r="M6005" s="549"/>
      <c r="N6005" s="543"/>
      <c r="O6005" s="543"/>
      <c r="P6005" s="507"/>
    </row>
    <row r="6006" spans="2:16" ht="18.75" customHeight="1">
      <c r="B6006" s="540"/>
      <c r="C6006" s="540"/>
      <c r="D6006" s="540"/>
      <c r="E6006" s="540"/>
      <c r="F6006" s="542"/>
      <c r="G6006" s="506"/>
      <c r="H6006" s="543"/>
      <c r="I6006" s="543"/>
      <c r="J6006" s="543"/>
      <c r="K6006" s="549"/>
      <c r="L6006" s="549"/>
      <c r="M6006" s="549"/>
      <c r="N6006" s="543"/>
      <c r="O6006" s="543"/>
      <c r="P6006" s="507"/>
    </row>
    <row r="6007" spans="2:16" ht="18.75" customHeight="1">
      <c r="B6007" s="540"/>
      <c r="C6007" s="540"/>
      <c r="D6007" s="540"/>
      <c r="E6007" s="540"/>
      <c r="F6007" s="542"/>
      <c r="G6007" s="506"/>
      <c r="H6007" s="543"/>
      <c r="I6007" s="543"/>
      <c r="J6007" s="543"/>
      <c r="K6007" s="549"/>
      <c r="L6007" s="549"/>
      <c r="M6007" s="549"/>
      <c r="N6007" s="543"/>
      <c r="O6007" s="543"/>
      <c r="P6007" s="507"/>
    </row>
    <row r="6008" spans="2:16" ht="18.75" customHeight="1">
      <c r="B6008" s="540"/>
      <c r="C6008" s="540"/>
      <c r="D6008" s="540"/>
      <c r="E6008" s="540"/>
      <c r="F6008" s="542"/>
      <c r="G6008" s="506"/>
      <c r="H6008" s="543"/>
      <c r="I6008" s="543"/>
      <c r="J6008" s="543"/>
      <c r="K6008" s="549"/>
      <c r="L6008" s="549"/>
      <c r="M6008" s="549"/>
      <c r="N6008" s="543"/>
      <c r="O6008" s="543"/>
      <c r="P6008" s="507"/>
    </row>
    <row r="6009" spans="2:16" ht="18.75" customHeight="1">
      <c r="B6009" s="540"/>
      <c r="C6009" s="540"/>
      <c r="D6009" s="540"/>
      <c r="E6009" s="540"/>
      <c r="F6009" s="542"/>
      <c r="G6009" s="506"/>
      <c r="H6009" s="543"/>
      <c r="I6009" s="543"/>
      <c r="J6009" s="543"/>
      <c r="K6009" s="549"/>
      <c r="L6009" s="549"/>
      <c r="M6009" s="549"/>
      <c r="N6009" s="543"/>
      <c r="O6009" s="543"/>
      <c r="P6009" s="507"/>
    </row>
    <row r="6010" spans="2:16" ht="18.75" customHeight="1">
      <c r="B6010" s="540"/>
      <c r="C6010" s="540"/>
      <c r="D6010" s="540"/>
      <c r="E6010" s="540"/>
      <c r="F6010" s="542"/>
      <c r="G6010" s="506"/>
      <c r="H6010" s="543"/>
      <c r="I6010" s="543"/>
      <c r="J6010" s="543"/>
      <c r="K6010" s="549"/>
      <c r="L6010" s="549"/>
      <c r="M6010" s="549"/>
      <c r="N6010" s="543"/>
      <c r="O6010" s="543"/>
      <c r="P6010" s="507"/>
    </row>
    <row r="6011" spans="2:16" ht="18.75" customHeight="1">
      <c r="B6011" s="540"/>
      <c r="C6011" s="540"/>
      <c r="D6011" s="540"/>
      <c r="E6011" s="540"/>
      <c r="F6011" s="542"/>
      <c r="G6011" s="506"/>
      <c r="H6011" s="543"/>
      <c r="I6011" s="543"/>
      <c r="J6011" s="543"/>
      <c r="K6011" s="549"/>
      <c r="L6011" s="549"/>
      <c r="M6011" s="549"/>
      <c r="N6011" s="543"/>
      <c r="O6011" s="543"/>
      <c r="P6011" s="507"/>
    </row>
    <row r="6012" spans="2:16" ht="18.75" customHeight="1">
      <c r="B6012" s="540"/>
      <c r="C6012" s="540"/>
      <c r="D6012" s="540"/>
      <c r="E6012" s="540"/>
      <c r="F6012" s="542"/>
      <c r="G6012" s="506"/>
      <c r="H6012" s="543"/>
      <c r="I6012" s="543"/>
      <c r="J6012" s="543"/>
      <c r="K6012" s="549"/>
      <c r="L6012" s="549"/>
      <c r="M6012" s="549"/>
      <c r="N6012" s="543"/>
      <c r="O6012" s="543"/>
      <c r="P6012" s="507"/>
    </row>
    <row r="6013" spans="2:16" ht="18.75" customHeight="1">
      <c r="B6013" s="540"/>
      <c r="C6013" s="540"/>
      <c r="D6013" s="540"/>
      <c r="E6013" s="540"/>
      <c r="F6013" s="542"/>
      <c r="G6013" s="506"/>
      <c r="H6013" s="543"/>
      <c r="I6013" s="543"/>
      <c r="J6013" s="543"/>
      <c r="K6013" s="549"/>
      <c r="L6013" s="549"/>
      <c r="M6013" s="549"/>
      <c r="N6013" s="543"/>
      <c r="O6013" s="543"/>
      <c r="P6013" s="507"/>
    </row>
    <row r="6014" spans="2:16" ht="18.75" customHeight="1">
      <c r="B6014" s="540"/>
      <c r="C6014" s="540"/>
      <c r="D6014" s="540"/>
      <c r="E6014" s="540"/>
      <c r="F6014" s="542"/>
      <c r="G6014" s="506"/>
      <c r="H6014" s="543"/>
      <c r="I6014" s="543"/>
      <c r="J6014" s="543"/>
      <c r="K6014" s="549"/>
      <c r="L6014" s="549"/>
      <c r="M6014" s="549"/>
      <c r="N6014" s="543"/>
      <c r="O6014" s="543"/>
      <c r="P6014" s="507"/>
    </row>
    <row r="6015" spans="2:16" ht="18.75" customHeight="1">
      <c r="B6015" s="540"/>
      <c r="C6015" s="540"/>
      <c r="D6015" s="540"/>
      <c r="E6015" s="540"/>
      <c r="F6015" s="542"/>
      <c r="G6015" s="506"/>
      <c r="H6015" s="543"/>
      <c r="I6015" s="543"/>
      <c r="J6015" s="543"/>
      <c r="K6015" s="549"/>
      <c r="L6015" s="549"/>
      <c r="M6015" s="549"/>
      <c r="N6015" s="543"/>
      <c r="O6015" s="543"/>
      <c r="P6015" s="507"/>
    </row>
    <row r="6016" spans="2:16" ht="18.75" customHeight="1">
      <c r="B6016" s="540"/>
      <c r="C6016" s="540"/>
      <c r="D6016" s="540"/>
      <c r="E6016" s="540"/>
      <c r="F6016" s="542"/>
      <c r="G6016" s="506"/>
      <c r="H6016" s="543"/>
      <c r="I6016" s="543"/>
      <c r="J6016" s="543"/>
      <c r="K6016" s="549"/>
      <c r="L6016" s="549"/>
      <c r="M6016" s="549"/>
      <c r="N6016" s="543"/>
      <c r="O6016" s="543"/>
      <c r="P6016" s="507"/>
    </row>
    <row r="6017" spans="2:16" ht="18.75" customHeight="1">
      <c r="B6017" s="540"/>
      <c r="C6017" s="540"/>
      <c r="D6017" s="540"/>
      <c r="E6017" s="540"/>
      <c r="F6017" s="542"/>
      <c r="G6017" s="506"/>
      <c r="H6017" s="543"/>
      <c r="I6017" s="543"/>
      <c r="J6017" s="543"/>
      <c r="K6017" s="549"/>
      <c r="L6017" s="549"/>
      <c r="M6017" s="549"/>
      <c r="N6017" s="543"/>
      <c r="O6017" s="543"/>
      <c r="P6017" s="507"/>
    </row>
    <row r="6018" spans="2:16" ht="18.75" customHeight="1">
      <c r="B6018" s="540"/>
      <c r="C6018" s="540"/>
      <c r="D6018" s="540"/>
      <c r="E6018" s="540"/>
      <c r="F6018" s="542"/>
      <c r="G6018" s="506"/>
      <c r="H6018" s="543"/>
      <c r="I6018" s="543"/>
      <c r="J6018" s="543"/>
      <c r="K6018" s="549"/>
      <c r="L6018" s="549"/>
      <c r="M6018" s="549"/>
      <c r="N6018" s="543"/>
      <c r="O6018" s="543"/>
      <c r="P6018" s="507"/>
    </row>
    <row r="6019" spans="2:16" ht="18.75" customHeight="1">
      <c r="B6019" s="540"/>
      <c r="C6019" s="540"/>
      <c r="D6019" s="540"/>
      <c r="E6019" s="540"/>
      <c r="F6019" s="542"/>
      <c r="G6019" s="506"/>
      <c r="H6019" s="543"/>
      <c r="I6019" s="543"/>
      <c r="J6019" s="543"/>
      <c r="K6019" s="549"/>
      <c r="L6019" s="549"/>
      <c r="M6019" s="549"/>
      <c r="N6019" s="543"/>
      <c r="O6019" s="543"/>
      <c r="P6019" s="507"/>
    </row>
    <row r="6020" spans="2:16" ht="18.75" customHeight="1">
      <c r="B6020" s="540"/>
      <c r="C6020" s="540"/>
      <c r="D6020" s="540"/>
      <c r="E6020" s="540"/>
      <c r="F6020" s="542"/>
      <c r="G6020" s="506"/>
      <c r="H6020" s="543"/>
      <c r="I6020" s="543"/>
      <c r="J6020" s="543"/>
      <c r="K6020" s="549"/>
      <c r="L6020" s="549"/>
      <c r="M6020" s="549"/>
      <c r="N6020" s="543"/>
      <c r="O6020" s="543"/>
      <c r="P6020" s="507"/>
    </row>
    <row r="6021" spans="2:16" ht="18.75" customHeight="1">
      <c r="B6021" s="540"/>
      <c r="C6021" s="540"/>
      <c r="D6021" s="540"/>
      <c r="E6021" s="540"/>
      <c r="F6021" s="542"/>
      <c r="G6021" s="506"/>
      <c r="H6021" s="543"/>
      <c r="I6021" s="543"/>
      <c r="J6021" s="543"/>
      <c r="K6021" s="549"/>
      <c r="L6021" s="549"/>
      <c r="M6021" s="549"/>
      <c r="N6021" s="543"/>
      <c r="O6021" s="543"/>
      <c r="P6021" s="507"/>
    </row>
    <row r="6022" spans="2:16" ht="18.75" customHeight="1">
      <c r="B6022" s="540"/>
      <c r="C6022" s="540"/>
      <c r="D6022" s="540"/>
      <c r="E6022" s="540"/>
      <c r="F6022" s="542"/>
      <c r="G6022" s="506"/>
      <c r="H6022" s="543"/>
      <c r="I6022" s="543"/>
      <c r="J6022" s="543"/>
      <c r="K6022" s="549"/>
      <c r="L6022" s="549"/>
      <c r="M6022" s="549"/>
      <c r="N6022" s="543"/>
      <c r="O6022" s="543"/>
      <c r="P6022" s="507"/>
    </row>
    <row r="6023" spans="2:16" ht="18.75" customHeight="1">
      <c r="B6023" s="540"/>
      <c r="C6023" s="540"/>
      <c r="D6023" s="540"/>
      <c r="E6023" s="540"/>
      <c r="F6023" s="542"/>
      <c r="G6023" s="506"/>
      <c r="H6023" s="543"/>
      <c r="I6023" s="543"/>
      <c r="J6023" s="543"/>
      <c r="K6023" s="549"/>
      <c r="L6023" s="549"/>
      <c r="M6023" s="549"/>
      <c r="N6023" s="543"/>
      <c r="O6023" s="543"/>
      <c r="P6023" s="507"/>
    </row>
    <row r="6024" spans="2:16" ht="18.75" customHeight="1">
      <c r="B6024" s="540"/>
      <c r="C6024" s="540"/>
      <c r="D6024" s="540"/>
      <c r="E6024" s="540"/>
      <c r="F6024" s="542"/>
      <c r="G6024" s="506"/>
      <c r="H6024" s="543"/>
      <c r="I6024" s="543"/>
      <c r="J6024" s="543"/>
      <c r="K6024" s="549"/>
      <c r="L6024" s="549"/>
      <c r="M6024" s="549"/>
      <c r="N6024" s="543"/>
      <c r="O6024" s="543"/>
      <c r="P6024" s="507"/>
    </row>
    <row r="6025" spans="2:16" ht="18.75" customHeight="1">
      <c r="B6025" s="540"/>
      <c r="C6025" s="540"/>
      <c r="D6025" s="540"/>
      <c r="E6025" s="540"/>
      <c r="F6025" s="542"/>
      <c r="G6025" s="506"/>
      <c r="H6025" s="543"/>
      <c r="I6025" s="543"/>
      <c r="J6025" s="543"/>
      <c r="K6025" s="549"/>
      <c r="L6025" s="549"/>
      <c r="M6025" s="549"/>
      <c r="N6025" s="543"/>
      <c r="O6025" s="543"/>
      <c r="P6025" s="507"/>
    </row>
    <row r="6026" spans="2:16" ht="18.75" customHeight="1">
      <c r="B6026" s="540"/>
      <c r="C6026" s="540"/>
      <c r="D6026" s="540"/>
      <c r="E6026" s="540"/>
      <c r="F6026" s="542"/>
      <c r="G6026" s="506"/>
      <c r="H6026" s="543"/>
      <c r="I6026" s="543"/>
      <c r="J6026" s="543"/>
      <c r="K6026" s="549"/>
      <c r="L6026" s="549"/>
      <c r="M6026" s="549"/>
      <c r="N6026" s="543"/>
      <c r="O6026" s="543"/>
      <c r="P6026" s="507"/>
    </row>
    <row r="6027" spans="2:16" ht="18.75" customHeight="1">
      <c r="B6027" s="540"/>
      <c r="C6027" s="540"/>
      <c r="D6027" s="540"/>
      <c r="E6027" s="540"/>
      <c r="F6027" s="542"/>
      <c r="G6027" s="506"/>
      <c r="H6027" s="543"/>
      <c r="I6027" s="543"/>
      <c r="J6027" s="543"/>
      <c r="K6027" s="549"/>
      <c r="L6027" s="549"/>
      <c r="M6027" s="549"/>
      <c r="N6027" s="543"/>
      <c r="O6027" s="543"/>
      <c r="P6027" s="507"/>
    </row>
    <row r="6028" spans="2:16" ht="18.75" customHeight="1">
      <c r="B6028" s="540"/>
      <c r="C6028" s="540"/>
      <c r="D6028" s="540"/>
      <c r="E6028" s="540"/>
      <c r="F6028" s="542"/>
      <c r="G6028" s="506"/>
      <c r="H6028" s="543"/>
      <c r="I6028" s="543"/>
      <c r="J6028" s="543"/>
      <c r="K6028" s="549"/>
      <c r="L6028" s="549"/>
      <c r="M6028" s="549"/>
      <c r="N6028" s="543"/>
      <c r="O6028" s="543"/>
      <c r="P6028" s="507"/>
    </row>
    <row r="6029" spans="2:16" ht="18.75" customHeight="1">
      <c r="B6029" s="540"/>
      <c r="C6029" s="540"/>
      <c r="D6029" s="540"/>
      <c r="E6029" s="540"/>
      <c r="F6029" s="542"/>
      <c r="G6029" s="506"/>
      <c r="H6029" s="543"/>
      <c r="I6029" s="543"/>
      <c r="J6029" s="543"/>
      <c r="K6029" s="549"/>
      <c r="L6029" s="549"/>
      <c r="M6029" s="549"/>
      <c r="N6029" s="543"/>
      <c r="O6029" s="543"/>
      <c r="P6029" s="507"/>
    </row>
    <row r="6030" spans="2:16" ht="18.75" customHeight="1">
      <c r="B6030" s="540"/>
      <c r="C6030" s="540"/>
      <c r="D6030" s="540"/>
      <c r="E6030" s="540"/>
      <c r="F6030" s="542"/>
      <c r="G6030" s="506"/>
      <c r="H6030" s="543"/>
      <c r="I6030" s="543"/>
      <c r="J6030" s="543"/>
      <c r="K6030" s="549"/>
      <c r="L6030" s="549"/>
      <c r="M6030" s="549"/>
      <c r="N6030" s="543"/>
      <c r="O6030" s="543"/>
      <c r="P6030" s="507"/>
    </row>
    <row r="6031" spans="2:16" ht="18.75" customHeight="1">
      <c r="B6031" s="540"/>
      <c r="C6031" s="540"/>
      <c r="D6031" s="540"/>
      <c r="E6031" s="540"/>
      <c r="F6031" s="542"/>
      <c r="G6031" s="506"/>
      <c r="H6031" s="543"/>
      <c r="I6031" s="543"/>
      <c r="J6031" s="543"/>
      <c r="K6031" s="549"/>
      <c r="L6031" s="549"/>
      <c r="M6031" s="549"/>
      <c r="N6031" s="543"/>
      <c r="O6031" s="543"/>
      <c r="P6031" s="507"/>
    </row>
    <row r="6032" spans="2:16" ht="18.75" customHeight="1">
      <c r="B6032" s="540"/>
      <c r="C6032" s="540"/>
      <c r="D6032" s="540"/>
      <c r="E6032" s="540"/>
      <c r="F6032" s="542"/>
      <c r="G6032" s="506"/>
      <c r="H6032" s="543"/>
      <c r="I6032" s="543"/>
      <c r="J6032" s="543"/>
      <c r="K6032" s="549"/>
      <c r="L6032" s="549"/>
      <c r="M6032" s="549"/>
      <c r="N6032" s="543"/>
      <c r="O6032" s="543"/>
      <c r="P6032" s="507"/>
    </row>
    <row r="6033" spans="2:16" ht="18.75" customHeight="1">
      <c r="B6033" s="540"/>
      <c r="C6033" s="540"/>
      <c r="D6033" s="540"/>
      <c r="E6033" s="540"/>
      <c r="F6033" s="542"/>
      <c r="G6033" s="506"/>
      <c r="H6033" s="543"/>
      <c r="I6033" s="543"/>
      <c r="J6033" s="543"/>
      <c r="K6033" s="549"/>
      <c r="L6033" s="549"/>
      <c r="M6033" s="549"/>
      <c r="N6033" s="543"/>
      <c r="O6033" s="543"/>
      <c r="P6033" s="507"/>
    </row>
    <row r="6034" spans="2:16" ht="18.75" customHeight="1">
      <c r="B6034" s="540"/>
      <c r="C6034" s="540"/>
      <c r="D6034" s="540"/>
      <c r="E6034" s="540"/>
      <c r="F6034" s="542"/>
      <c r="G6034" s="506"/>
      <c r="H6034" s="543"/>
      <c r="I6034" s="543"/>
      <c r="J6034" s="543"/>
      <c r="K6034" s="549"/>
      <c r="L6034" s="549"/>
      <c r="M6034" s="549"/>
      <c r="N6034" s="543"/>
      <c r="O6034" s="543"/>
      <c r="P6034" s="507"/>
    </row>
    <row r="6035" spans="2:16" ht="18.75" customHeight="1">
      <c r="B6035" s="540"/>
      <c r="C6035" s="540"/>
      <c r="D6035" s="540"/>
      <c r="E6035" s="540"/>
      <c r="F6035" s="542"/>
      <c r="G6035" s="506"/>
      <c r="H6035" s="543"/>
      <c r="I6035" s="543"/>
      <c r="J6035" s="543"/>
      <c r="K6035" s="549"/>
      <c r="L6035" s="549"/>
      <c r="M6035" s="549"/>
      <c r="N6035" s="543"/>
      <c r="O6035" s="543"/>
      <c r="P6035" s="507"/>
    </row>
    <row r="6036" spans="2:16" ht="18.75" customHeight="1">
      <c r="B6036" s="540"/>
      <c r="C6036" s="540"/>
      <c r="D6036" s="540"/>
      <c r="E6036" s="540"/>
      <c r="F6036" s="542"/>
      <c r="G6036" s="506"/>
      <c r="H6036" s="543"/>
      <c r="I6036" s="543"/>
      <c r="J6036" s="543"/>
      <c r="K6036" s="549"/>
      <c r="L6036" s="549"/>
      <c r="M6036" s="549"/>
      <c r="N6036" s="543"/>
      <c r="O6036" s="543"/>
      <c r="P6036" s="507"/>
    </row>
    <row r="6037" spans="2:16" ht="18.75" customHeight="1">
      <c r="B6037" s="540"/>
      <c r="C6037" s="540"/>
      <c r="D6037" s="540"/>
      <c r="E6037" s="540"/>
      <c r="F6037" s="542"/>
      <c r="G6037" s="506"/>
      <c r="H6037" s="543"/>
      <c r="I6037" s="543"/>
      <c r="J6037" s="543"/>
      <c r="K6037" s="549"/>
      <c r="L6037" s="549"/>
      <c r="M6037" s="549"/>
      <c r="N6037" s="543"/>
      <c r="O6037" s="543"/>
      <c r="P6037" s="507"/>
    </row>
    <row r="6038" spans="2:16" ht="18.75" customHeight="1">
      <c r="B6038" s="540"/>
      <c r="C6038" s="540"/>
      <c r="D6038" s="540"/>
      <c r="E6038" s="540"/>
      <c r="F6038" s="542"/>
      <c r="G6038" s="506"/>
      <c r="H6038" s="543"/>
      <c r="I6038" s="543"/>
      <c r="J6038" s="543"/>
      <c r="K6038" s="549"/>
      <c r="L6038" s="549"/>
      <c r="M6038" s="549"/>
      <c r="N6038" s="543"/>
      <c r="O6038" s="543"/>
      <c r="P6038" s="507"/>
    </row>
    <row r="6039" spans="2:16" ht="18.75" customHeight="1">
      <c r="B6039" s="540"/>
      <c r="C6039" s="540"/>
      <c r="D6039" s="540"/>
      <c r="E6039" s="540"/>
      <c r="F6039" s="542"/>
      <c r="G6039" s="506"/>
      <c r="H6039" s="543"/>
      <c r="I6039" s="543"/>
      <c r="J6039" s="543"/>
      <c r="K6039" s="549"/>
      <c r="L6039" s="549"/>
      <c r="M6039" s="549"/>
      <c r="N6039" s="543"/>
      <c r="O6039" s="543"/>
      <c r="P6039" s="507"/>
    </row>
    <row r="6040" spans="2:16" ht="18.75" customHeight="1">
      <c r="B6040" s="540"/>
      <c r="C6040" s="540"/>
      <c r="D6040" s="540"/>
      <c r="E6040" s="540"/>
      <c r="F6040" s="542"/>
      <c r="G6040" s="506"/>
      <c r="H6040" s="543"/>
      <c r="I6040" s="543"/>
      <c r="J6040" s="543"/>
      <c r="K6040" s="549"/>
      <c r="L6040" s="549"/>
      <c r="M6040" s="549"/>
      <c r="N6040" s="543"/>
      <c r="O6040" s="543"/>
      <c r="P6040" s="507"/>
    </row>
    <row r="6041" spans="2:16" ht="18.75" customHeight="1">
      <c r="B6041" s="540"/>
      <c r="C6041" s="540"/>
      <c r="D6041" s="540"/>
      <c r="E6041" s="540"/>
      <c r="F6041" s="542"/>
      <c r="G6041" s="506"/>
      <c r="H6041" s="543"/>
      <c r="I6041" s="543"/>
      <c r="J6041" s="543"/>
      <c r="K6041" s="549"/>
      <c r="L6041" s="549"/>
      <c r="M6041" s="549"/>
      <c r="N6041" s="543"/>
      <c r="O6041" s="543"/>
      <c r="P6041" s="507"/>
    </row>
    <row r="6042" spans="2:16" ht="18.75" customHeight="1">
      <c r="B6042" s="540"/>
      <c r="C6042" s="540"/>
      <c r="D6042" s="540"/>
      <c r="E6042" s="540"/>
      <c r="F6042" s="542"/>
      <c r="G6042" s="506"/>
      <c r="H6042" s="543"/>
      <c r="I6042" s="543"/>
      <c r="J6042" s="543"/>
      <c r="K6042" s="549"/>
      <c r="L6042" s="549"/>
      <c r="M6042" s="549"/>
      <c r="N6042" s="543"/>
      <c r="O6042" s="543"/>
      <c r="P6042" s="507"/>
    </row>
    <row r="6043" spans="2:16" ht="18.75" customHeight="1">
      <c r="B6043" s="540"/>
      <c r="C6043" s="540"/>
      <c r="D6043" s="540"/>
      <c r="E6043" s="540"/>
      <c r="F6043" s="542"/>
      <c r="G6043" s="506"/>
      <c r="H6043" s="543"/>
      <c r="I6043" s="543"/>
      <c r="J6043" s="543"/>
      <c r="K6043" s="549"/>
      <c r="L6043" s="549"/>
      <c r="M6043" s="549"/>
      <c r="N6043" s="543"/>
      <c r="O6043" s="543"/>
      <c r="P6043" s="507"/>
    </row>
    <row r="6044" spans="2:16" ht="18.75" customHeight="1">
      <c r="B6044" s="540"/>
      <c r="C6044" s="540"/>
      <c r="D6044" s="540"/>
      <c r="E6044" s="540"/>
      <c r="F6044" s="542"/>
      <c r="G6044" s="506"/>
      <c r="H6044" s="543"/>
      <c r="I6044" s="543"/>
      <c r="J6044" s="543"/>
      <c r="K6044" s="549"/>
      <c r="L6044" s="549"/>
      <c r="M6044" s="549"/>
      <c r="N6044" s="543"/>
      <c r="O6044" s="543"/>
      <c r="P6044" s="507"/>
    </row>
    <row r="6045" spans="2:16" ht="18.75" customHeight="1">
      <c r="B6045" s="540"/>
      <c r="C6045" s="540"/>
      <c r="D6045" s="540"/>
      <c r="E6045" s="540"/>
      <c r="F6045" s="542"/>
      <c r="G6045" s="506"/>
      <c r="H6045" s="543"/>
      <c r="I6045" s="543"/>
      <c r="J6045" s="543"/>
      <c r="K6045" s="549"/>
      <c r="L6045" s="549"/>
      <c r="M6045" s="549"/>
      <c r="N6045" s="543"/>
      <c r="O6045" s="543"/>
      <c r="P6045" s="507"/>
    </row>
    <row r="6046" spans="2:16" ht="18.75" customHeight="1">
      <c r="B6046" s="540"/>
      <c r="C6046" s="540"/>
      <c r="D6046" s="540"/>
      <c r="E6046" s="540"/>
      <c r="F6046" s="542"/>
      <c r="G6046" s="506"/>
      <c r="H6046" s="543"/>
      <c r="I6046" s="543"/>
      <c r="J6046" s="543"/>
      <c r="K6046" s="549"/>
      <c r="L6046" s="549"/>
      <c r="M6046" s="549"/>
      <c r="N6046" s="543"/>
      <c r="O6046" s="543"/>
      <c r="P6046" s="507"/>
    </row>
    <row r="6047" spans="2:16" ht="18.75" customHeight="1">
      <c r="B6047" s="540"/>
      <c r="C6047" s="540"/>
      <c r="D6047" s="540"/>
      <c r="E6047" s="540"/>
      <c r="F6047" s="542"/>
      <c r="G6047" s="506"/>
      <c r="H6047" s="543"/>
      <c r="I6047" s="543"/>
      <c r="J6047" s="543"/>
      <c r="K6047" s="549"/>
      <c r="L6047" s="549"/>
      <c r="M6047" s="549"/>
      <c r="N6047" s="543"/>
      <c r="O6047" s="543"/>
      <c r="P6047" s="507"/>
    </row>
    <row r="6048" spans="2:16" ht="18.75" customHeight="1">
      <c r="B6048" s="540"/>
      <c r="C6048" s="540"/>
      <c r="D6048" s="540"/>
      <c r="E6048" s="540"/>
      <c r="F6048" s="542"/>
      <c r="G6048" s="506"/>
      <c r="H6048" s="543"/>
      <c r="I6048" s="543"/>
      <c r="J6048" s="543"/>
      <c r="K6048" s="549"/>
      <c r="L6048" s="549"/>
      <c r="M6048" s="549"/>
      <c r="N6048" s="543"/>
      <c r="O6048" s="543"/>
      <c r="P6048" s="507"/>
    </row>
    <row r="6049" spans="2:16" ht="18.75" customHeight="1">
      <c r="B6049" s="540"/>
      <c r="C6049" s="540"/>
      <c r="D6049" s="540"/>
      <c r="E6049" s="540"/>
      <c r="F6049" s="542"/>
      <c r="G6049" s="506"/>
      <c r="H6049" s="543"/>
      <c r="I6049" s="543"/>
      <c r="J6049" s="543"/>
      <c r="K6049" s="549"/>
      <c r="L6049" s="549"/>
      <c r="M6049" s="549"/>
      <c r="N6049" s="543"/>
      <c r="O6049" s="543"/>
      <c r="P6049" s="507"/>
    </row>
    <row r="6050" spans="2:16" ht="18.75" customHeight="1">
      <c r="B6050" s="540"/>
      <c r="C6050" s="540"/>
      <c r="D6050" s="540"/>
      <c r="E6050" s="540"/>
      <c r="F6050" s="542"/>
      <c r="G6050" s="506"/>
      <c r="H6050" s="543"/>
      <c r="I6050" s="543"/>
      <c r="J6050" s="543"/>
      <c r="K6050" s="549"/>
      <c r="L6050" s="549"/>
      <c r="M6050" s="549"/>
      <c r="N6050" s="543"/>
      <c r="O6050" s="543"/>
      <c r="P6050" s="507"/>
    </row>
    <row r="6051" spans="2:16" ht="18.75" customHeight="1">
      <c r="B6051" s="540"/>
      <c r="C6051" s="540"/>
      <c r="D6051" s="540"/>
      <c r="E6051" s="540"/>
      <c r="F6051" s="542"/>
      <c r="G6051" s="506"/>
      <c r="H6051" s="543"/>
      <c r="I6051" s="543"/>
      <c r="J6051" s="543"/>
      <c r="K6051" s="549"/>
      <c r="L6051" s="549"/>
      <c r="M6051" s="549"/>
      <c r="N6051" s="543"/>
      <c r="O6051" s="543"/>
      <c r="P6051" s="507"/>
    </row>
    <row r="6052" spans="2:16" ht="18.75" customHeight="1">
      <c r="B6052" s="540"/>
      <c r="C6052" s="540"/>
      <c r="D6052" s="540"/>
      <c r="E6052" s="540"/>
      <c r="F6052" s="542"/>
      <c r="G6052" s="506"/>
      <c r="H6052" s="543"/>
      <c r="I6052" s="543"/>
      <c r="J6052" s="543"/>
      <c r="K6052" s="549"/>
      <c r="L6052" s="549"/>
      <c r="M6052" s="549"/>
      <c r="N6052" s="543"/>
      <c r="O6052" s="543"/>
      <c r="P6052" s="507"/>
    </row>
    <row r="6053" spans="2:16" ht="18.75" customHeight="1">
      <c r="B6053" s="540"/>
      <c r="C6053" s="540"/>
      <c r="D6053" s="540"/>
      <c r="E6053" s="540"/>
      <c r="F6053" s="542"/>
      <c r="G6053" s="506"/>
      <c r="H6053" s="543"/>
      <c r="I6053" s="543"/>
      <c r="J6053" s="543"/>
      <c r="K6053" s="549"/>
      <c r="L6053" s="549"/>
      <c r="M6053" s="549"/>
      <c r="N6053" s="543"/>
      <c r="O6053" s="543"/>
      <c r="P6053" s="507"/>
    </row>
    <row r="6054" spans="2:16" ht="18.75" customHeight="1">
      <c r="B6054" s="540"/>
      <c r="C6054" s="540"/>
      <c r="D6054" s="540"/>
      <c r="E6054" s="540"/>
      <c r="F6054" s="542"/>
      <c r="G6054" s="506"/>
      <c r="H6054" s="543"/>
      <c r="I6054" s="543"/>
      <c r="J6054" s="543"/>
      <c r="K6054" s="549"/>
      <c r="L6054" s="549"/>
      <c r="M6054" s="549"/>
      <c r="N6054" s="543"/>
      <c r="O6054" s="543"/>
      <c r="P6054" s="507"/>
    </row>
    <row r="6055" spans="2:16" ht="18.75" customHeight="1">
      <c r="B6055" s="540"/>
      <c r="C6055" s="540"/>
      <c r="D6055" s="540"/>
      <c r="E6055" s="540"/>
      <c r="F6055" s="542"/>
      <c r="G6055" s="506"/>
      <c r="H6055" s="543"/>
      <c r="I6055" s="543"/>
      <c r="J6055" s="543"/>
      <c r="K6055" s="549"/>
      <c r="L6055" s="549"/>
      <c r="M6055" s="549"/>
      <c r="N6055" s="543"/>
      <c r="O6055" s="543"/>
      <c r="P6055" s="507"/>
    </row>
    <row r="6056" spans="2:16" ht="18.75" customHeight="1">
      <c r="B6056" s="540"/>
      <c r="C6056" s="540"/>
      <c r="D6056" s="540"/>
      <c r="E6056" s="540"/>
      <c r="F6056" s="542"/>
      <c r="G6056" s="506"/>
      <c r="H6056" s="543"/>
      <c r="I6056" s="543"/>
      <c r="J6056" s="543"/>
      <c r="K6056" s="549"/>
      <c r="L6056" s="549"/>
      <c r="M6056" s="549"/>
      <c r="N6056" s="543"/>
      <c r="O6056" s="543"/>
      <c r="P6056" s="507"/>
    </row>
    <row r="6057" spans="2:16" ht="18.75" customHeight="1">
      <c r="B6057" s="540"/>
      <c r="C6057" s="540"/>
      <c r="D6057" s="540"/>
      <c r="E6057" s="540"/>
      <c r="F6057" s="542"/>
      <c r="G6057" s="506"/>
      <c r="H6057" s="543"/>
      <c r="I6057" s="543"/>
      <c r="J6057" s="543"/>
      <c r="K6057" s="549"/>
      <c r="L6057" s="549"/>
      <c r="M6057" s="549"/>
      <c r="N6057" s="543"/>
      <c r="O6057" s="543"/>
      <c r="P6057" s="507"/>
    </row>
    <row r="6058" spans="2:16" ht="18.75" customHeight="1">
      <c r="B6058" s="540"/>
      <c r="C6058" s="540"/>
      <c r="D6058" s="540"/>
      <c r="E6058" s="540"/>
      <c r="F6058" s="542"/>
      <c r="G6058" s="506"/>
      <c r="H6058" s="543"/>
      <c r="I6058" s="543"/>
      <c r="J6058" s="543"/>
      <c r="K6058" s="549"/>
      <c r="L6058" s="549"/>
      <c r="M6058" s="549"/>
      <c r="N6058" s="543"/>
      <c r="O6058" s="543"/>
      <c r="P6058" s="507"/>
    </row>
    <row r="6059" spans="2:16" ht="18.75" customHeight="1">
      <c r="B6059" s="540"/>
      <c r="C6059" s="540"/>
      <c r="D6059" s="540"/>
      <c r="E6059" s="540"/>
      <c r="F6059" s="542"/>
      <c r="G6059" s="506"/>
      <c r="H6059" s="543"/>
      <c r="I6059" s="543"/>
      <c r="J6059" s="543"/>
      <c r="K6059" s="549"/>
      <c r="L6059" s="549"/>
      <c r="M6059" s="549"/>
      <c r="N6059" s="543"/>
      <c r="O6059" s="543"/>
      <c r="P6059" s="507"/>
    </row>
    <row r="6060" spans="2:16" ht="18.75" customHeight="1">
      <c r="B6060" s="540"/>
      <c r="C6060" s="540"/>
      <c r="D6060" s="540"/>
      <c r="E6060" s="540"/>
      <c r="F6060" s="542"/>
      <c r="G6060" s="506"/>
      <c r="H6060" s="543"/>
      <c r="I6060" s="543"/>
      <c r="J6060" s="543"/>
      <c r="K6060" s="549"/>
      <c r="L6060" s="549"/>
      <c r="M6060" s="549"/>
      <c r="N6060" s="543"/>
      <c r="O6060" s="543"/>
      <c r="P6060" s="507"/>
    </row>
    <row r="6061" spans="2:16" ht="18.75" customHeight="1">
      <c r="B6061" s="540"/>
      <c r="C6061" s="540"/>
      <c r="D6061" s="540"/>
      <c r="E6061" s="540"/>
      <c r="F6061" s="542"/>
      <c r="G6061" s="506"/>
      <c r="H6061" s="543"/>
      <c r="I6061" s="543"/>
      <c r="J6061" s="543"/>
      <c r="K6061" s="549"/>
      <c r="L6061" s="549"/>
      <c r="M6061" s="549"/>
      <c r="N6061" s="543"/>
      <c r="O6061" s="543"/>
      <c r="P6061" s="507"/>
    </row>
    <row r="6062" spans="2:16" ht="18.75" customHeight="1">
      <c r="B6062" s="540"/>
      <c r="C6062" s="540"/>
      <c r="D6062" s="540"/>
      <c r="E6062" s="540"/>
      <c r="F6062" s="542"/>
      <c r="G6062" s="506"/>
      <c r="H6062" s="543"/>
      <c r="I6062" s="543"/>
      <c r="J6062" s="543"/>
      <c r="K6062" s="549"/>
      <c r="L6062" s="549"/>
      <c r="M6062" s="549"/>
      <c r="N6062" s="543"/>
      <c r="O6062" s="543"/>
      <c r="P6062" s="507"/>
    </row>
    <row r="6063" spans="2:16" ht="18.75" customHeight="1">
      <c r="B6063" s="540"/>
      <c r="C6063" s="540"/>
      <c r="D6063" s="540"/>
      <c r="E6063" s="540"/>
      <c r="F6063" s="542"/>
      <c r="G6063" s="506"/>
      <c r="H6063" s="543"/>
      <c r="I6063" s="543"/>
      <c r="J6063" s="543"/>
      <c r="K6063" s="549"/>
      <c r="L6063" s="549"/>
      <c r="M6063" s="549"/>
      <c r="N6063" s="543"/>
      <c r="O6063" s="543"/>
      <c r="P6063" s="507"/>
    </row>
    <row r="6064" spans="2:16" ht="18.75" customHeight="1">
      <c r="B6064" s="540"/>
      <c r="C6064" s="540"/>
      <c r="D6064" s="540"/>
      <c r="E6064" s="540"/>
      <c r="F6064" s="542"/>
      <c r="G6064" s="506"/>
      <c r="H6064" s="543"/>
      <c r="I6064" s="543"/>
      <c r="J6064" s="543"/>
      <c r="K6064" s="549"/>
      <c r="L6064" s="549"/>
      <c r="M6064" s="549"/>
      <c r="N6064" s="543"/>
      <c r="O6064" s="543"/>
      <c r="P6064" s="507"/>
    </row>
    <row r="6065" spans="2:16" ht="18.75" customHeight="1">
      <c r="B6065" s="540"/>
      <c r="C6065" s="540"/>
      <c r="D6065" s="540"/>
      <c r="E6065" s="540"/>
      <c r="F6065" s="542"/>
      <c r="G6065" s="506"/>
      <c r="H6065" s="543"/>
      <c r="I6065" s="543"/>
      <c r="J6065" s="543"/>
      <c r="K6065" s="549"/>
      <c r="L6065" s="549"/>
      <c r="M6065" s="549"/>
      <c r="N6065" s="543"/>
      <c r="O6065" s="543"/>
      <c r="P6065" s="507"/>
    </row>
    <row r="6066" spans="2:16" ht="18.75" customHeight="1">
      <c r="B6066" s="540"/>
      <c r="C6066" s="540"/>
      <c r="D6066" s="540"/>
      <c r="E6066" s="540"/>
      <c r="F6066" s="542"/>
      <c r="G6066" s="506"/>
      <c r="H6066" s="543"/>
      <c r="I6066" s="543"/>
      <c r="J6066" s="543"/>
      <c r="K6066" s="549"/>
      <c r="L6066" s="549"/>
      <c r="M6066" s="549"/>
      <c r="N6066" s="543"/>
      <c r="O6066" s="543"/>
      <c r="P6066" s="507"/>
    </row>
    <row r="6067" spans="2:16" ht="18.75" customHeight="1">
      <c r="B6067" s="540"/>
      <c r="C6067" s="540"/>
      <c r="D6067" s="540"/>
      <c r="E6067" s="540"/>
      <c r="F6067" s="542"/>
      <c r="G6067" s="506"/>
      <c r="H6067" s="543"/>
      <c r="I6067" s="543"/>
      <c r="J6067" s="543"/>
      <c r="K6067" s="549"/>
      <c r="L6067" s="549"/>
      <c r="M6067" s="549"/>
      <c r="N6067" s="543"/>
      <c r="O6067" s="543"/>
      <c r="P6067" s="507"/>
    </row>
    <row r="6068" spans="2:16" ht="18.75" customHeight="1">
      <c r="B6068" s="540"/>
      <c r="C6068" s="540"/>
      <c r="D6068" s="540"/>
      <c r="E6068" s="540"/>
      <c r="F6068" s="542"/>
      <c r="G6068" s="506"/>
      <c r="H6068" s="543"/>
      <c r="I6068" s="543"/>
      <c r="J6068" s="543"/>
      <c r="K6068" s="549"/>
      <c r="L6068" s="549"/>
      <c r="M6068" s="549"/>
      <c r="N6068" s="543"/>
      <c r="O6068" s="543"/>
      <c r="P6068" s="507"/>
    </row>
    <row r="6069" spans="2:16" ht="18.75" customHeight="1">
      <c r="B6069" s="540"/>
      <c r="C6069" s="540"/>
      <c r="D6069" s="540"/>
      <c r="E6069" s="540"/>
      <c r="F6069" s="542"/>
      <c r="G6069" s="506"/>
      <c r="H6069" s="543"/>
      <c r="I6069" s="543"/>
      <c r="J6069" s="543"/>
      <c r="K6069" s="549"/>
      <c r="L6069" s="549"/>
      <c r="M6069" s="549"/>
      <c r="N6069" s="543"/>
      <c r="O6069" s="543"/>
      <c r="P6069" s="507"/>
    </row>
    <row r="6070" spans="2:16" ht="18.75" customHeight="1">
      <c r="B6070" s="540"/>
      <c r="C6070" s="540"/>
      <c r="D6070" s="540"/>
      <c r="E6070" s="540"/>
      <c r="F6070" s="542"/>
      <c r="G6070" s="506"/>
      <c r="H6070" s="543"/>
      <c r="I6070" s="543"/>
      <c r="J6070" s="543"/>
      <c r="K6070" s="549"/>
      <c r="L6070" s="549"/>
      <c r="M6070" s="549"/>
      <c r="N6070" s="543"/>
      <c r="O6070" s="543"/>
      <c r="P6070" s="507"/>
    </row>
    <row r="6071" spans="2:16" ht="18.75" customHeight="1">
      <c r="B6071" s="540"/>
      <c r="C6071" s="540"/>
      <c r="D6071" s="540"/>
      <c r="E6071" s="540"/>
      <c r="F6071" s="542"/>
      <c r="G6071" s="506"/>
      <c r="H6071" s="543"/>
      <c r="I6071" s="543"/>
      <c r="J6071" s="543"/>
      <c r="K6071" s="549"/>
      <c r="L6071" s="549"/>
      <c r="M6071" s="549"/>
      <c r="N6071" s="543"/>
      <c r="O6071" s="543"/>
      <c r="P6071" s="507"/>
    </row>
    <row r="6072" spans="2:16" ht="18.75" customHeight="1">
      <c r="B6072" s="540"/>
      <c r="C6072" s="540"/>
      <c r="D6072" s="540"/>
      <c r="E6072" s="540"/>
      <c r="F6072" s="542"/>
      <c r="G6072" s="506"/>
      <c r="H6072" s="543"/>
      <c r="I6072" s="543"/>
      <c r="J6072" s="543"/>
      <c r="K6072" s="549"/>
      <c r="L6072" s="549"/>
      <c r="M6072" s="549"/>
      <c r="N6072" s="543"/>
      <c r="O6072" s="543"/>
      <c r="P6072" s="507"/>
    </row>
    <row r="6073" spans="2:16" ht="18.75" customHeight="1">
      <c r="B6073" s="540"/>
      <c r="C6073" s="540"/>
      <c r="D6073" s="540"/>
      <c r="E6073" s="540"/>
      <c r="F6073" s="542"/>
      <c r="G6073" s="506"/>
      <c r="H6073" s="543"/>
      <c r="I6073" s="543"/>
      <c r="J6073" s="543"/>
      <c r="K6073" s="549"/>
      <c r="L6073" s="549"/>
      <c r="M6073" s="549"/>
      <c r="N6073" s="543"/>
      <c r="O6073" s="543"/>
      <c r="P6073" s="507"/>
    </row>
    <row r="6074" spans="2:16" ht="18.75" customHeight="1">
      <c r="B6074" s="540"/>
      <c r="C6074" s="540"/>
      <c r="D6074" s="540"/>
      <c r="E6074" s="540"/>
      <c r="F6074" s="542"/>
      <c r="G6074" s="506"/>
      <c r="H6074" s="543"/>
      <c r="I6074" s="543"/>
      <c r="J6074" s="543"/>
      <c r="K6074" s="549"/>
      <c r="L6074" s="549"/>
      <c r="M6074" s="549"/>
      <c r="N6074" s="543"/>
      <c r="O6074" s="543"/>
      <c r="P6074" s="507"/>
    </row>
    <row r="6075" spans="2:16" ht="18.75" customHeight="1">
      <c r="B6075" s="540"/>
      <c r="C6075" s="540"/>
      <c r="D6075" s="540"/>
      <c r="E6075" s="540"/>
      <c r="F6075" s="542"/>
      <c r="G6075" s="506"/>
      <c r="H6075" s="543"/>
      <c r="I6075" s="543"/>
      <c r="J6075" s="543"/>
      <c r="K6075" s="549"/>
      <c r="L6075" s="549"/>
      <c r="M6075" s="549"/>
      <c r="N6075" s="543"/>
      <c r="O6075" s="543"/>
      <c r="P6075" s="507"/>
    </row>
    <row r="6076" spans="2:16" ht="18.75" customHeight="1">
      <c r="B6076" s="540"/>
      <c r="C6076" s="540"/>
      <c r="D6076" s="540"/>
      <c r="E6076" s="540"/>
      <c r="F6076" s="542"/>
      <c r="G6076" s="506"/>
      <c r="H6076" s="543"/>
      <c r="I6076" s="543"/>
      <c r="J6076" s="543"/>
      <c r="K6076" s="549"/>
      <c r="L6076" s="549"/>
      <c r="M6076" s="549"/>
      <c r="N6076" s="543"/>
      <c r="O6076" s="543"/>
      <c r="P6076" s="507"/>
    </row>
    <row r="6077" spans="2:16" ht="18.75" customHeight="1">
      <c r="B6077" s="540"/>
      <c r="C6077" s="540"/>
      <c r="D6077" s="540"/>
      <c r="E6077" s="540"/>
      <c r="F6077" s="542"/>
      <c r="G6077" s="506"/>
      <c r="H6077" s="543"/>
      <c r="I6077" s="543"/>
      <c r="J6077" s="543"/>
      <c r="K6077" s="549"/>
      <c r="L6077" s="549"/>
      <c r="M6077" s="549"/>
      <c r="N6077" s="543"/>
      <c r="O6077" s="543"/>
      <c r="P6077" s="507"/>
    </row>
    <row r="6078" spans="2:16" ht="18.75" customHeight="1">
      <c r="B6078" s="540"/>
      <c r="C6078" s="540"/>
      <c r="D6078" s="540"/>
      <c r="E6078" s="540"/>
      <c r="F6078" s="542"/>
      <c r="G6078" s="506"/>
      <c r="H6078" s="543"/>
      <c r="I6078" s="543"/>
      <c r="J6078" s="543"/>
      <c r="K6078" s="549"/>
      <c r="L6078" s="549"/>
      <c r="M6078" s="549"/>
      <c r="N6078" s="543"/>
      <c r="O6078" s="543"/>
      <c r="P6078" s="507"/>
    </row>
    <row r="6079" spans="2:16" ht="18.75" customHeight="1">
      <c r="B6079" s="540"/>
      <c r="C6079" s="540"/>
      <c r="D6079" s="540"/>
      <c r="E6079" s="540"/>
      <c r="F6079" s="542"/>
      <c r="G6079" s="506"/>
      <c r="H6079" s="543"/>
      <c r="I6079" s="543"/>
      <c r="J6079" s="543"/>
      <c r="K6079" s="549"/>
      <c r="L6079" s="549"/>
      <c r="M6079" s="549"/>
      <c r="N6079" s="543"/>
      <c r="O6079" s="543"/>
      <c r="P6079" s="507"/>
    </row>
    <row r="6080" spans="2:16" ht="18.75" customHeight="1">
      <c r="B6080" s="540"/>
      <c r="C6080" s="540"/>
      <c r="D6080" s="540"/>
      <c r="E6080" s="540"/>
      <c r="F6080" s="542"/>
      <c r="G6080" s="506"/>
      <c r="H6080" s="543"/>
      <c r="I6080" s="543"/>
      <c r="J6080" s="543"/>
      <c r="K6080" s="549"/>
      <c r="L6080" s="549"/>
      <c r="M6080" s="549"/>
      <c r="N6080" s="543"/>
      <c r="O6080" s="543"/>
      <c r="P6080" s="507"/>
    </row>
    <row r="6081" spans="2:16" ht="18.75" customHeight="1">
      <c r="B6081" s="540"/>
      <c r="C6081" s="540"/>
      <c r="D6081" s="540"/>
      <c r="E6081" s="540"/>
      <c r="F6081" s="542"/>
      <c r="G6081" s="506"/>
      <c r="H6081" s="543"/>
      <c r="I6081" s="543"/>
      <c r="J6081" s="543"/>
      <c r="K6081" s="549"/>
      <c r="L6081" s="549"/>
      <c r="M6081" s="549"/>
      <c r="N6081" s="543"/>
      <c r="O6081" s="543"/>
      <c r="P6081" s="507"/>
    </row>
    <row r="6082" spans="2:16" ht="18.75" customHeight="1">
      <c r="B6082" s="540"/>
      <c r="C6082" s="540"/>
      <c r="D6082" s="540"/>
      <c r="E6082" s="540"/>
      <c r="F6082" s="542"/>
      <c r="G6082" s="506"/>
      <c r="H6082" s="543"/>
      <c r="I6082" s="543"/>
      <c r="J6082" s="543"/>
      <c r="K6082" s="549"/>
      <c r="L6082" s="549"/>
      <c r="M6082" s="549"/>
      <c r="N6082" s="543"/>
      <c r="O6082" s="543"/>
      <c r="P6082" s="507"/>
    </row>
    <row r="6083" spans="2:16" ht="18.75" customHeight="1">
      <c r="B6083" s="540"/>
      <c r="C6083" s="540"/>
      <c r="D6083" s="540"/>
      <c r="E6083" s="540"/>
      <c r="F6083" s="542"/>
      <c r="G6083" s="506"/>
      <c r="H6083" s="543"/>
      <c r="I6083" s="543"/>
      <c r="J6083" s="543"/>
      <c r="K6083" s="549"/>
      <c r="L6083" s="549"/>
      <c r="M6083" s="549"/>
      <c r="N6083" s="543"/>
      <c r="O6083" s="543"/>
      <c r="P6083" s="507"/>
    </row>
    <row r="6084" spans="2:16" ht="18.75" customHeight="1">
      <c r="B6084" s="540"/>
      <c r="C6084" s="540"/>
      <c r="D6084" s="540"/>
      <c r="E6084" s="540"/>
      <c r="F6084" s="542"/>
      <c r="G6084" s="506"/>
      <c r="H6084" s="543"/>
      <c r="I6084" s="543"/>
      <c r="J6084" s="543"/>
      <c r="K6084" s="549"/>
      <c r="L6084" s="549"/>
      <c r="M6084" s="549"/>
      <c r="N6084" s="543"/>
      <c r="O6084" s="543"/>
      <c r="P6084" s="507"/>
    </row>
    <row r="6085" spans="2:16" ht="18.75" customHeight="1">
      <c r="B6085" s="540"/>
      <c r="C6085" s="540"/>
      <c r="D6085" s="540"/>
      <c r="E6085" s="540"/>
      <c r="F6085" s="542"/>
      <c r="G6085" s="506"/>
      <c r="H6085" s="543"/>
      <c r="I6085" s="543"/>
      <c r="J6085" s="543"/>
      <c r="K6085" s="549"/>
      <c r="L6085" s="549"/>
      <c r="M6085" s="549"/>
      <c r="N6085" s="543"/>
      <c r="O6085" s="543"/>
      <c r="P6085" s="507"/>
    </row>
    <row r="6086" spans="2:16" ht="18.75" customHeight="1">
      <c r="B6086" s="540"/>
      <c r="C6086" s="540"/>
      <c r="D6086" s="540"/>
      <c r="E6086" s="540"/>
      <c r="F6086" s="542"/>
      <c r="G6086" s="506"/>
      <c r="H6086" s="543"/>
      <c r="I6086" s="543"/>
      <c r="J6086" s="543"/>
      <c r="K6086" s="549"/>
      <c r="L6086" s="549"/>
      <c r="M6086" s="549"/>
      <c r="N6086" s="543"/>
      <c r="O6086" s="543"/>
      <c r="P6086" s="507"/>
    </row>
    <row r="6087" spans="2:16" ht="18.75" customHeight="1">
      <c r="B6087" s="540"/>
      <c r="C6087" s="540"/>
      <c r="D6087" s="540"/>
      <c r="E6087" s="540"/>
      <c r="F6087" s="542"/>
      <c r="G6087" s="506"/>
      <c r="H6087" s="543"/>
      <c r="I6087" s="543"/>
      <c r="J6087" s="543"/>
      <c r="K6087" s="549"/>
      <c r="L6087" s="549"/>
      <c r="M6087" s="549"/>
      <c r="N6087" s="543"/>
      <c r="O6087" s="543"/>
      <c r="P6087" s="507"/>
    </row>
    <row r="6088" spans="2:16" ht="18.75" customHeight="1">
      <c r="B6088" s="540"/>
      <c r="C6088" s="540"/>
      <c r="D6088" s="540"/>
      <c r="E6088" s="540"/>
      <c r="F6088" s="542"/>
      <c r="G6088" s="506"/>
      <c r="H6088" s="543"/>
      <c r="I6088" s="543"/>
      <c r="J6088" s="543"/>
      <c r="K6088" s="549"/>
      <c r="L6088" s="549"/>
      <c r="M6088" s="549"/>
      <c r="N6088" s="543"/>
      <c r="O6088" s="543"/>
      <c r="P6088" s="507"/>
    </row>
    <row r="6089" spans="2:16" ht="18.75" customHeight="1">
      <c r="B6089" s="540"/>
      <c r="C6089" s="540"/>
      <c r="D6089" s="540"/>
      <c r="E6089" s="540"/>
      <c r="F6089" s="542"/>
      <c r="G6089" s="506"/>
      <c r="H6089" s="543"/>
      <c r="I6089" s="543"/>
      <c r="J6089" s="543"/>
      <c r="K6089" s="549"/>
      <c r="L6089" s="549"/>
      <c r="M6089" s="549"/>
      <c r="N6089" s="543"/>
      <c r="O6089" s="543"/>
      <c r="P6089" s="507"/>
    </row>
    <row r="6090" spans="2:16" ht="18.75" customHeight="1">
      <c r="B6090" s="540"/>
      <c r="C6090" s="540"/>
      <c r="D6090" s="540"/>
      <c r="E6090" s="540"/>
      <c r="F6090" s="542"/>
      <c r="G6090" s="506"/>
      <c r="H6090" s="543"/>
      <c r="I6090" s="543"/>
      <c r="J6090" s="543"/>
      <c r="K6090" s="549"/>
      <c r="L6090" s="549"/>
      <c r="M6090" s="549"/>
      <c r="N6090" s="543"/>
      <c r="O6090" s="543"/>
      <c r="P6090" s="507"/>
    </row>
    <row r="6091" spans="2:16" ht="18.75" customHeight="1">
      <c r="B6091" s="540"/>
      <c r="C6091" s="540"/>
      <c r="D6091" s="540"/>
      <c r="E6091" s="540"/>
      <c r="F6091" s="542"/>
      <c r="G6091" s="506"/>
      <c r="H6091" s="543"/>
      <c r="I6091" s="543"/>
      <c r="J6091" s="543"/>
      <c r="K6091" s="549"/>
      <c r="L6091" s="549"/>
      <c r="M6091" s="549"/>
      <c r="N6091" s="543"/>
      <c r="O6091" s="543"/>
      <c r="P6091" s="507"/>
    </row>
    <row r="6092" spans="2:16" ht="18.75" customHeight="1">
      <c r="B6092" s="540"/>
      <c r="C6092" s="540"/>
      <c r="D6092" s="540"/>
      <c r="E6092" s="540"/>
      <c r="F6092" s="542"/>
      <c r="G6092" s="506"/>
      <c r="H6092" s="543"/>
      <c r="I6092" s="543"/>
      <c r="J6092" s="543"/>
      <c r="K6092" s="549"/>
      <c r="L6092" s="549"/>
      <c r="M6092" s="549"/>
      <c r="N6092" s="543"/>
      <c r="O6092" s="543"/>
      <c r="P6092" s="507"/>
    </row>
    <row r="6093" spans="2:16" ht="18.75" customHeight="1">
      <c r="B6093" s="540"/>
      <c r="C6093" s="540"/>
      <c r="D6093" s="540"/>
      <c r="E6093" s="540"/>
      <c r="F6093" s="542"/>
      <c r="G6093" s="506"/>
      <c r="H6093" s="543"/>
      <c r="I6093" s="543"/>
      <c r="J6093" s="543"/>
      <c r="K6093" s="549"/>
      <c r="L6093" s="549"/>
      <c r="M6093" s="549"/>
      <c r="N6093" s="543"/>
      <c r="O6093" s="543"/>
      <c r="P6093" s="507"/>
    </row>
    <row r="6094" spans="2:16" ht="18.75" customHeight="1">
      <c r="B6094" s="540"/>
      <c r="C6094" s="540"/>
      <c r="D6094" s="540"/>
      <c r="E6094" s="540"/>
      <c r="F6094" s="542"/>
      <c r="G6094" s="506"/>
      <c r="H6094" s="543"/>
      <c r="I6094" s="543"/>
      <c r="J6094" s="543"/>
      <c r="K6094" s="549"/>
      <c r="L6094" s="549"/>
      <c r="M6094" s="549"/>
      <c r="N6094" s="543"/>
      <c r="O6094" s="543"/>
      <c r="P6094" s="507"/>
    </row>
    <row r="6095" spans="2:16" ht="18.75" customHeight="1">
      <c r="B6095" s="540"/>
      <c r="C6095" s="540"/>
      <c r="D6095" s="540"/>
      <c r="E6095" s="540"/>
      <c r="F6095" s="542"/>
      <c r="G6095" s="506"/>
      <c r="H6095" s="543"/>
      <c r="I6095" s="543"/>
      <c r="J6095" s="543"/>
      <c r="K6095" s="549"/>
      <c r="L6095" s="549"/>
      <c r="M6095" s="549"/>
      <c r="N6095" s="543"/>
      <c r="O6095" s="543"/>
      <c r="P6095" s="507"/>
    </row>
    <row r="6096" spans="2:16" ht="18.75" customHeight="1">
      <c r="B6096" s="540"/>
      <c r="C6096" s="540"/>
      <c r="D6096" s="540"/>
      <c r="E6096" s="540"/>
      <c r="F6096" s="542"/>
      <c r="G6096" s="506"/>
      <c r="H6096" s="543"/>
      <c r="I6096" s="543"/>
      <c r="J6096" s="543"/>
      <c r="K6096" s="549"/>
      <c r="L6096" s="549"/>
      <c r="M6096" s="549"/>
      <c r="N6096" s="543"/>
      <c r="O6096" s="543"/>
      <c r="P6096" s="507"/>
    </row>
    <row r="6097" spans="2:16" ht="18.75" customHeight="1">
      <c r="B6097" s="540"/>
      <c r="C6097" s="540"/>
      <c r="D6097" s="540"/>
      <c r="E6097" s="540"/>
      <c r="F6097" s="542"/>
      <c r="G6097" s="506"/>
      <c r="H6097" s="543"/>
      <c r="I6097" s="543"/>
      <c r="J6097" s="543"/>
      <c r="K6097" s="549"/>
      <c r="L6097" s="549"/>
      <c r="M6097" s="549"/>
      <c r="N6097" s="543"/>
      <c r="O6097" s="543"/>
      <c r="P6097" s="507"/>
    </row>
    <row r="6098" spans="2:16" ht="18.75" customHeight="1">
      <c r="B6098" s="540"/>
      <c r="C6098" s="540"/>
      <c r="D6098" s="540"/>
      <c r="E6098" s="540"/>
      <c r="F6098" s="542"/>
      <c r="G6098" s="506"/>
      <c r="H6098" s="543"/>
      <c r="I6098" s="543"/>
      <c r="J6098" s="543"/>
      <c r="K6098" s="549"/>
      <c r="L6098" s="549"/>
      <c r="M6098" s="549"/>
      <c r="N6098" s="543"/>
      <c r="O6098" s="543"/>
      <c r="P6098" s="507"/>
    </row>
    <row r="6099" spans="2:16" ht="18.75" customHeight="1">
      <c r="B6099" s="540"/>
      <c r="C6099" s="540"/>
      <c r="D6099" s="540"/>
      <c r="E6099" s="540"/>
      <c r="F6099" s="542"/>
      <c r="G6099" s="506"/>
      <c r="H6099" s="543"/>
      <c r="I6099" s="543"/>
      <c r="J6099" s="543"/>
      <c r="K6099" s="549"/>
      <c r="L6099" s="549"/>
      <c r="M6099" s="549"/>
      <c r="N6099" s="543"/>
      <c r="O6099" s="543"/>
      <c r="P6099" s="507"/>
    </row>
    <row r="6100" spans="2:16" ht="18.75" customHeight="1">
      <c r="B6100" s="540"/>
      <c r="C6100" s="540"/>
      <c r="D6100" s="540"/>
      <c r="E6100" s="540"/>
      <c r="F6100" s="542"/>
      <c r="G6100" s="506"/>
      <c r="H6100" s="543"/>
      <c r="I6100" s="543"/>
      <c r="J6100" s="543"/>
      <c r="K6100" s="549"/>
      <c r="L6100" s="549"/>
      <c r="M6100" s="549"/>
      <c r="N6100" s="543"/>
      <c r="O6100" s="543"/>
      <c r="P6100" s="507"/>
    </row>
    <row r="6101" spans="2:16" ht="18.75" customHeight="1">
      <c r="B6101" s="540"/>
      <c r="C6101" s="540"/>
      <c r="D6101" s="540"/>
      <c r="E6101" s="540"/>
      <c r="F6101" s="542"/>
      <c r="G6101" s="506"/>
      <c r="H6101" s="543"/>
      <c r="I6101" s="543"/>
      <c r="J6101" s="543"/>
      <c r="K6101" s="549"/>
      <c r="L6101" s="549"/>
      <c r="M6101" s="549"/>
      <c r="N6101" s="543"/>
      <c r="O6101" s="543"/>
      <c r="P6101" s="507"/>
    </row>
    <row r="6102" spans="2:16" ht="18.75" customHeight="1">
      <c r="B6102" s="540"/>
      <c r="C6102" s="540"/>
      <c r="D6102" s="540"/>
      <c r="E6102" s="540"/>
      <c r="F6102" s="542"/>
      <c r="G6102" s="506"/>
      <c r="H6102" s="543"/>
      <c r="I6102" s="543"/>
      <c r="J6102" s="543"/>
      <c r="K6102" s="549"/>
      <c r="L6102" s="549"/>
      <c r="M6102" s="549"/>
      <c r="N6102" s="543"/>
      <c r="O6102" s="543"/>
      <c r="P6102" s="507"/>
    </row>
    <row r="6103" spans="2:16" ht="18.75" customHeight="1">
      <c r="B6103" s="540"/>
      <c r="C6103" s="540"/>
      <c r="D6103" s="540"/>
      <c r="E6103" s="540"/>
      <c r="F6103" s="542"/>
      <c r="G6103" s="506"/>
      <c r="H6103" s="543"/>
      <c r="I6103" s="543"/>
      <c r="J6103" s="543"/>
      <c r="K6103" s="549"/>
      <c r="L6103" s="549"/>
      <c r="M6103" s="549"/>
      <c r="N6103" s="543"/>
      <c r="O6103" s="543"/>
      <c r="P6103" s="507"/>
    </row>
    <row r="6104" spans="2:16" ht="18.75" customHeight="1">
      <c r="B6104" s="540"/>
      <c r="C6104" s="540"/>
      <c r="D6104" s="540"/>
      <c r="E6104" s="540"/>
      <c r="F6104" s="542"/>
      <c r="G6104" s="506"/>
      <c r="H6104" s="543"/>
      <c r="I6104" s="543"/>
      <c r="J6104" s="543"/>
      <c r="K6104" s="549"/>
      <c r="L6104" s="549"/>
      <c r="M6104" s="549"/>
      <c r="N6104" s="543"/>
      <c r="O6104" s="543"/>
      <c r="P6104" s="507"/>
    </row>
    <row r="6105" spans="2:16" ht="18.75" customHeight="1">
      <c r="B6105" s="540"/>
      <c r="C6105" s="540"/>
      <c r="D6105" s="540"/>
      <c r="E6105" s="540"/>
      <c r="F6105" s="542"/>
      <c r="G6105" s="506"/>
      <c r="H6105" s="543"/>
      <c r="I6105" s="543"/>
      <c r="J6105" s="543"/>
      <c r="K6105" s="549"/>
      <c r="L6105" s="549"/>
      <c r="M6105" s="549"/>
      <c r="N6105" s="543"/>
      <c r="O6105" s="543"/>
      <c r="P6105" s="507"/>
    </row>
    <row r="6106" spans="2:16" ht="18.75" customHeight="1">
      <c r="B6106" s="540"/>
      <c r="C6106" s="540"/>
      <c r="D6106" s="540"/>
      <c r="E6106" s="540"/>
      <c r="F6106" s="542"/>
      <c r="G6106" s="506"/>
      <c r="H6106" s="543"/>
      <c r="I6106" s="543"/>
      <c r="J6106" s="543"/>
      <c r="K6106" s="549"/>
      <c r="L6106" s="549"/>
      <c r="M6106" s="549"/>
      <c r="N6106" s="543"/>
      <c r="O6106" s="543"/>
      <c r="P6106" s="507"/>
    </row>
    <row r="6107" spans="2:16" ht="18.75" customHeight="1">
      <c r="B6107" s="540"/>
      <c r="C6107" s="540"/>
      <c r="D6107" s="540"/>
      <c r="E6107" s="540"/>
      <c r="F6107" s="542"/>
      <c r="G6107" s="506"/>
      <c r="H6107" s="543"/>
      <c r="I6107" s="543"/>
      <c r="J6107" s="543"/>
      <c r="K6107" s="549"/>
      <c r="L6107" s="549"/>
      <c r="M6107" s="549"/>
      <c r="N6107" s="543"/>
      <c r="O6107" s="543"/>
      <c r="P6107" s="507"/>
    </row>
    <row r="6108" spans="2:16" ht="18.75" customHeight="1">
      <c r="B6108" s="540"/>
      <c r="C6108" s="540"/>
      <c r="D6108" s="540"/>
      <c r="E6108" s="540"/>
      <c r="F6108" s="542"/>
      <c r="G6108" s="506"/>
      <c r="H6108" s="543"/>
      <c r="I6108" s="543"/>
      <c r="J6108" s="543"/>
      <c r="K6108" s="549"/>
      <c r="L6108" s="549"/>
      <c r="M6108" s="549"/>
      <c r="N6108" s="543"/>
      <c r="O6108" s="543"/>
      <c r="P6108" s="507"/>
    </row>
    <row r="6109" spans="2:16" ht="18.75" customHeight="1">
      <c r="B6109" s="540"/>
      <c r="C6109" s="540"/>
      <c r="D6109" s="540"/>
      <c r="E6109" s="540"/>
      <c r="F6109" s="542"/>
      <c r="G6109" s="506"/>
      <c r="H6109" s="543"/>
      <c r="I6109" s="543"/>
      <c r="J6109" s="543"/>
      <c r="K6109" s="549"/>
      <c r="L6109" s="549"/>
      <c r="M6109" s="549"/>
      <c r="N6109" s="543"/>
      <c r="O6109" s="543"/>
      <c r="P6109" s="507"/>
    </row>
    <row r="6110" spans="2:16" ht="18.75" customHeight="1">
      <c r="B6110" s="540"/>
      <c r="C6110" s="540"/>
      <c r="D6110" s="540"/>
      <c r="E6110" s="540"/>
      <c r="F6110" s="542"/>
      <c r="G6110" s="506"/>
      <c r="H6110" s="543"/>
      <c r="I6110" s="543"/>
      <c r="J6110" s="543"/>
      <c r="K6110" s="549"/>
      <c r="L6110" s="549"/>
      <c r="M6110" s="549"/>
      <c r="N6110" s="543"/>
      <c r="O6110" s="543"/>
      <c r="P6110" s="507"/>
    </row>
    <row r="6111" spans="2:16" ht="18.75" customHeight="1">
      <c r="B6111" s="540"/>
      <c r="C6111" s="540"/>
      <c r="D6111" s="540"/>
      <c r="E6111" s="540"/>
      <c r="F6111" s="542"/>
      <c r="G6111" s="506"/>
      <c r="H6111" s="543"/>
      <c r="I6111" s="543"/>
      <c r="J6111" s="543"/>
      <c r="K6111" s="549"/>
      <c r="L6111" s="549"/>
      <c r="M6111" s="549"/>
      <c r="N6111" s="543"/>
      <c r="O6111" s="543"/>
      <c r="P6111" s="507"/>
    </row>
    <row r="6112" spans="2:16" ht="18.75" customHeight="1">
      <c r="B6112" s="540"/>
      <c r="C6112" s="540"/>
      <c r="D6112" s="540"/>
      <c r="E6112" s="540"/>
      <c r="F6112" s="542"/>
      <c r="G6112" s="506"/>
      <c r="H6112" s="543"/>
      <c r="I6112" s="543"/>
      <c r="J6112" s="543"/>
      <c r="K6112" s="549"/>
      <c r="L6112" s="549"/>
      <c r="M6112" s="549"/>
      <c r="N6112" s="543"/>
      <c r="O6112" s="543"/>
      <c r="P6112" s="507"/>
    </row>
    <row r="6113" spans="2:16" ht="18.75" customHeight="1">
      <c r="B6113" s="540"/>
      <c r="C6113" s="540"/>
      <c r="D6113" s="540"/>
      <c r="E6113" s="540"/>
      <c r="F6113" s="542"/>
      <c r="G6113" s="506"/>
      <c r="H6113" s="543"/>
      <c r="I6113" s="543"/>
      <c r="J6113" s="543"/>
      <c r="K6113" s="549"/>
      <c r="L6113" s="549"/>
      <c r="M6113" s="549"/>
      <c r="N6113" s="543"/>
      <c r="O6113" s="543"/>
      <c r="P6113" s="507"/>
    </row>
    <row r="6114" spans="2:16" ht="18.75" customHeight="1">
      <c r="B6114" s="540"/>
      <c r="C6114" s="540"/>
      <c r="D6114" s="540"/>
      <c r="E6114" s="540"/>
      <c r="F6114" s="542"/>
      <c r="G6114" s="506"/>
      <c r="H6114" s="543"/>
      <c r="I6114" s="543"/>
      <c r="J6114" s="543"/>
      <c r="K6114" s="549"/>
      <c r="L6114" s="549"/>
      <c r="M6114" s="549"/>
      <c r="N6114" s="543"/>
      <c r="O6114" s="543"/>
      <c r="P6114" s="507"/>
    </row>
    <row r="6115" spans="2:16" ht="18.75" customHeight="1">
      <c r="B6115" s="540"/>
      <c r="C6115" s="540"/>
      <c r="D6115" s="540"/>
      <c r="E6115" s="540"/>
      <c r="F6115" s="542"/>
      <c r="G6115" s="506"/>
      <c r="H6115" s="543"/>
      <c r="I6115" s="543"/>
      <c r="J6115" s="543"/>
      <c r="K6115" s="549"/>
      <c r="L6115" s="549"/>
      <c r="M6115" s="549"/>
      <c r="N6115" s="543"/>
      <c r="O6115" s="543"/>
      <c r="P6115" s="507"/>
    </row>
    <row r="6116" spans="2:16" ht="18.75" customHeight="1">
      <c r="B6116" s="540"/>
      <c r="C6116" s="540"/>
      <c r="D6116" s="540"/>
      <c r="E6116" s="540"/>
      <c r="F6116" s="542"/>
      <c r="G6116" s="506"/>
      <c r="H6116" s="543"/>
      <c r="I6116" s="543"/>
      <c r="J6116" s="543"/>
      <c r="K6116" s="549"/>
      <c r="L6116" s="549"/>
      <c r="M6116" s="549"/>
      <c r="N6116" s="543"/>
      <c r="O6116" s="543"/>
      <c r="P6116" s="507"/>
    </row>
    <row r="6117" spans="2:16" ht="18.75" customHeight="1">
      <c r="B6117" s="540"/>
      <c r="C6117" s="540"/>
      <c r="D6117" s="540"/>
      <c r="E6117" s="540"/>
      <c r="F6117" s="542"/>
      <c r="G6117" s="506"/>
      <c r="H6117" s="543"/>
      <c r="I6117" s="543"/>
      <c r="J6117" s="543"/>
      <c r="K6117" s="549"/>
      <c r="L6117" s="549"/>
      <c r="M6117" s="549"/>
      <c r="N6117" s="543"/>
      <c r="O6117" s="543"/>
      <c r="P6117" s="507"/>
    </row>
    <row r="6118" spans="2:16" ht="18.75" customHeight="1">
      <c r="B6118" s="540"/>
      <c r="C6118" s="540"/>
      <c r="D6118" s="540"/>
      <c r="E6118" s="540"/>
      <c r="F6118" s="542"/>
      <c r="G6118" s="506"/>
      <c r="H6118" s="543"/>
      <c r="I6118" s="543"/>
      <c r="J6118" s="543"/>
      <c r="K6118" s="549"/>
      <c r="L6118" s="549"/>
      <c r="M6118" s="549"/>
      <c r="N6118" s="543"/>
      <c r="O6118" s="543"/>
      <c r="P6118" s="507"/>
    </row>
    <row r="6119" spans="2:16" ht="18.75" customHeight="1">
      <c r="B6119" s="540"/>
      <c r="C6119" s="540"/>
      <c r="D6119" s="540"/>
      <c r="E6119" s="540"/>
      <c r="F6119" s="542"/>
      <c r="G6119" s="506"/>
      <c r="H6119" s="543"/>
      <c r="I6119" s="543"/>
      <c r="J6119" s="543"/>
      <c r="K6119" s="549"/>
      <c r="L6119" s="549"/>
      <c r="M6119" s="549"/>
      <c r="N6119" s="543"/>
      <c r="O6119" s="543"/>
      <c r="P6119" s="507"/>
    </row>
    <row r="6120" spans="2:16" ht="18.75" customHeight="1">
      <c r="B6120" s="540"/>
      <c r="C6120" s="540"/>
      <c r="D6120" s="540"/>
      <c r="E6120" s="540"/>
      <c r="F6120" s="542"/>
      <c r="G6120" s="506"/>
      <c r="H6120" s="543"/>
      <c r="I6120" s="543"/>
      <c r="J6120" s="543"/>
      <c r="K6120" s="549"/>
      <c r="L6120" s="549"/>
      <c r="M6120" s="549"/>
      <c r="N6120" s="543"/>
      <c r="O6120" s="543"/>
      <c r="P6120" s="507"/>
    </row>
    <row r="6121" spans="2:16" ht="18.75" customHeight="1">
      <c r="B6121" s="540"/>
      <c r="C6121" s="540"/>
      <c r="D6121" s="540"/>
      <c r="E6121" s="540"/>
      <c r="F6121" s="542"/>
      <c r="G6121" s="506"/>
      <c r="H6121" s="543"/>
      <c r="I6121" s="543"/>
      <c r="J6121" s="543"/>
      <c r="K6121" s="549"/>
      <c r="L6121" s="549"/>
      <c r="M6121" s="549"/>
      <c r="N6121" s="543"/>
      <c r="O6121" s="543"/>
      <c r="P6121" s="507"/>
    </row>
    <row r="6122" spans="2:16" ht="18.75" customHeight="1">
      <c r="B6122" s="540"/>
      <c r="C6122" s="540"/>
      <c r="D6122" s="540"/>
      <c r="E6122" s="540"/>
      <c r="F6122" s="542"/>
      <c r="G6122" s="506"/>
      <c r="H6122" s="543"/>
      <c r="I6122" s="543"/>
      <c r="J6122" s="543"/>
      <c r="K6122" s="549"/>
      <c r="L6122" s="549"/>
      <c r="M6122" s="549"/>
      <c r="N6122" s="543"/>
      <c r="O6122" s="543"/>
      <c r="P6122" s="507"/>
    </row>
    <row r="6123" spans="2:16" ht="18.75" customHeight="1">
      <c r="B6123" s="540"/>
      <c r="C6123" s="540"/>
      <c r="D6123" s="540"/>
      <c r="E6123" s="540"/>
      <c r="F6123" s="542"/>
      <c r="G6123" s="506"/>
      <c r="H6123" s="543"/>
      <c r="I6123" s="543"/>
      <c r="J6123" s="543"/>
      <c r="K6123" s="549"/>
      <c r="L6123" s="549"/>
      <c r="M6123" s="549"/>
      <c r="N6123" s="543"/>
      <c r="O6123" s="543"/>
      <c r="P6123" s="507"/>
    </row>
    <row r="6124" spans="2:16" ht="18.75" customHeight="1">
      <c r="B6124" s="540"/>
      <c r="C6124" s="540"/>
      <c r="D6124" s="540"/>
      <c r="E6124" s="540"/>
      <c r="F6124" s="542"/>
      <c r="G6124" s="506"/>
      <c r="H6124" s="543"/>
      <c r="I6124" s="543"/>
      <c r="J6124" s="543"/>
      <c r="K6124" s="549"/>
      <c r="L6124" s="549"/>
      <c r="M6124" s="549"/>
      <c r="N6124" s="543"/>
      <c r="O6124" s="543"/>
      <c r="P6124" s="507"/>
    </row>
    <row r="6125" spans="2:16" ht="18.75" customHeight="1">
      <c r="B6125" s="540"/>
      <c r="C6125" s="540"/>
      <c r="D6125" s="540"/>
      <c r="E6125" s="540"/>
      <c r="F6125" s="542"/>
      <c r="G6125" s="506"/>
      <c r="H6125" s="543"/>
      <c r="I6125" s="543"/>
      <c r="J6125" s="543"/>
      <c r="K6125" s="549"/>
      <c r="L6125" s="549"/>
      <c r="M6125" s="549"/>
      <c r="N6125" s="543"/>
      <c r="O6125" s="543"/>
      <c r="P6125" s="507"/>
    </row>
    <row r="6126" spans="2:16" ht="18.75" customHeight="1">
      <c r="B6126" s="540"/>
      <c r="C6126" s="540"/>
      <c r="D6126" s="540"/>
      <c r="E6126" s="540"/>
      <c r="F6126" s="542"/>
      <c r="G6126" s="506"/>
      <c r="H6126" s="543"/>
      <c r="I6126" s="543"/>
      <c r="J6126" s="543"/>
      <c r="K6126" s="549"/>
      <c r="L6126" s="549"/>
      <c r="M6126" s="549"/>
      <c r="N6126" s="543"/>
      <c r="O6126" s="543"/>
      <c r="P6126" s="507"/>
    </row>
    <row r="6127" spans="2:16" ht="18.75" customHeight="1">
      <c r="B6127" s="540"/>
      <c r="C6127" s="540"/>
      <c r="D6127" s="540"/>
      <c r="E6127" s="540"/>
      <c r="F6127" s="542"/>
      <c r="G6127" s="506"/>
      <c r="H6127" s="543"/>
      <c r="I6127" s="543"/>
      <c r="J6127" s="543"/>
      <c r="K6127" s="549"/>
      <c r="L6127" s="549"/>
      <c r="M6127" s="549"/>
      <c r="N6127" s="543"/>
      <c r="O6127" s="543"/>
      <c r="P6127" s="507"/>
    </row>
    <row r="6128" spans="2:16" ht="18.75" customHeight="1">
      <c r="B6128" s="540"/>
      <c r="C6128" s="540"/>
      <c r="D6128" s="540"/>
      <c r="E6128" s="540"/>
      <c r="F6128" s="542"/>
      <c r="G6128" s="506"/>
      <c r="H6128" s="543"/>
      <c r="I6128" s="543"/>
      <c r="J6128" s="543"/>
      <c r="K6128" s="549"/>
      <c r="L6128" s="549"/>
      <c r="M6128" s="549"/>
      <c r="N6128" s="543"/>
      <c r="O6128" s="543"/>
      <c r="P6128" s="507"/>
    </row>
    <row r="6129" spans="2:16" ht="18.75" customHeight="1">
      <c r="B6129" s="540"/>
      <c r="C6129" s="540"/>
      <c r="D6129" s="540"/>
      <c r="E6129" s="540"/>
      <c r="F6129" s="542"/>
      <c r="G6129" s="506"/>
      <c r="H6129" s="543"/>
      <c r="I6129" s="543"/>
      <c r="J6129" s="543"/>
      <c r="K6129" s="549"/>
      <c r="L6129" s="549"/>
      <c r="M6129" s="549"/>
      <c r="N6129" s="543"/>
      <c r="O6129" s="543"/>
      <c r="P6129" s="507"/>
    </row>
    <row r="6130" spans="2:16" ht="18.75" customHeight="1">
      <c r="B6130" s="540"/>
      <c r="C6130" s="540"/>
      <c r="D6130" s="540"/>
      <c r="E6130" s="540"/>
      <c r="F6130" s="542"/>
      <c r="G6130" s="506"/>
      <c r="H6130" s="543"/>
      <c r="I6130" s="543"/>
      <c r="J6130" s="543"/>
      <c r="K6130" s="549"/>
      <c r="L6130" s="549"/>
      <c r="M6130" s="549"/>
      <c r="N6130" s="543"/>
      <c r="O6130" s="543"/>
      <c r="P6130" s="507"/>
    </row>
    <row r="6131" spans="2:16" ht="18.75" customHeight="1">
      <c r="B6131" s="540"/>
      <c r="C6131" s="540"/>
      <c r="D6131" s="540"/>
      <c r="E6131" s="540"/>
      <c r="F6131" s="542"/>
      <c r="G6131" s="506"/>
      <c r="H6131" s="543"/>
      <c r="I6131" s="543"/>
      <c r="J6131" s="543"/>
      <c r="K6131" s="549"/>
      <c r="L6131" s="549"/>
      <c r="M6131" s="549"/>
      <c r="N6131" s="543"/>
      <c r="O6131" s="543"/>
      <c r="P6131" s="507"/>
    </row>
    <row r="6132" spans="2:16" ht="18.75" customHeight="1">
      <c r="B6132" s="540"/>
      <c r="C6132" s="540"/>
      <c r="D6132" s="540"/>
      <c r="E6132" s="540"/>
      <c r="F6132" s="542"/>
      <c r="G6132" s="506"/>
      <c r="H6132" s="543"/>
      <c r="I6132" s="543"/>
      <c r="J6132" s="543"/>
      <c r="K6132" s="549"/>
      <c r="L6132" s="549"/>
      <c r="M6132" s="549"/>
      <c r="N6132" s="543"/>
      <c r="O6132" s="543"/>
      <c r="P6132" s="507"/>
    </row>
    <row r="6133" spans="2:16" ht="18.75" customHeight="1">
      <c r="B6133" s="540"/>
      <c r="C6133" s="540"/>
      <c r="D6133" s="540"/>
      <c r="E6133" s="540"/>
      <c r="F6133" s="542"/>
      <c r="G6133" s="506"/>
      <c r="H6133" s="543"/>
      <c r="I6133" s="543"/>
      <c r="J6133" s="543"/>
      <c r="K6133" s="549"/>
      <c r="L6133" s="549"/>
      <c r="M6133" s="549"/>
      <c r="N6133" s="543"/>
      <c r="O6133" s="543"/>
      <c r="P6133" s="507"/>
    </row>
    <row r="6134" spans="2:16" ht="18.75" customHeight="1">
      <c r="B6134" s="540"/>
      <c r="C6134" s="540"/>
      <c r="D6134" s="540"/>
      <c r="E6134" s="540"/>
      <c r="F6134" s="542"/>
      <c r="G6134" s="506"/>
      <c r="H6134" s="543"/>
      <c r="I6134" s="543"/>
      <c r="J6134" s="543"/>
      <c r="K6134" s="549"/>
      <c r="L6134" s="549"/>
      <c r="M6134" s="549"/>
      <c r="N6134" s="543"/>
      <c r="O6134" s="543"/>
      <c r="P6134" s="507"/>
    </row>
    <row r="6135" spans="2:16" ht="18.75" customHeight="1">
      <c r="B6135" s="540"/>
      <c r="C6135" s="540"/>
      <c r="D6135" s="540"/>
      <c r="E6135" s="540"/>
      <c r="F6135" s="542"/>
      <c r="G6135" s="506"/>
      <c r="H6135" s="543"/>
      <c r="I6135" s="543"/>
      <c r="J6135" s="543"/>
      <c r="K6135" s="549"/>
      <c r="L6135" s="549"/>
      <c r="M6135" s="549"/>
      <c r="N6135" s="543"/>
      <c r="O6135" s="543"/>
      <c r="P6135" s="507"/>
    </row>
    <row r="6136" spans="2:16" ht="18.75" customHeight="1">
      <c r="B6136" s="540"/>
      <c r="C6136" s="540"/>
      <c r="D6136" s="540"/>
      <c r="E6136" s="540"/>
      <c r="F6136" s="542"/>
      <c r="G6136" s="506"/>
      <c r="H6136" s="543"/>
      <c r="I6136" s="543"/>
      <c r="J6136" s="543"/>
      <c r="K6136" s="549"/>
      <c r="L6136" s="549"/>
      <c r="M6136" s="549"/>
      <c r="N6136" s="543"/>
      <c r="O6136" s="543"/>
      <c r="P6136" s="507"/>
    </row>
    <row r="6137" spans="2:16" ht="18.75" customHeight="1">
      <c r="B6137" s="540"/>
      <c r="C6137" s="540"/>
      <c r="D6137" s="540"/>
      <c r="E6137" s="540"/>
      <c r="F6137" s="542"/>
      <c r="G6137" s="506"/>
      <c r="H6137" s="543"/>
      <c r="I6137" s="543"/>
      <c r="J6137" s="543"/>
      <c r="K6137" s="549"/>
      <c r="L6137" s="549"/>
      <c r="M6137" s="549"/>
      <c r="N6137" s="543"/>
      <c r="O6137" s="543"/>
      <c r="P6137" s="507"/>
    </row>
    <row r="6138" spans="2:16" ht="18.75" customHeight="1">
      <c r="B6138" s="540"/>
      <c r="C6138" s="540"/>
      <c r="D6138" s="540"/>
      <c r="E6138" s="540"/>
      <c r="F6138" s="542"/>
      <c r="G6138" s="506"/>
      <c r="H6138" s="543"/>
      <c r="I6138" s="543"/>
      <c r="J6138" s="543"/>
      <c r="K6138" s="549"/>
      <c r="L6138" s="549"/>
      <c r="M6138" s="549"/>
      <c r="N6138" s="543"/>
      <c r="O6138" s="543"/>
      <c r="P6138" s="507"/>
    </row>
    <row r="6139" spans="2:16" ht="18.75" customHeight="1">
      <c r="B6139" s="540"/>
      <c r="C6139" s="540"/>
      <c r="D6139" s="540"/>
      <c r="E6139" s="540"/>
      <c r="F6139" s="542"/>
      <c r="G6139" s="506"/>
      <c r="H6139" s="543"/>
      <c r="I6139" s="543"/>
      <c r="J6139" s="543"/>
      <c r="K6139" s="549"/>
      <c r="L6139" s="549"/>
      <c r="M6139" s="549"/>
      <c r="N6139" s="543"/>
      <c r="O6139" s="543"/>
      <c r="P6139" s="507"/>
    </row>
    <row r="6140" spans="2:16" ht="18.75" customHeight="1">
      <c r="B6140" s="540"/>
      <c r="C6140" s="540"/>
      <c r="D6140" s="540"/>
      <c r="E6140" s="540"/>
      <c r="F6140" s="542"/>
      <c r="G6140" s="506"/>
      <c r="H6140" s="543"/>
      <c r="I6140" s="543"/>
      <c r="J6140" s="543"/>
      <c r="K6140" s="549"/>
      <c r="L6140" s="549"/>
      <c r="M6140" s="549"/>
      <c r="N6140" s="543"/>
      <c r="O6140" s="543"/>
      <c r="P6140" s="507"/>
    </row>
    <row r="6141" spans="2:16" ht="18.75" customHeight="1">
      <c r="B6141" s="540"/>
      <c r="C6141" s="540"/>
      <c r="D6141" s="540"/>
      <c r="E6141" s="540"/>
      <c r="F6141" s="542"/>
      <c r="G6141" s="506"/>
      <c r="H6141" s="543"/>
      <c r="I6141" s="543"/>
      <c r="J6141" s="543"/>
      <c r="K6141" s="549"/>
      <c r="L6141" s="549"/>
      <c r="M6141" s="549"/>
      <c r="N6141" s="543"/>
      <c r="O6141" s="543"/>
      <c r="P6141" s="507"/>
    </row>
    <row r="6142" spans="2:16" ht="18.75" customHeight="1">
      <c r="B6142" s="540"/>
      <c r="C6142" s="540"/>
      <c r="D6142" s="540"/>
      <c r="E6142" s="540"/>
      <c r="F6142" s="542"/>
      <c r="G6142" s="506"/>
      <c r="H6142" s="543"/>
      <c r="I6142" s="543"/>
      <c r="J6142" s="543"/>
      <c r="K6142" s="549"/>
      <c r="L6142" s="549"/>
      <c r="M6142" s="549"/>
      <c r="N6142" s="543"/>
      <c r="O6142" s="543"/>
      <c r="P6142" s="507"/>
    </row>
    <row r="6143" spans="2:16" ht="18.75" customHeight="1">
      <c r="B6143" s="540"/>
      <c r="C6143" s="540"/>
      <c r="D6143" s="540"/>
      <c r="E6143" s="540"/>
      <c r="F6143" s="542"/>
      <c r="G6143" s="506"/>
      <c r="H6143" s="543"/>
      <c r="I6143" s="543"/>
      <c r="J6143" s="543"/>
      <c r="K6143" s="549"/>
      <c r="L6143" s="549"/>
      <c r="M6143" s="549"/>
      <c r="N6143" s="543"/>
      <c r="O6143" s="543"/>
      <c r="P6143" s="507"/>
    </row>
    <row r="6144" spans="2:16" ht="18.75" customHeight="1">
      <c r="B6144" s="540"/>
      <c r="C6144" s="540"/>
      <c r="D6144" s="540"/>
      <c r="E6144" s="540"/>
      <c r="F6144" s="542"/>
      <c r="G6144" s="506"/>
      <c r="H6144" s="543"/>
      <c r="I6144" s="543"/>
      <c r="J6144" s="543"/>
      <c r="K6144" s="549"/>
      <c r="L6144" s="549"/>
      <c r="M6144" s="549"/>
      <c r="N6144" s="543"/>
      <c r="O6144" s="543"/>
      <c r="P6144" s="507"/>
    </row>
    <row r="6145" spans="2:16" ht="18.75" customHeight="1">
      <c r="B6145" s="540"/>
      <c r="C6145" s="540"/>
      <c r="D6145" s="540"/>
      <c r="E6145" s="540"/>
      <c r="F6145" s="542"/>
      <c r="G6145" s="506"/>
      <c r="H6145" s="543"/>
      <c r="I6145" s="543"/>
      <c r="J6145" s="543"/>
      <c r="K6145" s="549"/>
      <c r="L6145" s="549"/>
      <c r="M6145" s="549"/>
      <c r="N6145" s="543"/>
      <c r="O6145" s="543"/>
      <c r="P6145" s="507"/>
    </row>
    <row r="6146" spans="2:16" ht="18.75" customHeight="1">
      <c r="B6146" s="540"/>
      <c r="C6146" s="540"/>
      <c r="D6146" s="540"/>
      <c r="E6146" s="540"/>
      <c r="F6146" s="542"/>
      <c r="G6146" s="506"/>
      <c r="H6146" s="543"/>
      <c r="I6146" s="543"/>
      <c r="J6146" s="543"/>
      <c r="K6146" s="549"/>
      <c r="L6146" s="549"/>
      <c r="M6146" s="549"/>
      <c r="N6146" s="543"/>
      <c r="O6146" s="543"/>
      <c r="P6146" s="507"/>
    </row>
    <row r="6147" spans="2:16" ht="18.75" customHeight="1">
      <c r="B6147" s="540"/>
      <c r="C6147" s="540"/>
      <c r="D6147" s="540"/>
      <c r="E6147" s="540"/>
      <c r="F6147" s="542"/>
      <c r="G6147" s="506"/>
      <c r="H6147" s="543"/>
      <c r="I6147" s="543"/>
      <c r="J6147" s="543"/>
      <c r="K6147" s="549"/>
      <c r="L6147" s="549"/>
      <c r="M6147" s="549"/>
      <c r="N6147" s="543"/>
      <c r="O6147" s="543"/>
      <c r="P6147" s="507"/>
    </row>
    <row r="6148" spans="2:16" ht="18.75" customHeight="1">
      <c r="B6148" s="540"/>
      <c r="C6148" s="540"/>
      <c r="D6148" s="540"/>
      <c r="E6148" s="540"/>
      <c r="F6148" s="542"/>
      <c r="G6148" s="506"/>
      <c r="H6148" s="543"/>
      <c r="I6148" s="543"/>
      <c r="J6148" s="543"/>
      <c r="K6148" s="549"/>
      <c r="L6148" s="549"/>
      <c r="M6148" s="549"/>
      <c r="N6148" s="543"/>
      <c r="O6148" s="543"/>
      <c r="P6148" s="507"/>
    </row>
    <row r="6149" spans="2:16" ht="18.75" customHeight="1">
      <c r="B6149" s="540"/>
      <c r="C6149" s="540"/>
      <c r="D6149" s="540"/>
      <c r="E6149" s="540"/>
      <c r="F6149" s="542"/>
      <c r="G6149" s="506"/>
      <c r="H6149" s="543"/>
      <c r="I6149" s="543"/>
      <c r="J6149" s="543"/>
      <c r="K6149" s="549"/>
      <c r="L6149" s="549"/>
      <c r="M6149" s="549"/>
      <c r="N6149" s="543"/>
      <c r="O6149" s="543"/>
      <c r="P6149" s="507"/>
    </row>
    <row r="6150" spans="2:16" ht="18.75" customHeight="1">
      <c r="B6150" s="540"/>
      <c r="C6150" s="540"/>
      <c r="D6150" s="540"/>
      <c r="E6150" s="540"/>
      <c r="F6150" s="542"/>
      <c r="G6150" s="506"/>
      <c r="H6150" s="543"/>
      <c r="I6150" s="543"/>
      <c r="J6150" s="543"/>
      <c r="K6150" s="549"/>
      <c r="L6150" s="549"/>
      <c r="M6150" s="549"/>
      <c r="N6150" s="543"/>
      <c r="O6150" s="543"/>
      <c r="P6150" s="507"/>
    </row>
    <row r="6151" spans="2:16" ht="18.75" customHeight="1">
      <c r="B6151" s="540"/>
      <c r="C6151" s="540"/>
      <c r="D6151" s="540"/>
      <c r="E6151" s="540"/>
      <c r="F6151" s="542"/>
      <c r="G6151" s="506"/>
      <c r="H6151" s="543"/>
      <c r="I6151" s="543"/>
      <c r="J6151" s="543"/>
      <c r="K6151" s="549"/>
      <c r="L6151" s="549"/>
      <c r="M6151" s="549"/>
      <c r="N6151" s="543"/>
      <c r="O6151" s="543"/>
      <c r="P6151" s="507"/>
    </row>
    <row r="6152" spans="2:16" ht="18.75" customHeight="1">
      <c r="B6152" s="540"/>
      <c r="C6152" s="540"/>
      <c r="D6152" s="540"/>
      <c r="E6152" s="540"/>
      <c r="F6152" s="542"/>
      <c r="G6152" s="506"/>
      <c r="H6152" s="543"/>
      <c r="I6152" s="543"/>
      <c r="J6152" s="543"/>
      <c r="K6152" s="549"/>
      <c r="L6152" s="549"/>
      <c r="M6152" s="549"/>
      <c r="N6152" s="543"/>
      <c r="O6152" s="543"/>
      <c r="P6152" s="507"/>
    </row>
    <row r="6153" spans="2:16" ht="18.75" customHeight="1">
      <c r="B6153" s="540"/>
      <c r="C6153" s="540"/>
      <c r="D6153" s="540"/>
      <c r="E6153" s="540"/>
      <c r="F6153" s="542"/>
      <c r="G6153" s="506"/>
      <c r="H6153" s="543"/>
      <c r="I6153" s="543"/>
      <c r="J6153" s="543"/>
      <c r="K6153" s="549"/>
      <c r="L6153" s="549"/>
      <c r="M6153" s="549"/>
      <c r="N6153" s="543"/>
      <c r="O6153" s="543"/>
      <c r="P6153" s="507"/>
    </row>
    <row r="6154" spans="2:16" ht="18.75" customHeight="1">
      <c r="B6154" s="540"/>
      <c r="C6154" s="540"/>
      <c r="D6154" s="540"/>
      <c r="E6154" s="540"/>
      <c r="F6154" s="542"/>
      <c r="G6154" s="506"/>
      <c r="H6154" s="543"/>
      <c r="I6154" s="543"/>
      <c r="J6154" s="543"/>
      <c r="K6154" s="549"/>
      <c r="L6154" s="549"/>
      <c r="M6154" s="549"/>
      <c r="N6154" s="543"/>
      <c r="O6154" s="543"/>
      <c r="P6154" s="507"/>
    </row>
    <row r="6155" spans="2:16" ht="18.75" customHeight="1">
      <c r="B6155" s="540"/>
      <c r="C6155" s="540"/>
      <c r="D6155" s="540"/>
      <c r="E6155" s="540"/>
      <c r="F6155" s="542"/>
      <c r="G6155" s="506"/>
      <c r="H6155" s="543"/>
      <c r="I6155" s="543"/>
      <c r="J6155" s="543"/>
      <c r="K6155" s="549"/>
      <c r="L6155" s="549"/>
      <c r="M6155" s="549"/>
      <c r="N6155" s="543"/>
      <c r="O6155" s="543"/>
      <c r="P6155" s="507"/>
    </row>
    <row r="6156" spans="2:16" ht="18.75" customHeight="1">
      <c r="B6156" s="540"/>
      <c r="C6156" s="540"/>
      <c r="D6156" s="540"/>
      <c r="E6156" s="540"/>
      <c r="F6156" s="542"/>
      <c r="G6156" s="506"/>
      <c r="H6156" s="543"/>
      <c r="I6156" s="543"/>
      <c r="J6156" s="543"/>
      <c r="K6156" s="549"/>
      <c r="L6156" s="549"/>
      <c r="M6156" s="549"/>
      <c r="N6156" s="543"/>
      <c r="O6156" s="543"/>
      <c r="P6156" s="507"/>
    </row>
    <row r="6157" spans="2:16" ht="18.75" customHeight="1">
      <c r="B6157" s="540"/>
      <c r="C6157" s="540"/>
      <c r="D6157" s="540"/>
      <c r="E6157" s="540"/>
      <c r="F6157" s="542"/>
      <c r="G6157" s="506"/>
      <c r="H6157" s="543"/>
      <c r="I6157" s="543"/>
      <c r="J6157" s="543"/>
      <c r="K6157" s="549"/>
      <c r="L6157" s="549"/>
      <c r="M6157" s="549"/>
      <c r="N6157" s="543"/>
      <c r="O6157" s="543"/>
      <c r="P6157" s="507"/>
    </row>
    <row r="6158" spans="2:16" ht="18.75" customHeight="1">
      <c r="B6158" s="540"/>
      <c r="C6158" s="540"/>
      <c r="D6158" s="540"/>
      <c r="E6158" s="540"/>
      <c r="F6158" s="542"/>
      <c r="G6158" s="506"/>
      <c r="H6158" s="543"/>
      <c r="I6158" s="543"/>
      <c r="J6158" s="543"/>
      <c r="K6158" s="549"/>
      <c r="L6158" s="549"/>
      <c r="M6158" s="549"/>
      <c r="N6158" s="543"/>
      <c r="O6158" s="543"/>
      <c r="P6158" s="507"/>
    </row>
    <row r="6159" spans="2:16" ht="18.75" customHeight="1">
      <c r="B6159" s="540"/>
      <c r="C6159" s="540"/>
      <c r="D6159" s="540"/>
      <c r="E6159" s="540"/>
      <c r="F6159" s="542"/>
      <c r="G6159" s="506"/>
      <c r="H6159" s="543"/>
      <c r="I6159" s="543"/>
      <c r="J6159" s="543"/>
      <c r="K6159" s="549"/>
      <c r="L6159" s="549"/>
      <c r="M6159" s="549"/>
      <c r="N6159" s="543"/>
      <c r="O6159" s="543"/>
      <c r="P6159" s="507"/>
    </row>
    <row r="6160" spans="2:16" ht="18.75" customHeight="1">
      <c r="B6160" s="540"/>
      <c r="C6160" s="540"/>
      <c r="D6160" s="540"/>
      <c r="E6160" s="540"/>
      <c r="F6160" s="542"/>
      <c r="G6160" s="506"/>
      <c r="H6160" s="543"/>
      <c r="I6160" s="543"/>
      <c r="J6160" s="543"/>
      <c r="K6160" s="549"/>
      <c r="L6160" s="549"/>
      <c r="M6160" s="549"/>
      <c r="N6160" s="543"/>
      <c r="O6160" s="543"/>
      <c r="P6160" s="507"/>
    </row>
    <row r="6161" spans="2:16" ht="18.75" customHeight="1">
      <c r="B6161" s="540"/>
      <c r="C6161" s="540"/>
      <c r="D6161" s="540"/>
      <c r="E6161" s="540"/>
      <c r="F6161" s="542"/>
      <c r="G6161" s="506"/>
      <c r="H6161" s="543"/>
      <c r="I6161" s="543"/>
      <c r="J6161" s="543"/>
      <c r="K6161" s="549"/>
      <c r="L6161" s="549"/>
      <c r="M6161" s="549"/>
      <c r="N6161" s="543"/>
      <c r="O6161" s="543"/>
      <c r="P6161" s="507"/>
    </row>
    <row r="6162" spans="2:16" ht="18.75" customHeight="1">
      <c r="B6162" s="540"/>
      <c r="C6162" s="540"/>
      <c r="D6162" s="540"/>
      <c r="E6162" s="540"/>
      <c r="F6162" s="542"/>
      <c r="G6162" s="506"/>
      <c r="H6162" s="543"/>
      <c r="I6162" s="543"/>
      <c r="J6162" s="543"/>
      <c r="K6162" s="549"/>
      <c r="L6162" s="549"/>
      <c r="M6162" s="549"/>
      <c r="N6162" s="543"/>
      <c r="O6162" s="543"/>
      <c r="P6162" s="507"/>
    </row>
    <row r="6163" spans="2:16" ht="18.75" customHeight="1">
      <c r="B6163" s="540"/>
      <c r="C6163" s="540"/>
      <c r="D6163" s="540"/>
      <c r="E6163" s="540"/>
      <c r="F6163" s="542"/>
      <c r="G6163" s="506"/>
      <c r="H6163" s="543"/>
      <c r="I6163" s="543"/>
      <c r="J6163" s="543"/>
      <c r="K6163" s="549"/>
      <c r="L6163" s="549"/>
      <c r="M6163" s="549"/>
      <c r="N6163" s="543"/>
      <c r="O6163" s="543"/>
      <c r="P6163" s="507"/>
    </row>
    <row r="6164" spans="2:16" ht="18.75" customHeight="1">
      <c r="B6164" s="540"/>
      <c r="C6164" s="540"/>
      <c r="D6164" s="540"/>
      <c r="E6164" s="540"/>
      <c r="F6164" s="542"/>
      <c r="G6164" s="506"/>
      <c r="H6164" s="543"/>
      <c r="I6164" s="543"/>
      <c r="J6164" s="543"/>
      <c r="K6164" s="549"/>
      <c r="L6164" s="549"/>
      <c r="M6164" s="549"/>
      <c r="N6164" s="543"/>
      <c r="O6164" s="543"/>
      <c r="P6164" s="507"/>
    </row>
    <row r="6165" spans="2:16" ht="18.75" customHeight="1">
      <c r="B6165" s="540"/>
      <c r="C6165" s="540"/>
      <c r="D6165" s="540"/>
      <c r="E6165" s="540"/>
      <c r="F6165" s="542"/>
      <c r="G6165" s="506"/>
      <c r="H6165" s="543"/>
      <c r="I6165" s="543"/>
      <c r="J6165" s="543"/>
      <c r="K6165" s="549"/>
      <c r="L6165" s="549"/>
      <c r="M6165" s="549"/>
      <c r="N6165" s="543"/>
      <c r="O6165" s="543"/>
      <c r="P6165" s="507"/>
    </row>
    <row r="6166" spans="2:16" ht="18.75" customHeight="1">
      <c r="B6166" s="540"/>
      <c r="C6166" s="540"/>
      <c r="D6166" s="540"/>
      <c r="E6166" s="540"/>
      <c r="F6166" s="542"/>
      <c r="G6166" s="506"/>
      <c r="H6166" s="543"/>
      <c r="I6166" s="543"/>
      <c r="J6166" s="543"/>
      <c r="K6166" s="549"/>
      <c r="L6166" s="549"/>
      <c r="M6166" s="549"/>
      <c r="N6166" s="543"/>
      <c r="O6166" s="543"/>
      <c r="P6166" s="507"/>
    </row>
    <row r="6167" spans="2:16" ht="18.75" customHeight="1">
      <c r="B6167" s="540"/>
      <c r="C6167" s="540"/>
      <c r="D6167" s="540"/>
      <c r="E6167" s="540"/>
      <c r="F6167" s="542"/>
      <c r="G6167" s="506"/>
      <c r="H6167" s="543"/>
      <c r="I6167" s="543"/>
      <c r="J6167" s="543"/>
      <c r="K6167" s="549"/>
      <c r="L6167" s="549"/>
      <c r="M6167" s="549"/>
      <c r="N6167" s="543"/>
      <c r="O6167" s="543"/>
      <c r="P6167" s="507"/>
    </row>
    <row r="6168" spans="2:16" ht="18.75" customHeight="1">
      <c r="B6168" s="540"/>
      <c r="C6168" s="540"/>
      <c r="D6168" s="540"/>
      <c r="E6168" s="540"/>
      <c r="F6168" s="542"/>
      <c r="G6168" s="506"/>
      <c r="H6168" s="543"/>
      <c r="I6168" s="543"/>
      <c r="J6168" s="543"/>
      <c r="K6168" s="549"/>
      <c r="L6168" s="549"/>
      <c r="M6168" s="549"/>
      <c r="N6168" s="543"/>
      <c r="O6168" s="543"/>
      <c r="P6168" s="507"/>
    </row>
    <row r="6169" spans="2:16" ht="18.75" customHeight="1">
      <c r="B6169" s="540"/>
      <c r="C6169" s="540"/>
      <c r="D6169" s="540"/>
      <c r="E6169" s="540"/>
      <c r="F6169" s="542"/>
      <c r="G6169" s="506"/>
      <c r="H6169" s="543"/>
      <c r="I6169" s="543"/>
      <c r="J6169" s="543"/>
      <c r="K6169" s="549"/>
      <c r="L6169" s="549"/>
      <c r="M6169" s="549"/>
      <c r="N6169" s="543"/>
      <c r="O6169" s="543"/>
      <c r="P6169" s="507"/>
    </row>
    <row r="6170" spans="2:16" ht="18.75" customHeight="1">
      <c r="B6170" s="540"/>
      <c r="C6170" s="540"/>
      <c r="D6170" s="540"/>
      <c r="E6170" s="540"/>
      <c r="F6170" s="542"/>
      <c r="G6170" s="506"/>
      <c r="H6170" s="543"/>
      <c r="I6170" s="543"/>
      <c r="J6170" s="543"/>
      <c r="K6170" s="549"/>
      <c r="L6170" s="549"/>
      <c r="M6170" s="549"/>
      <c r="N6170" s="543"/>
      <c r="O6170" s="543"/>
      <c r="P6170" s="507"/>
    </row>
    <row r="6171" spans="2:16" ht="18.75" customHeight="1">
      <c r="B6171" s="540"/>
      <c r="C6171" s="540"/>
      <c r="D6171" s="540"/>
      <c r="E6171" s="540"/>
      <c r="F6171" s="542"/>
      <c r="G6171" s="506"/>
      <c r="H6171" s="543"/>
      <c r="I6171" s="543"/>
      <c r="J6171" s="543"/>
      <c r="K6171" s="549"/>
      <c r="L6171" s="549"/>
      <c r="M6171" s="549"/>
      <c r="N6171" s="543"/>
      <c r="O6171" s="543"/>
      <c r="P6171" s="507"/>
    </row>
    <row r="6172" spans="2:16" ht="18.75" customHeight="1">
      <c r="B6172" s="540"/>
      <c r="C6172" s="540"/>
      <c r="D6172" s="540"/>
      <c r="E6172" s="540"/>
      <c r="F6172" s="542"/>
      <c r="G6172" s="506"/>
      <c r="H6172" s="543"/>
      <c r="I6172" s="543"/>
      <c r="J6172" s="543"/>
      <c r="K6172" s="549"/>
      <c r="L6172" s="549"/>
      <c r="M6172" s="549"/>
      <c r="N6172" s="543"/>
      <c r="O6172" s="543"/>
      <c r="P6172" s="507"/>
    </row>
    <row r="6173" spans="2:16" ht="18.75" customHeight="1">
      <c r="B6173" s="540"/>
      <c r="C6173" s="540"/>
      <c r="D6173" s="540"/>
      <c r="E6173" s="540"/>
      <c r="F6173" s="542"/>
      <c r="G6173" s="506"/>
      <c r="H6173" s="543"/>
      <c r="I6173" s="543"/>
      <c r="J6173" s="543"/>
      <c r="K6173" s="549"/>
      <c r="L6173" s="549"/>
      <c r="M6173" s="549"/>
      <c r="N6173" s="543"/>
      <c r="O6173" s="543"/>
      <c r="P6173" s="507"/>
    </row>
    <row r="6174" spans="2:16" ht="18.75" customHeight="1">
      <c r="B6174" s="540"/>
      <c r="C6174" s="540"/>
      <c r="D6174" s="540"/>
      <c r="E6174" s="540"/>
      <c r="F6174" s="542"/>
      <c r="G6174" s="506"/>
      <c r="H6174" s="543"/>
      <c r="I6174" s="543"/>
      <c r="J6174" s="543"/>
      <c r="K6174" s="549"/>
      <c r="L6174" s="549"/>
      <c r="M6174" s="549"/>
      <c r="N6174" s="543"/>
      <c r="O6174" s="543"/>
      <c r="P6174" s="507"/>
    </row>
    <row r="6175" spans="2:16" ht="18.75" customHeight="1">
      <c r="B6175" s="540"/>
      <c r="C6175" s="540"/>
      <c r="D6175" s="540"/>
      <c r="E6175" s="540"/>
      <c r="F6175" s="542"/>
      <c r="G6175" s="506"/>
      <c r="H6175" s="543"/>
      <c r="I6175" s="543"/>
      <c r="J6175" s="543"/>
      <c r="K6175" s="549"/>
      <c r="L6175" s="549"/>
      <c r="M6175" s="549"/>
      <c r="N6175" s="543"/>
      <c r="O6175" s="543"/>
      <c r="P6175" s="507"/>
    </row>
    <row r="6176" spans="2:16" ht="18.75" customHeight="1">
      <c r="B6176" s="540"/>
      <c r="C6176" s="540"/>
      <c r="D6176" s="540"/>
      <c r="E6176" s="540"/>
      <c r="F6176" s="542"/>
      <c r="G6176" s="506"/>
      <c r="H6176" s="543"/>
      <c r="I6176" s="543"/>
      <c r="J6176" s="543"/>
      <c r="K6176" s="549"/>
      <c r="L6176" s="549"/>
      <c r="M6176" s="549"/>
      <c r="N6176" s="543"/>
      <c r="O6176" s="543"/>
      <c r="P6176" s="507"/>
    </row>
    <row r="6177" spans="2:16" ht="18.75" customHeight="1">
      <c r="B6177" s="540"/>
      <c r="C6177" s="540"/>
      <c r="D6177" s="540"/>
      <c r="E6177" s="540"/>
      <c r="F6177" s="542"/>
      <c r="G6177" s="506"/>
      <c r="H6177" s="543"/>
      <c r="I6177" s="543"/>
      <c r="J6177" s="543"/>
      <c r="K6177" s="549"/>
      <c r="L6177" s="549"/>
      <c r="M6177" s="549"/>
      <c r="N6177" s="543"/>
      <c r="O6177" s="543"/>
      <c r="P6177" s="507"/>
    </row>
    <row r="6178" spans="2:16" ht="18.75" customHeight="1">
      <c r="B6178" s="540"/>
      <c r="C6178" s="540"/>
      <c r="D6178" s="540"/>
      <c r="E6178" s="540"/>
      <c r="F6178" s="542"/>
      <c r="G6178" s="506"/>
      <c r="H6178" s="543"/>
      <c r="I6178" s="543"/>
      <c r="J6178" s="543"/>
      <c r="K6178" s="549"/>
      <c r="L6178" s="549"/>
      <c r="M6178" s="549"/>
      <c r="N6178" s="543"/>
      <c r="O6178" s="543"/>
      <c r="P6178" s="507"/>
    </row>
    <row r="6179" spans="2:16" ht="18.75" customHeight="1">
      <c r="B6179" s="540"/>
      <c r="C6179" s="540"/>
      <c r="D6179" s="540"/>
      <c r="E6179" s="540"/>
      <c r="F6179" s="542"/>
      <c r="G6179" s="506"/>
      <c r="H6179" s="543"/>
      <c r="I6179" s="543"/>
      <c r="J6179" s="543"/>
      <c r="K6179" s="549"/>
      <c r="L6179" s="549"/>
      <c r="M6179" s="549"/>
      <c r="N6179" s="543"/>
      <c r="O6179" s="543"/>
      <c r="P6179" s="507"/>
    </row>
    <row r="6180" spans="2:16" ht="18.75" customHeight="1">
      <c r="B6180" s="540"/>
      <c r="C6180" s="540"/>
      <c r="D6180" s="540"/>
      <c r="E6180" s="540"/>
      <c r="F6180" s="542"/>
      <c r="G6180" s="506"/>
      <c r="H6180" s="543"/>
      <c r="I6180" s="543"/>
      <c r="J6180" s="543"/>
      <c r="K6180" s="549"/>
      <c r="L6180" s="549"/>
      <c r="M6180" s="549"/>
      <c r="N6180" s="543"/>
      <c r="O6180" s="543"/>
      <c r="P6180" s="507"/>
    </row>
    <row r="6181" spans="2:16" ht="18.75" customHeight="1">
      <c r="B6181" s="540"/>
      <c r="C6181" s="540"/>
      <c r="D6181" s="540"/>
      <c r="E6181" s="540"/>
      <c r="F6181" s="542"/>
      <c r="G6181" s="506"/>
      <c r="H6181" s="543"/>
      <c r="I6181" s="543"/>
      <c r="J6181" s="543"/>
      <c r="K6181" s="549"/>
      <c r="L6181" s="549"/>
      <c r="M6181" s="549"/>
      <c r="N6181" s="543"/>
      <c r="O6181" s="543"/>
      <c r="P6181" s="507"/>
    </row>
    <row r="6182" spans="2:16" ht="18.75" customHeight="1">
      <c r="B6182" s="540"/>
      <c r="C6182" s="540"/>
      <c r="D6182" s="540"/>
      <c r="E6182" s="540"/>
      <c r="F6182" s="542"/>
      <c r="G6182" s="506"/>
      <c r="H6182" s="543"/>
      <c r="I6182" s="543"/>
      <c r="J6182" s="543"/>
      <c r="K6182" s="549"/>
      <c r="L6182" s="549"/>
      <c r="M6182" s="549"/>
      <c r="N6182" s="543"/>
      <c r="O6182" s="543"/>
      <c r="P6182" s="507"/>
    </row>
    <row r="6183" spans="2:16" ht="18.75" customHeight="1">
      <c r="B6183" s="540"/>
      <c r="C6183" s="540"/>
      <c r="D6183" s="540"/>
      <c r="E6183" s="540"/>
      <c r="F6183" s="542"/>
      <c r="G6183" s="506"/>
      <c r="H6183" s="543"/>
      <c r="I6183" s="543"/>
      <c r="J6183" s="543"/>
      <c r="K6183" s="549"/>
      <c r="L6183" s="549"/>
      <c r="M6183" s="549"/>
      <c r="N6183" s="543"/>
      <c r="O6183" s="543"/>
      <c r="P6183" s="507"/>
    </row>
    <row r="6184" spans="2:16" ht="18.75" customHeight="1">
      <c r="B6184" s="540"/>
      <c r="C6184" s="540"/>
      <c r="D6184" s="540"/>
      <c r="E6184" s="540"/>
      <c r="F6184" s="542"/>
      <c r="G6184" s="506"/>
      <c r="H6184" s="543"/>
      <c r="I6184" s="543"/>
      <c r="J6184" s="543"/>
      <c r="K6184" s="549"/>
      <c r="L6184" s="549"/>
      <c r="M6184" s="549"/>
      <c r="N6184" s="543"/>
      <c r="O6184" s="543"/>
      <c r="P6184" s="507"/>
    </row>
    <row r="6185" spans="2:16" ht="18.75" customHeight="1">
      <c r="B6185" s="540"/>
      <c r="C6185" s="540"/>
      <c r="D6185" s="540"/>
      <c r="E6185" s="540"/>
      <c r="F6185" s="542"/>
      <c r="G6185" s="506"/>
      <c r="H6185" s="543"/>
      <c r="I6185" s="543"/>
      <c r="J6185" s="543"/>
      <c r="K6185" s="549"/>
      <c r="L6185" s="549"/>
      <c r="M6185" s="549"/>
      <c r="N6185" s="543"/>
      <c r="O6185" s="543"/>
      <c r="P6185" s="507"/>
    </row>
    <row r="6186" spans="2:16" ht="18.75" customHeight="1">
      <c r="B6186" s="540"/>
      <c r="C6186" s="540"/>
      <c r="D6186" s="540"/>
      <c r="E6186" s="540"/>
      <c r="F6186" s="542"/>
      <c r="G6186" s="506"/>
      <c r="H6186" s="543"/>
      <c r="I6186" s="543"/>
      <c r="J6186" s="543"/>
      <c r="K6186" s="549"/>
      <c r="L6186" s="549"/>
      <c r="M6186" s="549"/>
      <c r="N6186" s="543"/>
      <c r="O6186" s="543"/>
      <c r="P6186" s="507"/>
    </row>
    <row r="6187" spans="2:16" ht="18.75" customHeight="1">
      <c r="B6187" s="540"/>
      <c r="C6187" s="540"/>
      <c r="D6187" s="540"/>
      <c r="E6187" s="540"/>
      <c r="F6187" s="542"/>
      <c r="G6187" s="506"/>
      <c r="H6187" s="543"/>
      <c r="I6187" s="543"/>
      <c r="J6187" s="543"/>
      <c r="K6187" s="549"/>
      <c r="L6187" s="549"/>
      <c r="M6187" s="549"/>
      <c r="N6187" s="543"/>
      <c r="O6187" s="543"/>
      <c r="P6187" s="507"/>
    </row>
    <row r="6188" spans="2:16" ht="18.75" customHeight="1">
      <c r="B6188" s="540"/>
      <c r="C6188" s="540"/>
      <c r="D6188" s="540"/>
      <c r="E6188" s="540"/>
      <c r="F6188" s="542"/>
      <c r="G6188" s="506"/>
      <c r="H6188" s="543"/>
      <c r="I6188" s="543"/>
      <c r="J6188" s="543"/>
      <c r="K6188" s="549"/>
      <c r="L6188" s="549"/>
      <c r="M6188" s="549"/>
      <c r="N6188" s="543"/>
      <c r="O6188" s="543"/>
      <c r="P6188" s="507"/>
    </row>
    <row r="6189" spans="2:16" ht="18.75" customHeight="1">
      <c r="B6189" s="540"/>
      <c r="C6189" s="540"/>
      <c r="D6189" s="540"/>
      <c r="E6189" s="540"/>
      <c r="F6189" s="542"/>
      <c r="G6189" s="506"/>
      <c r="H6189" s="543"/>
      <c r="I6189" s="543"/>
      <c r="J6189" s="543"/>
      <c r="K6189" s="549"/>
      <c r="L6189" s="549"/>
      <c r="M6189" s="549"/>
      <c r="N6189" s="543"/>
      <c r="O6189" s="543"/>
      <c r="P6189" s="507"/>
    </row>
    <row r="6190" spans="2:16" ht="18.75" customHeight="1">
      <c r="B6190" s="540"/>
      <c r="C6190" s="540"/>
      <c r="D6190" s="540"/>
      <c r="E6190" s="540"/>
      <c r="F6190" s="542"/>
      <c r="G6190" s="506"/>
      <c r="H6190" s="543"/>
      <c r="I6190" s="543"/>
      <c r="J6190" s="543"/>
      <c r="K6190" s="549"/>
      <c r="L6190" s="549"/>
      <c r="M6190" s="549"/>
      <c r="N6190" s="543"/>
      <c r="O6190" s="543"/>
      <c r="P6190" s="507"/>
    </row>
    <row r="6191" spans="2:16" ht="18.75" customHeight="1">
      <c r="B6191" s="540"/>
      <c r="C6191" s="540"/>
      <c r="D6191" s="540"/>
      <c r="E6191" s="540"/>
      <c r="F6191" s="542"/>
      <c r="G6191" s="506"/>
      <c r="H6191" s="543"/>
      <c r="I6191" s="543"/>
      <c r="J6191" s="543"/>
      <c r="K6191" s="549"/>
      <c r="L6191" s="549"/>
      <c r="M6191" s="549"/>
      <c r="N6191" s="543"/>
      <c r="O6191" s="543"/>
      <c r="P6191" s="507"/>
    </row>
    <row r="6192" spans="2:16" ht="18.75" customHeight="1">
      <c r="B6192" s="540"/>
      <c r="C6192" s="540"/>
      <c r="D6192" s="540"/>
      <c r="E6192" s="540"/>
      <c r="F6192" s="542"/>
      <c r="G6192" s="506"/>
      <c r="H6192" s="543"/>
      <c r="I6192" s="543"/>
      <c r="J6192" s="543"/>
      <c r="K6192" s="549"/>
      <c r="L6192" s="549"/>
      <c r="M6192" s="549"/>
      <c r="N6192" s="543"/>
      <c r="O6192" s="543"/>
      <c r="P6192" s="507"/>
    </row>
    <row r="6193" spans="2:16" ht="18.75" customHeight="1">
      <c r="B6193" s="540"/>
      <c r="C6193" s="540"/>
      <c r="D6193" s="540"/>
      <c r="E6193" s="540"/>
      <c r="F6193" s="542"/>
      <c r="G6193" s="506"/>
      <c r="H6193" s="543"/>
      <c r="I6193" s="543"/>
      <c r="J6193" s="543"/>
      <c r="K6193" s="549"/>
      <c r="L6193" s="549"/>
      <c r="M6193" s="549"/>
      <c r="N6193" s="543"/>
      <c r="O6193" s="543"/>
      <c r="P6193" s="507"/>
    </row>
    <row r="6194" spans="2:16" ht="18.75" customHeight="1">
      <c r="B6194" s="540"/>
      <c r="C6194" s="540"/>
      <c r="D6194" s="540"/>
      <c r="E6194" s="540"/>
      <c r="F6194" s="542"/>
      <c r="G6194" s="506"/>
      <c r="H6194" s="543"/>
      <c r="I6194" s="543"/>
      <c r="J6194" s="543"/>
      <c r="K6194" s="549"/>
      <c r="L6194" s="549"/>
      <c r="M6194" s="549"/>
      <c r="N6194" s="543"/>
      <c r="O6194" s="543"/>
      <c r="P6194" s="507"/>
    </row>
    <row r="6195" spans="2:16" ht="18.75" customHeight="1">
      <c r="B6195" s="540"/>
      <c r="C6195" s="540"/>
      <c r="D6195" s="540"/>
      <c r="E6195" s="540"/>
      <c r="F6195" s="542"/>
      <c r="G6195" s="506"/>
      <c r="H6195" s="543"/>
      <c r="I6195" s="543"/>
      <c r="J6195" s="543"/>
      <c r="K6195" s="549"/>
      <c r="L6195" s="549"/>
      <c r="M6195" s="549"/>
      <c r="N6195" s="543"/>
      <c r="O6195" s="543"/>
      <c r="P6195" s="507"/>
    </row>
    <row r="6196" spans="2:16" ht="18.75" customHeight="1">
      <c r="B6196" s="540"/>
      <c r="C6196" s="540"/>
      <c r="D6196" s="540"/>
      <c r="E6196" s="540"/>
      <c r="F6196" s="542"/>
      <c r="G6196" s="506"/>
      <c r="H6196" s="543"/>
      <c r="I6196" s="543"/>
      <c r="J6196" s="543"/>
      <c r="K6196" s="549"/>
      <c r="L6196" s="549"/>
      <c r="M6196" s="549"/>
      <c r="N6196" s="543"/>
      <c r="O6196" s="543"/>
      <c r="P6196" s="507"/>
    </row>
    <row r="6197" spans="2:16" ht="18.75" customHeight="1">
      <c r="B6197" s="540"/>
      <c r="C6197" s="540"/>
      <c r="D6197" s="540"/>
      <c r="E6197" s="540"/>
      <c r="F6197" s="542"/>
      <c r="G6197" s="506"/>
      <c r="H6197" s="543"/>
      <c r="I6197" s="543"/>
      <c r="J6197" s="543"/>
      <c r="K6197" s="549"/>
      <c r="L6197" s="549"/>
      <c r="M6197" s="549"/>
      <c r="N6197" s="543"/>
      <c r="O6197" s="543"/>
      <c r="P6197" s="507"/>
    </row>
    <row r="6198" spans="2:16" ht="18.75" customHeight="1">
      <c r="B6198" s="540"/>
      <c r="C6198" s="540"/>
      <c r="D6198" s="540"/>
      <c r="E6198" s="540"/>
      <c r="F6198" s="542"/>
      <c r="G6198" s="506"/>
      <c r="H6198" s="543"/>
      <c r="I6198" s="543"/>
      <c r="J6198" s="543"/>
      <c r="K6198" s="549"/>
      <c r="L6198" s="549"/>
      <c r="M6198" s="549"/>
      <c r="N6198" s="543"/>
      <c r="O6198" s="543"/>
      <c r="P6198" s="507"/>
    </row>
    <row r="6199" spans="2:16" ht="18.75" customHeight="1">
      <c r="B6199" s="540"/>
      <c r="C6199" s="540"/>
      <c r="D6199" s="540"/>
      <c r="E6199" s="540"/>
      <c r="F6199" s="542"/>
      <c r="G6199" s="506"/>
      <c r="H6199" s="543"/>
      <c r="I6199" s="543"/>
      <c r="J6199" s="543"/>
      <c r="K6199" s="549"/>
      <c r="L6199" s="549"/>
      <c r="M6199" s="549"/>
      <c r="N6199" s="543"/>
      <c r="O6199" s="543"/>
      <c r="P6199" s="507"/>
    </row>
    <row r="6200" spans="2:16" ht="18.75" customHeight="1">
      <c r="B6200" s="540"/>
      <c r="C6200" s="540"/>
      <c r="D6200" s="540"/>
      <c r="E6200" s="540"/>
      <c r="F6200" s="542"/>
      <c r="G6200" s="506"/>
      <c r="H6200" s="543"/>
      <c r="I6200" s="543"/>
      <c r="J6200" s="543"/>
      <c r="K6200" s="549"/>
      <c r="L6200" s="549"/>
      <c r="M6200" s="549"/>
      <c r="N6200" s="543"/>
      <c r="O6200" s="543"/>
      <c r="P6200" s="507"/>
    </row>
    <row r="6201" spans="2:16" ht="18.75" customHeight="1">
      <c r="B6201" s="540"/>
      <c r="C6201" s="540"/>
      <c r="D6201" s="540"/>
      <c r="E6201" s="540"/>
      <c r="F6201" s="542"/>
      <c r="G6201" s="506"/>
      <c r="H6201" s="543"/>
      <c r="I6201" s="543"/>
      <c r="J6201" s="543"/>
      <c r="K6201" s="549"/>
      <c r="L6201" s="549"/>
      <c r="M6201" s="549"/>
      <c r="N6201" s="543"/>
      <c r="O6201" s="543"/>
      <c r="P6201" s="507"/>
    </row>
    <row r="6202" spans="2:16" ht="18.75" customHeight="1">
      <c r="B6202" s="540"/>
      <c r="C6202" s="540"/>
      <c r="D6202" s="540"/>
      <c r="E6202" s="540"/>
      <c r="F6202" s="542"/>
      <c r="G6202" s="506"/>
      <c r="H6202" s="543"/>
      <c r="I6202" s="543"/>
      <c r="J6202" s="543"/>
      <c r="K6202" s="549"/>
      <c r="L6202" s="549"/>
      <c r="M6202" s="549"/>
      <c r="N6202" s="543"/>
      <c r="O6202" s="543"/>
      <c r="P6202" s="507"/>
    </row>
    <row r="6203" spans="2:16" ht="18.75" customHeight="1">
      <c r="B6203" s="540"/>
      <c r="C6203" s="540"/>
      <c r="D6203" s="540"/>
      <c r="E6203" s="540"/>
      <c r="F6203" s="542"/>
      <c r="G6203" s="506"/>
      <c r="H6203" s="543"/>
      <c r="I6203" s="543"/>
      <c r="J6203" s="543"/>
      <c r="K6203" s="549"/>
      <c r="L6203" s="549"/>
      <c r="M6203" s="549"/>
      <c r="N6203" s="543"/>
      <c r="O6203" s="543"/>
      <c r="P6203" s="507"/>
    </row>
    <row r="6204" spans="2:16" ht="18.75" customHeight="1">
      <c r="B6204" s="540"/>
      <c r="C6204" s="540"/>
      <c r="D6204" s="540"/>
      <c r="E6204" s="540"/>
      <c r="F6204" s="542"/>
      <c r="G6204" s="506"/>
      <c r="H6204" s="543"/>
      <c r="I6204" s="543"/>
      <c r="J6204" s="543"/>
      <c r="K6204" s="549"/>
      <c r="L6204" s="549"/>
      <c r="M6204" s="549"/>
      <c r="N6204" s="543"/>
      <c r="O6204" s="543"/>
      <c r="P6204" s="507"/>
    </row>
    <row r="6205" spans="2:16" ht="18.75" customHeight="1">
      <c r="B6205" s="540"/>
      <c r="C6205" s="540"/>
      <c r="D6205" s="540"/>
      <c r="E6205" s="540"/>
      <c r="F6205" s="542"/>
      <c r="G6205" s="506"/>
      <c r="H6205" s="543"/>
      <c r="I6205" s="543"/>
      <c r="J6205" s="543"/>
      <c r="K6205" s="549"/>
      <c r="L6205" s="549"/>
      <c r="M6205" s="549"/>
      <c r="N6205" s="543"/>
      <c r="O6205" s="543"/>
      <c r="P6205" s="507"/>
    </row>
    <row r="6206" spans="2:16" ht="18.75" customHeight="1">
      <c r="B6206" s="540"/>
      <c r="C6206" s="540"/>
      <c r="D6206" s="540"/>
      <c r="E6206" s="540"/>
      <c r="F6206" s="542"/>
      <c r="G6206" s="506"/>
      <c r="H6206" s="543"/>
      <c r="I6206" s="543"/>
      <c r="J6206" s="543"/>
      <c r="K6206" s="549"/>
      <c r="L6206" s="549"/>
      <c r="M6206" s="549"/>
      <c r="N6206" s="543"/>
      <c r="O6206" s="543"/>
      <c r="P6206" s="507"/>
    </row>
    <row r="6207" spans="2:16" ht="18.75" customHeight="1">
      <c r="B6207" s="540"/>
      <c r="C6207" s="540"/>
      <c r="D6207" s="540"/>
      <c r="E6207" s="540"/>
      <c r="F6207" s="542"/>
      <c r="G6207" s="506"/>
      <c r="H6207" s="543"/>
      <c r="I6207" s="543"/>
      <c r="J6207" s="543"/>
      <c r="K6207" s="549"/>
      <c r="L6207" s="549"/>
      <c r="M6207" s="549"/>
      <c r="N6207" s="543"/>
      <c r="O6207" s="543"/>
      <c r="P6207" s="507"/>
    </row>
    <row r="6208" spans="2:16" ht="18.75" customHeight="1">
      <c r="B6208" s="540"/>
      <c r="C6208" s="540"/>
      <c r="D6208" s="540"/>
      <c r="E6208" s="540"/>
      <c r="F6208" s="542"/>
      <c r="G6208" s="506"/>
      <c r="H6208" s="543"/>
      <c r="I6208" s="543"/>
      <c r="J6208" s="543"/>
      <c r="K6208" s="549"/>
      <c r="L6208" s="549"/>
      <c r="M6208" s="549"/>
      <c r="N6208" s="543"/>
      <c r="O6208" s="543"/>
      <c r="P6208" s="507"/>
    </row>
    <row r="6209" spans="2:16" ht="18.75" customHeight="1">
      <c r="B6209" s="540"/>
      <c r="C6209" s="540"/>
      <c r="D6209" s="540"/>
      <c r="E6209" s="540"/>
      <c r="F6209" s="542"/>
      <c r="G6209" s="506"/>
      <c r="H6209" s="543"/>
      <c r="I6209" s="543"/>
      <c r="J6209" s="543"/>
      <c r="K6209" s="549"/>
      <c r="L6209" s="549"/>
      <c r="M6209" s="549"/>
      <c r="N6209" s="543"/>
      <c r="O6209" s="543"/>
      <c r="P6209" s="507"/>
    </row>
    <row r="6210" spans="2:16" ht="18.75" customHeight="1">
      <c r="B6210" s="540"/>
      <c r="C6210" s="540"/>
      <c r="D6210" s="540"/>
      <c r="E6210" s="540"/>
      <c r="F6210" s="542"/>
      <c r="G6210" s="506"/>
      <c r="H6210" s="543"/>
      <c r="I6210" s="543"/>
      <c r="J6210" s="543"/>
      <c r="K6210" s="549"/>
      <c r="L6210" s="549"/>
      <c r="M6210" s="549"/>
      <c r="N6210" s="543"/>
      <c r="O6210" s="543"/>
      <c r="P6210" s="507"/>
    </row>
    <row r="6211" spans="2:16" ht="18.75" customHeight="1">
      <c r="B6211" s="540"/>
      <c r="C6211" s="540"/>
      <c r="D6211" s="540"/>
      <c r="E6211" s="540"/>
      <c r="F6211" s="542"/>
      <c r="G6211" s="506"/>
      <c r="H6211" s="543"/>
      <c r="I6211" s="543"/>
      <c r="J6211" s="543"/>
      <c r="K6211" s="549"/>
      <c r="L6211" s="549"/>
      <c r="M6211" s="549"/>
      <c r="N6211" s="543"/>
      <c r="O6211" s="543"/>
      <c r="P6211" s="507"/>
    </row>
    <row r="6212" spans="2:16" ht="18.75" customHeight="1">
      <c r="B6212" s="540"/>
      <c r="C6212" s="540"/>
      <c r="D6212" s="540"/>
      <c r="E6212" s="540"/>
      <c r="F6212" s="542"/>
      <c r="G6212" s="506"/>
      <c r="H6212" s="543"/>
      <c r="I6212" s="543"/>
      <c r="J6212" s="543"/>
      <c r="K6212" s="549"/>
      <c r="L6212" s="549"/>
      <c r="M6212" s="549"/>
      <c r="N6212" s="543"/>
      <c r="O6212" s="543"/>
      <c r="P6212" s="507"/>
    </row>
    <row r="6213" spans="2:16" ht="18.75" customHeight="1">
      <c r="B6213" s="540"/>
      <c r="C6213" s="540"/>
      <c r="D6213" s="540"/>
      <c r="E6213" s="540"/>
      <c r="F6213" s="542"/>
      <c r="G6213" s="506"/>
      <c r="H6213" s="543"/>
      <c r="I6213" s="543"/>
      <c r="J6213" s="543"/>
      <c r="K6213" s="549"/>
      <c r="L6213" s="549"/>
      <c r="M6213" s="549"/>
      <c r="N6213" s="543"/>
      <c r="O6213" s="543"/>
      <c r="P6213" s="507"/>
    </row>
    <row r="6214" spans="2:16" ht="18.75" customHeight="1">
      <c r="B6214" s="540"/>
      <c r="C6214" s="540"/>
      <c r="D6214" s="540"/>
      <c r="E6214" s="540"/>
      <c r="F6214" s="542"/>
      <c r="G6214" s="506"/>
      <c r="H6214" s="543"/>
      <c r="I6214" s="543"/>
      <c r="J6214" s="543"/>
      <c r="K6214" s="549"/>
      <c r="L6214" s="549"/>
      <c r="M6214" s="549"/>
      <c r="N6214" s="543"/>
      <c r="O6214" s="543"/>
      <c r="P6214" s="507"/>
    </row>
    <row r="6215" spans="2:16" ht="18.75" customHeight="1">
      <c r="B6215" s="540"/>
      <c r="C6215" s="540"/>
      <c r="D6215" s="540"/>
      <c r="E6215" s="540"/>
      <c r="F6215" s="542"/>
      <c r="G6215" s="506"/>
      <c r="H6215" s="543"/>
      <c r="I6215" s="543"/>
      <c r="J6215" s="543"/>
      <c r="K6215" s="549"/>
      <c r="L6215" s="549"/>
      <c r="M6215" s="549"/>
      <c r="N6215" s="543"/>
      <c r="O6215" s="543"/>
      <c r="P6215" s="507"/>
    </row>
    <row r="6216" spans="2:16" ht="18.75" customHeight="1">
      <c r="B6216" s="540"/>
      <c r="C6216" s="540"/>
      <c r="D6216" s="540"/>
      <c r="E6216" s="540"/>
      <c r="F6216" s="542"/>
      <c r="G6216" s="506"/>
      <c r="H6216" s="543"/>
      <c r="I6216" s="543"/>
      <c r="J6216" s="543"/>
      <c r="K6216" s="549"/>
      <c r="L6216" s="549"/>
      <c r="M6216" s="549"/>
      <c r="N6216" s="543"/>
      <c r="O6216" s="543"/>
      <c r="P6216" s="507"/>
    </row>
    <row r="6217" spans="2:16" ht="18.75" customHeight="1">
      <c r="B6217" s="540"/>
      <c r="C6217" s="540"/>
      <c r="D6217" s="540"/>
      <c r="E6217" s="540"/>
      <c r="F6217" s="542"/>
      <c r="G6217" s="506"/>
      <c r="H6217" s="543"/>
      <c r="I6217" s="543"/>
      <c r="J6217" s="543"/>
      <c r="K6217" s="549"/>
      <c r="L6217" s="549"/>
      <c r="M6217" s="549"/>
      <c r="N6217" s="543"/>
      <c r="O6217" s="543"/>
      <c r="P6217" s="507"/>
    </row>
    <row r="6218" spans="2:16" ht="18.75" customHeight="1">
      <c r="B6218" s="540"/>
      <c r="C6218" s="540"/>
      <c r="D6218" s="540"/>
      <c r="E6218" s="540"/>
      <c r="F6218" s="542"/>
      <c r="G6218" s="506"/>
      <c r="H6218" s="543"/>
      <c r="I6218" s="543"/>
      <c r="J6218" s="543"/>
      <c r="K6218" s="549"/>
      <c r="L6218" s="549"/>
      <c r="M6218" s="549"/>
      <c r="N6218" s="543"/>
      <c r="O6218" s="543"/>
      <c r="P6218" s="507"/>
    </row>
    <row r="6219" spans="2:16" ht="18.75" customHeight="1">
      <c r="B6219" s="540"/>
      <c r="C6219" s="540"/>
      <c r="D6219" s="540"/>
      <c r="E6219" s="540"/>
      <c r="F6219" s="542"/>
      <c r="G6219" s="506"/>
      <c r="H6219" s="543"/>
      <c r="I6219" s="543"/>
      <c r="J6219" s="543"/>
      <c r="K6219" s="549"/>
      <c r="L6219" s="549"/>
      <c r="M6219" s="549"/>
      <c r="N6219" s="543"/>
      <c r="O6219" s="543"/>
      <c r="P6219" s="507"/>
    </row>
    <row r="6220" spans="2:16" ht="18.75" customHeight="1">
      <c r="B6220" s="540"/>
      <c r="C6220" s="540"/>
      <c r="D6220" s="540"/>
      <c r="E6220" s="540"/>
      <c r="F6220" s="542"/>
      <c r="G6220" s="506"/>
      <c r="H6220" s="543"/>
      <c r="I6220" s="543"/>
      <c r="J6220" s="543"/>
      <c r="K6220" s="549"/>
      <c r="L6220" s="549"/>
      <c r="M6220" s="549"/>
      <c r="N6220" s="543"/>
      <c r="O6220" s="543"/>
      <c r="P6220" s="507"/>
    </row>
    <row r="6221" spans="2:16" ht="18.75" customHeight="1">
      <c r="B6221" s="540"/>
      <c r="C6221" s="540"/>
      <c r="D6221" s="540"/>
      <c r="E6221" s="540"/>
      <c r="F6221" s="542"/>
      <c r="G6221" s="506"/>
      <c r="H6221" s="543"/>
      <c r="I6221" s="543"/>
      <c r="J6221" s="543"/>
      <c r="K6221" s="549"/>
      <c r="L6221" s="549"/>
      <c r="M6221" s="549"/>
      <c r="N6221" s="543"/>
      <c r="O6221" s="543"/>
      <c r="P6221" s="507"/>
    </row>
    <row r="6222" spans="2:16" ht="18.75" customHeight="1">
      <c r="B6222" s="540"/>
      <c r="C6222" s="540"/>
      <c r="D6222" s="540"/>
      <c r="E6222" s="540"/>
      <c r="F6222" s="542"/>
      <c r="G6222" s="506"/>
      <c r="H6222" s="543"/>
      <c r="I6222" s="543"/>
      <c r="J6222" s="543"/>
      <c r="K6222" s="549"/>
      <c r="L6222" s="549"/>
      <c r="M6222" s="549"/>
      <c r="N6222" s="543"/>
      <c r="O6222" s="543"/>
      <c r="P6222" s="507"/>
    </row>
    <row r="6223" spans="2:16" ht="18.75" customHeight="1">
      <c r="B6223" s="540"/>
      <c r="C6223" s="540"/>
      <c r="D6223" s="540"/>
      <c r="E6223" s="540"/>
      <c r="F6223" s="542"/>
      <c r="G6223" s="506"/>
      <c r="H6223" s="543"/>
      <c r="I6223" s="543"/>
      <c r="J6223" s="543"/>
      <c r="K6223" s="549"/>
      <c r="L6223" s="549"/>
      <c r="M6223" s="549"/>
      <c r="N6223" s="543"/>
      <c r="O6223" s="543"/>
      <c r="P6223" s="507"/>
    </row>
    <row r="6224" spans="2:16" ht="18.75" customHeight="1">
      <c r="B6224" s="540"/>
      <c r="C6224" s="540"/>
      <c r="D6224" s="540"/>
      <c r="E6224" s="540"/>
      <c r="F6224" s="542"/>
      <c r="G6224" s="506"/>
      <c r="H6224" s="543"/>
      <c r="I6224" s="543"/>
      <c r="J6224" s="543"/>
      <c r="K6224" s="549"/>
      <c r="L6224" s="549"/>
      <c r="M6224" s="549"/>
      <c r="N6224" s="543"/>
      <c r="O6224" s="543"/>
      <c r="P6224" s="507"/>
    </row>
    <row r="6225" spans="2:16" ht="18.75" customHeight="1">
      <c r="B6225" s="540"/>
      <c r="C6225" s="540"/>
      <c r="D6225" s="540"/>
      <c r="E6225" s="540"/>
      <c r="F6225" s="542"/>
      <c r="G6225" s="506"/>
      <c r="H6225" s="543"/>
      <c r="I6225" s="543"/>
      <c r="J6225" s="543"/>
      <c r="K6225" s="549"/>
      <c r="L6225" s="549"/>
      <c r="M6225" s="549"/>
      <c r="N6225" s="543"/>
      <c r="O6225" s="543"/>
      <c r="P6225" s="507"/>
    </row>
    <row r="6226" spans="2:16" ht="18.75" customHeight="1">
      <c r="B6226" s="540"/>
      <c r="C6226" s="540"/>
      <c r="D6226" s="540"/>
      <c r="E6226" s="540"/>
      <c r="F6226" s="542"/>
      <c r="G6226" s="506"/>
      <c r="H6226" s="543"/>
      <c r="I6226" s="543"/>
      <c r="J6226" s="543"/>
      <c r="K6226" s="549"/>
      <c r="L6226" s="549"/>
      <c r="M6226" s="549"/>
      <c r="N6226" s="543"/>
      <c r="O6226" s="543"/>
      <c r="P6226" s="507"/>
    </row>
    <row r="6227" spans="2:16" ht="18.75" customHeight="1">
      <c r="B6227" s="540"/>
      <c r="C6227" s="540"/>
      <c r="D6227" s="540"/>
      <c r="E6227" s="540"/>
      <c r="F6227" s="542"/>
      <c r="G6227" s="506"/>
      <c r="H6227" s="543"/>
      <c r="I6227" s="543"/>
      <c r="J6227" s="543"/>
      <c r="K6227" s="549"/>
      <c r="L6227" s="549"/>
      <c r="M6227" s="549"/>
      <c r="N6227" s="543"/>
      <c r="O6227" s="543"/>
      <c r="P6227" s="507"/>
    </row>
    <row r="6228" spans="2:16" ht="18.75" customHeight="1">
      <c r="B6228" s="540"/>
      <c r="C6228" s="540"/>
      <c r="D6228" s="540"/>
      <c r="E6228" s="540"/>
      <c r="F6228" s="542"/>
      <c r="G6228" s="506"/>
      <c r="H6228" s="543"/>
      <c r="I6228" s="543"/>
      <c r="J6228" s="543"/>
      <c r="K6228" s="549"/>
      <c r="L6228" s="549"/>
      <c r="M6228" s="549"/>
      <c r="N6228" s="543"/>
      <c r="O6228" s="543"/>
      <c r="P6228" s="507"/>
    </row>
    <row r="6229" spans="2:16" ht="18.75" customHeight="1">
      <c r="B6229" s="540"/>
      <c r="C6229" s="540"/>
      <c r="D6229" s="540"/>
      <c r="E6229" s="540"/>
      <c r="F6229" s="542"/>
      <c r="G6229" s="506"/>
      <c r="H6229" s="543"/>
      <c r="I6229" s="543"/>
      <c r="J6229" s="543"/>
      <c r="K6229" s="549"/>
      <c r="L6229" s="549"/>
      <c r="M6229" s="549"/>
      <c r="N6229" s="543"/>
      <c r="O6229" s="543"/>
      <c r="P6229" s="507"/>
    </row>
    <row r="6230" spans="2:16" ht="18.75" customHeight="1">
      <c r="B6230" s="540"/>
      <c r="C6230" s="540"/>
      <c r="D6230" s="540"/>
      <c r="E6230" s="540"/>
      <c r="F6230" s="542"/>
      <c r="G6230" s="506"/>
      <c r="H6230" s="543"/>
      <c r="I6230" s="543"/>
      <c r="J6230" s="543"/>
      <c r="K6230" s="549"/>
      <c r="L6230" s="549"/>
      <c r="M6230" s="549"/>
      <c r="N6230" s="543"/>
      <c r="O6230" s="543"/>
      <c r="P6230" s="507"/>
    </row>
    <row r="6231" spans="2:16" ht="18.75" customHeight="1">
      <c r="B6231" s="540"/>
      <c r="C6231" s="540"/>
      <c r="D6231" s="540"/>
      <c r="E6231" s="540"/>
      <c r="F6231" s="542"/>
      <c r="G6231" s="506"/>
      <c r="H6231" s="543"/>
      <c r="I6231" s="543"/>
      <c r="J6231" s="543"/>
      <c r="K6231" s="549"/>
      <c r="L6231" s="549"/>
      <c r="M6231" s="549"/>
      <c r="N6231" s="543"/>
      <c r="O6231" s="543"/>
      <c r="P6231" s="507"/>
    </row>
    <row r="6232" spans="2:16" ht="18.75" customHeight="1">
      <c r="B6232" s="540"/>
      <c r="C6232" s="540"/>
      <c r="D6232" s="540"/>
      <c r="E6232" s="540"/>
      <c r="F6232" s="542"/>
      <c r="G6232" s="506"/>
      <c r="H6232" s="543"/>
      <c r="I6232" s="543"/>
      <c r="J6232" s="543"/>
      <c r="K6232" s="549"/>
      <c r="L6232" s="549"/>
      <c r="M6232" s="549"/>
      <c r="N6232" s="543"/>
      <c r="O6232" s="543"/>
      <c r="P6232" s="507"/>
    </row>
    <row r="6233" spans="2:16" ht="18.75" customHeight="1">
      <c r="B6233" s="540"/>
      <c r="C6233" s="540"/>
      <c r="D6233" s="540"/>
      <c r="E6233" s="540"/>
      <c r="F6233" s="542"/>
      <c r="G6233" s="506"/>
      <c r="H6233" s="543"/>
      <c r="I6233" s="543"/>
      <c r="J6233" s="543"/>
      <c r="K6233" s="549"/>
      <c r="L6233" s="549"/>
      <c r="M6233" s="549"/>
      <c r="N6233" s="543"/>
      <c r="O6233" s="543"/>
      <c r="P6233" s="507"/>
    </row>
    <row r="6234" spans="2:16" ht="18.75" customHeight="1">
      <c r="B6234" s="540"/>
      <c r="C6234" s="540"/>
      <c r="D6234" s="540"/>
      <c r="E6234" s="540"/>
      <c r="F6234" s="542"/>
      <c r="G6234" s="506"/>
      <c r="H6234" s="543"/>
      <c r="I6234" s="543"/>
      <c r="J6234" s="543"/>
      <c r="K6234" s="549"/>
      <c r="L6234" s="549"/>
      <c r="M6234" s="549"/>
      <c r="N6234" s="543"/>
      <c r="O6234" s="543"/>
      <c r="P6234" s="507"/>
    </row>
    <row r="6235" spans="2:16" ht="18.75" customHeight="1">
      <c r="B6235" s="540"/>
      <c r="C6235" s="540"/>
      <c r="D6235" s="540"/>
      <c r="E6235" s="540"/>
      <c r="F6235" s="542"/>
      <c r="G6235" s="506"/>
      <c r="H6235" s="543"/>
      <c r="I6235" s="543"/>
      <c r="J6235" s="543"/>
      <c r="K6235" s="549"/>
      <c r="L6235" s="549"/>
      <c r="M6235" s="549"/>
      <c r="N6235" s="543"/>
      <c r="O6235" s="543"/>
      <c r="P6235" s="507"/>
    </row>
    <row r="6236" spans="2:16" ht="18.75" customHeight="1">
      <c r="B6236" s="540"/>
      <c r="C6236" s="540"/>
      <c r="D6236" s="540"/>
      <c r="E6236" s="540"/>
      <c r="F6236" s="542"/>
      <c r="G6236" s="506"/>
      <c r="H6236" s="543"/>
      <c r="I6236" s="543"/>
      <c r="J6236" s="543"/>
      <c r="K6236" s="549"/>
      <c r="L6236" s="549"/>
      <c r="M6236" s="549"/>
      <c r="N6236" s="543"/>
      <c r="O6236" s="543"/>
      <c r="P6236" s="507"/>
    </row>
    <row r="6237" spans="2:16" ht="18.75" customHeight="1">
      <c r="B6237" s="540"/>
      <c r="C6237" s="540"/>
      <c r="D6237" s="540"/>
      <c r="E6237" s="540"/>
      <c r="F6237" s="542"/>
      <c r="G6237" s="506"/>
      <c r="H6237" s="543"/>
      <c r="I6237" s="543"/>
      <c r="J6237" s="543"/>
      <c r="K6237" s="549"/>
      <c r="L6237" s="549"/>
      <c r="M6237" s="549"/>
      <c r="N6237" s="543"/>
      <c r="O6237" s="543"/>
      <c r="P6237" s="507"/>
    </row>
    <row r="6238" spans="2:16" ht="18.75" customHeight="1">
      <c r="B6238" s="540"/>
      <c r="C6238" s="540"/>
      <c r="D6238" s="540"/>
      <c r="E6238" s="540"/>
      <c r="F6238" s="542"/>
      <c r="G6238" s="506"/>
      <c r="H6238" s="543"/>
      <c r="I6238" s="543"/>
      <c r="J6238" s="543"/>
      <c r="K6238" s="549"/>
      <c r="L6238" s="549"/>
      <c r="M6238" s="549"/>
      <c r="N6238" s="543"/>
      <c r="O6238" s="543"/>
      <c r="P6238" s="507"/>
    </row>
    <row r="6239" spans="2:16" ht="18.75" customHeight="1">
      <c r="B6239" s="540"/>
      <c r="C6239" s="540"/>
      <c r="D6239" s="540"/>
      <c r="E6239" s="540"/>
      <c r="F6239" s="542"/>
      <c r="G6239" s="506"/>
      <c r="H6239" s="543"/>
      <c r="I6239" s="543"/>
      <c r="J6239" s="543"/>
      <c r="K6239" s="549"/>
      <c r="L6239" s="549"/>
      <c r="M6239" s="549"/>
      <c r="N6239" s="543"/>
      <c r="O6239" s="543"/>
      <c r="P6239" s="507"/>
    </row>
    <row r="6240" spans="2:16" ht="18.75" customHeight="1">
      <c r="B6240" s="540"/>
      <c r="C6240" s="540"/>
      <c r="D6240" s="540"/>
      <c r="E6240" s="540"/>
      <c r="F6240" s="542"/>
      <c r="G6240" s="506"/>
      <c r="H6240" s="543"/>
      <c r="I6240" s="543"/>
      <c r="J6240" s="543"/>
      <c r="K6240" s="549"/>
      <c r="L6240" s="549"/>
      <c r="M6240" s="549"/>
      <c r="N6240" s="543"/>
      <c r="O6240" s="543"/>
      <c r="P6240" s="507"/>
    </row>
    <row r="6241" spans="2:16" ht="18.75" customHeight="1">
      <c r="B6241" s="540"/>
      <c r="C6241" s="540"/>
      <c r="D6241" s="540"/>
      <c r="E6241" s="540"/>
      <c r="F6241" s="542"/>
      <c r="G6241" s="506"/>
      <c r="H6241" s="543"/>
      <c r="I6241" s="543"/>
      <c r="J6241" s="543"/>
      <c r="K6241" s="549"/>
      <c r="L6241" s="549"/>
      <c r="M6241" s="549"/>
      <c r="N6241" s="543"/>
      <c r="O6241" s="543"/>
      <c r="P6241" s="507"/>
    </row>
    <row r="6242" spans="2:16" ht="18.75" customHeight="1">
      <c r="B6242" s="540"/>
      <c r="C6242" s="540"/>
      <c r="D6242" s="540"/>
      <c r="E6242" s="540"/>
      <c r="F6242" s="542"/>
      <c r="G6242" s="506"/>
      <c r="H6242" s="543"/>
      <c r="I6242" s="543"/>
      <c r="J6242" s="543"/>
      <c r="K6242" s="549"/>
      <c r="L6242" s="549"/>
      <c r="M6242" s="549"/>
      <c r="N6242" s="543"/>
      <c r="O6242" s="543"/>
      <c r="P6242" s="507"/>
    </row>
    <row r="6243" spans="2:16" ht="18.75" customHeight="1">
      <c r="B6243" s="540"/>
      <c r="C6243" s="540"/>
      <c r="D6243" s="540"/>
      <c r="E6243" s="540"/>
      <c r="F6243" s="542"/>
      <c r="G6243" s="506"/>
      <c r="H6243" s="543"/>
      <c r="I6243" s="543"/>
      <c r="J6243" s="543"/>
      <c r="K6243" s="549"/>
      <c r="L6243" s="549"/>
      <c r="M6243" s="549"/>
      <c r="N6243" s="543"/>
      <c r="O6243" s="543"/>
      <c r="P6243" s="507"/>
    </row>
    <row r="6244" spans="2:16" ht="18.75" customHeight="1">
      <c r="B6244" s="540"/>
      <c r="C6244" s="540"/>
      <c r="D6244" s="540"/>
      <c r="E6244" s="540"/>
      <c r="F6244" s="542"/>
      <c r="G6244" s="506"/>
      <c r="H6244" s="543"/>
      <c r="I6244" s="543"/>
      <c r="J6244" s="543"/>
      <c r="K6244" s="549"/>
      <c r="L6244" s="549"/>
      <c r="M6244" s="549"/>
      <c r="N6244" s="543"/>
      <c r="O6244" s="543"/>
      <c r="P6244" s="507"/>
    </row>
    <row r="6245" spans="2:16" ht="18.75" customHeight="1">
      <c r="B6245" s="540"/>
      <c r="C6245" s="540"/>
      <c r="D6245" s="540"/>
      <c r="E6245" s="540"/>
      <c r="F6245" s="542"/>
      <c r="G6245" s="506"/>
      <c r="H6245" s="543"/>
      <c r="I6245" s="543"/>
      <c r="J6245" s="543"/>
      <c r="K6245" s="549"/>
      <c r="L6245" s="549"/>
      <c r="M6245" s="549"/>
      <c r="N6245" s="543"/>
      <c r="O6245" s="543"/>
      <c r="P6245" s="507"/>
    </row>
    <row r="6246" spans="2:16" ht="18.75" customHeight="1">
      <c r="B6246" s="540"/>
      <c r="C6246" s="540"/>
      <c r="D6246" s="540"/>
      <c r="E6246" s="540"/>
      <c r="F6246" s="542"/>
      <c r="G6246" s="506"/>
      <c r="H6246" s="543"/>
      <c r="I6246" s="543"/>
      <c r="J6246" s="543"/>
      <c r="K6246" s="549"/>
      <c r="L6246" s="549"/>
      <c r="M6246" s="549"/>
      <c r="N6246" s="543"/>
      <c r="O6246" s="543"/>
      <c r="P6246" s="507"/>
    </row>
    <row r="6247" spans="2:16" ht="18.75" customHeight="1">
      <c r="B6247" s="540"/>
      <c r="C6247" s="540"/>
      <c r="D6247" s="540"/>
      <c r="E6247" s="540"/>
      <c r="F6247" s="542"/>
      <c r="G6247" s="506"/>
      <c r="H6247" s="543"/>
      <c r="I6247" s="543"/>
      <c r="J6247" s="543"/>
      <c r="K6247" s="549"/>
      <c r="L6247" s="549"/>
      <c r="M6247" s="549"/>
      <c r="N6247" s="543"/>
      <c r="O6247" s="543"/>
      <c r="P6247" s="507"/>
    </row>
    <row r="6248" spans="2:16" ht="18.75" customHeight="1">
      <c r="B6248" s="540"/>
      <c r="C6248" s="540"/>
      <c r="D6248" s="540"/>
      <c r="E6248" s="540"/>
      <c r="F6248" s="542"/>
      <c r="G6248" s="506"/>
      <c r="H6248" s="543"/>
      <c r="I6248" s="543"/>
      <c r="J6248" s="543"/>
      <c r="K6248" s="549"/>
      <c r="L6248" s="549"/>
      <c r="M6248" s="549"/>
      <c r="N6248" s="543"/>
      <c r="O6248" s="543"/>
      <c r="P6248" s="507"/>
    </row>
    <row r="6249" spans="2:16" ht="18.75" customHeight="1">
      <c r="B6249" s="540"/>
      <c r="C6249" s="540"/>
      <c r="D6249" s="540"/>
      <c r="E6249" s="540"/>
      <c r="F6249" s="542"/>
      <c r="G6249" s="506"/>
      <c r="H6249" s="543"/>
      <c r="I6249" s="543"/>
      <c r="J6249" s="543"/>
      <c r="K6249" s="549"/>
      <c r="L6249" s="549"/>
      <c r="M6249" s="549"/>
      <c r="N6249" s="543"/>
      <c r="O6249" s="543"/>
      <c r="P6249" s="507"/>
    </row>
    <row r="6250" spans="2:16" ht="18.75" customHeight="1">
      <c r="B6250" s="540"/>
      <c r="C6250" s="540"/>
      <c r="D6250" s="540"/>
      <c r="E6250" s="540"/>
      <c r="F6250" s="542"/>
      <c r="G6250" s="506"/>
      <c r="H6250" s="543"/>
      <c r="I6250" s="543"/>
      <c r="J6250" s="543"/>
      <c r="K6250" s="549"/>
      <c r="L6250" s="549"/>
      <c r="M6250" s="549"/>
      <c r="N6250" s="543"/>
      <c r="O6250" s="543"/>
      <c r="P6250" s="507"/>
    </row>
    <row r="6251" spans="2:16" ht="18.75" customHeight="1">
      <c r="B6251" s="540"/>
      <c r="C6251" s="540"/>
      <c r="D6251" s="540"/>
      <c r="E6251" s="540"/>
      <c r="F6251" s="542"/>
      <c r="G6251" s="506"/>
      <c r="H6251" s="543"/>
      <c r="I6251" s="543"/>
      <c r="J6251" s="543"/>
      <c r="K6251" s="549"/>
      <c r="L6251" s="549"/>
      <c r="M6251" s="549"/>
      <c r="N6251" s="543"/>
      <c r="O6251" s="543"/>
      <c r="P6251" s="507"/>
    </row>
    <row r="6252" spans="2:16" ht="18.75" customHeight="1">
      <c r="B6252" s="540"/>
      <c r="C6252" s="540"/>
      <c r="D6252" s="540"/>
      <c r="E6252" s="540"/>
      <c r="F6252" s="542"/>
      <c r="G6252" s="506"/>
      <c r="H6252" s="543"/>
      <c r="I6252" s="543"/>
      <c r="J6252" s="543"/>
      <c r="K6252" s="549"/>
      <c r="L6252" s="549"/>
      <c r="M6252" s="549"/>
      <c r="N6252" s="543"/>
      <c r="O6252" s="543"/>
      <c r="P6252" s="507"/>
    </row>
    <row r="6253" spans="2:16" ht="18.75" customHeight="1">
      <c r="B6253" s="540"/>
      <c r="C6253" s="540"/>
      <c r="D6253" s="540"/>
      <c r="E6253" s="540"/>
      <c r="F6253" s="542"/>
      <c r="G6253" s="506"/>
      <c r="H6253" s="543"/>
      <c r="I6253" s="543"/>
      <c r="J6253" s="543"/>
      <c r="K6253" s="549"/>
      <c r="L6253" s="549"/>
      <c r="M6253" s="549"/>
      <c r="N6253" s="543"/>
      <c r="O6253" s="543"/>
      <c r="P6253" s="507"/>
    </row>
    <row r="6254" spans="2:16" ht="18.75" customHeight="1">
      <c r="B6254" s="540"/>
      <c r="C6254" s="540"/>
      <c r="D6254" s="540"/>
      <c r="E6254" s="540"/>
      <c r="F6254" s="542"/>
      <c r="G6254" s="506"/>
      <c r="H6254" s="543"/>
      <c r="I6254" s="543"/>
      <c r="J6254" s="543"/>
      <c r="K6254" s="549"/>
      <c r="L6254" s="549"/>
      <c r="M6254" s="549"/>
      <c r="N6254" s="543"/>
      <c r="O6254" s="543"/>
      <c r="P6254" s="507"/>
    </row>
    <row r="6255" spans="2:16" ht="18.75" customHeight="1">
      <c r="B6255" s="540"/>
      <c r="C6255" s="540"/>
      <c r="D6255" s="540"/>
      <c r="E6255" s="540"/>
      <c r="F6255" s="542"/>
      <c r="G6255" s="506"/>
      <c r="H6255" s="543"/>
      <c r="I6255" s="543"/>
      <c r="J6255" s="543"/>
      <c r="K6255" s="549"/>
      <c r="L6255" s="549"/>
      <c r="M6255" s="549"/>
      <c r="N6255" s="543"/>
      <c r="O6255" s="543"/>
      <c r="P6255" s="507"/>
    </row>
    <row r="6256" spans="2:16" ht="18.75" customHeight="1">
      <c r="B6256" s="540"/>
      <c r="C6256" s="540"/>
      <c r="D6256" s="540"/>
      <c r="E6256" s="540"/>
      <c r="F6256" s="542"/>
      <c r="G6256" s="506"/>
      <c r="H6256" s="543"/>
      <c r="I6256" s="543"/>
      <c r="J6256" s="543"/>
      <c r="K6256" s="549"/>
      <c r="L6256" s="549"/>
      <c r="M6256" s="549"/>
      <c r="N6256" s="543"/>
      <c r="O6256" s="543"/>
      <c r="P6256" s="507"/>
    </row>
    <row r="6257" spans="2:16" ht="18.75" customHeight="1">
      <c r="B6257" s="540"/>
      <c r="C6257" s="540"/>
      <c r="D6257" s="540"/>
      <c r="E6257" s="540"/>
      <c r="F6257" s="542"/>
      <c r="G6257" s="506"/>
      <c r="H6257" s="543"/>
      <c r="I6257" s="543"/>
      <c r="J6257" s="543"/>
      <c r="K6257" s="549"/>
      <c r="L6257" s="549"/>
      <c r="M6257" s="549"/>
      <c r="N6257" s="543"/>
      <c r="O6257" s="543"/>
      <c r="P6257" s="507"/>
    </row>
    <row r="6258" spans="2:16" ht="18.75" customHeight="1">
      <c r="B6258" s="540"/>
      <c r="C6258" s="540"/>
      <c r="D6258" s="540"/>
      <c r="E6258" s="540"/>
      <c r="F6258" s="542"/>
      <c r="G6258" s="506"/>
      <c r="H6258" s="543"/>
      <c r="I6258" s="543"/>
      <c r="J6258" s="543"/>
      <c r="K6258" s="549"/>
      <c r="L6258" s="549"/>
      <c r="M6258" s="549"/>
      <c r="N6258" s="543"/>
      <c r="O6258" s="543"/>
      <c r="P6258" s="507"/>
    </row>
    <row r="6259" spans="2:16" ht="18.75" customHeight="1">
      <c r="B6259" s="540"/>
      <c r="C6259" s="540"/>
      <c r="D6259" s="540"/>
      <c r="E6259" s="540"/>
      <c r="F6259" s="542"/>
      <c r="G6259" s="506"/>
      <c r="H6259" s="543"/>
      <c r="I6259" s="543"/>
      <c r="J6259" s="543"/>
      <c r="K6259" s="549"/>
      <c r="L6259" s="549"/>
      <c r="M6259" s="549"/>
      <c r="N6259" s="543"/>
      <c r="O6259" s="543"/>
      <c r="P6259" s="507"/>
    </row>
    <row r="6260" spans="2:16" ht="18.75" customHeight="1">
      <c r="B6260" s="540"/>
      <c r="C6260" s="540"/>
      <c r="D6260" s="540"/>
      <c r="E6260" s="540"/>
      <c r="F6260" s="542"/>
      <c r="G6260" s="506"/>
      <c r="H6260" s="543"/>
      <c r="I6260" s="543"/>
      <c r="J6260" s="543"/>
      <c r="K6260" s="549"/>
      <c r="L6260" s="549"/>
      <c r="M6260" s="549"/>
      <c r="N6260" s="543"/>
      <c r="O6260" s="543"/>
      <c r="P6260" s="507"/>
    </row>
    <row r="6261" spans="2:16" ht="18.75" customHeight="1">
      <c r="B6261" s="540"/>
      <c r="C6261" s="540"/>
      <c r="D6261" s="540"/>
      <c r="E6261" s="540"/>
      <c r="F6261" s="542"/>
      <c r="G6261" s="506"/>
      <c r="H6261" s="543"/>
      <c r="I6261" s="543"/>
      <c r="J6261" s="543"/>
      <c r="K6261" s="549"/>
      <c r="L6261" s="549"/>
      <c r="M6261" s="549"/>
      <c r="N6261" s="543"/>
      <c r="O6261" s="543"/>
      <c r="P6261" s="507"/>
    </row>
    <row r="6262" spans="2:16" ht="18.75" customHeight="1">
      <c r="B6262" s="540"/>
      <c r="C6262" s="540"/>
      <c r="D6262" s="540"/>
      <c r="E6262" s="540"/>
      <c r="F6262" s="542"/>
      <c r="G6262" s="506"/>
      <c r="H6262" s="543"/>
      <c r="I6262" s="543"/>
      <c r="J6262" s="543"/>
      <c r="K6262" s="549"/>
      <c r="L6262" s="549"/>
      <c r="M6262" s="549"/>
      <c r="N6262" s="543"/>
      <c r="O6262" s="543"/>
      <c r="P6262" s="507"/>
    </row>
    <row r="6263" spans="2:16" ht="18.75" customHeight="1">
      <c r="B6263" s="540"/>
      <c r="C6263" s="540"/>
      <c r="D6263" s="540"/>
      <c r="E6263" s="540"/>
      <c r="F6263" s="542"/>
      <c r="G6263" s="506"/>
      <c r="H6263" s="543"/>
      <c r="I6263" s="543"/>
      <c r="J6263" s="543"/>
      <c r="K6263" s="549"/>
      <c r="L6263" s="549"/>
      <c r="M6263" s="549"/>
      <c r="N6263" s="543"/>
      <c r="O6263" s="543"/>
      <c r="P6263" s="507"/>
    </row>
    <row r="6264" spans="2:16" ht="18.75" customHeight="1">
      <c r="B6264" s="540"/>
      <c r="C6264" s="540"/>
      <c r="D6264" s="540"/>
      <c r="E6264" s="540"/>
      <c r="F6264" s="542"/>
      <c r="G6264" s="506"/>
      <c r="H6264" s="543"/>
      <c r="I6264" s="543"/>
      <c r="J6264" s="543"/>
      <c r="K6264" s="549"/>
      <c r="L6264" s="549"/>
      <c r="M6264" s="549"/>
      <c r="N6264" s="543"/>
      <c r="O6264" s="543"/>
      <c r="P6264" s="507"/>
    </row>
    <row r="6265" spans="2:16" ht="18.75" customHeight="1">
      <c r="B6265" s="540"/>
      <c r="C6265" s="540"/>
      <c r="D6265" s="540"/>
      <c r="E6265" s="540"/>
      <c r="F6265" s="542"/>
      <c r="G6265" s="506"/>
      <c r="H6265" s="543"/>
      <c r="I6265" s="543"/>
      <c r="J6265" s="543"/>
      <c r="K6265" s="549"/>
      <c r="L6265" s="549"/>
      <c r="M6265" s="549"/>
      <c r="N6265" s="543"/>
      <c r="O6265" s="543"/>
      <c r="P6265" s="507"/>
    </row>
    <row r="6266" spans="2:16" ht="18.75" customHeight="1">
      <c r="B6266" s="540"/>
      <c r="C6266" s="540"/>
      <c r="D6266" s="540"/>
      <c r="E6266" s="540"/>
      <c r="F6266" s="542"/>
      <c r="G6266" s="506"/>
      <c r="H6266" s="543"/>
      <c r="I6266" s="543"/>
      <c r="J6266" s="543"/>
      <c r="K6266" s="549"/>
      <c r="L6266" s="549"/>
      <c r="M6266" s="549"/>
      <c r="N6266" s="543"/>
      <c r="O6266" s="543"/>
      <c r="P6266" s="507"/>
    </row>
    <row r="6267" spans="2:16" ht="18.75" customHeight="1">
      <c r="B6267" s="540"/>
      <c r="C6267" s="540"/>
      <c r="D6267" s="540"/>
      <c r="E6267" s="540"/>
      <c r="F6267" s="542"/>
      <c r="G6267" s="506"/>
      <c r="H6267" s="543"/>
      <c r="I6267" s="543"/>
      <c r="J6267" s="543"/>
      <c r="K6267" s="549"/>
      <c r="L6267" s="549"/>
      <c r="M6267" s="549"/>
      <c r="N6267" s="543"/>
      <c r="O6267" s="543"/>
      <c r="P6267" s="507"/>
    </row>
    <row r="6268" spans="2:16" ht="18.75" customHeight="1">
      <c r="B6268" s="540"/>
      <c r="C6268" s="540"/>
      <c r="D6268" s="540"/>
      <c r="E6268" s="540"/>
      <c r="F6268" s="542"/>
      <c r="G6268" s="506"/>
      <c r="H6268" s="543"/>
      <c r="I6268" s="543"/>
      <c r="J6268" s="543"/>
      <c r="K6268" s="549"/>
      <c r="L6268" s="549"/>
      <c r="M6268" s="549"/>
      <c r="N6268" s="543"/>
      <c r="O6268" s="543"/>
      <c r="P6268" s="507"/>
    </row>
    <row r="6269" spans="2:16" ht="18.75" customHeight="1">
      <c r="B6269" s="540"/>
      <c r="C6269" s="540"/>
      <c r="D6269" s="540"/>
      <c r="E6269" s="540"/>
      <c r="F6269" s="542"/>
      <c r="G6269" s="506"/>
      <c r="H6269" s="543"/>
      <c r="I6269" s="543"/>
      <c r="J6269" s="543"/>
      <c r="K6269" s="549"/>
      <c r="L6269" s="549"/>
      <c r="M6269" s="549"/>
      <c r="N6269" s="543"/>
      <c r="O6269" s="543"/>
      <c r="P6269" s="507"/>
    </row>
    <row r="6270" spans="2:16" ht="18.75" customHeight="1">
      <c r="B6270" s="540"/>
      <c r="C6270" s="540"/>
      <c r="D6270" s="540"/>
      <c r="E6270" s="540"/>
      <c r="F6270" s="542"/>
      <c r="G6270" s="506"/>
      <c r="H6270" s="543"/>
      <c r="I6270" s="543"/>
      <c r="J6270" s="543"/>
      <c r="K6270" s="549"/>
      <c r="L6270" s="549"/>
      <c r="M6270" s="549"/>
      <c r="N6270" s="543"/>
      <c r="O6270" s="543"/>
      <c r="P6270" s="507"/>
    </row>
    <row r="6271" spans="2:16" ht="18.75" customHeight="1">
      <c r="B6271" s="540"/>
      <c r="C6271" s="540"/>
      <c r="D6271" s="540"/>
      <c r="E6271" s="540"/>
      <c r="F6271" s="542"/>
      <c r="G6271" s="506"/>
      <c r="H6271" s="543"/>
      <c r="I6271" s="543"/>
      <c r="J6271" s="543"/>
      <c r="K6271" s="549"/>
      <c r="L6271" s="549"/>
      <c r="M6271" s="549"/>
      <c r="N6271" s="543"/>
      <c r="O6271" s="543"/>
      <c r="P6271" s="507"/>
    </row>
    <row r="6272" spans="2:16" ht="18.75" customHeight="1">
      <c r="B6272" s="540"/>
      <c r="C6272" s="540"/>
      <c r="D6272" s="540"/>
      <c r="E6272" s="540"/>
      <c r="F6272" s="542"/>
      <c r="G6272" s="506"/>
      <c r="H6272" s="543"/>
      <c r="I6272" s="543"/>
      <c r="J6272" s="543"/>
      <c r="K6272" s="549"/>
      <c r="L6272" s="549"/>
      <c r="M6272" s="549"/>
      <c r="N6272" s="543"/>
      <c r="O6272" s="543"/>
      <c r="P6272" s="507"/>
    </row>
    <row r="6273" spans="2:16" ht="18.75" customHeight="1">
      <c r="B6273" s="540"/>
      <c r="C6273" s="540"/>
      <c r="D6273" s="540"/>
      <c r="E6273" s="540"/>
      <c r="F6273" s="542"/>
      <c r="G6273" s="506"/>
      <c r="H6273" s="543"/>
      <c r="I6273" s="543"/>
      <c r="J6273" s="543"/>
      <c r="K6273" s="549"/>
      <c r="L6273" s="549"/>
      <c r="M6273" s="549"/>
      <c r="N6273" s="543"/>
      <c r="O6273" s="543"/>
      <c r="P6273" s="507"/>
    </row>
    <row r="6274" spans="2:16" ht="18.75" customHeight="1">
      <c r="B6274" s="540"/>
      <c r="C6274" s="540"/>
      <c r="D6274" s="540"/>
      <c r="E6274" s="540"/>
      <c r="F6274" s="542"/>
      <c r="G6274" s="506"/>
      <c r="H6274" s="543"/>
      <c r="I6274" s="543"/>
      <c r="J6274" s="543"/>
      <c r="K6274" s="549"/>
      <c r="L6274" s="549"/>
      <c r="M6274" s="549"/>
      <c r="N6274" s="543"/>
      <c r="O6274" s="543"/>
      <c r="P6274" s="507"/>
    </row>
    <row r="6275" spans="2:16" ht="18.75" customHeight="1">
      <c r="B6275" s="540"/>
      <c r="C6275" s="540"/>
      <c r="D6275" s="540"/>
      <c r="E6275" s="540"/>
      <c r="F6275" s="542"/>
      <c r="G6275" s="506"/>
      <c r="H6275" s="543"/>
      <c r="I6275" s="543"/>
      <c r="J6275" s="543"/>
      <c r="K6275" s="549"/>
      <c r="L6275" s="549"/>
      <c r="M6275" s="549"/>
      <c r="N6275" s="543"/>
      <c r="O6275" s="543"/>
      <c r="P6275" s="507"/>
    </row>
    <row r="6276" spans="2:16" ht="18.75" customHeight="1">
      <c r="B6276" s="540"/>
      <c r="C6276" s="540"/>
      <c r="D6276" s="540"/>
      <c r="E6276" s="540"/>
      <c r="F6276" s="542"/>
      <c r="G6276" s="506"/>
      <c r="H6276" s="543"/>
      <c r="I6276" s="543"/>
      <c r="J6276" s="543"/>
      <c r="K6276" s="549"/>
      <c r="L6276" s="549"/>
      <c r="M6276" s="549"/>
      <c r="N6276" s="543"/>
      <c r="O6276" s="543"/>
      <c r="P6276" s="507"/>
    </row>
    <row r="6277" spans="2:16" ht="18.75" customHeight="1">
      <c r="B6277" s="540"/>
      <c r="C6277" s="540"/>
      <c r="D6277" s="540"/>
      <c r="E6277" s="540"/>
      <c r="F6277" s="542"/>
      <c r="G6277" s="506"/>
      <c r="H6277" s="543"/>
      <c r="I6277" s="543"/>
      <c r="J6277" s="543"/>
      <c r="K6277" s="549"/>
      <c r="L6277" s="549"/>
      <c r="M6277" s="549"/>
      <c r="N6277" s="543"/>
      <c r="O6277" s="543"/>
      <c r="P6277" s="507"/>
    </row>
    <row r="6278" spans="2:16" ht="18.75" customHeight="1">
      <c r="B6278" s="540"/>
      <c r="C6278" s="540"/>
      <c r="D6278" s="540"/>
      <c r="E6278" s="540"/>
      <c r="F6278" s="542"/>
      <c r="G6278" s="506"/>
      <c r="H6278" s="543"/>
      <c r="I6278" s="543"/>
      <c r="J6278" s="543"/>
      <c r="K6278" s="549"/>
      <c r="L6278" s="549"/>
      <c r="M6278" s="549"/>
      <c r="N6278" s="543"/>
      <c r="O6278" s="543"/>
      <c r="P6278" s="507"/>
    </row>
    <row r="6279" spans="2:16" ht="18.75" customHeight="1">
      <c r="B6279" s="540"/>
      <c r="C6279" s="540"/>
      <c r="D6279" s="540"/>
      <c r="E6279" s="540"/>
      <c r="F6279" s="542"/>
      <c r="G6279" s="506"/>
      <c r="H6279" s="543"/>
      <c r="I6279" s="543"/>
      <c r="J6279" s="543"/>
      <c r="K6279" s="549"/>
      <c r="L6279" s="549"/>
      <c r="M6279" s="549"/>
      <c r="N6279" s="543"/>
      <c r="O6279" s="543"/>
      <c r="P6279" s="507"/>
    </row>
    <row r="6280" spans="2:16" ht="18.75" customHeight="1">
      <c r="B6280" s="540"/>
      <c r="C6280" s="540"/>
      <c r="D6280" s="540"/>
      <c r="E6280" s="540"/>
      <c r="F6280" s="542"/>
      <c r="G6280" s="506"/>
      <c r="H6280" s="543"/>
      <c r="I6280" s="543"/>
      <c r="J6280" s="543"/>
      <c r="K6280" s="549"/>
      <c r="L6280" s="549"/>
      <c r="M6280" s="549"/>
      <c r="N6280" s="543"/>
      <c r="O6280" s="543"/>
      <c r="P6280" s="507"/>
    </row>
    <row r="6281" spans="2:16" ht="18.75" customHeight="1">
      <c r="B6281" s="540"/>
      <c r="C6281" s="540"/>
      <c r="D6281" s="540"/>
      <c r="E6281" s="540"/>
      <c r="F6281" s="542"/>
      <c r="G6281" s="506"/>
      <c r="H6281" s="543"/>
      <c r="I6281" s="543"/>
      <c r="J6281" s="543"/>
      <c r="K6281" s="549"/>
      <c r="L6281" s="549"/>
      <c r="M6281" s="549"/>
      <c r="N6281" s="543"/>
      <c r="O6281" s="543"/>
      <c r="P6281" s="507"/>
    </row>
    <row r="6282" spans="2:16" ht="18.75" customHeight="1">
      <c r="B6282" s="540"/>
      <c r="C6282" s="540"/>
      <c r="D6282" s="540"/>
      <c r="E6282" s="540"/>
      <c r="F6282" s="542"/>
      <c r="G6282" s="506"/>
      <c r="H6282" s="543"/>
      <c r="I6282" s="543"/>
      <c r="J6282" s="543"/>
      <c r="K6282" s="549"/>
      <c r="L6282" s="549"/>
      <c r="M6282" s="549"/>
      <c r="N6282" s="543"/>
      <c r="O6282" s="543"/>
      <c r="P6282" s="507"/>
    </row>
    <row r="6283" spans="2:16" ht="18.75" customHeight="1">
      <c r="B6283" s="540"/>
      <c r="C6283" s="540"/>
      <c r="D6283" s="540"/>
      <c r="E6283" s="540"/>
      <c r="F6283" s="542"/>
      <c r="G6283" s="506"/>
      <c r="H6283" s="543"/>
      <c r="I6283" s="543"/>
      <c r="J6283" s="543"/>
      <c r="K6283" s="549"/>
      <c r="L6283" s="549"/>
      <c r="M6283" s="549"/>
      <c r="N6283" s="543"/>
      <c r="O6283" s="543"/>
      <c r="P6283" s="507"/>
    </row>
    <row r="6284" spans="2:16" ht="18.75" customHeight="1">
      <c r="B6284" s="540"/>
      <c r="C6284" s="540"/>
      <c r="D6284" s="540"/>
      <c r="E6284" s="540"/>
      <c r="F6284" s="542"/>
      <c r="G6284" s="506"/>
      <c r="H6284" s="543"/>
      <c r="I6284" s="543"/>
      <c r="J6284" s="543"/>
      <c r="K6284" s="549"/>
      <c r="L6284" s="549"/>
      <c r="M6284" s="549"/>
      <c r="N6284" s="543"/>
      <c r="O6284" s="543"/>
      <c r="P6284" s="507"/>
    </row>
    <row r="6285" spans="2:16" ht="18.75" customHeight="1">
      <c r="B6285" s="540"/>
      <c r="C6285" s="540"/>
      <c r="D6285" s="540"/>
      <c r="E6285" s="540"/>
      <c r="F6285" s="542"/>
      <c r="G6285" s="506"/>
      <c r="H6285" s="543"/>
      <c r="I6285" s="543"/>
      <c r="J6285" s="543"/>
      <c r="K6285" s="549"/>
      <c r="L6285" s="549"/>
      <c r="M6285" s="549"/>
      <c r="N6285" s="543"/>
      <c r="O6285" s="543"/>
      <c r="P6285" s="507"/>
    </row>
    <row r="6286" spans="2:16" ht="18.75" customHeight="1">
      <c r="B6286" s="540"/>
      <c r="C6286" s="540"/>
      <c r="D6286" s="540"/>
      <c r="E6286" s="540"/>
      <c r="F6286" s="542"/>
      <c r="G6286" s="506"/>
      <c r="H6286" s="543"/>
      <c r="I6286" s="543"/>
      <c r="J6286" s="543"/>
      <c r="K6286" s="549"/>
      <c r="L6286" s="549"/>
      <c r="M6286" s="549"/>
      <c r="N6286" s="543"/>
      <c r="O6286" s="543"/>
      <c r="P6286" s="507"/>
    </row>
    <row r="6287" spans="2:16" ht="18.75" customHeight="1">
      <c r="B6287" s="540"/>
      <c r="C6287" s="540"/>
      <c r="D6287" s="540"/>
      <c r="E6287" s="540"/>
      <c r="F6287" s="542"/>
      <c r="G6287" s="506"/>
      <c r="H6287" s="543"/>
      <c r="I6287" s="543"/>
      <c r="J6287" s="543"/>
      <c r="K6287" s="549"/>
      <c r="L6287" s="549"/>
      <c r="M6287" s="549"/>
      <c r="N6287" s="543"/>
      <c r="O6287" s="543"/>
      <c r="P6287" s="507"/>
    </row>
    <row r="6288" spans="2:16" ht="18.75" customHeight="1">
      <c r="B6288" s="540"/>
      <c r="C6288" s="540"/>
      <c r="D6288" s="540"/>
      <c r="E6288" s="540"/>
      <c r="F6288" s="542"/>
      <c r="G6288" s="506"/>
      <c r="H6288" s="543"/>
      <c r="I6288" s="543"/>
      <c r="J6288" s="543"/>
      <c r="K6288" s="549"/>
      <c r="L6288" s="549"/>
      <c r="M6288" s="549"/>
      <c r="N6288" s="543"/>
      <c r="O6288" s="543"/>
      <c r="P6288" s="507"/>
    </row>
    <row r="6289" spans="2:16" ht="18.75" customHeight="1">
      <c r="B6289" s="540"/>
      <c r="C6289" s="540"/>
      <c r="D6289" s="540"/>
      <c r="E6289" s="540"/>
      <c r="F6289" s="542"/>
      <c r="G6289" s="506"/>
      <c r="H6289" s="543"/>
      <c r="I6289" s="543"/>
      <c r="J6289" s="543"/>
      <c r="K6289" s="549"/>
      <c r="L6289" s="549"/>
      <c r="M6289" s="549"/>
      <c r="N6289" s="543"/>
      <c r="O6289" s="543"/>
      <c r="P6289" s="507"/>
    </row>
    <row r="6290" spans="2:16" ht="18.75" customHeight="1">
      <c r="B6290" s="540"/>
      <c r="C6290" s="540"/>
      <c r="D6290" s="540"/>
      <c r="E6290" s="540"/>
      <c r="F6290" s="542"/>
      <c r="G6290" s="506"/>
      <c r="H6290" s="543"/>
      <c r="I6290" s="543"/>
      <c r="J6290" s="543"/>
      <c r="K6290" s="549"/>
      <c r="L6290" s="549"/>
      <c r="M6290" s="549"/>
      <c r="N6290" s="543"/>
      <c r="O6290" s="543"/>
      <c r="P6290" s="507"/>
    </row>
    <row r="6291" spans="2:16" ht="18.75" customHeight="1">
      <c r="B6291" s="540"/>
      <c r="C6291" s="540"/>
      <c r="D6291" s="540"/>
      <c r="E6291" s="540"/>
      <c r="F6291" s="542"/>
      <c r="G6291" s="506"/>
      <c r="H6291" s="543"/>
      <c r="I6291" s="543"/>
      <c r="J6291" s="543"/>
      <c r="K6291" s="549"/>
      <c r="L6291" s="549"/>
      <c r="M6291" s="549"/>
      <c r="N6291" s="543"/>
      <c r="O6291" s="543"/>
      <c r="P6291" s="507"/>
    </row>
    <row r="6292" spans="2:16" ht="18.75" customHeight="1">
      <c r="B6292" s="540"/>
      <c r="C6292" s="540"/>
      <c r="D6292" s="540"/>
      <c r="E6292" s="540"/>
      <c r="F6292" s="542"/>
      <c r="G6292" s="506"/>
      <c r="H6292" s="543"/>
      <c r="I6292" s="543"/>
      <c r="J6292" s="543"/>
      <c r="K6292" s="549"/>
      <c r="L6292" s="549"/>
      <c r="M6292" s="549"/>
      <c r="N6292" s="543"/>
      <c r="O6292" s="543"/>
      <c r="P6292" s="507"/>
    </row>
    <row r="6293" spans="2:16" ht="18.75" customHeight="1">
      <c r="B6293" s="540"/>
      <c r="C6293" s="540"/>
      <c r="D6293" s="540"/>
      <c r="E6293" s="540"/>
      <c r="F6293" s="542"/>
      <c r="G6293" s="506"/>
      <c r="H6293" s="543"/>
      <c r="I6293" s="543"/>
      <c r="J6293" s="543"/>
      <c r="K6293" s="549"/>
      <c r="L6293" s="549"/>
      <c r="M6293" s="549"/>
      <c r="N6293" s="543"/>
      <c r="O6293" s="543"/>
      <c r="P6293" s="507"/>
    </row>
    <row r="6294" spans="2:16" ht="18.75" customHeight="1">
      <c r="B6294" s="540"/>
      <c r="C6294" s="540"/>
      <c r="D6294" s="540"/>
      <c r="E6294" s="540"/>
      <c r="F6294" s="542"/>
      <c r="G6294" s="506"/>
      <c r="H6294" s="543"/>
      <c r="I6294" s="543"/>
      <c r="J6294" s="543"/>
      <c r="K6294" s="549"/>
      <c r="L6294" s="549"/>
      <c r="M6294" s="549"/>
      <c r="N6294" s="543"/>
      <c r="O6294" s="543"/>
      <c r="P6294" s="507"/>
    </row>
    <row r="6295" spans="2:16" ht="18.75" customHeight="1">
      <c r="B6295" s="540"/>
      <c r="C6295" s="540"/>
      <c r="D6295" s="540"/>
      <c r="E6295" s="540"/>
      <c r="F6295" s="542"/>
      <c r="G6295" s="506"/>
      <c r="H6295" s="543"/>
      <c r="I6295" s="543"/>
      <c r="J6295" s="543"/>
      <c r="K6295" s="549"/>
      <c r="L6295" s="549"/>
      <c r="M6295" s="549"/>
      <c r="N6295" s="543"/>
      <c r="O6295" s="543"/>
      <c r="P6295" s="507"/>
    </row>
    <row r="6296" spans="2:16" ht="18.75" customHeight="1">
      <c r="B6296" s="540"/>
      <c r="C6296" s="540"/>
      <c r="D6296" s="540"/>
      <c r="E6296" s="540"/>
      <c r="F6296" s="542"/>
      <c r="G6296" s="506"/>
      <c r="H6296" s="543"/>
      <c r="I6296" s="543"/>
      <c r="J6296" s="543"/>
      <c r="K6296" s="549"/>
      <c r="L6296" s="549"/>
      <c r="M6296" s="549"/>
      <c r="N6296" s="543"/>
      <c r="O6296" s="543"/>
      <c r="P6296" s="507"/>
    </row>
    <row r="6297" spans="2:16" ht="18.75" customHeight="1">
      <c r="B6297" s="540"/>
      <c r="C6297" s="540"/>
      <c r="D6297" s="540"/>
      <c r="E6297" s="540"/>
      <c r="F6297" s="542"/>
      <c r="G6297" s="506"/>
      <c r="H6297" s="543"/>
      <c r="I6297" s="543"/>
      <c r="J6297" s="543"/>
      <c r="K6297" s="549"/>
      <c r="L6297" s="549"/>
      <c r="M6297" s="549"/>
      <c r="N6297" s="543"/>
      <c r="O6297" s="543"/>
      <c r="P6297" s="507"/>
    </row>
    <row r="6298" spans="2:16" ht="18.75" customHeight="1">
      <c r="B6298" s="540"/>
      <c r="C6298" s="540"/>
      <c r="D6298" s="540"/>
      <c r="E6298" s="540"/>
      <c r="F6298" s="542"/>
      <c r="G6298" s="506"/>
      <c r="H6298" s="543"/>
      <c r="I6298" s="543"/>
      <c r="J6298" s="543"/>
      <c r="K6298" s="549"/>
      <c r="L6298" s="549"/>
      <c r="M6298" s="549"/>
      <c r="N6298" s="543"/>
      <c r="O6298" s="543"/>
      <c r="P6298" s="507"/>
    </row>
    <row r="6299" spans="2:16" ht="18.75" customHeight="1">
      <c r="B6299" s="540"/>
      <c r="C6299" s="540"/>
      <c r="D6299" s="540"/>
      <c r="E6299" s="540"/>
      <c r="F6299" s="542"/>
      <c r="G6299" s="506"/>
      <c r="H6299" s="543"/>
      <c r="I6299" s="543"/>
      <c r="J6299" s="543"/>
      <c r="K6299" s="549"/>
      <c r="L6299" s="549"/>
      <c r="M6299" s="549"/>
      <c r="N6299" s="543"/>
      <c r="O6299" s="543"/>
      <c r="P6299" s="507"/>
    </row>
    <row r="6300" spans="2:16" ht="18.75" customHeight="1">
      <c r="B6300" s="540"/>
      <c r="C6300" s="540"/>
      <c r="D6300" s="540"/>
      <c r="E6300" s="540"/>
      <c r="F6300" s="542"/>
      <c r="G6300" s="506"/>
      <c r="H6300" s="543"/>
      <c r="I6300" s="543"/>
      <c r="J6300" s="543"/>
      <c r="K6300" s="549"/>
      <c r="L6300" s="549"/>
      <c r="M6300" s="549"/>
      <c r="N6300" s="543"/>
      <c r="O6300" s="543"/>
      <c r="P6300" s="507"/>
    </row>
    <row r="6301" spans="2:16" ht="18.75" customHeight="1">
      <c r="B6301" s="540"/>
      <c r="C6301" s="540"/>
      <c r="D6301" s="540"/>
      <c r="E6301" s="540"/>
      <c r="F6301" s="542"/>
      <c r="G6301" s="506"/>
      <c r="H6301" s="543"/>
      <c r="I6301" s="543"/>
      <c r="J6301" s="543"/>
      <c r="K6301" s="549"/>
      <c r="L6301" s="549"/>
      <c r="M6301" s="549"/>
      <c r="N6301" s="543"/>
      <c r="O6301" s="543"/>
      <c r="P6301" s="507"/>
    </row>
    <row r="6302" spans="2:16" ht="18.75" customHeight="1">
      <c r="B6302" s="540"/>
      <c r="C6302" s="540"/>
      <c r="D6302" s="540"/>
      <c r="E6302" s="540"/>
      <c r="F6302" s="542"/>
      <c r="G6302" s="506"/>
      <c r="H6302" s="543"/>
      <c r="I6302" s="543"/>
      <c r="J6302" s="543"/>
      <c r="K6302" s="549"/>
      <c r="L6302" s="549"/>
      <c r="M6302" s="549"/>
      <c r="N6302" s="543"/>
      <c r="O6302" s="543"/>
      <c r="P6302" s="507"/>
    </row>
    <row r="6303" spans="2:16" ht="18.75" customHeight="1">
      <c r="B6303" s="540"/>
      <c r="C6303" s="540"/>
      <c r="D6303" s="540"/>
      <c r="E6303" s="540"/>
      <c r="F6303" s="542"/>
      <c r="G6303" s="506"/>
      <c r="H6303" s="543"/>
      <c r="I6303" s="543"/>
      <c r="J6303" s="543"/>
      <c r="K6303" s="549"/>
      <c r="L6303" s="549"/>
      <c r="M6303" s="549"/>
      <c r="N6303" s="543"/>
      <c r="O6303" s="543"/>
      <c r="P6303" s="507"/>
    </row>
    <row r="6304" spans="2:16" ht="18.75" customHeight="1">
      <c r="B6304" s="540"/>
      <c r="C6304" s="540"/>
      <c r="D6304" s="540"/>
      <c r="E6304" s="540"/>
      <c r="F6304" s="542"/>
      <c r="G6304" s="506"/>
      <c r="H6304" s="543"/>
      <c r="I6304" s="543"/>
      <c r="J6304" s="543"/>
      <c r="K6304" s="549"/>
      <c r="L6304" s="549"/>
      <c r="M6304" s="549"/>
      <c r="N6304" s="543"/>
      <c r="O6304" s="543"/>
      <c r="P6304" s="507"/>
    </row>
    <row r="6305" spans="2:16" ht="18.75" customHeight="1">
      <c r="B6305" s="540"/>
      <c r="C6305" s="540"/>
      <c r="D6305" s="540"/>
      <c r="E6305" s="540"/>
      <c r="F6305" s="542"/>
      <c r="G6305" s="506"/>
      <c r="H6305" s="543"/>
      <c r="I6305" s="543"/>
      <c r="J6305" s="543"/>
      <c r="K6305" s="549"/>
      <c r="L6305" s="549"/>
      <c r="M6305" s="549"/>
      <c r="N6305" s="543"/>
      <c r="O6305" s="543"/>
      <c r="P6305" s="507"/>
    </row>
    <row r="6306" spans="2:16" ht="18.75" customHeight="1">
      <c r="B6306" s="540"/>
      <c r="C6306" s="540"/>
      <c r="D6306" s="540"/>
      <c r="E6306" s="540"/>
      <c r="F6306" s="542"/>
      <c r="G6306" s="506"/>
      <c r="H6306" s="543"/>
      <c r="I6306" s="543"/>
      <c r="J6306" s="543"/>
      <c r="K6306" s="549"/>
      <c r="L6306" s="549"/>
      <c r="M6306" s="549"/>
      <c r="N6306" s="543"/>
      <c r="O6306" s="543"/>
      <c r="P6306" s="507"/>
    </row>
    <row r="6307" spans="2:16" ht="18.75" customHeight="1">
      <c r="B6307" s="540"/>
      <c r="C6307" s="540"/>
      <c r="D6307" s="540"/>
      <c r="E6307" s="540"/>
      <c r="F6307" s="542"/>
      <c r="G6307" s="506"/>
      <c r="H6307" s="543"/>
      <c r="I6307" s="543"/>
      <c r="J6307" s="543"/>
      <c r="K6307" s="549"/>
      <c r="L6307" s="549"/>
      <c r="M6307" s="549"/>
      <c r="N6307" s="543"/>
      <c r="O6307" s="543"/>
      <c r="P6307" s="507"/>
    </row>
    <row r="6308" spans="2:16" ht="18.75" customHeight="1">
      <c r="B6308" s="540"/>
      <c r="C6308" s="540"/>
      <c r="D6308" s="540"/>
      <c r="E6308" s="540"/>
      <c r="F6308" s="542"/>
      <c r="G6308" s="506"/>
      <c r="H6308" s="543"/>
      <c r="I6308" s="543"/>
      <c r="J6308" s="543"/>
      <c r="K6308" s="549"/>
      <c r="L6308" s="549"/>
      <c r="M6308" s="549"/>
      <c r="N6308" s="543"/>
      <c r="O6308" s="543"/>
      <c r="P6308" s="507"/>
    </row>
    <row r="6309" spans="2:16" ht="18.75" customHeight="1">
      <c r="B6309" s="540"/>
      <c r="C6309" s="540"/>
      <c r="D6309" s="540"/>
      <c r="E6309" s="540"/>
      <c r="F6309" s="542"/>
      <c r="G6309" s="506"/>
      <c r="H6309" s="543"/>
      <c r="I6309" s="543"/>
      <c r="J6309" s="543"/>
      <c r="K6309" s="549"/>
      <c r="L6309" s="549"/>
      <c r="M6309" s="549"/>
      <c r="N6309" s="543"/>
      <c r="O6309" s="543"/>
      <c r="P6309" s="507"/>
    </row>
    <row r="6310" spans="2:16" ht="18.75" customHeight="1">
      <c r="B6310" s="540"/>
      <c r="C6310" s="540"/>
      <c r="D6310" s="540"/>
      <c r="E6310" s="540"/>
      <c r="F6310" s="542"/>
      <c r="G6310" s="506"/>
      <c r="H6310" s="543"/>
      <c r="I6310" s="543"/>
      <c r="J6310" s="543"/>
      <c r="K6310" s="549"/>
      <c r="L6310" s="549"/>
      <c r="M6310" s="549"/>
      <c r="N6310" s="543"/>
      <c r="O6310" s="543"/>
      <c r="P6310" s="507"/>
    </row>
    <row r="6311" spans="2:16" ht="18.75" customHeight="1">
      <c r="B6311" s="540"/>
      <c r="C6311" s="540"/>
      <c r="D6311" s="540"/>
      <c r="E6311" s="540"/>
      <c r="F6311" s="542"/>
      <c r="G6311" s="506"/>
      <c r="H6311" s="543"/>
      <c r="I6311" s="543"/>
      <c r="J6311" s="543"/>
      <c r="K6311" s="549"/>
      <c r="L6311" s="549"/>
      <c r="M6311" s="549"/>
      <c r="N6311" s="543"/>
      <c r="O6311" s="543"/>
      <c r="P6311" s="507"/>
    </row>
    <row r="6312" spans="2:16" ht="18.75" customHeight="1">
      <c r="B6312" s="540"/>
      <c r="C6312" s="540"/>
      <c r="D6312" s="540"/>
      <c r="E6312" s="540"/>
      <c r="F6312" s="542"/>
      <c r="G6312" s="506"/>
      <c r="H6312" s="543"/>
      <c r="I6312" s="543"/>
      <c r="J6312" s="543"/>
      <c r="K6312" s="549"/>
      <c r="L6312" s="549"/>
      <c r="M6312" s="549"/>
      <c r="N6312" s="543"/>
      <c r="O6312" s="543"/>
      <c r="P6312" s="507"/>
    </row>
    <row r="6313" spans="2:16" ht="18.75" customHeight="1">
      <c r="B6313" s="540"/>
      <c r="C6313" s="540"/>
      <c r="D6313" s="540"/>
      <c r="E6313" s="540"/>
      <c r="F6313" s="542"/>
      <c r="G6313" s="506"/>
      <c r="H6313" s="543"/>
      <c r="I6313" s="543"/>
      <c r="J6313" s="543"/>
      <c r="K6313" s="549"/>
      <c r="L6313" s="549"/>
      <c r="M6313" s="549"/>
      <c r="N6313" s="543"/>
      <c r="O6313" s="543"/>
      <c r="P6313" s="507"/>
    </row>
    <row r="6314" spans="2:16" ht="18.75" customHeight="1">
      <c r="B6314" s="540"/>
      <c r="C6314" s="540"/>
      <c r="D6314" s="540"/>
      <c r="E6314" s="540"/>
      <c r="F6314" s="542"/>
      <c r="G6314" s="506"/>
      <c r="H6314" s="543"/>
      <c r="I6314" s="543"/>
      <c r="J6314" s="543"/>
      <c r="K6314" s="549"/>
      <c r="L6314" s="549"/>
      <c r="M6314" s="549"/>
      <c r="N6314" s="543"/>
      <c r="O6314" s="543"/>
      <c r="P6314" s="507"/>
    </row>
    <row r="6315" spans="2:16" ht="18.75" customHeight="1">
      <c r="B6315" s="540"/>
      <c r="C6315" s="540"/>
      <c r="D6315" s="540"/>
      <c r="E6315" s="540"/>
      <c r="F6315" s="542"/>
      <c r="G6315" s="506"/>
      <c r="H6315" s="543"/>
      <c r="I6315" s="543"/>
      <c r="J6315" s="543"/>
      <c r="K6315" s="549"/>
      <c r="L6315" s="549"/>
      <c r="M6315" s="549"/>
      <c r="N6315" s="543"/>
      <c r="O6315" s="543"/>
      <c r="P6315" s="507"/>
    </row>
    <row r="6316" spans="2:16" ht="18.75" customHeight="1">
      <c r="B6316" s="540"/>
      <c r="C6316" s="540"/>
      <c r="D6316" s="540"/>
      <c r="E6316" s="540"/>
      <c r="F6316" s="542"/>
      <c r="G6316" s="506"/>
      <c r="H6316" s="543"/>
      <c r="I6316" s="543"/>
      <c r="J6316" s="543"/>
      <c r="K6316" s="549"/>
      <c r="L6316" s="549"/>
      <c r="M6316" s="549"/>
      <c r="N6316" s="543"/>
      <c r="O6316" s="543"/>
      <c r="P6316" s="507"/>
    </row>
    <row r="6317" spans="2:16" ht="18.75" customHeight="1">
      <c r="B6317" s="540"/>
      <c r="C6317" s="540"/>
      <c r="D6317" s="540"/>
      <c r="E6317" s="540"/>
      <c r="F6317" s="542"/>
      <c r="G6317" s="506"/>
      <c r="H6317" s="543"/>
      <c r="I6317" s="543"/>
      <c r="J6317" s="543"/>
      <c r="K6317" s="549"/>
      <c r="L6317" s="549"/>
      <c r="M6317" s="549"/>
      <c r="N6317" s="543"/>
      <c r="O6317" s="543"/>
      <c r="P6317" s="507"/>
    </row>
    <row r="6318" spans="2:16" ht="18.75" customHeight="1">
      <c r="B6318" s="540"/>
      <c r="C6318" s="540"/>
      <c r="D6318" s="540"/>
      <c r="E6318" s="540"/>
      <c r="F6318" s="542"/>
      <c r="G6318" s="506"/>
      <c r="H6318" s="543"/>
      <c r="I6318" s="543"/>
      <c r="J6318" s="543"/>
      <c r="K6318" s="549"/>
      <c r="L6318" s="549"/>
      <c r="M6318" s="549"/>
      <c r="N6318" s="543"/>
      <c r="O6318" s="543"/>
      <c r="P6318" s="507"/>
    </row>
    <row r="6319" spans="2:16" ht="18.75" customHeight="1">
      <c r="B6319" s="540"/>
      <c r="C6319" s="540"/>
      <c r="D6319" s="540"/>
      <c r="E6319" s="540"/>
      <c r="F6319" s="542"/>
      <c r="G6319" s="506"/>
      <c r="H6319" s="543"/>
      <c r="I6319" s="543"/>
      <c r="J6319" s="543"/>
      <c r="K6319" s="549"/>
      <c r="L6319" s="549"/>
      <c r="M6319" s="549"/>
      <c r="N6319" s="543"/>
      <c r="O6319" s="543"/>
      <c r="P6319" s="507"/>
    </row>
    <row r="6320" spans="2:16" ht="18.75" customHeight="1">
      <c r="B6320" s="540"/>
      <c r="C6320" s="540"/>
      <c r="D6320" s="540"/>
      <c r="E6320" s="540"/>
      <c r="F6320" s="542"/>
      <c r="G6320" s="506"/>
      <c r="H6320" s="543"/>
      <c r="I6320" s="543"/>
      <c r="J6320" s="543"/>
      <c r="K6320" s="549"/>
      <c r="L6320" s="549"/>
      <c r="M6320" s="549"/>
      <c r="N6320" s="543"/>
      <c r="O6320" s="543"/>
      <c r="P6320" s="507"/>
    </row>
    <row r="6321" spans="2:16" ht="18.75" customHeight="1">
      <c r="B6321" s="540"/>
      <c r="C6321" s="540"/>
      <c r="D6321" s="540"/>
      <c r="E6321" s="540"/>
      <c r="F6321" s="542"/>
      <c r="G6321" s="506"/>
      <c r="H6321" s="543"/>
      <c r="I6321" s="543"/>
      <c r="J6321" s="543"/>
      <c r="K6321" s="549"/>
      <c r="L6321" s="549"/>
      <c r="M6321" s="549"/>
      <c r="N6321" s="543"/>
      <c r="O6321" s="543"/>
      <c r="P6321" s="507"/>
    </row>
    <row r="6322" spans="2:16" ht="18.75" customHeight="1">
      <c r="B6322" s="540"/>
      <c r="C6322" s="540"/>
      <c r="D6322" s="540"/>
      <c r="E6322" s="540"/>
      <c r="F6322" s="542"/>
      <c r="G6322" s="506"/>
      <c r="H6322" s="543"/>
      <c r="I6322" s="543"/>
      <c r="J6322" s="543"/>
      <c r="K6322" s="549"/>
      <c r="L6322" s="549"/>
      <c r="M6322" s="549"/>
      <c r="N6322" s="543"/>
      <c r="O6322" s="543"/>
      <c r="P6322" s="507"/>
    </row>
    <row r="6323" spans="2:16" ht="18.75" customHeight="1">
      <c r="B6323" s="540"/>
      <c r="C6323" s="540"/>
      <c r="D6323" s="540"/>
      <c r="E6323" s="540"/>
      <c r="F6323" s="542"/>
      <c r="G6323" s="506"/>
      <c r="H6323" s="543"/>
      <c r="I6323" s="543"/>
      <c r="J6323" s="543"/>
      <c r="K6323" s="549"/>
      <c r="L6323" s="549"/>
      <c r="M6323" s="549"/>
      <c r="N6323" s="543"/>
      <c r="O6323" s="543"/>
      <c r="P6323" s="507"/>
    </row>
    <row r="6324" spans="2:16" ht="18.75" customHeight="1">
      <c r="B6324" s="540"/>
      <c r="C6324" s="540"/>
      <c r="D6324" s="540"/>
      <c r="E6324" s="540"/>
      <c r="F6324" s="542"/>
      <c r="G6324" s="506"/>
      <c r="H6324" s="543"/>
      <c r="I6324" s="543"/>
      <c r="J6324" s="543"/>
      <c r="K6324" s="549"/>
      <c r="L6324" s="549"/>
      <c r="M6324" s="549"/>
      <c r="N6324" s="543"/>
      <c r="O6324" s="543"/>
      <c r="P6324" s="507"/>
    </row>
    <row r="6325" spans="2:16" ht="18.75" customHeight="1">
      <c r="B6325" s="540"/>
      <c r="C6325" s="540"/>
      <c r="D6325" s="540"/>
      <c r="E6325" s="540"/>
      <c r="F6325" s="542"/>
      <c r="G6325" s="506"/>
      <c r="H6325" s="543"/>
      <c r="I6325" s="543"/>
      <c r="J6325" s="543"/>
      <c r="K6325" s="549"/>
      <c r="L6325" s="549"/>
      <c r="M6325" s="549"/>
      <c r="N6325" s="543"/>
      <c r="O6325" s="543"/>
      <c r="P6325" s="507"/>
    </row>
    <row r="6326" spans="2:16" ht="18.75" customHeight="1">
      <c r="B6326" s="540"/>
      <c r="C6326" s="540"/>
      <c r="D6326" s="540"/>
      <c r="E6326" s="540"/>
      <c r="F6326" s="542"/>
      <c r="G6326" s="506"/>
      <c r="H6326" s="543"/>
      <c r="I6326" s="543"/>
      <c r="J6326" s="543"/>
      <c r="K6326" s="549"/>
      <c r="L6326" s="549"/>
      <c r="M6326" s="549"/>
      <c r="N6326" s="543"/>
      <c r="O6326" s="543"/>
      <c r="P6326" s="507"/>
    </row>
    <row r="6327" spans="2:16" ht="18.75" customHeight="1">
      <c r="B6327" s="540"/>
      <c r="C6327" s="540"/>
      <c r="D6327" s="540"/>
      <c r="E6327" s="540"/>
      <c r="F6327" s="542"/>
      <c r="G6327" s="506"/>
      <c r="H6327" s="543"/>
      <c r="I6327" s="543"/>
      <c r="J6327" s="543"/>
      <c r="K6327" s="549"/>
      <c r="L6327" s="549"/>
      <c r="M6327" s="549"/>
      <c r="N6327" s="543"/>
      <c r="O6327" s="543"/>
      <c r="P6327" s="507"/>
    </row>
    <row r="6328" spans="2:16" ht="18.75" customHeight="1">
      <c r="B6328" s="540"/>
      <c r="C6328" s="540"/>
      <c r="D6328" s="540"/>
      <c r="E6328" s="540"/>
      <c r="F6328" s="542"/>
      <c r="G6328" s="506"/>
      <c r="H6328" s="543"/>
      <c r="I6328" s="543"/>
      <c r="J6328" s="543"/>
      <c r="K6328" s="549"/>
      <c r="L6328" s="549"/>
      <c r="M6328" s="549"/>
      <c r="N6328" s="543"/>
      <c r="O6328" s="543"/>
      <c r="P6328" s="507"/>
    </row>
    <row r="6329" spans="2:16" ht="18.75" customHeight="1">
      <c r="B6329" s="540"/>
      <c r="C6329" s="540"/>
      <c r="D6329" s="540"/>
      <c r="E6329" s="540"/>
      <c r="F6329" s="542"/>
      <c r="G6329" s="506"/>
      <c r="H6329" s="543"/>
      <c r="I6329" s="543"/>
      <c r="J6329" s="543"/>
      <c r="K6329" s="549"/>
      <c r="L6329" s="549"/>
      <c r="M6329" s="549"/>
      <c r="N6329" s="543"/>
      <c r="O6329" s="543"/>
      <c r="P6329" s="507"/>
    </row>
    <row r="6330" spans="2:16" ht="18.75" customHeight="1">
      <c r="B6330" s="540"/>
      <c r="C6330" s="540"/>
      <c r="D6330" s="540"/>
      <c r="E6330" s="540"/>
      <c r="F6330" s="542"/>
      <c r="G6330" s="506"/>
      <c r="H6330" s="543"/>
      <c r="I6330" s="543"/>
      <c r="J6330" s="543"/>
      <c r="K6330" s="549"/>
      <c r="L6330" s="549"/>
      <c r="M6330" s="549"/>
      <c r="N6330" s="543"/>
      <c r="O6330" s="543"/>
      <c r="P6330" s="507"/>
    </row>
    <row r="6331" spans="2:16" ht="18.75" customHeight="1">
      <c r="B6331" s="540"/>
      <c r="C6331" s="540"/>
      <c r="D6331" s="540"/>
      <c r="E6331" s="540"/>
      <c r="F6331" s="542"/>
      <c r="G6331" s="506"/>
      <c r="H6331" s="543"/>
      <c r="I6331" s="543"/>
      <c r="J6331" s="543"/>
      <c r="K6331" s="549"/>
      <c r="L6331" s="549"/>
      <c r="M6331" s="549"/>
      <c r="N6331" s="543"/>
      <c r="O6331" s="543"/>
      <c r="P6331" s="507"/>
    </row>
    <row r="6332" spans="2:16" ht="18.75" customHeight="1">
      <c r="B6332" s="540"/>
      <c r="C6332" s="540"/>
      <c r="D6332" s="540"/>
      <c r="E6332" s="540"/>
      <c r="F6332" s="542"/>
      <c r="G6332" s="506"/>
      <c r="H6332" s="543"/>
      <c r="I6332" s="543"/>
      <c r="J6332" s="543"/>
      <c r="K6332" s="549"/>
      <c r="L6332" s="549"/>
      <c r="M6332" s="549"/>
      <c r="N6332" s="543"/>
      <c r="O6332" s="543"/>
      <c r="P6332" s="507"/>
    </row>
    <row r="6333" spans="2:16" ht="18.75" customHeight="1">
      <c r="B6333" s="540"/>
      <c r="C6333" s="540"/>
      <c r="D6333" s="540"/>
      <c r="E6333" s="540"/>
      <c r="F6333" s="542"/>
      <c r="G6333" s="506"/>
      <c r="H6333" s="543"/>
      <c r="I6333" s="543"/>
      <c r="J6333" s="543"/>
      <c r="K6333" s="549"/>
      <c r="L6333" s="549"/>
      <c r="M6333" s="549"/>
      <c r="N6333" s="543"/>
      <c r="O6333" s="543"/>
      <c r="P6333" s="507"/>
    </row>
    <row r="6334" spans="2:16" ht="18.75" customHeight="1">
      <c r="B6334" s="540"/>
      <c r="C6334" s="540"/>
      <c r="D6334" s="540"/>
      <c r="E6334" s="540"/>
      <c r="F6334" s="542"/>
      <c r="G6334" s="506"/>
      <c r="H6334" s="543"/>
      <c r="I6334" s="543"/>
      <c r="J6334" s="543"/>
      <c r="K6334" s="549"/>
      <c r="L6334" s="549"/>
      <c r="M6334" s="549"/>
      <c r="N6334" s="543"/>
      <c r="O6334" s="543"/>
      <c r="P6334" s="507"/>
    </row>
    <row r="6335" spans="2:16" ht="18.75" customHeight="1">
      <c r="B6335" s="540"/>
      <c r="C6335" s="540"/>
      <c r="D6335" s="540"/>
      <c r="E6335" s="540"/>
      <c r="F6335" s="542"/>
      <c r="G6335" s="506"/>
      <c r="H6335" s="543"/>
      <c r="I6335" s="543"/>
      <c r="J6335" s="543"/>
      <c r="K6335" s="549"/>
      <c r="L6335" s="549"/>
      <c r="M6335" s="549"/>
      <c r="N6335" s="543"/>
      <c r="O6335" s="543"/>
      <c r="P6335" s="507"/>
    </row>
    <row r="6336" spans="2:16" ht="18.75" customHeight="1">
      <c r="B6336" s="540"/>
      <c r="C6336" s="540"/>
      <c r="D6336" s="540"/>
      <c r="E6336" s="540"/>
      <c r="F6336" s="542"/>
      <c r="G6336" s="506"/>
      <c r="H6336" s="543"/>
      <c r="I6336" s="543"/>
      <c r="J6336" s="543"/>
      <c r="K6336" s="549"/>
      <c r="L6336" s="549"/>
      <c r="M6336" s="549"/>
      <c r="N6336" s="543"/>
      <c r="O6336" s="543"/>
      <c r="P6336" s="507"/>
    </row>
    <row r="6337" spans="2:16" ht="18.75" customHeight="1">
      <c r="B6337" s="540"/>
      <c r="C6337" s="540"/>
      <c r="D6337" s="540"/>
      <c r="E6337" s="540"/>
      <c r="F6337" s="542"/>
      <c r="G6337" s="506"/>
      <c r="H6337" s="543"/>
      <c r="I6337" s="543"/>
      <c r="J6337" s="543"/>
      <c r="K6337" s="549"/>
      <c r="L6337" s="549"/>
      <c r="M6337" s="549"/>
      <c r="N6337" s="543"/>
      <c r="O6337" s="543"/>
      <c r="P6337" s="507"/>
    </row>
    <row r="6338" spans="2:16" ht="18.75" customHeight="1">
      <c r="B6338" s="540"/>
      <c r="C6338" s="540"/>
      <c r="D6338" s="540"/>
      <c r="E6338" s="540"/>
      <c r="F6338" s="542"/>
      <c r="G6338" s="506"/>
      <c r="H6338" s="543"/>
      <c r="I6338" s="543"/>
      <c r="J6338" s="543"/>
      <c r="K6338" s="549"/>
      <c r="L6338" s="549"/>
      <c r="M6338" s="549"/>
      <c r="N6338" s="543"/>
      <c r="O6338" s="543"/>
      <c r="P6338" s="507"/>
    </row>
    <row r="6339" spans="2:16" ht="18.75" customHeight="1">
      <c r="B6339" s="540"/>
      <c r="C6339" s="540"/>
      <c r="D6339" s="540"/>
      <c r="E6339" s="540"/>
      <c r="F6339" s="542"/>
      <c r="G6339" s="506"/>
      <c r="H6339" s="543"/>
      <c r="I6339" s="543"/>
      <c r="J6339" s="543"/>
      <c r="K6339" s="549"/>
      <c r="L6339" s="549"/>
      <c r="M6339" s="549"/>
      <c r="N6339" s="543"/>
      <c r="O6339" s="543"/>
      <c r="P6339" s="507"/>
    </row>
    <row r="6340" spans="2:16" ht="18.75" customHeight="1">
      <c r="B6340" s="540"/>
      <c r="C6340" s="540"/>
      <c r="D6340" s="540"/>
      <c r="E6340" s="540"/>
      <c r="F6340" s="542"/>
      <c r="G6340" s="506"/>
      <c r="H6340" s="543"/>
      <c r="I6340" s="543"/>
      <c r="J6340" s="543"/>
      <c r="K6340" s="549"/>
      <c r="L6340" s="549"/>
      <c r="M6340" s="549"/>
      <c r="N6340" s="543"/>
      <c r="O6340" s="543"/>
      <c r="P6340" s="507"/>
    </row>
    <row r="6341" spans="2:16" ht="18.75" customHeight="1">
      <c r="B6341" s="540"/>
      <c r="C6341" s="540"/>
      <c r="D6341" s="540"/>
      <c r="E6341" s="540"/>
      <c r="F6341" s="542"/>
      <c r="G6341" s="506"/>
      <c r="H6341" s="543"/>
      <c r="I6341" s="543"/>
      <c r="J6341" s="543"/>
      <c r="K6341" s="549"/>
      <c r="L6341" s="549"/>
      <c r="M6341" s="549"/>
      <c r="N6341" s="543"/>
      <c r="O6341" s="543"/>
      <c r="P6341" s="507"/>
    </row>
    <row r="6342" spans="2:16" ht="18.75" customHeight="1">
      <c r="B6342" s="540"/>
      <c r="C6342" s="540"/>
      <c r="D6342" s="540"/>
      <c r="E6342" s="540"/>
      <c r="F6342" s="542"/>
      <c r="G6342" s="506"/>
      <c r="H6342" s="543"/>
      <c r="I6342" s="543"/>
      <c r="J6342" s="543"/>
      <c r="K6342" s="549"/>
      <c r="L6342" s="549"/>
      <c r="M6342" s="549"/>
      <c r="N6342" s="543"/>
      <c r="O6342" s="543"/>
      <c r="P6342" s="507"/>
    </row>
    <row r="6343" spans="2:16" ht="18.75" customHeight="1">
      <c r="B6343" s="540"/>
      <c r="C6343" s="540"/>
      <c r="D6343" s="540"/>
      <c r="E6343" s="540"/>
      <c r="F6343" s="542"/>
      <c r="G6343" s="506"/>
      <c r="H6343" s="543"/>
      <c r="I6343" s="543"/>
      <c r="J6343" s="543"/>
      <c r="K6343" s="549"/>
      <c r="L6343" s="549"/>
      <c r="M6343" s="549"/>
      <c r="N6343" s="543"/>
      <c r="O6343" s="543"/>
      <c r="P6343" s="507"/>
    </row>
    <row r="6344" spans="2:16" ht="18.75" customHeight="1">
      <c r="B6344" s="540"/>
      <c r="C6344" s="540"/>
      <c r="D6344" s="540"/>
      <c r="E6344" s="540"/>
      <c r="F6344" s="542"/>
      <c r="G6344" s="506"/>
      <c r="H6344" s="543"/>
      <c r="I6344" s="543"/>
      <c r="J6344" s="543"/>
      <c r="K6344" s="549"/>
      <c r="L6344" s="549"/>
      <c r="M6344" s="549"/>
      <c r="N6344" s="543"/>
      <c r="O6344" s="543"/>
      <c r="P6344" s="507"/>
    </row>
    <row r="6345" spans="2:16" ht="18.75" customHeight="1">
      <c r="B6345" s="540"/>
      <c r="C6345" s="540"/>
      <c r="D6345" s="540"/>
      <c r="E6345" s="540"/>
      <c r="F6345" s="542"/>
      <c r="G6345" s="506"/>
      <c r="H6345" s="543"/>
      <c r="I6345" s="543"/>
      <c r="J6345" s="543"/>
      <c r="K6345" s="549"/>
      <c r="L6345" s="549"/>
      <c r="M6345" s="549"/>
      <c r="N6345" s="543"/>
      <c r="O6345" s="543"/>
      <c r="P6345" s="507"/>
    </row>
    <row r="6346" spans="2:16" ht="18.75" customHeight="1">
      <c r="B6346" s="540"/>
      <c r="C6346" s="540"/>
      <c r="D6346" s="540"/>
      <c r="E6346" s="540"/>
      <c r="F6346" s="542"/>
      <c r="G6346" s="506"/>
      <c r="H6346" s="543"/>
      <c r="I6346" s="543"/>
      <c r="J6346" s="543"/>
      <c r="K6346" s="549"/>
      <c r="L6346" s="549"/>
      <c r="M6346" s="549"/>
      <c r="N6346" s="543"/>
      <c r="O6346" s="543"/>
      <c r="P6346" s="507"/>
    </row>
    <row r="6347" spans="2:16" ht="18.75" customHeight="1">
      <c r="B6347" s="540"/>
      <c r="C6347" s="540"/>
      <c r="D6347" s="540"/>
      <c r="E6347" s="540"/>
      <c r="F6347" s="542"/>
      <c r="G6347" s="506"/>
      <c r="H6347" s="543"/>
      <c r="I6347" s="543"/>
      <c r="J6347" s="543"/>
      <c r="K6347" s="549"/>
      <c r="L6347" s="549"/>
      <c r="M6347" s="549"/>
      <c r="N6347" s="543"/>
      <c r="O6347" s="543"/>
      <c r="P6347" s="507"/>
    </row>
    <row r="6348" spans="2:16" ht="18.75" customHeight="1">
      <c r="B6348" s="540"/>
      <c r="C6348" s="540"/>
      <c r="D6348" s="540"/>
      <c r="E6348" s="540"/>
      <c r="F6348" s="542"/>
      <c r="G6348" s="506"/>
      <c r="H6348" s="543"/>
      <c r="I6348" s="543"/>
      <c r="J6348" s="543"/>
      <c r="K6348" s="549"/>
      <c r="L6348" s="549"/>
      <c r="M6348" s="549"/>
      <c r="N6348" s="543"/>
      <c r="O6348" s="543"/>
      <c r="P6348" s="507"/>
    </row>
    <row r="6349" spans="2:16" ht="18.75" customHeight="1">
      <c r="B6349" s="540"/>
      <c r="C6349" s="540"/>
      <c r="D6349" s="540"/>
      <c r="E6349" s="540"/>
      <c r="F6349" s="542"/>
      <c r="G6349" s="506"/>
      <c r="H6349" s="543"/>
      <c r="I6349" s="543"/>
      <c r="J6349" s="543"/>
      <c r="K6349" s="549"/>
      <c r="L6349" s="549"/>
      <c r="M6349" s="549"/>
      <c r="N6349" s="543"/>
      <c r="O6349" s="543"/>
      <c r="P6349" s="507"/>
    </row>
    <row r="6350" spans="2:16" ht="18.75" customHeight="1">
      <c r="B6350" s="540"/>
      <c r="C6350" s="540"/>
      <c r="D6350" s="540"/>
      <c r="E6350" s="540"/>
      <c r="F6350" s="542"/>
      <c r="G6350" s="506"/>
      <c r="H6350" s="543"/>
      <c r="I6350" s="543"/>
      <c r="J6350" s="543"/>
      <c r="K6350" s="549"/>
      <c r="L6350" s="549"/>
      <c r="M6350" s="549"/>
      <c r="N6350" s="543"/>
      <c r="O6350" s="543"/>
      <c r="P6350" s="507"/>
    </row>
    <row r="6351" spans="2:16" ht="18.75" customHeight="1">
      <c r="B6351" s="540"/>
      <c r="C6351" s="540"/>
      <c r="D6351" s="540"/>
      <c r="E6351" s="540"/>
      <c r="F6351" s="542"/>
      <c r="G6351" s="506"/>
      <c r="H6351" s="543"/>
      <c r="I6351" s="543"/>
      <c r="J6351" s="543"/>
      <c r="K6351" s="549"/>
      <c r="L6351" s="549"/>
      <c r="M6351" s="549"/>
      <c r="N6351" s="543"/>
      <c r="O6351" s="543"/>
      <c r="P6351" s="507"/>
    </row>
    <row r="6352" spans="2:16" ht="18.75" customHeight="1">
      <c r="B6352" s="540"/>
      <c r="C6352" s="540"/>
      <c r="D6352" s="540"/>
      <c r="E6352" s="540"/>
      <c r="F6352" s="542"/>
      <c r="G6352" s="506"/>
      <c r="H6352" s="543"/>
      <c r="I6352" s="543"/>
      <c r="J6352" s="543"/>
      <c r="K6352" s="549"/>
      <c r="L6352" s="549"/>
      <c r="M6352" s="549"/>
      <c r="N6352" s="543"/>
      <c r="O6352" s="543"/>
      <c r="P6352" s="507"/>
    </row>
    <row r="6353" spans="2:16" ht="18.75" customHeight="1">
      <c r="B6353" s="540"/>
      <c r="C6353" s="540"/>
      <c r="D6353" s="540"/>
      <c r="E6353" s="540"/>
      <c r="F6353" s="542"/>
      <c r="G6353" s="506"/>
      <c r="H6353" s="543"/>
      <c r="I6353" s="543"/>
      <c r="J6353" s="543"/>
      <c r="K6353" s="549"/>
      <c r="L6353" s="549"/>
      <c r="M6353" s="549"/>
      <c r="N6353" s="543"/>
      <c r="O6353" s="543"/>
      <c r="P6353" s="507"/>
    </row>
    <row r="6354" spans="2:16" ht="18.75" customHeight="1">
      <c r="B6354" s="540"/>
      <c r="C6354" s="540"/>
      <c r="D6354" s="540"/>
      <c r="E6354" s="540"/>
      <c r="F6354" s="542"/>
      <c r="G6354" s="506"/>
      <c r="H6354" s="543"/>
      <c r="I6354" s="543"/>
      <c r="J6354" s="543"/>
      <c r="K6354" s="549"/>
      <c r="L6354" s="549"/>
      <c r="M6354" s="549"/>
      <c r="N6354" s="543"/>
      <c r="O6354" s="543"/>
      <c r="P6354" s="507"/>
    </row>
    <row r="6355" spans="2:16" ht="18.75" customHeight="1">
      <c r="B6355" s="540"/>
      <c r="C6355" s="540"/>
      <c r="D6355" s="540"/>
      <c r="E6355" s="540"/>
      <c r="F6355" s="542"/>
      <c r="G6355" s="506"/>
      <c r="H6355" s="543"/>
      <c r="I6355" s="543"/>
      <c r="J6355" s="543"/>
      <c r="K6355" s="549"/>
      <c r="L6355" s="549"/>
      <c r="M6355" s="549"/>
      <c r="N6355" s="543"/>
      <c r="O6355" s="543"/>
      <c r="P6355" s="507"/>
    </row>
    <row r="6356" spans="2:16" ht="18.75" customHeight="1">
      <c r="B6356" s="540"/>
      <c r="C6356" s="540"/>
      <c r="D6356" s="540"/>
      <c r="E6356" s="540"/>
      <c r="F6356" s="542"/>
      <c r="G6356" s="506"/>
      <c r="H6356" s="543"/>
      <c r="I6356" s="543"/>
      <c r="J6356" s="543"/>
      <c r="K6356" s="549"/>
      <c r="L6356" s="549"/>
      <c r="M6356" s="549"/>
      <c r="N6356" s="543"/>
      <c r="O6356" s="543"/>
      <c r="P6356" s="507"/>
    </row>
    <row r="6357" spans="2:16" ht="18.75" customHeight="1">
      <c r="B6357" s="540"/>
      <c r="C6357" s="540"/>
      <c r="D6357" s="540"/>
      <c r="E6357" s="540"/>
      <c r="F6357" s="542"/>
      <c r="G6357" s="506"/>
      <c r="H6357" s="543"/>
      <c r="I6357" s="543"/>
      <c r="J6357" s="543"/>
      <c r="K6357" s="549"/>
      <c r="L6357" s="549"/>
      <c r="M6357" s="549"/>
      <c r="N6357" s="543"/>
      <c r="O6357" s="543"/>
      <c r="P6357" s="507"/>
    </row>
    <row r="6358" spans="2:16" ht="18.75" customHeight="1">
      <c r="B6358" s="540"/>
      <c r="C6358" s="540"/>
      <c r="D6358" s="540"/>
      <c r="E6358" s="540"/>
      <c r="F6358" s="542"/>
      <c r="G6358" s="506"/>
      <c r="H6358" s="543"/>
      <c r="I6358" s="543"/>
      <c r="J6358" s="543"/>
      <c r="K6358" s="549"/>
      <c r="L6358" s="549"/>
      <c r="M6358" s="549"/>
      <c r="N6358" s="543"/>
      <c r="O6358" s="543"/>
      <c r="P6358" s="507"/>
    </row>
    <row r="6359" spans="2:16" ht="18.75" customHeight="1">
      <c r="B6359" s="540"/>
      <c r="C6359" s="540"/>
      <c r="D6359" s="540"/>
      <c r="E6359" s="540"/>
      <c r="F6359" s="542"/>
      <c r="G6359" s="506"/>
      <c r="H6359" s="543"/>
      <c r="I6359" s="543"/>
      <c r="J6359" s="543"/>
      <c r="K6359" s="549"/>
      <c r="L6359" s="549"/>
      <c r="M6359" s="549"/>
      <c r="N6359" s="543"/>
      <c r="O6359" s="543"/>
      <c r="P6359" s="507"/>
    </row>
    <row r="6360" spans="2:16" ht="18.75" customHeight="1">
      <c r="B6360" s="540"/>
      <c r="C6360" s="540"/>
      <c r="D6360" s="540"/>
      <c r="E6360" s="540"/>
      <c r="F6360" s="542"/>
      <c r="G6360" s="506"/>
      <c r="H6360" s="543"/>
      <c r="I6360" s="543"/>
      <c r="J6360" s="543"/>
      <c r="K6360" s="549"/>
      <c r="L6360" s="549"/>
      <c r="M6360" s="549"/>
      <c r="N6360" s="543"/>
      <c r="O6360" s="543"/>
      <c r="P6360" s="507"/>
    </row>
    <row r="6361" spans="2:16" ht="18.75" customHeight="1">
      <c r="B6361" s="540"/>
      <c r="C6361" s="540"/>
      <c r="D6361" s="540"/>
      <c r="E6361" s="540"/>
      <c r="F6361" s="542"/>
      <c r="G6361" s="506"/>
      <c r="H6361" s="543"/>
      <c r="I6361" s="543"/>
      <c r="J6361" s="543"/>
      <c r="K6361" s="549"/>
      <c r="L6361" s="549"/>
      <c r="M6361" s="549"/>
      <c r="N6361" s="543"/>
      <c r="O6361" s="543"/>
      <c r="P6361" s="507"/>
    </row>
    <row r="6362" spans="2:16" ht="18.75" customHeight="1">
      <c r="B6362" s="540"/>
      <c r="C6362" s="540"/>
      <c r="D6362" s="540"/>
      <c r="E6362" s="540"/>
      <c r="F6362" s="542"/>
      <c r="G6362" s="506"/>
      <c r="H6362" s="543"/>
      <c r="I6362" s="543"/>
      <c r="J6362" s="543"/>
      <c r="K6362" s="549"/>
      <c r="L6362" s="549"/>
      <c r="M6362" s="549"/>
      <c r="N6362" s="543"/>
      <c r="O6362" s="543"/>
      <c r="P6362" s="507"/>
    </row>
    <row r="6363" spans="2:16" ht="18.75" customHeight="1">
      <c r="B6363" s="540"/>
      <c r="C6363" s="540"/>
      <c r="D6363" s="540"/>
      <c r="E6363" s="540"/>
      <c r="F6363" s="542"/>
      <c r="G6363" s="506"/>
      <c r="H6363" s="543"/>
      <c r="I6363" s="543"/>
      <c r="J6363" s="543"/>
      <c r="K6363" s="549"/>
      <c r="L6363" s="549"/>
      <c r="M6363" s="549"/>
      <c r="N6363" s="543"/>
      <c r="O6363" s="543"/>
      <c r="P6363" s="507"/>
    </row>
    <row r="6364" spans="2:16" ht="18.75" customHeight="1">
      <c r="B6364" s="540"/>
      <c r="C6364" s="540"/>
      <c r="D6364" s="540"/>
      <c r="E6364" s="540"/>
      <c r="F6364" s="542"/>
      <c r="G6364" s="506"/>
      <c r="H6364" s="543"/>
      <c r="I6364" s="543"/>
      <c r="J6364" s="543"/>
      <c r="K6364" s="549"/>
      <c r="L6364" s="549"/>
      <c r="M6364" s="549"/>
      <c r="N6364" s="543"/>
      <c r="O6364" s="543"/>
      <c r="P6364" s="507"/>
    </row>
    <row r="6365" spans="2:16" ht="18.75" customHeight="1">
      <c r="B6365" s="540"/>
      <c r="C6365" s="540"/>
      <c r="D6365" s="540"/>
      <c r="E6365" s="540"/>
      <c r="F6365" s="542"/>
      <c r="G6365" s="506"/>
      <c r="H6365" s="543"/>
      <c r="I6365" s="543"/>
      <c r="J6365" s="543"/>
      <c r="K6365" s="549"/>
      <c r="L6365" s="549"/>
      <c r="M6365" s="549"/>
      <c r="N6365" s="543"/>
      <c r="O6365" s="543"/>
      <c r="P6365" s="507"/>
    </row>
    <row r="6366" spans="2:16" ht="18.75" customHeight="1">
      <c r="B6366" s="540"/>
      <c r="C6366" s="540"/>
      <c r="D6366" s="540"/>
      <c r="E6366" s="540"/>
      <c r="F6366" s="542"/>
      <c r="G6366" s="506"/>
      <c r="H6366" s="543"/>
      <c r="I6366" s="543"/>
      <c r="J6366" s="543"/>
      <c r="K6366" s="549"/>
      <c r="L6366" s="549"/>
      <c r="M6366" s="549"/>
      <c r="N6366" s="543"/>
      <c r="O6366" s="543"/>
      <c r="P6366" s="507"/>
    </row>
    <row r="6367" spans="2:16" ht="18.75" customHeight="1">
      <c r="B6367" s="540"/>
      <c r="C6367" s="540"/>
      <c r="D6367" s="540"/>
      <c r="E6367" s="540"/>
      <c r="F6367" s="542"/>
      <c r="G6367" s="506"/>
      <c r="H6367" s="543"/>
      <c r="I6367" s="543"/>
      <c r="J6367" s="543"/>
      <c r="K6367" s="549"/>
      <c r="L6367" s="549"/>
      <c r="M6367" s="549"/>
      <c r="N6367" s="543"/>
      <c r="O6367" s="543"/>
      <c r="P6367" s="507"/>
    </row>
    <row r="6368" spans="2:16" ht="18.75" customHeight="1">
      <c r="B6368" s="540"/>
      <c r="C6368" s="540"/>
      <c r="D6368" s="540"/>
      <c r="E6368" s="540"/>
      <c r="F6368" s="542"/>
      <c r="G6368" s="506"/>
      <c r="H6368" s="543"/>
      <c r="I6368" s="543"/>
      <c r="J6368" s="543"/>
      <c r="K6368" s="549"/>
      <c r="L6368" s="549"/>
      <c r="M6368" s="549"/>
      <c r="N6368" s="543"/>
      <c r="O6368" s="543"/>
      <c r="P6368" s="507"/>
    </row>
    <row r="6369" spans="2:16" ht="18.75" customHeight="1">
      <c r="B6369" s="540"/>
      <c r="C6369" s="540"/>
      <c r="D6369" s="540"/>
      <c r="E6369" s="540"/>
      <c r="F6369" s="542"/>
      <c r="G6369" s="506"/>
      <c r="H6369" s="543"/>
      <c r="I6369" s="543"/>
      <c r="J6369" s="543"/>
      <c r="K6369" s="549"/>
      <c r="L6369" s="549"/>
      <c r="M6369" s="549"/>
      <c r="N6369" s="543"/>
      <c r="O6369" s="543"/>
      <c r="P6369" s="507"/>
    </row>
    <row r="6370" spans="2:16" ht="18.75" customHeight="1">
      <c r="B6370" s="540"/>
      <c r="C6370" s="540"/>
      <c r="D6370" s="540"/>
      <c r="E6370" s="540"/>
      <c r="F6370" s="542"/>
      <c r="G6370" s="506"/>
      <c r="H6370" s="543"/>
      <c r="I6370" s="543"/>
      <c r="J6370" s="543"/>
      <c r="K6370" s="549"/>
      <c r="L6370" s="549"/>
      <c r="M6370" s="549"/>
      <c r="N6370" s="543"/>
      <c r="O6370" s="543"/>
      <c r="P6370" s="507"/>
    </row>
    <row r="6371" spans="2:16" ht="18.75" customHeight="1">
      <c r="B6371" s="540"/>
      <c r="C6371" s="540"/>
      <c r="D6371" s="540"/>
      <c r="E6371" s="540"/>
      <c r="F6371" s="542"/>
      <c r="G6371" s="506"/>
      <c r="H6371" s="543"/>
      <c r="I6371" s="543"/>
      <c r="J6371" s="543"/>
      <c r="K6371" s="549"/>
      <c r="L6371" s="549"/>
      <c r="M6371" s="549"/>
      <c r="N6371" s="543"/>
      <c r="O6371" s="543"/>
      <c r="P6371" s="507"/>
    </row>
    <row r="6372" spans="2:16" ht="18.75" customHeight="1">
      <c r="B6372" s="540"/>
      <c r="C6372" s="540"/>
      <c r="D6372" s="540"/>
      <c r="E6372" s="540"/>
      <c r="F6372" s="542"/>
      <c r="G6372" s="506"/>
      <c r="H6372" s="543"/>
      <c r="I6372" s="543"/>
      <c r="J6372" s="543"/>
      <c r="K6372" s="549"/>
      <c r="L6372" s="549"/>
      <c r="M6372" s="549"/>
      <c r="N6372" s="543"/>
      <c r="O6372" s="543"/>
      <c r="P6372" s="507"/>
    </row>
    <row r="6373" spans="2:16" ht="18.75" customHeight="1">
      <c r="B6373" s="540"/>
      <c r="C6373" s="540"/>
      <c r="D6373" s="540"/>
      <c r="E6373" s="540"/>
      <c r="F6373" s="542"/>
      <c r="G6373" s="506"/>
      <c r="H6373" s="543"/>
      <c r="I6373" s="543"/>
      <c r="J6373" s="543"/>
      <c r="K6373" s="549"/>
      <c r="L6373" s="549"/>
      <c r="M6373" s="549"/>
      <c r="N6373" s="543"/>
      <c r="O6373" s="543"/>
      <c r="P6373" s="507"/>
    </row>
    <row r="6374" spans="2:16" ht="18.75" customHeight="1">
      <c r="B6374" s="540"/>
      <c r="C6374" s="540"/>
      <c r="D6374" s="540"/>
      <c r="E6374" s="540"/>
      <c r="F6374" s="542"/>
      <c r="G6374" s="506"/>
      <c r="H6374" s="543"/>
      <c r="I6374" s="543"/>
      <c r="J6374" s="543"/>
      <c r="K6374" s="549"/>
      <c r="L6374" s="549"/>
      <c r="M6374" s="549"/>
      <c r="N6374" s="543"/>
      <c r="O6374" s="543"/>
      <c r="P6374" s="507"/>
    </row>
    <row r="6375" spans="2:16" ht="18.75" customHeight="1">
      <c r="B6375" s="540"/>
      <c r="C6375" s="540"/>
      <c r="D6375" s="540"/>
      <c r="E6375" s="540"/>
      <c r="F6375" s="542"/>
      <c r="G6375" s="506"/>
      <c r="H6375" s="543"/>
      <c r="I6375" s="543"/>
      <c r="J6375" s="543"/>
      <c r="K6375" s="549"/>
      <c r="L6375" s="549"/>
      <c r="M6375" s="549"/>
      <c r="N6375" s="543"/>
      <c r="O6375" s="543"/>
      <c r="P6375" s="507"/>
    </row>
    <row r="6376" spans="2:16" ht="18.75" customHeight="1">
      <c r="B6376" s="540"/>
      <c r="C6376" s="540"/>
      <c r="D6376" s="540"/>
      <c r="E6376" s="540"/>
      <c r="F6376" s="542"/>
      <c r="G6376" s="506"/>
      <c r="H6376" s="543"/>
      <c r="I6376" s="543"/>
      <c r="J6376" s="543"/>
      <c r="K6376" s="549"/>
      <c r="L6376" s="549"/>
      <c r="M6376" s="549"/>
      <c r="N6376" s="543"/>
      <c r="O6376" s="543"/>
      <c r="P6376" s="507"/>
    </row>
    <row r="6377" spans="2:16" ht="18.75" customHeight="1">
      <c r="B6377" s="540"/>
      <c r="C6377" s="540"/>
      <c r="D6377" s="540"/>
      <c r="E6377" s="540"/>
      <c r="F6377" s="542"/>
      <c r="G6377" s="506"/>
      <c r="H6377" s="543"/>
      <c r="I6377" s="543"/>
      <c r="J6377" s="543"/>
      <c r="K6377" s="549"/>
      <c r="L6377" s="549"/>
      <c r="M6377" s="549"/>
      <c r="N6377" s="543"/>
      <c r="O6377" s="543"/>
      <c r="P6377" s="507"/>
    </row>
    <row r="6378" spans="2:16" ht="18.75" customHeight="1">
      <c r="B6378" s="540"/>
      <c r="C6378" s="540"/>
      <c r="D6378" s="540"/>
      <c r="E6378" s="540"/>
      <c r="F6378" s="542"/>
      <c r="G6378" s="506"/>
      <c r="H6378" s="543"/>
      <c r="I6378" s="543"/>
      <c r="J6378" s="543"/>
      <c r="K6378" s="549"/>
      <c r="L6378" s="549"/>
      <c r="M6378" s="549"/>
      <c r="N6378" s="543"/>
      <c r="O6378" s="543"/>
      <c r="P6378" s="507"/>
    </row>
    <row r="6379" spans="2:16" ht="18.75" customHeight="1">
      <c r="B6379" s="540"/>
      <c r="C6379" s="540"/>
      <c r="D6379" s="540"/>
      <c r="E6379" s="540"/>
      <c r="F6379" s="542"/>
      <c r="G6379" s="506"/>
      <c r="H6379" s="543"/>
      <c r="I6379" s="543"/>
      <c r="J6379" s="543"/>
      <c r="K6379" s="549"/>
      <c r="L6379" s="549"/>
      <c r="M6379" s="549"/>
      <c r="N6379" s="543"/>
      <c r="O6379" s="543"/>
      <c r="P6379" s="507"/>
    </row>
    <row r="6380" spans="2:16" ht="18.75" customHeight="1">
      <c r="B6380" s="540"/>
      <c r="C6380" s="540"/>
      <c r="D6380" s="540"/>
      <c r="E6380" s="540"/>
      <c r="F6380" s="542"/>
      <c r="G6380" s="506"/>
      <c r="H6380" s="543"/>
      <c r="I6380" s="543"/>
      <c r="J6380" s="543"/>
      <c r="K6380" s="549"/>
      <c r="L6380" s="549"/>
      <c r="M6380" s="549"/>
      <c r="N6380" s="543"/>
      <c r="O6380" s="543"/>
      <c r="P6380" s="507"/>
    </row>
    <row r="6381" spans="2:16" ht="18.75" customHeight="1">
      <c r="B6381" s="540"/>
      <c r="C6381" s="540"/>
      <c r="D6381" s="540"/>
      <c r="E6381" s="540"/>
      <c r="F6381" s="542"/>
      <c r="G6381" s="506"/>
      <c r="H6381" s="543"/>
      <c r="I6381" s="543"/>
      <c r="J6381" s="543"/>
      <c r="K6381" s="549"/>
      <c r="L6381" s="549"/>
      <c r="M6381" s="549"/>
      <c r="N6381" s="543"/>
      <c r="O6381" s="543"/>
      <c r="P6381" s="507"/>
    </row>
    <row r="6382" spans="2:16" ht="18.75" customHeight="1">
      <c r="B6382" s="540"/>
      <c r="C6382" s="540"/>
      <c r="D6382" s="540"/>
      <c r="E6382" s="540"/>
      <c r="F6382" s="542"/>
      <c r="G6382" s="506"/>
      <c r="H6382" s="543"/>
      <c r="I6382" s="543"/>
      <c r="J6382" s="543"/>
      <c r="K6382" s="549"/>
      <c r="L6382" s="549"/>
      <c r="M6382" s="549"/>
      <c r="N6382" s="543"/>
      <c r="O6382" s="543"/>
      <c r="P6382" s="507"/>
    </row>
    <row r="6383" spans="2:16" ht="18.75" customHeight="1">
      <c r="B6383" s="540"/>
      <c r="C6383" s="540"/>
      <c r="D6383" s="540"/>
      <c r="E6383" s="540"/>
      <c r="F6383" s="542"/>
      <c r="G6383" s="506"/>
      <c r="H6383" s="543"/>
      <c r="I6383" s="543"/>
      <c r="J6383" s="543"/>
      <c r="K6383" s="549"/>
      <c r="L6383" s="549"/>
      <c r="M6383" s="549"/>
      <c r="N6383" s="543"/>
      <c r="O6383" s="543"/>
      <c r="P6383" s="507"/>
    </row>
    <row r="6384" spans="2:16" ht="18.75" customHeight="1">
      <c r="B6384" s="540"/>
      <c r="C6384" s="540"/>
      <c r="D6384" s="540"/>
      <c r="E6384" s="540"/>
      <c r="F6384" s="542"/>
      <c r="G6384" s="506"/>
      <c r="H6384" s="543"/>
      <c r="I6384" s="543"/>
      <c r="J6384" s="543"/>
      <c r="K6384" s="549"/>
      <c r="L6384" s="549"/>
      <c r="M6384" s="549"/>
      <c r="N6384" s="543"/>
      <c r="O6384" s="543"/>
      <c r="P6384" s="507"/>
    </row>
    <row r="6385" spans="2:16" ht="18.75" customHeight="1">
      <c r="B6385" s="540"/>
      <c r="C6385" s="540"/>
      <c r="D6385" s="540"/>
      <c r="E6385" s="540"/>
      <c r="F6385" s="542"/>
      <c r="G6385" s="506"/>
      <c r="H6385" s="543"/>
      <c r="I6385" s="543"/>
      <c r="J6385" s="543"/>
      <c r="K6385" s="549"/>
      <c r="L6385" s="549"/>
      <c r="M6385" s="549"/>
      <c r="N6385" s="543"/>
      <c r="O6385" s="543"/>
      <c r="P6385" s="507"/>
    </row>
    <row r="6386" spans="2:16" ht="18.75" customHeight="1">
      <c r="B6386" s="540"/>
      <c r="C6386" s="540"/>
      <c r="D6386" s="540"/>
      <c r="E6386" s="540"/>
      <c r="F6386" s="542"/>
      <c r="G6386" s="506"/>
      <c r="H6386" s="543"/>
      <c r="I6386" s="543"/>
      <c r="J6386" s="543"/>
      <c r="K6386" s="549"/>
      <c r="L6386" s="549"/>
      <c r="M6386" s="549"/>
      <c r="N6386" s="543"/>
      <c r="O6386" s="543"/>
      <c r="P6386" s="507"/>
    </row>
    <row r="6387" spans="2:16" ht="18.75" customHeight="1">
      <c r="B6387" s="540"/>
      <c r="C6387" s="540"/>
      <c r="D6387" s="540"/>
      <c r="E6387" s="540"/>
      <c r="F6387" s="542"/>
      <c r="G6387" s="506"/>
      <c r="H6387" s="543"/>
      <c r="I6387" s="543"/>
      <c r="J6387" s="543"/>
      <c r="K6387" s="549"/>
      <c r="L6387" s="549"/>
      <c r="M6387" s="549"/>
      <c r="N6387" s="543"/>
      <c r="O6387" s="543"/>
      <c r="P6387" s="507"/>
    </row>
    <row r="6388" spans="2:16" ht="18.75" customHeight="1">
      <c r="B6388" s="540"/>
      <c r="C6388" s="540"/>
      <c r="D6388" s="540"/>
      <c r="E6388" s="540"/>
      <c r="F6388" s="542"/>
      <c r="G6388" s="506"/>
      <c r="H6388" s="543"/>
      <c r="I6388" s="543"/>
      <c r="J6388" s="543"/>
      <c r="K6388" s="549"/>
      <c r="L6388" s="549"/>
      <c r="M6388" s="549"/>
      <c r="N6388" s="543"/>
      <c r="O6388" s="543"/>
      <c r="P6388" s="507"/>
    </row>
    <row r="6389" spans="2:16" ht="18.75" customHeight="1">
      <c r="B6389" s="540"/>
      <c r="C6389" s="540"/>
      <c r="D6389" s="540"/>
      <c r="E6389" s="540"/>
      <c r="F6389" s="542"/>
      <c r="G6389" s="506"/>
      <c r="H6389" s="543"/>
      <c r="I6389" s="543"/>
      <c r="J6389" s="543"/>
      <c r="K6389" s="549"/>
      <c r="L6389" s="549"/>
      <c r="M6389" s="549"/>
      <c r="N6389" s="543"/>
      <c r="O6389" s="543"/>
      <c r="P6389" s="507"/>
    </row>
    <row r="6390" spans="2:16" ht="18.75" customHeight="1">
      <c r="B6390" s="540"/>
      <c r="C6390" s="540"/>
      <c r="D6390" s="540"/>
      <c r="E6390" s="540"/>
      <c r="F6390" s="542"/>
      <c r="G6390" s="506"/>
      <c r="H6390" s="543"/>
      <c r="I6390" s="543"/>
      <c r="J6390" s="543"/>
      <c r="K6390" s="549"/>
      <c r="L6390" s="549"/>
      <c r="M6390" s="549"/>
      <c r="N6390" s="543"/>
      <c r="O6390" s="543"/>
      <c r="P6390" s="507"/>
    </row>
    <row r="6391" spans="2:16" ht="18.75" customHeight="1">
      <c r="B6391" s="540"/>
      <c r="C6391" s="540"/>
      <c r="D6391" s="540"/>
      <c r="E6391" s="540"/>
      <c r="F6391" s="542"/>
      <c r="G6391" s="506"/>
      <c r="H6391" s="543"/>
      <c r="I6391" s="543"/>
      <c r="J6391" s="543"/>
      <c r="K6391" s="549"/>
      <c r="L6391" s="549"/>
      <c r="M6391" s="549"/>
      <c r="N6391" s="543"/>
      <c r="O6391" s="543"/>
      <c r="P6391" s="507"/>
    </row>
    <row r="6392" spans="2:16" ht="18.75" customHeight="1">
      <c r="B6392" s="540"/>
      <c r="C6392" s="540"/>
      <c r="D6392" s="540"/>
      <c r="E6392" s="540"/>
      <c r="F6392" s="542"/>
      <c r="G6392" s="506"/>
      <c r="H6392" s="543"/>
      <c r="I6392" s="543"/>
      <c r="J6392" s="543"/>
      <c r="K6392" s="549"/>
      <c r="L6392" s="549"/>
      <c r="M6392" s="549"/>
      <c r="N6392" s="543"/>
      <c r="O6392" s="543"/>
      <c r="P6392" s="507"/>
    </row>
    <row r="6393" spans="2:16" ht="18.75" customHeight="1">
      <c r="B6393" s="540"/>
      <c r="C6393" s="540"/>
      <c r="D6393" s="540"/>
      <c r="E6393" s="540"/>
      <c r="F6393" s="542"/>
      <c r="G6393" s="506"/>
      <c r="H6393" s="543"/>
      <c r="I6393" s="543"/>
      <c r="J6393" s="543"/>
      <c r="K6393" s="549"/>
      <c r="L6393" s="549"/>
      <c r="M6393" s="549"/>
      <c r="N6393" s="543"/>
      <c r="O6393" s="543"/>
      <c r="P6393" s="507"/>
    </row>
    <row r="6394" spans="2:16" ht="18.75" customHeight="1">
      <c r="B6394" s="540"/>
      <c r="C6394" s="540"/>
      <c r="D6394" s="540"/>
      <c r="E6394" s="540"/>
      <c r="F6394" s="542"/>
      <c r="G6394" s="506"/>
      <c r="H6394" s="543"/>
      <c r="I6394" s="543"/>
      <c r="J6394" s="543"/>
      <c r="K6394" s="549"/>
      <c r="L6394" s="549"/>
      <c r="M6394" s="549"/>
      <c r="N6394" s="543"/>
      <c r="O6394" s="543"/>
      <c r="P6394" s="507"/>
    </row>
    <row r="6395" spans="2:16" ht="18.75" customHeight="1">
      <c r="B6395" s="540"/>
      <c r="C6395" s="540"/>
      <c r="D6395" s="540"/>
      <c r="E6395" s="540"/>
      <c r="F6395" s="542"/>
      <c r="G6395" s="506"/>
      <c r="H6395" s="543"/>
      <c r="I6395" s="543"/>
      <c r="J6395" s="543"/>
      <c r="K6395" s="549"/>
      <c r="L6395" s="549"/>
      <c r="M6395" s="549"/>
      <c r="N6395" s="543"/>
      <c r="O6395" s="543"/>
      <c r="P6395" s="507"/>
    </row>
    <row r="6396" spans="2:16" ht="18.75" customHeight="1">
      <c r="B6396" s="540"/>
      <c r="C6396" s="540"/>
      <c r="D6396" s="540"/>
      <c r="E6396" s="540"/>
      <c r="F6396" s="542"/>
      <c r="G6396" s="506"/>
      <c r="H6396" s="543"/>
      <c r="I6396" s="543"/>
      <c r="J6396" s="543"/>
      <c r="K6396" s="549"/>
      <c r="L6396" s="549"/>
      <c r="M6396" s="549"/>
      <c r="N6396" s="543"/>
      <c r="O6396" s="543"/>
      <c r="P6396" s="507"/>
    </row>
    <row r="6397" spans="2:16" ht="18.75" customHeight="1">
      <c r="B6397" s="540"/>
      <c r="C6397" s="540"/>
      <c r="D6397" s="540"/>
      <c r="E6397" s="540"/>
      <c r="F6397" s="542"/>
      <c r="G6397" s="506"/>
      <c r="H6397" s="543"/>
      <c r="I6397" s="543"/>
      <c r="J6397" s="543"/>
      <c r="K6397" s="549"/>
      <c r="L6397" s="549"/>
      <c r="M6397" s="549"/>
      <c r="N6397" s="543"/>
      <c r="O6397" s="543"/>
      <c r="P6397" s="507"/>
    </row>
    <row r="6398" spans="2:16" ht="18.75" customHeight="1">
      <c r="B6398" s="540"/>
      <c r="C6398" s="540"/>
      <c r="D6398" s="540"/>
      <c r="E6398" s="540"/>
      <c r="F6398" s="542"/>
      <c r="G6398" s="506"/>
      <c r="H6398" s="543"/>
      <c r="I6398" s="543"/>
      <c r="J6398" s="543"/>
      <c r="K6398" s="549"/>
      <c r="L6398" s="549"/>
      <c r="M6398" s="549"/>
      <c r="N6398" s="543"/>
      <c r="O6398" s="543"/>
      <c r="P6398" s="507"/>
    </row>
    <row r="6399" spans="2:16" ht="18.75" customHeight="1">
      <c r="B6399" s="540"/>
      <c r="C6399" s="540"/>
      <c r="D6399" s="540"/>
      <c r="E6399" s="540"/>
      <c r="F6399" s="542"/>
      <c r="G6399" s="506"/>
      <c r="H6399" s="543"/>
      <c r="I6399" s="543"/>
      <c r="J6399" s="543"/>
      <c r="K6399" s="549"/>
      <c r="L6399" s="549"/>
      <c r="M6399" s="549"/>
      <c r="N6399" s="543"/>
      <c r="O6399" s="543"/>
      <c r="P6399" s="507"/>
    </row>
    <row r="6400" spans="2:16" ht="18.75" customHeight="1">
      <c r="B6400" s="540"/>
      <c r="C6400" s="540"/>
      <c r="D6400" s="540"/>
      <c r="E6400" s="540"/>
      <c r="F6400" s="542"/>
      <c r="G6400" s="506"/>
      <c r="H6400" s="543"/>
      <c r="I6400" s="543"/>
      <c r="J6400" s="543"/>
      <c r="K6400" s="549"/>
      <c r="L6400" s="549"/>
      <c r="M6400" s="549"/>
      <c r="N6400" s="543"/>
      <c r="O6400" s="543"/>
      <c r="P6400" s="507"/>
    </row>
    <row r="6401" spans="2:16" ht="18.75" customHeight="1">
      <c r="B6401" s="540"/>
      <c r="C6401" s="540"/>
      <c r="D6401" s="540"/>
      <c r="E6401" s="540"/>
      <c r="F6401" s="542"/>
      <c r="G6401" s="506"/>
      <c r="H6401" s="543"/>
      <c r="I6401" s="543"/>
      <c r="J6401" s="543"/>
      <c r="K6401" s="549"/>
      <c r="L6401" s="549"/>
      <c r="M6401" s="549"/>
      <c r="N6401" s="543"/>
      <c r="O6401" s="543"/>
      <c r="P6401" s="507"/>
    </row>
    <row r="6402" spans="2:16" ht="18.75" customHeight="1">
      <c r="B6402" s="540"/>
      <c r="C6402" s="540"/>
      <c r="D6402" s="540"/>
      <c r="E6402" s="540"/>
      <c r="F6402" s="542"/>
      <c r="G6402" s="506"/>
      <c r="H6402" s="543"/>
      <c r="I6402" s="543"/>
      <c r="J6402" s="543"/>
      <c r="K6402" s="549"/>
      <c r="L6402" s="549"/>
      <c r="M6402" s="549"/>
      <c r="N6402" s="543"/>
      <c r="O6402" s="543"/>
      <c r="P6402" s="507"/>
    </row>
    <row r="6403" spans="2:16" ht="18.75" customHeight="1">
      <c r="B6403" s="540"/>
      <c r="C6403" s="540"/>
      <c r="D6403" s="540"/>
      <c r="E6403" s="540"/>
      <c r="F6403" s="542"/>
      <c r="G6403" s="506"/>
      <c r="H6403" s="543"/>
      <c r="I6403" s="543"/>
      <c r="J6403" s="543"/>
      <c r="K6403" s="549"/>
      <c r="L6403" s="549"/>
      <c r="M6403" s="549"/>
      <c r="N6403" s="543"/>
      <c r="O6403" s="543"/>
      <c r="P6403" s="507"/>
    </row>
    <row r="6404" spans="2:16" ht="18.75" customHeight="1">
      <c r="B6404" s="540"/>
      <c r="C6404" s="540"/>
      <c r="D6404" s="540"/>
      <c r="E6404" s="540"/>
      <c r="F6404" s="542"/>
      <c r="G6404" s="506"/>
      <c r="H6404" s="543"/>
      <c r="I6404" s="543"/>
      <c r="J6404" s="543"/>
      <c r="K6404" s="549"/>
      <c r="L6404" s="549"/>
      <c r="M6404" s="549"/>
      <c r="N6404" s="543"/>
      <c r="O6404" s="543"/>
      <c r="P6404" s="507"/>
    </row>
    <row r="6405" spans="2:16" ht="18.75" customHeight="1">
      <c r="B6405" s="540"/>
      <c r="C6405" s="540"/>
      <c r="D6405" s="540"/>
      <c r="E6405" s="540"/>
      <c r="F6405" s="542"/>
      <c r="G6405" s="506"/>
      <c r="H6405" s="543"/>
      <c r="I6405" s="543"/>
      <c r="J6405" s="543"/>
      <c r="K6405" s="549"/>
      <c r="L6405" s="549"/>
      <c r="M6405" s="549"/>
      <c r="N6405" s="543"/>
      <c r="O6405" s="543"/>
      <c r="P6405" s="507"/>
    </row>
    <row r="6406" spans="2:16" ht="18.75" customHeight="1">
      <c r="B6406" s="540"/>
      <c r="C6406" s="540"/>
      <c r="D6406" s="540"/>
      <c r="E6406" s="540"/>
      <c r="F6406" s="542"/>
      <c r="G6406" s="506"/>
      <c r="H6406" s="543"/>
      <c r="I6406" s="543"/>
      <c r="J6406" s="543"/>
      <c r="K6406" s="549"/>
      <c r="L6406" s="549"/>
      <c r="M6406" s="549"/>
      <c r="N6406" s="543"/>
      <c r="O6406" s="543"/>
      <c r="P6406" s="507"/>
    </row>
    <row r="6407" spans="2:16" ht="18.75" customHeight="1">
      <c r="B6407" s="540"/>
      <c r="C6407" s="540"/>
      <c r="D6407" s="540"/>
      <c r="E6407" s="540"/>
      <c r="F6407" s="542"/>
      <c r="G6407" s="506"/>
      <c r="H6407" s="543"/>
      <c r="I6407" s="543"/>
      <c r="J6407" s="543"/>
      <c r="K6407" s="549"/>
      <c r="L6407" s="549"/>
      <c r="M6407" s="549"/>
      <c r="N6407" s="543"/>
      <c r="O6407" s="543"/>
      <c r="P6407" s="507"/>
    </row>
    <row r="6408" spans="2:16" ht="18.75" customHeight="1">
      <c r="B6408" s="540"/>
      <c r="C6408" s="540"/>
      <c r="D6408" s="540"/>
      <c r="E6408" s="540"/>
      <c r="F6408" s="542"/>
      <c r="G6408" s="506"/>
      <c r="H6408" s="543"/>
      <c r="I6408" s="543"/>
      <c r="J6408" s="543"/>
      <c r="K6408" s="549"/>
      <c r="L6408" s="549"/>
      <c r="M6408" s="549"/>
      <c r="N6408" s="543"/>
      <c r="O6408" s="543"/>
      <c r="P6408" s="507"/>
    </row>
    <row r="6409" spans="2:16" ht="18.75" customHeight="1">
      <c r="B6409" s="540"/>
      <c r="C6409" s="540"/>
      <c r="D6409" s="540"/>
      <c r="E6409" s="540"/>
      <c r="F6409" s="542"/>
      <c r="G6409" s="506"/>
      <c r="H6409" s="543"/>
      <c r="I6409" s="543"/>
      <c r="J6409" s="543"/>
      <c r="K6409" s="549"/>
      <c r="L6409" s="549"/>
      <c r="M6409" s="549"/>
      <c r="N6409" s="543"/>
      <c r="O6409" s="543"/>
      <c r="P6409" s="507"/>
    </row>
    <row r="6410" spans="2:16" ht="18.75" customHeight="1">
      <c r="B6410" s="540"/>
      <c r="C6410" s="540"/>
      <c r="D6410" s="540"/>
      <c r="E6410" s="540"/>
      <c r="F6410" s="542"/>
      <c r="G6410" s="506"/>
      <c r="H6410" s="543"/>
      <c r="I6410" s="543"/>
      <c r="J6410" s="543"/>
      <c r="K6410" s="549"/>
      <c r="L6410" s="549"/>
      <c r="M6410" s="549"/>
      <c r="N6410" s="543"/>
      <c r="O6410" s="543"/>
      <c r="P6410" s="507"/>
    </row>
    <row r="6411" spans="2:16" ht="18.75" customHeight="1">
      <c r="B6411" s="540"/>
      <c r="C6411" s="540"/>
      <c r="D6411" s="540"/>
      <c r="E6411" s="540"/>
      <c r="F6411" s="542"/>
      <c r="G6411" s="506"/>
      <c r="H6411" s="543"/>
      <c r="I6411" s="543"/>
      <c r="J6411" s="543"/>
      <c r="K6411" s="549"/>
      <c r="L6411" s="549"/>
      <c r="M6411" s="549"/>
      <c r="N6411" s="543"/>
      <c r="O6411" s="543"/>
      <c r="P6411" s="507"/>
    </row>
    <row r="6412" spans="2:16" ht="18.75" customHeight="1">
      <c r="B6412" s="540"/>
      <c r="C6412" s="540"/>
      <c r="D6412" s="540"/>
      <c r="E6412" s="540"/>
      <c r="F6412" s="542"/>
      <c r="G6412" s="506"/>
      <c r="H6412" s="543"/>
      <c r="I6412" s="543"/>
      <c r="J6412" s="543"/>
      <c r="K6412" s="549"/>
      <c r="L6412" s="549"/>
      <c r="M6412" s="549"/>
      <c r="N6412" s="543"/>
      <c r="O6412" s="543"/>
      <c r="P6412" s="507"/>
    </row>
    <row r="6413" spans="2:16" ht="18.75" customHeight="1">
      <c r="B6413" s="540"/>
      <c r="C6413" s="540"/>
      <c r="D6413" s="540"/>
      <c r="E6413" s="540"/>
      <c r="F6413" s="542"/>
      <c r="G6413" s="506"/>
      <c r="H6413" s="543"/>
      <c r="I6413" s="543"/>
      <c r="J6413" s="543"/>
      <c r="K6413" s="549"/>
      <c r="L6413" s="549"/>
      <c r="M6413" s="549"/>
      <c r="N6413" s="543"/>
      <c r="O6413" s="543"/>
      <c r="P6413" s="507"/>
    </row>
    <row r="6414" spans="2:16" ht="18.75" customHeight="1">
      <c r="B6414" s="540"/>
      <c r="C6414" s="540"/>
      <c r="D6414" s="540"/>
      <c r="E6414" s="540"/>
      <c r="F6414" s="542"/>
      <c r="G6414" s="506"/>
      <c r="H6414" s="543"/>
      <c r="I6414" s="543"/>
      <c r="J6414" s="543"/>
      <c r="K6414" s="549"/>
      <c r="L6414" s="549"/>
      <c r="M6414" s="549"/>
      <c r="N6414" s="543"/>
      <c r="O6414" s="543"/>
      <c r="P6414" s="507"/>
    </row>
    <row r="6415" spans="2:16" ht="18.75" customHeight="1">
      <c r="B6415" s="540"/>
      <c r="C6415" s="540"/>
      <c r="D6415" s="540"/>
      <c r="E6415" s="540"/>
      <c r="F6415" s="542"/>
      <c r="G6415" s="506"/>
      <c r="H6415" s="543"/>
      <c r="I6415" s="543"/>
      <c r="J6415" s="543"/>
      <c r="K6415" s="549"/>
      <c r="L6415" s="549"/>
      <c r="M6415" s="549"/>
      <c r="N6415" s="543"/>
      <c r="O6415" s="543"/>
      <c r="P6415" s="507"/>
    </row>
    <row r="6416" spans="2:16" ht="18.75" customHeight="1">
      <c r="B6416" s="540"/>
      <c r="C6416" s="540"/>
      <c r="D6416" s="540"/>
      <c r="E6416" s="540"/>
      <c r="F6416" s="542"/>
      <c r="G6416" s="506"/>
      <c r="H6416" s="543"/>
      <c r="I6416" s="543"/>
      <c r="J6416" s="543"/>
      <c r="K6416" s="549"/>
      <c r="L6416" s="549"/>
      <c r="M6416" s="549"/>
      <c r="N6416" s="543"/>
      <c r="O6416" s="543"/>
      <c r="P6416" s="507"/>
    </row>
    <row r="6417" spans="2:16" ht="18.75" customHeight="1">
      <c r="B6417" s="540"/>
      <c r="C6417" s="540"/>
      <c r="D6417" s="540"/>
      <c r="E6417" s="540"/>
      <c r="F6417" s="542"/>
      <c r="G6417" s="506"/>
      <c r="H6417" s="543"/>
      <c r="I6417" s="543"/>
      <c r="J6417" s="543"/>
      <c r="K6417" s="549"/>
      <c r="L6417" s="549"/>
      <c r="M6417" s="549"/>
      <c r="N6417" s="543"/>
      <c r="O6417" s="543"/>
      <c r="P6417" s="507"/>
    </row>
    <row r="6418" spans="2:16" ht="18.75" customHeight="1">
      <c r="B6418" s="540"/>
      <c r="C6418" s="540"/>
      <c r="D6418" s="540"/>
      <c r="E6418" s="540"/>
      <c r="F6418" s="542"/>
      <c r="G6418" s="506"/>
      <c r="H6418" s="543"/>
      <c r="I6418" s="543"/>
      <c r="J6418" s="543"/>
      <c r="K6418" s="549"/>
      <c r="L6418" s="549"/>
      <c r="M6418" s="549"/>
      <c r="N6418" s="543"/>
      <c r="O6418" s="543"/>
      <c r="P6418" s="507"/>
    </row>
    <row r="6419" spans="2:16" ht="18.75" customHeight="1">
      <c r="B6419" s="540"/>
      <c r="C6419" s="540"/>
      <c r="D6419" s="540"/>
      <c r="E6419" s="540"/>
      <c r="F6419" s="542"/>
      <c r="G6419" s="506"/>
      <c r="H6419" s="543"/>
      <c r="I6419" s="543"/>
      <c r="J6419" s="543"/>
      <c r="K6419" s="549"/>
      <c r="L6419" s="549"/>
      <c r="M6419" s="549"/>
      <c r="N6419" s="543"/>
      <c r="O6419" s="543"/>
      <c r="P6419" s="507"/>
    </row>
    <row r="6420" spans="2:16" ht="18.75" customHeight="1">
      <c r="B6420" s="540"/>
      <c r="C6420" s="540"/>
      <c r="D6420" s="540"/>
      <c r="E6420" s="540"/>
      <c r="F6420" s="542"/>
      <c r="G6420" s="506"/>
      <c r="H6420" s="543"/>
      <c r="I6420" s="543"/>
      <c r="J6420" s="543"/>
      <c r="K6420" s="549"/>
      <c r="L6420" s="549"/>
      <c r="M6420" s="549"/>
      <c r="N6420" s="543"/>
      <c r="O6420" s="543"/>
      <c r="P6420" s="507"/>
    </row>
    <row r="6421" spans="2:16" ht="18.75" customHeight="1">
      <c r="B6421" s="540"/>
      <c r="C6421" s="540"/>
      <c r="D6421" s="540"/>
      <c r="E6421" s="540"/>
      <c r="F6421" s="542"/>
      <c r="G6421" s="506"/>
      <c r="H6421" s="543"/>
      <c r="I6421" s="543"/>
      <c r="J6421" s="543"/>
      <c r="K6421" s="549"/>
      <c r="L6421" s="549"/>
      <c r="M6421" s="549"/>
      <c r="N6421" s="543"/>
      <c r="O6421" s="543"/>
      <c r="P6421" s="507"/>
    </row>
    <row r="6422" spans="2:16" ht="18.75" customHeight="1">
      <c r="B6422" s="540"/>
      <c r="C6422" s="540"/>
      <c r="D6422" s="540"/>
      <c r="E6422" s="540"/>
      <c r="F6422" s="542"/>
      <c r="G6422" s="506"/>
      <c r="H6422" s="543"/>
      <c r="I6422" s="543"/>
      <c r="J6422" s="543"/>
      <c r="K6422" s="549"/>
      <c r="L6422" s="549"/>
      <c r="M6422" s="549"/>
      <c r="N6422" s="543"/>
      <c r="O6422" s="543"/>
      <c r="P6422" s="507"/>
    </row>
    <row r="6423" spans="2:16" ht="18.75" customHeight="1">
      <c r="B6423" s="540"/>
      <c r="C6423" s="540"/>
      <c r="D6423" s="540"/>
      <c r="E6423" s="540"/>
      <c r="F6423" s="542"/>
      <c r="G6423" s="506"/>
      <c r="H6423" s="543"/>
      <c r="I6423" s="543"/>
      <c r="J6423" s="543"/>
      <c r="K6423" s="549"/>
      <c r="L6423" s="549"/>
      <c r="M6423" s="549"/>
      <c r="N6423" s="543"/>
      <c r="O6423" s="543"/>
      <c r="P6423" s="507"/>
    </row>
    <row r="6424" spans="2:16" ht="18.75" customHeight="1">
      <c r="B6424" s="540"/>
      <c r="C6424" s="540"/>
      <c r="D6424" s="540"/>
      <c r="E6424" s="540"/>
      <c r="F6424" s="542"/>
      <c r="G6424" s="506"/>
      <c r="H6424" s="543"/>
      <c r="I6424" s="543"/>
      <c r="J6424" s="543"/>
      <c r="K6424" s="549"/>
      <c r="L6424" s="549"/>
      <c r="M6424" s="549"/>
      <c r="N6424" s="543"/>
      <c r="O6424" s="543"/>
      <c r="P6424" s="507"/>
    </row>
    <row r="6425" spans="2:16" ht="18.75" customHeight="1">
      <c r="B6425" s="540"/>
      <c r="C6425" s="540"/>
      <c r="D6425" s="540"/>
      <c r="E6425" s="540"/>
      <c r="F6425" s="542"/>
      <c r="G6425" s="506"/>
      <c r="H6425" s="543"/>
      <c r="I6425" s="543"/>
      <c r="J6425" s="543"/>
      <c r="K6425" s="549"/>
      <c r="L6425" s="549"/>
      <c r="M6425" s="549"/>
      <c r="N6425" s="543"/>
      <c r="O6425" s="543"/>
      <c r="P6425" s="507"/>
    </row>
    <row r="6426" spans="2:16" ht="18.75" customHeight="1">
      <c r="B6426" s="540"/>
      <c r="C6426" s="540"/>
      <c r="D6426" s="540"/>
      <c r="E6426" s="540"/>
      <c r="F6426" s="542"/>
      <c r="G6426" s="506"/>
      <c r="H6426" s="543"/>
      <c r="I6426" s="543"/>
      <c r="J6426" s="543"/>
      <c r="K6426" s="549"/>
      <c r="L6426" s="549"/>
      <c r="M6426" s="549"/>
      <c r="N6426" s="543"/>
      <c r="O6426" s="543"/>
      <c r="P6426" s="507"/>
    </row>
    <row r="6427" spans="2:16" ht="18.75" customHeight="1">
      <c r="B6427" s="540"/>
      <c r="C6427" s="540"/>
      <c r="D6427" s="540"/>
      <c r="E6427" s="540"/>
      <c r="F6427" s="542"/>
      <c r="G6427" s="506"/>
      <c r="H6427" s="543"/>
      <c r="I6427" s="543"/>
      <c r="J6427" s="543"/>
      <c r="K6427" s="549"/>
      <c r="L6427" s="549"/>
      <c r="M6427" s="549"/>
      <c r="N6427" s="543"/>
      <c r="O6427" s="543"/>
      <c r="P6427" s="507"/>
    </row>
    <row r="6428" spans="2:16" ht="18.75" customHeight="1">
      <c r="B6428" s="540"/>
      <c r="C6428" s="540"/>
      <c r="D6428" s="540"/>
      <c r="E6428" s="540"/>
      <c r="F6428" s="542"/>
      <c r="G6428" s="506"/>
      <c r="H6428" s="543"/>
      <c r="I6428" s="543"/>
      <c r="J6428" s="543"/>
      <c r="K6428" s="549"/>
      <c r="L6428" s="549"/>
      <c r="M6428" s="549"/>
      <c r="N6428" s="543"/>
      <c r="O6428" s="543"/>
      <c r="P6428" s="507"/>
    </row>
    <row r="6429" spans="2:16" ht="18.75" customHeight="1">
      <c r="B6429" s="540"/>
      <c r="C6429" s="540"/>
      <c r="D6429" s="540"/>
      <c r="E6429" s="540"/>
      <c r="F6429" s="542"/>
      <c r="G6429" s="506"/>
      <c r="H6429" s="543"/>
      <c r="I6429" s="543"/>
      <c r="J6429" s="543"/>
      <c r="K6429" s="549"/>
      <c r="L6429" s="549"/>
      <c r="M6429" s="549"/>
      <c r="N6429" s="543"/>
      <c r="O6429" s="543"/>
      <c r="P6429" s="507"/>
    </row>
    <row r="6430" spans="2:16" ht="18.75" customHeight="1">
      <c r="B6430" s="540"/>
      <c r="C6430" s="540"/>
      <c r="D6430" s="540"/>
      <c r="E6430" s="540"/>
      <c r="F6430" s="542"/>
      <c r="G6430" s="506"/>
      <c r="H6430" s="543"/>
      <c r="I6430" s="543"/>
      <c r="J6430" s="543"/>
      <c r="K6430" s="549"/>
      <c r="L6430" s="549"/>
      <c r="M6430" s="549"/>
      <c r="N6430" s="543"/>
      <c r="O6430" s="543"/>
      <c r="P6430" s="507"/>
    </row>
    <row r="6431" spans="2:16" ht="18.75" customHeight="1">
      <c r="B6431" s="540"/>
      <c r="C6431" s="540"/>
      <c r="D6431" s="540"/>
      <c r="E6431" s="540"/>
      <c r="F6431" s="542"/>
      <c r="G6431" s="506"/>
      <c r="H6431" s="543"/>
      <c r="I6431" s="543"/>
      <c r="J6431" s="543"/>
      <c r="K6431" s="549"/>
      <c r="L6431" s="549"/>
      <c r="M6431" s="549"/>
      <c r="N6431" s="543"/>
      <c r="O6431" s="543"/>
      <c r="P6431" s="507"/>
    </row>
    <row r="6432" spans="2:16" ht="18.75" customHeight="1">
      <c r="B6432" s="540"/>
      <c r="C6432" s="540"/>
      <c r="D6432" s="540"/>
      <c r="E6432" s="540"/>
      <c r="F6432" s="542"/>
      <c r="G6432" s="506"/>
      <c r="H6432" s="543"/>
      <c r="I6432" s="543"/>
      <c r="J6432" s="543"/>
      <c r="K6432" s="549"/>
      <c r="L6432" s="549"/>
      <c r="M6432" s="549"/>
      <c r="N6432" s="543"/>
      <c r="O6432" s="543"/>
      <c r="P6432" s="507"/>
    </row>
    <row r="6433" spans="2:16" ht="18.75" customHeight="1">
      <c r="B6433" s="540"/>
      <c r="C6433" s="540"/>
      <c r="D6433" s="540"/>
      <c r="E6433" s="540"/>
      <c r="F6433" s="542"/>
      <c r="G6433" s="506"/>
      <c r="H6433" s="543"/>
      <c r="I6433" s="543"/>
      <c r="J6433" s="543"/>
      <c r="K6433" s="549"/>
      <c r="L6433" s="549"/>
      <c r="M6433" s="549"/>
      <c r="N6433" s="543"/>
      <c r="O6433" s="543"/>
      <c r="P6433" s="507"/>
    </row>
    <row r="6434" spans="2:16" ht="18.75" customHeight="1">
      <c r="B6434" s="540"/>
      <c r="C6434" s="540"/>
      <c r="D6434" s="540"/>
      <c r="E6434" s="540"/>
      <c r="F6434" s="542"/>
      <c r="G6434" s="506"/>
      <c r="H6434" s="543"/>
      <c r="I6434" s="543"/>
      <c r="J6434" s="543"/>
      <c r="K6434" s="549"/>
      <c r="L6434" s="549"/>
      <c r="M6434" s="549"/>
      <c r="N6434" s="543"/>
      <c r="O6434" s="543"/>
      <c r="P6434" s="507"/>
    </row>
    <row r="6435" spans="2:16" ht="18.75" customHeight="1">
      <c r="B6435" s="540"/>
      <c r="C6435" s="540"/>
      <c r="D6435" s="540"/>
      <c r="E6435" s="540"/>
      <c r="F6435" s="542"/>
      <c r="G6435" s="506"/>
      <c r="H6435" s="543"/>
      <c r="I6435" s="543"/>
      <c r="J6435" s="543"/>
      <c r="K6435" s="549"/>
      <c r="L6435" s="549"/>
      <c r="M6435" s="549"/>
      <c r="N6435" s="543"/>
      <c r="O6435" s="543"/>
      <c r="P6435" s="507"/>
    </row>
    <row r="6436" spans="2:16" ht="18.75" customHeight="1">
      <c r="B6436" s="540"/>
      <c r="C6436" s="540"/>
      <c r="D6436" s="540"/>
      <c r="E6436" s="540"/>
      <c r="F6436" s="542"/>
      <c r="G6436" s="506"/>
      <c r="H6436" s="543"/>
      <c r="I6436" s="543"/>
      <c r="J6436" s="543"/>
      <c r="K6436" s="549"/>
      <c r="L6436" s="549"/>
      <c r="M6436" s="549"/>
      <c r="N6436" s="543"/>
      <c r="O6436" s="543"/>
      <c r="P6436" s="507"/>
    </row>
    <row r="6437" spans="2:16" ht="18.75" customHeight="1">
      <c r="B6437" s="540"/>
      <c r="C6437" s="540"/>
      <c r="D6437" s="540"/>
      <c r="E6437" s="540"/>
      <c r="F6437" s="542"/>
      <c r="G6437" s="506"/>
      <c r="H6437" s="543"/>
      <c r="I6437" s="543"/>
      <c r="J6437" s="543"/>
      <c r="K6437" s="549"/>
      <c r="L6437" s="549"/>
      <c r="M6437" s="549"/>
      <c r="N6437" s="543"/>
      <c r="O6437" s="543"/>
      <c r="P6437" s="507"/>
    </row>
    <row r="6438" spans="2:16" ht="18.75" customHeight="1">
      <c r="B6438" s="540"/>
      <c r="C6438" s="540"/>
      <c r="D6438" s="540"/>
      <c r="E6438" s="540"/>
      <c r="F6438" s="542"/>
      <c r="G6438" s="506"/>
      <c r="H6438" s="543"/>
      <c r="I6438" s="543"/>
      <c r="J6438" s="543"/>
      <c r="K6438" s="549"/>
      <c r="L6438" s="549"/>
      <c r="M6438" s="549"/>
      <c r="N6438" s="543"/>
      <c r="O6438" s="543"/>
      <c r="P6438" s="507"/>
    </row>
    <row r="6439" spans="2:16" ht="18.75" customHeight="1">
      <c r="B6439" s="540"/>
      <c r="C6439" s="540"/>
      <c r="D6439" s="540"/>
      <c r="E6439" s="540"/>
      <c r="F6439" s="542"/>
      <c r="G6439" s="506"/>
      <c r="H6439" s="543"/>
      <c r="I6439" s="543"/>
      <c r="J6439" s="543"/>
      <c r="K6439" s="549"/>
      <c r="L6439" s="549"/>
      <c r="M6439" s="549"/>
      <c r="N6439" s="543"/>
      <c r="O6439" s="543"/>
      <c r="P6439" s="507"/>
    </row>
    <row r="6440" spans="2:16" ht="18.75" customHeight="1">
      <c r="B6440" s="540"/>
      <c r="C6440" s="540"/>
      <c r="D6440" s="540"/>
      <c r="E6440" s="540"/>
      <c r="F6440" s="542"/>
      <c r="G6440" s="506"/>
      <c r="H6440" s="543"/>
      <c r="I6440" s="543"/>
      <c r="J6440" s="543"/>
      <c r="K6440" s="549"/>
      <c r="L6440" s="549"/>
      <c r="M6440" s="549"/>
      <c r="N6440" s="543"/>
      <c r="O6440" s="543"/>
      <c r="P6440" s="507"/>
    </row>
    <row r="6441" spans="2:16" ht="18.75" customHeight="1">
      <c r="B6441" s="540"/>
      <c r="C6441" s="540"/>
      <c r="D6441" s="540"/>
      <c r="E6441" s="540"/>
      <c r="F6441" s="542"/>
      <c r="G6441" s="506"/>
      <c r="H6441" s="543"/>
      <c r="I6441" s="543"/>
      <c r="J6441" s="543"/>
      <c r="K6441" s="549"/>
      <c r="L6441" s="549"/>
      <c r="M6441" s="549"/>
      <c r="N6441" s="543"/>
      <c r="O6441" s="543"/>
      <c r="P6441" s="507"/>
    </row>
    <row r="6442" spans="2:16" ht="18.75" customHeight="1">
      <c r="B6442" s="540"/>
      <c r="C6442" s="540"/>
      <c r="D6442" s="540"/>
      <c r="E6442" s="540"/>
      <c r="F6442" s="542"/>
      <c r="G6442" s="506"/>
      <c r="H6442" s="543"/>
      <c r="I6442" s="543"/>
      <c r="J6442" s="543"/>
      <c r="K6442" s="549"/>
      <c r="L6442" s="549"/>
      <c r="M6442" s="549"/>
      <c r="N6442" s="543"/>
      <c r="O6442" s="543"/>
      <c r="P6442" s="507"/>
    </row>
    <row r="6443" spans="2:16" ht="18.75" customHeight="1">
      <c r="B6443" s="540"/>
      <c r="C6443" s="540"/>
      <c r="D6443" s="540"/>
      <c r="E6443" s="540"/>
      <c r="F6443" s="542"/>
      <c r="G6443" s="506"/>
      <c r="H6443" s="543"/>
      <c r="I6443" s="543"/>
      <c r="J6443" s="543"/>
      <c r="K6443" s="549"/>
      <c r="L6443" s="549"/>
      <c r="M6443" s="549"/>
      <c r="N6443" s="543"/>
      <c r="O6443" s="543"/>
      <c r="P6443" s="507"/>
    </row>
    <row r="6444" spans="2:16" ht="18.75" customHeight="1">
      <c r="B6444" s="540"/>
      <c r="C6444" s="540"/>
      <c r="D6444" s="540"/>
      <c r="E6444" s="540"/>
      <c r="F6444" s="542"/>
      <c r="G6444" s="506"/>
      <c r="H6444" s="543"/>
      <c r="I6444" s="543"/>
      <c r="J6444" s="543"/>
      <c r="K6444" s="549"/>
      <c r="L6444" s="549"/>
      <c r="M6444" s="549"/>
      <c r="N6444" s="543"/>
      <c r="O6444" s="543"/>
      <c r="P6444" s="507"/>
    </row>
    <row r="6445" spans="2:16" ht="18.75" customHeight="1">
      <c r="B6445" s="540"/>
      <c r="C6445" s="540"/>
      <c r="D6445" s="540"/>
      <c r="E6445" s="540"/>
      <c r="F6445" s="542"/>
      <c r="G6445" s="506"/>
      <c r="H6445" s="543"/>
      <c r="I6445" s="543"/>
      <c r="J6445" s="543"/>
      <c r="K6445" s="549"/>
      <c r="L6445" s="549"/>
      <c r="M6445" s="549"/>
      <c r="N6445" s="543"/>
      <c r="O6445" s="543"/>
      <c r="P6445" s="507"/>
    </row>
    <row r="6446" spans="2:16" ht="18.75" customHeight="1">
      <c r="B6446" s="540"/>
      <c r="C6446" s="540"/>
      <c r="D6446" s="540"/>
      <c r="E6446" s="540"/>
      <c r="F6446" s="542"/>
      <c r="G6446" s="506"/>
      <c r="H6446" s="543"/>
      <c r="I6446" s="543"/>
      <c r="J6446" s="543"/>
      <c r="K6446" s="549"/>
      <c r="L6446" s="549"/>
      <c r="M6446" s="549"/>
      <c r="N6446" s="543"/>
      <c r="O6446" s="543"/>
      <c r="P6446" s="507"/>
    </row>
    <row r="6447" spans="2:16" ht="18.75" customHeight="1">
      <c r="B6447" s="540"/>
      <c r="C6447" s="540"/>
      <c r="D6447" s="540"/>
      <c r="E6447" s="540"/>
      <c r="F6447" s="542"/>
      <c r="G6447" s="506"/>
      <c r="H6447" s="543"/>
      <c r="I6447" s="543"/>
      <c r="J6447" s="543"/>
      <c r="K6447" s="549"/>
      <c r="L6447" s="549"/>
      <c r="M6447" s="549"/>
      <c r="N6447" s="543"/>
      <c r="O6447" s="543"/>
      <c r="P6447" s="507"/>
    </row>
    <row r="6448" spans="2:16" ht="18.75" customHeight="1">
      <c r="B6448" s="540"/>
      <c r="C6448" s="540"/>
      <c r="D6448" s="540"/>
      <c r="E6448" s="540"/>
      <c r="F6448" s="542"/>
      <c r="G6448" s="506"/>
      <c r="H6448" s="543"/>
      <c r="I6448" s="543"/>
      <c r="J6448" s="543"/>
      <c r="K6448" s="549"/>
      <c r="L6448" s="549"/>
      <c r="M6448" s="549"/>
      <c r="N6448" s="543"/>
      <c r="O6448" s="543"/>
      <c r="P6448" s="507"/>
    </row>
    <row r="6449" spans="2:16" ht="18.75" customHeight="1">
      <c r="B6449" s="540"/>
      <c r="C6449" s="540"/>
      <c r="D6449" s="540"/>
      <c r="E6449" s="540"/>
      <c r="F6449" s="542"/>
      <c r="G6449" s="506"/>
      <c r="H6449" s="543"/>
      <c r="I6449" s="543"/>
      <c r="J6449" s="543"/>
      <c r="K6449" s="549"/>
      <c r="L6449" s="549"/>
      <c r="M6449" s="549"/>
      <c r="N6449" s="543"/>
      <c r="O6449" s="543"/>
      <c r="P6449" s="507"/>
    </row>
    <row r="6450" spans="2:16" ht="18.75" customHeight="1">
      <c r="B6450" s="540"/>
      <c r="C6450" s="540"/>
      <c r="D6450" s="540"/>
      <c r="E6450" s="540"/>
      <c r="F6450" s="542"/>
      <c r="G6450" s="506"/>
      <c r="H6450" s="543"/>
      <c r="I6450" s="543"/>
      <c r="J6450" s="543"/>
      <c r="K6450" s="549"/>
      <c r="L6450" s="549"/>
      <c r="M6450" s="549"/>
      <c r="N6450" s="543"/>
      <c r="O6450" s="543"/>
      <c r="P6450" s="507"/>
    </row>
    <row r="6451" spans="2:16" ht="18.75" customHeight="1">
      <c r="B6451" s="540"/>
      <c r="C6451" s="540"/>
      <c r="D6451" s="540"/>
      <c r="E6451" s="540"/>
      <c r="F6451" s="542"/>
      <c r="G6451" s="506"/>
      <c r="H6451" s="543"/>
      <c r="I6451" s="543"/>
      <c r="J6451" s="543"/>
      <c r="K6451" s="549"/>
      <c r="L6451" s="549"/>
      <c r="M6451" s="549"/>
      <c r="N6451" s="543"/>
      <c r="O6451" s="543"/>
      <c r="P6451" s="507"/>
    </row>
    <row r="6452" spans="2:16" ht="18.75" customHeight="1">
      <c r="B6452" s="540"/>
      <c r="C6452" s="540"/>
      <c r="D6452" s="540"/>
      <c r="E6452" s="540"/>
      <c r="F6452" s="542"/>
      <c r="G6452" s="506"/>
      <c r="H6452" s="543"/>
      <c r="I6452" s="543"/>
      <c r="J6452" s="543"/>
      <c r="K6452" s="549"/>
      <c r="L6452" s="549"/>
      <c r="M6452" s="549"/>
      <c r="N6452" s="543"/>
      <c r="O6452" s="543"/>
      <c r="P6452" s="507"/>
    </row>
    <row r="6453" spans="2:16" ht="18.75" customHeight="1">
      <c r="B6453" s="540"/>
      <c r="C6453" s="540"/>
      <c r="D6453" s="540"/>
      <c r="E6453" s="540"/>
      <c r="F6453" s="542"/>
      <c r="G6453" s="506"/>
      <c r="H6453" s="543"/>
      <c r="I6453" s="543"/>
      <c r="J6453" s="543"/>
      <c r="K6453" s="549"/>
      <c r="L6453" s="549"/>
      <c r="M6453" s="549"/>
      <c r="N6453" s="543"/>
      <c r="O6453" s="543"/>
      <c r="P6453" s="507"/>
    </row>
    <row r="6454" spans="2:16" ht="18.75" customHeight="1">
      <c r="B6454" s="540"/>
      <c r="C6454" s="540"/>
      <c r="D6454" s="540"/>
      <c r="E6454" s="540"/>
      <c r="F6454" s="542"/>
      <c r="G6454" s="506"/>
      <c r="H6454" s="543"/>
      <c r="I6454" s="543"/>
      <c r="J6454" s="543"/>
      <c r="K6454" s="549"/>
      <c r="L6454" s="549"/>
      <c r="M6454" s="549"/>
      <c r="N6454" s="543"/>
      <c r="O6454" s="543"/>
      <c r="P6454" s="507"/>
    </row>
    <row r="6455" spans="2:16" ht="18.75" customHeight="1">
      <c r="B6455" s="540"/>
      <c r="C6455" s="540"/>
      <c r="D6455" s="540"/>
      <c r="E6455" s="540"/>
      <c r="F6455" s="542"/>
      <c r="G6455" s="506"/>
      <c r="H6455" s="543"/>
      <c r="I6455" s="543"/>
      <c r="J6455" s="543"/>
      <c r="K6455" s="549"/>
      <c r="L6455" s="549"/>
      <c r="M6455" s="549"/>
      <c r="N6455" s="543"/>
      <c r="O6455" s="543"/>
      <c r="P6455" s="507"/>
    </row>
    <row r="6456" spans="2:16" ht="18.75" customHeight="1">
      <c r="B6456" s="540"/>
      <c r="C6456" s="540"/>
      <c r="D6456" s="540"/>
      <c r="E6456" s="540"/>
      <c r="F6456" s="542"/>
      <c r="G6456" s="506"/>
      <c r="H6456" s="543"/>
      <c r="I6456" s="543"/>
      <c r="J6456" s="543"/>
      <c r="K6456" s="549"/>
      <c r="L6456" s="549"/>
      <c r="M6456" s="549"/>
      <c r="N6456" s="543"/>
      <c r="O6456" s="543"/>
      <c r="P6456" s="507"/>
    </row>
    <row r="6457" spans="2:16" ht="18.75" customHeight="1">
      <c r="B6457" s="540"/>
      <c r="C6457" s="540"/>
      <c r="D6457" s="540"/>
      <c r="E6457" s="540"/>
      <c r="F6457" s="542"/>
      <c r="G6457" s="506"/>
      <c r="H6457" s="543"/>
      <c r="I6457" s="543"/>
      <c r="J6457" s="543"/>
      <c r="K6457" s="549"/>
      <c r="L6457" s="549"/>
      <c r="M6457" s="549"/>
      <c r="N6457" s="543"/>
      <c r="O6457" s="543"/>
      <c r="P6457" s="507"/>
    </row>
    <row r="6458" spans="2:16" ht="18.75" customHeight="1">
      <c r="B6458" s="540"/>
      <c r="C6458" s="540"/>
      <c r="D6458" s="540"/>
      <c r="E6458" s="540"/>
      <c r="F6458" s="542"/>
      <c r="G6458" s="506"/>
      <c r="H6458" s="543"/>
      <c r="I6458" s="543"/>
      <c r="J6458" s="543"/>
      <c r="K6458" s="549"/>
      <c r="L6458" s="549"/>
      <c r="M6458" s="549"/>
      <c r="N6458" s="543"/>
      <c r="O6458" s="543"/>
      <c r="P6458" s="507"/>
    </row>
    <row r="6459" spans="2:16" ht="18.75" customHeight="1">
      <c r="B6459" s="540"/>
      <c r="C6459" s="540"/>
      <c r="D6459" s="540"/>
      <c r="E6459" s="540"/>
      <c r="F6459" s="542"/>
      <c r="G6459" s="506"/>
      <c r="H6459" s="543"/>
      <c r="I6459" s="543"/>
      <c r="J6459" s="543"/>
      <c r="K6459" s="549"/>
      <c r="L6459" s="549"/>
      <c r="M6459" s="549"/>
      <c r="N6459" s="543"/>
      <c r="O6459" s="543"/>
      <c r="P6459" s="507"/>
    </row>
    <row r="6460" spans="2:16" ht="18.75" customHeight="1">
      <c r="B6460" s="540"/>
      <c r="C6460" s="540"/>
      <c r="D6460" s="540"/>
      <c r="E6460" s="540"/>
      <c r="F6460" s="542"/>
      <c r="G6460" s="506"/>
      <c r="H6460" s="543"/>
      <c r="I6460" s="543"/>
      <c r="J6460" s="543"/>
      <c r="K6460" s="549"/>
      <c r="L6460" s="549"/>
      <c r="M6460" s="549"/>
      <c r="N6460" s="543"/>
      <c r="O6460" s="543"/>
      <c r="P6460" s="507"/>
    </row>
    <row r="6461" spans="2:16" ht="18.75" customHeight="1">
      <c r="B6461" s="540"/>
      <c r="C6461" s="540"/>
      <c r="D6461" s="540"/>
      <c r="E6461" s="540"/>
      <c r="F6461" s="542"/>
      <c r="G6461" s="506"/>
      <c r="H6461" s="543"/>
      <c r="I6461" s="543"/>
      <c r="J6461" s="543"/>
      <c r="K6461" s="549"/>
      <c r="L6461" s="549"/>
      <c r="M6461" s="549"/>
      <c r="N6461" s="543"/>
      <c r="O6461" s="543"/>
      <c r="P6461" s="507"/>
    </row>
    <row r="6462" spans="2:16" ht="18.75" customHeight="1">
      <c r="B6462" s="540"/>
      <c r="C6462" s="540"/>
      <c r="D6462" s="540"/>
      <c r="E6462" s="540"/>
      <c r="F6462" s="542"/>
      <c r="G6462" s="506"/>
      <c r="H6462" s="543"/>
      <c r="I6462" s="543"/>
      <c r="J6462" s="543"/>
      <c r="K6462" s="549"/>
      <c r="L6462" s="549"/>
      <c r="M6462" s="549"/>
      <c r="N6462" s="543"/>
      <c r="O6462" s="543"/>
      <c r="P6462" s="507"/>
    </row>
    <row r="6463" spans="2:16" ht="18.75" customHeight="1">
      <c r="B6463" s="540"/>
      <c r="C6463" s="540"/>
      <c r="D6463" s="540"/>
      <c r="E6463" s="540"/>
      <c r="F6463" s="542"/>
      <c r="G6463" s="506"/>
      <c r="H6463" s="543"/>
      <c r="I6463" s="543"/>
      <c r="J6463" s="543"/>
      <c r="K6463" s="549"/>
      <c r="L6463" s="549"/>
      <c r="M6463" s="549"/>
      <c r="N6463" s="543"/>
      <c r="O6463" s="543"/>
      <c r="P6463" s="507"/>
    </row>
    <row r="6464" spans="2:16" ht="18.75" customHeight="1"/>
    <row r="6465" ht="18.75" customHeight="1"/>
    <row r="6466" ht="18.75" customHeight="1"/>
    <row r="6467" ht="18.75" customHeight="1"/>
    <row r="6468" ht="18.75" customHeight="1"/>
    <row r="6469" ht="18.75" customHeight="1"/>
    <row r="6470" ht="18.75" customHeight="1"/>
    <row r="6471" ht="18.75" customHeight="1"/>
    <row r="6472" ht="18.75" customHeight="1"/>
    <row r="6473" ht="18.75" customHeight="1"/>
    <row r="6474" ht="18.75" customHeight="1"/>
    <row r="6475" ht="18.75" customHeight="1"/>
    <row r="6476" ht="18.75" customHeight="1"/>
    <row r="6477" ht="18.75" customHeight="1"/>
    <row r="6478" ht="18.75" customHeight="1"/>
    <row r="6479" ht="18.75" customHeight="1"/>
    <row r="6480" ht="18.75" customHeight="1"/>
    <row r="6481" ht="18.75" customHeight="1"/>
    <row r="6482" ht="18.75" customHeight="1"/>
    <row r="6483" ht="18.75" customHeight="1"/>
    <row r="6484" ht="18.75" customHeight="1"/>
    <row r="6485" ht="18.75" customHeight="1"/>
    <row r="6486" ht="18.75" customHeight="1"/>
    <row r="6487" ht="18.75" customHeight="1"/>
    <row r="6488" ht="18.75" customHeight="1"/>
    <row r="6489" ht="18.75" customHeight="1"/>
    <row r="6490" ht="18.75" customHeight="1"/>
    <row r="6491" ht="18.75" customHeight="1"/>
    <row r="6492" ht="18.75" customHeight="1"/>
    <row r="6493" ht="18.75" customHeight="1"/>
    <row r="6494" ht="18.75" customHeight="1"/>
    <row r="6495" ht="18.75" customHeight="1"/>
    <row r="6496" ht="18.75" customHeight="1"/>
    <row r="6497" ht="18.75" customHeight="1"/>
    <row r="6498" ht="18.75" customHeight="1"/>
    <row r="6499" ht="18.75" customHeight="1"/>
    <row r="6500" ht="18.75" customHeight="1"/>
    <row r="6501" ht="18.75" customHeight="1"/>
    <row r="6502" ht="18.75" customHeight="1"/>
    <row r="6503" ht="18.75" customHeight="1"/>
    <row r="6504" ht="18.75" customHeight="1"/>
    <row r="6505" ht="18.75" customHeight="1"/>
    <row r="6506" ht="18.75" customHeight="1"/>
    <row r="6507" ht="18.75" customHeight="1"/>
    <row r="6508" ht="18.75" customHeight="1"/>
    <row r="6509" ht="18.75" customHeight="1"/>
    <row r="6510" ht="18.75" customHeight="1"/>
    <row r="6511" ht="18.75" customHeight="1"/>
    <row r="6512" ht="18.75" customHeight="1"/>
    <row r="6513" ht="18.75" customHeight="1"/>
    <row r="6514" ht="18.75" customHeight="1"/>
    <row r="6515" ht="18.75" customHeight="1"/>
    <row r="6516" ht="18.75" customHeight="1"/>
    <row r="6517" ht="18.75" customHeight="1"/>
    <row r="6518" ht="18.75" customHeight="1"/>
    <row r="6519" ht="18.75" customHeight="1"/>
    <row r="6520" ht="18.75" customHeight="1"/>
    <row r="6521" ht="18.75" customHeight="1"/>
    <row r="6522" ht="18.75" customHeight="1"/>
    <row r="6523" ht="18.75" customHeight="1"/>
    <row r="6524" ht="18.75" customHeight="1"/>
    <row r="6525" ht="18.75" customHeight="1"/>
    <row r="6526" ht="18.75" customHeight="1"/>
    <row r="6527" ht="18.75" customHeight="1"/>
    <row r="6528" ht="18.75" customHeight="1"/>
    <row r="6529" ht="18.75" customHeight="1"/>
    <row r="6530" ht="18.75" customHeight="1"/>
    <row r="6531" ht="18.75" customHeight="1"/>
    <row r="6532" ht="18.75" customHeight="1"/>
    <row r="6533" ht="18.75" customHeight="1"/>
    <row r="6534" ht="18.75" customHeight="1"/>
    <row r="6535" ht="18.75" customHeight="1"/>
    <row r="6536" ht="18.75" customHeight="1"/>
    <row r="6537" ht="18.75" customHeight="1"/>
    <row r="6538" ht="18.75" customHeight="1"/>
    <row r="6539" ht="18.75" customHeight="1"/>
    <row r="6540" ht="18.75" customHeight="1"/>
    <row r="6541" ht="18.75" customHeight="1"/>
    <row r="6542" ht="18.75" customHeight="1"/>
    <row r="6543" ht="18.75" customHeight="1"/>
    <row r="6544" ht="18.75" customHeight="1"/>
    <row r="6545" ht="18.75" customHeight="1"/>
    <row r="6546" ht="18.75" customHeight="1"/>
    <row r="6547" ht="18.75" customHeight="1"/>
    <row r="6548" ht="18.75" customHeight="1"/>
    <row r="6549" ht="18.75" customHeight="1"/>
    <row r="6550" ht="18.75" customHeight="1"/>
    <row r="6551" ht="18.75" customHeight="1"/>
    <row r="6552" ht="18.75" customHeight="1"/>
    <row r="6553" ht="18.75" customHeight="1"/>
    <row r="6554" ht="18.75" customHeight="1"/>
    <row r="6555" ht="18.75" customHeight="1"/>
    <row r="6556" ht="18.75" customHeight="1"/>
    <row r="6557" ht="18.75" customHeight="1"/>
    <row r="6558" ht="18.75" customHeight="1"/>
    <row r="6559" ht="18.75" customHeight="1"/>
    <row r="6560" ht="18.75" customHeight="1"/>
    <row r="6561" ht="18.75" customHeight="1"/>
    <row r="6562" ht="18.75" customHeight="1"/>
    <row r="6563" ht="18.75" customHeight="1"/>
    <row r="6564" ht="18.75" customHeight="1"/>
    <row r="6565" ht="18.75" customHeight="1"/>
    <row r="6566" ht="18.75" customHeight="1"/>
    <row r="6567" ht="18.75" customHeight="1"/>
    <row r="6568" ht="18.75" customHeight="1"/>
    <row r="6569" ht="18.75" customHeight="1"/>
    <row r="6570" ht="18.75" customHeight="1"/>
    <row r="6571" ht="18.75" customHeight="1"/>
    <row r="6572" ht="18.75" customHeight="1"/>
    <row r="6573" ht="18.75" customHeight="1"/>
    <row r="6574" ht="18.75" customHeight="1"/>
    <row r="6575" ht="18.75" customHeight="1"/>
    <row r="6576" ht="18.75" customHeight="1"/>
    <row r="6577" ht="18.75" customHeight="1"/>
    <row r="6578" ht="18.75" customHeight="1"/>
    <row r="6579" ht="18.75" customHeight="1"/>
    <row r="6580" ht="18.75" customHeight="1"/>
    <row r="6581" ht="18.75" customHeight="1"/>
    <row r="6582" ht="18.75" customHeight="1"/>
    <row r="6583" ht="18.75" customHeight="1"/>
    <row r="6584" ht="18.75" customHeight="1"/>
    <row r="6585" ht="18.75" customHeight="1"/>
    <row r="6586" ht="18.75" customHeight="1"/>
    <row r="6587" ht="18.75" customHeight="1"/>
    <row r="6588" ht="18.75" customHeight="1"/>
    <row r="6589" ht="18.75" customHeight="1"/>
    <row r="6590" ht="18.75" customHeight="1"/>
    <row r="6591" ht="18.75" customHeight="1"/>
    <row r="6592" ht="18.75" customHeight="1"/>
    <row r="6593" ht="18.75" customHeight="1"/>
    <row r="6594" ht="18.75" customHeight="1"/>
    <row r="6595" ht="18.75" customHeight="1"/>
    <row r="6596" ht="18.75" customHeight="1"/>
    <row r="6597" ht="18.75" customHeight="1"/>
    <row r="6598" ht="18.75" customHeight="1"/>
    <row r="6599" ht="18.75" customHeight="1"/>
    <row r="6600" ht="18.75" customHeight="1"/>
    <row r="6601" ht="18.75" customHeight="1"/>
    <row r="6602" ht="18.75" customHeight="1"/>
    <row r="6603" ht="18.75" customHeight="1"/>
    <row r="6604" ht="18.75" customHeight="1"/>
    <row r="6605" ht="18.75" customHeight="1"/>
    <row r="6606" ht="18.75" customHeight="1"/>
    <row r="6607" ht="18.75" customHeight="1"/>
    <row r="6608" ht="18.75" customHeight="1"/>
    <row r="6609" ht="18.75" customHeight="1"/>
    <row r="6610" ht="18.75" customHeight="1"/>
    <row r="6611" ht="18.75" customHeight="1"/>
    <row r="6612" ht="18.75" customHeight="1"/>
    <row r="6613" ht="18.75" customHeight="1"/>
    <row r="6614" ht="18.75" customHeight="1"/>
    <row r="6615" ht="18.75" customHeight="1"/>
    <row r="6616" ht="18.75" customHeight="1"/>
    <row r="6617" ht="18.75" customHeight="1"/>
    <row r="6618" ht="18.75" customHeight="1"/>
    <row r="6619" ht="18.75" customHeight="1"/>
    <row r="6620" ht="18.75" customHeight="1"/>
    <row r="6621" ht="18.75" customHeight="1"/>
    <row r="6622" ht="18.75" customHeight="1"/>
    <row r="6623" ht="18.75" customHeight="1"/>
    <row r="6624" ht="18.75" customHeight="1"/>
    <row r="6625" ht="18.75" customHeight="1"/>
    <row r="6626" ht="18.75" customHeight="1"/>
    <row r="6627" ht="18.75" customHeight="1"/>
    <row r="6628" ht="18.75" customHeight="1"/>
    <row r="6629" ht="18.75" customHeight="1"/>
    <row r="6630" ht="18.75" customHeight="1"/>
    <row r="6631" ht="18.75" customHeight="1"/>
    <row r="6632" ht="18.75" customHeight="1"/>
    <row r="6633" ht="18.75" customHeight="1"/>
    <row r="6634" ht="18.75" customHeight="1"/>
    <row r="6635" ht="18.75" customHeight="1"/>
    <row r="6636" ht="18.75" customHeight="1"/>
    <row r="6637" ht="18.75" customHeight="1"/>
    <row r="6638" ht="18.75" customHeight="1"/>
    <row r="6639" ht="18.75" customHeight="1"/>
    <row r="6640" ht="18.75" customHeight="1"/>
    <row r="6641" ht="18.75" customHeight="1"/>
    <row r="6642" ht="18.75" customHeight="1"/>
    <row r="6643" ht="18.75" customHeight="1"/>
    <row r="6644" ht="18.75" customHeight="1"/>
    <row r="6645" ht="18.75" customHeight="1"/>
    <row r="6646" ht="18.75" customHeight="1"/>
    <row r="6647" ht="18.75" customHeight="1"/>
    <row r="6648" ht="18.75" customHeight="1"/>
    <row r="6649" ht="18.75" customHeight="1"/>
    <row r="6650" ht="18.75" customHeight="1"/>
    <row r="6651" ht="18.75" customHeight="1"/>
    <row r="6652" ht="18.75" customHeight="1"/>
    <row r="6653" ht="18.75" customHeight="1"/>
    <row r="6654" ht="18.75" customHeight="1"/>
    <row r="6655" ht="18.75" customHeight="1"/>
    <row r="6656" ht="18.75" customHeight="1"/>
    <row r="6657" ht="18.75" customHeight="1"/>
    <row r="6658" ht="18.75" customHeight="1"/>
    <row r="6659" ht="18.75" customHeight="1"/>
    <row r="6660" ht="18.75" customHeight="1"/>
    <row r="6661" ht="18.75" customHeight="1"/>
    <row r="6662" ht="18.75" customHeight="1"/>
    <row r="6663" ht="18.75" customHeight="1"/>
    <row r="6664" ht="18.75" customHeight="1"/>
    <row r="6665" ht="18.75" customHeight="1"/>
    <row r="6666" ht="18.75" customHeight="1"/>
    <row r="6667" ht="18.75" customHeight="1"/>
    <row r="6668" ht="18.75" customHeight="1"/>
    <row r="6669" ht="18.75" customHeight="1"/>
    <row r="6670" ht="18.75" customHeight="1"/>
    <row r="6671" ht="18.75" customHeight="1"/>
    <row r="6672" ht="18.75" customHeight="1"/>
    <row r="6673" ht="18.75" customHeight="1"/>
    <row r="6674" ht="18.75" customHeight="1"/>
    <row r="6675" ht="18.75" customHeight="1"/>
    <row r="6676" ht="18.75" customHeight="1"/>
    <row r="6677" ht="18.75" customHeight="1"/>
    <row r="6678" ht="18.75" customHeight="1"/>
    <row r="6679" ht="18.75" customHeight="1"/>
    <row r="6680" ht="18.75" customHeight="1"/>
    <row r="6681" ht="18.75" customHeight="1"/>
    <row r="6682" ht="18.75" customHeight="1"/>
    <row r="6683" ht="18.75" customHeight="1"/>
    <row r="6684" ht="18.75" customHeight="1"/>
    <row r="6685" ht="18.75" customHeight="1"/>
    <row r="6686" ht="18.75" customHeight="1"/>
    <row r="6687" ht="18.75" customHeight="1"/>
    <row r="6688" ht="18.75" customHeight="1"/>
    <row r="6689" ht="18.75" customHeight="1"/>
    <row r="6690" ht="18.75" customHeight="1"/>
    <row r="6691" ht="18.75" customHeight="1"/>
    <row r="6692" ht="18.75" customHeight="1"/>
    <row r="6693" ht="18.75" customHeight="1"/>
    <row r="6694" ht="18.75" customHeight="1"/>
    <row r="6695" ht="18.75" customHeight="1"/>
    <row r="6696" ht="18.75" customHeight="1"/>
    <row r="6697" ht="18.75" customHeight="1"/>
    <row r="6698" ht="18.75" customHeight="1"/>
    <row r="6699" ht="18.75" customHeight="1"/>
    <row r="6700" ht="18.75" customHeight="1"/>
    <row r="6701" ht="18.75" customHeight="1"/>
    <row r="6702" ht="18.75" customHeight="1"/>
    <row r="6703" ht="18.75" customHeight="1"/>
    <row r="6704" ht="18.75" customHeight="1"/>
    <row r="6705" ht="18.75" customHeight="1"/>
    <row r="6706" ht="18.75" customHeight="1"/>
    <row r="6707" ht="18.75" customHeight="1"/>
    <row r="6708" ht="18.75" customHeight="1"/>
    <row r="6709" ht="18.75" customHeight="1"/>
    <row r="6710" ht="18.75" customHeight="1"/>
    <row r="6711" ht="18.75" customHeight="1"/>
    <row r="6712" ht="18.75" customHeight="1"/>
    <row r="6713" ht="18.75" customHeight="1"/>
    <row r="6714" ht="18.75" customHeight="1"/>
    <row r="6715" ht="18.75" customHeight="1"/>
    <row r="6716" ht="18.75" customHeight="1"/>
    <row r="6717" ht="18.75" customHeight="1"/>
    <row r="6718" ht="18.75" customHeight="1"/>
    <row r="6719" ht="18.75" customHeight="1"/>
    <row r="6720" ht="18.75" customHeight="1"/>
    <row r="6721" ht="18.75" customHeight="1"/>
    <row r="6722" ht="18.75" customHeight="1"/>
    <row r="6723" ht="18.75" customHeight="1"/>
    <row r="6724" ht="18.75" customHeight="1"/>
    <row r="6725" ht="18.75" customHeight="1"/>
    <row r="6726" ht="18.75" customHeight="1"/>
    <row r="6727" ht="18.75" customHeight="1"/>
    <row r="6728" ht="18.75" customHeight="1"/>
    <row r="6729" ht="18.75" customHeight="1"/>
    <row r="6730" ht="18.75" customHeight="1"/>
    <row r="6731" ht="18.75" customHeight="1"/>
    <row r="6732" ht="18.75" customHeight="1"/>
    <row r="6733" ht="18.75" customHeight="1"/>
    <row r="6734" ht="18.75" customHeight="1"/>
    <row r="6735" ht="18.75" customHeight="1"/>
    <row r="6736" ht="18.75" customHeight="1"/>
    <row r="6737" ht="18.75" customHeight="1"/>
    <row r="6738" ht="18.75" customHeight="1"/>
    <row r="6739" ht="18.75" customHeight="1"/>
    <row r="6740" ht="18.75" customHeight="1"/>
    <row r="6741" ht="18.75" customHeight="1"/>
    <row r="6742" ht="18.75" customHeight="1"/>
    <row r="6743" ht="18.75" customHeight="1"/>
    <row r="6744" ht="18.75" customHeight="1"/>
    <row r="6745" ht="18.75" customHeight="1"/>
    <row r="6746" ht="18.75" customHeight="1"/>
    <row r="6747" ht="18.75" customHeight="1"/>
    <row r="6748" ht="18.75" customHeight="1"/>
    <row r="6749" ht="18.75" customHeight="1"/>
    <row r="6750" ht="18.75" customHeight="1"/>
    <row r="6751" ht="18.75" customHeight="1"/>
    <row r="6752" ht="18.75" customHeight="1"/>
    <row r="6753" ht="18.75" customHeight="1"/>
    <row r="6754" ht="18.75" customHeight="1"/>
    <row r="6755" ht="18.75" customHeight="1"/>
    <row r="6756" ht="18.75" customHeight="1"/>
    <row r="6757" ht="18.75" customHeight="1"/>
    <row r="6758" ht="18.75" customHeight="1"/>
    <row r="6759" ht="18.75" customHeight="1"/>
    <row r="6760" ht="18.75" customHeight="1"/>
    <row r="6761" ht="18.75" customHeight="1"/>
    <row r="6762" ht="18.75" customHeight="1"/>
    <row r="6763" ht="18.75" customHeight="1"/>
    <row r="6764" ht="18.75" customHeight="1"/>
    <row r="6765" ht="18.75" customHeight="1"/>
    <row r="6766" ht="18.75" customHeight="1"/>
    <row r="6767" ht="18.75" customHeight="1"/>
    <row r="6768" ht="18.75" customHeight="1"/>
    <row r="6769" ht="18.75" customHeight="1"/>
    <row r="6770" ht="18.75" customHeight="1"/>
    <row r="6771" ht="18.75" customHeight="1"/>
    <row r="6772" ht="18.75" customHeight="1"/>
    <row r="6773" ht="18.75" customHeight="1"/>
    <row r="6774" ht="18.75" customHeight="1"/>
    <row r="6775" ht="18.75" customHeight="1"/>
    <row r="6776" ht="18.75" customHeight="1"/>
    <row r="6777" ht="18.75" customHeight="1"/>
    <row r="6778" ht="18.75" customHeight="1"/>
    <row r="6779" ht="18.75" customHeight="1"/>
    <row r="6780" ht="18.75" customHeight="1"/>
    <row r="6781" ht="18.75" customHeight="1"/>
    <row r="6782" ht="18.75" customHeight="1"/>
    <row r="6783" ht="18.75" customHeight="1"/>
    <row r="6784" ht="18.75" customHeight="1"/>
    <row r="6785" ht="18.75" customHeight="1"/>
    <row r="6786" ht="18.75" customHeight="1"/>
    <row r="6787" ht="18.75" customHeight="1"/>
    <row r="6788" ht="18.75" customHeight="1"/>
    <row r="6789" ht="18.75" customHeight="1"/>
    <row r="6790" ht="18.75" customHeight="1"/>
    <row r="6791" ht="18.75" customHeight="1"/>
    <row r="6792" ht="18.75" customHeight="1"/>
    <row r="6793" ht="18.75" customHeight="1"/>
    <row r="6794" ht="18.75" customHeight="1"/>
    <row r="6795" ht="18.75" customHeight="1"/>
    <row r="6796" ht="18.75" customHeight="1"/>
    <row r="6797" ht="18.75" customHeight="1"/>
    <row r="6798" ht="18.75" customHeight="1"/>
    <row r="6799" ht="18.75" customHeight="1"/>
    <row r="6800" ht="18.75" customHeight="1"/>
    <row r="6801" ht="18.75" customHeight="1"/>
    <row r="6802" ht="18.75" customHeight="1"/>
    <row r="6803" ht="18.75" customHeight="1"/>
    <row r="6804" ht="18.75" customHeight="1"/>
    <row r="6805" ht="18.75" customHeight="1"/>
    <row r="6806" ht="18.75" customHeight="1"/>
    <row r="6807" ht="18.75" customHeight="1"/>
    <row r="6808" ht="18.75" customHeight="1"/>
    <row r="6809" ht="18.75" customHeight="1"/>
    <row r="6810" ht="18.75" customHeight="1"/>
    <row r="6811" ht="18.75" customHeight="1"/>
    <row r="6812" ht="18.75" customHeight="1"/>
    <row r="6813" ht="18.75" customHeight="1"/>
    <row r="6814" ht="18.75" customHeight="1"/>
    <row r="6815" ht="18.75" customHeight="1"/>
    <row r="6816" ht="18.75" customHeight="1"/>
    <row r="6817" ht="18.75" customHeight="1"/>
    <row r="6818" ht="18.75" customHeight="1"/>
    <row r="6819" ht="18.75" customHeight="1"/>
    <row r="6820" ht="18.75" customHeight="1"/>
    <row r="6821" ht="18.75" customHeight="1"/>
    <row r="6822" ht="18.75" customHeight="1"/>
    <row r="6823" ht="18.75" customHeight="1"/>
    <row r="6824" ht="18.75" customHeight="1"/>
    <row r="6825" ht="18.75" customHeight="1"/>
    <row r="6826" ht="18.75" customHeight="1"/>
    <row r="6827" ht="18.75" customHeight="1"/>
    <row r="6828" ht="18.75" customHeight="1"/>
    <row r="6829" ht="18.75" customHeight="1"/>
    <row r="6830" ht="18.75" customHeight="1"/>
    <row r="6831" ht="18.75" customHeight="1"/>
    <row r="6832" ht="18.75" customHeight="1"/>
    <row r="6833" ht="18.75" customHeight="1"/>
    <row r="6834" ht="18.75" customHeight="1"/>
    <row r="6835" ht="18.75" customHeight="1"/>
    <row r="6836" ht="18.75" customHeight="1"/>
    <row r="6837" ht="18.75" customHeight="1"/>
    <row r="6838" ht="18.75" customHeight="1"/>
    <row r="6839" ht="18.75" customHeight="1"/>
    <row r="6840" ht="18.75" customHeight="1"/>
    <row r="6841" ht="18.75" customHeight="1"/>
    <row r="6842" ht="18.75" customHeight="1"/>
    <row r="6843" ht="18.75" customHeight="1"/>
    <row r="6844" ht="18.75" customHeight="1"/>
    <row r="6845" ht="18.75" customHeight="1"/>
    <row r="6846" ht="18.75" customHeight="1"/>
    <row r="6847" ht="18.75" customHeight="1"/>
    <row r="6848" ht="18.75" customHeight="1"/>
    <row r="6849" ht="18.75" customHeight="1"/>
    <row r="6850" ht="18.75" customHeight="1"/>
    <row r="6851" ht="18.75" customHeight="1"/>
    <row r="6852" ht="18.75" customHeight="1"/>
    <row r="6853" ht="18.75" customHeight="1"/>
    <row r="6854" ht="18.75" customHeight="1"/>
    <row r="6855" ht="18.75" customHeight="1"/>
    <row r="6856" ht="18.75" customHeight="1"/>
    <row r="6857" ht="18.75" customHeight="1"/>
    <row r="6858" ht="18.75" customHeight="1"/>
    <row r="6859" ht="18.75" customHeight="1"/>
    <row r="6860" ht="18.75" customHeight="1"/>
    <row r="6861" ht="18.75" customHeight="1"/>
    <row r="6862" ht="18.75" customHeight="1"/>
    <row r="6863" ht="18.75" customHeight="1"/>
    <row r="6864" ht="18.75" customHeight="1"/>
    <row r="6865" ht="18.75" customHeight="1"/>
    <row r="6866" ht="18.75" customHeight="1"/>
    <row r="6867" ht="18.75" customHeight="1"/>
    <row r="6868" ht="18.75" customHeight="1"/>
    <row r="6869" ht="18.75" customHeight="1"/>
    <row r="6870" ht="18.75" customHeight="1"/>
    <row r="6871" ht="18.75" customHeight="1"/>
    <row r="6872" ht="18.75" customHeight="1"/>
    <row r="6873" ht="18.75" customHeight="1"/>
    <row r="6874" ht="18.75" customHeight="1"/>
    <row r="6875" ht="18.75" customHeight="1"/>
    <row r="6876" ht="18.75" customHeight="1"/>
    <row r="6877" ht="18.75" customHeight="1"/>
    <row r="6878" ht="18.75" customHeight="1"/>
    <row r="6879" ht="18.75" customHeight="1"/>
    <row r="6880" ht="18.75" customHeight="1"/>
    <row r="6881" ht="18.75" customHeight="1"/>
    <row r="6882" ht="18.75" customHeight="1"/>
    <row r="6883" ht="18.75" customHeight="1"/>
    <row r="6884" ht="18.75" customHeight="1"/>
    <row r="6885" ht="18.75" customHeight="1"/>
    <row r="6886" ht="18.75" customHeight="1"/>
    <row r="6887" ht="18.75" customHeight="1"/>
    <row r="6888" ht="18.75" customHeight="1"/>
    <row r="6889" ht="18.75" customHeight="1"/>
    <row r="6890" ht="18.75" customHeight="1"/>
    <row r="6891" ht="18.75" customHeight="1"/>
    <row r="6892" ht="18.75" customHeight="1"/>
    <row r="6893" ht="18.75" customHeight="1"/>
    <row r="6894" ht="18.75" customHeight="1"/>
    <row r="6895" ht="18.75" customHeight="1"/>
    <row r="6896" ht="18.75" customHeight="1"/>
    <row r="6897" ht="18.75" customHeight="1"/>
    <row r="6898" ht="18.75" customHeight="1"/>
    <row r="6899" ht="18.75" customHeight="1"/>
    <row r="6900" ht="18.75" customHeight="1"/>
    <row r="6901" ht="18.75" customHeight="1"/>
    <row r="6902" ht="18.75" customHeight="1"/>
    <row r="6903" ht="18.75" customHeight="1"/>
    <row r="6904" ht="18.75" customHeight="1"/>
    <row r="6905" ht="18.75" customHeight="1"/>
    <row r="6906" ht="18.75" customHeight="1"/>
    <row r="6907" ht="18.75" customHeight="1"/>
    <row r="6908" ht="18.75" customHeight="1"/>
    <row r="6909" ht="18.75" customHeight="1"/>
    <row r="6910" ht="18.75" customHeight="1"/>
    <row r="6911" ht="18.75" customHeight="1"/>
    <row r="6912" ht="18.75" customHeight="1"/>
    <row r="6913" ht="18.75" customHeight="1"/>
    <row r="6914" ht="18.75" customHeight="1"/>
    <row r="6915" ht="18.75" customHeight="1"/>
    <row r="6916" ht="18.75" customHeight="1"/>
    <row r="6917" ht="18.75" customHeight="1"/>
    <row r="6918" ht="18.75" customHeight="1"/>
    <row r="6919" ht="18.75" customHeight="1"/>
    <row r="6920" ht="18.75" customHeight="1"/>
    <row r="6921" ht="18.75" customHeight="1"/>
    <row r="6922" ht="18.75" customHeight="1"/>
    <row r="6923" ht="18.75" customHeight="1"/>
    <row r="6924" ht="18.75" customHeight="1"/>
    <row r="6925" ht="18.75" customHeight="1"/>
    <row r="6926" ht="18.75" customHeight="1"/>
    <row r="6927" ht="18.75" customHeight="1"/>
    <row r="6928" ht="18.75" customHeight="1"/>
    <row r="6929" ht="18.75" customHeight="1"/>
    <row r="6930" ht="18.75" customHeight="1"/>
    <row r="6931" ht="18.75" customHeight="1"/>
    <row r="6932" ht="18.75" customHeight="1"/>
    <row r="6933" ht="18.75" customHeight="1"/>
    <row r="6934" ht="18.75" customHeight="1"/>
    <row r="6935" ht="18.75" customHeight="1"/>
    <row r="6936" ht="18.75" customHeight="1"/>
    <row r="6937" ht="18.75" customHeight="1"/>
    <row r="6938" ht="18.75" customHeight="1"/>
    <row r="6939" ht="18.75" customHeight="1"/>
    <row r="6940" ht="18.75" customHeight="1"/>
    <row r="6941" ht="18.75" customHeight="1"/>
    <row r="6942" ht="18.75" customHeight="1"/>
    <row r="6943" ht="18.75" customHeight="1"/>
    <row r="6944" ht="18.75" customHeight="1"/>
    <row r="6945" ht="18.75" customHeight="1"/>
    <row r="6946" ht="18.75" customHeight="1"/>
    <row r="6947" ht="18.75" customHeight="1"/>
    <row r="6948" ht="18.75" customHeight="1"/>
    <row r="6949" ht="18.75" customHeight="1"/>
    <row r="6950" ht="18.75" customHeight="1"/>
    <row r="6951" ht="18.75" customHeight="1"/>
    <row r="6952" ht="18.75" customHeight="1"/>
    <row r="6953" ht="18.75" customHeight="1"/>
    <row r="6954" ht="18.75" customHeight="1"/>
    <row r="6955" ht="18.75" customHeight="1"/>
    <row r="6956" ht="18.75" customHeight="1"/>
    <row r="6957" ht="18.75" customHeight="1"/>
    <row r="6958" ht="18.75" customHeight="1"/>
    <row r="6959" ht="18.75" customHeight="1"/>
    <row r="6960" ht="18.75" customHeight="1"/>
    <row r="6961" ht="18.75" customHeight="1"/>
    <row r="6962" ht="18.75" customHeight="1"/>
    <row r="6963" ht="18.75" customHeight="1"/>
    <row r="6964" ht="18.75" customHeight="1"/>
    <row r="6965" ht="18.75" customHeight="1"/>
    <row r="6966" ht="18.75" customHeight="1"/>
    <row r="6967" ht="18.75" customHeight="1"/>
    <row r="6968" ht="18.75" customHeight="1"/>
    <row r="6969" ht="18.75" customHeight="1"/>
    <row r="6970" ht="18.75" customHeight="1"/>
    <row r="6971" ht="18.75" customHeight="1"/>
    <row r="6972" ht="18.75" customHeight="1"/>
    <row r="6973" ht="18.75" customHeight="1"/>
    <row r="6974" ht="18.75" customHeight="1"/>
    <row r="6975" ht="18.75" customHeight="1"/>
    <row r="6976" ht="18.75" customHeight="1"/>
    <row r="6977" ht="18.75" customHeight="1"/>
    <row r="6978" ht="18.75" customHeight="1"/>
    <row r="6979" ht="18.75" customHeight="1"/>
    <row r="6980" ht="18.75" customHeight="1"/>
    <row r="6981" ht="18.75" customHeight="1"/>
    <row r="6982" ht="18.75" customHeight="1"/>
    <row r="6983" ht="18.75" customHeight="1"/>
    <row r="6984" ht="18.75" customHeight="1"/>
    <row r="6985" ht="18.75" customHeight="1"/>
    <row r="6986" ht="18.75" customHeight="1"/>
    <row r="6987" ht="18.75" customHeight="1"/>
    <row r="6988" ht="18.75" customHeight="1"/>
    <row r="6989" ht="18.75" customHeight="1"/>
    <row r="6990" ht="18.75" customHeight="1"/>
    <row r="6991" ht="18.75" customHeight="1"/>
    <row r="6992" ht="18.75" customHeight="1"/>
    <row r="6993" ht="18.75" customHeight="1"/>
    <row r="6994" ht="18.75" customHeight="1"/>
    <row r="6995" ht="18.75" customHeight="1"/>
    <row r="6996" ht="18.75" customHeight="1"/>
    <row r="6997" ht="18.75" customHeight="1"/>
    <row r="6998" ht="18.75" customHeight="1"/>
    <row r="6999" ht="18.75" customHeight="1"/>
    <row r="7000" ht="18.75" customHeight="1"/>
    <row r="7001" ht="18.75" customHeight="1"/>
    <row r="7002" ht="18.75" customHeight="1"/>
    <row r="7003" ht="18.75" customHeight="1"/>
    <row r="7004" ht="18.75" customHeight="1"/>
    <row r="7005" ht="18.75" customHeight="1"/>
    <row r="7006" ht="18.75" customHeight="1"/>
    <row r="7007" ht="18.75" customHeight="1"/>
    <row r="7008" ht="18.75" customHeight="1"/>
    <row r="7009" ht="18.75" customHeight="1"/>
    <row r="7010" ht="18.75" customHeight="1"/>
    <row r="7011" ht="18.75" customHeight="1"/>
    <row r="7012" ht="18.75" customHeight="1"/>
    <row r="7013" ht="18.75" customHeight="1"/>
    <row r="7014" ht="18.75" customHeight="1"/>
    <row r="7015" ht="18.75" customHeight="1"/>
    <row r="7016" ht="18.75" customHeight="1"/>
    <row r="7017" ht="18.75" customHeight="1"/>
    <row r="7018" ht="18.75" customHeight="1"/>
    <row r="7019" ht="18.75" customHeight="1"/>
    <row r="7020" ht="18.75" customHeight="1"/>
    <row r="7021" ht="18.75" customHeight="1"/>
    <row r="7022" ht="18.75" customHeight="1"/>
    <row r="7023" ht="18.75" customHeight="1"/>
    <row r="7024" ht="18.75" customHeight="1"/>
    <row r="7025" ht="18.75" customHeight="1"/>
    <row r="7026" ht="18.75" customHeight="1"/>
    <row r="7027" ht="18.75" customHeight="1"/>
    <row r="7028" ht="18.75" customHeight="1"/>
    <row r="7029" ht="18.75" customHeight="1"/>
    <row r="7030" ht="18.75" customHeight="1"/>
    <row r="7031" ht="18.75" customHeight="1"/>
    <row r="7032" ht="18.75" customHeight="1"/>
    <row r="7033" ht="18.75" customHeight="1"/>
    <row r="7034" ht="18.75" customHeight="1"/>
    <row r="7035" ht="18.75" customHeight="1"/>
    <row r="7036" ht="18.75" customHeight="1"/>
    <row r="7037" ht="18.75" customHeight="1"/>
    <row r="7038" ht="18.75" customHeight="1"/>
    <row r="7039" ht="18.75" customHeight="1"/>
    <row r="7040" ht="18.75" customHeight="1"/>
    <row r="7041" ht="18.75" customHeight="1"/>
    <row r="7042" ht="18.75" customHeight="1"/>
    <row r="7043" ht="18.75" customHeight="1"/>
    <row r="7044" ht="18.75" customHeight="1"/>
    <row r="7045" ht="18.75" customHeight="1"/>
    <row r="7046" ht="18.75" customHeight="1"/>
    <row r="7047" ht="18.75" customHeight="1"/>
    <row r="7048" ht="18.75" customHeight="1"/>
    <row r="7049" ht="18.75" customHeight="1"/>
    <row r="7050" ht="18.75" customHeight="1"/>
    <row r="7051" ht="18.75" customHeight="1"/>
    <row r="7052" ht="18.75" customHeight="1"/>
    <row r="7053" ht="18.75" customHeight="1"/>
    <row r="7054" ht="18.75" customHeight="1"/>
    <row r="7055" ht="18.75" customHeight="1"/>
    <row r="7056" ht="18.75" customHeight="1"/>
    <row r="7057" ht="18.75" customHeight="1"/>
    <row r="7058" ht="18.75" customHeight="1"/>
    <row r="7059" ht="18.75" customHeight="1"/>
    <row r="7060" ht="18.75" customHeight="1"/>
    <row r="7061" ht="18.75" customHeight="1"/>
    <row r="7062" ht="18.75" customHeight="1"/>
    <row r="7063" ht="18.75" customHeight="1"/>
    <row r="7064" ht="18.75" customHeight="1"/>
    <row r="7065" ht="18.75" customHeight="1"/>
    <row r="7066" ht="18.75" customHeight="1"/>
    <row r="7067" ht="18.75" customHeight="1"/>
    <row r="7068" ht="18.75" customHeight="1"/>
    <row r="7069" ht="18.75" customHeight="1"/>
    <row r="7070" ht="18.75" customHeight="1"/>
    <row r="7071" ht="18.75" customHeight="1"/>
    <row r="7072" ht="18.75" customHeight="1"/>
    <row r="7073" ht="18.75" customHeight="1"/>
    <row r="7074" ht="18.75" customHeight="1"/>
    <row r="7075" ht="18.75" customHeight="1"/>
    <row r="7076" ht="18.75" customHeight="1"/>
    <row r="7077" ht="18.75" customHeight="1"/>
    <row r="7078" ht="18.75" customHeight="1"/>
    <row r="7079" ht="18.75" customHeight="1"/>
    <row r="7080" ht="18.75" customHeight="1"/>
    <row r="7081" ht="18.75" customHeight="1"/>
    <row r="7082" ht="18.75" customHeight="1"/>
    <row r="7083" ht="18.75" customHeight="1"/>
    <row r="7084" ht="18.75" customHeight="1"/>
    <row r="7085" ht="18.75" customHeight="1"/>
    <row r="7086" ht="18.75" customHeight="1"/>
    <row r="7087" ht="18.75" customHeight="1"/>
    <row r="7088" ht="18.75" customHeight="1"/>
    <row r="7089" ht="18.75" customHeight="1"/>
    <row r="7090" ht="18.75" customHeight="1"/>
    <row r="7091" ht="18.75" customHeight="1"/>
    <row r="7092" ht="18.75" customHeight="1"/>
    <row r="7093" ht="18.75" customHeight="1"/>
    <row r="7094" ht="18.75" customHeight="1"/>
    <row r="7095" ht="18.75" customHeight="1"/>
    <row r="7096" ht="18.75" customHeight="1"/>
    <row r="7097" ht="18.75" customHeight="1"/>
    <row r="7098" ht="18.75" customHeight="1"/>
    <row r="7099" ht="18.75" customHeight="1"/>
    <row r="7100" ht="18.75" customHeight="1"/>
    <row r="7101" ht="18.75" customHeight="1"/>
    <row r="7102" ht="18.75" customHeight="1"/>
    <row r="7103" ht="18.75" customHeight="1"/>
    <row r="7104" ht="18.75" customHeight="1"/>
    <row r="7105" ht="18.75" customHeight="1"/>
    <row r="7106" ht="18.75" customHeight="1"/>
    <row r="7107" ht="18.75" customHeight="1"/>
    <row r="7108" ht="18.75" customHeight="1"/>
    <row r="7109" ht="18.75" customHeight="1"/>
    <row r="7110" ht="18.75" customHeight="1"/>
    <row r="7111" ht="18.75" customHeight="1"/>
    <row r="7112" ht="18.75" customHeight="1"/>
    <row r="7113" ht="18.75" customHeight="1"/>
    <row r="7114" ht="18.75" customHeight="1"/>
    <row r="7115" ht="18.75" customHeight="1"/>
    <row r="7116" ht="18.75" customHeight="1"/>
    <row r="7117" ht="18.75" customHeight="1"/>
    <row r="7118" ht="18.75" customHeight="1"/>
    <row r="7119" ht="18.75" customHeight="1"/>
    <row r="7120" ht="18.75" customHeight="1"/>
    <row r="7121" ht="18.75" customHeight="1"/>
    <row r="7122" ht="18.75" customHeight="1"/>
    <row r="7123" ht="18.75" customHeight="1"/>
    <row r="7124" ht="18.75" customHeight="1"/>
    <row r="7125" ht="18.75" customHeight="1"/>
    <row r="7126" ht="18.75" customHeight="1"/>
    <row r="7127" ht="18.75" customHeight="1"/>
    <row r="7128" ht="18.75" customHeight="1"/>
    <row r="7129" ht="18.75" customHeight="1"/>
    <row r="7130" ht="18.75" customHeight="1"/>
    <row r="7131" ht="18.75" customHeight="1"/>
    <row r="7132" ht="18.75" customHeight="1"/>
    <row r="7133" ht="18.75" customHeight="1"/>
    <row r="7134" ht="18.75" customHeight="1"/>
    <row r="7135" ht="18.75" customHeight="1"/>
    <row r="7136" ht="18.75" customHeight="1"/>
    <row r="7137" ht="18.75" customHeight="1"/>
    <row r="7138" ht="18.75" customHeight="1"/>
    <row r="7139" ht="18.75" customHeight="1"/>
    <row r="7140" ht="18.75" customHeight="1"/>
    <row r="7141" ht="18.75" customHeight="1"/>
    <row r="7142" ht="18.75" customHeight="1"/>
    <row r="7143" ht="18.75" customHeight="1"/>
    <row r="7144" ht="18.75" customHeight="1"/>
    <row r="7145" ht="18.75" customHeight="1"/>
    <row r="7146" ht="18.75" customHeight="1"/>
    <row r="7147" ht="18.75" customHeight="1"/>
    <row r="7148" ht="18.75" customHeight="1"/>
    <row r="7149" ht="18.75" customHeight="1"/>
    <row r="7150" ht="18.75" customHeight="1"/>
    <row r="7151" ht="18.75" customHeight="1"/>
    <row r="7152" ht="18.75" customHeight="1"/>
    <row r="7153" ht="18.75" customHeight="1"/>
    <row r="7154" ht="18.75" customHeight="1"/>
    <row r="7155" ht="18.75" customHeight="1"/>
    <row r="7156" ht="18.75" customHeight="1"/>
    <row r="7157" ht="18.75" customHeight="1"/>
    <row r="7158" ht="18.75" customHeight="1"/>
    <row r="7159" ht="18.75" customHeight="1"/>
    <row r="7160" ht="18.75" customHeight="1"/>
    <row r="7161" ht="18.75" customHeight="1"/>
    <row r="7162" ht="18.75" customHeight="1"/>
    <row r="7163" ht="18.75" customHeight="1"/>
    <row r="7164" ht="18.75" customHeight="1"/>
    <row r="7165" ht="18.75" customHeight="1"/>
    <row r="7166" ht="18.75" customHeight="1"/>
    <row r="7167" ht="18.75" customHeight="1"/>
    <row r="7168" ht="18.75" customHeight="1"/>
    <row r="7169" ht="18.75" customHeight="1"/>
    <row r="7170" ht="18.75" customHeight="1"/>
    <row r="7171" ht="18.75" customHeight="1"/>
    <row r="7172" ht="18.75" customHeight="1"/>
    <row r="7173" ht="18.75" customHeight="1"/>
    <row r="7174" ht="18.75" customHeight="1"/>
    <row r="7175" ht="18.75" customHeight="1"/>
    <row r="7176" ht="18.75" customHeight="1"/>
    <row r="7177" ht="18.75" customHeight="1"/>
    <row r="7178" ht="18.75" customHeight="1"/>
    <row r="7179" ht="18.75" customHeight="1"/>
    <row r="7180" ht="18.75" customHeight="1"/>
    <row r="7181" ht="18.75" customHeight="1"/>
    <row r="7182" ht="18.75" customHeight="1"/>
    <row r="7183" ht="18.75" customHeight="1"/>
    <row r="7184" ht="18.75" customHeight="1"/>
    <row r="7185" ht="18.75" customHeight="1"/>
    <row r="7186" ht="18.75" customHeight="1"/>
    <row r="7187" ht="18.75" customHeight="1"/>
    <row r="7188" ht="18.75" customHeight="1"/>
    <row r="7189" ht="18.75" customHeight="1"/>
    <row r="7190" ht="18.75" customHeight="1"/>
    <row r="7191" ht="18.75" customHeight="1"/>
    <row r="7192" ht="18.75" customHeight="1"/>
    <row r="7193" ht="18.75" customHeight="1"/>
    <row r="7194" ht="18.75" customHeight="1"/>
    <row r="7195" ht="18.75" customHeight="1"/>
    <row r="7196" ht="18.75" customHeight="1"/>
    <row r="7197" ht="18.75" customHeight="1"/>
    <row r="7198" ht="18.75" customHeight="1"/>
    <row r="7199" ht="18.75" customHeight="1"/>
    <row r="7200" ht="18.75" customHeight="1"/>
    <row r="7201" ht="18.75" customHeight="1"/>
    <row r="7202" ht="18.75" customHeight="1"/>
    <row r="7203" ht="18.75" customHeight="1"/>
    <row r="7204" ht="18.75" customHeight="1"/>
    <row r="7205" ht="18.75" customHeight="1"/>
    <row r="7206" ht="18.75" customHeight="1"/>
    <row r="7207" ht="18.75" customHeight="1"/>
    <row r="7208" ht="18.75" customHeight="1"/>
    <row r="7209" ht="18.75" customHeight="1"/>
    <row r="7210" ht="18.75" customHeight="1"/>
    <row r="7211" ht="18.75" customHeight="1"/>
    <row r="7212" ht="18.75" customHeight="1"/>
    <row r="7213" ht="18.75" customHeight="1"/>
    <row r="7214" ht="18.75" customHeight="1"/>
    <row r="7215" ht="18.75" customHeight="1"/>
    <row r="7216" ht="18.75" customHeight="1"/>
    <row r="7217" ht="18.75" customHeight="1"/>
    <row r="7218" ht="18.75" customHeight="1"/>
    <row r="7219" ht="18.75" customHeight="1"/>
    <row r="7220" ht="18.75" customHeight="1"/>
    <row r="7221" ht="18.75" customHeight="1"/>
    <row r="7222" ht="18.75" customHeight="1"/>
    <row r="7223" ht="18.75" customHeight="1"/>
    <row r="7224" ht="18.75" customHeight="1"/>
    <row r="7225" ht="18.75" customHeight="1"/>
    <row r="7226" ht="18.75" customHeight="1"/>
    <row r="7227" ht="18.75" customHeight="1"/>
    <row r="7228" ht="18.75" customHeight="1"/>
    <row r="7229" ht="18.75" customHeight="1"/>
    <row r="7230" ht="18.75" customHeight="1"/>
    <row r="7231" ht="18.75" customHeight="1"/>
    <row r="7232" ht="18.75" customHeight="1"/>
    <row r="7233" ht="18.75" customHeight="1"/>
    <row r="7234" ht="18.75" customHeight="1"/>
    <row r="7235" ht="18.75" customHeight="1"/>
    <row r="7236" ht="18.75" customHeight="1"/>
    <row r="7237" ht="18.75" customHeight="1"/>
    <row r="7238" ht="18.75" customHeight="1"/>
    <row r="7239" ht="18.75" customHeight="1"/>
    <row r="7240" ht="18.75" customHeight="1"/>
    <row r="7241" ht="18.75" customHeight="1"/>
    <row r="7242" ht="18.75" customHeight="1"/>
    <row r="7243" ht="18.75" customHeight="1"/>
    <row r="7244" ht="18.75" customHeight="1"/>
    <row r="7245" ht="18.75" customHeight="1"/>
    <row r="7246" ht="18.75" customHeight="1"/>
    <row r="7247" ht="18.75" customHeight="1"/>
    <row r="7248" ht="18.75" customHeight="1"/>
    <row r="7249" ht="18.75" customHeight="1"/>
    <row r="7250" ht="18.75" customHeight="1"/>
    <row r="7251" ht="18.75" customHeight="1"/>
    <row r="7252" ht="18.75" customHeight="1"/>
    <row r="7253" ht="18.75" customHeight="1"/>
    <row r="7254" ht="18.75" customHeight="1"/>
    <row r="7255" ht="18.75" customHeight="1"/>
    <row r="7256" ht="18.75" customHeight="1"/>
    <row r="7257" ht="18.75" customHeight="1"/>
    <row r="7258" ht="18.75" customHeight="1"/>
    <row r="7259" ht="18.75" customHeight="1"/>
    <row r="7260" ht="18.75" customHeight="1"/>
    <row r="7261" ht="18.75" customHeight="1"/>
    <row r="7262" ht="18.75" customHeight="1"/>
    <row r="7263" ht="18.75" customHeight="1"/>
    <row r="7264" ht="18.75" customHeight="1"/>
    <row r="7265" ht="18.75" customHeight="1"/>
    <row r="7266" ht="18.75" customHeight="1"/>
    <row r="7267" ht="18.75" customHeight="1"/>
    <row r="7268" ht="18.75" customHeight="1"/>
    <row r="7269" ht="18.75" customHeight="1"/>
    <row r="7270" ht="18.75" customHeight="1"/>
    <row r="7271" ht="18.75" customHeight="1"/>
    <row r="7272" ht="18.75" customHeight="1"/>
    <row r="7273" ht="18.75" customHeight="1"/>
    <row r="7274" ht="18.75" customHeight="1"/>
    <row r="7275" ht="18.75" customHeight="1"/>
    <row r="7276" ht="18.75" customHeight="1"/>
    <row r="7277" ht="18.75" customHeight="1"/>
    <row r="7278" ht="18.75" customHeight="1"/>
    <row r="7279" ht="18.75" customHeight="1"/>
    <row r="7280" ht="18.75" customHeight="1"/>
    <row r="7281" ht="18.75" customHeight="1"/>
    <row r="7282" ht="18.75" customHeight="1"/>
    <row r="7283" ht="18.75" customHeight="1"/>
    <row r="7284" ht="18.75" customHeight="1"/>
    <row r="7285" ht="18.75" customHeight="1"/>
    <row r="7286" ht="18.75" customHeight="1"/>
    <row r="7287" ht="18.75" customHeight="1"/>
    <row r="7288" ht="18.75" customHeight="1"/>
    <row r="7289" ht="18.75" customHeight="1"/>
    <row r="7290" ht="18.75" customHeight="1"/>
    <row r="7291" ht="18.75" customHeight="1"/>
    <row r="7292" ht="18.75" customHeight="1"/>
    <row r="7293" ht="18.75" customHeight="1"/>
    <row r="7294" ht="18.75" customHeight="1"/>
    <row r="7295" ht="18.75" customHeight="1"/>
    <row r="7296" ht="18.75" customHeight="1"/>
    <row r="7297" ht="18.75" customHeight="1"/>
    <row r="7298" ht="18.75" customHeight="1"/>
    <row r="7299" ht="18.75" customHeight="1"/>
    <row r="7300" ht="18.75" customHeight="1"/>
    <row r="7301" ht="18.75" customHeight="1"/>
    <row r="7302" ht="18.75" customHeight="1"/>
    <row r="7303" ht="18.75" customHeight="1"/>
    <row r="7304" ht="18.75" customHeight="1"/>
    <row r="7305" ht="18.75" customHeight="1"/>
    <row r="7306" ht="18.75" customHeight="1"/>
    <row r="7307" ht="18.75" customHeight="1"/>
    <row r="7308" ht="18.75" customHeight="1"/>
    <row r="7309" ht="18.75" customHeight="1"/>
    <row r="7310" ht="18.75" customHeight="1"/>
    <row r="7311" ht="18.75" customHeight="1"/>
    <row r="7312" ht="18.75" customHeight="1"/>
    <row r="7313" ht="18.75" customHeight="1"/>
    <row r="7314" ht="18.75" customHeight="1"/>
    <row r="7315" ht="18.75" customHeight="1"/>
    <row r="7316" ht="18.75" customHeight="1"/>
    <row r="7317" ht="18.75" customHeight="1"/>
    <row r="7318" ht="18.75" customHeight="1"/>
    <row r="7319" ht="18.75" customHeight="1"/>
    <row r="7320" ht="18.75" customHeight="1"/>
    <row r="7321" ht="18.75" customHeight="1"/>
    <row r="7322" ht="18.75" customHeight="1"/>
    <row r="7323" ht="18.75" customHeight="1"/>
    <row r="7324" ht="18.75" customHeight="1"/>
    <row r="7325" ht="18.75" customHeight="1"/>
    <row r="7326" ht="18.75" customHeight="1"/>
    <row r="7327" ht="18.75" customHeight="1"/>
    <row r="7328" ht="18.75" customHeight="1"/>
    <row r="7329" ht="18.75" customHeight="1"/>
    <row r="7330" ht="18.75" customHeight="1"/>
    <row r="7331" ht="18.75" customHeight="1"/>
    <row r="7332" ht="18.75" customHeight="1"/>
    <row r="7333" ht="18.75" customHeight="1"/>
    <row r="7334" ht="18.75" customHeight="1"/>
    <row r="7335" ht="18.75" customHeight="1"/>
    <row r="7336" ht="18.75" customHeight="1"/>
    <row r="7337" ht="18.75" customHeight="1"/>
    <row r="7338" ht="18.75" customHeight="1"/>
    <row r="7339" ht="18.75" customHeight="1"/>
    <row r="7340" ht="18.75" customHeight="1"/>
    <row r="7341" ht="18.75" customHeight="1"/>
    <row r="7342" ht="18.75" customHeight="1"/>
    <row r="7343" ht="18.75" customHeight="1"/>
    <row r="7344" ht="18.75" customHeight="1"/>
    <row r="7345" ht="18.75" customHeight="1"/>
    <row r="7346" ht="18.75" customHeight="1"/>
    <row r="7347" ht="18.75" customHeight="1"/>
    <row r="7348" ht="18.75" customHeight="1"/>
    <row r="7349" ht="18.75" customHeight="1"/>
    <row r="7350" ht="18.75" customHeight="1"/>
    <row r="7351" ht="18.75" customHeight="1"/>
    <row r="7352" ht="18.75" customHeight="1"/>
    <row r="7353" ht="18.75" customHeight="1"/>
    <row r="7354" ht="18.75" customHeight="1"/>
    <row r="7355" ht="18.75" customHeight="1"/>
    <row r="7356" ht="18.75" customHeight="1"/>
    <row r="7357" ht="18.75" customHeight="1"/>
    <row r="7358" ht="18.75" customHeight="1"/>
    <row r="7359" ht="18.75" customHeight="1"/>
    <row r="7360" ht="18.75" customHeight="1"/>
    <row r="7361" ht="18.75" customHeight="1"/>
    <row r="7362" ht="18.75" customHeight="1"/>
    <row r="7363" ht="18.75" customHeight="1"/>
    <row r="7364" ht="18.75" customHeight="1"/>
    <row r="7365" ht="18.75" customHeight="1"/>
    <row r="7366" ht="18.75" customHeight="1"/>
    <row r="7367" ht="18.75" customHeight="1"/>
    <row r="7368" ht="18.75" customHeight="1"/>
    <row r="7369" ht="18.75" customHeight="1"/>
    <row r="7370" ht="18.75" customHeight="1"/>
    <row r="7371" ht="18.75" customHeight="1"/>
    <row r="7372" ht="18.75" customHeight="1"/>
    <row r="7373" ht="18.75" customHeight="1"/>
    <row r="7374" ht="18.75" customHeight="1"/>
    <row r="7375" ht="18.75" customHeight="1"/>
    <row r="7376" ht="18.75" customHeight="1"/>
    <row r="7377" ht="18.75" customHeight="1"/>
    <row r="7378" ht="18.75" customHeight="1"/>
    <row r="7379" ht="18.75" customHeight="1"/>
    <row r="7380" ht="18.75" customHeight="1"/>
    <row r="7381" ht="18.75" customHeight="1"/>
    <row r="7382" ht="18.75" customHeight="1"/>
    <row r="7383" ht="18.75" customHeight="1"/>
    <row r="7384" ht="18.75" customHeight="1"/>
    <row r="7385" ht="18.75" customHeight="1"/>
    <row r="7386" ht="18.75" customHeight="1"/>
    <row r="7387" ht="18.75" customHeight="1"/>
    <row r="7388" ht="18.75" customHeight="1"/>
    <row r="7389" ht="18.75" customHeight="1"/>
    <row r="7390" ht="18.75" customHeight="1"/>
    <row r="7391" ht="18.75" customHeight="1"/>
    <row r="7392" ht="18.75" customHeight="1"/>
    <row r="7393" ht="18.75" customHeight="1"/>
    <row r="7394" ht="18.75" customHeight="1"/>
    <row r="7395" ht="18.75" customHeight="1"/>
    <row r="7396" ht="18.75" customHeight="1"/>
    <row r="7397" ht="18.75" customHeight="1"/>
    <row r="7398" ht="18.75" customHeight="1"/>
    <row r="7399" ht="18.75" customHeight="1"/>
    <row r="7400" ht="18.75" customHeight="1"/>
    <row r="7401" ht="18.75" customHeight="1"/>
    <row r="7402" ht="18.75" customHeight="1"/>
    <row r="7403" ht="18.75" customHeight="1"/>
    <row r="7404" ht="18.75" customHeight="1"/>
    <row r="7405" ht="18.75" customHeight="1"/>
    <row r="7406" ht="18.75" customHeight="1"/>
    <row r="7407" ht="18.75" customHeight="1"/>
    <row r="7408" ht="18.75" customHeight="1"/>
    <row r="7409" ht="18.75" customHeight="1"/>
    <row r="7410" ht="18.75" customHeight="1"/>
    <row r="7411" ht="18.75" customHeight="1"/>
    <row r="7412" ht="18.75" customHeight="1"/>
    <row r="7413" ht="18.75" customHeight="1"/>
    <row r="7414" ht="18.75" customHeight="1"/>
    <row r="7415" ht="18.75" customHeight="1"/>
    <row r="7416" ht="18.75" customHeight="1"/>
    <row r="7417" ht="18.75" customHeight="1"/>
    <row r="7418" ht="18.75" customHeight="1"/>
    <row r="7419" ht="18.75" customHeight="1"/>
    <row r="7420" ht="18.75" customHeight="1"/>
    <row r="7421" ht="18.75" customHeight="1"/>
    <row r="7422" ht="18.75" customHeight="1"/>
    <row r="7423" ht="18.75" customHeight="1"/>
    <row r="7424" ht="18.75" customHeight="1"/>
    <row r="7425" ht="18.75" customHeight="1"/>
    <row r="7426" ht="18.75" customHeight="1"/>
    <row r="7427" ht="18.75" customHeight="1"/>
    <row r="7428" ht="18.75" customHeight="1"/>
    <row r="7429" ht="18.75" customHeight="1"/>
    <row r="7430" ht="18.75" customHeight="1"/>
    <row r="7431" ht="18.75" customHeight="1"/>
    <row r="7432" ht="18.75" customHeight="1"/>
    <row r="7433" ht="18.75" customHeight="1"/>
    <row r="7434" ht="18.75" customHeight="1"/>
    <row r="7435" ht="18.75" customHeight="1"/>
    <row r="7436" ht="18.75" customHeight="1"/>
    <row r="7437" ht="18.75" customHeight="1"/>
    <row r="7438" ht="18.75" customHeight="1"/>
    <row r="7439" ht="18.75" customHeight="1"/>
    <row r="7440" ht="18.75" customHeight="1"/>
    <row r="7441" ht="18.75" customHeight="1"/>
    <row r="7442" ht="18.75" customHeight="1"/>
    <row r="7443" ht="18.75" customHeight="1"/>
    <row r="7444" ht="18.75" customHeight="1"/>
    <row r="7445" ht="18.75" customHeight="1"/>
    <row r="7446" ht="18.75" customHeight="1"/>
    <row r="7447" ht="18.75" customHeight="1"/>
    <row r="7448" ht="18.75" customHeight="1"/>
    <row r="7449" ht="18.75" customHeight="1"/>
    <row r="7450" ht="18.75" customHeight="1"/>
    <row r="7451" ht="18.75" customHeight="1"/>
    <row r="7452" ht="18.75" customHeight="1"/>
    <row r="7453" ht="18.75" customHeight="1"/>
    <row r="7454" ht="18.75" customHeight="1"/>
    <row r="7455" ht="18.75" customHeight="1"/>
    <row r="7456" ht="18.75" customHeight="1"/>
    <row r="7457" ht="18.75" customHeight="1"/>
    <row r="7458" ht="18.75" customHeight="1"/>
    <row r="7459" ht="18.75" customHeight="1"/>
    <row r="7460" ht="18.75" customHeight="1"/>
    <row r="7461" ht="18.75" customHeight="1"/>
    <row r="7462" ht="18.75" customHeight="1"/>
    <row r="7463" ht="18.75" customHeight="1"/>
    <row r="7464" ht="18.75" customHeight="1"/>
    <row r="7465" ht="18.75" customHeight="1"/>
    <row r="7466" ht="18.75" customHeight="1"/>
    <row r="7467" ht="18.75" customHeight="1"/>
    <row r="7468" ht="18.75" customHeight="1"/>
    <row r="7469" ht="18.75" customHeight="1"/>
    <row r="7470" ht="18.75" customHeight="1"/>
    <row r="7471" ht="18.75" customHeight="1"/>
    <row r="7472" ht="18.75" customHeight="1"/>
    <row r="7473" ht="18.75" customHeight="1"/>
    <row r="7474" ht="18.75" customHeight="1"/>
    <row r="7475" ht="18.75" customHeight="1"/>
    <row r="7476" ht="18.75" customHeight="1"/>
    <row r="7477" ht="18.75" customHeight="1"/>
    <row r="7478" ht="18.75" customHeight="1"/>
    <row r="7479" ht="18.75" customHeight="1"/>
    <row r="7480" ht="18.75" customHeight="1"/>
    <row r="7481" ht="18.75" customHeight="1"/>
    <row r="7482" ht="18.75" customHeight="1"/>
    <row r="7483" ht="18.75" customHeight="1"/>
    <row r="7484" ht="18.75" customHeight="1"/>
    <row r="7485" ht="18.75" customHeight="1"/>
    <row r="7486" ht="18.75" customHeight="1"/>
    <row r="7487" ht="18.75" customHeight="1"/>
    <row r="7488" ht="18.75" customHeight="1"/>
    <row r="7489" ht="18.75" customHeight="1"/>
    <row r="7490" ht="18.75" customHeight="1"/>
    <row r="7491" ht="18.75" customHeight="1"/>
    <row r="7492" ht="18.75" customHeight="1"/>
    <row r="7493" ht="18.75" customHeight="1"/>
    <row r="7494" ht="18.75" customHeight="1"/>
    <row r="7495" ht="18.75" customHeight="1"/>
    <row r="7496" ht="18.75" customHeight="1"/>
    <row r="7497" ht="18.75" customHeight="1"/>
    <row r="7498" ht="18.75" customHeight="1"/>
    <row r="7499" ht="18.75" customHeight="1"/>
    <row r="7500" ht="18.75" customHeight="1"/>
    <row r="7501" ht="18.75" customHeight="1"/>
    <row r="7502" ht="18.75" customHeight="1"/>
    <row r="7503" ht="18.75" customHeight="1"/>
    <row r="7504" ht="18.75" customHeight="1"/>
    <row r="7505" ht="18.75" customHeight="1"/>
    <row r="7506" ht="18.75" customHeight="1"/>
    <row r="7507" ht="18.75" customHeight="1"/>
    <row r="7508" ht="18.75" customHeight="1"/>
    <row r="7509" ht="18.75" customHeight="1"/>
    <row r="7510" ht="18.75" customHeight="1"/>
    <row r="7511" ht="18.75" customHeight="1"/>
    <row r="7512" ht="18.75" customHeight="1"/>
    <row r="7513" ht="18.75" customHeight="1"/>
    <row r="7514" ht="18.75" customHeight="1"/>
    <row r="7515" ht="18.75" customHeight="1"/>
    <row r="7516" ht="18.75" customHeight="1"/>
    <row r="7517" ht="18.75" customHeight="1"/>
    <row r="7518" ht="18.75" customHeight="1"/>
    <row r="7519" ht="18.75" customHeight="1"/>
    <row r="7520" ht="18.75" customHeight="1"/>
    <row r="7521" ht="18.75" customHeight="1"/>
    <row r="7522" ht="18.75" customHeight="1"/>
    <row r="7523" ht="18.75" customHeight="1"/>
    <row r="7524" ht="18.75" customHeight="1"/>
    <row r="7525" ht="18.75" customHeight="1"/>
    <row r="7526" ht="18.75" customHeight="1"/>
    <row r="7527" ht="18.75" customHeight="1"/>
    <row r="7528" ht="18.75" customHeight="1"/>
    <row r="7529" ht="18.75" customHeight="1"/>
    <row r="7530" ht="18.75" customHeight="1"/>
    <row r="7531" ht="18.75" customHeight="1"/>
    <row r="7532" ht="18.75" customHeight="1"/>
    <row r="7533" ht="18.75" customHeight="1"/>
    <row r="7534" ht="18.75" customHeight="1"/>
    <row r="7535" ht="18.75" customHeight="1"/>
    <row r="7536" ht="18.75" customHeight="1"/>
    <row r="7537" ht="18.75" customHeight="1"/>
    <row r="7538" ht="18.75" customHeight="1"/>
    <row r="7539" ht="18.75" customHeight="1"/>
    <row r="7540" ht="18.75" customHeight="1"/>
    <row r="7541" ht="18.75" customHeight="1"/>
    <row r="7542" ht="18.75" customHeight="1"/>
    <row r="7543" ht="18.75" customHeight="1"/>
    <row r="7544" ht="18.75" customHeight="1"/>
    <row r="7545" ht="18.75" customHeight="1"/>
    <row r="7546" ht="18.75" customHeight="1"/>
    <row r="7547" ht="18.75" customHeight="1"/>
    <row r="7548" ht="18.75" customHeight="1"/>
    <row r="7549" ht="18.75" customHeight="1"/>
    <row r="7550" ht="18.75" customHeight="1"/>
    <row r="7551" ht="18.75" customHeight="1"/>
    <row r="7552" ht="18.75" customHeight="1"/>
    <row r="7553" ht="18.75" customHeight="1"/>
    <row r="7554" ht="18.75" customHeight="1"/>
    <row r="7555" ht="18.75" customHeight="1"/>
    <row r="7556" ht="18.75" customHeight="1"/>
    <row r="7557" ht="18.75" customHeight="1"/>
    <row r="7558" ht="18.75" customHeight="1"/>
    <row r="7559" ht="18.75" customHeight="1"/>
    <row r="7560" ht="18.75" customHeight="1"/>
    <row r="7561" ht="18.75" customHeight="1"/>
    <row r="7562" ht="18.75" customHeight="1"/>
    <row r="7563" ht="18.75" customHeight="1"/>
    <row r="7564" ht="18.75" customHeight="1"/>
    <row r="7565" ht="18.75" customHeight="1"/>
    <row r="7566" ht="18.75" customHeight="1"/>
    <row r="7567" ht="18.75" customHeight="1"/>
    <row r="7568" ht="18.75" customHeight="1"/>
    <row r="7569" ht="18.75" customHeight="1"/>
    <row r="7570" ht="18.75" customHeight="1"/>
    <row r="7571" ht="18.75" customHeight="1"/>
    <row r="7572" ht="18.75" customHeight="1"/>
    <row r="7573" ht="18.75" customHeight="1"/>
    <row r="7574" ht="18.75" customHeight="1"/>
    <row r="7575" ht="18.75" customHeight="1"/>
    <row r="7576" ht="18.75" customHeight="1"/>
    <row r="7577" ht="18.75" customHeight="1"/>
    <row r="7578" ht="18.75" customHeight="1"/>
    <row r="7579" ht="18.75" customHeight="1"/>
    <row r="7580" ht="18.75" customHeight="1"/>
    <row r="7581" ht="18.75" customHeight="1"/>
    <row r="7582" ht="18.75" customHeight="1"/>
    <row r="7583" ht="18.75" customHeight="1"/>
    <row r="7584" ht="18.75" customHeight="1"/>
    <row r="7585" ht="18.75" customHeight="1"/>
    <row r="7586" ht="18.75" customHeight="1"/>
    <row r="7587" ht="18.75" customHeight="1"/>
    <row r="7588" ht="18.75" customHeight="1"/>
    <row r="7589" ht="18.75" customHeight="1"/>
    <row r="7590" ht="18.75" customHeight="1"/>
    <row r="7591" ht="18.75" customHeight="1"/>
    <row r="7592" ht="18.75" customHeight="1"/>
    <row r="7593" ht="18.75" customHeight="1"/>
    <row r="7594" ht="18.75" customHeight="1"/>
    <row r="7595" ht="18.75" customHeight="1"/>
    <row r="7596" ht="18.75" customHeight="1"/>
    <row r="7597" ht="18.75" customHeight="1"/>
    <row r="7598" ht="18.75" customHeight="1"/>
    <row r="7599" ht="18.75" customHeight="1"/>
    <row r="7600" ht="18.75" customHeight="1"/>
    <row r="7601" ht="18.75" customHeight="1"/>
    <row r="7602" ht="18.75" customHeight="1"/>
    <row r="7603" ht="18.75" customHeight="1"/>
    <row r="7604" ht="18.75" customHeight="1"/>
    <row r="7605" ht="18.75" customHeight="1"/>
    <row r="7606" ht="18.75" customHeight="1"/>
    <row r="7607" ht="18.75" customHeight="1"/>
    <row r="7608" ht="18.75" customHeight="1"/>
    <row r="7609" ht="18.75" customHeight="1"/>
    <row r="7610" ht="18.75" customHeight="1"/>
    <row r="7611" ht="18.75" customHeight="1"/>
    <row r="7612" ht="18.75" customHeight="1"/>
    <row r="7613" ht="18.75" customHeight="1"/>
    <row r="7614" ht="18.75" customHeight="1"/>
    <row r="7615" ht="18.75" customHeight="1"/>
    <row r="7616" ht="18.75" customHeight="1"/>
    <row r="7617" ht="18.75" customHeight="1"/>
    <row r="7618" ht="18.75" customHeight="1"/>
    <row r="7619" ht="18.75" customHeight="1"/>
    <row r="7620" ht="18.75" customHeight="1"/>
    <row r="7621" ht="18.75" customHeight="1"/>
    <row r="7622" ht="18.75" customHeight="1"/>
    <row r="7623" ht="18.75" customHeight="1"/>
    <row r="7624" ht="18.75" customHeight="1"/>
    <row r="7625" ht="18.75" customHeight="1"/>
    <row r="7626" ht="18.75" customHeight="1"/>
    <row r="7627" ht="18.75" customHeight="1"/>
    <row r="7628" ht="18.75" customHeight="1"/>
    <row r="7629" ht="18.75" customHeight="1"/>
    <row r="7630" ht="18.75" customHeight="1"/>
    <row r="7631" ht="18.75" customHeight="1"/>
    <row r="7632" ht="18.75" customHeight="1"/>
    <row r="7633" ht="18.75" customHeight="1"/>
    <row r="7634" ht="18.75" customHeight="1"/>
    <row r="7635" ht="18.75" customHeight="1"/>
    <row r="7636" ht="18.75" customHeight="1"/>
    <row r="7637" ht="18.75" customHeight="1"/>
    <row r="7638" ht="18.75" customHeight="1"/>
    <row r="7639" ht="18.75" customHeight="1"/>
    <row r="7640" ht="18.75" customHeight="1"/>
    <row r="7641" ht="18.75" customHeight="1"/>
    <row r="7642" ht="18.75" customHeight="1"/>
    <row r="7643" ht="18.75" customHeight="1"/>
    <row r="7644" ht="18.75" customHeight="1"/>
    <row r="7645" ht="18.75" customHeight="1"/>
    <row r="7646" ht="18.75" customHeight="1"/>
    <row r="7647" ht="18.75" customHeight="1"/>
    <row r="7648" ht="18.75" customHeight="1"/>
    <row r="7649" ht="18.75" customHeight="1"/>
    <row r="7650" ht="18.75" customHeight="1"/>
    <row r="7651" ht="18.75" customHeight="1"/>
    <row r="7652" ht="18.75" customHeight="1"/>
    <row r="7653" ht="18.75" customHeight="1"/>
    <row r="7654" ht="18.75" customHeight="1"/>
    <row r="7655" ht="18.75" customHeight="1"/>
    <row r="7656" ht="18.75" customHeight="1"/>
    <row r="7657" ht="18.75" customHeight="1"/>
    <row r="7658" ht="18.75" customHeight="1"/>
    <row r="7659" ht="18.75" customHeight="1"/>
    <row r="7660" ht="18.75" customHeight="1"/>
    <row r="7661" ht="18.75" customHeight="1"/>
    <row r="7662" ht="18.75" customHeight="1"/>
    <row r="7663" ht="18.75" customHeight="1"/>
    <row r="7664" ht="18.75" customHeight="1"/>
    <row r="7665" ht="18.75" customHeight="1"/>
    <row r="7666" ht="18.75" customHeight="1"/>
    <row r="7667" ht="18.75" customHeight="1"/>
    <row r="7668" ht="18.75" customHeight="1"/>
    <row r="7669" ht="18.75" customHeight="1"/>
    <row r="7670" ht="18.75" customHeight="1"/>
    <row r="7671" ht="18.75" customHeight="1"/>
    <row r="7672" ht="18.75" customHeight="1"/>
    <row r="7673" ht="18.75" customHeight="1"/>
    <row r="7674" ht="18.75" customHeight="1"/>
    <row r="7675" ht="18.75" customHeight="1"/>
    <row r="7676" ht="18.75" customHeight="1"/>
    <row r="7677" ht="18.75" customHeight="1"/>
    <row r="7678" ht="18.75" customHeight="1"/>
    <row r="7679" ht="18.75" customHeight="1"/>
    <row r="7680" ht="18.75" customHeight="1"/>
    <row r="7681" ht="18.75" customHeight="1"/>
    <row r="7682" ht="18.75" customHeight="1"/>
    <row r="7683" ht="18.75" customHeight="1"/>
    <row r="7684" ht="18.75" customHeight="1"/>
    <row r="7685" ht="18.75" customHeight="1"/>
    <row r="7686" ht="18.75" customHeight="1"/>
    <row r="7687" ht="18.75" customHeight="1"/>
    <row r="7688" ht="18.75" customHeight="1"/>
    <row r="7689" ht="18.75" customHeight="1"/>
    <row r="7690" ht="18.75" customHeight="1"/>
    <row r="7691" ht="18.75" customHeight="1"/>
    <row r="7692" ht="18.75" customHeight="1"/>
    <row r="7693" ht="18.75" customHeight="1"/>
    <row r="7694" ht="18.75" customHeight="1"/>
    <row r="7695" ht="18.75" customHeight="1"/>
    <row r="7696" ht="18.75" customHeight="1"/>
    <row r="7697" ht="18.75" customHeight="1"/>
    <row r="7698" ht="18.75" customHeight="1"/>
    <row r="7699" ht="18.75" customHeight="1"/>
    <row r="7700" ht="18.75" customHeight="1"/>
    <row r="7701" ht="18.75" customHeight="1"/>
    <row r="7702" ht="18.75" customHeight="1"/>
    <row r="7703" ht="18.75" customHeight="1"/>
    <row r="7704" ht="18.75" customHeight="1"/>
    <row r="7705" ht="18.75" customHeight="1"/>
    <row r="7706" ht="18.75" customHeight="1"/>
    <row r="7707" ht="18.75" customHeight="1"/>
    <row r="7708" ht="18.75" customHeight="1"/>
    <row r="7709" ht="18.75" customHeight="1"/>
    <row r="7710" ht="18.75" customHeight="1"/>
    <row r="7711" ht="18.75" customHeight="1"/>
    <row r="7712" ht="18.75" customHeight="1"/>
    <row r="7713" ht="18.75" customHeight="1"/>
    <row r="7714" ht="18.75" customHeight="1"/>
    <row r="7715" ht="18.75" customHeight="1"/>
    <row r="7716" ht="18.75" customHeight="1"/>
    <row r="7717" ht="18.75" customHeight="1"/>
    <row r="7718" ht="18.75" customHeight="1"/>
    <row r="7719" ht="18.75" customHeight="1"/>
    <row r="7720" ht="18.75" customHeight="1"/>
    <row r="7721" ht="18.75" customHeight="1"/>
    <row r="7722" ht="18.75" customHeight="1"/>
    <row r="7723" ht="18.75" customHeight="1"/>
    <row r="7724" ht="18.75" customHeight="1"/>
    <row r="7725" ht="18.75" customHeight="1"/>
    <row r="7726" ht="18.75" customHeight="1"/>
    <row r="7727" ht="18.75" customHeight="1"/>
    <row r="7728" ht="18.75" customHeight="1"/>
    <row r="7729" ht="18.75" customHeight="1"/>
    <row r="7730" ht="18.75" customHeight="1"/>
    <row r="7731" ht="18.75" customHeight="1"/>
    <row r="7732" ht="18.75" customHeight="1"/>
    <row r="7733" ht="18.75" customHeight="1"/>
    <row r="7734" ht="18.75" customHeight="1"/>
    <row r="7735" ht="18.75" customHeight="1"/>
    <row r="7736" ht="18.75" customHeight="1"/>
    <row r="7737" ht="18.75" customHeight="1"/>
    <row r="7738" ht="18.75" customHeight="1"/>
    <row r="7739" ht="18.75" customHeight="1"/>
    <row r="7740" ht="18.75" customHeight="1"/>
    <row r="7741" ht="18.75" customHeight="1"/>
    <row r="7742" ht="18.75" customHeight="1"/>
    <row r="7743" ht="18.75" customHeight="1"/>
    <row r="7744" ht="18.75" customHeight="1"/>
    <row r="7745" ht="18.75" customHeight="1"/>
    <row r="7746" ht="18.75" customHeight="1"/>
    <row r="7747" ht="18.75" customHeight="1"/>
    <row r="7748" ht="18.75" customHeight="1"/>
    <row r="7749" ht="18.75" customHeight="1"/>
    <row r="7750" ht="18.75" customHeight="1"/>
    <row r="7751" ht="18.75" customHeight="1"/>
    <row r="7752" ht="18.75" customHeight="1"/>
    <row r="7753" ht="18.75" customHeight="1"/>
    <row r="7754" ht="18.75" customHeight="1"/>
    <row r="7755" ht="18.75" customHeight="1"/>
    <row r="7756" ht="18.75" customHeight="1"/>
    <row r="7757" ht="18.75" customHeight="1"/>
    <row r="7758" ht="18.75" customHeight="1"/>
    <row r="7759" ht="18.75" customHeight="1"/>
    <row r="7760" ht="18.75" customHeight="1"/>
    <row r="7761" ht="18.75" customHeight="1"/>
    <row r="7762" ht="18.75" customHeight="1"/>
    <row r="7763" ht="18.75" customHeight="1"/>
    <row r="7764" ht="18.75" customHeight="1"/>
    <row r="7765" ht="18.75" customHeight="1"/>
    <row r="7766" ht="18.75" customHeight="1"/>
    <row r="7767" ht="18.75" customHeight="1"/>
    <row r="7768" ht="18.75" customHeight="1"/>
    <row r="7769" ht="18.75" customHeight="1"/>
    <row r="7770" ht="18.75" customHeight="1"/>
    <row r="7771" ht="18.75" customHeight="1"/>
    <row r="7772" ht="18.75" customHeight="1"/>
    <row r="7773" ht="18.75" customHeight="1"/>
    <row r="7774" ht="18.75" customHeight="1"/>
    <row r="7775" ht="18.75" customHeight="1"/>
    <row r="7776" ht="18.75" customHeight="1"/>
    <row r="7777" ht="18.75" customHeight="1"/>
    <row r="7778" ht="18.75" customHeight="1"/>
    <row r="7779" ht="18.75" customHeight="1"/>
    <row r="7780" ht="18.75" customHeight="1"/>
    <row r="7781" ht="18.75" customHeight="1"/>
    <row r="7782" ht="18.75" customHeight="1"/>
    <row r="7783" ht="18.75" customHeight="1"/>
    <row r="7784" ht="18.75" customHeight="1"/>
    <row r="7785" ht="18.75" customHeight="1"/>
    <row r="7786" ht="18.75" customHeight="1"/>
    <row r="7787" ht="18.75" customHeight="1"/>
    <row r="7788" ht="18.75" customHeight="1"/>
    <row r="7789" ht="18.75" customHeight="1"/>
    <row r="7790" ht="18.75" customHeight="1"/>
    <row r="7791" ht="18.75" customHeight="1"/>
    <row r="7792" ht="18.75" customHeight="1"/>
    <row r="7793" ht="18.75" customHeight="1"/>
    <row r="7794" ht="18.75" customHeight="1"/>
    <row r="7795" ht="18.75" customHeight="1"/>
    <row r="7796" ht="18.75" customHeight="1"/>
    <row r="7797" ht="18.75" customHeight="1"/>
    <row r="7798" ht="18.75" customHeight="1"/>
    <row r="7799" ht="18.75" customHeight="1"/>
    <row r="7800" ht="18.75" customHeight="1"/>
    <row r="7801" ht="18.75" customHeight="1"/>
    <row r="7802" ht="18.75" customHeight="1"/>
    <row r="7803" ht="18.75" customHeight="1"/>
    <row r="7804" ht="18.75" customHeight="1"/>
    <row r="7805" ht="18.75" customHeight="1"/>
    <row r="7806" ht="18.75" customHeight="1"/>
    <row r="7807" ht="18.75" customHeight="1"/>
    <row r="7808" ht="18.75" customHeight="1"/>
    <row r="7809" ht="18.75" customHeight="1"/>
    <row r="7810" ht="18.75" customHeight="1"/>
    <row r="7811" ht="18.75" customHeight="1"/>
    <row r="7812" ht="18.75" customHeight="1"/>
    <row r="7813" ht="18.75" customHeight="1"/>
    <row r="7814" ht="18.75" customHeight="1"/>
    <row r="7815" ht="18.75" customHeight="1"/>
    <row r="7816" ht="18.75" customHeight="1"/>
    <row r="7817" ht="18.75" customHeight="1"/>
    <row r="7818" ht="18.75" customHeight="1"/>
    <row r="7819" ht="18.75" customHeight="1"/>
    <row r="7820" ht="18.75" customHeight="1"/>
    <row r="7821" ht="18.75" customHeight="1"/>
    <row r="7822" ht="18.75" customHeight="1"/>
    <row r="7823" ht="18.75" customHeight="1"/>
    <row r="7824" ht="18.75" customHeight="1"/>
    <row r="7825" ht="18.75" customHeight="1"/>
    <row r="7826" ht="18.75" customHeight="1"/>
    <row r="7827" ht="18.75" customHeight="1"/>
    <row r="7828" ht="18.75" customHeight="1"/>
    <row r="7829" ht="18.75" customHeight="1"/>
    <row r="7830" ht="18.75" customHeight="1"/>
    <row r="7831" ht="18.75" customHeight="1"/>
    <row r="7832" ht="18.75" customHeight="1"/>
    <row r="7833" ht="18.75" customHeight="1"/>
    <row r="7834" ht="18.75" customHeight="1"/>
    <row r="7835" ht="18.75" customHeight="1"/>
    <row r="7836" ht="18.75" customHeight="1"/>
    <row r="7837" ht="18.75" customHeight="1"/>
    <row r="7838" ht="18.75" customHeight="1"/>
    <row r="7839" ht="18.75" customHeight="1"/>
    <row r="7840" ht="18.75" customHeight="1"/>
    <row r="7841" ht="18.75" customHeight="1"/>
    <row r="7842" ht="18.75" customHeight="1"/>
    <row r="7843" ht="18.75" customHeight="1"/>
    <row r="7844" ht="18.75" customHeight="1"/>
    <row r="7845" ht="18.75" customHeight="1"/>
    <row r="7846" ht="18.75" customHeight="1"/>
    <row r="7847" ht="18.75" customHeight="1"/>
    <row r="7848" ht="18.75" customHeight="1"/>
    <row r="7849" ht="18.75" customHeight="1"/>
    <row r="7850" ht="18.75" customHeight="1"/>
    <row r="7851" ht="18.75" customHeight="1"/>
    <row r="7852" ht="18.75" customHeight="1"/>
    <row r="7853" ht="18.75" customHeight="1"/>
    <row r="7854" ht="18.75" customHeight="1"/>
    <row r="7855" ht="18.75" customHeight="1"/>
    <row r="7856" ht="18.75" customHeight="1"/>
    <row r="7857" ht="18.75" customHeight="1"/>
    <row r="7858" ht="18.75" customHeight="1"/>
    <row r="7859" ht="18.75" customHeight="1"/>
    <row r="7860" ht="18.75" customHeight="1"/>
    <row r="7861" ht="18.75" customHeight="1"/>
    <row r="7862" ht="18.75" customHeight="1"/>
    <row r="7863" ht="18.75" customHeight="1"/>
    <row r="7864" ht="18.75" customHeight="1"/>
    <row r="7865" ht="18.75" customHeight="1"/>
    <row r="7866" ht="18.75" customHeight="1"/>
    <row r="7867" ht="18.75" customHeight="1"/>
    <row r="7868" ht="18.75" customHeight="1"/>
    <row r="7869" ht="18.75" customHeight="1"/>
    <row r="7870" ht="18.75" customHeight="1"/>
    <row r="7871" ht="18.75" customHeight="1"/>
    <row r="7872" ht="18.75" customHeight="1"/>
    <row r="7873" ht="18.75" customHeight="1"/>
    <row r="7874" ht="18.75" customHeight="1"/>
    <row r="7875" ht="18.75" customHeight="1"/>
    <row r="7876" ht="18.75" customHeight="1"/>
    <row r="7877" ht="18.75" customHeight="1"/>
    <row r="7878" ht="18.75" customHeight="1"/>
    <row r="7879" ht="18.75" customHeight="1"/>
    <row r="7880" ht="18.75" customHeight="1"/>
    <row r="7881" ht="18.75" customHeight="1"/>
    <row r="7882" ht="18.75" customHeight="1"/>
    <row r="7883" ht="18.75" customHeight="1"/>
    <row r="7884" ht="18.75" customHeight="1"/>
    <row r="7885" ht="18.75" customHeight="1"/>
    <row r="7886" ht="18.75" customHeight="1"/>
    <row r="7887" ht="18.75" customHeight="1"/>
    <row r="7888" ht="18.75" customHeight="1"/>
    <row r="7889" ht="18.75" customHeight="1"/>
    <row r="7890" ht="18.75" customHeight="1"/>
    <row r="7891" ht="18.75" customHeight="1"/>
    <row r="7892" ht="18.75" customHeight="1"/>
    <row r="7893" ht="18.75" customHeight="1"/>
    <row r="7894" ht="18.75" customHeight="1"/>
    <row r="7895" ht="18.75" customHeight="1"/>
    <row r="7896" ht="18.75" customHeight="1"/>
    <row r="7897" ht="18.75" customHeight="1"/>
    <row r="7898" ht="18.75" customHeight="1"/>
    <row r="7899" ht="18.75" customHeight="1"/>
    <row r="7900" ht="18.75" customHeight="1"/>
    <row r="7901" ht="18.75" customHeight="1"/>
    <row r="7902" ht="18.75" customHeight="1"/>
    <row r="7903" ht="18.75" customHeight="1"/>
    <row r="7904" ht="18.75" customHeight="1"/>
    <row r="7905" ht="18.75" customHeight="1"/>
    <row r="7906" ht="18.75" customHeight="1"/>
    <row r="7907" ht="18.75" customHeight="1"/>
    <row r="7908" ht="18.75" customHeight="1"/>
    <row r="7909" ht="18.75" customHeight="1"/>
    <row r="7910" ht="18.75" customHeight="1"/>
    <row r="7911" ht="18.75" customHeight="1"/>
    <row r="7912" ht="18.75" customHeight="1"/>
    <row r="7913" ht="18.75" customHeight="1"/>
    <row r="7914" ht="18.75" customHeight="1"/>
    <row r="7915" ht="18.75" customHeight="1"/>
    <row r="7916" ht="18.75" customHeight="1"/>
    <row r="7917" ht="18.75" customHeight="1"/>
    <row r="7918" ht="18.75" customHeight="1"/>
    <row r="7919" ht="18.75" customHeight="1"/>
    <row r="7920" ht="18.75" customHeight="1"/>
    <row r="7921" ht="18.75" customHeight="1"/>
    <row r="7922" ht="18.75" customHeight="1"/>
    <row r="7923" ht="18.75" customHeight="1"/>
    <row r="7924" ht="18.75" customHeight="1"/>
    <row r="7925" ht="18.75" customHeight="1"/>
    <row r="7926" ht="18.75" customHeight="1"/>
    <row r="7927" ht="18.75" customHeight="1"/>
    <row r="7928" ht="18.75" customHeight="1"/>
    <row r="7929" ht="18.75" customHeight="1"/>
    <row r="7930" ht="18.75" customHeight="1"/>
    <row r="7931" ht="18.75" customHeight="1"/>
    <row r="7932" ht="18.75" customHeight="1"/>
    <row r="7933" ht="18.75" customHeight="1"/>
    <row r="7934" ht="18.75" customHeight="1"/>
    <row r="7935" ht="18.75" customHeight="1"/>
    <row r="7936" ht="18.75" customHeight="1"/>
    <row r="7937" ht="18.75" customHeight="1"/>
    <row r="7938" ht="18.75" customHeight="1"/>
    <row r="7939" ht="18.75" customHeight="1"/>
    <row r="7940" ht="18.75" customHeight="1"/>
    <row r="7941" ht="18.75" customHeight="1"/>
    <row r="7942" ht="18.75" customHeight="1"/>
    <row r="7943" ht="18.75" customHeight="1"/>
    <row r="7944" ht="18.75" customHeight="1"/>
    <row r="7945" ht="18.75" customHeight="1"/>
    <row r="7946" ht="18.75" customHeight="1"/>
    <row r="7947" ht="18.75" customHeight="1"/>
    <row r="7948" ht="18.75" customHeight="1"/>
    <row r="7949" ht="18.75" customHeight="1"/>
    <row r="7950" ht="18.75" customHeight="1"/>
    <row r="7951" ht="18.75" customHeight="1"/>
    <row r="7952" ht="18.75" customHeight="1"/>
    <row r="7953" ht="18.75" customHeight="1"/>
    <row r="7954" ht="18.75" customHeight="1"/>
    <row r="7955" ht="18.75" customHeight="1"/>
    <row r="7956" ht="18.75" customHeight="1"/>
    <row r="7957" ht="18.75" customHeight="1"/>
    <row r="7958" ht="18.75" customHeight="1"/>
    <row r="7959" ht="18.75" customHeight="1"/>
    <row r="7960" ht="18.75" customHeight="1"/>
    <row r="7961" ht="18.75" customHeight="1"/>
    <row r="7962" ht="18.75" customHeight="1"/>
    <row r="7963" ht="18.75" customHeight="1"/>
    <row r="7964" ht="18.75" customHeight="1"/>
    <row r="7965" ht="18.75" customHeight="1"/>
    <row r="7966" ht="18.75" customHeight="1"/>
    <row r="7967" ht="18.75" customHeight="1"/>
    <row r="7968" ht="18.75" customHeight="1"/>
    <row r="7969" ht="18.75" customHeight="1"/>
    <row r="7970" ht="18.75" customHeight="1"/>
    <row r="7971" ht="18.75" customHeight="1"/>
    <row r="7972" ht="18.75" customHeight="1"/>
    <row r="7973" ht="18.75" customHeight="1"/>
    <row r="7974" ht="18.75" customHeight="1"/>
    <row r="7975" ht="18.75" customHeight="1"/>
    <row r="7976" ht="18.75" customHeight="1"/>
    <row r="7977" ht="18.75" customHeight="1"/>
    <row r="7978" ht="18.75" customHeight="1"/>
    <row r="7979" ht="18.75" customHeight="1"/>
    <row r="7980" ht="18.75" customHeight="1"/>
    <row r="7981" ht="18.75" customHeight="1"/>
    <row r="7982" ht="18.75" customHeight="1"/>
    <row r="7983" ht="18.75" customHeight="1"/>
    <row r="7984" ht="18.75" customHeight="1"/>
    <row r="7985" ht="18.75" customHeight="1"/>
    <row r="7986" ht="18.75" customHeight="1"/>
    <row r="7987" ht="18.75" customHeight="1"/>
    <row r="7988" ht="18.75" customHeight="1"/>
    <row r="7989" ht="18.75" customHeight="1"/>
    <row r="7990" ht="18.75" customHeight="1"/>
    <row r="7991" ht="18.75" customHeight="1"/>
    <row r="7992" ht="18.75" customHeight="1"/>
    <row r="7993" ht="18.75" customHeight="1"/>
    <row r="7994" ht="18.75" customHeight="1"/>
    <row r="7995" ht="18.75" customHeight="1"/>
    <row r="7996" ht="18.75" customHeight="1"/>
    <row r="7997" ht="18.75" customHeight="1"/>
    <row r="7998" ht="18.75" customHeight="1"/>
    <row r="7999" ht="18.75" customHeight="1"/>
    <row r="8000" ht="18.75" customHeight="1"/>
    <row r="8001" ht="18.75" customHeight="1"/>
    <row r="8002" ht="18.75" customHeight="1"/>
    <row r="8003" ht="18.75" customHeight="1"/>
    <row r="8004" ht="18.75" customHeight="1"/>
    <row r="8005" ht="18.75" customHeight="1"/>
    <row r="8006" ht="18.75" customHeight="1"/>
    <row r="8007" ht="18.75" customHeight="1"/>
    <row r="8008" ht="18.75" customHeight="1"/>
    <row r="8009" ht="18.75" customHeight="1"/>
    <row r="8010" ht="18.75" customHeight="1"/>
    <row r="8011" ht="18.75" customHeight="1"/>
    <row r="8012" ht="18.75" customHeight="1"/>
    <row r="8013" ht="18.75" customHeight="1"/>
    <row r="8014" ht="18.75" customHeight="1"/>
    <row r="8015" ht="18.75" customHeight="1"/>
    <row r="8016" ht="18.75" customHeight="1"/>
    <row r="8017" ht="18.75" customHeight="1"/>
    <row r="8018" ht="18.75" customHeight="1"/>
    <row r="8019" ht="18.75" customHeight="1"/>
    <row r="8020" ht="18.75" customHeight="1"/>
    <row r="8021" ht="18.75" customHeight="1"/>
    <row r="8022" ht="18.75" customHeight="1"/>
    <row r="8023" ht="18.75" customHeight="1"/>
    <row r="8024" ht="18.75" customHeight="1"/>
    <row r="8025" ht="18.75" customHeight="1"/>
    <row r="8026" ht="18.75" customHeight="1"/>
    <row r="8027" ht="18.75" customHeight="1"/>
    <row r="8028" ht="18.75" customHeight="1"/>
    <row r="8029" ht="18.75" customHeight="1"/>
    <row r="8030" ht="18.75" customHeight="1"/>
    <row r="8031" ht="18.75" customHeight="1"/>
    <row r="8032" ht="18.75" customHeight="1"/>
    <row r="8033" ht="18.75" customHeight="1"/>
    <row r="8034" ht="18.75" customHeight="1"/>
    <row r="8035" ht="18.75" customHeight="1"/>
    <row r="8036" ht="18.75" customHeight="1"/>
    <row r="8037" ht="18.75" customHeight="1"/>
    <row r="8038" ht="18.75" customHeight="1"/>
    <row r="8039" ht="18.75" customHeight="1"/>
    <row r="8040" ht="18.75" customHeight="1"/>
    <row r="8041" ht="18.75" customHeight="1"/>
    <row r="8042" ht="18.75" customHeight="1"/>
    <row r="8043" ht="18.75" customHeight="1"/>
    <row r="8044" ht="18.75" customHeight="1"/>
    <row r="8045" ht="18.75" customHeight="1"/>
    <row r="8046" ht="18.75" customHeight="1"/>
    <row r="8047" ht="18.75" customHeight="1"/>
    <row r="8048" ht="18.75" customHeight="1"/>
    <row r="8049" ht="18.75" customHeight="1"/>
    <row r="8050" ht="18.75" customHeight="1"/>
    <row r="8051" ht="18.75" customHeight="1"/>
    <row r="8052" ht="18.75" customHeight="1"/>
    <row r="8053" ht="18.75" customHeight="1"/>
    <row r="8054" ht="18.75" customHeight="1"/>
    <row r="8055" ht="18.75" customHeight="1"/>
    <row r="8056" ht="18.75" customHeight="1"/>
    <row r="8057" ht="18.75" customHeight="1"/>
    <row r="8058" ht="18.75" customHeight="1"/>
    <row r="8059" ht="18.75" customHeight="1"/>
    <row r="8060" ht="18.75" customHeight="1"/>
    <row r="8061" ht="18.75" customHeight="1"/>
    <row r="8062" ht="18.75" customHeight="1"/>
    <row r="8063" ht="18.75" customHeight="1"/>
    <row r="8064" ht="18.75" customHeight="1"/>
    <row r="8065" ht="18.75" customHeight="1"/>
    <row r="8066" ht="18.75" customHeight="1"/>
    <row r="8067" ht="18.75" customHeight="1"/>
    <row r="8068" ht="18.75" customHeight="1"/>
    <row r="8069" ht="18.75" customHeight="1"/>
    <row r="8070" ht="18.75" customHeight="1"/>
    <row r="8071" ht="18.75" customHeight="1"/>
    <row r="8072" ht="18.75" customHeight="1"/>
    <row r="8073" ht="18.75" customHeight="1"/>
    <row r="8074" ht="18.75" customHeight="1"/>
    <row r="8075" ht="18.75" customHeight="1"/>
    <row r="8076" ht="18.75" customHeight="1"/>
    <row r="8077" ht="18.75" customHeight="1"/>
    <row r="8078" ht="18.75" customHeight="1"/>
    <row r="8079" ht="18.75" customHeight="1"/>
    <row r="8080" ht="18.75" customHeight="1"/>
    <row r="8081" ht="18.75" customHeight="1"/>
    <row r="8082" ht="18.75" customHeight="1"/>
    <row r="8083" ht="18.75" customHeight="1"/>
    <row r="8084" ht="18.75" customHeight="1"/>
    <row r="8085" ht="18.75" customHeight="1"/>
    <row r="8086" ht="18.75" customHeight="1"/>
    <row r="8087" ht="18.75" customHeight="1"/>
    <row r="8088" ht="18.75" customHeight="1"/>
    <row r="8089" ht="18.75" customHeight="1"/>
    <row r="8090" ht="18.75" customHeight="1"/>
    <row r="8091" ht="18.75" customHeight="1"/>
    <row r="8092" ht="18.75" customHeight="1"/>
    <row r="8093" ht="18.75" customHeight="1"/>
    <row r="8094" ht="18.75" customHeight="1"/>
    <row r="8095" ht="18.75" customHeight="1"/>
    <row r="8096" ht="18.75" customHeight="1"/>
    <row r="8097" ht="18.75" customHeight="1"/>
    <row r="8098" ht="18.75" customHeight="1"/>
    <row r="8099" ht="18.75" customHeight="1"/>
    <row r="8100" ht="18.75" customHeight="1"/>
    <row r="8101" ht="18.75" customHeight="1"/>
    <row r="8102" ht="18.75" customHeight="1"/>
    <row r="8103" ht="18.75" customHeight="1"/>
    <row r="8104" ht="18.75" customHeight="1"/>
    <row r="8105" ht="18.75" customHeight="1"/>
    <row r="8106" ht="18.75" customHeight="1"/>
    <row r="8107" ht="18.75" customHeight="1"/>
    <row r="8108" ht="18.75" customHeight="1"/>
    <row r="8109" ht="18.75" customHeight="1"/>
    <row r="8110" ht="18.75" customHeight="1"/>
    <row r="8111" ht="18.75" customHeight="1"/>
    <row r="8112" ht="18.75" customHeight="1"/>
    <row r="8113" ht="18.75" customHeight="1"/>
    <row r="8114" ht="18.75" customHeight="1"/>
    <row r="8115" ht="18.75" customHeight="1"/>
    <row r="8116" ht="18.75" customHeight="1"/>
    <row r="8117" ht="18.75" customHeight="1"/>
    <row r="8118" ht="18.75" customHeight="1"/>
    <row r="8119" ht="18.75" customHeight="1"/>
    <row r="8120" ht="18.75" customHeight="1"/>
    <row r="8121" ht="18.75" customHeight="1"/>
    <row r="8122" ht="18.75" customHeight="1"/>
    <row r="8123" ht="18.75" customHeight="1"/>
    <row r="8124" ht="18.75" customHeight="1"/>
    <row r="8125" ht="18.75" customHeight="1"/>
    <row r="8126" ht="18.75" customHeight="1"/>
    <row r="8127" ht="18.75" customHeight="1"/>
    <row r="8128" ht="18.75" customHeight="1"/>
    <row r="8129" ht="18.75" customHeight="1"/>
    <row r="8130" ht="18.75" customHeight="1"/>
    <row r="8131" ht="18.75" customHeight="1"/>
    <row r="8132" ht="18.75" customHeight="1"/>
    <row r="8133" ht="18.75" customHeight="1"/>
    <row r="8134" ht="18.75" customHeight="1"/>
    <row r="8135" ht="18.75" customHeight="1"/>
    <row r="8136" ht="18.75" customHeight="1"/>
    <row r="8137" ht="18.75" customHeight="1"/>
    <row r="8138" ht="18.75" customHeight="1"/>
    <row r="8139" ht="18.75" customHeight="1"/>
    <row r="8140" ht="18.75" customHeight="1"/>
    <row r="8141" ht="18.75" customHeight="1"/>
    <row r="8142" ht="18.75" customHeight="1"/>
    <row r="8143" ht="18.75" customHeight="1"/>
    <row r="8144" ht="18.75" customHeight="1"/>
    <row r="8145" ht="18.75" customHeight="1"/>
    <row r="8146" ht="18.75" customHeight="1"/>
    <row r="8147" ht="18.75" customHeight="1"/>
    <row r="8148" ht="18.75" customHeight="1"/>
    <row r="8149" ht="18.75" customHeight="1"/>
    <row r="8150" ht="18.75" customHeight="1"/>
    <row r="8151" ht="18.75" customHeight="1"/>
    <row r="8152" ht="18.75" customHeight="1"/>
    <row r="8153" ht="18.75" customHeight="1"/>
    <row r="8154" ht="18.75" customHeight="1"/>
    <row r="8155" ht="18.75" customHeight="1"/>
    <row r="8156" ht="18.75" customHeight="1"/>
    <row r="8157" ht="18.75" customHeight="1"/>
    <row r="8158" ht="18.75" customHeight="1"/>
    <row r="8159" ht="18.75" customHeight="1"/>
    <row r="8160" ht="18.75" customHeight="1"/>
    <row r="8161" ht="18.75" customHeight="1"/>
    <row r="8162" ht="18.75" customHeight="1"/>
    <row r="8163" ht="18.75" customHeight="1"/>
    <row r="8164" ht="18.75" customHeight="1"/>
    <row r="8165" ht="18.75" customHeight="1"/>
    <row r="8166" ht="18.75" customHeight="1"/>
    <row r="8167" ht="18.75" customHeight="1"/>
    <row r="8168" ht="18.75" customHeight="1"/>
    <row r="8169" ht="18.75" customHeight="1"/>
    <row r="8170" ht="18.75" customHeight="1"/>
    <row r="8171" ht="18.75" customHeight="1"/>
    <row r="8172" ht="18.75" customHeight="1"/>
    <row r="8173" ht="18.75" customHeight="1"/>
    <row r="8174" ht="18.75" customHeight="1"/>
    <row r="8175" ht="18.75" customHeight="1"/>
    <row r="8176" ht="18.75" customHeight="1"/>
    <row r="8177" ht="18.75" customHeight="1"/>
    <row r="8178" ht="18.75" customHeight="1"/>
    <row r="8179" ht="18.75" customHeight="1"/>
    <row r="8180" ht="18.75" customHeight="1"/>
    <row r="8181" ht="18.75" customHeight="1"/>
    <row r="8182" ht="18.75" customHeight="1"/>
    <row r="8183" ht="18.75" customHeight="1"/>
    <row r="8184" ht="18.75" customHeight="1"/>
    <row r="8185" ht="18.75" customHeight="1"/>
    <row r="8186" ht="18.75" customHeight="1"/>
    <row r="8187" ht="18.75" customHeight="1"/>
    <row r="8188" ht="18.75" customHeight="1"/>
    <row r="8189" ht="18.75" customHeight="1"/>
    <row r="8190" ht="18.75" customHeight="1"/>
    <row r="8191" ht="18.75" customHeight="1"/>
    <row r="8192" ht="18.75" customHeight="1"/>
    <row r="8193" ht="18.75" customHeight="1"/>
    <row r="8194" ht="18.75" customHeight="1"/>
    <row r="8195" ht="18.75" customHeight="1"/>
    <row r="8196" ht="18.75" customHeight="1"/>
    <row r="8197" ht="18.75" customHeight="1"/>
    <row r="8198" ht="18.75" customHeight="1"/>
    <row r="8199" ht="18.75" customHeight="1"/>
    <row r="8200" ht="18.75" customHeight="1"/>
    <row r="8201" ht="18.75" customHeight="1"/>
    <row r="8202" ht="18.75" customHeight="1"/>
    <row r="8203" ht="18.75" customHeight="1"/>
    <row r="8204" ht="18.75" customHeight="1"/>
    <row r="8205" ht="18.75" customHeight="1"/>
    <row r="8206" ht="18.75" customHeight="1"/>
    <row r="8207" ht="18.75" customHeight="1"/>
    <row r="8208" ht="18.75" customHeight="1"/>
    <row r="8209" ht="18.75" customHeight="1"/>
    <row r="8210" ht="18.75" customHeight="1"/>
    <row r="8211" ht="18.75" customHeight="1"/>
    <row r="8212" ht="18.75" customHeight="1"/>
    <row r="8213" ht="18.75" customHeight="1"/>
    <row r="8214" ht="18.75" customHeight="1"/>
    <row r="8215" ht="18.75" customHeight="1"/>
    <row r="8216" ht="18.75" customHeight="1"/>
    <row r="8217" ht="18.75" customHeight="1"/>
    <row r="8218" ht="18.75" customHeight="1"/>
    <row r="8219" ht="18.75" customHeight="1"/>
    <row r="8220" ht="18.75" customHeight="1"/>
    <row r="8221" ht="18.75" customHeight="1"/>
    <row r="8222" ht="18.75" customHeight="1"/>
    <row r="8223" ht="18.75" customHeight="1"/>
    <row r="8224" ht="18.75" customHeight="1"/>
    <row r="8225" ht="18.75" customHeight="1"/>
    <row r="8226" ht="18.75" customHeight="1"/>
    <row r="8227" ht="18.75" customHeight="1"/>
    <row r="8228" ht="18.75" customHeight="1"/>
    <row r="8229" ht="18.75" customHeight="1"/>
    <row r="8230" ht="18.75" customHeight="1"/>
    <row r="8231" ht="18.75" customHeight="1"/>
    <row r="8232" ht="18.75" customHeight="1"/>
    <row r="8233" ht="18.75" customHeight="1"/>
    <row r="8234" ht="18.75" customHeight="1"/>
    <row r="8235" ht="18.75" customHeight="1"/>
    <row r="8236" ht="18.75" customHeight="1"/>
    <row r="8237" ht="18.75" customHeight="1"/>
    <row r="8238" ht="18.75" customHeight="1"/>
    <row r="8239" ht="18.75" customHeight="1"/>
    <row r="8240" ht="18.75" customHeight="1"/>
    <row r="8241" ht="18.75" customHeight="1"/>
    <row r="8242" ht="18.75" customHeight="1"/>
    <row r="8243" ht="18.75" customHeight="1"/>
    <row r="8244" ht="18.75" customHeight="1"/>
    <row r="8245" ht="18.75" customHeight="1"/>
    <row r="8246" ht="18.75" customHeight="1"/>
    <row r="8247" ht="18.75" customHeight="1"/>
    <row r="8248" ht="18.75" customHeight="1"/>
    <row r="8249" ht="18.75" customHeight="1"/>
    <row r="8250" ht="18.75" customHeight="1"/>
    <row r="8251" ht="18.75" customHeight="1"/>
    <row r="8252" ht="18.75" customHeight="1"/>
    <row r="8253" ht="18.75" customHeight="1"/>
    <row r="8254" ht="18.75" customHeight="1"/>
    <row r="8255" ht="18.75" customHeight="1"/>
    <row r="8256" ht="18.75" customHeight="1"/>
    <row r="8257" ht="18.75" customHeight="1"/>
    <row r="8258" ht="18.75" customHeight="1"/>
    <row r="8259" ht="18.75" customHeight="1"/>
    <row r="8260" ht="18.75" customHeight="1"/>
    <row r="8261" ht="18.75" customHeight="1"/>
    <row r="8262" ht="18.75" customHeight="1"/>
    <row r="8263" ht="18.75" customHeight="1"/>
    <row r="8264" ht="18.75" customHeight="1"/>
    <row r="8265" ht="18.75" customHeight="1"/>
    <row r="8266" ht="18.75" customHeight="1"/>
    <row r="8267" ht="18.75" customHeight="1"/>
    <row r="8268" ht="18.75" customHeight="1"/>
    <row r="8269" ht="18.75" customHeight="1"/>
    <row r="8270" ht="18.75" customHeight="1"/>
    <row r="8271" ht="18.75" customHeight="1"/>
    <row r="8272" ht="18.75" customHeight="1"/>
    <row r="8273" ht="18.75" customHeight="1"/>
    <row r="8274" ht="18.75" customHeight="1"/>
    <row r="8275" ht="18.75" customHeight="1"/>
    <row r="8276" ht="18.75" customHeight="1"/>
    <row r="8277" ht="18.75" customHeight="1"/>
    <row r="8278" ht="18.75" customHeight="1"/>
    <row r="8279" ht="18.75" customHeight="1"/>
    <row r="8280" ht="18.75" customHeight="1"/>
    <row r="8281" ht="18.75" customHeight="1"/>
    <row r="8282" ht="18.75" customHeight="1"/>
    <row r="8283" ht="18.75" customHeight="1"/>
    <row r="8284" ht="18.75" customHeight="1"/>
    <row r="8285" ht="18.75" customHeight="1"/>
    <row r="8286" ht="18.75" customHeight="1"/>
    <row r="8287" ht="18.75" customHeight="1"/>
    <row r="8288" ht="18.75" customHeight="1"/>
    <row r="8289" ht="18.75" customHeight="1"/>
    <row r="8290" ht="18.75" customHeight="1"/>
    <row r="8291" ht="18.75" customHeight="1"/>
    <row r="8292" ht="18.75" customHeight="1"/>
    <row r="8293" ht="18.75" customHeight="1"/>
    <row r="8294" ht="18.75" customHeight="1"/>
    <row r="8295" ht="18.75" customHeight="1"/>
    <row r="8296" ht="18.75" customHeight="1"/>
    <row r="8297" ht="18.75" customHeight="1"/>
    <row r="8298" ht="18.75" customHeight="1"/>
    <row r="8299" ht="18.75" customHeight="1"/>
    <row r="8300" ht="18.75" customHeight="1"/>
    <row r="8301" ht="18.75" customHeight="1"/>
    <row r="8302" ht="18.75" customHeight="1"/>
    <row r="8303" ht="18.75" customHeight="1"/>
    <row r="8304" ht="18.75" customHeight="1"/>
    <row r="8305" ht="18.75" customHeight="1"/>
    <row r="8306" ht="18.75" customHeight="1"/>
    <row r="8307" ht="18.75" customHeight="1"/>
    <row r="8308" ht="18.75" customHeight="1"/>
    <row r="8309" ht="18.75" customHeight="1"/>
    <row r="8310" ht="18.75" customHeight="1"/>
    <row r="8311" ht="18.75" customHeight="1"/>
    <row r="8312" ht="18.75" customHeight="1"/>
    <row r="8313" ht="18.75" customHeight="1"/>
    <row r="8314" ht="18.75" customHeight="1"/>
    <row r="8315" ht="18.75" customHeight="1"/>
    <row r="8316" ht="18.75" customHeight="1"/>
    <row r="8317" ht="18.75" customHeight="1"/>
    <row r="8318" ht="18.75" customHeight="1"/>
    <row r="8319" ht="18.75" customHeight="1"/>
    <row r="8320" ht="18.75" customHeight="1"/>
    <row r="8321" ht="18.75" customHeight="1"/>
    <row r="8322" ht="18.75" customHeight="1"/>
    <row r="8323" ht="18.75" customHeight="1"/>
    <row r="8324" ht="18.75" customHeight="1"/>
    <row r="8325" ht="18.75" customHeight="1"/>
    <row r="8326" ht="18.75" customHeight="1"/>
    <row r="8327" ht="18.75" customHeight="1"/>
    <row r="8328" ht="18.75" customHeight="1"/>
    <row r="8329" ht="18.75" customHeight="1"/>
    <row r="8330" ht="18.75" customHeight="1"/>
    <row r="8331" ht="18.75" customHeight="1"/>
    <row r="8332" ht="18.75" customHeight="1"/>
    <row r="8333" ht="18.75" customHeight="1"/>
    <row r="8334" ht="18.75" customHeight="1"/>
    <row r="8335" ht="18.75" customHeight="1"/>
    <row r="8336" ht="18.75" customHeight="1"/>
    <row r="8337" ht="18.75" customHeight="1"/>
    <row r="8338" ht="18.75" customHeight="1"/>
    <row r="8339" ht="18.75" customHeight="1"/>
    <row r="8340" ht="18.75" customHeight="1"/>
    <row r="8341" ht="18.75" customHeight="1"/>
    <row r="8342" ht="18.75" customHeight="1"/>
    <row r="8343" ht="18.75" customHeight="1"/>
    <row r="8344" ht="18.75" customHeight="1"/>
    <row r="8345" ht="18.75" customHeight="1"/>
    <row r="8346" ht="18.75" customHeight="1"/>
    <row r="8347" ht="18.75" customHeight="1"/>
    <row r="8348" ht="18.75" customHeight="1"/>
    <row r="8349" ht="18.75" customHeight="1"/>
    <row r="8350" ht="18.75" customHeight="1"/>
    <row r="8351" ht="18.75" customHeight="1"/>
    <row r="8352" ht="18.75" customHeight="1"/>
    <row r="8353" ht="18.75" customHeight="1"/>
    <row r="8354" ht="18.75" customHeight="1"/>
    <row r="8355" ht="18.75" customHeight="1"/>
    <row r="8356" ht="18.75" customHeight="1"/>
    <row r="8357" ht="18.75" customHeight="1"/>
    <row r="8358" ht="18.75" customHeight="1"/>
    <row r="8359" ht="18.75" customHeight="1"/>
    <row r="8360" ht="18.75" customHeight="1"/>
    <row r="8361" ht="18.75" customHeight="1"/>
    <row r="8362" ht="18.75" customHeight="1"/>
    <row r="8363" ht="18.75" customHeight="1"/>
    <row r="8364" ht="18.75" customHeight="1"/>
    <row r="8365" ht="18.75" customHeight="1"/>
    <row r="8366" ht="18.75" customHeight="1"/>
    <row r="8367" ht="18.75" customHeight="1"/>
    <row r="8368" ht="18.75" customHeight="1"/>
    <row r="8369" ht="18.75" customHeight="1"/>
    <row r="8370" ht="18.75" customHeight="1"/>
    <row r="8371" ht="18.75" customHeight="1"/>
    <row r="8372" ht="18.75" customHeight="1"/>
    <row r="8373" ht="18.75" customHeight="1"/>
    <row r="8374" ht="18.75" customHeight="1"/>
    <row r="8375" ht="18.75" customHeight="1"/>
    <row r="8376" ht="18.75" customHeight="1"/>
    <row r="8377" ht="18.75" customHeight="1"/>
    <row r="8378" ht="18.75" customHeight="1"/>
    <row r="8379" ht="18.75" customHeight="1"/>
    <row r="8380" ht="18.75" customHeight="1"/>
    <row r="8381" ht="18.75" customHeight="1"/>
    <row r="8382" ht="18.75" customHeight="1"/>
    <row r="8383" ht="18.75" customHeight="1"/>
    <row r="8384" ht="18.75" customHeight="1"/>
    <row r="8385" ht="18.75" customHeight="1"/>
    <row r="8386" ht="18.75" customHeight="1"/>
    <row r="8387" ht="18.75" customHeight="1"/>
    <row r="8388" ht="18.75" customHeight="1"/>
    <row r="8389" ht="18.75" customHeight="1"/>
    <row r="8390" ht="18.75" customHeight="1"/>
    <row r="8391" ht="18.75" customHeight="1"/>
    <row r="8392" ht="18.75" customHeight="1"/>
    <row r="8393" ht="18.75" customHeight="1"/>
    <row r="8394" ht="18.75" customHeight="1"/>
    <row r="8395" ht="18.75" customHeight="1"/>
    <row r="8396" ht="18.75" customHeight="1"/>
    <row r="8397" ht="18.75" customHeight="1"/>
    <row r="8398" ht="18.75" customHeight="1"/>
    <row r="8399" ht="18.75" customHeight="1"/>
    <row r="8400" ht="18.75" customHeight="1"/>
    <row r="8401" ht="18.75" customHeight="1"/>
    <row r="8402" ht="18.75" customHeight="1"/>
    <row r="8403" ht="18.75" customHeight="1"/>
    <row r="8404" ht="18.75" customHeight="1"/>
    <row r="8405" ht="18.75" customHeight="1"/>
    <row r="8406" ht="18.75" customHeight="1"/>
    <row r="8407" ht="18.75" customHeight="1"/>
    <row r="8408" ht="18.75" customHeight="1"/>
    <row r="8409" ht="18.75" customHeight="1"/>
    <row r="8410" ht="18.75" customHeight="1"/>
    <row r="8411" ht="18.75" customHeight="1"/>
    <row r="8412" ht="18.75" customHeight="1"/>
    <row r="8413" ht="18.75" customHeight="1"/>
    <row r="8414" ht="18.75" customHeight="1"/>
    <row r="8415" ht="18.75" customHeight="1"/>
    <row r="8416" ht="18.75" customHeight="1"/>
    <row r="8417" ht="18.75" customHeight="1"/>
    <row r="8418" ht="18.75" customHeight="1"/>
    <row r="8419" ht="18.75" customHeight="1"/>
    <row r="8420" ht="18.75" customHeight="1"/>
    <row r="8421" ht="18.75" customHeight="1"/>
    <row r="8422" ht="18.75" customHeight="1"/>
    <row r="8423" ht="18.75" customHeight="1"/>
    <row r="8424" ht="18.75" customHeight="1"/>
    <row r="8425" ht="18.75" customHeight="1"/>
    <row r="8426" ht="18.75" customHeight="1"/>
    <row r="8427" ht="18.75" customHeight="1"/>
    <row r="8428" ht="18.75" customHeight="1"/>
    <row r="8429" ht="18.75" customHeight="1"/>
    <row r="8430" ht="18.75" customHeight="1"/>
    <row r="8431" ht="18.75" customHeight="1"/>
    <row r="8432" ht="18.75" customHeight="1"/>
    <row r="8433" ht="18.75" customHeight="1"/>
    <row r="8434" ht="18.75" customHeight="1"/>
    <row r="8435" ht="18.75" customHeight="1"/>
    <row r="8436" ht="18.75" customHeight="1"/>
    <row r="8437" ht="18.75" customHeight="1"/>
    <row r="8438" ht="18.75" customHeight="1"/>
    <row r="8439" ht="18.75" customHeight="1"/>
    <row r="8440" ht="18.75" customHeight="1"/>
    <row r="8441" ht="18.75" customHeight="1"/>
    <row r="8442" ht="18.75" customHeight="1"/>
    <row r="8443" ht="18.75" customHeight="1"/>
    <row r="8444" ht="18.75" customHeight="1"/>
    <row r="8445" ht="18.75" customHeight="1"/>
    <row r="8446" ht="18.75" customHeight="1"/>
    <row r="8447" ht="18.75" customHeight="1"/>
    <row r="8448" ht="18.75" customHeight="1"/>
    <row r="8449" ht="18.75" customHeight="1"/>
    <row r="8450" ht="18.75" customHeight="1"/>
    <row r="8451" ht="18.75" customHeight="1"/>
    <row r="8452" ht="18.75" customHeight="1"/>
    <row r="8453" ht="18.75" customHeight="1"/>
    <row r="8454" ht="18.75" customHeight="1"/>
    <row r="8455" ht="18.75" customHeight="1"/>
    <row r="8456" ht="18.75" customHeight="1"/>
    <row r="8457" ht="18.75" customHeight="1"/>
    <row r="8458" ht="18.75" customHeight="1"/>
    <row r="8459" ht="18.75" customHeight="1"/>
    <row r="8460" ht="18.75" customHeight="1"/>
    <row r="8461" ht="18.75" customHeight="1"/>
    <row r="8462" ht="18.75" customHeight="1"/>
    <row r="8463" ht="18.75" customHeight="1"/>
    <row r="8464" ht="18.75" customHeight="1"/>
    <row r="8465" ht="18.75" customHeight="1"/>
    <row r="8466" ht="18.75" customHeight="1"/>
    <row r="8467" ht="18.75" customHeight="1"/>
    <row r="8468" ht="18.75" customHeight="1"/>
    <row r="8469" ht="18.75" customHeight="1"/>
    <row r="8470" ht="18.75" customHeight="1"/>
    <row r="8471" ht="18.75" customHeight="1"/>
    <row r="8472" ht="18.75" customHeight="1"/>
    <row r="8473" ht="18.75" customHeight="1"/>
    <row r="8474" ht="18.75" customHeight="1"/>
    <row r="8475" ht="18.75" customHeight="1"/>
    <row r="8476" ht="18.75" customHeight="1"/>
    <row r="8477" ht="18.75" customHeight="1"/>
    <row r="8478" ht="18.75" customHeight="1"/>
    <row r="8479" ht="18.75" customHeight="1"/>
    <row r="8480" ht="18.75" customHeight="1"/>
    <row r="8481" ht="18.75" customHeight="1"/>
    <row r="8482" ht="18.75" customHeight="1"/>
    <row r="8483" ht="18.75" customHeight="1"/>
    <row r="8484" ht="18.75" customHeight="1"/>
    <row r="8485" ht="18.75" customHeight="1"/>
    <row r="8486" ht="18.75" customHeight="1"/>
    <row r="8487" ht="18.75" customHeight="1"/>
    <row r="8488" ht="18.75" customHeight="1"/>
    <row r="8489" ht="18.75" customHeight="1"/>
    <row r="8490" ht="18.75" customHeight="1"/>
    <row r="8491" ht="18.75" customHeight="1"/>
    <row r="8492" ht="18.75" customHeight="1"/>
    <row r="8493" ht="18.75" customHeight="1"/>
    <row r="8494" ht="18.75" customHeight="1"/>
    <row r="8495" ht="18.75" customHeight="1"/>
    <row r="8496" ht="18.75" customHeight="1"/>
    <row r="8497" ht="18.75" customHeight="1"/>
    <row r="8498" ht="18.75" customHeight="1"/>
    <row r="8499" ht="18.75" customHeight="1"/>
    <row r="8500" ht="18.75" customHeight="1"/>
    <row r="8501" ht="18.75" customHeight="1"/>
    <row r="8502" ht="18.75" customHeight="1"/>
    <row r="8503" ht="18.75" customHeight="1"/>
    <row r="8504" ht="18.75" customHeight="1"/>
    <row r="8505" ht="18.75" customHeight="1"/>
    <row r="8506" ht="18.75" customHeight="1"/>
    <row r="8507" ht="18.75" customHeight="1"/>
    <row r="8508" ht="18.75" customHeight="1"/>
    <row r="8509" ht="18.75" customHeight="1"/>
    <row r="8510" ht="18.75" customHeight="1"/>
    <row r="8511" ht="18.75" customHeight="1"/>
    <row r="8512" ht="18.75" customHeight="1"/>
    <row r="8513" ht="18.75" customHeight="1"/>
    <row r="8514" ht="18.75" customHeight="1"/>
    <row r="8515" ht="18.75" customHeight="1"/>
    <row r="8516" ht="18.75" customHeight="1"/>
    <row r="8517" ht="18.75" customHeight="1"/>
    <row r="8518" ht="18.75" customHeight="1"/>
    <row r="8519" ht="18.75" customHeight="1"/>
    <row r="8520" ht="18.75" customHeight="1"/>
    <row r="8521" ht="18.75" customHeight="1"/>
    <row r="8522" ht="18.75" customHeight="1"/>
    <row r="8523" ht="18.75" customHeight="1"/>
    <row r="8524" ht="18.75" customHeight="1"/>
    <row r="8525" ht="18.75" customHeight="1"/>
    <row r="8526" ht="18.75" customHeight="1"/>
    <row r="8527" ht="18.75" customHeight="1"/>
    <row r="8528" ht="18.75" customHeight="1"/>
    <row r="8529" ht="18.75" customHeight="1"/>
    <row r="8530" ht="18.75" customHeight="1"/>
    <row r="8531" ht="18.75" customHeight="1"/>
    <row r="8532" ht="18.75" customHeight="1"/>
    <row r="8533" ht="18.75" customHeight="1"/>
    <row r="8534" ht="18.75" customHeight="1"/>
    <row r="8535" ht="18.75" customHeight="1"/>
    <row r="8536" ht="18.75" customHeight="1"/>
    <row r="8537" ht="18.75" customHeight="1"/>
    <row r="8538" ht="18.75" customHeight="1"/>
    <row r="8539" ht="18.75" customHeight="1"/>
    <row r="8540" ht="18.75" customHeight="1"/>
    <row r="8541" ht="18.75" customHeight="1"/>
    <row r="8542" ht="18.75" customHeight="1"/>
    <row r="8543" ht="18.75" customHeight="1"/>
    <row r="8544" ht="18.75" customHeight="1"/>
    <row r="8545" ht="18.75" customHeight="1"/>
    <row r="8546" ht="18.75" customHeight="1"/>
    <row r="8547" ht="18.75" customHeight="1"/>
    <row r="8548" ht="18.75" customHeight="1"/>
    <row r="8549" ht="18.75" customHeight="1"/>
    <row r="8550" ht="18.75" customHeight="1"/>
    <row r="8551" ht="18.75" customHeight="1"/>
    <row r="8552" ht="18.75" customHeight="1"/>
    <row r="8553" ht="18.75" customHeight="1"/>
    <row r="8554" ht="18.75" customHeight="1"/>
    <row r="8555" ht="18.75" customHeight="1"/>
    <row r="8556" ht="18.75" customHeight="1"/>
    <row r="8557" ht="18.75" customHeight="1"/>
    <row r="8558" ht="18.75" customHeight="1"/>
    <row r="8559" ht="18.75" customHeight="1"/>
    <row r="8560" ht="18.75" customHeight="1"/>
    <row r="8561" ht="18.75" customHeight="1"/>
    <row r="8562" ht="18.75" customHeight="1"/>
    <row r="8563" ht="18.75" customHeight="1"/>
    <row r="8564" ht="18.75" customHeight="1"/>
    <row r="8565" ht="18.75" customHeight="1"/>
    <row r="8566" ht="18.75" customHeight="1"/>
    <row r="8567" ht="18.75" customHeight="1"/>
    <row r="8568" ht="18.75" customHeight="1"/>
    <row r="8569" ht="18.75" customHeight="1"/>
    <row r="8570" ht="18.75" customHeight="1"/>
    <row r="8571" ht="18.75" customHeight="1"/>
    <row r="8572" ht="18.75" customHeight="1"/>
    <row r="8573" ht="18.75" customHeight="1"/>
    <row r="8574" ht="18.75" customHeight="1"/>
    <row r="8575" ht="18.75" customHeight="1"/>
    <row r="8576" ht="18.75" customHeight="1"/>
    <row r="8577" ht="18.75" customHeight="1"/>
    <row r="8578" ht="18.75" customHeight="1"/>
    <row r="8579" ht="18.75" customHeight="1"/>
    <row r="8580" ht="18.75" customHeight="1"/>
    <row r="8581" ht="18.75" customHeight="1"/>
    <row r="8582" ht="18.75" customHeight="1"/>
    <row r="8583" ht="18.75" customHeight="1"/>
    <row r="8584" ht="18.75" customHeight="1"/>
    <row r="8585" ht="18.75" customHeight="1"/>
    <row r="8586" ht="18.75" customHeight="1"/>
    <row r="8587" ht="18.75" customHeight="1"/>
    <row r="8588" ht="18.75" customHeight="1"/>
    <row r="8589" ht="18.75" customHeight="1"/>
    <row r="8590" ht="18.75" customHeight="1"/>
    <row r="8591" ht="18.75" customHeight="1"/>
    <row r="8592" ht="18.75" customHeight="1"/>
    <row r="8593" ht="18.75" customHeight="1"/>
    <row r="8594" ht="18.75" customHeight="1"/>
    <row r="8595" ht="18.75" customHeight="1"/>
    <row r="8596" ht="18.75" customHeight="1"/>
    <row r="8597" ht="18.75" customHeight="1"/>
    <row r="8598" ht="18.75" customHeight="1"/>
    <row r="8599" ht="18.75" customHeight="1"/>
    <row r="8600" ht="18.75" customHeight="1"/>
    <row r="8601" ht="18.75" customHeight="1"/>
    <row r="8602" ht="18.75" customHeight="1"/>
    <row r="8603" ht="18.75" customHeight="1"/>
    <row r="8604" ht="18.75" customHeight="1"/>
    <row r="8605" ht="18.75" customHeight="1"/>
    <row r="8606" ht="18.75" customHeight="1"/>
    <row r="8607" ht="18.75" customHeight="1"/>
    <row r="8608" ht="18.75" customHeight="1"/>
    <row r="8609" ht="18.75" customHeight="1"/>
    <row r="8610" ht="18.75" customHeight="1"/>
    <row r="8611" ht="18.75" customHeight="1"/>
    <row r="8612" ht="18.75" customHeight="1"/>
    <row r="8613" ht="18.75" customHeight="1"/>
    <row r="8614" ht="18.75" customHeight="1"/>
    <row r="8615" ht="18.75" customHeight="1"/>
    <row r="8616" ht="18.75" customHeight="1"/>
    <row r="8617" ht="18.75" customHeight="1"/>
    <row r="8618" ht="18.75" customHeight="1"/>
    <row r="8619" ht="18.75" customHeight="1"/>
    <row r="8620" ht="18.75" customHeight="1"/>
    <row r="8621" ht="18.75" customHeight="1"/>
    <row r="8622" ht="18.75" customHeight="1"/>
    <row r="8623" ht="18.75" customHeight="1"/>
    <row r="8624" ht="18.75" customHeight="1"/>
    <row r="8625" ht="18.75" customHeight="1"/>
    <row r="8626" ht="18.75" customHeight="1"/>
    <row r="8627" ht="18.75" customHeight="1"/>
    <row r="8628" ht="18.75" customHeight="1"/>
    <row r="8629" ht="18.75" customHeight="1"/>
    <row r="8630" ht="18.75" customHeight="1"/>
    <row r="8631" ht="18.75" customHeight="1"/>
    <row r="8632" ht="18.75" customHeight="1"/>
    <row r="8633" ht="18.75" customHeight="1"/>
    <row r="8634" ht="18.75" customHeight="1"/>
    <row r="8635" ht="18.75" customHeight="1"/>
    <row r="8636" ht="18.75" customHeight="1"/>
    <row r="8637" ht="18.75" customHeight="1"/>
    <row r="8638" ht="18.75" customHeight="1"/>
    <row r="8639" ht="18.75" customHeight="1"/>
    <row r="8640" ht="18.75" customHeight="1"/>
    <row r="8641" ht="18.75" customHeight="1"/>
    <row r="8642" ht="18.75" customHeight="1"/>
    <row r="8643" ht="18.75" customHeight="1"/>
    <row r="8644" ht="18.75" customHeight="1"/>
    <row r="8645" ht="18.75" customHeight="1"/>
    <row r="8646" ht="18.75" customHeight="1"/>
    <row r="8647" ht="18.75" customHeight="1"/>
    <row r="8648" ht="18.75" customHeight="1"/>
    <row r="8649" ht="18.75" customHeight="1"/>
    <row r="8650" ht="18.75" customHeight="1"/>
    <row r="8651" ht="18.75" customHeight="1"/>
    <row r="8652" ht="18.75" customHeight="1"/>
    <row r="8653" ht="18.75" customHeight="1"/>
    <row r="8654" ht="18.75" customHeight="1"/>
    <row r="8655" ht="18.75" customHeight="1"/>
    <row r="8656" ht="18.75" customHeight="1"/>
    <row r="8657" ht="18.75" customHeight="1"/>
    <row r="8658" ht="18.75" customHeight="1"/>
    <row r="8659" ht="18.75" customHeight="1"/>
    <row r="8660" ht="18.75" customHeight="1"/>
    <row r="8661" ht="18.75" customHeight="1"/>
    <row r="8662" ht="18.75" customHeight="1"/>
    <row r="8663" ht="18.75" customHeight="1"/>
    <row r="8664" ht="18.75" customHeight="1"/>
    <row r="8665" ht="18.75" customHeight="1"/>
    <row r="8666" ht="18.75" customHeight="1"/>
    <row r="8667" ht="18.75" customHeight="1"/>
    <row r="8668" ht="18.75" customHeight="1"/>
    <row r="8669" ht="18.75" customHeight="1"/>
    <row r="8670" ht="18.75" customHeight="1"/>
    <row r="8671" ht="18.75" customHeight="1"/>
    <row r="8672" ht="18.75" customHeight="1"/>
    <row r="8673" ht="18.75" customHeight="1"/>
    <row r="8674" ht="18.75" customHeight="1"/>
    <row r="8675" ht="18.75" customHeight="1"/>
    <row r="8676" ht="18.75" customHeight="1"/>
    <row r="8677" ht="18.75" customHeight="1"/>
    <row r="8678" ht="18.75" customHeight="1"/>
    <row r="8679" ht="18.75" customHeight="1"/>
    <row r="8680" ht="18.75" customHeight="1"/>
    <row r="8681" ht="18.75" customHeight="1"/>
    <row r="8682" ht="18.75" customHeight="1"/>
    <row r="8683" ht="18.75" customHeight="1"/>
    <row r="8684" ht="18.75" customHeight="1"/>
    <row r="8685" ht="18.75" customHeight="1"/>
    <row r="8686" ht="18.75" customHeight="1"/>
    <row r="8687" ht="18.75" customHeight="1"/>
    <row r="8688" ht="18.75" customHeight="1"/>
    <row r="8689" ht="18.75" customHeight="1"/>
    <row r="8690" ht="18.75" customHeight="1"/>
    <row r="8691" ht="18.75" customHeight="1"/>
    <row r="8692" ht="18.75" customHeight="1"/>
    <row r="8693" ht="18.75" customHeight="1"/>
    <row r="8694" ht="18.75" customHeight="1"/>
    <row r="8695" ht="18.75" customHeight="1"/>
    <row r="8696" ht="18.75" customHeight="1"/>
    <row r="8697" ht="18.75" customHeight="1"/>
    <row r="8698" ht="18.75" customHeight="1"/>
    <row r="8699" ht="18.75" customHeight="1"/>
    <row r="8700" ht="18.75" customHeight="1"/>
    <row r="8701" ht="18.75" customHeight="1"/>
    <row r="8702" ht="18.75" customHeight="1"/>
    <row r="8703" ht="18.75" customHeight="1"/>
    <row r="8704" ht="18.75" customHeight="1"/>
    <row r="8705" ht="18.75" customHeight="1"/>
    <row r="8706" ht="18.75" customHeight="1"/>
    <row r="8707" ht="18.75" customHeight="1"/>
    <row r="8708" ht="18.75" customHeight="1"/>
    <row r="8709" ht="18.75" customHeight="1"/>
    <row r="8710" ht="18.75" customHeight="1"/>
    <row r="8711" ht="18.75" customHeight="1"/>
    <row r="8712" ht="18.75" customHeight="1"/>
    <row r="8713" ht="18.75" customHeight="1"/>
    <row r="8714" ht="18.75" customHeight="1"/>
    <row r="8715" ht="18.75" customHeight="1"/>
    <row r="8716" ht="18.75" customHeight="1"/>
    <row r="8717" ht="18.75" customHeight="1"/>
    <row r="8718" ht="18.75" customHeight="1"/>
    <row r="8719" ht="18.75" customHeight="1"/>
    <row r="8720" ht="18.75" customHeight="1"/>
    <row r="8721" ht="18.75" customHeight="1"/>
    <row r="8722" ht="18.75" customHeight="1"/>
    <row r="8723" ht="18.75" customHeight="1"/>
    <row r="8724" ht="18.75" customHeight="1"/>
    <row r="8725" ht="18.75" customHeight="1"/>
    <row r="8726" ht="18.75" customHeight="1"/>
    <row r="8727" ht="18.75" customHeight="1"/>
    <row r="8728" ht="18.75" customHeight="1"/>
    <row r="8729" ht="18.75" customHeight="1"/>
    <row r="8730" ht="18.75" customHeight="1"/>
    <row r="8731" ht="18.75" customHeight="1"/>
    <row r="8732" ht="18.75" customHeight="1"/>
    <row r="8733" ht="18.75" customHeight="1"/>
    <row r="8734" ht="18.75" customHeight="1"/>
    <row r="8735" ht="18.75" customHeight="1"/>
    <row r="8736" ht="18.75" customHeight="1"/>
    <row r="8737" ht="18.75" customHeight="1"/>
    <row r="8738" ht="18.75" customHeight="1"/>
    <row r="8739" ht="18.75" customHeight="1"/>
    <row r="8740" ht="18.75" customHeight="1"/>
    <row r="8741" ht="18.75" customHeight="1"/>
    <row r="8742" ht="18.75" customHeight="1"/>
    <row r="8743" ht="18.75" customHeight="1"/>
    <row r="8744" ht="18.75" customHeight="1"/>
    <row r="8745" ht="18.75" customHeight="1"/>
    <row r="8746" ht="18.75" customHeight="1"/>
    <row r="8747" ht="18.75" customHeight="1"/>
    <row r="8748" ht="18.75" customHeight="1"/>
    <row r="8749" ht="18.75" customHeight="1"/>
    <row r="8750" ht="18.75" customHeight="1"/>
    <row r="8751" ht="18.75" customHeight="1"/>
    <row r="8752" ht="18.75" customHeight="1"/>
    <row r="8753" ht="18.75" customHeight="1"/>
    <row r="8754" ht="18.75" customHeight="1"/>
    <row r="8755" ht="18.75" customHeight="1"/>
    <row r="8756" ht="18.75" customHeight="1"/>
    <row r="8757" ht="18.75" customHeight="1"/>
    <row r="8758" ht="18.75" customHeight="1"/>
    <row r="8759" ht="18.75" customHeight="1"/>
    <row r="8760" ht="18.75" customHeight="1"/>
    <row r="8761" ht="18.75" customHeight="1"/>
    <row r="8762" ht="18.75" customHeight="1"/>
    <row r="8763" ht="18.75" customHeight="1"/>
    <row r="8764" ht="18.75" customHeight="1"/>
    <row r="8765" ht="18.75" customHeight="1"/>
    <row r="8766" ht="18.75" customHeight="1"/>
    <row r="8767" ht="18.75" customHeight="1"/>
    <row r="8768" ht="18.75" customHeight="1"/>
    <row r="8769" ht="18.75" customHeight="1"/>
    <row r="8770" ht="18.75" customHeight="1"/>
    <row r="8771" ht="18.75" customHeight="1"/>
    <row r="8772" ht="18.75" customHeight="1"/>
    <row r="8773" ht="18.75" customHeight="1"/>
    <row r="8774" ht="18.75" customHeight="1"/>
    <row r="8775" ht="18.75" customHeight="1"/>
    <row r="8776" ht="18.75" customHeight="1"/>
    <row r="8777" ht="18.75" customHeight="1"/>
    <row r="8778" ht="18.75" customHeight="1"/>
    <row r="8779" ht="18.75" customHeight="1"/>
    <row r="8780" ht="18.75" customHeight="1"/>
    <row r="8781" ht="18.75" customHeight="1"/>
    <row r="8782" ht="18.75" customHeight="1"/>
    <row r="8783" ht="18.75" customHeight="1"/>
    <row r="8784" ht="18.75" customHeight="1"/>
    <row r="8785" ht="18.75" customHeight="1"/>
    <row r="8786" ht="18.75" customHeight="1"/>
    <row r="8787" ht="18.75" customHeight="1"/>
    <row r="8788" ht="18.75" customHeight="1"/>
    <row r="8789" ht="18.75" customHeight="1"/>
    <row r="8790" ht="18.75" customHeight="1"/>
    <row r="8791" ht="18.75" customHeight="1"/>
    <row r="8792" ht="18.75" customHeight="1"/>
    <row r="8793" ht="18.75" customHeight="1"/>
    <row r="8794" ht="18.75" customHeight="1"/>
    <row r="8795" ht="18.75" customHeight="1"/>
    <row r="8796" ht="18.75" customHeight="1"/>
    <row r="8797" ht="18.75" customHeight="1"/>
    <row r="8798" ht="18.75" customHeight="1"/>
    <row r="8799" ht="18.75" customHeight="1"/>
    <row r="8800" ht="18.75" customHeight="1"/>
    <row r="8801" ht="18.75" customHeight="1"/>
    <row r="8802" ht="18.75" customHeight="1"/>
    <row r="8803" ht="18.75" customHeight="1"/>
    <row r="8804" ht="18.75" customHeight="1"/>
    <row r="8805" ht="18.75" customHeight="1"/>
    <row r="8806" ht="18.75" customHeight="1"/>
    <row r="8807" ht="18.75" customHeight="1"/>
    <row r="8808" ht="18.75" customHeight="1"/>
    <row r="8809" ht="18.75" customHeight="1"/>
    <row r="8810" ht="18.75" customHeight="1"/>
    <row r="8811" ht="18.75" customHeight="1"/>
    <row r="8812" ht="18.75" customHeight="1"/>
    <row r="8813" ht="18.75" customHeight="1"/>
    <row r="8814" ht="18.75" customHeight="1"/>
    <row r="8815" ht="18.75" customHeight="1"/>
    <row r="8816" ht="18.75" customHeight="1"/>
    <row r="8817" ht="18.75" customHeight="1"/>
    <row r="8818" ht="18.75" customHeight="1"/>
    <row r="8819" ht="18.75" customHeight="1"/>
    <row r="8820" ht="18.75" customHeight="1"/>
    <row r="8821" ht="18.75" customHeight="1"/>
    <row r="8822" ht="18.75" customHeight="1"/>
    <row r="8823" ht="18.75" customHeight="1"/>
    <row r="8824" ht="18.75" customHeight="1"/>
    <row r="8825" ht="18.75" customHeight="1"/>
    <row r="8826" ht="18.75" customHeight="1"/>
    <row r="8827" ht="18.75" customHeight="1"/>
    <row r="8828" ht="18.75" customHeight="1"/>
    <row r="8829" ht="18.75" customHeight="1"/>
    <row r="8830" ht="18.75" customHeight="1"/>
    <row r="8831" ht="18.75" customHeight="1"/>
    <row r="8832" ht="18.75" customHeight="1"/>
    <row r="8833" ht="18.75" customHeight="1"/>
    <row r="8834" ht="18.75" customHeight="1"/>
    <row r="8835" ht="18.75" customHeight="1"/>
    <row r="8836" ht="18.75" customHeight="1"/>
    <row r="8837" ht="18.75" customHeight="1"/>
    <row r="8838" ht="18.75" customHeight="1"/>
    <row r="8839" ht="18.75" customHeight="1"/>
    <row r="8840" ht="18.75" customHeight="1"/>
    <row r="8841" ht="18.75" customHeight="1"/>
    <row r="8842" ht="18.75" customHeight="1"/>
    <row r="8843" ht="18.75" customHeight="1"/>
    <row r="8844" ht="18.75" customHeight="1"/>
    <row r="8845" ht="18.75" customHeight="1"/>
    <row r="8846" ht="18.75" customHeight="1"/>
    <row r="8847" ht="18.75" customHeight="1"/>
    <row r="8848" ht="18.75" customHeight="1"/>
    <row r="8849" ht="18.75" customHeight="1"/>
    <row r="8850" ht="18.75" customHeight="1"/>
    <row r="8851" ht="18.75" customHeight="1"/>
    <row r="8852" ht="18.75" customHeight="1"/>
    <row r="8853" ht="18.75" customHeight="1"/>
    <row r="8854" ht="18.75" customHeight="1"/>
    <row r="8855" ht="18.75" customHeight="1"/>
    <row r="8856" ht="18.75" customHeight="1"/>
    <row r="8857" ht="18.75" customHeight="1"/>
    <row r="8858" ht="18.75" customHeight="1"/>
    <row r="8859" ht="18.75" customHeight="1"/>
    <row r="8860" ht="18.75" customHeight="1"/>
    <row r="8861" ht="18.75" customHeight="1"/>
    <row r="8862" ht="18.75" customHeight="1"/>
    <row r="8863" ht="18.75" customHeight="1"/>
    <row r="8864" ht="18.75" customHeight="1"/>
    <row r="8865" ht="18.75" customHeight="1"/>
    <row r="8866" ht="18.75" customHeight="1"/>
    <row r="8867" ht="18.75" customHeight="1"/>
    <row r="8868" ht="18.75" customHeight="1"/>
    <row r="8869" ht="18.75" customHeight="1"/>
    <row r="8870" ht="18.75" customHeight="1"/>
    <row r="8871" ht="18.75" customHeight="1"/>
    <row r="8872" ht="18.75" customHeight="1"/>
    <row r="8873" ht="18.75" customHeight="1"/>
    <row r="8874" ht="18.75" customHeight="1"/>
    <row r="8875" ht="18.75" customHeight="1"/>
    <row r="8876" ht="18.75" customHeight="1"/>
    <row r="8877" ht="18.75" customHeight="1"/>
    <row r="8878" ht="18.75" customHeight="1"/>
    <row r="8879" ht="18.75" customHeight="1"/>
    <row r="8880" ht="18.75" customHeight="1"/>
    <row r="8881" ht="18.75" customHeight="1"/>
    <row r="8882" ht="18.75" customHeight="1"/>
    <row r="8883" ht="18.75" customHeight="1"/>
    <row r="8884" ht="18.75" customHeight="1"/>
    <row r="8885" ht="18.75" customHeight="1"/>
    <row r="8886" ht="18.75" customHeight="1"/>
    <row r="8887" ht="18.75" customHeight="1"/>
    <row r="8888" ht="18.75" customHeight="1"/>
    <row r="8889" ht="18.75" customHeight="1"/>
    <row r="8890" ht="18.75" customHeight="1"/>
    <row r="8891" ht="18.75" customHeight="1"/>
    <row r="8892" ht="18.75" customHeight="1"/>
    <row r="8893" ht="18.75" customHeight="1"/>
    <row r="8894" ht="18.75" customHeight="1"/>
    <row r="8895" ht="18.75" customHeight="1"/>
    <row r="8896" ht="18.75" customHeight="1"/>
    <row r="8897" ht="18.75" customHeight="1"/>
    <row r="8898" ht="18.75" customHeight="1"/>
    <row r="8899" ht="18.75" customHeight="1"/>
    <row r="8900" ht="18.75" customHeight="1"/>
    <row r="8901" ht="18.75" customHeight="1"/>
    <row r="8902" ht="18.75" customHeight="1"/>
    <row r="8903" ht="18.75" customHeight="1"/>
    <row r="8904" ht="18.75" customHeight="1"/>
    <row r="8905" ht="18.75" customHeight="1"/>
    <row r="8906" ht="18.75" customHeight="1"/>
    <row r="8907" ht="18.75" customHeight="1"/>
    <row r="8908" ht="18.75" customHeight="1"/>
    <row r="8909" ht="18.75" customHeight="1"/>
    <row r="8910" ht="18.75" customHeight="1"/>
    <row r="8911" ht="18.75" customHeight="1"/>
    <row r="8912" ht="18.75" customHeight="1"/>
    <row r="8913" ht="18.75" customHeight="1"/>
    <row r="8914" ht="18.75" customHeight="1"/>
    <row r="8915" ht="18.75" customHeight="1"/>
    <row r="8916" ht="18.75" customHeight="1"/>
    <row r="8917" ht="18.75" customHeight="1"/>
    <row r="8918" ht="18.75" customHeight="1"/>
    <row r="8919" ht="18.75" customHeight="1"/>
    <row r="8920" ht="18.75" customHeight="1"/>
    <row r="8921" ht="18.75" customHeight="1"/>
    <row r="8922" ht="18.75" customHeight="1"/>
    <row r="8923" ht="18.75" customHeight="1"/>
    <row r="8924" ht="18.75" customHeight="1"/>
    <row r="8925" ht="18.75" customHeight="1"/>
    <row r="8926" ht="18.75" customHeight="1"/>
    <row r="8927" ht="18.75" customHeight="1"/>
    <row r="8928" ht="18.75" customHeight="1"/>
    <row r="8929" ht="18.75" customHeight="1"/>
    <row r="8930" ht="18.75" customHeight="1"/>
    <row r="8931" ht="18.75" customHeight="1"/>
    <row r="8932" ht="18.75" customHeight="1"/>
    <row r="8933" ht="18.75" customHeight="1"/>
    <row r="8934" ht="18.75" customHeight="1"/>
    <row r="8935" ht="18.75" customHeight="1"/>
    <row r="8936" ht="18.75" customHeight="1"/>
    <row r="8937" ht="18.75" customHeight="1"/>
    <row r="8938" ht="18.75" customHeight="1"/>
    <row r="8939" ht="18.75" customHeight="1"/>
    <row r="8940" ht="18.75" customHeight="1"/>
    <row r="8941" ht="18.75" customHeight="1"/>
    <row r="8942" ht="18.75" customHeight="1"/>
    <row r="8943" ht="18.75" customHeight="1"/>
    <row r="8944" ht="18.75" customHeight="1"/>
    <row r="8945" ht="18.75" customHeight="1"/>
    <row r="8946" ht="18.75" customHeight="1"/>
    <row r="8947" ht="18.75" customHeight="1"/>
    <row r="8948" ht="18.75" customHeight="1"/>
    <row r="8949" ht="18.75" customHeight="1"/>
    <row r="8950" ht="18.75" customHeight="1"/>
    <row r="8951" ht="18.75" customHeight="1"/>
    <row r="8952" ht="18.75" customHeight="1"/>
    <row r="8953" ht="18.75" customHeight="1"/>
    <row r="8954" ht="18.75" customHeight="1"/>
    <row r="8955" ht="18.75" customHeight="1"/>
    <row r="8956" ht="18.75" customHeight="1"/>
    <row r="8957" ht="18.75" customHeight="1"/>
    <row r="8958" ht="18.75" customHeight="1"/>
    <row r="8959" ht="18.75" customHeight="1"/>
    <row r="8960" ht="18.75" customHeight="1"/>
    <row r="8961" ht="18.75" customHeight="1"/>
    <row r="8962" ht="18.75" customHeight="1"/>
    <row r="8963" ht="18.75" customHeight="1"/>
    <row r="8964" ht="18.75" customHeight="1"/>
    <row r="8965" ht="18.75" customHeight="1"/>
    <row r="8966" ht="18.75" customHeight="1"/>
    <row r="8967" ht="18.75" customHeight="1"/>
    <row r="8968" ht="18.75" customHeight="1"/>
    <row r="8969" ht="18.75" customHeight="1"/>
    <row r="8970" ht="18.75" customHeight="1"/>
    <row r="8971" ht="18.75" customHeight="1"/>
    <row r="8972" ht="18.75" customHeight="1"/>
    <row r="8973" ht="18.75" customHeight="1"/>
    <row r="8974" ht="18.75" customHeight="1"/>
    <row r="8975" ht="18.75" customHeight="1"/>
    <row r="8976" ht="18.75" customHeight="1"/>
    <row r="8977" ht="18.75" customHeight="1"/>
    <row r="8978" ht="18.75" customHeight="1"/>
    <row r="8979" ht="18.75" customHeight="1"/>
    <row r="8980" ht="18.75" customHeight="1"/>
    <row r="8981" ht="18.75" customHeight="1"/>
    <row r="8982" ht="18.75" customHeight="1"/>
    <row r="8983" ht="18.75" customHeight="1"/>
    <row r="8984" ht="18.75" customHeight="1"/>
    <row r="8985" ht="18.75" customHeight="1"/>
    <row r="8986" ht="18.75" customHeight="1"/>
    <row r="8987" ht="18.75" customHeight="1"/>
    <row r="8988" ht="18.75" customHeight="1"/>
    <row r="8989" ht="18.75" customHeight="1"/>
    <row r="8990" ht="18.75" customHeight="1"/>
    <row r="8991" ht="18.75" customHeight="1"/>
    <row r="8992" ht="18.75" customHeight="1"/>
    <row r="8993" ht="18.75" customHeight="1"/>
    <row r="8994" ht="18.75" customHeight="1"/>
    <row r="8995" ht="18.75" customHeight="1"/>
    <row r="8996" ht="18.75" customHeight="1"/>
    <row r="8997" ht="18.75" customHeight="1"/>
    <row r="8998" ht="18.75" customHeight="1"/>
    <row r="8999" ht="18.75" customHeight="1"/>
    <row r="9000" ht="18.75" customHeight="1"/>
    <row r="9001" ht="18.75" customHeight="1"/>
    <row r="9002" ht="18.75" customHeight="1"/>
    <row r="9003" ht="18.75" customHeight="1"/>
    <row r="9004" ht="18.75" customHeight="1"/>
    <row r="9005" ht="18.75" customHeight="1"/>
    <row r="9006" ht="18.75" customHeight="1"/>
    <row r="9007" ht="18.75" customHeight="1"/>
    <row r="9008" ht="18.75" customHeight="1"/>
    <row r="9009" ht="18.75" customHeight="1"/>
    <row r="9010" ht="18.75" customHeight="1"/>
    <row r="9011" ht="18.75" customHeight="1"/>
    <row r="9012" ht="18.75" customHeight="1"/>
    <row r="9013" ht="18.75" customHeight="1"/>
    <row r="9014" ht="18.75" customHeight="1"/>
    <row r="9015" ht="18.75" customHeight="1"/>
    <row r="9016" ht="18.75" customHeight="1"/>
    <row r="9017" ht="18.75" customHeight="1"/>
    <row r="9018" ht="18.75" customHeight="1"/>
    <row r="9019" ht="18.75" customHeight="1"/>
    <row r="9020" ht="18.75" customHeight="1"/>
    <row r="9021" ht="18.75" customHeight="1"/>
    <row r="9022" ht="18.75" customHeight="1"/>
    <row r="9023" ht="18.75" customHeight="1"/>
    <row r="9024" ht="18.75" customHeight="1"/>
    <row r="9025" ht="18.75" customHeight="1"/>
    <row r="9026" ht="18.75" customHeight="1"/>
    <row r="9027" ht="18.75" customHeight="1"/>
    <row r="9028" ht="18.75" customHeight="1"/>
    <row r="9029" ht="18.75" customHeight="1"/>
    <row r="9030" ht="18.75" customHeight="1"/>
    <row r="9031" ht="18.75" customHeight="1"/>
    <row r="9032" ht="18.75" customHeight="1"/>
    <row r="9033" ht="18.75" customHeight="1"/>
    <row r="9034" ht="18.75" customHeight="1"/>
    <row r="9035" ht="18.75" customHeight="1"/>
    <row r="9036" ht="18.75" customHeight="1"/>
    <row r="9037" ht="18.75" customHeight="1"/>
    <row r="9038" ht="18.75" customHeight="1"/>
    <row r="9039" ht="18.75" customHeight="1"/>
    <row r="9040" ht="18.75" customHeight="1"/>
    <row r="9041" ht="18.75" customHeight="1"/>
    <row r="9042" ht="18.75" customHeight="1"/>
    <row r="9043" ht="18.75" customHeight="1"/>
    <row r="9044" ht="18.75" customHeight="1"/>
    <row r="9045" ht="18.75" customHeight="1"/>
    <row r="9046" ht="18.75" customHeight="1"/>
    <row r="9047" ht="18.75" customHeight="1"/>
    <row r="9048" ht="18.75" customHeight="1"/>
    <row r="9049" ht="18.75" customHeight="1"/>
    <row r="9050" ht="18.75" customHeight="1"/>
    <row r="9051" ht="18.75" customHeight="1"/>
    <row r="9052" ht="18.75" customHeight="1"/>
    <row r="9053" ht="18.75" customHeight="1"/>
    <row r="9054" ht="18.75" customHeight="1"/>
    <row r="9055" ht="18.75" customHeight="1"/>
    <row r="9056" ht="18.75" customHeight="1"/>
    <row r="9057" ht="18.75" customHeight="1"/>
    <row r="9058" ht="18.75" customHeight="1"/>
    <row r="9059" ht="18.75" customHeight="1"/>
    <row r="9060" ht="18.75" customHeight="1"/>
    <row r="9061" ht="18.75" customHeight="1"/>
    <row r="9062" ht="18.75" customHeight="1"/>
    <row r="9063" ht="18.75" customHeight="1"/>
    <row r="9064" ht="18.75" customHeight="1"/>
    <row r="9065" ht="18.75" customHeight="1"/>
    <row r="9066" ht="18.75" customHeight="1"/>
    <row r="9067" ht="18.75" customHeight="1"/>
    <row r="9068" ht="18.75" customHeight="1"/>
    <row r="9069" ht="18.75" customHeight="1"/>
    <row r="9070" ht="18.75" customHeight="1"/>
    <row r="9071" ht="18.75" customHeight="1"/>
    <row r="9072" ht="18.75" customHeight="1"/>
    <row r="9073" ht="18.75" customHeight="1"/>
    <row r="9074" ht="18.75" customHeight="1"/>
    <row r="9075" ht="18.75" customHeight="1"/>
    <row r="9076" ht="18.75" customHeight="1"/>
    <row r="9077" ht="18.75" customHeight="1"/>
    <row r="9078" ht="18.75" customHeight="1"/>
    <row r="9079" ht="18.75" customHeight="1"/>
    <row r="9080" ht="18.75" customHeight="1"/>
    <row r="9081" ht="18.75" customHeight="1"/>
    <row r="9082" ht="18.75" customHeight="1"/>
    <row r="9083" ht="18.75" customHeight="1"/>
    <row r="9084" ht="18.75" customHeight="1"/>
    <row r="9085" ht="18.75" customHeight="1"/>
    <row r="9086" ht="18.75" customHeight="1"/>
    <row r="9087" ht="18.75" customHeight="1"/>
    <row r="9088" ht="18.75" customHeight="1"/>
    <row r="9089" ht="18.75" customHeight="1"/>
    <row r="9090" ht="18.75" customHeight="1"/>
    <row r="9091" ht="18.75" customHeight="1"/>
    <row r="9092" ht="18.75" customHeight="1"/>
    <row r="9093" ht="18.75" customHeight="1"/>
    <row r="9094" ht="18.75" customHeight="1"/>
    <row r="9095" ht="18.75" customHeight="1"/>
    <row r="9096" ht="18.75" customHeight="1"/>
    <row r="9097" ht="18.75" customHeight="1"/>
    <row r="9098" ht="18.75" customHeight="1"/>
    <row r="9099" ht="18.75" customHeight="1"/>
    <row r="9100" ht="18.75" customHeight="1"/>
    <row r="9101" ht="18.75" customHeight="1"/>
    <row r="9102" ht="18.75" customHeight="1"/>
    <row r="9103" ht="18.75" customHeight="1"/>
    <row r="9104" ht="18.75" customHeight="1"/>
    <row r="9105" ht="18.75" customHeight="1"/>
    <row r="9106" ht="18.75" customHeight="1"/>
    <row r="9107" ht="18.75" customHeight="1"/>
    <row r="9108" ht="18.75" customHeight="1"/>
    <row r="9109" ht="18.75" customHeight="1"/>
    <row r="9110" ht="18.75" customHeight="1"/>
    <row r="9111" ht="18.75" customHeight="1"/>
    <row r="9112" ht="18.75" customHeight="1"/>
    <row r="9113" ht="18.75" customHeight="1"/>
    <row r="9114" ht="18.75" customHeight="1"/>
    <row r="9115" ht="18.75" customHeight="1"/>
    <row r="9116" ht="18.75" customHeight="1"/>
    <row r="9117" ht="18.75" customHeight="1"/>
    <row r="9118" ht="18.75" customHeight="1"/>
    <row r="9119" ht="18.75" customHeight="1"/>
    <row r="9120" ht="18.75" customHeight="1"/>
    <row r="9121" ht="18.75" customHeight="1"/>
    <row r="9122" ht="18.75" customHeight="1"/>
    <row r="9123" ht="18.75" customHeight="1"/>
    <row r="9124" ht="18.75" customHeight="1"/>
    <row r="9125" ht="18.75" customHeight="1"/>
    <row r="9126" ht="18.75" customHeight="1"/>
    <row r="9127" ht="18.75" customHeight="1"/>
    <row r="9128" ht="18.75" customHeight="1"/>
    <row r="9129" ht="18.75" customHeight="1"/>
    <row r="9130" ht="18.75" customHeight="1"/>
    <row r="9131" ht="18.75" customHeight="1"/>
    <row r="9132" ht="18.75" customHeight="1"/>
    <row r="9133" ht="18.75" customHeight="1"/>
    <row r="9134" ht="18.75" customHeight="1"/>
    <row r="9135" ht="18.75" customHeight="1"/>
    <row r="9136" ht="18.75" customHeight="1"/>
    <row r="9137" ht="18.75" customHeight="1"/>
    <row r="9138" ht="18.75" customHeight="1"/>
    <row r="9139" ht="18.75" customHeight="1"/>
    <row r="9140" ht="18.75" customHeight="1"/>
    <row r="9141" ht="18.75" customHeight="1"/>
    <row r="9142" ht="18.75" customHeight="1"/>
    <row r="9143" ht="18.75" customHeight="1"/>
    <row r="9144" ht="18.75" customHeight="1"/>
    <row r="9145" ht="18.75" customHeight="1"/>
    <row r="9146" ht="18.75" customHeight="1"/>
    <row r="9147" ht="18.75" customHeight="1"/>
    <row r="9148" ht="18.75" customHeight="1"/>
    <row r="9149" ht="18.75" customHeight="1"/>
    <row r="9150" ht="18.75" customHeight="1"/>
    <row r="9151" ht="18.75" customHeight="1"/>
    <row r="9152" ht="18.75" customHeight="1"/>
    <row r="9153" ht="18.75" customHeight="1"/>
    <row r="9154" ht="18.75" customHeight="1"/>
    <row r="9155" ht="18.75" customHeight="1"/>
    <row r="9156" ht="18.75" customHeight="1"/>
    <row r="9157" ht="18.75" customHeight="1"/>
    <row r="9158" ht="18.75" customHeight="1"/>
    <row r="9159" ht="18.75" customHeight="1"/>
    <row r="9160" ht="18.75" customHeight="1"/>
    <row r="9161" ht="18.75" customHeight="1"/>
    <row r="9162" ht="18.75" customHeight="1"/>
    <row r="9163" ht="18.75" customHeight="1"/>
    <row r="9164" ht="18.75" customHeight="1"/>
    <row r="9165" ht="18.75" customHeight="1"/>
    <row r="9166" ht="18.75" customHeight="1"/>
    <row r="9167" ht="18.75" customHeight="1"/>
    <row r="9168" ht="18.75" customHeight="1"/>
    <row r="9169" ht="18.75" customHeight="1"/>
    <row r="9170" ht="18.75" customHeight="1"/>
    <row r="9171" ht="18.75" customHeight="1"/>
    <row r="9172" ht="18.75" customHeight="1"/>
    <row r="9173" ht="18.75" customHeight="1"/>
    <row r="9174" ht="18.75" customHeight="1"/>
    <row r="9175" ht="18.75" customHeight="1"/>
    <row r="9176" ht="18.75" customHeight="1"/>
    <row r="9177" ht="18.75" customHeight="1"/>
    <row r="9178" ht="18.75" customHeight="1"/>
    <row r="9179" ht="18.75" customHeight="1"/>
    <row r="9180" ht="18.75" customHeight="1"/>
    <row r="9181" ht="18.75" customHeight="1"/>
    <row r="9182" ht="18.75" customHeight="1"/>
    <row r="9183" ht="18.75" customHeight="1"/>
    <row r="9184" ht="18.75" customHeight="1"/>
    <row r="9185" ht="18.75" customHeight="1"/>
    <row r="9186" ht="18.75" customHeight="1"/>
    <row r="9187" ht="18.75" customHeight="1"/>
    <row r="9188" ht="18.75" customHeight="1"/>
    <row r="9189" ht="18.75" customHeight="1"/>
    <row r="9190" ht="18.75" customHeight="1"/>
    <row r="9191" ht="18.75" customHeight="1"/>
    <row r="9192" ht="18.75" customHeight="1"/>
    <row r="9193" ht="18.75" customHeight="1"/>
    <row r="9194" ht="18.75" customHeight="1"/>
    <row r="9195" ht="18.75" customHeight="1"/>
    <row r="9196" ht="18.75" customHeight="1"/>
    <row r="9197" ht="18.75" customHeight="1"/>
    <row r="9198" ht="18.75" customHeight="1"/>
    <row r="9199" ht="18.75" customHeight="1"/>
    <row r="9200" ht="18.75" customHeight="1"/>
    <row r="9201" ht="18.75" customHeight="1"/>
    <row r="9202" ht="18.75" customHeight="1"/>
    <row r="9203" ht="18.75" customHeight="1"/>
    <row r="9204" ht="18.75" customHeight="1"/>
    <row r="9205" ht="18.75" customHeight="1"/>
    <row r="9206" ht="18.75" customHeight="1"/>
    <row r="9207" ht="18.75" customHeight="1"/>
    <row r="9208" ht="18.75" customHeight="1"/>
    <row r="9209" ht="18.75" customHeight="1"/>
    <row r="9210" ht="18.75" customHeight="1"/>
    <row r="9211" ht="18.75" customHeight="1"/>
    <row r="9212" ht="18.75" customHeight="1"/>
    <row r="9213" ht="18.75" customHeight="1"/>
    <row r="9214" ht="18.75" customHeight="1"/>
    <row r="9215" ht="18.75" customHeight="1"/>
    <row r="9216" ht="18.75" customHeight="1"/>
    <row r="9217" ht="18.75" customHeight="1"/>
    <row r="9218" ht="18.75" customHeight="1"/>
    <row r="9219" ht="18.75" customHeight="1"/>
    <row r="9220" ht="18.75" customHeight="1"/>
    <row r="9221" ht="18.75" customHeight="1"/>
    <row r="9222" ht="18.75" customHeight="1"/>
    <row r="9223" ht="18.75" customHeight="1"/>
    <row r="9224" ht="18.75" customHeight="1"/>
    <row r="9225" ht="18.75" customHeight="1"/>
    <row r="9226" ht="18.75" customHeight="1"/>
    <row r="9227" ht="18.75" customHeight="1"/>
    <row r="9228" ht="18.75" customHeight="1"/>
    <row r="9229" ht="18.75" customHeight="1"/>
    <row r="9230" ht="18.75" customHeight="1"/>
    <row r="9231" ht="18.75" customHeight="1"/>
    <row r="9232" ht="18.75" customHeight="1"/>
    <row r="9233" ht="18.75" customHeight="1"/>
    <row r="9234" ht="18.75" customHeight="1"/>
    <row r="9235" ht="18.75" customHeight="1"/>
    <row r="9236" ht="18.75" customHeight="1"/>
    <row r="9237" ht="18.75" customHeight="1"/>
    <row r="9238" ht="18.75" customHeight="1"/>
    <row r="9239" ht="18.75" customHeight="1"/>
    <row r="9240" ht="18.75" customHeight="1"/>
    <row r="9241" ht="18.75" customHeight="1"/>
    <row r="9242" ht="18.75" customHeight="1"/>
    <row r="9243" ht="18.75" customHeight="1"/>
    <row r="9244" ht="18.75" customHeight="1"/>
    <row r="9245" ht="18.75" customHeight="1"/>
    <row r="9246" ht="18.75" customHeight="1"/>
    <row r="9247" ht="18.75" customHeight="1"/>
    <row r="9248" ht="18.75" customHeight="1"/>
    <row r="9249" ht="18.75" customHeight="1"/>
    <row r="9250" ht="18.75" customHeight="1"/>
    <row r="9251" ht="18.75" customHeight="1"/>
    <row r="9252" ht="18.75" customHeight="1"/>
    <row r="9253" ht="18.75" customHeight="1"/>
    <row r="9254" ht="18.75" customHeight="1"/>
    <row r="9255" ht="18.75" customHeight="1"/>
    <row r="9256" ht="18.75" customHeight="1"/>
    <row r="9257" ht="18.75" customHeight="1"/>
    <row r="9258" ht="18.75" customHeight="1"/>
    <row r="9259" ht="18.75" customHeight="1"/>
    <row r="9260" ht="18.75" customHeight="1"/>
    <row r="9261" ht="18.75" customHeight="1"/>
    <row r="9262" ht="18.75" customHeight="1"/>
    <row r="9263" ht="18.75" customHeight="1"/>
    <row r="9264" ht="18.75" customHeight="1"/>
    <row r="9265" ht="18.75" customHeight="1"/>
    <row r="9266" ht="18.75" customHeight="1"/>
    <row r="9267" ht="18.75" customHeight="1"/>
    <row r="9268" ht="18.75" customHeight="1"/>
    <row r="9269" ht="18.75" customHeight="1"/>
    <row r="9270" ht="18.75" customHeight="1"/>
    <row r="9271" ht="18.75" customHeight="1"/>
    <row r="9272" ht="18.75" customHeight="1"/>
    <row r="9273" ht="18.75" customHeight="1"/>
    <row r="9274" ht="18.75" customHeight="1"/>
    <row r="9275" ht="18.75" customHeight="1"/>
    <row r="9276" ht="18.75" customHeight="1"/>
    <row r="9277" ht="18.75" customHeight="1"/>
    <row r="9278" ht="18.75" customHeight="1"/>
    <row r="9279" ht="18.75" customHeight="1"/>
    <row r="9280" ht="18.75" customHeight="1"/>
    <row r="9281" ht="18.75" customHeight="1"/>
    <row r="9282" ht="18.75" customHeight="1"/>
    <row r="9283" ht="18.75" customHeight="1"/>
    <row r="9284" ht="18.75" customHeight="1"/>
    <row r="9285" ht="18.75" customHeight="1"/>
    <row r="9286" ht="18.75" customHeight="1"/>
    <row r="9287" ht="18.75" customHeight="1"/>
    <row r="9288" ht="18.75" customHeight="1"/>
    <row r="9289" ht="18.75" customHeight="1"/>
    <row r="9290" ht="18.75" customHeight="1"/>
    <row r="9291" ht="18.75" customHeight="1"/>
    <row r="9292" ht="18.75" customHeight="1"/>
    <row r="9293" ht="18.75" customHeight="1"/>
    <row r="9294" ht="18.75" customHeight="1"/>
    <row r="9295" ht="18.75" customHeight="1"/>
    <row r="9296" ht="18.75" customHeight="1"/>
    <row r="9297" ht="18.75" customHeight="1"/>
    <row r="9298" ht="18.75" customHeight="1"/>
    <row r="9299" ht="18.75" customHeight="1"/>
    <row r="9300" ht="18.75" customHeight="1"/>
    <row r="9301" ht="18.75" customHeight="1"/>
    <row r="9302" ht="18.75" customHeight="1"/>
    <row r="9303" ht="18.75" customHeight="1"/>
    <row r="9304" ht="18.75" customHeight="1"/>
    <row r="9305" ht="18.75" customHeight="1"/>
    <row r="9306" ht="18.75" customHeight="1"/>
    <row r="9307" ht="18.75" customHeight="1"/>
    <row r="9308" ht="18.75" customHeight="1"/>
    <row r="9309" ht="18.75" customHeight="1"/>
    <row r="9310" ht="18.75" customHeight="1"/>
    <row r="9311" ht="18.75" customHeight="1"/>
    <row r="9312" ht="18.75" customHeight="1"/>
    <row r="9313" ht="18.75" customHeight="1"/>
    <row r="9314" ht="18.75" customHeight="1"/>
    <row r="9315" ht="18.75" customHeight="1"/>
    <row r="9316" ht="18.75" customHeight="1"/>
    <row r="9317" ht="18.75" customHeight="1"/>
    <row r="9318" ht="18.75" customHeight="1"/>
    <row r="9319" ht="18.75" customHeight="1"/>
    <row r="9320" ht="18.75" customHeight="1"/>
    <row r="9321" ht="18.75" customHeight="1"/>
    <row r="9322" ht="18.75" customHeight="1"/>
    <row r="9323" ht="18.75" customHeight="1"/>
    <row r="9324" ht="18.75" customHeight="1"/>
    <row r="9325" ht="18.75" customHeight="1"/>
    <row r="9326" ht="18.75" customHeight="1"/>
    <row r="9327" ht="18.75" customHeight="1"/>
    <row r="9328" ht="18.75" customHeight="1"/>
    <row r="9329" ht="18.75" customHeight="1"/>
    <row r="9330" ht="18.75" customHeight="1"/>
    <row r="9331" ht="18.75" customHeight="1"/>
    <row r="9332" ht="18.75" customHeight="1"/>
    <row r="9333" ht="18.75" customHeight="1"/>
    <row r="9334" ht="18.75" customHeight="1"/>
    <row r="9335" ht="18.75" customHeight="1"/>
    <row r="9336" ht="18.75" customHeight="1"/>
    <row r="9337" ht="18.75" customHeight="1"/>
    <row r="9338" ht="18.75" customHeight="1"/>
    <row r="9339" ht="18.75" customHeight="1"/>
    <row r="9340" ht="18.75" customHeight="1"/>
    <row r="9341" ht="18.75" customHeight="1"/>
    <row r="9342" ht="18.75" customHeight="1"/>
    <row r="9343" ht="18.75" customHeight="1"/>
    <row r="9344" ht="18.75" customHeight="1"/>
    <row r="9345" ht="18.75" customHeight="1"/>
    <row r="9346" ht="18.75" customHeight="1"/>
    <row r="9347" ht="18.75" customHeight="1"/>
    <row r="9348" ht="18.75" customHeight="1"/>
    <row r="9349" ht="18.75" customHeight="1"/>
    <row r="9350" ht="18.75" customHeight="1"/>
    <row r="9351" ht="18.75" customHeight="1"/>
    <row r="9352" ht="18.75" customHeight="1"/>
    <row r="9353" ht="18.75" customHeight="1"/>
    <row r="9354" ht="18.75" customHeight="1"/>
    <row r="9355" ht="18.75" customHeight="1"/>
    <row r="9356" ht="18.75" customHeight="1"/>
    <row r="9357" ht="18.75" customHeight="1"/>
    <row r="9358" ht="18.75" customHeight="1"/>
    <row r="9359" ht="18.75" customHeight="1"/>
    <row r="9360" ht="18.75" customHeight="1"/>
    <row r="9361" ht="18.75" customHeight="1"/>
    <row r="9362" ht="18.75" customHeight="1"/>
    <row r="9363" ht="18.75" customHeight="1"/>
    <row r="9364" ht="18.75" customHeight="1"/>
    <row r="9365" ht="18.75" customHeight="1"/>
    <row r="9366" ht="18.75" customHeight="1"/>
    <row r="9367" ht="18.75" customHeight="1"/>
    <row r="9368" ht="18.75" customHeight="1"/>
    <row r="9369" ht="18.75" customHeight="1"/>
    <row r="9370" ht="18.75" customHeight="1"/>
    <row r="9371" ht="18.75" customHeight="1"/>
    <row r="9372" ht="18.75" customHeight="1"/>
    <row r="9373" ht="18.75" customHeight="1"/>
    <row r="9374" ht="18.75" customHeight="1"/>
    <row r="9375" ht="18.75" customHeight="1"/>
    <row r="9376" ht="18.75" customHeight="1"/>
    <row r="9377" ht="18.75" customHeight="1"/>
    <row r="9378" ht="18.75" customHeight="1"/>
    <row r="9379" ht="18.75" customHeight="1"/>
    <row r="9380" ht="18.75" customHeight="1"/>
    <row r="9381" ht="18.75" customHeight="1"/>
    <row r="9382" ht="18.75" customHeight="1"/>
    <row r="9383" ht="18.75" customHeight="1"/>
    <row r="9384" ht="18.75" customHeight="1"/>
    <row r="9385" ht="18.75" customHeight="1"/>
    <row r="9386" ht="18.75" customHeight="1"/>
    <row r="9387" ht="18.75" customHeight="1"/>
    <row r="9388" ht="18.75" customHeight="1"/>
    <row r="9389" ht="18.75" customHeight="1"/>
    <row r="9390" ht="18.75" customHeight="1"/>
    <row r="9391" ht="18.75" customHeight="1"/>
    <row r="9392" ht="18.75" customHeight="1"/>
    <row r="9393" ht="18.75" customHeight="1"/>
    <row r="9394" ht="18.75" customHeight="1"/>
    <row r="9395" ht="18.75" customHeight="1"/>
    <row r="9396" ht="18.75" customHeight="1"/>
    <row r="9397" ht="18.75" customHeight="1"/>
    <row r="9398" ht="18.75" customHeight="1"/>
    <row r="9399" ht="18.75" customHeight="1"/>
    <row r="9400" ht="18.75" customHeight="1"/>
    <row r="9401" ht="18.75" customHeight="1"/>
    <row r="9402" ht="18.75" customHeight="1"/>
    <row r="9403" ht="18.75" customHeight="1"/>
    <row r="9404" ht="18.75" customHeight="1"/>
    <row r="9405" ht="18.75" customHeight="1"/>
    <row r="9406" ht="18.75" customHeight="1"/>
    <row r="9407" ht="18.75" customHeight="1"/>
    <row r="9408" ht="18.75" customHeight="1"/>
    <row r="9409" ht="18.75" customHeight="1"/>
    <row r="9410" ht="18.75" customHeight="1"/>
    <row r="9411" ht="18.75" customHeight="1"/>
    <row r="9412" ht="18.75" customHeight="1"/>
    <row r="9413" ht="18.75" customHeight="1"/>
    <row r="9414" ht="18.75" customHeight="1"/>
    <row r="9415" ht="18.75" customHeight="1"/>
    <row r="9416" ht="18.75" customHeight="1"/>
    <row r="9417" ht="18.75" customHeight="1"/>
    <row r="9418" ht="18.75" customHeight="1"/>
    <row r="9419" ht="18.75" customHeight="1"/>
    <row r="9420" ht="18.75" customHeight="1"/>
    <row r="9421" ht="18.75" customHeight="1"/>
    <row r="9422" ht="18.75" customHeight="1"/>
    <row r="9423" ht="18.75" customHeight="1"/>
    <row r="9424" ht="18.75" customHeight="1"/>
    <row r="9425" ht="18.75" customHeight="1"/>
    <row r="9426" ht="18.75" customHeight="1"/>
    <row r="9427" ht="18.75" customHeight="1"/>
    <row r="9428" ht="18.75" customHeight="1"/>
    <row r="9429" ht="18.75" customHeight="1"/>
    <row r="9430" ht="18.75" customHeight="1"/>
    <row r="9431" ht="18.75" customHeight="1"/>
    <row r="9432" ht="18.75" customHeight="1"/>
    <row r="9433" ht="18.75" customHeight="1"/>
    <row r="9434" ht="18.75" customHeight="1"/>
    <row r="9435" ht="18.75" customHeight="1"/>
    <row r="9436" ht="18.75" customHeight="1"/>
    <row r="9437" ht="18.75" customHeight="1"/>
    <row r="9438" ht="18.75" customHeight="1"/>
    <row r="9439" ht="18.75" customHeight="1"/>
    <row r="9440" ht="18.75" customHeight="1"/>
    <row r="9441" ht="18.75" customHeight="1"/>
    <row r="9442" ht="18.75" customHeight="1"/>
    <row r="9443" ht="18.75" customHeight="1"/>
    <row r="9444" ht="18.75" customHeight="1"/>
    <row r="9445" ht="18.75" customHeight="1"/>
    <row r="9446" ht="18.75" customHeight="1"/>
    <row r="9447" ht="18.75" customHeight="1"/>
    <row r="9448" ht="18.75" customHeight="1"/>
    <row r="9449" ht="18.75" customHeight="1"/>
    <row r="9450" ht="18.75" customHeight="1"/>
    <row r="9451" ht="18.75" customHeight="1"/>
    <row r="9452" ht="18.75" customHeight="1"/>
    <row r="9453" ht="18.75" customHeight="1"/>
    <row r="9454" ht="18.75" customHeight="1"/>
    <row r="9455" ht="18.75" customHeight="1"/>
    <row r="9456" ht="18.75" customHeight="1"/>
    <row r="9457" ht="18.75" customHeight="1"/>
    <row r="9458" ht="18.75" customHeight="1"/>
    <row r="9459" ht="18.75" customHeight="1"/>
    <row r="9460" ht="18.75" customHeight="1"/>
    <row r="9461" ht="18.75" customHeight="1"/>
    <row r="9462" ht="18.75" customHeight="1"/>
    <row r="9463" ht="18.75" customHeight="1"/>
    <row r="9464" ht="18.75" customHeight="1"/>
    <row r="9465" ht="18.75" customHeight="1"/>
    <row r="9466" ht="18.75" customHeight="1"/>
    <row r="9467" ht="18.75" customHeight="1"/>
    <row r="9468" ht="18.75" customHeight="1"/>
    <row r="9469" ht="18.75" customHeight="1"/>
    <row r="9470" ht="18.75" customHeight="1"/>
    <row r="9471" ht="18.75" customHeight="1"/>
    <row r="9472" ht="18.75" customHeight="1"/>
    <row r="9473" ht="18.75" customHeight="1"/>
    <row r="9474" ht="18.75" customHeight="1"/>
    <row r="9475" ht="18.75" customHeight="1"/>
    <row r="9476" ht="18.75" customHeight="1"/>
    <row r="9477" ht="18.75" customHeight="1"/>
    <row r="9478" ht="18.75" customHeight="1"/>
    <row r="9479" ht="18.75" customHeight="1"/>
    <row r="9480" ht="18.75" customHeight="1"/>
    <row r="9481" ht="18.75" customHeight="1"/>
    <row r="9482" ht="18.75" customHeight="1"/>
    <row r="9483" ht="18.75" customHeight="1"/>
    <row r="9484" ht="18.75" customHeight="1"/>
    <row r="9485" ht="18.75" customHeight="1"/>
    <row r="9486" ht="18.75" customHeight="1"/>
    <row r="9487" ht="18.75" customHeight="1"/>
    <row r="9488" ht="18.75" customHeight="1"/>
    <row r="9489" ht="18.75" customHeight="1"/>
    <row r="9490" ht="18.75" customHeight="1"/>
    <row r="9491" ht="18.75" customHeight="1"/>
    <row r="9492" ht="18.75" customHeight="1"/>
    <row r="9493" ht="18.75" customHeight="1"/>
    <row r="9494" ht="18.75" customHeight="1"/>
    <row r="9495" ht="18.75" customHeight="1"/>
    <row r="9496" ht="18.75" customHeight="1"/>
    <row r="9497" ht="18.75" customHeight="1"/>
    <row r="9498" ht="18.75" customHeight="1"/>
    <row r="9499" ht="18.75" customHeight="1"/>
    <row r="9500" ht="18.75" customHeight="1"/>
    <row r="9501" ht="18.75" customHeight="1"/>
    <row r="9502" ht="18.75" customHeight="1"/>
    <row r="9503" ht="18.75" customHeight="1"/>
    <row r="9504" ht="18.75" customHeight="1"/>
    <row r="9505" ht="18.75" customHeight="1"/>
    <row r="9506" ht="18.75" customHeight="1"/>
    <row r="9507" ht="18.75" customHeight="1"/>
    <row r="9508" ht="18.75" customHeight="1"/>
    <row r="9509" ht="18.75" customHeight="1"/>
    <row r="9510" ht="18.75" customHeight="1"/>
    <row r="9511" ht="18.75" customHeight="1"/>
    <row r="9512" ht="18.75" customHeight="1"/>
    <row r="9513" ht="18.75" customHeight="1"/>
    <row r="9514" ht="18.75" customHeight="1"/>
    <row r="9515" ht="18.75" customHeight="1"/>
    <row r="9516" ht="18.75" customHeight="1"/>
    <row r="9517" ht="18.75" customHeight="1"/>
    <row r="9518" ht="18.75" customHeight="1"/>
    <row r="9519" ht="18.75" customHeight="1"/>
    <row r="9520" ht="18.75" customHeight="1"/>
    <row r="9521" ht="18.75" customHeight="1"/>
    <row r="9522" ht="18.75" customHeight="1"/>
    <row r="9523" ht="18.75" customHeight="1"/>
    <row r="9524" ht="18.75" customHeight="1"/>
    <row r="9525" ht="18.75" customHeight="1"/>
    <row r="9526" ht="18.75" customHeight="1"/>
    <row r="9527" ht="18.75" customHeight="1"/>
    <row r="9528" ht="18.75" customHeight="1"/>
    <row r="9529" ht="18.75" customHeight="1"/>
    <row r="9530" ht="18.75" customHeight="1"/>
    <row r="9531" ht="18.75" customHeight="1"/>
    <row r="9532" ht="18.75" customHeight="1"/>
    <row r="9533" ht="18.75" customHeight="1"/>
    <row r="9534" ht="18.75" customHeight="1"/>
    <row r="9535" ht="18.75" customHeight="1"/>
    <row r="9536" ht="18.75" customHeight="1"/>
    <row r="9537" ht="18.75" customHeight="1"/>
    <row r="9538" ht="18.75" customHeight="1"/>
    <row r="9539" ht="18.75" customHeight="1"/>
    <row r="9540" ht="18.75" customHeight="1"/>
    <row r="9541" ht="18.75" customHeight="1"/>
    <row r="9542" ht="18.75" customHeight="1"/>
    <row r="9543" ht="18.75" customHeight="1"/>
    <row r="9544" ht="18.75" customHeight="1"/>
    <row r="9545" ht="18.75" customHeight="1"/>
    <row r="9546" ht="18.75" customHeight="1"/>
    <row r="9547" ht="18.75" customHeight="1"/>
    <row r="9548" ht="18.75" customHeight="1"/>
    <row r="9549" ht="18.75" customHeight="1"/>
    <row r="9550" ht="18.75" customHeight="1"/>
    <row r="9551" ht="18.75" customHeight="1"/>
    <row r="9552" ht="18.75" customHeight="1"/>
    <row r="9553" ht="18.75" customHeight="1"/>
    <row r="9554" ht="18.75" customHeight="1"/>
    <row r="9555" ht="18.75" customHeight="1"/>
    <row r="9556" ht="18.75" customHeight="1"/>
    <row r="9557" ht="18.75" customHeight="1"/>
    <row r="9558" ht="18.75" customHeight="1"/>
    <row r="9559" ht="18.75" customHeight="1"/>
    <row r="9560" ht="18.75" customHeight="1"/>
    <row r="9561" ht="18.75" customHeight="1"/>
    <row r="9562" ht="18.75" customHeight="1"/>
    <row r="9563" ht="18.75" customHeight="1"/>
    <row r="9564" ht="18.75" customHeight="1"/>
    <row r="9565" ht="18.75" customHeight="1"/>
    <row r="9566" ht="18.75" customHeight="1"/>
    <row r="9567" ht="18.75" customHeight="1"/>
    <row r="9568" ht="18.75" customHeight="1"/>
    <row r="9569" ht="18.75" customHeight="1"/>
    <row r="9570" ht="18.75" customHeight="1"/>
    <row r="9571" ht="18.75" customHeight="1"/>
    <row r="9572" ht="18.75" customHeight="1"/>
    <row r="9573" ht="18.75" customHeight="1"/>
    <row r="9574" ht="18.75" customHeight="1"/>
    <row r="9575" ht="18.75" customHeight="1"/>
    <row r="9576" ht="18.75" customHeight="1"/>
    <row r="9577" ht="18.75" customHeight="1"/>
    <row r="9578" ht="18.75" customHeight="1"/>
    <row r="9579" ht="18.75" customHeight="1"/>
    <row r="9580" ht="18.75" customHeight="1"/>
    <row r="9581" ht="18.75" customHeight="1"/>
    <row r="9582" ht="18.75" customHeight="1"/>
    <row r="9583" ht="18.75" customHeight="1"/>
    <row r="9584" ht="18.75" customHeight="1"/>
    <row r="9585" ht="18.75" customHeight="1"/>
    <row r="9586" ht="18.75" customHeight="1"/>
    <row r="9587" ht="18.75" customHeight="1"/>
    <row r="9588" ht="18.75" customHeight="1"/>
    <row r="9589" ht="18.75" customHeight="1"/>
    <row r="9590" ht="18.75" customHeight="1"/>
    <row r="9591" ht="18.75" customHeight="1"/>
    <row r="9592" ht="18.75" customHeight="1"/>
    <row r="9593" ht="18.75" customHeight="1"/>
    <row r="9594" ht="18.75" customHeight="1"/>
    <row r="9595" ht="18.75" customHeight="1"/>
    <row r="9596" ht="18.75" customHeight="1"/>
    <row r="9597" ht="18.75" customHeight="1"/>
    <row r="9598" ht="18.75" customHeight="1"/>
    <row r="9599" ht="18.75" customHeight="1"/>
    <row r="9600" ht="18.75" customHeight="1"/>
    <row r="9601" ht="18.75" customHeight="1"/>
    <row r="9602" ht="18.75" customHeight="1"/>
    <row r="9603" ht="18.75" customHeight="1"/>
    <row r="9604" ht="18.75" customHeight="1"/>
    <row r="9605" ht="18.75" customHeight="1"/>
    <row r="9606" ht="18.75" customHeight="1"/>
    <row r="9607" ht="18.75" customHeight="1"/>
    <row r="9608" ht="18.75" customHeight="1"/>
    <row r="9609" ht="18.75" customHeight="1"/>
    <row r="9610" ht="18.75" customHeight="1"/>
    <row r="9611" ht="18.75" customHeight="1"/>
    <row r="9612" ht="18.75" customHeight="1"/>
    <row r="9613" ht="18.75" customHeight="1"/>
    <row r="9614" ht="18.75" customHeight="1"/>
    <row r="9615" ht="18.75" customHeight="1"/>
    <row r="9616" ht="18.75" customHeight="1"/>
    <row r="9617" ht="18.75" customHeight="1"/>
    <row r="9618" ht="18.75" customHeight="1"/>
    <row r="9619" ht="18.75" customHeight="1"/>
    <row r="9620" ht="18.75" customHeight="1"/>
    <row r="9621" ht="18.75" customHeight="1"/>
    <row r="9622" ht="18.75" customHeight="1"/>
    <row r="9623" ht="18.75" customHeight="1"/>
    <row r="9624" ht="18.75" customHeight="1"/>
    <row r="9625" ht="18.75" customHeight="1"/>
    <row r="9626" ht="18.75" customHeight="1"/>
    <row r="9627" ht="18.75" customHeight="1"/>
    <row r="9628" ht="18.75" customHeight="1"/>
    <row r="9629" ht="18.75" customHeight="1"/>
    <row r="9630" ht="18.75" customHeight="1"/>
    <row r="9631" ht="18.75" customHeight="1"/>
    <row r="9632" ht="18.75" customHeight="1"/>
    <row r="9633" ht="18.75" customHeight="1"/>
    <row r="9634" ht="18.75" customHeight="1"/>
    <row r="9635" ht="18.75" customHeight="1"/>
    <row r="9636" ht="18.75" customHeight="1"/>
    <row r="9637" ht="18.75" customHeight="1"/>
    <row r="9638" ht="18.75" customHeight="1"/>
    <row r="9639" ht="18.75" customHeight="1"/>
    <row r="9640" ht="18.75" customHeight="1"/>
    <row r="9641" ht="18.75" customHeight="1"/>
    <row r="9642" ht="18.75" customHeight="1"/>
    <row r="9643" ht="18.75" customHeight="1"/>
    <row r="9644" ht="18.75" customHeight="1"/>
    <row r="9645" ht="18.75" customHeight="1"/>
    <row r="9646" ht="18.75" customHeight="1"/>
    <row r="9647" ht="18.75" customHeight="1"/>
    <row r="9648" ht="18.75" customHeight="1"/>
    <row r="9649" ht="18.75" customHeight="1"/>
    <row r="9650" ht="18.75" customHeight="1"/>
    <row r="9651" ht="18.75" customHeight="1"/>
    <row r="9652" ht="18.75" customHeight="1"/>
    <row r="9653" ht="18.75" customHeight="1"/>
    <row r="9654" ht="18.75" customHeight="1"/>
    <row r="9655" ht="18.75" customHeight="1"/>
    <row r="9656" ht="18.75" customHeight="1"/>
    <row r="9657" ht="18.75" customHeight="1"/>
    <row r="9658" ht="18.75" customHeight="1"/>
    <row r="9659" ht="18.75" customHeight="1"/>
    <row r="9660" ht="18.75" customHeight="1"/>
    <row r="9661" ht="18.75" customHeight="1"/>
    <row r="9662" ht="18.75" customHeight="1"/>
    <row r="9663" ht="18.75" customHeight="1"/>
    <row r="9664" ht="18.75" customHeight="1"/>
    <row r="9665" ht="18.75" customHeight="1"/>
    <row r="9666" ht="18.75" customHeight="1"/>
    <row r="9667" ht="18.75" customHeight="1"/>
    <row r="9668" ht="18.75" customHeight="1"/>
    <row r="9669" ht="18.75" customHeight="1"/>
    <row r="9670" ht="18.75" customHeight="1"/>
    <row r="9671" ht="18.75" customHeight="1"/>
    <row r="9672" ht="18.75" customHeight="1"/>
    <row r="9673" ht="18.75" customHeight="1"/>
    <row r="9674" ht="18.75" customHeight="1"/>
    <row r="9675" ht="18.75" customHeight="1"/>
    <row r="9676" ht="18.75" customHeight="1"/>
    <row r="9677" ht="18.75" customHeight="1"/>
    <row r="9678" ht="18.75" customHeight="1"/>
    <row r="9679" ht="18.75" customHeight="1"/>
    <row r="9680" ht="18.75" customHeight="1"/>
    <row r="9681" ht="18.75" customHeight="1"/>
    <row r="9682" ht="18.75" customHeight="1"/>
    <row r="9683" ht="18.75" customHeight="1"/>
    <row r="9684" ht="18.75" customHeight="1"/>
    <row r="9685" ht="18.75" customHeight="1"/>
    <row r="9686" ht="18.75" customHeight="1"/>
    <row r="9687" ht="18.75" customHeight="1"/>
    <row r="9688" ht="18.75" customHeight="1"/>
    <row r="9689" ht="18.75" customHeight="1"/>
    <row r="9690" ht="18.75" customHeight="1"/>
    <row r="9691" ht="18.75" customHeight="1"/>
    <row r="9692" ht="18.75" customHeight="1"/>
    <row r="9693" ht="18.75" customHeight="1"/>
    <row r="9694" ht="18.75" customHeight="1"/>
    <row r="9695" ht="18.75" customHeight="1"/>
    <row r="9696" ht="18.75" customHeight="1"/>
    <row r="9697" ht="18.75" customHeight="1"/>
    <row r="9698" ht="18.75" customHeight="1"/>
    <row r="9699" ht="18.75" customHeight="1"/>
    <row r="9700" ht="18.75" customHeight="1"/>
    <row r="9701" ht="18.75" customHeight="1"/>
    <row r="9702" ht="18.75" customHeight="1"/>
    <row r="9703" ht="18.75" customHeight="1"/>
    <row r="9704" ht="18.75" customHeight="1"/>
    <row r="9705" ht="18.75" customHeight="1"/>
    <row r="9706" ht="18.75" customHeight="1"/>
    <row r="9707" ht="18.75" customHeight="1"/>
    <row r="9708" ht="18.75" customHeight="1"/>
    <row r="9709" ht="18.75" customHeight="1"/>
    <row r="9710" ht="18.75" customHeight="1"/>
    <row r="9711" ht="18.75" customHeight="1"/>
    <row r="9712" ht="18.75" customHeight="1"/>
    <row r="9713" ht="18.75" customHeight="1"/>
    <row r="9714" ht="18.75" customHeight="1"/>
    <row r="9715" ht="18.75" customHeight="1"/>
    <row r="9716" ht="18.75" customHeight="1"/>
    <row r="9717" ht="18.75" customHeight="1"/>
    <row r="9718" ht="18.75" customHeight="1"/>
    <row r="9719" ht="18.75" customHeight="1"/>
    <row r="9720" ht="18.75" customHeight="1"/>
    <row r="9721" ht="18.75" customHeight="1"/>
    <row r="9722" ht="18.75" customHeight="1"/>
    <row r="9723" ht="18.75" customHeight="1"/>
    <row r="9724" ht="18.75" customHeight="1"/>
    <row r="9725" ht="18.75" customHeight="1"/>
    <row r="9726" ht="18.75" customHeight="1"/>
    <row r="9727" ht="18.75" customHeight="1"/>
    <row r="9728" ht="18.75" customHeight="1"/>
    <row r="9729" ht="18.75" customHeight="1"/>
    <row r="9730" ht="18.75" customHeight="1"/>
    <row r="9731" ht="18.75" customHeight="1"/>
    <row r="9732" ht="18.75" customHeight="1"/>
    <row r="9733" ht="18.75" customHeight="1"/>
    <row r="9734" ht="18.75" customHeight="1"/>
    <row r="9735" ht="18.75" customHeight="1"/>
    <row r="9736" ht="18.75" customHeight="1"/>
    <row r="9737" ht="18.75" customHeight="1"/>
    <row r="9738" ht="18.75" customHeight="1"/>
    <row r="9739" ht="18.75" customHeight="1"/>
    <row r="9740" ht="18.75" customHeight="1"/>
    <row r="9741" ht="18.75" customHeight="1"/>
    <row r="9742" ht="18.75" customHeight="1"/>
    <row r="9743" ht="18.75" customHeight="1"/>
    <row r="9744" ht="18.75" customHeight="1"/>
    <row r="9745" ht="18.75" customHeight="1"/>
    <row r="9746" ht="18.75" customHeight="1"/>
    <row r="9747" ht="18.75" customHeight="1"/>
    <row r="9748" ht="18.75" customHeight="1"/>
    <row r="9749" ht="18.75" customHeight="1"/>
    <row r="9750" ht="18.75" customHeight="1"/>
    <row r="9751" ht="18.75" customHeight="1"/>
    <row r="9752" ht="18.75" customHeight="1"/>
    <row r="9753" ht="18.75" customHeight="1"/>
    <row r="9754" ht="18.75" customHeight="1"/>
    <row r="9755" ht="18.75" customHeight="1"/>
    <row r="9756" ht="18.75" customHeight="1"/>
    <row r="9757" ht="18.75" customHeight="1"/>
    <row r="9758" ht="18.75" customHeight="1"/>
    <row r="9759" ht="18.75" customHeight="1"/>
    <row r="9760" ht="18.75" customHeight="1"/>
    <row r="9761" ht="18.75" customHeight="1"/>
    <row r="9762" ht="18.75" customHeight="1"/>
    <row r="9763" ht="18.75" customHeight="1"/>
    <row r="9764" ht="18.75" customHeight="1"/>
    <row r="9765" ht="18.75" customHeight="1"/>
    <row r="9766" ht="18.75" customHeight="1"/>
    <row r="9767" ht="18.75" customHeight="1"/>
    <row r="9768" ht="18.75" customHeight="1"/>
    <row r="9769" ht="18.75" customHeight="1"/>
    <row r="9770" ht="18.75" customHeight="1"/>
    <row r="9771" ht="18.75" customHeight="1"/>
    <row r="9772" ht="18.75" customHeight="1"/>
    <row r="9773" ht="18.75" customHeight="1"/>
    <row r="9774" ht="18.75" customHeight="1"/>
    <row r="9775" ht="18.75" customHeight="1"/>
    <row r="9776" ht="18.75" customHeight="1"/>
    <row r="9777" ht="18.75" customHeight="1"/>
    <row r="9778" ht="18.75" customHeight="1"/>
    <row r="9779" ht="18.75" customHeight="1"/>
    <row r="9780" ht="18.75" customHeight="1"/>
    <row r="9781" ht="18.75" customHeight="1"/>
    <row r="9782" ht="18.75" customHeight="1"/>
    <row r="9783" ht="18.75" customHeight="1"/>
    <row r="9784" ht="18.75" customHeight="1"/>
    <row r="9785" ht="18.75" customHeight="1"/>
    <row r="9786" ht="18.75" customHeight="1"/>
    <row r="9787" ht="18.75" customHeight="1"/>
    <row r="9788" ht="18.75" customHeight="1"/>
    <row r="9789" ht="18.75" customHeight="1"/>
    <row r="9790" ht="18.75" customHeight="1"/>
    <row r="9791" ht="18.75" customHeight="1"/>
    <row r="9792" ht="18.75" customHeight="1"/>
    <row r="9793" ht="18.75" customHeight="1"/>
    <row r="9794" ht="18.75" customHeight="1"/>
    <row r="9795" ht="18.75" customHeight="1"/>
    <row r="9796" ht="18.75" customHeight="1"/>
    <row r="9797" ht="18.75" customHeight="1"/>
    <row r="9798" ht="18.75" customHeight="1"/>
    <row r="9799" ht="18.75" customHeight="1"/>
    <row r="9800" ht="18.75" customHeight="1"/>
    <row r="9801" ht="18.75" customHeight="1"/>
    <row r="9802" ht="18.75" customHeight="1"/>
    <row r="9803" ht="18.75" customHeight="1"/>
    <row r="9804" ht="18.75" customHeight="1"/>
    <row r="9805" ht="18.75" customHeight="1"/>
    <row r="9806" ht="18.75" customHeight="1"/>
    <row r="9807" ht="18.75" customHeight="1"/>
    <row r="9808" ht="18.75" customHeight="1"/>
    <row r="9809" ht="18.75" customHeight="1"/>
    <row r="9810" ht="18.75" customHeight="1"/>
    <row r="9811" ht="18.75" customHeight="1"/>
    <row r="9812" ht="18.75" customHeight="1"/>
    <row r="9813" ht="18.75" customHeight="1"/>
    <row r="9814" ht="18.75" customHeight="1"/>
    <row r="9815" ht="18.75" customHeight="1"/>
    <row r="9816" ht="18.75" customHeight="1"/>
    <row r="9817" ht="18.75" customHeight="1"/>
    <row r="9818" ht="18.75" customHeight="1"/>
    <row r="9819" ht="18.75" customHeight="1"/>
    <row r="9820" ht="18.75" customHeight="1"/>
    <row r="9821" ht="18.75" customHeight="1"/>
    <row r="9822" ht="18.75" customHeight="1"/>
    <row r="9823" ht="18.75" customHeight="1"/>
    <row r="9824" ht="18.75" customHeight="1"/>
    <row r="9825" ht="18.75" customHeight="1"/>
    <row r="9826" ht="18.75" customHeight="1"/>
    <row r="9827" ht="18.75" customHeight="1"/>
    <row r="9828" ht="18.75" customHeight="1"/>
    <row r="9829" ht="18.75" customHeight="1"/>
    <row r="9830" ht="18.75" customHeight="1"/>
    <row r="9831" ht="18.75" customHeight="1"/>
    <row r="9832" ht="18.75" customHeight="1"/>
    <row r="9833" ht="18.75" customHeight="1"/>
    <row r="9834" ht="18.75" customHeight="1"/>
    <row r="9835" ht="18.75" customHeight="1"/>
    <row r="9836" ht="18.75" customHeight="1"/>
    <row r="9837" ht="18.75" customHeight="1"/>
    <row r="9838" ht="18.75" customHeight="1"/>
    <row r="9839" ht="18.75" customHeight="1"/>
    <row r="9840" ht="18.75" customHeight="1"/>
    <row r="9841" ht="18.75" customHeight="1"/>
    <row r="9842" ht="18.75" customHeight="1"/>
    <row r="9843" ht="18.75" customHeight="1"/>
    <row r="9844" ht="18.75" customHeight="1"/>
    <row r="9845" ht="18.75" customHeight="1"/>
    <row r="9846" ht="18.75" customHeight="1"/>
    <row r="9847" ht="18.75" customHeight="1"/>
    <row r="9848" ht="18.75" customHeight="1"/>
    <row r="9849" ht="18.75" customHeight="1"/>
    <row r="9850" ht="18.75" customHeight="1"/>
    <row r="9851" ht="18.75" customHeight="1"/>
    <row r="9852" ht="18.75" customHeight="1"/>
    <row r="9853" ht="18.75" customHeight="1"/>
    <row r="9854" ht="18.75" customHeight="1"/>
    <row r="9855" ht="18.75" customHeight="1"/>
    <row r="9856" ht="18.75" customHeight="1"/>
    <row r="9857" ht="18.75" customHeight="1"/>
    <row r="9858" ht="18.75" customHeight="1"/>
    <row r="9859" ht="18.75" customHeight="1"/>
    <row r="9860" ht="18.75" customHeight="1"/>
    <row r="9861" ht="18.75" customHeight="1"/>
    <row r="9862" ht="18.75" customHeight="1"/>
    <row r="9863" ht="18.75" customHeight="1"/>
    <row r="9864" ht="18.75" customHeight="1"/>
    <row r="9865" ht="18.75" customHeight="1"/>
    <row r="9866" ht="18.75" customHeight="1"/>
    <row r="9867" ht="18.75" customHeight="1"/>
    <row r="9868" ht="18.75" customHeight="1"/>
    <row r="9869" ht="18.75" customHeight="1"/>
    <row r="9870" ht="18.75" customHeight="1"/>
    <row r="9871" ht="18.75" customHeight="1"/>
    <row r="9872" ht="18.75" customHeight="1"/>
    <row r="9873" ht="18.75" customHeight="1"/>
    <row r="9874" ht="18.75" customHeight="1"/>
    <row r="9875" ht="18.75" customHeight="1"/>
    <row r="9876" ht="18.75" customHeight="1"/>
    <row r="9877" ht="18.75" customHeight="1"/>
    <row r="9878" ht="18.75" customHeight="1"/>
    <row r="9879" ht="18.75" customHeight="1"/>
    <row r="9880" ht="18.75" customHeight="1"/>
    <row r="9881" ht="18.75" customHeight="1"/>
    <row r="9882" ht="18.75" customHeight="1"/>
    <row r="9883" ht="18.75" customHeight="1"/>
    <row r="9884" ht="18.75" customHeight="1"/>
    <row r="9885" ht="18.75" customHeight="1"/>
    <row r="9886" ht="18.75" customHeight="1"/>
    <row r="9887" ht="18.75" customHeight="1"/>
    <row r="9888" ht="18.75" customHeight="1"/>
    <row r="9889" ht="18.75" customHeight="1"/>
    <row r="9890" ht="18.75" customHeight="1"/>
    <row r="9891" ht="18.75" customHeight="1"/>
    <row r="9892" ht="18.75" customHeight="1"/>
    <row r="9893" ht="18.75" customHeight="1"/>
    <row r="9894" ht="18.75" customHeight="1"/>
    <row r="9895" ht="18.75" customHeight="1"/>
    <row r="9896" ht="18.75" customHeight="1"/>
    <row r="9897" ht="18.75" customHeight="1"/>
    <row r="9898" ht="18.75" customHeight="1"/>
    <row r="9899" ht="18.75" customHeight="1"/>
    <row r="9900" ht="18.75" customHeight="1"/>
    <row r="9901" ht="18.75" customHeight="1"/>
    <row r="9902" ht="18.75" customHeight="1"/>
    <row r="9903" ht="18.75" customHeight="1"/>
    <row r="9904" ht="18.75" customHeight="1"/>
    <row r="9905" ht="18.75" customHeight="1"/>
    <row r="9906" ht="18.75" customHeight="1"/>
    <row r="9907" ht="18.75" customHeight="1"/>
    <row r="9908" ht="18.75" customHeight="1"/>
    <row r="9909" ht="18.75" customHeight="1"/>
    <row r="9910" ht="18.75" customHeight="1"/>
    <row r="9911" ht="18.75" customHeight="1"/>
    <row r="9912" ht="18.75" customHeight="1"/>
    <row r="9913" ht="18.75" customHeight="1"/>
    <row r="9914" ht="18.75" customHeight="1"/>
    <row r="9915" ht="18.75" customHeight="1"/>
    <row r="9916" ht="18.75" customHeight="1"/>
    <row r="9917" ht="18.75" customHeight="1"/>
    <row r="9918" ht="18.75" customHeight="1"/>
    <row r="9919" ht="18.75" customHeight="1"/>
    <row r="9920" ht="18.75" customHeight="1"/>
    <row r="9921" ht="18.75" customHeight="1"/>
    <row r="9922" ht="18.75" customHeight="1"/>
    <row r="9923" ht="18.75" customHeight="1"/>
    <row r="9924" ht="18.75" customHeight="1"/>
    <row r="9925" ht="18.75" customHeight="1"/>
    <row r="9926" ht="18.75" customHeight="1"/>
    <row r="9927" ht="18.75" customHeight="1"/>
    <row r="9928" ht="18.75" customHeight="1"/>
    <row r="9929" ht="18.75" customHeight="1"/>
    <row r="9930" ht="18.75" customHeight="1"/>
    <row r="9931" ht="18.75" customHeight="1"/>
    <row r="9932" ht="18.75" customHeight="1"/>
    <row r="9933" ht="18.75" customHeight="1"/>
    <row r="9934" ht="18.75" customHeight="1"/>
    <row r="9935" ht="18.75" customHeight="1"/>
    <row r="9936" ht="18.75" customHeight="1"/>
    <row r="9937" ht="18.75" customHeight="1"/>
    <row r="9938" ht="18.75" customHeight="1"/>
    <row r="9939" ht="18.75" customHeight="1"/>
    <row r="9940" ht="18.75" customHeight="1"/>
    <row r="9941" ht="18.75" customHeight="1"/>
    <row r="9942" ht="18.75" customHeight="1"/>
    <row r="9943" ht="18.75" customHeight="1"/>
    <row r="9944" ht="18.75" customHeight="1"/>
    <row r="9945" ht="18.75" customHeight="1"/>
    <row r="9946" ht="18.75" customHeight="1"/>
    <row r="9947" ht="18.75" customHeight="1"/>
    <row r="9948" ht="18.75" customHeight="1"/>
    <row r="9949" ht="18.75" customHeight="1"/>
    <row r="9950" ht="18.75" customHeight="1"/>
    <row r="9951" ht="18.75" customHeight="1"/>
    <row r="9952" ht="18.75" customHeight="1"/>
    <row r="9953" ht="18.75" customHeight="1"/>
    <row r="9954" ht="18.75" customHeight="1"/>
    <row r="9955" ht="18.75" customHeight="1"/>
    <row r="9956" ht="18.75" customHeight="1"/>
    <row r="9957" ht="18.75" customHeight="1"/>
    <row r="9958" ht="18.75" customHeight="1"/>
    <row r="9959" ht="18.75" customHeight="1"/>
    <row r="9960" ht="18.75" customHeight="1"/>
    <row r="9961" ht="18.75" customHeight="1"/>
    <row r="9962" ht="18.75" customHeight="1"/>
    <row r="9963" ht="18.75" customHeight="1"/>
    <row r="9964" ht="18.75" customHeight="1"/>
    <row r="9965" ht="18.75" customHeight="1"/>
    <row r="9966" ht="18.75" customHeight="1"/>
    <row r="9967" ht="18.75" customHeight="1"/>
    <row r="9968" ht="18.75" customHeight="1"/>
    <row r="9969" ht="18.75" customHeight="1"/>
    <row r="9970" ht="18.75" customHeight="1"/>
    <row r="9971" ht="18.75" customHeight="1"/>
    <row r="9972" ht="18.75" customHeight="1"/>
    <row r="9973" ht="18.75" customHeight="1"/>
    <row r="9974" ht="18.75" customHeight="1"/>
    <row r="9975" ht="18.75" customHeight="1"/>
    <row r="9976" ht="18.75" customHeight="1"/>
    <row r="9977" ht="18.75" customHeight="1"/>
    <row r="9978" ht="18.75" customHeight="1"/>
    <row r="9979" ht="18.75" customHeight="1"/>
    <row r="9980" ht="18.75" customHeight="1"/>
    <row r="9981" ht="18.75" customHeight="1"/>
    <row r="9982" ht="18.75" customHeight="1"/>
    <row r="9983" ht="18.75" customHeight="1"/>
    <row r="9984" ht="18.75" customHeight="1"/>
    <row r="9985" ht="18.75" customHeight="1"/>
    <row r="9986" ht="18.75" customHeight="1"/>
    <row r="9987" ht="18.75" customHeight="1"/>
    <row r="9988" ht="18.75" customHeight="1"/>
    <row r="9989" ht="18.75" customHeight="1"/>
    <row r="9990" ht="18.75" customHeight="1"/>
    <row r="9991" ht="18.75" customHeight="1"/>
    <row r="9992" ht="18.75" customHeight="1"/>
    <row r="9993" ht="18.75" customHeight="1"/>
    <row r="9994" ht="18.75" customHeight="1"/>
    <row r="9995" ht="18.75" customHeight="1"/>
    <row r="9996" ht="18.75" customHeight="1"/>
    <row r="9997" ht="18.75" customHeight="1"/>
    <row r="9998" ht="18.75" customHeight="1"/>
    <row r="9999" ht="18.75" customHeight="1"/>
    <row r="10000" ht="18.75" customHeight="1"/>
    <row r="10001" ht="18.75" customHeight="1"/>
    <row r="10002" ht="18.75" customHeight="1"/>
    <row r="10003" ht="18.75" customHeight="1"/>
    <row r="10004" ht="18.75" customHeight="1"/>
    <row r="10005" ht="18.75" customHeight="1"/>
    <row r="10006" ht="18.75" customHeight="1"/>
    <row r="10007" ht="18.75" customHeight="1"/>
    <row r="10008" ht="18.75" customHeight="1"/>
    <row r="10009" ht="18.75" customHeight="1"/>
    <row r="10010" ht="18.75" customHeight="1"/>
    <row r="10011" ht="18.75" customHeight="1"/>
    <row r="10012" ht="18.75" customHeight="1"/>
    <row r="10013" ht="18.75" customHeight="1"/>
    <row r="10014" ht="18.75" customHeight="1"/>
    <row r="10015" ht="18.75" customHeight="1"/>
    <row r="10016" ht="18.75" customHeight="1"/>
    <row r="10017" ht="18.75" customHeight="1"/>
    <row r="10018" ht="18.75" customHeight="1"/>
    <row r="10019" ht="18.75" customHeight="1"/>
    <row r="10020" ht="18.75" customHeight="1"/>
    <row r="10021" ht="18.75" customHeight="1"/>
    <row r="10022" ht="18.75" customHeight="1"/>
    <row r="10023" ht="18.75" customHeight="1"/>
    <row r="10024" ht="18.75" customHeight="1"/>
    <row r="10025" ht="18.75" customHeight="1"/>
    <row r="10026" ht="18.75" customHeight="1"/>
    <row r="10027" ht="18.75" customHeight="1"/>
    <row r="10028" ht="18.75" customHeight="1"/>
    <row r="10029" ht="18.75" customHeight="1"/>
    <row r="10030" ht="18.75" customHeight="1"/>
    <row r="10031" ht="18.75" customHeight="1"/>
    <row r="10032" ht="18.75" customHeight="1"/>
    <row r="10033" ht="18.75" customHeight="1"/>
    <row r="10034" ht="18.75" customHeight="1"/>
    <row r="10035" ht="18.75" customHeight="1"/>
    <row r="10036" ht="18.75" customHeight="1"/>
    <row r="10037" ht="18.75" customHeight="1"/>
    <row r="10038" ht="18.75" customHeight="1"/>
    <row r="10039" ht="18.75" customHeight="1"/>
    <row r="10040" ht="18.75" customHeight="1"/>
    <row r="10041" ht="18.75" customHeight="1"/>
    <row r="10042" ht="18.75" customHeight="1"/>
    <row r="10043" ht="18.75" customHeight="1"/>
    <row r="10044" ht="18.75" customHeight="1"/>
    <row r="10045" ht="18.75" customHeight="1"/>
    <row r="10046" ht="18.75" customHeight="1"/>
    <row r="10047" ht="18.75" customHeight="1"/>
    <row r="10048" ht="18.75" customHeight="1"/>
    <row r="10049" ht="18.75" customHeight="1"/>
    <row r="10050" ht="18.75" customHeight="1"/>
    <row r="10051" ht="18.75" customHeight="1"/>
    <row r="10052" ht="18.75" customHeight="1"/>
    <row r="10053" ht="18.75" customHeight="1"/>
    <row r="10054" ht="18.75" customHeight="1"/>
    <row r="10055" ht="18.75" customHeight="1"/>
    <row r="10056" ht="18.75" customHeight="1"/>
    <row r="10057" ht="18.75" customHeight="1"/>
    <row r="10058" ht="18.75" customHeight="1"/>
    <row r="10059" ht="18.75" customHeight="1"/>
    <row r="10060" ht="18.75" customHeight="1"/>
    <row r="10061" ht="18.75" customHeight="1"/>
    <row r="10062" ht="18.75" customHeight="1"/>
    <row r="10063" ht="18.75" customHeight="1"/>
    <row r="10064" ht="18.75" customHeight="1"/>
    <row r="10065" ht="18.75" customHeight="1"/>
    <row r="10066" ht="18.75" customHeight="1"/>
    <row r="10067" ht="18.75" customHeight="1"/>
    <row r="10068" ht="18.75" customHeight="1"/>
    <row r="10069" ht="18.75" customHeight="1"/>
    <row r="10070" ht="18.75" customHeight="1"/>
    <row r="10071" ht="18.75" customHeight="1"/>
    <row r="10072" ht="18.75" customHeight="1"/>
    <row r="10073" ht="18.75" customHeight="1"/>
    <row r="10074" ht="18.75" customHeight="1"/>
    <row r="10075" ht="18.75" customHeight="1"/>
    <row r="10076" ht="18.75" customHeight="1"/>
    <row r="10077" ht="18.75" customHeight="1"/>
    <row r="10078" ht="18.75" customHeight="1"/>
    <row r="10079" ht="18.75" customHeight="1"/>
    <row r="10080" ht="18.75" customHeight="1"/>
    <row r="10081" ht="18.75" customHeight="1"/>
    <row r="10082" ht="18.75" customHeight="1"/>
    <row r="10083" ht="18.75" customHeight="1"/>
    <row r="10084" ht="18.75" customHeight="1"/>
    <row r="10085" ht="18.75" customHeight="1"/>
    <row r="10086" ht="18.75" customHeight="1"/>
    <row r="10087" ht="18.75" customHeight="1"/>
    <row r="10088" ht="18.75" customHeight="1"/>
    <row r="10089" ht="18.75" customHeight="1"/>
    <row r="10090" ht="18.75" customHeight="1"/>
    <row r="10091" ht="18.75" customHeight="1"/>
    <row r="10092" ht="18.75" customHeight="1"/>
    <row r="10093" ht="18.75" customHeight="1"/>
    <row r="10094" ht="18.75" customHeight="1"/>
    <row r="10095" ht="18.75" customHeight="1"/>
    <row r="10096" ht="18.75" customHeight="1"/>
    <row r="10097" ht="18.75" customHeight="1"/>
    <row r="10098" ht="18.75" customHeight="1"/>
    <row r="10099" ht="18.75" customHeight="1"/>
    <row r="10100" ht="18.75" customHeight="1"/>
    <row r="10101" ht="18.75" customHeight="1"/>
    <row r="10102" ht="18.75" customHeight="1"/>
    <row r="10103" ht="18.75" customHeight="1"/>
    <row r="10104" ht="18.75" customHeight="1"/>
    <row r="10105" ht="18.75" customHeight="1"/>
    <row r="10106" ht="18.75" customHeight="1"/>
    <row r="10107" ht="18.75" customHeight="1"/>
    <row r="10108" ht="18.75" customHeight="1"/>
    <row r="10109" ht="18.75" customHeight="1"/>
    <row r="10110" ht="18.75" customHeight="1"/>
    <row r="10111" ht="18.75" customHeight="1"/>
    <row r="10112" ht="18.75" customHeight="1"/>
    <row r="10113" ht="18.75" customHeight="1"/>
    <row r="10114" ht="18.75" customHeight="1"/>
    <row r="10115" ht="18.75" customHeight="1"/>
    <row r="10116" ht="18.75" customHeight="1"/>
    <row r="10117" ht="18.75" customHeight="1"/>
    <row r="10118" ht="18.75" customHeight="1"/>
    <row r="10119" ht="18.75" customHeight="1"/>
    <row r="10120" ht="18.75" customHeight="1"/>
    <row r="10121" ht="18.75" customHeight="1"/>
    <row r="10122" ht="18.75" customHeight="1"/>
    <row r="10123" ht="18.75" customHeight="1"/>
    <row r="10124" ht="18.75" customHeight="1"/>
    <row r="10125" ht="18.75" customHeight="1"/>
    <row r="10126" ht="18.75" customHeight="1"/>
    <row r="10127" ht="18.75" customHeight="1"/>
    <row r="10128" ht="18.75" customHeight="1"/>
    <row r="10129" ht="18.75" customHeight="1"/>
    <row r="10130" ht="18.75" customHeight="1"/>
    <row r="10131" ht="18.75" customHeight="1"/>
    <row r="10132" ht="18.75" customHeight="1"/>
    <row r="10133" ht="18.75" customHeight="1"/>
    <row r="10134" ht="18.75" customHeight="1"/>
    <row r="10135" ht="18.75" customHeight="1"/>
    <row r="10136" ht="18.75" customHeight="1"/>
    <row r="10137" ht="18.75" customHeight="1"/>
    <row r="10138" ht="18.75" customHeight="1"/>
    <row r="10139" ht="18.75" customHeight="1"/>
    <row r="10140" ht="18.75" customHeight="1"/>
    <row r="10141" ht="18.75" customHeight="1"/>
    <row r="10142" ht="18.75" customHeight="1"/>
    <row r="10143" ht="18.75" customHeight="1"/>
    <row r="10144" ht="18.75" customHeight="1"/>
    <row r="10145" ht="18.75" customHeight="1"/>
    <row r="10146" ht="18.75" customHeight="1"/>
    <row r="10147" ht="18.75" customHeight="1"/>
    <row r="10148" ht="18.75" customHeight="1"/>
    <row r="10149" ht="18.75" customHeight="1"/>
    <row r="10150" ht="18.75" customHeight="1"/>
    <row r="10151" ht="18.75" customHeight="1"/>
    <row r="10152" ht="18.75" customHeight="1"/>
    <row r="10153" ht="18.75" customHeight="1"/>
    <row r="10154" ht="18.75" customHeight="1"/>
    <row r="10155" ht="18.75" customHeight="1"/>
    <row r="10156" ht="18.75" customHeight="1"/>
    <row r="10157" ht="18.75" customHeight="1"/>
    <row r="10158" ht="18.75" customHeight="1"/>
    <row r="10159" ht="18.75" customHeight="1"/>
    <row r="10160" ht="18.75" customHeight="1"/>
    <row r="10161" ht="18.75" customHeight="1"/>
    <row r="10162" ht="18.75" customHeight="1"/>
    <row r="10163" ht="18.75" customHeight="1"/>
    <row r="10164" ht="18.75" customHeight="1"/>
    <row r="10165" ht="18.75" customHeight="1"/>
    <row r="10166" ht="18.75" customHeight="1"/>
    <row r="10167" ht="18.75" customHeight="1"/>
    <row r="10168" ht="18.75" customHeight="1"/>
    <row r="10169" ht="18.75" customHeight="1"/>
    <row r="10170" ht="18.75" customHeight="1"/>
    <row r="10171" ht="18.75" customHeight="1"/>
    <row r="10172" ht="18.75" customHeight="1"/>
    <row r="10173" ht="18.75" customHeight="1"/>
    <row r="10174" ht="18.75" customHeight="1"/>
    <row r="10175" ht="18.75" customHeight="1"/>
    <row r="10176" ht="18.75" customHeight="1"/>
    <row r="10177" ht="18.75" customHeight="1"/>
    <row r="10178" ht="18.75" customHeight="1"/>
    <row r="10179" ht="18.75" customHeight="1"/>
    <row r="10180" ht="18.75" customHeight="1"/>
    <row r="10181" ht="18.75" customHeight="1"/>
    <row r="10182" ht="18.75" customHeight="1"/>
    <row r="10183" ht="18.75" customHeight="1"/>
    <row r="10184" ht="18.75" customHeight="1"/>
    <row r="10185" ht="18.75" customHeight="1"/>
    <row r="10186" ht="18.75" customHeight="1"/>
    <row r="10187" ht="18.75" customHeight="1"/>
    <row r="10188" ht="18.75" customHeight="1"/>
    <row r="10189" ht="18.75" customHeight="1"/>
    <row r="10190" ht="18.75" customHeight="1"/>
    <row r="10191" ht="18.75" customHeight="1"/>
    <row r="10192" ht="18.75" customHeight="1"/>
    <row r="10193" ht="18.75" customHeight="1"/>
    <row r="10194" ht="18.75" customHeight="1"/>
    <row r="10195" ht="18.75" customHeight="1"/>
    <row r="10196" ht="18.75" customHeight="1"/>
    <row r="10197" ht="18.75" customHeight="1"/>
    <row r="10198" ht="18.75" customHeight="1"/>
    <row r="10199" ht="18.75" customHeight="1"/>
    <row r="10200" ht="18.75" customHeight="1"/>
    <row r="10201" ht="18.75" customHeight="1"/>
    <row r="10202" ht="18.75" customHeight="1"/>
    <row r="10203" ht="18.75" customHeight="1"/>
    <row r="10204" ht="18.75" customHeight="1"/>
    <row r="10205" ht="18.75" customHeight="1"/>
    <row r="10206" ht="18.75" customHeight="1"/>
    <row r="10207" ht="18.75" customHeight="1"/>
    <row r="10208" ht="18.75" customHeight="1"/>
    <row r="10209" ht="18.75" customHeight="1"/>
    <row r="10210" ht="18.75" customHeight="1"/>
    <row r="10211" ht="18.75" customHeight="1"/>
    <row r="10212" ht="18.75" customHeight="1"/>
    <row r="10213" ht="18.75" customHeight="1"/>
    <row r="10214" ht="18.75" customHeight="1"/>
    <row r="10215" ht="18.75" customHeight="1"/>
    <row r="10216" ht="18.75" customHeight="1"/>
    <row r="10217" ht="18.75" customHeight="1"/>
    <row r="10218" ht="18.75" customHeight="1"/>
    <row r="10219" ht="18.75" customHeight="1"/>
    <row r="10220" ht="18.75" customHeight="1"/>
    <row r="10221" ht="18.75" customHeight="1"/>
    <row r="10222" ht="18.75" customHeight="1"/>
    <row r="10223" ht="18.75" customHeight="1"/>
    <row r="10224" ht="18.75" customHeight="1"/>
    <row r="10225" ht="18.75" customHeight="1"/>
    <row r="10226" ht="18.75" customHeight="1"/>
    <row r="10227" ht="18.75" customHeight="1"/>
    <row r="10228" ht="18.75" customHeight="1"/>
    <row r="10229" ht="18.75" customHeight="1"/>
    <row r="10230" ht="18.75" customHeight="1"/>
    <row r="10231" ht="18.75" customHeight="1"/>
    <row r="10232" ht="18.75" customHeight="1"/>
    <row r="10233" ht="18.75" customHeight="1"/>
    <row r="10234" ht="18.75" customHeight="1"/>
    <row r="10235" ht="18.75" customHeight="1"/>
    <row r="10236" ht="18.75" customHeight="1"/>
    <row r="10237" ht="18.75" customHeight="1"/>
    <row r="10238" ht="18.75" customHeight="1"/>
    <row r="10239" ht="18.75" customHeight="1"/>
    <row r="10240" ht="18.75" customHeight="1"/>
    <row r="10241" ht="18.75" customHeight="1"/>
    <row r="10242" ht="18.75" customHeight="1"/>
    <row r="10243" ht="18.75" customHeight="1"/>
    <row r="10244" ht="18.75" customHeight="1"/>
    <row r="10245" ht="18.75" customHeight="1"/>
    <row r="10246" ht="18.75" customHeight="1"/>
    <row r="10247" ht="18.75" customHeight="1"/>
    <row r="10248" ht="18.75" customHeight="1"/>
    <row r="10249" ht="18.75" customHeight="1"/>
    <row r="10250" ht="18.75" customHeight="1"/>
    <row r="10251" ht="18.75" customHeight="1"/>
    <row r="10252" ht="18.75" customHeight="1"/>
    <row r="10253" ht="18.75" customHeight="1"/>
    <row r="10254" ht="18.75" customHeight="1"/>
    <row r="10255" ht="18.75" customHeight="1"/>
    <row r="10256" ht="18.75" customHeight="1"/>
    <row r="10257" ht="18.75" customHeight="1"/>
    <row r="10258" ht="18.75" customHeight="1"/>
    <row r="10259" ht="18.75" customHeight="1"/>
    <row r="10260" ht="18.75" customHeight="1"/>
    <row r="10261" ht="18.75" customHeight="1"/>
    <row r="10262" ht="18.75" customHeight="1"/>
    <row r="10263" ht="18.75" customHeight="1"/>
    <row r="10264" ht="18.75" customHeight="1"/>
    <row r="10265" ht="18.75" customHeight="1"/>
    <row r="10266" ht="18.75" customHeight="1"/>
    <row r="10267" ht="18.75" customHeight="1"/>
    <row r="10268" ht="18.75" customHeight="1"/>
    <row r="10269" ht="18.75" customHeight="1"/>
    <row r="10270" ht="18.75" customHeight="1"/>
    <row r="10271" ht="18.75" customHeight="1"/>
    <row r="10272" ht="18.75" customHeight="1"/>
    <row r="10273" ht="18.75" customHeight="1"/>
    <row r="10274" ht="18.75" customHeight="1"/>
    <row r="10275" ht="18.75" customHeight="1"/>
    <row r="10276" ht="18.75" customHeight="1"/>
    <row r="10277" ht="18.75" customHeight="1"/>
    <row r="10278" ht="18.75" customHeight="1"/>
    <row r="10279" ht="18.75" customHeight="1"/>
    <row r="10280" ht="18.75" customHeight="1"/>
    <row r="10281" ht="18.75" customHeight="1"/>
    <row r="10282" ht="18.75" customHeight="1"/>
    <row r="10283" ht="18.75" customHeight="1"/>
    <row r="10284" ht="18.75" customHeight="1"/>
    <row r="10285" ht="18.75" customHeight="1"/>
    <row r="10286" ht="18.75" customHeight="1"/>
    <row r="10287" ht="18.75" customHeight="1"/>
    <row r="10288" ht="18.75" customHeight="1"/>
    <row r="10289" ht="18.75" customHeight="1"/>
    <row r="10290" ht="18.75" customHeight="1"/>
    <row r="10291" ht="18.75" customHeight="1"/>
    <row r="10292" ht="18.75" customHeight="1"/>
    <row r="10293" ht="18.75" customHeight="1"/>
    <row r="10294" ht="18.75" customHeight="1"/>
    <row r="10295" ht="18.75" customHeight="1"/>
    <row r="10296" ht="18.75" customHeight="1"/>
    <row r="10297" ht="18.75" customHeight="1"/>
    <row r="10298" ht="18.75" customHeight="1"/>
    <row r="10299" ht="18.75" customHeight="1"/>
    <row r="10300" ht="18.75" customHeight="1"/>
    <row r="10301" ht="18.75" customHeight="1"/>
    <row r="10302" ht="18.75" customHeight="1"/>
    <row r="10303" ht="18.75" customHeight="1"/>
    <row r="10304" ht="18.75" customHeight="1"/>
    <row r="10305" ht="18.75" customHeight="1"/>
    <row r="10306" ht="18.75" customHeight="1"/>
    <row r="10307" ht="18.75" customHeight="1"/>
    <row r="10308" ht="18.75" customHeight="1"/>
    <row r="10309" ht="18.75" customHeight="1"/>
    <row r="10310" ht="18.75" customHeight="1"/>
    <row r="10311" ht="18.75" customHeight="1"/>
    <row r="10312" ht="18.75" customHeight="1"/>
    <row r="10313" ht="18.75" customHeight="1"/>
    <row r="10314" ht="18.75" customHeight="1"/>
    <row r="10315" ht="18.75" customHeight="1"/>
    <row r="10316" ht="18.75" customHeight="1"/>
    <row r="10317" ht="18.75" customHeight="1"/>
    <row r="10318" ht="18.75" customHeight="1"/>
    <row r="10319" ht="18.75" customHeight="1"/>
    <row r="10320" ht="18.75" customHeight="1"/>
    <row r="10321" ht="18.75" customHeight="1"/>
    <row r="10322" ht="18.75" customHeight="1"/>
    <row r="10323" ht="18.75" customHeight="1"/>
    <row r="10324" ht="18.75" customHeight="1"/>
    <row r="10325" ht="18.75" customHeight="1"/>
    <row r="10326" ht="18.75" customHeight="1"/>
    <row r="10327" ht="18.75" customHeight="1"/>
    <row r="10328" ht="18.75" customHeight="1"/>
    <row r="10329" ht="18.75" customHeight="1"/>
    <row r="10330" ht="18.75" customHeight="1"/>
    <row r="10331" ht="18.75" customHeight="1"/>
    <row r="10332" ht="18.75" customHeight="1"/>
    <row r="10333" ht="18.75" customHeight="1"/>
    <row r="10334" ht="18.75" customHeight="1"/>
    <row r="10335" ht="18.75" customHeight="1"/>
    <row r="10336" ht="18.75" customHeight="1"/>
    <row r="10337" ht="18.75" customHeight="1"/>
    <row r="10338" ht="18.75" customHeight="1"/>
    <row r="10339" ht="18.75" customHeight="1"/>
    <row r="10340" ht="18.75" customHeight="1"/>
    <row r="10341" ht="18.75" customHeight="1"/>
    <row r="10342" ht="18.75" customHeight="1"/>
    <row r="10343" ht="18.75" customHeight="1"/>
    <row r="10344" ht="18.75" customHeight="1"/>
    <row r="10345" ht="18.75" customHeight="1"/>
    <row r="10346" ht="18.75" customHeight="1"/>
    <row r="10347" ht="18.75" customHeight="1"/>
    <row r="10348" ht="18.75" customHeight="1"/>
    <row r="10349" ht="18.75" customHeight="1"/>
    <row r="10350" ht="18.75" customHeight="1"/>
    <row r="10351" ht="18.75" customHeight="1"/>
    <row r="10352" ht="18.75" customHeight="1"/>
    <row r="10353" ht="18.75" customHeight="1"/>
    <row r="10354" ht="18.75" customHeight="1"/>
    <row r="10355" ht="18.75" customHeight="1"/>
    <row r="10356" ht="18.75" customHeight="1"/>
    <row r="10357" ht="18.75" customHeight="1"/>
    <row r="10358" ht="18.75" customHeight="1"/>
    <row r="10359" ht="18.75" customHeight="1"/>
    <row r="10360" ht="18.75" customHeight="1"/>
    <row r="10361" ht="18.75" customHeight="1"/>
    <row r="10362" ht="18.75" customHeight="1"/>
    <row r="10363" ht="18.75" customHeight="1"/>
    <row r="10364" ht="18.75" customHeight="1"/>
    <row r="10365" ht="18.75" customHeight="1"/>
    <row r="10366" ht="18.75" customHeight="1"/>
    <row r="10367" ht="18.75" customHeight="1"/>
    <row r="10368" ht="18.75" customHeight="1"/>
    <row r="10369" ht="18.75" customHeight="1"/>
    <row r="10370" ht="18.75" customHeight="1"/>
    <row r="10371" ht="18.75" customHeight="1"/>
    <row r="10372" ht="18.75" customHeight="1"/>
    <row r="10373" ht="18.75" customHeight="1"/>
    <row r="10374" ht="18.75" customHeight="1"/>
    <row r="10375" ht="18.75" customHeight="1"/>
    <row r="10376" ht="18.75" customHeight="1"/>
    <row r="10377" ht="18.75" customHeight="1"/>
    <row r="10378" ht="18.75" customHeight="1"/>
    <row r="10379" ht="18.75" customHeight="1"/>
    <row r="10380" ht="18.75" customHeight="1"/>
    <row r="10381" ht="18.75" customHeight="1"/>
    <row r="10382" ht="18.75" customHeight="1"/>
    <row r="10383" ht="18.75" customHeight="1"/>
    <row r="10384" ht="18.75" customHeight="1"/>
    <row r="10385" ht="18.75" customHeight="1"/>
    <row r="10386" ht="18.75" customHeight="1"/>
    <row r="10387" ht="18.75" customHeight="1"/>
    <row r="10388" ht="18.75" customHeight="1"/>
    <row r="10389" ht="18.75" customHeight="1"/>
    <row r="10390" ht="18.75" customHeight="1"/>
    <row r="10391" ht="18.75" customHeight="1"/>
    <row r="10392" ht="18.75" customHeight="1"/>
    <row r="10393" ht="18.75" customHeight="1"/>
    <row r="10394" ht="18.75" customHeight="1"/>
    <row r="10395" ht="18.75" customHeight="1"/>
    <row r="10396" ht="18.75" customHeight="1"/>
    <row r="10397" ht="18.75" customHeight="1"/>
    <row r="10398" ht="18.75" customHeight="1"/>
    <row r="10399" ht="18.75" customHeight="1"/>
    <row r="10400" ht="18.75" customHeight="1"/>
    <row r="10401" ht="18.75" customHeight="1"/>
    <row r="10402" ht="18.75" customHeight="1"/>
    <row r="10403" ht="18.75" customHeight="1"/>
    <row r="10404" ht="18.75" customHeight="1"/>
    <row r="10405" ht="18.75" customHeight="1"/>
    <row r="10406" ht="18.75" customHeight="1"/>
    <row r="10407" ht="18.75" customHeight="1"/>
    <row r="10408" ht="18.75" customHeight="1"/>
    <row r="10409" ht="18.75" customHeight="1"/>
    <row r="10410" ht="18.75" customHeight="1"/>
    <row r="10411" ht="18.75" customHeight="1"/>
    <row r="10412" ht="18.75" customHeight="1"/>
    <row r="10413" ht="18.75" customHeight="1"/>
    <row r="10414" ht="18.75" customHeight="1"/>
    <row r="10415" ht="18.75" customHeight="1"/>
    <row r="10416" ht="18.75" customHeight="1"/>
    <row r="10417" ht="18.75" customHeight="1"/>
    <row r="10418" ht="18.75" customHeight="1"/>
    <row r="10419" ht="18.75" customHeight="1"/>
    <row r="10420" ht="18.75" customHeight="1"/>
    <row r="10421" ht="18.75" customHeight="1"/>
    <row r="10422" ht="18.75" customHeight="1"/>
    <row r="10423" ht="18.75" customHeight="1"/>
    <row r="10424" ht="18.75" customHeight="1"/>
    <row r="10425" ht="18.75" customHeight="1"/>
    <row r="10426" ht="18.75" customHeight="1"/>
    <row r="10427" ht="18.75" customHeight="1"/>
    <row r="10428" ht="18.75" customHeight="1"/>
    <row r="10429" ht="18.75" customHeight="1"/>
    <row r="10430" ht="18.75" customHeight="1"/>
    <row r="10431" ht="18.75" customHeight="1"/>
    <row r="10432" ht="18.75" customHeight="1"/>
    <row r="10433" ht="18.75" customHeight="1"/>
    <row r="10434" ht="18.75" customHeight="1"/>
    <row r="10435" ht="18.75" customHeight="1"/>
    <row r="10436" ht="18.75" customHeight="1"/>
    <row r="10437" ht="18.75" customHeight="1"/>
    <row r="10438" ht="18.75" customHeight="1"/>
    <row r="10439" ht="18.75" customHeight="1"/>
    <row r="10440" ht="18.75" customHeight="1"/>
    <row r="10441" ht="18.75" customHeight="1"/>
    <row r="10442" ht="18.75" customHeight="1"/>
    <row r="10443" ht="18.75" customHeight="1"/>
    <row r="10444" ht="18.75" customHeight="1"/>
    <row r="10445" ht="18.75" customHeight="1"/>
    <row r="10446" ht="18.75" customHeight="1"/>
    <row r="10447" ht="18.75" customHeight="1"/>
    <row r="10448" ht="18.75" customHeight="1"/>
    <row r="10449" ht="18.75" customHeight="1"/>
    <row r="10450" ht="18.75" customHeight="1"/>
    <row r="10451" ht="18.75" customHeight="1"/>
    <row r="10452" ht="18.75" customHeight="1"/>
    <row r="10453" ht="18.75" customHeight="1"/>
    <row r="10454" ht="18.75" customHeight="1"/>
    <row r="10455" ht="18.75" customHeight="1"/>
    <row r="10456" ht="18.75" customHeight="1"/>
    <row r="10457" ht="18.75" customHeight="1"/>
    <row r="10458" ht="18.75" customHeight="1"/>
    <row r="10459" ht="18.75" customHeight="1"/>
    <row r="10460" ht="18.75" customHeight="1"/>
    <row r="10461" ht="18.75" customHeight="1"/>
    <row r="10462" ht="18.75" customHeight="1"/>
    <row r="10463" ht="18.75" customHeight="1"/>
    <row r="10464" ht="18.75" customHeight="1"/>
    <row r="10465" ht="18.75" customHeight="1"/>
    <row r="10466" ht="18.75" customHeight="1"/>
    <row r="10467" ht="18.75" customHeight="1"/>
    <row r="10468" ht="18.75" customHeight="1"/>
    <row r="10469" ht="18.75" customHeight="1"/>
    <row r="10470" ht="18.75" customHeight="1"/>
    <row r="10471" ht="18.75" customHeight="1"/>
    <row r="10472" ht="18.75" customHeight="1"/>
    <row r="10473" ht="18.75" customHeight="1"/>
    <row r="10474" ht="18.75" customHeight="1"/>
    <row r="10475" ht="18.75" customHeight="1"/>
    <row r="10476" ht="18.75" customHeight="1"/>
    <row r="10477" ht="18.75" customHeight="1"/>
    <row r="10478" ht="18.75" customHeight="1"/>
    <row r="10479" ht="18.75" customHeight="1"/>
    <row r="10480" ht="18.75" customHeight="1"/>
    <row r="10481" ht="18.75" customHeight="1"/>
    <row r="10482" ht="18.75" customHeight="1"/>
    <row r="10483" ht="18.75" customHeight="1"/>
    <row r="10484" ht="18.75" customHeight="1"/>
    <row r="10485" ht="18.75" customHeight="1"/>
    <row r="10486" ht="18.75" customHeight="1"/>
    <row r="10487" ht="18.75" customHeight="1"/>
    <row r="10488" ht="18.75" customHeight="1"/>
    <row r="10489" ht="18.75" customHeight="1"/>
    <row r="10490" ht="18.75" customHeight="1"/>
    <row r="10491" ht="18.75" customHeight="1"/>
    <row r="10492" ht="18.75" customHeight="1"/>
    <row r="10493" ht="18.75" customHeight="1"/>
    <row r="10494" ht="18.75" customHeight="1"/>
    <row r="10495" ht="18.75" customHeight="1"/>
    <row r="10496" ht="18.75" customHeight="1"/>
    <row r="10497" ht="18.75" customHeight="1"/>
    <row r="10498" ht="18.75" customHeight="1"/>
    <row r="10499" ht="18.75" customHeight="1"/>
    <row r="10500" ht="18.75" customHeight="1"/>
    <row r="10501" ht="18.75" customHeight="1"/>
    <row r="10502" ht="18.75" customHeight="1"/>
    <row r="10503" ht="18.75" customHeight="1"/>
    <row r="10504" ht="18.75" customHeight="1"/>
    <row r="10505" ht="18.75" customHeight="1"/>
    <row r="10506" ht="18.75" customHeight="1"/>
    <row r="10507" ht="18.75" customHeight="1"/>
    <row r="10508" ht="18.75" customHeight="1"/>
    <row r="10509" ht="18.75" customHeight="1"/>
    <row r="10510" ht="18.75" customHeight="1"/>
    <row r="10511" ht="18.75" customHeight="1"/>
    <row r="10512" ht="18.75" customHeight="1"/>
    <row r="10513" ht="18.75" customHeight="1"/>
    <row r="10514" ht="18.75" customHeight="1"/>
    <row r="10515" ht="18.75" customHeight="1"/>
    <row r="10516" ht="18.75" customHeight="1"/>
    <row r="10517" ht="18.75" customHeight="1"/>
    <row r="10518" ht="18.75" customHeight="1"/>
    <row r="10519" ht="18.75" customHeight="1"/>
    <row r="10520" ht="18.75" customHeight="1"/>
    <row r="10521" ht="18.75" customHeight="1"/>
    <row r="10522" ht="18.75" customHeight="1"/>
    <row r="10523" ht="18.75" customHeight="1"/>
    <row r="10524" ht="18.75" customHeight="1"/>
    <row r="10525" ht="18.75" customHeight="1"/>
    <row r="10526" ht="18.75" customHeight="1"/>
    <row r="10527" ht="18.75" customHeight="1"/>
    <row r="10528" ht="18.75" customHeight="1"/>
    <row r="10529" ht="18.75" customHeight="1"/>
    <row r="10530" ht="18.75" customHeight="1"/>
    <row r="10531" ht="18.75" customHeight="1"/>
    <row r="10532" ht="18.75" customHeight="1"/>
    <row r="10533" ht="18.75" customHeight="1"/>
    <row r="10534" ht="18.75" customHeight="1"/>
    <row r="10535" ht="18.75" customHeight="1"/>
    <row r="10536" ht="18.75" customHeight="1"/>
    <row r="10537" ht="18.75" customHeight="1"/>
    <row r="10538" ht="18.75" customHeight="1"/>
    <row r="10539" ht="18.75" customHeight="1"/>
    <row r="10540" ht="18.75" customHeight="1"/>
    <row r="10541" ht="18.75" customHeight="1"/>
    <row r="10542" ht="18.75" customHeight="1"/>
    <row r="10543" ht="18.75" customHeight="1"/>
    <row r="10544" ht="18.75" customHeight="1"/>
    <row r="10545" ht="18.75" customHeight="1"/>
    <row r="10546" ht="18.75" customHeight="1"/>
    <row r="10547" ht="18.75" customHeight="1"/>
    <row r="10548" ht="18.75" customHeight="1"/>
    <row r="10549" ht="18.75" customHeight="1"/>
    <row r="10550" ht="18.75" customHeight="1"/>
    <row r="10551" ht="18.75" customHeight="1"/>
    <row r="10552" ht="18.75" customHeight="1"/>
    <row r="10553" ht="18.75" customHeight="1"/>
    <row r="10554" ht="18.75" customHeight="1"/>
    <row r="10555" ht="18.75" customHeight="1"/>
    <row r="10556" ht="18.75" customHeight="1"/>
    <row r="10557" ht="18.75" customHeight="1"/>
    <row r="10558" ht="18.75" customHeight="1"/>
    <row r="10559" ht="18.75" customHeight="1"/>
    <row r="10560" ht="18.75" customHeight="1"/>
    <row r="10561" ht="18.75" customHeight="1"/>
    <row r="10562" ht="18.75" customHeight="1"/>
    <row r="10563" ht="18.75" customHeight="1"/>
    <row r="10564" ht="18.75" customHeight="1"/>
    <row r="10565" ht="18.75" customHeight="1"/>
    <row r="10566" ht="18.75" customHeight="1"/>
    <row r="10567" ht="18.75" customHeight="1"/>
    <row r="10568" ht="18.75" customHeight="1"/>
    <row r="10569" ht="18.75" customHeight="1"/>
    <row r="10570" ht="18.75" customHeight="1"/>
    <row r="10571" ht="18.75" customHeight="1"/>
    <row r="10572" ht="18.75" customHeight="1"/>
    <row r="10573" ht="18.75" customHeight="1"/>
    <row r="10574" ht="18.75" customHeight="1"/>
    <row r="10575" ht="18.75" customHeight="1"/>
    <row r="10576" ht="18.75" customHeight="1"/>
    <row r="10577" ht="18.75" customHeight="1"/>
    <row r="10578" ht="18.75" customHeight="1"/>
    <row r="10579" ht="18.75" customHeight="1"/>
    <row r="10580" ht="18.75" customHeight="1"/>
    <row r="10581" ht="18.75" customHeight="1"/>
    <row r="10582" ht="18.75" customHeight="1"/>
    <row r="10583" ht="18.75" customHeight="1"/>
    <row r="10584" ht="18.75" customHeight="1"/>
    <row r="10585" ht="18.75" customHeight="1"/>
    <row r="10586" ht="18.75" customHeight="1"/>
    <row r="10587" ht="18.75" customHeight="1"/>
    <row r="10588" ht="18.75" customHeight="1"/>
    <row r="10589" ht="18.75" customHeight="1"/>
    <row r="10590" ht="18.75" customHeight="1"/>
    <row r="10591" ht="18.75" customHeight="1"/>
    <row r="10592" ht="18.75" customHeight="1"/>
    <row r="10593" ht="18.75" customHeight="1"/>
    <row r="10594" ht="18.75" customHeight="1"/>
    <row r="10595" ht="18.75" customHeight="1"/>
    <row r="10596" ht="18.75" customHeight="1"/>
    <row r="10597" ht="18.75" customHeight="1"/>
    <row r="10598" ht="18.75" customHeight="1"/>
    <row r="10599" ht="18.75" customHeight="1"/>
    <row r="10600" ht="18.75" customHeight="1"/>
    <row r="10601" ht="18.75" customHeight="1"/>
    <row r="10602" ht="18.75" customHeight="1"/>
    <row r="10603" ht="18.75" customHeight="1"/>
    <row r="10604" ht="18.75" customHeight="1"/>
    <row r="10605" ht="18.75" customHeight="1"/>
    <row r="10606" ht="18.75" customHeight="1"/>
    <row r="10607" ht="18.75" customHeight="1"/>
    <row r="10608" ht="18.75" customHeight="1"/>
    <row r="10609" ht="18.75" customHeight="1"/>
    <row r="10610" ht="18.75" customHeight="1"/>
    <row r="10611" ht="18.75" customHeight="1"/>
    <row r="10612" ht="18.75" customHeight="1"/>
    <row r="10613" ht="18.75" customHeight="1"/>
    <row r="10614" ht="18.75" customHeight="1"/>
    <row r="10615" ht="18.75" customHeight="1"/>
    <row r="10616" ht="18.75" customHeight="1"/>
    <row r="10617" ht="18.75" customHeight="1"/>
    <row r="10618" ht="18.75" customHeight="1"/>
    <row r="10619" ht="18.75" customHeight="1"/>
    <row r="10620" ht="18.75" customHeight="1"/>
    <row r="10621" ht="18.75" customHeight="1"/>
    <row r="10622" ht="18.75" customHeight="1"/>
    <row r="10623" ht="18.75" customHeight="1"/>
    <row r="10624" ht="18.75" customHeight="1"/>
    <row r="10625" ht="18.75" customHeight="1"/>
    <row r="10626" ht="18.75" customHeight="1"/>
    <row r="10627" ht="18.75" customHeight="1"/>
    <row r="10628" ht="18.75" customHeight="1"/>
    <row r="10629" ht="18.75" customHeight="1"/>
    <row r="10630" ht="18.75" customHeight="1"/>
    <row r="10631" ht="18.75" customHeight="1"/>
    <row r="10632" ht="18.75" customHeight="1"/>
    <row r="10633" ht="18.75" customHeight="1"/>
    <row r="10634" ht="18.75" customHeight="1"/>
    <row r="10635" ht="18.75" customHeight="1"/>
    <row r="10636" ht="18.75" customHeight="1"/>
    <row r="10637" ht="18.75" customHeight="1"/>
    <row r="10638" ht="18.75" customHeight="1"/>
    <row r="10639" ht="18.75" customHeight="1"/>
    <row r="10640" ht="18.75" customHeight="1"/>
    <row r="10641" ht="18.75" customHeight="1"/>
    <row r="10642" ht="18.75" customHeight="1"/>
    <row r="10643" ht="18.75" customHeight="1"/>
    <row r="10644" ht="18.75" customHeight="1"/>
    <row r="10645" ht="18.75" customHeight="1"/>
    <row r="10646" ht="18.75" customHeight="1"/>
    <row r="10647" ht="18.75" customHeight="1"/>
    <row r="10648" ht="18.75" customHeight="1"/>
    <row r="10649" ht="18.75" customHeight="1"/>
    <row r="10650" ht="18.75" customHeight="1"/>
    <row r="10651" ht="18.75" customHeight="1"/>
    <row r="10652" ht="18.75" customHeight="1"/>
    <row r="10653" ht="18.75" customHeight="1"/>
    <row r="10654" ht="18.75" customHeight="1"/>
    <row r="10655" ht="18.75" customHeight="1"/>
    <row r="10656" ht="18.75" customHeight="1"/>
    <row r="10657" ht="18.75" customHeight="1"/>
    <row r="10658" ht="18.75" customHeight="1"/>
    <row r="10659" ht="18.75" customHeight="1"/>
    <row r="10660" ht="18.75" customHeight="1"/>
    <row r="10661" ht="18.75" customHeight="1"/>
    <row r="10662" ht="18.75" customHeight="1"/>
    <row r="10663" ht="18.75" customHeight="1"/>
    <row r="10664" ht="18.75" customHeight="1"/>
    <row r="10665" ht="18.75" customHeight="1"/>
    <row r="10666" ht="18.75" customHeight="1"/>
    <row r="10667" ht="18.75" customHeight="1"/>
    <row r="10668" ht="18.75" customHeight="1"/>
    <row r="10669" ht="18.75" customHeight="1"/>
    <row r="10670" ht="18.75" customHeight="1"/>
    <row r="10671" ht="18.75" customHeight="1"/>
    <row r="10672" ht="18.75" customHeight="1"/>
    <row r="10673" ht="18.75" customHeight="1"/>
    <row r="10674" ht="18.75" customHeight="1"/>
    <row r="10675" ht="18.75" customHeight="1"/>
    <row r="10676" ht="18.75" customHeight="1"/>
    <row r="10677" ht="18.75" customHeight="1"/>
    <row r="10678" ht="18.75" customHeight="1"/>
    <row r="10679" ht="18.75" customHeight="1"/>
    <row r="10680" ht="18.75" customHeight="1"/>
    <row r="10681" ht="18.75" customHeight="1"/>
    <row r="10682" ht="18.75" customHeight="1"/>
    <row r="10683" ht="18.75" customHeight="1"/>
    <row r="10684" ht="18.75" customHeight="1"/>
    <row r="10685" ht="18.75" customHeight="1"/>
    <row r="10686" ht="18.75" customHeight="1"/>
    <row r="10687" ht="18.75" customHeight="1"/>
    <row r="10688" ht="18.75" customHeight="1"/>
    <row r="10689" ht="18.75" customHeight="1"/>
    <row r="10690" ht="18.75" customHeight="1"/>
    <row r="10691" ht="18.75" customHeight="1"/>
    <row r="10692" ht="18.75" customHeight="1"/>
    <row r="10693" ht="18.75" customHeight="1"/>
    <row r="10694" ht="18.75" customHeight="1"/>
    <row r="10695" ht="18.75" customHeight="1"/>
    <row r="10696" ht="18.75" customHeight="1"/>
    <row r="10697" ht="18.75" customHeight="1"/>
    <row r="10698" ht="18.75" customHeight="1"/>
    <row r="10699" ht="18.75" customHeight="1"/>
    <row r="10700" ht="18.75" customHeight="1"/>
    <row r="10701" ht="18.75" customHeight="1"/>
    <row r="10702" ht="18.75" customHeight="1"/>
    <row r="10703" ht="18.75" customHeight="1"/>
    <row r="10704" ht="18.75" customHeight="1"/>
    <row r="10705" ht="18.75" customHeight="1"/>
    <row r="10706" ht="18.75" customHeight="1"/>
    <row r="10707" ht="18.75" customHeight="1"/>
    <row r="10708" ht="18.75" customHeight="1"/>
    <row r="10709" ht="18.75" customHeight="1"/>
    <row r="10710" ht="18.75" customHeight="1"/>
    <row r="10711" ht="18.75" customHeight="1"/>
    <row r="10712" ht="18.75" customHeight="1"/>
    <row r="10713" ht="18.75" customHeight="1"/>
    <row r="10714" ht="18.75" customHeight="1"/>
    <row r="10715" ht="18.75" customHeight="1"/>
    <row r="10716" ht="18.75" customHeight="1"/>
    <row r="10717" ht="18.75" customHeight="1"/>
    <row r="10718" ht="18.75" customHeight="1"/>
    <row r="10719" ht="18.75" customHeight="1"/>
    <row r="10720" ht="18.75" customHeight="1"/>
    <row r="10721" ht="18.75" customHeight="1"/>
    <row r="10722" ht="18.75" customHeight="1"/>
    <row r="10723" ht="18.75" customHeight="1"/>
    <row r="10724" ht="18.75" customHeight="1"/>
    <row r="10725" ht="18.75" customHeight="1"/>
    <row r="10726" ht="18.75" customHeight="1"/>
    <row r="10727" ht="18.75" customHeight="1"/>
    <row r="10728" ht="18.75" customHeight="1"/>
    <row r="10729" ht="18.75" customHeight="1"/>
    <row r="10730" ht="18.75" customHeight="1"/>
    <row r="10731" ht="18.75" customHeight="1"/>
    <row r="10732" ht="18.75" customHeight="1"/>
    <row r="10733" ht="18.75" customHeight="1"/>
    <row r="10734" ht="18.75" customHeight="1"/>
    <row r="10735" ht="18.75" customHeight="1"/>
    <row r="10736" ht="18.75" customHeight="1"/>
    <row r="10737" ht="18.75" customHeight="1"/>
    <row r="10738" ht="18.75" customHeight="1"/>
    <row r="10739" ht="18.75" customHeight="1"/>
    <row r="10740" ht="18.75" customHeight="1"/>
    <row r="10741" ht="18.75" customHeight="1"/>
    <row r="10742" ht="18.75" customHeight="1"/>
    <row r="10743" ht="18.75" customHeight="1"/>
    <row r="10744" ht="18.75" customHeight="1"/>
    <row r="10745" ht="18.75" customHeight="1"/>
    <row r="10746" ht="18.75" customHeight="1"/>
    <row r="10747" ht="18.75" customHeight="1"/>
    <row r="10748" ht="18.75" customHeight="1"/>
    <row r="10749" ht="18.75" customHeight="1"/>
    <row r="10750" ht="18.75" customHeight="1"/>
    <row r="10751" ht="18.75" customHeight="1"/>
    <row r="10752" ht="18.75" customHeight="1"/>
    <row r="10753" ht="18.75" customHeight="1"/>
    <row r="10754" ht="18.75" customHeight="1"/>
    <row r="10755" ht="18.75" customHeight="1"/>
    <row r="10756" ht="18.75" customHeight="1"/>
    <row r="10757" ht="18.75" customHeight="1"/>
    <row r="10758" ht="18.75" customHeight="1"/>
    <row r="10759" ht="18.75" customHeight="1"/>
    <row r="10760" ht="18.75" customHeight="1"/>
    <row r="10761" ht="18.75" customHeight="1"/>
    <row r="10762" ht="18.75" customHeight="1"/>
    <row r="10763" ht="18.75" customHeight="1"/>
    <row r="10764" ht="18.75" customHeight="1"/>
    <row r="10765" ht="18.75" customHeight="1"/>
    <row r="10766" ht="18.75" customHeight="1"/>
    <row r="10767" ht="18.75" customHeight="1"/>
    <row r="10768" ht="18.75" customHeight="1"/>
    <row r="10769" ht="18.75" customHeight="1"/>
    <row r="10770" ht="18.75" customHeight="1"/>
    <row r="10771" ht="18.75" customHeight="1"/>
    <row r="10772" ht="18.75" customHeight="1"/>
    <row r="10773" ht="18.75" customHeight="1"/>
    <row r="10774" ht="18.75" customHeight="1"/>
    <row r="10775" ht="18.75" customHeight="1"/>
    <row r="10776" ht="18.75" customHeight="1"/>
    <row r="10777" ht="18.75" customHeight="1"/>
    <row r="10778" ht="18.75" customHeight="1"/>
    <row r="10779" ht="18.75" customHeight="1"/>
    <row r="10780" ht="18.75" customHeight="1"/>
    <row r="10781" ht="18.75" customHeight="1"/>
    <row r="10782" ht="18.75" customHeight="1"/>
    <row r="10783" ht="18.75" customHeight="1"/>
    <row r="10784" ht="18.75" customHeight="1"/>
    <row r="10785" ht="18.75" customHeight="1"/>
    <row r="10786" ht="18.75" customHeight="1"/>
    <row r="10787" ht="18.75" customHeight="1"/>
    <row r="10788" ht="18.75" customHeight="1"/>
    <row r="10789" ht="18.75" customHeight="1"/>
    <row r="10790" ht="18.75" customHeight="1"/>
    <row r="10791" ht="18.75" customHeight="1"/>
    <row r="10792" ht="18.75" customHeight="1"/>
    <row r="10793" ht="18.75" customHeight="1"/>
    <row r="10794" ht="18.75" customHeight="1"/>
    <row r="10795" ht="18.75" customHeight="1"/>
    <row r="10796" ht="18.75" customHeight="1"/>
    <row r="10797" ht="18.75" customHeight="1"/>
    <row r="10798" ht="18.75" customHeight="1"/>
    <row r="10799" ht="18.75" customHeight="1"/>
    <row r="10800" ht="18.75" customHeight="1"/>
    <row r="10801" ht="18.75" customHeight="1"/>
    <row r="10802" ht="18.75" customHeight="1"/>
    <row r="10803" ht="18.75" customHeight="1"/>
    <row r="10804" ht="18.75" customHeight="1"/>
    <row r="10805" ht="18.75" customHeight="1"/>
    <row r="10806" ht="18.75" customHeight="1"/>
    <row r="10807" ht="18.75" customHeight="1"/>
    <row r="10808" ht="18.75" customHeight="1"/>
    <row r="10809" ht="18.75" customHeight="1"/>
    <row r="10810" ht="18.75" customHeight="1"/>
    <row r="10811" ht="18.75" customHeight="1"/>
    <row r="10812" ht="18.75" customHeight="1"/>
    <row r="10813" ht="18.75" customHeight="1"/>
    <row r="10814" ht="18.75" customHeight="1"/>
    <row r="10815" ht="18.75" customHeight="1"/>
    <row r="10816" ht="18.75" customHeight="1"/>
    <row r="10817" ht="18.75" customHeight="1"/>
    <row r="10818" ht="18.75" customHeight="1"/>
    <row r="10819" ht="18.75" customHeight="1"/>
    <row r="10820" ht="18.75" customHeight="1"/>
    <row r="10821" ht="18.75" customHeight="1"/>
    <row r="10822" ht="18.75" customHeight="1"/>
    <row r="10823" ht="18.75" customHeight="1"/>
    <row r="10824" ht="18.75" customHeight="1"/>
    <row r="10825" ht="18.75" customHeight="1"/>
    <row r="10826" ht="18.75" customHeight="1"/>
    <row r="10827" ht="18.75" customHeight="1"/>
    <row r="10828" ht="18.75" customHeight="1"/>
    <row r="10829" ht="18.75" customHeight="1"/>
    <row r="10830" ht="18.75" customHeight="1"/>
    <row r="10831" ht="18.75" customHeight="1"/>
    <row r="10832" ht="18.75" customHeight="1"/>
    <row r="10833" ht="18.75" customHeight="1"/>
    <row r="10834" ht="18.75" customHeight="1"/>
    <row r="10835" ht="18.75" customHeight="1"/>
    <row r="10836" ht="18.75" customHeight="1"/>
    <row r="10837" ht="18.75" customHeight="1"/>
    <row r="10838" ht="18.75" customHeight="1"/>
    <row r="10839" ht="18.75" customHeight="1"/>
    <row r="10840" ht="18.75" customHeight="1"/>
    <row r="10841" ht="18.75" customHeight="1"/>
    <row r="10842" ht="18.75" customHeight="1"/>
    <row r="10843" ht="18.75" customHeight="1"/>
    <row r="10844" ht="18.75" customHeight="1"/>
    <row r="10845" ht="18.75" customHeight="1"/>
    <row r="10846" ht="18.75" customHeight="1"/>
    <row r="10847" ht="18.75" customHeight="1"/>
    <row r="10848" ht="18.75" customHeight="1"/>
    <row r="10849" ht="18.75" customHeight="1"/>
    <row r="10850" ht="18.75" customHeight="1"/>
    <row r="10851" ht="18.75" customHeight="1"/>
    <row r="10852" ht="18.75" customHeight="1"/>
    <row r="10853" ht="18.75" customHeight="1"/>
    <row r="10854" ht="18.75" customHeight="1"/>
    <row r="10855" ht="18.75" customHeight="1"/>
    <row r="10856" ht="18.75" customHeight="1"/>
    <row r="10857" ht="18.75" customHeight="1"/>
    <row r="10858" ht="18.75" customHeight="1"/>
    <row r="10859" ht="18.75" customHeight="1"/>
    <row r="10860" ht="18.75" customHeight="1"/>
    <row r="10861" ht="18.75" customHeight="1"/>
    <row r="10862" ht="18.75" customHeight="1"/>
    <row r="10863" ht="18.75" customHeight="1"/>
    <row r="10864" ht="18.75" customHeight="1"/>
    <row r="10865" ht="18.75" customHeight="1"/>
    <row r="10866" ht="18.75" customHeight="1"/>
    <row r="10867" ht="18.75" customHeight="1"/>
    <row r="10868" ht="18.75" customHeight="1"/>
    <row r="10869" ht="18.75" customHeight="1"/>
    <row r="10870" ht="18.75" customHeight="1"/>
    <row r="10871" ht="18.75" customHeight="1"/>
    <row r="10872" ht="18.75" customHeight="1"/>
    <row r="10873" ht="18.75" customHeight="1"/>
    <row r="10874" ht="18.75" customHeight="1"/>
    <row r="10875" ht="18.75" customHeight="1"/>
    <row r="10876" ht="18.75" customHeight="1"/>
    <row r="10877" ht="18.75" customHeight="1"/>
    <row r="10878" ht="18.75" customHeight="1"/>
    <row r="10879" ht="18.75" customHeight="1"/>
    <row r="10880" ht="18.75" customHeight="1"/>
    <row r="10881" ht="18.75" customHeight="1"/>
    <row r="10882" ht="18.75" customHeight="1"/>
    <row r="10883" ht="18.75" customHeight="1"/>
    <row r="10884" ht="18.75" customHeight="1"/>
    <row r="10885" ht="18.75" customHeight="1"/>
    <row r="10886" ht="18.75" customHeight="1"/>
    <row r="10887" ht="18.75" customHeight="1"/>
    <row r="10888" ht="18.75" customHeight="1"/>
    <row r="10889" ht="18.75" customHeight="1"/>
    <row r="10890" ht="18.75" customHeight="1"/>
    <row r="10891" ht="18.75" customHeight="1"/>
    <row r="10892" ht="18.75" customHeight="1"/>
    <row r="10893" ht="18.75" customHeight="1"/>
    <row r="10894" ht="18.75" customHeight="1"/>
    <row r="10895" ht="18.75" customHeight="1"/>
    <row r="10896" ht="18.75" customHeight="1"/>
    <row r="10897" ht="18.75" customHeight="1"/>
    <row r="10898" ht="18.75" customHeight="1"/>
    <row r="10899" ht="18.75" customHeight="1"/>
    <row r="10900" ht="18.75" customHeight="1"/>
    <row r="10901" ht="18.75" customHeight="1"/>
    <row r="10902" ht="18.75" customHeight="1"/>
    <row r="10903" ht="18.75" customHeight="1"/>
    <row r="10904" ht="18.75" customHeight="1"/>
    <row r="10905" ht="18.75" customHeight="1"/>
    <row r="10906" ht="18.75" customHeight="1"/>
    <row r="10907" ht="18.75" customHeight="1"/>
    <row r="10908" ht="18.75" customHeight="1"/>
    <row r="10909" ht="18.75" customHeight="1"/>
    <row r="10910" ht="18.75" customHeight="1"/>
    <row r="10911" ht="18.75" customHeight="1"/>
    <row r="10912" ht="18.75" customHeight="1"/>
    <row r="10913" ht="18.75" customHeight="1"/>
    <row r="10914" ht="18.75" customHeight="1"/>
    <row r="10915" ht="18.75" customHeight="1"/>
    <row r="10916" ht="18.75" customHeight="1"/>
    <row r="10917" ht="18.75" customHeight="1"/>
    <row r="10918" ht="18.75" customHeight="1"/>
    <row r="10919" ht="18.75" customHeight="1"/>
    <row r="10920" ht="18.75" customHeight="1"/>
    <row r="10921" ht="18.75" customHeight="1"/>
    <row r="10922" ht="18.75" customHeight="1"/>
    <row r="10923" ht="18.75" customHeight="1"/>
    <row r="10924" ht="18.75" customHeight="1"/>
    <row r="10925" ht="18.75" customHeight="1"/>
    <row r="10926" ht="18.75" customHeight="1"/>
    <row r="10927" ht="18.75" customHeight="1"/>
    <row r="10928" ht="18.75" customHeight="1"/>
    <row r="10929" ht="18.75" customHeight="1"/>
    <row r="10930" ht="18.75" customHeight="1"/>
    <row r="10931" ht="18.75" customHeight="1"/>
    <row r="10932" ht="18.75" customHeight="1"/>
    <row r="10933" ht="18.75" customHeight="1"/>
    <row r="10934" ht="18.75" customHeight="1"/>
    <row r="10935" ht="18.75" customHeight="1"/>
    <row r="10936" ht="18.75" customHeight="1"/>
    <row r="10937" ht="18.75" customHeight="1"/>
    <row r="10938" ht="18.75" customHeight="1"/>
    <row r="10939" ht="18.75" customHeight="1"/>
    <row r="10940" ht="18.75" customHeight="1"/>
    <row r="10941" ht="18.75" customHeight="1"/>
    <row r="10942" ht="18.75" customHeight="1"/>
    <row r="10943" ht="18.75" customHeight="1"/>
    <row r="10944" ht="18.75" customHeight="1"/>
    <row r="10945" ht="18.75" customHeight="1"/>
    <row r="10946" ht="18.75" customHeight="1"/>
    <row r="10947" ht="18.75" customHeight="1"/>
    <row r="10948" ht="18.75" customHeight="1"/>
    <row r="10949" ht="18.75" customHeight="1"/>
    <row r="10950" ht="18.75" customHeight="1"/>
    <row r="10951" ht="18.75" customHeight="1"/>
    <row r="10952" ht="18.75" customHeight="1"/>
    <row r="10953" ht="18.75" customHeight="1"/>
    <row r="10954" ht="18.75" customHeight="1"/>
    <row r="10955" ht="18.75" customHeight="1"/>
    <row r="10956" ht="18.75" customHeight="1"/>
    <row r="10957" ht="18.75" customHeight="1"/>
    <row r="10958" ht="18.75" customHeight="1"/>
    <row r="10959" ht="18.75" customHeight="1"/>
    <row r="10960" ht="18.75" customHeight="1"/>
    <row r="10961" ht="18.75" customHeight="1"/>
    <row r="10962" ht="18.75" customHeight="1"/>
    <row r="10963" ht="18.75" customHeight="1"/>
    <row r="10964" ht="18.75" customHeight="1"/>
    <row r="10965" ht="18.75" customHeight="1"/>
    <row r="10966" ht="18.75" customHeight="1"/>
    <row r="10967" ht="18.75" customHeight="1"/>
    <row r="10968" ht="18.75" customHeight="1"/>
    <row r="10969" ht="18.75" customHeight="1"/>
    <row r="10970" ht="18.75" customHeight="1"/>
    <row r="10971" ht="18.75" customHeight="1"/>
    <row r="10972" ht="18.75" customHeight="1"/>
    <row r="10973" ht="18.75" customHeight="1"/>
    <row r="10974" ht="18.75" customHeight="1"/>
    <row r="10975" ht="18.75" customHeight="1"/>
    <row r="10976" ht="18.75" customHeight="1"/>
    <row r="10977" ht="18.75" customHeight="1"/>
    <row r="10978" ht="18.75" customHeight="1"/>
    <row r="10979" ht="18.75" customHeight="1"/>
    <row r="10980" ht="18.75" customHeight="1"/>
    <row r="10981" ht="18.75" customHeight="1"/>
    <row r="10982" ht="18.75" customHeight="1"/>
    <row r="10983" ht="18.75" customHeight="1"/>
    <row r="10984" ht="18.75" customHeight="1"/>
    <row r="10985" ht="18.75" customHeight="1"/>
    <row r="10986" ht="18.75" customHeight="1"/>
    <row r="10987" ht="18.75" customHeight="1"/>
    <row r="10988" ht="18.75" customHeight="1"/>
    <row r="10989" ht="18.75" customHeight="1"/>
    <row r="10990" ht="18.75" customHeight="1"/>
    <row r="10991" ht="18.75" customHeight="1"/>
    <row r="10992" ht="18.75" customHeight="1"/>
    <row r="10993" ht="18.75" customHeight="1"/>
    <row r="10994" ht="18.75" customHeight="1"/>
    <row r="10995" ht="18.75" customHeight="1"/>
    <row r="10996" ht="18.75" customHeight="1"/>
    <row r="10997" ht="18.75" customHeight="1"/>
    <row r="10998" ht="18.75" customHeight="1"/>
    <row r="10999" ht="18.75" customHeight="1"/>
    <row r="11000" ht="18.75" customHeight="1"/>
    <row r="11001" ht="18.75" customHeight="1"/>
    <row r="11002" ht="18.75" customHeight="1"/>
    <row r="11003" ht="18.75" customHeight="1"/>
    <row r="11004" ht="18.75" customHeight="1"/>
    <row r="11005" ht="18.75" customHeight="1"/>
    <row r="11006" ht="18.75" customHeight="1"/>
    <row r="11007" ht="18.75" customHeight="1"/>
    <row r="11008" ht="18.75" customHeight="1"/>
    <row r="11009" ht="18.75" customHeight="1"/>
    <row r="11010" ht="18.75" customHeight="1"/>
    <row r="11011" ht="18.75" customHeight="1"/>
    <row r="11012" ht="18.75" customHeight="1"/>
    <row r="11013" ht="18.75" customHeight="1"/>
    <row r="11014" ht="18.75" customHeight="1"/>
    <row r="11015" ht="18.75" customHeight="1"/>
    <row r="11016" ht="18.75" customHeight="1"/>
    <row r="11017" ht="18.75" customHeight="1"/>
    <row r="11018" ht="18.75" customHeight="1"/>
    <row r="11019" ht="18.75" customHeight="1"/>
    <row r="11020" ht="18.75" customHeight="1"/>
    <row r="11021" ht="18.75" customHeight="1"/>
    <row r="11022" ht="18.75" customHeight="1"/>
    <row r="11023" ht="18.75" customHeight="1"/>
    <row r="11024" ht="18.75" customHeight="1"/>
    <row r="11025" ht="18.75" customHeight="1"/>
    <row r="11026" ht="18.75" customHeight="1"/>
    <row r="11027" ht="18.75" customHeight="1"/>
    <row r="11028" ht="18.75" customHeight="1"/>
    <row r="11029" ht="18.75" customHeight="1"/>
    <row r="11030" ht="18.75" customHeight="1"/>
    <row r="11031" ht="18.75" customHeight="1"/>
    <row r="11032" ht="18.75" customHeight="1"/>
    <row r="11033" ht="18.75" customHeight="1"/>
    <row r="11034" ht="18.75" customHeight="1"/>
    <row r="11035" ht="18.75" customHeight="1"/>
    <row r="11036" ht="18.75" customHeight="1"/>
    <row r="11037" ht="18.75" customHeight="1"/>
    <row r="11038" ht="18.75" customHeight="1"/>
    <row r="11039" ht="18.75" customHeight="1"/>
    <row r="11040" ht="18.75" customHeight="1"/>
    <row r="11041" ht="18.75" customHeight="1"/>
    <row r="11042" ht="18.75" customHeight="1"/>
    <row r="11043" ht="18.75" customHeight="1"/>
    <row r="11044" ht="18.75" customHeight="1"/>
    <row r="11045" ht="18.75" customHeight="1"/>
    <row r="11046" ht="18.75" customHeight="1"/>
    <row r="11047" ht="18.75" customHeight="1"/>
    <row r="11048" ht="18.75" customHeight="1"/>
    <row r="11049" ht="18.75" customHeight="1"/>
    <row r="11050" ht="18.75" customHeight="1"/>
    <row r="11051" ht="18.75" customHeight="1"/>
    <row r="11052" ht="18.75" customHeight="1"/>
    <row r="11053" ht="18.75" customHeight="1"/>
    <row r="11054" ht="18.75" customHeight="1"/>
    <row r="11055" ht="18.75" customHeight="1"/>
    <row r="11056" ht="18.75" customHeight="1"/>
    <row r="11057" ht="18.75" customHeight="1"/>
    <row r="11058" ht="18.75" customHeight="1"/>
    <row r="11059" ht="18.75" customHeight="1"/>
    <row r="11060" ht="18.75" customHeight="1"/>
    <row r="11061" ht="18.75" customHeight="1"/>
    <row r="11062" ht="18.75" customHeight="1"/>
    <row r="11063" ht="18.75" customHeight="1"/>
    <row r="11064" ht="18.75" customHeight="1"/>
    <row r="11065" ht="18.75" customHeight="1"/>
    <row r="11066" ht="18.75" customHeight="1"/>
    <row r="11067" ht="18.75" customHeight="1"/>
    <row r="11068" ht="18.75" customHeight="1"/>
    <row r="11069" ht="18.75" customHeight="1"/>
    <row r="11070" ht="18.75" customHeight="1"/>
    <row r="11071" ht="18.75" customHeight="1"/>
    <row r="11072" ht="18.75" customHeight="1"/>
    <row r="11073" ht="18.75" customHeight="1"/>
    <row r="11074" ht="18.75" customHeight="1"/>
    <row r="11075" ht="18.75" customHeight="1"/>
    <row r="11076" ht="18.75" customHeight="1"/>
    <row r="11077" ht="18.75" customHeight="1"/>
    <row r="11078" ht="18.75" customHeight="1"/>
    <row r="11079" ht="18.75" customHeight="1"/>
    <row r="11080" ht="18.75" customHeight="1"/>
    <row r="11081" ht="18.75" customHeight="1"/>
    <row r="11082" ht="18.75" customHeight="1"/>
    <row r="11083" ht="18.75" customHeight="1"/>
    <row r="11084" ht="18.75" customHeight="1"/>
    <row r="11085" ht="18.75" customHeight="1"/>
    <row r="11086" ht="18.75" customHeight="1"/>
    <row r="11087" ht="18.75" customHeight="1"/>
    <row r="11088" ht="18.75" customHeight="1"/>
    <row r="11089" ht="18.75" customHeight="1"/>
    <row r="11090" ht="18.75" customHeight="1"/>
    <row r="11091" ht="18.75" customHeight="1"/>
    <row r="11092" ht="18.75" customHeight="1"/>
    <row r="11093" ht="18.75" customHeight="1"/>
    <row r="11094" ht="18.75" customHeight="1"/>
    <row r="11095" ht="18.75" customHeight="1"/>
    <row r="11096" ht="18.75" customHeight="1"/>
    <row r="11097" ht="18.75" customHeight="1"/>
    <row r="11098" ht="18.75" customHeight="1"/>
    <row r="11099" ht="18.75" customHeight="1"/>
    <row r="11100" ht="18.75" customHeight="1"/>
    <row r="11101" ht="18.75" customHeight="1"/>
    <row r="11102" ht="18.75" customHeight="1"/>
    <row r="11103" ht="18.75" customHeight="1"/>
    <row r="11104" ht="18.75" customHeight="1"/>
    <row r="11105" ht="18.75" customHeight="1"/>
    <row r="11106" ht="18.75" customHeight="1"/>
    <row r="11107" ht="18.75" customHeight="1"/>
    <row r="11108" ht="18.75" customHeight="1"/>
    <row r="11109" ht="18.75" customHeight="1"/>
    <row r="11110" ht="18.75" customHeight="1"/>
    <row r="11111" ht="18.75" customHeight="1"/>
    <row r="11112" ht="18.75" customHeight="1"/>
    <row r="11113" ht="18.75" customHeight="1"/>
    <row r="11114" ht="18.75" customHeight="1"/>
    <row r="11115" ht="18.75" customHeight="1"/>
    <row r="11116" ht="18.75" customHeight="1"/>
    <row r="11117" ht="18.75" customHeight="1"/>
    <row r="11118" ht="18.75" customHeight="1"/>
    <row r="11119" ht="18.75" customHeight="1"/>
    <row r="11120" ht="18.75" customHeight="1"/>
    <row r="11121" ht="18.75" customHeight="1"/>
    <row r="11122" ht="18.75" customHeight="1"/>
    <row r="11123" ht="18.75" customHeight="1"/>
    <row r="11124" ht="18.75" customHeight="1"/>
    <row r="11125" ht="18.75" customHeight="1"/>
    <row r="11126" ht="18.75" customHeight="1"/>
    <row r="11127" ht="18.75" customHeight="1"/>
    <row r="11128" ht="18.75" customHeight="1"/>
    <row r="11129" ht="18.75" customHeight="1"/>
    <row r="11130" ht="18.75" customHeight="1"/>
    <row r="11131" ht="18.75" customHeight="1"/>
    <row r="11132" ht="18.75" customHeight="1"/>
    <row r="11133" ht="18.75" customHeight="1"/>
    <row r="11134" ht="18.75" customHeight="1"/>
    <row r="11135" ht="18.75" customHeight="1"/>
    <row r="11136" ht="18.75" customHeight="1"/>
    <row r="11137" ht="18.75" customHeight="1"/>
    <row r="11138" ht="18.75" customHeight="1"/>
    <row r="11139" ht="18.75" customHeight="1"/>
    <row r="11140" ht="18.75" customHeight="1"/>
    <row r="11141" ht="18.75" customHeight="1"/>
    <row r="11142" ht="18.75" customHeight="1"/>
    <row r="11143" ht="18.75" customHeight="1"/>
    <row r="11144" ht="18.75" customHeight="1"/>
    <row r="11145" ht="18.75" customHeight="1"/>
    <row r="11146" ht="18.75" customHeight="1"/>
    <row r="11147" ht="18.75" customHeight="1"/>
    <row r="11148" ht="18.75" customHeight="1"/>
    <row r="11149" ht="18.75" customHeight="1"/>
    <row r="11150" ht="18.75" customHeight="1"/>
    <row r="11151" ht="18.75" customHeight="1"/>
    <row r="11152" ht="18.75" customHeight="1"/>
    <row r="11153" ht="18.75" customHeight="1"/>
    <row r="11154" ht="18.75" customHeight="1"/>
    <row r="11155" ht="18.75" customHeight="1"/>
    <row r="11156" ht="18.75" customHeight="1"/>
    <row r="11157" ht="18.75" customHeight="1"/>
    <row r="11158" ht="18.75" customHeight="1"/>
    <row r="11159" ht="18.75" customHeight="1"/>
    <row r="11160" ht="18.75" customHeight="1"/>
    <row r="11161" ht="18.75" customHeight="1"/>
    <row r="11162" ht="18.75" customHeight="1"/>
    <row r="11163" ht="18.75" customHeight="1"/>
    <row r="11164" ht="18.75" customHeight="1"/>
    <row r="11165" ht="18.75" customHeight="1"/>
    <row r="11166" ht="18.75" customHeight="1"/>
    <row r="11167" ht="18.75" customHeight="1"/>
    <row r="11168" ht="18.75" customHeight="1"/>
    <row r="11169" ht="18.75" customHeight="1"/>
    <row r="11170" ht="18.75" customHeight="1"/>
    <row r="11171" ht="18.75" customHeight="1"/>
    <row r="11172" ht="18.75" customHeight="1"/>
    <row r="11173" ht="18.75" customHeight="1"/>
    <row r="11174" ht="18.75" customHeight="1"/>
    <row r="11175" ht="18.75" customHeight="1"/>
    <row r="11176" ht="18.75" customHeight="1"/>
    <row r="11177" ht="18.75" customHeight="1"/>
    <row r="11178" ht="18.75" customHeight="1"/>
    <row r="11179" ht="18.75" customHeight="1"/>
    <row r="11180" ht="18.75" customHeight="1"/>
    <row r="11181" ht="18.75" customHeight="1"/>
    <row r="11182" ht="18.75" customHeight="1"/>
    <row r="11183" ht="18.75" customHeight="1"/>
    <row r="11184" ht="18.75" customHeight="1"/>
    <row r="11185" ht="18.75" customHeight="1"/>
    <row r="11186" ht="18.75" customHeight="1"/>
    <row r="11187" ht="18.75" customHeight="1"/>
    <row r="11188" ht="18.75" customHeight="1"/>
    <row r="11189" ht="18.75" customHeight="1"/>
    <row r="11190" ht="18.75" customHeight="1"/>
    <row r="11191" ht="18.75" customHeight="1"/>
    <row r="11192" ht="18.75" customHeight="1"/>
    <row r="11193" ht="18.75" customHeight="1"/>
    <row r="11194" ht="18.75" customHeight="1"/>
    <row r="11195" ht="18.75" customHeight="1"/>
    <row r="11196" ht="18.75" customHeight="1"/>
    <row r="11197" ht="18.75" customHeight="1"/>
    <row r="11198" ht="18.75" customHeight="1"/>
    <row r="11199" ht="18.75" customHeight="1"/>
    <row r="11200" ht="18.75" customHeight="1"/>
    <row r="11201" ht="18.75" customHeight="1"/>
    <row r="11202" ht="18.75" customHeight="1"/>
    <row r="11203" ht="18.75" customHeight="1"/>
    <row r="11204" ht="18.75" customHeight="1"/>
    <row r="11205" ht="18.75" customHeight="1"/>
    <row r="11206" ht="18.75" customHeight="1"/>
    <row r="11207" ht="18.75" customHeight="1"/>
    <row r="11208" ht="18.75" customHeight="1"/>
    <row r="11209" ht="18.75" customHeight="1"/>
    <row r="11210" ht="18.75" customHeight="1"/>
    <row r="11211" ht="18.75" customHeight="1"/>
    <row r="11212" ht="18.75" customHeight="1"/>
    <row r="11213" ht="18.75" customHeight="1"/>
    <row r="11214" ht="18.75" customHeight="1"/>
    <row r="11215" ht="18.75" customHeight="1"/>
    <row r="11216" ht="18.75" customHeight="1"/>
    <row r="11217" ht="18.75" customHeight="1"/>
    <row r="11218" ht="18.75" customHeight="1"/>
    <row r="11219" ht="18.75" customHeight="1"/>
    <row r="11220" ht="18.75" customHeight="1"/>
    <row r="11221" ht="18.75" customHeight="1"/>
    <row r="11222" ht="18.75" customHeight="1"/>
    <row r="11223" ht="18.75" customHeight="1"/>
    <row r="11224" ht="18.75" customHeight="1"/>
    <row r="11225" ht="18.75" customHeight="1"/>
    <row r="11226" ht="18.75" customHeight="1"/>
    <row r="11227" ht="18.75" customHeight="1"/>
    <row r="11228" ht="18.75" customHeight="1"/>
    <row r="11229" ht="18.75" customHeight="1"/>
    <row r="11230" ht="18.75" customHeight="1"/>
    <row r="11231" ht="18.75" customHeight="1"/>
    <row r="11232" ht="18.75" customHeight="1"/>
    <row r="11233" ht="18.75" customHeight="1"/>
    <row r="11234" ht="18.75" customHeight="1"/>
    <row r="11235" ht="18.75" customHeight="1"/>
    <row r="11236" ht="18.75" customHeight="1"/>
    <row r="11237" ht="18.75" customHeight="1"/>
    <row r="11238" ht="18.75" customHeight="1"/>
    <row r="11239" ht="18.75" customHeight="1"/>
    <row r="11240" ht="18.75" customHeight="1"/>
    <row r="11241" ht="18.75" customHeight="1"/>
    <row r="11242" ht="18.75" customHeight="1"/>
    <row r="11243" ht="18.75" customHeight="1"/>
    <row r="11244" ht="18.75" customHeight="1"/>
    <row r="11245" ht="18.75" customHeight="1"/>
    <row r="11246" ht="18.75" customHeight="1"/>
    <row r="11247" ht="18.75" customHeight="1"/>
    <row r="11248" ht="18.75" customHeight="1"/>
    <row r="11249" ht="18.75" customHeight="1"/>
    <row r="11250" ht="18.75" customHeight="1"/>
    <row r="11251" ht="18.75" customHeight="1"/>
    <row r="11252" ht="18.75" customHeight="1"/>
    <row r="11253" ht="18.75" customHeight="1"/>
    <row r="11254" ht="18.75" customHeight="1"/>
    <row r="11255" ht="18.75" customHeight="1"/>
    <row r="11256" ht="18.75" customHeight="1"/>
    <row r="11257" ht="18.75" customHeight="1"/>
    <row r="11258" ht="18.75" customHeight="1"/>
    <row r="11259" ht="18.75" customHeight="1"/>
    <row r="11260" ht="18.75" customHeight="1"/>
    <row r="11261" ht="18.75" customHeight="1"/>
    <row r="11262" ht="18.75" customHeight="1"/>
    <row r="11263" ht="18.75" customHeight="1"/>
    <row r="11264" ht="18.75" customHeight="1"/>
    <row r="11265" ht="18.75" customHeight="1"/>
    <row r="11266" ht="18.75" customHeight="1"/>
    <row r="11267" ht="18.75" customHeight="1"/>
    <row r="11268" ht="18.75" customHeight="1"/>
    <row r="11269" ht="18.75" customHeight="1"/>
    <row r="11270" ht="18.75" customHeight="1"/>
    <row r="11271" ht="18.75" customHeight="1"/>
    <row r="11272" ht="18.75" customHeight="1"/>
    <row r="11273" ht="18.75" customHeight="1"/>
    <row r="11274" ht="18.75" customHeight="1"/>
    <row r="11275" ht="18.75" customHeight="1"/>
    <row r="11276" ht="18.75" customHeight="1"/>
    <row r="11277" ht="18.75" customHeight="1"/>
    <row r="11278" ht="18.75" customHeight="1"/>
    <row r="11279" ht="18.75" customHeight="1"/>
    <row r="11280" ht="18.75" customHeight="1"/>
    <row r="11281" ht="18.75" customHeight="1"/>
    <row r="11282" ht="18.75" customHeight="1"/>
    <row r="11283" ht="18.75" customHeight="1"/>
    <row r="11284" ht="18.75" customHeight="1"/>
    <row r="11285" ht="18.75" customHeight="1"/>
    <row r="11286" ht="18.75" customHeight="1"/>
    <row r="11287" ht="18.75" customHeight="1"/>
    <row r="11288" ht="18.75" customHeight="1"/>
    <row r="11289" ht="18.75" customHeight="1"/>
    <row r="11290" ht="18.75" customHeight="1"/>
    <row r="11291" ht="18.75" customHeight="1"/>
    <row r="11292" ht="18.75" customHeight="1"/>
    <row r="11293" ht="18.75" customHeight="1"/>
    <row r="11294" ht="18.75" customHeight="1"/>
    <row r="11295" ht="18.75" customHeight="1"/>
    <row r="11296" ht="18.75" customHeight="1"/>
    <row r="11297" ht="18.75" customHeight="1"/>
    <row r="11298" ht="18.75" customHeight="1"/>
    <row r="11299" ht="18.75" customHeight="1"/>
    <row r="11300" ht="18.75" customHeight="1"/>
    <row r="11301" ht="18.75" customHeight="1"/>
    <row r="11302" ht="18.75" customHeight="1"/>
    <row r="11303" ht="18.75" customHeight="1"/>
    <row r="11304" ht="18.75" customHeight="1"/>
    <row r="11305" ht="18.75" customHeight="1"/>
    <row r="11306" ht="18.75" customHeight="1"/>
    <row r="11307" ht="18.75" customHeight="1"/>
    <row r="11308" ht="18.75" customHeight="1"/>
    <row r="11309" ht="18.75" customHeight="1"/>
    <row r="11310" ht="18.75" customHeight="1"/>
    <row r="11311" ht="18.75" customHeight="1"/>
    <row r="11312" ht="18.75" customHeight="1"/>
    <row r="11313" ht="18.75" customHeight="1"/>
    <row r="11314" ht="18.75" customHeight="1"/>
    <row r="11315" ht="18.75" customHeight="1"/>
    <row r="11316" ht="18.75" customHeight="1"/>
    <row r="11317" ht="18.75" customHeight="1"/>
    <row r="11318" ht="18.75" customHeight="1"/>
    <row r="11319" ht="18.75" customHeight="1"/>
    <row r="11320" ht="18.75" customHeight="1"/>
    <row r="11321" ht="18.75" customHeight="1"/>
    <row r="11322" ht="18.75" customHeight="1"/>
    <row r="11323" ht="18.75" customHeight="1"/>
    <row r="11324" ht="18.75" customHeight="1"/>
    <row r="11325" ht="18.75" customHeight="1"/>
    <row r="11326" ht="18.75" customHeight="1"/>
    <row r="11327" ht="18.75" customHeight="1"/>
    <row r="11328" ht="18.75" customHeight="1"/>
    <row r="11329" ht="18.75" customHeight="1"/>
    <row r="11330" ht="18.75" customHeight="1"/>
    <row r="11331" ht="18.75" customHeight="1"/>
    <row r="11332" ht="18.75" customHeight="1"/>
    <row r="11333" ht="18.75" customHeight="1"/>
    <row r="11334" ht="18.75" customHeight="1"/>
    <row r="11335" ht="18.75" customHeight="1"/>
    <row r="11336" ht="18.75" customHeight="1"/>
    <row r="11337" ht="18.75" customHeight="1"/>
    <row r="11338" ht="18.75" customHeight="1"/>
    <row r="11339" ht="18.75" customHeight="1"/>
    <row r="11340" ht="18.75" customHeight="1"/>
    <row r="11341" ht="18.75" customHeight="1"/>
    <row r="11342" ht="18.75" customHeight="1"/>
    <row r="11343" ht="18.75" customHeight="1"/>
    <row r="11344" ht="18.75" customHeight="1"/>
    <row r="11345" ht="18.75" customHeight="1"/>
    <row r="11346" ht="18.75" customHeight="1"/>
    <row r="11347" ht="18.75" customHeight="1"/>
    <row r="11348" ht="18.75" customHeight="1"/>
    <row r="11349" ht="18.75" customHeight="1"/>
    <row r="11350" ht="18.75" customHeight="1"/>
    <row r="11351" ht="18.75" customHeight="1"/>
    <row r="11352" ht="18.75" customHeight="1"/>
    <row r="11353" ht="18.75" customHeight="1"/>
    <row r="11354" ht="18.75" customHeight="1"/>
    <row r="11355" ht="18.75" customHeight="1"/>
    <row r="11356" ht="18.75" customHeight="1"/>
    <row r="11357" ht="18.75" customHeight="1"/>
    <row r="11358" ht="18.75" customHeight="1"/>
    <row r="11359" ht="18.75" customHeight="1"/>
    <row r="11360" ht="18.75" customHeight="1"/>
    <row r="11361" ht="18.75" customHeight="1"/>
    <row r="11362" ht="18.75" customHeight="1"/>
    <row r="11363" ht="18.75" customHeight="1"/>
    <row r="11364" ht="18.75" customHeight="1"/>
    <row r="11365" ht="18.75" customHeight="1"/>
    <row r="11366" ht="18.75" customHeight="1"/>
    <row r="11367" ht="18.75" customHeight="1"/>
    <row r="11368" ht="18.75" customHeight="1"/>
    <row r="11369" ht="18.75" customHeight="1"/>
    <row r="11370" ht="18.75" customHeight="1"/>
    <row r="11371" ht="18.75" customHeight="1"/>
    <row r="11372" ht="18.75" customHeight="1"/>
    <row r="11373" ht="18.75" customHeight="1"/>
    <row r="11374" ht="18.75" customHeight="1"/>
    <row r="11375" ht="18.75" customHeight="1"/>
    <row r="11376" ht="18.75" customHeight="1"/>
    <row r="11377" ht="18.75" customHeight="1"/>
    <row r="11378" ht="18.75" customHeight="1"/>
    <row r="11379" ht="18.75" customHeight="1"/>
    <row r="11380" ht="18.75" customHeight="1"/>
    <row r="11381" ht="18.75" customHeight="1"/>
    <row r="11382" ht="18.75" customHeight="1"/>
    <row r="11383" ht="18.75" customHeight="1"/>
    <row r="11384" ht="18.75" customHeight="1"/>
    <row r="11385" ht="18.75" customHeight="1"/>
    <row r="11386" ht="18.75" customHeight="1"/>
    <row r="11387" ht="18.75" customHeight="1"/>
    <row r="11388" ht="18.75" customHeight="1"/>
    <row r="11389" ht="18.75" customHeight="1"/>
    <row r="11390" ht="18.75" customHeight="1"/>
    <row r="11391" ht="18.75" customHeight="1"/>
    <row r="11392" ht="18.75" customHeight="1"/>
    <row r="11393" ht="18.75" customHeight="1"/>
    <row r="11394" ht="18.75" customHeight="1"/>
    <row r="11395" ht="18.75" customHeight="1"/>
    <row r="11396" ht="18.75" customHeight="1"/>
    <row r="11397" ht="18.75" customHeight="1"/>
    <row r="11398" ht="18.75" customHeight="1"/>
    <row r="11399" ht="18.75" customHeight="1"/>
    <row r="11400" ht="18.75" customHeight="1"/>
    <row r="11401" ht="18.75" customHeight="1"/>
    <row r="11402" ht="18.75" customHeight="1"/>
    <row r="11403" ht="18.75" customHeight="1"/>
    <row r="11404" ht="18.75" customHeight="1"/>
    <row r="11405" ht="18.75" customHeight="1"/>
    <row r="11406" ht="18.75" customHeight="1"/>
    <row r="11407" ht="18.75" customHeight="1"/>
    <row r="11408" ht="18.75" customHeight="1"/>
    <row r="11409" ht="18.75" customHeight="1"/>
    <row r="11410" ht="18.75" customHeight="1"/>
    <row r="11411" ht="18.75" customHeight="1"/>
    <row r="11412" ht="18.75" customHeight="1"/>
    <row r="11413" ht="18.75" customHeight="1"/>
    <row r="11414" ht="18.75" customHeight="1"/>
    <row r="11415" ht="18.75" customHeight="1"/>
    <row r="11416" ht="18.75" customHeight="1"/>
    <row r="11417" ht="18.75" customHeight="1"/>
    <row r="11418" ht="18.75" customHeight="1"/>
    <row r="11419" ht="18.75" customHeight="1"/>
    <row r="11420" ht="18.75" customHeight="1"/>
    <row r="11421" ht="18.75" customHeight="1"/>
    <row r="11422" ht="18.75" customHeight="1"/>
    <row r="11423" ht="18.75" customHeight="1"/>
    <row r="11424" ht="18.75" customHeight="1"/>
    <row r="11425" ht="18.75" customHeight="1"/>
    <row r="11426" ht="18.75" customHeight="1"/>
    <row r="11427" ht="18.75" customHeight="1"/>
    <row r="11428" ht="18.75" customHeight="1"/>
    <row r="11429" ht="18.75" customHeight="1"/>
    <row r="11430" ht="18.75" customHeight="1"/>
    <row r="11431" ht="18.75" customHeight="1"/>
    <row r="11432" ht="18.75" customHeight="1"/>
    <row r="11433" ht="18.75" customHeight="1"/>
    <row r="11434" ht="18.75" customHeight="1"/>
    <row r="11435" ht="18.75" customHeight="1"/>
    <row r="11436" ht="18.75" customHeight="1"/>
    <row r="11437" ht="18.75" customHeight="1"/>
    <row r="11438" ht="18.75" customHeight="1"/>
    <row r="11439" ht="18.75" customHeight="1"/>
    <row r="11440" ht="18.75" customHeight="1"/>
    <row r="11441" ht="18.75" customHeight="1"/>
    <row r="11442" ht="18.75" customHeight="1"/>
    <row r="11443" ht="18.75" customHeight="1"/>
    <row r="11444" ht="18.75" customHeight="1"/>
    <row r="11445" ht="18.75" customHeight="1"/>
    <row r="11446" ht="18.75" customHeight="1"/>
    <row r="11447" ht="18.75" customHeight="1"/>
    <row r="11448" ht="18.75" customHeight="1"/>
    <row r="11449" ht="18.75" customHeight="1"/>
    <row r="11450" ht="18.75" customHeight="1"/>
    <row r="11451" ht="18.75" customHeight="1"/>
    <row r="11452" ht="18.75" customHeight="1"/>
    <row r="11453" ht="18.75" customHeight="1"/>
    <row r="11454" ht="18.75" customHeight="1"/>
    <row r="11455" ht="18.75" customHeight="1"/>
    <row r="11456" ht="18.75" customHeight="1"/>
    <row r="11457" ht="18.75" customHeight="1"/>
    <row r="11458" ht="18.75" customHeight="1"/>
    <row r="11459" ht="18.75" customHeight="1"/>
    <row r="11460" ht="18.75" customHeight="1"/>
    <row r="11461" ht="18.75" customHeight="1"/>
    <row r="11462" ht="18.75" customHeight="1"/>
    <row r="11463" ht="18.75" customHeight="1"/>
    <row r="11464" ht="18.75" customHeight="1"/>
    <row r="11465" ht="18.75" customHeight="1"/>
    <row r="11466" ht="18.75" customHeight="1"/>
    <row r="11467" ht="18.75" customHeight="1"/>
    <row r="11468" ht="18.75" customHeight="1"/>
    <row r="11469" ht="18.75" customHeight="1"/>
    <row r="11470" ht="18.75" customHeight="1"/>
    <row r="11471" ht="18.75" customHeight="1"/>
    <row r="11472" ht="18.75" customHeight="1"/>
    <row r="11473" ht="18.75" customHeight="1"/>
    <row r="11474" ht="18.75" customHeight="1"/>
    <row r="11475" ht="18.75" customHeight="1"/>
    <row r="11476" ht="18.75" customHeight="1"/>
    <row r="11477" ht="18.75" customHeight="1"/>
    <row r="11478" ht="18.75" customHeight="1"/>
    <row r="11479" ht="18.75" customHeight="1"/>
    <row r="11480" ht="18.75" customHeight="1"/>
    <row r="11481" ht="18.75" customHeight="1"/>
    <row r="11482" ht="18.75" customHeight="1"/>
    <row r="11483" ht="18.75" customHeight="1"/>
    <row r="11484" ht="18.75" customHeight="1"/>
    <row r="11485" ht="18.75" customHeight="1"/>
    <row r="11486" ht="18.75" customHeight="1"/>
    <row r="11487" ht="18.75" customHeight="1"/>
    <row r="11488" ht="18.75" customHeight="1"/>
    <row r="11489" ht="18.75" customHeight="1"/>
    <row r="11490" ht="18.75" customHeight="1"/>
    <row r="11491" ht="18.75" customHeight="1"/>
    <row r="11492" ht="18.75" customHeight="1"/>
    <row r="11493" ht="18.75" customHeight="1"/>
    <row r="11494" ht="18.75" customHeight="1"/>
    <row r="11495" ht="18.75" customHeight="1"/>
    <row r="11496" ht="18.75" customHeight="1"/>
    <row r="11497" ht="18.75" customHeight="1"/>
    <row r="11498" ht="18.75" customHeight="1"/>
    <row r="11499" ht="18.75" customHeight="1"/>
    <row r="11500" ht="18.75" customHeight="1"/>
    <row r="11501" ht="18.75" customHeight="1"/>
    <row r="11502" ht="18.75" customHeight="1"/>
    <row r="11503" ht="18.75" customHeight="1"/>
    <row r="11504" ht="18.75" customHeight="1"/>
    <row r="11505" ht="18.75" customHeight="1"/>
    <row r="11506" ht="18.75" customHeight="1"/>
    <row r="11507" ht="18.75" customHeight="1"/>
    <row r="11508" ht="18.75" customHeight="1"/>
    <row r="11509" ht="18.75" customHeight="1"/>
    <row r="11510" ht="18.75" customHeight="1"/>
    <row r="11511" ht="18.75" customHeight="1"/>
    <row r="11512" ht="18.75" customHeight="1"/>
    <row r="11513" ht="18.75" customHeight="1"/>
    <row r="11514" ht="18.75" customHeight="1"/>
    <row r="11515" ht="18.75" customHeight="1"/>
    <row r="11516" ht="18.75" customHeight="1"/>
    <row r="11517" ht="18.75" customHeight="1"/>
    <row r="11518" ht="18.75" customHeight="1"/>
    <row r="11519" ht="18.75" customHeight="1"/>
    <row r="11520" ht="18.75" customHeight="1"/>
    <row r="11521" ht="18.75" customHeight="1"/>
    <row r="11522" ht="18.75" customHeight="1"/>
    <row r="11523" ht="18.75" customHeight="1"/>
    <row r="11524" ht="18.75" customHeight="1"/>
    <row r="11525" ht="18.75" customHeight="1"/>
    <row r="11526" ht="18.75" customHeight="1"/>
    <row r="11527" ht="18.75" customHeight="1"/>
    <row r="11528" ht="18.75" customHeight="1"/>
    <row r="11529" ht="18.75" customHeight="1"/>
    <row r="11530" ht="18.75" customHeight="1"/>
    <row r="11531" ht="18.75" customHeight="1"/>
    <row r="11532" ht="18.75" customHeight="1"/>
    <row r="11533" ht="18.75" customHeight="1"/>
    <row r="11534" ht="18.75" customHeight="1"/>
    <row r="11535" ht="18.75" customHeight="1"/>
    <row r="11536" ht="18.75" customHeight="1"/>
    <row r="11537" ht="18.75" customHeight="1"/>
    <row r="11538" ht="18.75" customHeight="1"/>
    <row r="11539" ht="18.75" customHeight="1"/>
    <row r="11540" ht="18.75" customHeight="1"/>
    <row r="11541" ht="18.75" customHeight="1"/>
    <row r="11542" ht="18.75" customHeight="1"/>
    <row r="11543" ht="18.75" customHeight="1"/>
    <row r="11544" ht="18.75" customHeight="1"/>
    <row r="11545" ht="18.75" customHeight="1"/>
    <row r="11546" ht="18.75" customHeight="1"/>
    <row r="11547" ht="18.75" customHeight="1"/>
    <row r="11548" ht="18.75" customHeight="1"/>
    <row r="11549" ht="18.75" customHeight="1"/>
    <row r="11550" ht="18.75" customHeight="1"/>
    <row r="11551" ht="18.75" customHeight="1"/>
    <row r="11552" ht="18.75" customHeight="1"/>
    <row r="11553" ht="18.75" customHeight="1"/>
    <row r="11554" ht="18.75" customHeight="1"/>
    <row r="11555" ht="18.75" customHeight="1"/>
    <row r="11556" ht="18.75" customHeight="1"/>
    <row r="11557" ht="18.75" customHeight="1"/>
    <row r="11558" ht="18.75" customHeight="1"/>
    <row r="11559" ht="18.75" customHeight="1"/>
    <row r="11560" ht="18.75" customHeight="1"/>
    <row r="11561" ht="18.75" customHeight="1"/>
    <row r="11562" ht="18.75" customHeight="1"/>
    <row r="11563" ht="18.75" customHeight="1"/>
    <row r="11564" ht="18.75" customHeight="1"/>
    <row r="11565" ht="18.75" customHeight="1"/>
    <row r="11566" ht="18.75" customHeight="1"/>
    <row r="11567" ht="18.75" customHeight="1"/>
    <row r="11568" ht="18.75" customHeight="1"/>
    <row r="11569" ht="18.75" customHeight="1"/>
    <row r="11570" ht="18.75" customHeight="1"/>
    <row r="11571" ht="18.75" customHeight="1"/>
    <row r="11572" ht="18.75" customHeight="1"/>
    <row r="11573" ht="18.75" customHeight="1"/>
    <row r="11574" ht="18.75" customHeight="1"/>
    <row r="11575" ht="18.75" customHeight="1"/>
    <row r="11576" ht="18.75" customHeight="1"/>
    <row r="11577" ht="18.75" customHeight="1"/>
    <row r="11578" ht="18.75" customHeight="1"/>
    <row r="11579" ht="18.75" customHeight="1"/>
    <row r="11580" ht="18.75" customHeight="1"/>
    <row r="11581" ht="18.75" customHeight="1"/>
    <row r="11582" ht="18.75" customHeight="1"/>
    <row r="11583" ht="18.75" customHeight="1"/>
    <row r="11584" ht="18.75" customHeight="1"/>
    <row r="11585" ht="18.75" customHeight="1"/>
    <row r="11586" ht="18.75" customHeight="1"/>
    <row r="11587" ht="18.75" customHeight="1"/>
    <row r="11588" ht="18.75" customHeight="1"/>
    <row r="11589" ht="18.75" customHeight="1"/>
    <row r="11590" ht="18.75" customHeight="1"/>
    <row r="11591" ht="18.75" customHeight="1"/>
    <row r="11592" ht="18.75" customHeight="1"/>
    <row r="11593" ht="18.75" customHeight="1"/>
    <row r="11594" ht="18.75" customHeight="1"/>
    <row r="11595" ht="18.75" customHeight="1"/>
    <row r="11596" ht="18.75" customHeight="1"/>
    <row r="11597" ht="18.75" customHeight="1"/>
    <row r="11598" ht="18.75" customHeight="1"/>
    <row r="11599" ht="18.75" customHeight="1"/>
    <row r="11600" ht="18.75" customHeight="1"/>
    <row r="11601" ht="18.75" customHeight="1"/>
    <row r="11602" ht="18.75" customHeight="1"/>
    <row r="11603" ht="18.75" customHeight="1"/>
    <row r="11604" ht="18.75" customHeight="1"/>
    <row r="11605" ht="18.75" customHeight="1"/>
    <row r="11606" ht="18.75" customHeight="1"/>
    <row r="11607" ht="18.75" customHeight="1"/>
    <row r="11608" ht="18.75" customHeight="1"/>
    <row r="11609" ht="18.75" customHeight="1"/>
    <row r="11610" ht="18.75" customHeight="1"/>
    <row r="11611" ht="18.75" customHeight="1"/>
    <row r="11612" ht="18.75" customHeight="1"/>
    <row r="11613" ht="18.75" customHeight="1"/>
    <row r="11614" ht="18.75" customHeight="1"/>
    <row r="11615" ht="18.75" customHeight="1"/>
    <row r="11616" ht="18.75" customHeight="1"/>
    <row r="11617" ht="18.75" customHeight="1"/>
    <row r="11618" ht="18.75" customHeight="1"/>
    <row r="11619" ht="18.75" customHeight="1"/>
    <row r="11620" ht="18.75" customHeight="1"/>
    <row r="11621" ht="18.75" customHeight="1"/>
    <row r="11622" ht="18.75" customHeight="1"/>
    <row r="11623" ht="18.75" customHeight="1"/>
    <row r="11624" ht="18.75" customHeight="1"/>
    <row r="11625" ht="18.75" customHeight="1"/>
    <row r="11626" ht="18.75" customHeight="1"/>
    <row r="11627" ht="18.75" customHeight="1"/>
    <row r="11628" ht="18.75" customHeight="1"/>
    <row r="11629" ht="18.75" customHeight="1"/>
    <row r="11630" ht="18.75" customHeight="1"/>
    <row r="11631" ht="18.75" customHeight="1"/>
    <row r="11632" ht="18.75" customHeight="1"/>
    <row r="11633" ht="18.75" customHeight="1"/>
    <row r="11634" ht="18.75" customHeight="1"/>
    <row r="11635" ht="18.75" customHeight="1"/>
    <row r="11636" ht="18.75" customHeight="1"/>
    <row r="11637" ht="18.75" customHeight="1"/>
    <row r="11638" ht="18.75" customHeight="1"/>
    <row r="11639" ht="18.75" customHeight="1"/>
    <row r="11640" ht="18.75" customHeight="1"/>
    <row r="11641" ht="18.75" customHeight="1"/>
    <row r="11642" ht="18.75" customHeight="1"/>
    <row r="11643" ht="18.75" customHeight="1"/>
    <row r="11644" ht="18.75" customHeight="1"/>
    <row r="11645" ht="18.75" customHeight="1"/>
    <row r="11646" ht="18.75" customHeight="1"/>
    <row r="11647" ht="18.75" customHeight="1"/>
    <row r="11648" ht="18.75" customHeight="1"/>
    <row r="11649" ht="18.75" customHeight="1"/>
    <row r="11650" ht="18.75" customHeight="1"/>
    <row r="11651" ht="18.75" customHeight="1"/>
    <row r="11652" ht="18.75" customHeight="1"/>
    <row r="11653" ht="18.75" customHeight="1"/>
    <row r="11654" ht="18.75" customHeight="1"/>
    <row r="11655" ht="18.75" customHeight="1"/>
    <row r="11656" ht="18.75" customHeight="1"/>
    <row r="11657" ht="18.75" customHeight="1"/>
    <row r="11658" ht="18.75" customHeight="1"/>
    <row r="11659" ht="18.75" customHeight="1"/>
    <row r="11660" ht="18.75" customHeight="1"/>
    <row r="11661" ht="18.75" customHeight="1"/>
    <row r="11662" ht="18.75" customHeight="1"/>
    <row r="11663" ht="18.75" customHeight="1"/>
    <row r="11664" ht="18.75" customHeight="1"/>
    <row r="11665" ht="18.75" customHeight="1"/>
    <row r="11666" ht="18.75" customHeight="1"/>
    <row r="11667" ht="18.75" customHeight="1"/>
    <row r="11668" ht="18.75" customHeight="1"/>
    <row r="11669" ht="18.75" customHeight="1"/>
    <row r="11670" ht="18.75" customHeight="1"/>
    <row r="11671" ht="18.75" customHeight="1"/>
    <row r="11672" ht="18.75" customHeight="1"/>
    <row r="11673" ht="18.75" customHeight="1"/>
    <row r="11674" ht="18.75" customHeight="1"/>
    <row r="11675" ht="18.75" customHeight="1"/>
    <row r="11676" ht="18.75" customHeight="1"/>
    <row r="11677" ht="18.75" customHeight="1"/>
    <row r="11678" ht="18.75" customHeight="1"/>
    <row r="11679" ht="18.75" customHeight="1"/>
    <row r="11680" ht="18.75" customHeight="1"/>
    <row r="11681" ht="18.75" customHeight="1"/>
    <row r="11682" ht="18.75" customHeight="1"/>
    <row r="11683" ht="18.75" customHeight="1"/>
    <row r="11684" ht="18.75" customHeight="1"/>
    <row r="11685" ht="18.75" customHeight="1"/>
    <row r="11686" ht="18.75" customHeight="1"/>
    <row r="11687" ht="18.75" customHeight="1"/>
    <row r="11688" ht="18.75" customHeight="1"/>
    <row r="11689" ht="18.75" customHeight="1"/>
    <row r="11690" ht="18.75" customHeight="1"/>
    <row r="11691" ht="18.75" customHeight="1"/>
    <row r="11692" ht="18.75" customHeight="1"/>
    <row r="11693" ht="18.75" customHeight="1"/>
    <row r="11694" ht="18.75" customHeight="1"/>
    <row r="11695" ht="18.75" customHeight="1"/>
    <row r="11696" ht="18.75" customHeight="1"/>
    <row r="11697" ht="18.75" customHeight="1"/>
    <row r="11698" ht="18.75" customHeight="1"/>
    <row r="11699" ht="18.75" customHeight="1"/>
    <row r="11700" ht="18.75" customHeight="1"/>
    <row r="11701" ht="18.75" customHeight="1"/>
    <row r="11702" ht="18.75" customHeight="1"/>
    <row r="11703" ht="18.75" customHeight="1"/>
    <row r="11704" ht="18.75" customHeight="1"/>
    <row r="11705" ht="18.75" customHeight="1"/>
    <row r="11706" ht="18.75" customHeight="1"/>
    <row r="11707" ht="18.75" customHeight="1"/>
    <row r="11708" ht="18.75" customHeight="1"/>
    <row r="11709" ht="18.75" customHeight="1"/>
    <row r="11710" ht="18.75" customHeight="1"/>
    <row r="11711" ht="18.75" customHeight="1"/>
    <row r="11712" ht="18.75" customHeight="1"/>
    <row r="11713" ht="18.75" customHeight="1"/>
    <row r="11714" ht="18.75" customHeight="1"/>
    <row r="11715" ht="18.75" customHeight="1"/>
    <row r="11716" ht="18.75" customHeight="1"/>
    <row r="11717" ht="18.75" customHeight="1"/>
    <row r="11718" ht="18.75" customHeight="1"/>
    <row r="11719" ht="18.75" customHeight="1"/>
    <row r="11720" ht="18.75" customHeight="1"/>
    <row r="11721" ht="18.75" customHeight="1"/>
    <row r="11722" ht="18.75" customHeight="1"/>
    <row r="11723" ht="18.75" customHeight="1"/>
    <row r="11724" ht="18.75" customHeight="1"/>
    <row r="11725" ht="18.75" customHeight="1"/>
    <row r="11726" ht="18.75" customHeight="1"/>
    <row r="11727" ht="18.75" customHeight="1"/>
    <row r="11728" ht="18.75" customHeight="1"/>
    <row r="11729" ht="18.75" customHeight="1"/>
    <row r="11730" ht="18.75" customHeight="1"/>
    <row r="11731" ht="18.75" customHeight="1"/>
    <row r="11732" ht="18.75" customHeight="1"/>
    <row r="11733" ht="18.75" customHeight="1"/>
    <row r="11734" ht="18.75" customHeight="1"/>
    <row r="11735" ht="18.75" customHeight="1"/>
    <row r="11736" ht="18.75" customHeight="1"/>
    <row r="11737" ht="18.75" customHeight="1"/>
    <row r="11738" ht="18.75" customHeight="1"/>
    <row r="11739" ht="18.75" customHeight="1"/>
    <row r="11740" ht="18.75" customHeight="1"/>
    <row r="11741" ht="18.75" customHeight="1"/>
    <row r="11742" ht="18.75" customHeight="1"/>
    <row r="11743" ht="18.75" customHeight="1"/>
    <row r="11744" ht="18.75" customHeight="1"/>
    <row r="11745" ht="18.75" customHeight="1"/>
    <row r="11746" ht="18.75" customHeight="1"/>
    <row r="11747" ht="18.75" customHeight="1"/>
    <row r="11748" ht="18.75" customHeight="1"/>
    <row r="11749" ht="18.75" customHeight="1"/>
    <row r="11750" ht="18.75" customHeight="1"/>
    <row r="11751" ht="18.75" customHeight="1"/>
    <row r="11752" ht="18.75" customHeight="1"/>
    <row r="11753" ht="18.75" customHeight="1"/>
    <row r="11754" ht="18.75" customHeight="1"/>
    <row r="11755" ht="18.75" customHeight="1"/>
    <row r="11756" ht="18.75" customHeight="1"/>
    <row r="11757" ht="18.75" customHeight="1"/>
    <row r="11758" ht="18.75" customHeight="1"/>
    <row r="11759" ht="18.75" customHeight="1"/>
    <row r="11760" ht="18.75" customHeight="1"/>
    <row r="11761" ht="18.75" customHeight="1"/>
    <row r="11762" ht="18.75" customHeight="1"/>
    <row r="11763" ht="18.75" customHeight="1"/>
    <row r="11764" ht="18.75" customHeight="1"/>
    <row r="11765" ht="18.75" customHeight="1"/>
    <row r="11766" ht="18.75" customHeight="1"/>
    <row r="11767" ht="18.75" customHeight="1"/>
    <row r="11768" ht="18.75" customHeight="1"/>
    <row r="11769" ht="18.75" customHeight="1"/>
    <row r="11770" ht="18.75" customHeight="1"/>
    <row r="11771" ht="18.75" customHeight="1"/>
    <row r="11772" ht="18.75" customHeight="1"/>
    <row r="11773" ht="18.75" customHeight="1"/>
    <row r="11774" ht="18.75" customHeight="1"/>
    <row r="11775" ht="18.75" customHeight="1"/>
    <row r="11776" ht="18.75" customHeight="1"/>
    <row r="11777" ht="18.75" customHeight="1"/>
    <row r="11778" ht="18.75" customHeight="1"/>
    <row r="11779" ht="18.75" customHeight="1"/>
    <row r="11780" ht="18.75" customHeight="1"/>
    <row r="11781" ht="18.75" customHeight="1"/>
    <row r="11782" ht="18.75" customHeight="1"/>
    <row r="11783" ht="18.75" customHeight="1"/>
    <row r="11784" ht="18.75" customHeight="1"/>
    <row r="11785" ht="18.75" customHeight="1"/>
    <row r="11786" ht="18.75" customHeight="1"/>
    <row r="11787" ht="18.75" customHeight="1"/>
    <row r="11788" ht="18.75" customHeight="1"/>
    <row r="11789" ht="18.75" customHeight="1"/>
    <row r="11790" ht="18.75" customHeight="1"/>
    <row r="11791" ht="18.75" customHeight="1"/>
    <row r="11792" ht="18.75" customHeight="1"/>
    <row r="11793" ht="18.75" customHeight="1"/>
    <row r="11794" ht="18.75" customHeight="1"/>
    <row r="11795" ht="18.75" customHeight="1"/>
    <row r="11796" ht="18.75" customHeight="1"/>
    <row r="11797" ht="18.75" customHeight="1"/>
    <row r="11798" ht="18.75" customHeight="1"/>
    <row r="11799" ht="18.75" customHeight="1"/>
    <row r="11800" ht="18.75" customHeight="1"/>
    <row r="11801" ht="18.75" customHeight="1"/>
    <row r="11802" ht="18.75" customHeight="1"/>
    <row r="11803" ht="18.75" customHeight="1"/>
    <row r="11804" ht="18.75" customHeight="1"/>
    <row r="11805" ht="18.75" customHeight="1"/>
    <row r="11806" ht="18.75" customHeight="1"/>
    <row r="11807" ht="18.75" customHeight="1"/>
    <row r="11808" ht="18.75" customHeight="1"/>
    <row r="11809" ht="18.75" customHeight="1"/>
    <row r="11810" ht="18.75" customHeight="1"/>
    <row r="11811" ht="18.75" customHeight="1"/>
    <row r="11812" ht="18.75" customHeight="1"/>
    <row r="11813" ht="18.75" customHeight="1"/>
    <row r="11814" ht="18.75" customHeight="1"/>
    <row r="11815" ht="18.75" customHeight="1"/>
    <row r="11816" ht="18.75" customHeight="1"/>
    <row r="11817" ht="18.75" customHeight="1"/>
    <row r="11818" ht="18.75" customHeight="1"/>
    <row r="11819" ht="18.75" customHeight="1"/>
    <row r="11820" ht="18.75" customHeight="1"/>
    <row r="11821" ht="18.75" customHeight="1"/>
    <row r="11822" ht="18.75" customHeight="1"/>
    <row r="11823" ht="18.75" customHeight="1"/>
    <row r="11824" ht="18.75" customHeight="1"/>
    <row r="11825" ht="18.75" customHeight="1"/>
    <row r="11826" ht="18.75" customHeight="1"/>
    <row r="11827" ht="18.75" customHeight="1"/>
    <row r="11828" ht="18.75" customHeight="1"/>
    <row r="11829" ht="18.75" customHeight="1"/>
    <row r="11830" ht="18.75" customHeight="1"/>
    <row r="11831" ht="18.75" customHeight="1"/>
    <row r="11832" ht="18.75" customHeight="1"/>
    <row r="11833" ht="18.75" customHeight="1"/>
    <row r="11834" ht="18.75" customHeight="1"/>
    <row r="11835" ht="18.75" customHeight="1"/>
    <row r="11836" ht="18.75" customHeight="1"/>
    <row r="11837" ht="18.75" customHeight="1"/>
    <row r="11838" ht="18.75" customHeight="1"/>
    <row r="11839" ht="18.75" customHeight="1"/>
    <row r="11840" ht="18.75" customHeight="1"/>
    <row r="11841" ht="18.75" customHeight="1"/>
    <row r="11842" ht="18.75" customHeight="1"/>
    <row r="11843" ht="18.75" customHeight="1"/>
    <row r="11844" ht="18.75" customHeight="1"/>
    <row r="11845" ht="18.75" customHeight="1"/>
    <row r="11846" ht="18.75" customHeight="1"/>
    <row r="11847" ht="18.75" customHeight="1"/>
    <row r="11848" ht="18.75" customHeight="1"/>
    <row r="11849" ht="18.75" customHeight="1"/>
    <row r="11850" ht="18.75" customHeight="1"/>
    <row r="11851" ht="18.75" customHeight="1"/>
    <row r="11852" ht="18.75" customHeight="1"/>
    <row r="11853" ht="18.75" customHeight="1"/>
    <row r="11854" ht="18.75" customHeight="1"/>
    <row r="11855" ht="18.75" customHeight="1"/>
    <row r="11856" ht="18.75" customHeight="1"/>
    <row r="11857" ht="18.75" customHeight="1"/>
    <row r="11858" ht="18.75" customHeight="1"/>
    <row r="11859" ht="18.75" customHeight="1"/>
    <row r="11860" ht="18.75" customHeight="1"/>
    <row r="11861" ht="18.75" customHeight="1"/>
    <row r="11862" ht="18.75" customHeight="1"/>
    <row r="11863" ht="18.75" customHeight="1"/>
    <row r="11864" ht="18.75" customHeight="1"/>
    <row r="11865" ht="18.75" customHeight="1"/>
    <row r="11866" ht="18.75" customHeight="1"/>
    <row r="11867" ht="18.75" customHeight="1"/>
    <row r="11868" ht="18.75" customHeight="1"/>
    <row r="11869" ht="18.75" customHeight="1"/>
    <row r="11870" ht="18.75" customHeight="1"/>
    <row r="11871" ht="18.75" customHeight="1"/>
    <row r="11872" ht="18.75" customHeight="1"/>
    <row r="11873" ht="18.75" customHeight="1"/>
    <row r="11874" ht="18.75" customHeight="1"/>
    <row r="11875" ht="18.75" customHeight="1"/>
    <row r="11876" ht="18.75" customHeight="1"/>
    <row r="11877" ht="18.75" customHeight="1"/>
    <row r="11878" ht="18.75" customHeight="1"/>
    <row r="11879" ht="18.75" customHeight="1"/>
    <row r="11880" ht="18.75" customHeight="1"/>
    <row r="11881" ht="18.75" customHeight="1"/>
    <row r="11882" ht="18.75" customHeight="1"/>
    <row r="11883" ht="18.75" customHeight="1"/>
    <row r="11884" ht="18.75" customHeight="1"/>
    <row r="11885" ht="18.75" customHeight="1"/>
    <row r="11886" ht="18.75" customHeight="1"/>
    <row r="11887" ht="18.75" customHeight="1"/>
    <row r="11888" ht="18.75" customHeight="1"/>
    <row r="11889" ht="18.75" customHeight="1"/>
    <row r="11890" ht="18.75" customHeight="1"/>
    <row r="11891" ht="18.75" customHeight="1"/>
    <row r="11892" ht="18.75" customHeight="1"/>
    <row r="11893" ht="18.75" customHeight="1"/>
    <row r="11894" ht="18.75" customHeight="1"/>
    <row r="11895" ht="18.75" customHeight="1"/>
    <row r="11896" ht="18.75" customHeight="1"/>
    <row r="11897" ht="18.75" customHeight="1"/>
    <row r="11898" ht="18.75" customHeight="1"/>
    <row r="11899" ht="18.75" customHeight="1"/>
    <row r="11900" ht="18.75" customHeight="1"/>
    <row r="11901" ht="18.75" customHeight="1"/>
    <row r="11902" ht="18.75" customHeight="1"/>
    <row r="11903" ht="18.75" customHeight="1"/>
    <row r="11904" ht="18.75" customHeight="1"/>
    <row r="11905" ht="18.75" customHeight="1"/>
    <row r="11906" ht="18.75" customHeight="1"/>
    <row r="11907" ht="18.75" customHeight="1"/>
    <row r="11908" ht="18.75" customHeight="1"/>
    <row r="11909" ht="18.75" customHeight="1"/>
    <row r="11910" ht="18.75" customHeight="1"/>
    <row r="11911" ht="18.75" customHeight="1"/>
    <row r="11912" ht="18.75" customHeight="1"/>
    <row r="11913" ht="18.75" customHeight="1"/>
    <row r="11914" ht="18.75" customHeight="1"/>
    <row r="11915" ht="18.75" customHeight="1"/>
    <row r="11916" ht="18.75" customHeight="1"/>
    <row r="11917" ht="18.75" customHeight="1"/>
    <row r="11918" ht="18.75" customHeight="1"/>
    <row r="11919" ht="18.75" customHeight="1"/>
    <row r="11920" ht="18.75" customHeight="1"/>
    <row r="11921" ht="18.75" customHeight="1"/>
    <row r="11922" ht="18.75" customHeight="1"/>
    <row r="11923" ht="18.75" customHeight="1"/>
    <row r="11924" ht="18.75" customHeight="1"/>
    <row r="11925" ht="18.75" customHeight="1"/>
    <row r="11926" ht="18.75" customHeight="1"/>
    <row r="11927" ht="18.75" customHeight="1"/>
    <row r="11928" ht="18.75" customHeight="1"/>
    <row r="11929" ht="18.75" customHeight="1"/>
    <row r="11930" ht="18.75" customHeight="1"/>
    <row r="11931" ht="18.75" customHeight="1"/>
    <row r="11932" ht="18.75" customHeight="1"/>
    <row r="11933" ht="18.75" customHeight="1"/>
    <row r="11934" ht="18.75" customHeight="1"/>
    <row r="11935" ht="18.75" customHeight="1"/>
    <row r="11936" ht="18.75" customHeight="1"/>
    <row r="11937" ht="18.75" customHeight="1"/>
    <row r="11938" ht="18.75" customHeight="1"/>
    <row r="11939" ht="18.75" customHeight="1"/>
    <row r="11940" ht="18.75" customHeight="1"/>
    <row r="11941" ht="18.75" customHeight="1"/>
    <row r="11942" ht="18.75" customHeight="1"/>
    <row r="11943" ht="18.75" customHeight="1"/>
    <row r="11944" ht="18.75" customHeight="1"/>
    <row r="11945" ht="18.75" customHeight="1"/>
    <row r="11946" ht="18.75" customHeight="1"/>
    <row r="11947" ht="18.75" customHeight="1"/>
    <row r="11948" ht="18.75" customHeight="1"/>
    <row r="11949" ht="18.75" customHeight="1"/>
    <row r="11950" ht="18.75" customHeight="1"/>
    <row r="11951" ht="18.75" customHeight="1"/>
    <row r="11952" ht="18.75" customHeight="1"/>
    <row r="11953" ht="18.75" customHeight="1"/>
    <row r="11954" ht="18.75" customHeight="1"/>
    <row r="11955" ht="18.75" customHeight="1"/>
    <row r="11956" ht="18.75" customHeight="1"/>
    <row r="11957" ht="18.75" customHeight="1"/>
    <row r="11958" ht="18.75" customHeight="1"/>
    <row r="11959" ht="18.75" customHeight="1"/>
    <row r="11960" ht="18.75" customHeight="1"/>
    <row r="11961" ht="18.75" customHeight="1"/>
    <row r="11962" ht="18.75" customHeight="1"/>
    <row r="11963" ht="18.75" customHeight="1"/>
    <row r="11964" ht="18.75" customHeight="1"/>
    <row r="11965" ht="18.75" customHeight="1"/>
    <row r="11966" ht="18.75" customHeight="1"/>
    <row r="11967" ht="18.75" customHeight="1"/>
    <row r="11968" ht="18.75" customHeight="1"/>
    <row r="11969" ht="18.75" customHeight="1"/>
    <row r="11970" ht="18.75" customHeight="1"/>
    <row r="11971" ht="18.75" customHeight="1"/>
    <row r="11972" ht="18.75" customHeight="1"/>
    <row r="11973" ht="18.75" customHeight="1"/>
    <row r="11974" ht="18.75" customHeight="1"/>
    <row r="11975" ht="18.75" customHeight="1"/>
    <row r="11976" ht="18.75" customHeight="1"/>
    <row r="11977" ht="18.75" customHeight="1"/>
    <row r="11978" ht="18.75" customHeight="1"/>
    <row r="11979" ht="18.75" customHeight="1"/>
    <row r="11980" ht="18.75" customHeight="1"/>
    <row r="11981" ht="18.75" customHeight="1"/>
    <row r="11982" ht="18.75" customHeight="1"/>
    <row r="11983" ht="18.75" customHeight="1"/>
    <row r="11984" ht="18.75" customHeight="1"/>
    <row r="11985" ht="18.75" customHeight="1"/>
    <row r="11986" ht="18.75" customHeight="1"/>
    <row r="11987" ht="18.75" customHeight="1"/>
    <row r="11988" ht="18.75" customHeight="1"/>
    <row r="11989" ht="18.75" customHeight="1"/>
    <row r="11990" ht="18.75" customHeight="1"/>
    <row r="11991" ht="18.75" customHeight="1"/>
    <row r="11992" ht="18.75" customHeight="1"/>
    <row r="11993" ht="18.75" customHeight="1"/>
    <row r="11994" ht="18.75" customHeight="1"/>
    <row r="11995" ht="18.75" customHeight="1"/>
    <row r="11996" ht="18.75" customHeight="1"/>
    <row r="11997" ht="18.75" customHeight="1"/>
    <row r="11998" ht="18.75" customHeight="1"/>
    <row r="11999" ht="18.75" customHeight="1"/>
    <row r="12000" ht="18.75" customHeight="1"/>
    <row r="12001" ht="18.75" customHeight="1"/>
    <row r="12002" ht="18.75" customHeight="1"/>
    <row r="12003" ht="18.75" customHeight="1"/>
    <row r="12004" ht="18.75" customHeight="1"/>
    <row r="12005" ht="18.75" customHeight="1"/>
    <row r="12006" ht="18.75" customHeight="1"/>
    <row r="12007" ht="18.75" customHeight="1"/>
    <row r="12008" ht="18.75" customHeight="1"/>
    <row r="12009" ht="18.75" customHeight="1"/>
    <row r="12010" ht="18.75" customHeight="1"/>
    <row r="12011" ht="18.75" customHeight="1"/>
    <row r="12012" ht="18.75" customHeight="1"/>
    <row r="12013" ht="18.75" customHeight="1"/>
    <row r="12014" ht="18.75" customHeight="1"/>
    <row r="12015" ht="18.75" customHeight="1"/>
    <row r="12016" ht="18.75" customHeight="1"/>
    <row r="12017" ht="18.75" customHeight="1"/>
    <row r="12018" ht="18.75" customHeight="1"/>
    <row r="12019" ht="18.75" customHeight="1"/>
    <row r="12020" ht="18.75" customHeight="1"/>
    <row r="12021" ht="18.75" customHeight="1"/>
    <row r="12022" ht="18.75" customHeight="1"/>
    <row r="12023" ht="18.75" customHeight="1"/>
    <row r="12024" ht="18.75" customHeight="1"/>
    <row r="12025" ht="18.75" customHeight="1"/>
    <row r="12026" ht="18.75" customHeight="1"/>
    <row r="12027" ht="18.75" customHeight="1"/>
    <row r="12028" ht="18.75" customHeight="1"/>
    <row r="12029" ht="18.75" customHeight="1"/>
    <row r="12030" ht="18.75" customHeight="1"/>
    <row r="12031" ht="18.75" customHeight="1"/>
    <row r="12032" ht="18.75" customHeight="1"/>
    <row r="12033" ht="18.75" customHeight="1"/>
    <row r="12034" ht="18.75" customHeight="1"/>
    <row r="12035" ht="18.75" customHeight="1"/>
    <row r="12036" ht="18.75" customHeight="1"/>
    <row r="12037" ht="18.75" customHeight="1"/>
    <row r="12038" ht="18.75" customHeight="1"/>
    <row r="12039" ht="18.75" customHeight="1"/>
    <row r="12040" ht="18.75" customHeight="1"/>
    <row r="12041" ht="18.75" customHeight="1"/>
    <row r="12042" ht="18.75" customHeight="1"/>
    <row r="12043" ht="18.75" customHeight="1"/>
    <row r="12044" ht="18.75" customHeight="1"/>
    <row r="12045" ht="18.75" customHeight="1"/>
    <row r="12046" ht="18.75" customHeight="1"/>
    <row r="12047" ht="18.75" customHeight="1"/>
    <row r="12048" ht="18.75" customHeight="1"/>
    <row r="12049" ht="18.75" customHeight="1"/>
    <row r="12050" ht="18.75" customHeight="1"/>
    <row r="12051" ht="18.75" customHeight="1"/>
    <row r="12052" ht="18.75" customHeight="1"/>
    <row r="12053" ht="18.75" customHeight="1"/>
    <row r="12054" ht="18.75" customHeight="1"/>
    <row r="12055" ht="18.75" customHeight="1"/>
    <row r="12056" ht="18.75" customHeight="1"/>
    <row r="12057" ht="18.75" customHeight="1"/>
    <row r="12058" ht="18.75" customHeight="1"/>
    <row r="12059" ht="18.75" customHeight="1"/>
    <row r="12060" ht="18.75" customHeight="1"/>
    <row r="12061" ht="18.75" customHeight="1"/>
    <row r="12062" ht="18.75" customHeight="1"/>
    <row r="12063" ht="18.75" customHeight="1"/>
    <row r="12064" ht="18.75" customHeight="1"/>
    <row r="12065" ht="18.75" customHeight="1"/>
    <row r="12066" ht="18.75" customHeight="1"/>
    <row r="12067" ht="18.75" customHeight="1"/>
    <row r="12068" ht="18.75" customHeight="1"/>
    <row r="12069" ht="18.75" customHeight="1"/>
    <row r="12070" ht="18.75" customHeight="1"/>
    <row r="12071" ht="18.75" customHeight="1"/>
    <row r="12072" ht="18.75" customHeight="1"/>
    <row r="12073" ht="18.75" customHeight="1"/>
    <row r="12074" ht="18.75" customHeight="1"/>
    <row r="12075" ht="18.75" customHeight="1"/>
    <row r="12076" ht="18.75" customHeight="1"/>
    <row r="12077" ht="18.75" customHeight="1"/>
    <row r="12078" ht="18.75" customHeight="1"/>
    <row r="12079" ht="18.75" customHeight="1"/>
    <row r="12080" ht="18.75" customHeight="1"/>
    <row r="12081" ht="18.75" customHeight="1"/>
    <row r="12082" ht="18.75" customHeight="1"/>
    <row r="12083" ht="18.75" customHeight="1"/>
    <row r="12084" ht="18.75" customHeight="1"/>
    <row r="12085" ht="18.75" customHeight="1"/>
    <row r="12086" ht="18.75" customHeight="1"/>
    <row r="12087" ht="18.75" customHeight="1"/>
    <row r="12088" ht="18.75" customHeight="1"/>
    <row r="12089" ht="18.75" customHeight="1"/>
    <row r="12090" ht="18.75" customHeight="1"/>
    <row r="12091" ht="18.75" customHeight="1"/>
    <row r="12092" ht="18.75" customHeight="1"/>
    <row r="12093" ht="18.75" customHeight="1"/>
    <row r="12094" ht="18.75" customHeight="1"/>
    <row r="12095" ht="18.75" customHeight="1"/>
    <row r="12096" ht="18.75" customHeight="1"/>
    <row r="12097" ht="18.75" customHeight="1"/>
    <row r="12098" ht="18.75" customHeight="1"/>
    <row r="12099" ht="18.75" customHeight="1"/>
    <row r="12100" ht="18.75" customHeight="1"/>
    <row r="12101" ht="18.75" customHeight="1"/>
    <row r="12102" ht="18.75" customHeight="1"/>
    <row r="12103" ht="18.75" customHeight="1"/>
    <row r="12104" ht="18.75" customHeight="1"/>
    <row r="12105" ht="18.75" customHeight="1"/>
    <row r="12106" ht="18.75" customHeight="1"/>
    <row r="12107" ht="18.75" customHeight="1"/>
    <row r="12108" ht="18.75" customHeight="1"/>
    <row r="12109" ht="18.75" customHeight="1"/>
    <row r="12110" ht="18.75" customHeight="1"/>
    <row r="12111" ht="18.75" customHeight="1"/>
    <row r="12112" ht="18.75" customHeight="1"/>
    <row r="12113" ht="18.75" customHeight="1"/>
    <row r="12114" ht="18.75" customHeight="1"/>
    <row r="12115" ht="18.75" customHeight="1"/>
    <row r="12116" ht="18.75" customHeight="1"/>
    <row r="12117" ht="18.75" customHeight="1"/>
    <row r="12118" ht="18.75" customHeight="1"/>
    <row r="12119" ht="18.75" customHeight="1"/>
    <row r="12120" ht="18.75" customHeight="1"/>
    <row r="12121" ht="18.75" customHeight="1"/>
    <row r="12122" ht="18.75" customHeight="1"/>
    <row r="12123" ht="18.75" customHeight="1"/>
    <row r="12124" ht="18.75" customHeight="1"/>
    <row r="12125" ht="18.75" customHeight="1"/>
    <row r="12126" ht="18.75" customHeight="1"/>
    <row r="12127" ht="18.75" customHeight="1"/>
    <row r="12128" ht="18.75" customHeight="1"/>
    <row r="12129" ht="18.75" customHeight="1"/>
    <row r="12130" ht="18.75" customHeight="1"/>
    <row r="12131" ht="18.75" customHeight="1"/>
    <row r="12132" ht="18.75" customHeight="1"/>
    <row r="12133" ht="18.75" customHeight="1"/>
    <row r="12134" ht="18.75" customHeight="1"/>
    <row r="12135" ht="18.75" customHeight="1"/>
    <row r="12136" ht="18.75" customHeight="1"/>
    <row r="12137" ht="18.75" customHeight="1"/>
    <row r="12138" ht="18.75" customHeight="1"/>
    <row r="12139" ht="18.75" customHeight="1"/>
    <row r="12140" ht="18.75" customHeight="1"/>
    <row r="12141" ht="18.75" customHeight="1"/>
    <row r="12142" ht="18.75" customHeight="1"/>
    <row r="12143" ht="18.75" customHeight="1"/>
    <row r="12144" ht="18.75" customHeight="1"/>
    <row r="12145" ht="18.75" customHeight="1"/>
    <row r="12146" ht="18.75" customHeight="1"/>
    <row r="12147" ht="18.75" customHeight="1"/>
    <row r="12148" ht="18.75" customHeight="1"/>
    <row r="12149" ht="18.75" customHeight="1"/>
    <row r="12150" ht="18.75" customHeight="1"/>
    <row r="12151" ht="18.75" customHeight="1"/>
    <row r="12152" ht="18.75" customHeight="1"/>
    <row r="12153" ht="18.75" customHeight="1"/>
    <row r="12154" ht="18.75" customHeight="1"/>
    <row r="12155" ht="18.75" customHeight="1"/>
    <row r="12156" ht="18.75" customHeight="1"/>
    <row r="12157" ht="18.75" customHeight="1"/>
    <row r="12158" ht="18.75" customHeight="1"/>
    <row r="12159" ht="18.75" customHeight="1"/>
    <row r="12160" ht="18.75" customHeight="1"/>
    <row r="12161" ht="18.75" customHeight="1"/>
    <row r="12162" ht="18.75" customHeight="1"/>
    <row r="12163" ht="18.75" customHeight="1"/>
    <row r="12164" ht="18.75" customHeight="1"/>
    <row r="12165" ht="18.75" customHeight="1"/>
    <row r="12166" ht="18.75" customHeight="1"/>
    <row r="12167" ht="18.75" customHeight="1"/>
    <row r="12168" ht="18.75" customHeight="1"/>
    <row r="12169" ht="18.75" customHeight="1"/>
    <row r="12170" ht="18.75" customHeight="1"/>
    <row r="12171" ht="18.75" customHeight="1"/>
    <row r="12172" ht="18.75" customHeight="1"/>
    <row r="12173" ht="18.75" customHeight="1"/>
    <row r="12174" ht="18.75" customHeight="1"/>
    <row r="12175" ht="18.75" customHeight="1"/>
    <row r="12176" ht="18.75" customHeight="1"/>
    <row r="12177" ht="18.75" customHeight="1"/>
    <row r="12178" ht="18.75" customHeight="1"/>
    <row r="12179" ht="18.75" customHeight="1"/>
    <row r="12180" ht="18.75" customHeight="1"/>
    <row r="12181" ht="18.75" customHeight="1"/>
    <row r="12182" ht="18.75" customHeight="1"/>
    <row r="12183" ht="18.75" customHeight="1"/>
    <row r="12184" ht="18.75" customHeight="1"/>
    <row r="12185" ht="18.75" customHeight="1"/>
    <row r="12186" ht="18.75" customHeight="1"/>
    <row r="12187" ht="18.75" customHeight="1"/>
    <row r="12188" ht="18.75" customHeight="1"/>
    <row r="12189" ht="18.75" customHeight="1"/>
    <row r="12190" ht="18.75" customHeight="1"/>
    <row r="12191" ht="18.75" customHeight="1"/>
    <row r="12192" ht="18.75" customHeight="1"/>
    <row r="12193" ht="18.75" customHeight="1"/>
    <row r="12194" ht="18.75" customHeight="1"/>
    <row r="12195" ht="18.75" customHeight="1"/>
    <row r="12196" ht="18.75" customHeight="1"/>
    <row r="12197" ht="18.75" customHeight="1"/>
    <row r="12198" ht="18.75" customHeight="1"/>
    <row r="12199" ht="18.75" customHeight="1"/>
    <row r="12200" ht="18.75" customHeight="1"/>
    <row r="12201" ht="18.75" customHeight="1"/>
    <row r="12202" ht="18.75" customHeight="1"/>
    <row r="12203" ht="18.75" customHeight="1"/>
    <row r="12204" ht="18.75" customHeight="1"/>
    <row r="12205" ht="18.75" customHeight="1"/>
    <row r="12206" ht="18.75" customHeight="1"/>
    <row r="12207" ht="18.75" customHeight="1"/>
    <row r="12208" ht="18.75" customHeight="1"/>
    <row r="12209" ht="18.75" customHeight="1"/>
    <row r="12210" ht="18.75" customHeight="1"/>
    <row r="12211" ht="18.75" customHeight="1"/>
    <row r="12212" ht="18.75" customHeight="1"/>
    <row r="12213" ht="18.75" customHeight="1"/>
    <row r="12214" ht="18.75" customHeight="1"/>
    <row r="12215" ht="18.75" customHeight="1"/>
    <row r="12216" ht="18.75" customHeight="1"/>
    <row r="12217" ht="18.75" customHeight="1"/>
    <row r="12218" ht="18.75" customHeight="1"/>
    <row r="12219" ht="18.75" customHeight="1"/>
    <row r="12220" ht="18.75" customHeight="1"/>
    <row r="12221" ht="18.75" customHeight="1"/>
    <row r="12222" ht="18.75" customHeight="1"/>
    <row r="12223" ht="18.75" customHeight="1"/>
    <row r="12224" ht="18.75" customHeight="1"/>
    <row r="12225" ht="18.75" customHeight="1"/>
    <row r="12226" ht="18.75" customHeight="1"/>
    <row r="12227" ht="18.75" customHeight="1"/>
    <row r="12228" ht="18.75" customHeight="1"/>
    <row r="12229" ht="18.75" customHeight="1"/>
    <row r="12230" ht="18.75" customHeight="1"/>
    <row r="12231" ht="18.75" customHeight="1"/>
    <row r="12232" ht="18.75" customHeight="1"/>
    <row r="12233" ht="18.75" customHeight="1"/>
    <row r="12234" ht="18.75" customHeight="1"/>
    <row r="12235" ht="18.75" customHeight="1"/>
    <row r="12236" ht="18.75" customHeight="1"/>
    <row r="12237" ht="18.75" customHeight="1"/>
    <row r="12238" ht="18.75" customHeight="1"/>
    <row r="12239" ht="18.75" customHeight="1"/>
    <row r="12240" ht="18.75" customHeight="1"/>
    <row r="12241" ht="18.75" customHeight="1"/>
    <row r="12242" ht="18.75" customHeight="1"/>
    <row r="12243" ht="18.75" customHeight="1"/>
    <row r="12244" ht="18.75" customHeight="1"/>
    <row r="12245" ht="18.75" customHeight="1"/>
    <row r="12246" ht="18.75" customHeight="1"/>
    <row r="12247" ht="18.75" customHeight="1"/>
    <row r="12248" ht="18.75" customHeight="1"/>
    <row r="12249" ht="18.75" customHeight="1"/>
    <row r="12250" ht="18.75" customHeight="1"/>
    <row r="12251" ht="18.75" customHeight="1"/>
    <row r="12252" ht="18.75" customHeight="1"/>
    <row r="12253" ht="18.75" customHeight="1"/>
    <row r="12254" ht="18.75" customHeight="1"/>
    <row r="12255" ht="18.75" customHeight="1"/>
    <row r="12256" ht="18.75" customHeight="1"/>
    <row r="12257" ht="18.75" customHeight="1"/>
    <row r="12258" ht="18.75" customHeight="1"/>
    <row r="12259" ht="18.75" customHeight="1"/>
    <row r="12260" ht="18.75" customHeight="1"/>
    <row r="12261" ht="18.75" customHeight="1"/>
    <row r="12262" ht="18.75" customHeight="1"/>
    <row r="12263" ht="18.75" customHeight="1"/>
    <row r="12264" ht="18.75" customHeight="1"/>
    <row r="12265" ht="18.75" customHeight="1"/>
    <row r="12266" ht="18.75" customHeight="1"/>
    <row r="12267" ht="18.75" customHeight="1"/>
    <row r="12268" ht="18.75" customHeight="1"/>
    <row r="12269" ht="18.75" customHeight="1"/>
    <row r="12270" ht="18.75" customHeight="1"/>
    <row r="12271" ht="18.75" customHeight="1"/>
    <row r="12272" ht="18.75" customHeight="1"/>
    <row r="12273" ht="18.75" customHeight="1"/>
    <row r="12274" ht="18.75" customHeight="1"/>
    <row r="12275" ht="18.75" customHeight="1"/>
    <row r="12276" ht="18.75" customHeight="1"/>
    <row r="12277" ht="18.75" customHeight="1"/>
    <row r="12278" ht="18.75" customHeight="1"/>
    <row r="12279" ht="18.75" customHeight="1"/>
    <row r="12280" ht="18.75" customHeight="1"/>
    <row r="12281" ht="18.75" customHeight="1"/>
    <row r="12282" ht="18.75" customHeight="1"/>
    <row r="12283" ht="18.75" customHeight="1"/>
    <row r="12284" ht="18.75" customHeight="1"/>
    <row r="12285" ht="18.75" customHeight="1"/>
    <row r="12286" ht="18.75" customHeight="1"/>
    <row r="12287" ht="18.75" customHeight="1"/>
    <row r="12288" ht="18.75" customHeight="1"/>
    <row r="12289" ht="18.75" customHeight="1"/>
    <row r="12290" ht="18.75" customHeight="1"/>
    <row r="12291" ht="18.75" customHeight="1"/>
    <row r="12292" ht="18.75" customHeight="1"/>
    <row r="12293" ht="18.75" customHeight="1"/>
    <row r="12294" ht="18.75" customHeight="1"/>
    <row r="12295" ht="18.75" customHeight="1"/>
    <row r="12296" ht="18.75" customHeight="1"/>
    <row r="12297" ht="18.75" customHeight="1"/>
    <row r="12298" ht="18.75" customHeight="1"/>
    <row r="12299" ht="18.75" customHeight="1"/>
    <row r="12300" ht="18.75" customHeight="1"/>
    <row r="12301" ht="18.75" customHeight="1"/>
    <row r="12302" ht="18.75" customHeight="1"/>
    <row r="12303" ht="18.75" customHeight="1"/>
    <row r="12304" ht="18.75" customHeight="1"/>
    <row r="12305" ht="18.75" customHeight="1"/>
    <row r="12306" ht="18.75" customHeight="1"/>
    <row r="12307" ht="18.75" customHeight="1"/>
    <row r="12308" ht="18.75" customHeight="1"/>
    <row r="12309" ht="18.75" customHeight="1"/>
    <row r="12310" ht="18.75" customHeight="1"/>
    <row r="12311" ht="18.75" customHeight="1"/>
    <row r="12312" ht="18.75" customHeight="1"/>
    <row r="12313" ht="18.75" customHeight="1"/>
    <row r="12314" ht="18.75" customHeight="1"/>
    <row r="12315" ht="18.75" customHeight="1"/>
    <row r="12316" ht="18.75" customHeight="1"/>
    <row r="12317" ht="18.75" customHeight="1"/>
    <row r="12318" ht="18.75" customHeight="1"/>
    <row r="12319" ht="18.75" customHeight="1"/>
    <row r="12320" ht="18.75" customHeight="1"/>
    <row r="12321" ht="18.75" customHeight="1"/>
    <row r="12322" ht="18.75" customHeight="1"/>
    <row r="12323" ht="18.75" customHeight="1"/>
    <row r="12324" ht="18.75" customHeight="1"/>
    <row r="12325" ht="18.75" customHeight="1"/>
    <row r="12326" ht="18.75" customHeight="1"/>
    <row r="12327" ht="18.75" customHeight="1"/>
    <row r="12328" ht="18.75" customHeight="1"/>
    <row r="12329" ht="18.75" customHeight="1"/>
    <row r="12330" ht="18.75" customHeight="1"/>
    <row r="12331" ht="18.75" customHeight="1"/>
    <row r="12332" ht="18.75" customHeight="1"/>
    <row r="12333" ht="18.75" customHeight="1"/>
    <row r="12334" ht="18.75" customHeight="1"/>
    <row r="12335" ht="18.75" customHeight="1"/>
    <row r="12336" ht="18.75" customHeight="1"/>
    <row r="12337" ht="18.75" customHeight="1"/>
    <row r="12338" ht="18.75" customHeight="1"/>
    <row r="12339" ht="18.75" customHeight="1"/>
    <row r="12340" ht="18.75" customHeight="1"/>
    <row r="12341" ht="18.75" customHeight="1"/>
    <row r="12342" ht="18.75" customHeight="1"/>
    <row r="12343" ht="18.75" customHeight="1"/>
    <row r="12344" ht="18.75" customHeight="1"/>
    <row r="12345" ht="18.75" customHeight="1"/>
    <row r="12346" ht="18.75" customHeight="1"/>
    <row r="12347" ht="18.75" customHeight="1"/>
    <row r="12348" ht="18.75" customHeight="1"/>
    <row r="12349" ht="18.75" customHeight="1"/>
    <row r="12350" ht="18.75" customHeight="1"/>
    <row r="12351" ht="18.75" customHeight="1"/>
    <row r="12352" ht="18.75" customHeight="1"/>
    <row r="12353" ht="18.75" customHeight="1"/>
    <row r="12354" ht="18.75" customHeight="1"/>
    <row r="12355" ht="18.75" customHeight="1"/>
    <row r="12356" ht="18.75" customHeight="1"/>
    <row r="12357" ht="18.75" customHeight="1"/>
    <row r="12358" ht="18.75" customHeight="1"/>
    <row r="12359" ht="18.75" customHeight="1"/>
    <row r="12360" ht="18.75" customHeight="1"/>
    <row r="12361" ht="18.75" customHeight="1"/>
    <row r="12362" ht="18.75" customHeight="1"/>
    <row r="12363" ht="18.75" customHeight="1"/>
    <row r="12364" ht="18.75" customHeight="1"/>
    <row r="12365" ht="18.75" customHeight="1"/>
    <row r="12366" ht="18.75" customHeight="1"/>
    <row r="12367" ht="18.75" customHeight="1"/>
    <row r="12368" ht="18.75" customHeight="1"/>
    <row r="12369" ht="18.75" customHeight="1"/>
    <row r="12370" ht="18.75" customHeight="1"/>
    <row r="12371" ht="18.75" customHeight="1"/>
    <row r="12372" ht="18.75" customHeight="1"/>
    <row r="12373" ht="18.75" customHeight="1"/>
    <row r="12374" ht="18.75" customHeight="1"/>
    <row r="12375" ht="18.75" customHeight="1"/>
    <row r="12376" ht="18.75" customHeight="1"/>
    <row r="12377" ht="18.75" customHeight="1"/>
    <row r="12378" ht="18.75" customHeight="1"/>
    <row r="12379" ht="18.75" customHeight="1"/>
    <row r="12380" ht="18.75" customHeight="1"/>
    <row r="12381" ht="18.75" customHeight="1"/>
    <row r="12382" ht="18.75" customHeight="1"/>
    <row r="12383" ht="18.75" customHeight="1"/>
    <row r="12384" ht="18.75" customHeight="1"/>
    <row r="12385" ht="18.75" customHeight="1"/>
    <row r="12386" ht="18.75" customHeight="1"/>
    <row r="12387" ht="18.75" customHeight="1"/>
    <row r="12388" ht="18.75" customHeight="1"/>
    <row r="12389" ht="18.75" customHeight="1"/>
    <row r="12390" ht="18.75" customHeight="1"/>
    <row r="12391" ht="18.75" customHeight="1"/>
    <row r="12392" ht="18.75" customHeight="1"/>
    <row r="12393" ht="18.75" customHeight="1"/>
    <row r="12394" ht="18.75" customHeight="1"/>
    <row r="12395" ht="18.75" customHeight="1"/>
    <row r="12396" ht="18.75" customHeight="1"/>
    <row r="12397" ht="18.75" customHeight="1"/>
    <row r="12398" ht="18.75" customHeight="1"/>
    <row r="12399" ht="18.75" customHeight="1"/>
    <row r="12400" ht="18.75" customHeight="1"/>
    <row r="12401" ht="18.75" customHeight="1"/>
    <row r="12402" ht="18.75" customHeight="1"/>
    <row r="12403" ht="18.75" customHeight="1"/>
    <row r="12404" ht="18.75" customHeight="1"/>
    <row r="12405" ht="18.75" customHeight="1"/>
    <row r="12406" ht="18.75" customHeight="1"/>
    <row r="12407" ht="18.75" customHeight="1"/>
    <row r="12408" ht="18.75" customHeight="1"/>
    <row r="12409" ht="18.75" customHeight="1"/>
    <row r="12410" ht="18.75" customHeight="1"/>
    <row r="12411" ht="18.75" customHeight="1"/>
    <row r="12412" ht="18.75" customHeight="1"/>
    <row r="12413" ht="18.75" customHeight="1"/>
    <row r="12414" ht="18.75" customHeight="1"/>
    <row r="12415" ht="18.75" customHeight="1"/>
    <row r="12416" ht="18.75" customHeight="1"/>
    <row r="12417" ht="18.75" customHeight="1"/>
    <row r="12418" ht="18.75" customHeight="1"/>
    <row r="12419" ht="18.75" customHeight="1"/>
    <row r="12420" ht="18.75" customHeight="1"/>
    <row r="12421" ht="18.75" customHeight="1"/>
    <row r="12422" ht="18.75" customHeight="1"/>
    <row r="12423" ht="18.75" customHeight="1"/>
    <row r="12424" ht="18.75" customHeight="1"/>
    <row r="12425" ht="18.75" customHeight="1"/>
    <row r="12426" ht="18.75" customHeight="1"/>
    <row r="12427" ht="18.75" customHeight="1"/>
    <row r="12428" ht="18.75" customHeight="1"/>
    <row r="12429" ht="18.75" customHeight="1"/>
    <row r="12430" ht="18.75" customHeight="1"/>
    <row r="12431" ht="18.75" customHeight="1"/>
    <row r="12432" ht="18.75" customHeight="1"/>
    <row r="12433" ht="18.75" customHeight="1"/>
    <row r="12434" ht="18.75" customHeight="1"/>
    <row r="12435" ht="18.75" customHeight="1"/>
    <row r="12436" ht="18.75" customHeight="1"/>
    <row r="12437" ht="18.75" customHeight="1"/>
    <row r="12438" ht="18.75" customHeight="1"/>
    <row r="12439" ht="18.75" customHeight="1"/>
    <row r="12440" ht="18.75" customHeight="1"/>
    <row r="12441" ht="18.75" customHeight="1"/>
    <row r="12442" ht="18.75" customHeight="1"/>
    <row r="12443" ht="18.75" customHeight="1"/>
    <row r="12444" ht="18.75" customHeight="1"/>
    <row r="12445" ht="18.75" customHeight="1"/>
    <row r="12446" ht="18.75" customHeight="1"/>
    <row r="12447" ht="18.75" customHeight="1"/>
    <row r="12448" ht="18.75" customHeight="1"/>
    <row r="12449" ht="18.75" customHeight="1"/>
    <row r="12450" ht="18.75" customHeight="1"/>
    <row r="12451" ht="18.75" customHeight="1"/>
    <row r="12452" ht="18.75" customHeight="1"/>
    <row r="12453" ht="18.75" customHeight="1"/>
    <row r="12454" ht="18.75" customHeight="1"/>
    <row r="12455" ht="18.75" customHeight="1"/>
    <row r="12456" ht="18.75" customHeight="1"/>
    <row r="12457" ht="18.75" customHeight="1"/>
    <row r="12458" ht="18.75" customHeight="1"/>
    <row r="12459" ht="18.75" customHeight="1"/>
    <row r="12460" ht="18.75" customHeight="1"/>
    <row r="12461" ht="18.75" customHeight="1"/>
    <row r="12462" ht="18.75" customHeight="1"/>
    <row r="12463" ht="18.75" customHeight="1"/>
    <row r="12464" ht="18.75" customHeight="1"/>
    <row r="12465" ht="18.75" customHeight="1"/>
    <row r="12466" ht="18.75" customHeight="1"/>
    <row r="12467" ht="18.75" customHeight="1"/>
    <row r="12468" ht="18.75" customHeight="1"/>
    <row r="12469" ht="18.75" customHeight="1"/>
    <row r="12470" ht="18.75" customHeight="1"/>
    <row r="12471" ht="18.75" customHeight="1"/>
    <row r="12472" ht="18.75" customHeight="1"/>
    <row r="12473" ht="18.75" customHeight="1"/>
    <row r="12474" ht="18.75" customHeight="1"/>
    <row r="12475" ht="18.75" customHeight="1"/>
    <row r="12476" ht="18.75" customHeight="1"/>
    <row r="12477" ht="18.75" customHeight="1"/>
    <row r="12478" ht="18.75" customHeight="1"/>
    <row r="12479" ht="18.75" customHeight="1"/>
    <row r="12480" ht="18.75" customHeight="1"/>
    <row r="12481" ht="18.75" customHeight="1"/>
    <row r="12482" ht="18.75" customHeight="1"/>
    <row r="12483" ht="18.75" customHeight="1"/>
    <row r="12484" ht="18.75" customHeight="1"/>
    <row r="12485" ht="18.75" customHeight="1"/>
    <row r="12486" ht="18.75" customHeight="1"/>
    <row r="12487" ht="18.75" customHeight="1"/>
    <row r="12488" ht="18.75" customHeight="1"/>
    <row r="12489" ht="18.75" customHeight="1"/>
    <row r="12490" ht="18.75" customHeight="1"/>
    <row r="12491" ht="18.75" customHeight="1"/>
    <row r="12492" ht="18.75" customHeight="1"/>
    <row r="12493" ht="18.75" customHeight="1"/>
    <row r="12494" ht="18.75" customHeight="1"/>
    <row r="12495" ht="18.75" customHeight="1"/>
    <row r="12496" ht="18.75" customHeight="1"/>
    <row r="12497" ht="18.75" customHeight="1"/>
    <row r="12498" ht="18.75" customHeight="1"/>
    <row r="12499" ht="18.75" customHeight="1"/>
    <row r="12500" ht="18.75" customHeight="1"/>
    <row r="12501" ht="18.75" customHeight="1"/>
    <row r="12502" ht="18.75" customHeight="1"/>
    <row r="12503" ht="18.75" customHeight="1"/>
    <row r="12504" ht="18.75" customHeight="1"/>
    <row r="12505" ht="18.75" customHeight="1"/>
    <row r="12506" ht="18.75" customHeight="1"/>
    <row r="12507" ht="18.75" customHeight="1"/>
    <row r="12508" ht="18.75" customHeight="1"/>
    <row r="12509" ht="18.75" customHeight="1"/>
    <row r="12510" ht="18.75" customHeight="1"/>
    <row r="12511" ht="18.75" customHeight="1"/>
    <row r="12512" ht="18.75" customHeight="1"/>
    <row r="12513" ht="18.75" customHeight="1"/>
    <row r="12514" ht="18.75" customHeight="1"/>
    <row r="12515" ht="18.75" customHeight="1"/>
    <row r="12516" ht="18.75" customHeight="1"/>
    <row r="12517" ht="18.75" customHeight="1"/>
    <row r="12518" ht="18.75" customHeight="1"/>
    <row r="12519" ht="18.75" customHeight="1"/>
    <row r="12520" ht="18.75" customHeight="1"/>
    <row r="12521" ht="18.75" customHeight="1"/>
    <row r="12522" ht="18.75" customHeight="1"/>
    <row r="12523" ht="18.75" customHeight="1"/>
    <row r="12524" ht="18.75" customHeight="1"/>
    <row r="12525" ht="18.75" customHeight="1"/>
    <row r="12526" ht="18.75" customHeight="1"/>
    <row r="12527" ht="18.75" customHeight="1"/>
    <row r="12528" ht="18.75" customHeight="1"/>
    <row r="12529" ht="18.75" customHeight="1"/>
    <row r="12530" ht="18.75" customHeight="1"/>
    <row r="12531" ht="18.75" customHeight="1"/>
    <row r="12532" ht="18.75" customHeight="1"/>
    <row r="12533" ht="18.75" customHeight="1"/>
    <row r="12534" ht="18.75" customHeight="1"/>
    <row r="12535" ht="18.75" customHeight="1"/>
    <row r="12536" ht="18.75" customHeight="1"/>
    <row r="12537" ht="18.75" customHeight="1"/>
    <row r="12538" ht="18.75" customHeight="1"/>
    <row r="12539" ht="18.75" customHeight="1"/>
    <row r="12540" ht="18.75" customHeight="1"/>
    <row r="12541" ht="18.75" customHeight="1"/>
    <row r="12542" ht="18.75" customHeight="1"/>
    <row r="12543" ht="18.75" customHeight="1"/>
    <row r="12544" ht="18.75" customHeight="1"/>
    <row r="12545" ht="18.75" customHeight="1"/>
    <row r="12546" ht="18.75" customHeight="1"/>
    <row r="12547" ht="18.75" customHeight="1"/>
    <row r="12548" ht="18.75" customHeight="1"/>
    <row r="12549" ht="18.75" customHeight="1"/>
    <row r="12550" ht="18.75" customHeight="1"/>
    <row r="12551" ht="18.75" customHeight="1"/>
    <row r="12552" ht="18.75" customHeight="1"/>
    <row r="12553" ht="18.75" customHeight="1"/>
    <row r="12554" ht="18.75" customHeight="1"/>
    <row r="12555" ht="18.75" customHeight="1"/>
    <row r="12556" ht="18.75" customHeight="1"/>
    <row r="12557" ht="18.75" customHeight="1"/>
    <row r="12558" ht="18.75" customHeight="1"/>
    <row r="12559" ht="18.75" customHeight="1"/>
    <row r="12560" ht="18.75" customHeight="1"/>
    <row r="12561" ht="18.75" customHeight="1"/>
    <row r="12562" ht="18.75" customHeight="1"/>
    <row r="12563" ht="18.75" customHeight="1"/>
    <row r="12564" ht="18.75" customHeight="1"/>
    <row r="12565" ht="18.75" customHeight="1"/>
    <row r="12566" ht="18.75" customHeight="1"/>
    <row r="12567" ht="18.75" customHeight="1"/>
    <row r="12568" ht="18.75" customHeight="1"/>
    <row r="12569" ht="18.75" customHeight="1"/>
    <row r="12570" ht="18.75" customHeight="1"/>
    <row r="12571" ht="18.75" customHeight="1"/>
    <row r="12572" ht="18.75" customHeight="1"/>
    <row r="12573" ht="18.75" customHeight="1"/>
    <row r="12574" ht="18.75" customHeight="1"/>
    <row r="12575" ht="18.75" customHeight="1"/>
    <row r="12576" ht="18.75" customHeight="1"/>
    <row r="12577" ht="18.75" customHeight="1"/>
    <row r="12578" ht="18.75" customHeight="1"/>
    <row r="12579" ht="18.75" customHeight="1"/>
    <row r="12580" ht="18.75" customHeight="1"/>
    <row r="12581" ht="18.75" customHeight="1"/>
    <row r="12582" ht="18.75" customHeight="1"/>
    <row r="12583" ht="18.75" customHeight="1"/>
    <row r="12584" ht="18.75" customHeight="1"/>
    <row r="12585" ht="18.75" customHeight="1"/>
    <row r="12586" ht="18.75" customHeight="1"/>
    <row r="12587" ht="18.75" customHeight="1"/>
    <row r="12588" ht="18.75" customHeight="1"/>
    <row r="12589" ht="18.75" customHeight="1"/>
    <row r="12590" ht="18.75" customHeight="1"/>
    <row r="12591" ht="18.75" customHeight="1"/>
    <row r="12592" ht="18.75" customHeight="1"/>
    <row r="12593" ht="18.75" customHeight="1"/>
    <row r="12594" ht="18.75" customHeight="1"/>
    <row r="12595" ht="18.75" customHeight="1"/>
    <row r="12596" ht="18.75" customHeight="1"/>
    <row r="12597" ht="18.75" customHeight="1"/>
    <row r="12598" ht="18.75" customHeight="1"/>
    <row r="12599" ht="18.75" customHeight="1"/>
    <row r="12600" ht="18.75" customHeight="1"/>
    <row r="12601" ht="18.75" customHeight="1"/>
    <row r="12602" ht="18.75" customHeight="1"/>
    <row r="12603" ht="18.75" customHeight="1"/>
    <row r="12604" ht="18.75" customHeight="1"/>
    <row r="12605" ht="18.75" customHeight="1"/>
    <row r="12606" ht="18.75" customHeight="1"/>
    <row r="12607" ht="18.75" customHeight="1"/>
    <row r="12608" ht="18.75" customHeight="1"/>
    <row r="12609" ht="18.75" customHeight="1"/>
    <row r="12610" ht="18.75" customHeight="1"/>
    <row r="12611" ht="18.75" customHeight="1"/>
    <row r="12612" ht="18.75" customHeight="1"/>
    <row r="12613" ht="18.75" customHeight="1"/>
    <row r="12614" ht="18.75" customHeight="1"/>
    <row r="12615" ht="18.75" customHeight="1"/>
    <row r="12616" ht="18.75" customHeight="1"/>
    <row r="12617" ht="18.75" customHeight="1"/>
    <row r="12618" ht="18.75" customHeight="1"/>
    <row r="12619" ht="18.75" customHeight="1"/>
    <row r="12620" ht="18.75" customHeight="1"/>
    <row r="12621" ht="18.75" customHeight="1"/>
    <row r="12622" ht="18.75" customHeight="1"/>
    <row r="12623" ht="18.75" customHeight="1"/>
    <row r="12624" ht="18.75" customHeight="1"/>
    <row r="12625" ht="18.75" customHeight="1"/>
    <row r="12626" ht="18.75" customHeight="1"/>
    <row r="12627" ht="18.75" customHeight="1"/>
    <row r="12628" ht="18.75" customHeight="1"/>
    <row r="12629" ht="18.75" customHeight="1"/>
    <row r="12630" ht="18.75" customHeight="1"/>
    <row r="12631" ht="18.75" customHeight="1"/>
    <row r="12632" ht="18.75" customHeight="1"/>
    <row r="12633" ht="18.75" customHeight="1"/>
    <row r="12634" ht="18.75" customHeight="1"/>
    <row r="12635" ht="18.75" customHeight="1"/>
    <row r="12636" ht="18.75" customHeight="1"/>
    <row r="12637" ht="18.75" customHeight="1"/>
    <row r="12638" ht="18.75" customHeight="1"/>
    <row r="12639" ht="18.75" customHeight="1"/>
    <row r="12640" ht="18.75" customHeight="1"/>
    <row r="12641" ht="18.75" customHeight="1"/>
    <row r="12642" ht="18.75" customHeight="1"/>
    <row r="12643" ht="18.75" customHeight="1"/>
    <row r="12644" ht="18.75" customHeight="1"/>
    <row r="12645" ht="18.75" customHeight="1"/>
    <row r="12646" ht="18.75" customHeight="1"/>
    <row r="12647" ht="18.75" customHeight="1"/>
    <row r="12648" ht="18.75" customHeight="1"/>
    <row r="12649" ht="18.75" customHeight="1"/>
    <row r="12650" ht="18.75" customHeight="1"/>
    <row r="12651" ht="18.75" customHeight="1"/>
    <row r="12652" ht="18.75" customHeight="1"/>
    <row r="12653" ht="18.75" customHeight="1"/>
    <row r="12654" ht="18.75" customHeight="1"/>
    <row r="12655" ht="18.75" customHeight="1"/>
    <row r="12656" ht="18.75" customHeight="1"/>
    <row r="12657" ht="18.75" customHeight="1"/>
    <row r="12658" ht="18.75" customHeight="1"/>
    <row r="12659" ht="18.75" customHeight="1"/>
    <row r="12660" ht="18.75" customHeight="1"/>
    <row r="12661" ht="18.75" customHeight="1"/>
    <row r="12662" ht="18.75" customHeight="1"/>
    <row r="12663" ht="18.75" customHeight="1"/>
    <row r="12664" ht="18.75" customHeight="1"/>
    <row r="12665" ht="18.75" customHeight="1"/>
    <row r="12666" ht="18.75" customHeight="1"/>
    <row r="12667" ht="18.75" customHeight="1"/>
    <row r="12668" ht="18.75" customHeight="1"/>
    <row r="12669" ht="18.75" customHeight="1"/>
    <row r="12670" ht="18.75" customHeight="1"/>
    <row r="12671" ht="18.75" customHeight="1"/>
    <row r="12672" ht="18.75" customHeight="1"/>
    <row r="12673" ht="18.75" customHeight="1"/>
    <row r="12674" ht="18.75" customHeight="1"/>
    <row r="12675" ht="18.75" customHeight="1"/>
    <row r="12676" ht="18.75" customHeight="1"/>
    <row r="12677" ht="18.75" customHeight="1"/>
    <row r="12678" ht="18.75" customHeight="1"/>
    <row r="12679" ht="18.75" customHeight="1"/>
    <row r="12680" ht="18.75" customHeight="1"/>
    <row r="12681" ht="18.75" customHeight="1"/>
    <row r="12682" ht="18.75" customHeight="1"/>
    <row r="12683" ht="18.75" customHeight="1"/>
    <row r="12684" ht="18.75" customHeight="1"/>
    <row r="12685" ht="18.75" customHeight="1"/>
    <row r="12686" ht="18.75" customHeight="1"/>
    <row r="12687" ht="18.75" customHeight="1"/>
    <row r="12688" ht="18.75" customHeight="1"/>
    <row r="12689" ht="18.75" customHeight="1"/>
    <row r="12690" ht="18.75" customHeight="1"/>
    <row r="12691" ht="18.75" customHeight="1"/>
    <row r="12692" ht="18.75" customHeight="1"/>
    <row r="12693" ht="18.75" customHeight="1"/>
    <row r="12694" ht="18.75" customHeight="1"/>
    <row r="12695" ht="18.75" customHeight="1"/>
    <row r="12696" ht="18.75" customHeight="1"/>
    <row r="12697" ht="18.75" customHeight="1"/>
    <row r="12698" ht="18.75" customHeight="1"/>
    <row r="12699" ht="18.75" customHeight="1"/>
    <row r="12700" ht="18.75" customHeight="1"/>
    <row r="12701" ht="18.75" customHeight="1"/>
    <row r="12702" ht="18.75" customHeight="1"/>
    <row r="12703" ht="18.75" customHeight="1"/>
    <row r="12704" ht="18.75" customHeight="1"/>
    <row r="12705" ht="18.75" customHeight="1"/>
    <row r="12706" ht="18.75" customHeight="1"/>
    <row r="12707" ht="18.75" customHeight="1"/>
    <row r="12708" ht="18.75" customHeight="1"/>
    <row r="12709" ht="18.75" customHeight="1"/>
    <row r="12710" ht="18.75" customHeight="1"/>
    <row r="12711" ht="18.75" customHeight="1"/>
    <row r="12712" ht="18.75" customHeight="1"/>
    <row r="12713" ht="18.75" customHeight="1"/>
    <row r="12714" ht="18.75" customHeight="1"/>
    <row r="12715" ht="18.75" customHeight="1"/>
    <row r="12716" ht="18.75" customHeight="1"/>
    <row r="12717" ht="18.75" customHeight="1"/>
    <row r="12718" ht="18.75" customHeight="1"/>
    <row r="12719" ht="18.75" customHeight="1"/>
    <row r="12720" ht="18.75" customHeight="1"/>
    <row r="12721" ht="18.75" customHeight="1"/>
    <row r="12722" ht="18.75" customHeight="1"/>
    <row r="12723" ht="18.75" customHeight="1"/>
    <row r="12724" ht="18.75" customHeight="1"/>
    <row r="12725" ht="18.75" customHeight="1"/>
    <row r="12726" ht="18.75" customHeight="1"/>
    <row r="12727" ht="18.75" customHeight="1"/>
    <row r="12728" ht="18.75" customHeight="1"/>
    <row r="12729" ht="18.75" customHeight="1"/>
    <row r="12730" ht="18.75" customHeight="1"/>
    <row r="12731" ht="18.75" customHeight="1"/>
    <row r="12732" ht="18.75" customHeight="1"/>
    <row r="12733" ht="18.75" customHeight="1"/>
    <row r="12734" ht="18.75" customHeight="1"/>
    <row r="12735" ht="18.75" customHeight="1"/>
    <row r="12736" ht="18.75" customHeight="1"/>
    <row r="12737" ht="18.75" customHeight="1"/>
    <row r="12738" ht="18.75" customHeight="1"/>
    <row r="12739" ht="18.75" customHeight="1"/>
    <row r="12740" ht="18.75" customHeight="1"/>
    <row r="12741" ht="18.75" customHeight="1"/>
    <row r="12742" ht="18.75" customHeight="1"/>
    <row r="12743" ht="18.75" customHeight="1"/>
    <row r="12744" ht="18.75" customHeight="1"/>
    <row r="12745" ht="18.75" customHeight="1"/>
    <row r="12746" ht="18.75" customHeight="1"/>
    <row r="12747" ht="18.75" customHeight="1"/>
    <row r="12748" ht="18.75" customHeight="1"/>
    <row r="12749" ht="18.75" customHeight="1"/>
    <row r="12750" ht="18.75" customHeight="1"/>
    <row r="12751" ht="18.75" customHeight="1"/>
    <row r="12752" ht="18.75" customHeight="1"/>
    <row r="12753" ht="18.75" customHeight="1"/>
    <row r="12754" ht="18.75" customHeight="1"/>
    <row r="12755" ht="18.75" customHeight="1"/>
    <row r="12756" ht="18.75" customHeight="1"/>
    <row r="12757" ht="18.75" customHeight="1"/>
    <row r="12758" ht="18.75" customHeight="1"/>
    <row r="12759" ht="18.75" customHeight="1"/>
    <row r="12760" ht="18.75" customHeight="1"/>
    <row r="12761" ht="18.75" customHeight="1"/>
    <row r="12762" ht="18.75" customHeight="1"/>
    <row r="12763" ht="18.75" customHeight="1"/>
    <row r="12764" ht="18.75" customHeight="1"/>
    <row r="12765" ht="18.75" customHeight="1"/>
    <row r="12766" ht="18.75" customHeight="1"/>
    <row r="12767" ht="18.75" customHeight="1"/>
    <row r="12768" ht="18.75" customHeight="1"/>
    <row r="12769" ht="18.75" customHeight="1"/>
    <row r="12770" ht="18.75" customHeight="1"/>
    <row r="12771" ht="18.75" customHeight="1"/>
    <row r="12772" ht="18.75" customHeight="1"/>
    <row r="12773" ht="18.75" customHeight="1"/>
    <row r="12774" ht="18.75" customHeight="1"/>
    <row r="12775" ht="18.75" customHeight="1"/>
    <row r="12776" ht="18.75" customHeight="1"/>
    <row r="12777" ht="18.75" customHeight="1"/>
    <row r="12778" ht="18.75" customHeight="1"/>
    <row r="12779" ht="18.75" customHeight="1"/>
    <row r="12780" ht="18.75" customHeight="1"/>
    <row r="12781" ht="18.75" customHeight="1"/>
    <row r="12782" ht="18.75" customHeight="1"/>
    <row r="12783" ht="18.75" customHeight="1"/>
    <row r="12784" ht="18.75" customHeight="1"/>
    <row r="12785" ht="18.75" customHeight="1"/>
    <row r="12786" ht="18.75" customHeight="1"/>
    <row r="12787" ht="18.75" customHeight="1"/>
    <row r="12788" ht="18.75" customHeight="1"/>
    <row r="12789" ht="18.75" customHeight="1"/>
    <row r="12790" ht="18.75" customHeight="1"/>
    <row r="12791" ht="18.75" customHeight="1"/>
    <row r="12792" ht="18.75" customHeight="1"/>
    <row r="12793" ht="18.75" customHeight="1"/>
    <row r="12794" ht="18.75" customHeight="1"/>
    <row r="12795" ht="18.75" customHeight="1"/>
    <row r="12796" ht="18.75" customHeight="1"/>
    <row r="12797" ht="18.75" customHeight="1"/>
    <row r="12798" ht="18.75" customHeight="1"/>
    <row r="12799" ht="18.75" customHeight="1"/>
    <row r="12800" ht="18.75" customHeight="1"/>
    <row r="12801" ht="18.75" customHeight="1"/>
    <row r="12802" ht="18.75" customHeight="1"/>
    <row r="12803" ht="18.75" customHeight="1"/>
    <row r="12804" ht="18.75" customHeight="1"/>
    <row r="12805" ht="18.75" customHeight="1"/>
    <row r="12806" ht="18.75" customHeight="1"/>
    <row r="12807" ht="18.75" customHeight="1"/>
    <row r="12808" ht="18.75" customHeight="1"/>
    <row r="12809" ht="18.75" customHeight="1"/>
    <row r="12810" ht="18.75" customHeight="1"/>
    <row r="12811" ht="18.75" customHeight="1"/>
    <row r="12812" ht="18.75" customHeight="1"/>
    <row r="12813" ht="18.75" customHeight="1"/>
    <row r="12814" ht="18.75" customHeight="1"/>
    <row r="12815" ht="18.75" customHeight="1"/>
    <row r="12816" ht="18.75" customHeight="1"/>
    <row r="12817" ht="18.75" customHeight="1"/>
    <row r="12818" ht="18.75" customHeight="1"/>
    <row r="12819" ht="18.75" customHeight="1"/>
    <row r="12820" ht="18.75" customHeight="1"/>
    <row r="12821" ht="18.75" customHeight="1"/>
    <row r="12822" ht="18.75" customHeight="1"/>
    <row r="12823" ht="18.75" customHeight="1"/>
    <row r="12824" ht="18.75" customHeight="1"/>
    <row r="12825" ht="18.75" customHeight="1"/>
    <row r="12826" ht="18.75" customHeight="1"/>
    <row r="12827" ht="18.75" customHeight="1"/>
    <row r="12828" ht="18.75" customHeight="1"/>
    <row r="12829" ht="18.75" customHeight="1"/>
    <row r="12830" ht="18.75" customHeight="1"/>
    <row r="12831" ht="18.75" customHeight="1"/>
    <row r="12832" ht="18.75" customHeight="1"/>
    <row r="12833" ht="18.75" customHeight="1"/>
    <row r="12834" ht="18.75" customHeight="1"/>
    <row r="12835" ht="18.75" customHeight="1"/>
    <row r="12836" ht="18.75" customHeight="1"/>
    <row r="12837" ht="18.75" customHeight="1"/>
    <row r="12838" ht="18.75" customHeight="1"/>
    <row r="12839" ht="18.75" customHeight="1"/>
    <row r="12840" ht="18.75" customHeight="1"/>
    <row r="12841" ht="18.75" customHeight="1"/>
    <row r="12842" ht="18.75" customHeight="1"/>
    <row r="12843" ht="18.75" customHeight="1"/>
    <row r="12844" ht="18.75" customHeight="1"/>
    <row r="12845" ht="18.75" customHeight="1"/>
    <row r="12846" ht="18.75" customHeight="1"/>
    <row r="12847" ht="18.75" customHeight="1"/>
    <row r="12848" ht="18.75" customHeight="1"/>
    <row r="12849" ht="18.75" customHeight="1"/>
    <row r="12850" ht="18.75" customHeight="1"/>
    <row r="12851" ht="18.75" customHeight="1"/>
    <row r="12852" ht="18.75" customHeight="1"/>
    <row r="12853" ht="18.75" customHeight="1"/>
    <row r="12854" ht="18.75" customHeight="1"/>
    <row r="12855" ht="18.75" customHeight="1"/>
    <row r="12856" ht="18.75" customHeight="1"/>
    <row r="12857" ht="18.75" customHeight="1"/>
    <row r="12858" ht="18.75" customHeight="1"/>
    <row r="12859" ht="18.75" customHeight="1"/>
    <row r="12860" ht="18.75" customHeight="1"/>
    <row r="12861" ht="18.75" customHeight="1"/>
    <row r="12862" ht="18.75" customHeight="1"/>
    <row r="12863" ht="18.75" customHeight="1"/>
    <row r="12864" ht="18.75" customHeight="1"/>
    <row r="12865" ht="18.75" customHeight="1"/>
    <row r="12866" ht="18.75" customHeight="1"/>
    <row r="12867" ht="18.75" customHeight="1"/>
    <row r="12868" ht="18.75" customHeight="1"/>
    <row r="12869" ht="18.75" customHeight="1"/>
    <row r="12870" ht="18.75" customHeight="1"/>
    <row r="12871" ht="18.75" customHeight="1"/>
    <row r="12872" ht="18.75" customHeight="1"/>
    <row r="12873" ht="18.75" customHeight="1"/>
    <row r="12874" ht="18.75" customHeight="1"/>
    <row r="12875" ht="18.75" customHeight="1"/>
    <row r="12876" ht="18.75" customHeight="1"/>
    <row r="12877" ht="18.75" customHeight="1"/>
    <row r="12878" ht="18.75" customHeight="1"/>
    <row r="12879" ht="18.75" customHeight="1"/>
    <row r="12880" ht="18.75" customHeight="1"/>
    <row r="12881" ht="18.75" customHeight="1"/>
    <row r="12882" ht="18.75" customHeight="1"/>
    <row r="12883" ht="18.75" customHeight="1"/>
    <row r="12884" ht="18.75" customHeight="1"/>
    <row r="12885" ht="18.75" customHeight="1"/>
    <row r="12886" ht="18.75" customHeight="1"/>
    <row r="12887" ht="18.75" customHeight="1"/>
    <row r="12888" ht="18.75" customHeight="1"/>
    <row r="12889" ht="18.75" customHeight="1"/>
    <row r="12890" ht="18.75" customHeight="1"/>
    <row r="12891" ht="18.75" customHeight="1"/>
    <row r="12892" ht="18.75" customHeight="1"/>
    <row r="12893" ht="18.75" customHeight="1"/>
    <row r="12894" ht="18.75" customHeight="1"/>
    <row r="12895" ht="18.75" customHeight="1"/>
    <row r="12896" ht="18.75" customHeight="1"/>
    <row r="12897" ht="18.75" customHeight="1"/>
    <row r="12898" ht="18.75" customHeight="1"/>
    <row r="12899" ht="18.75" customHeight="1"/>
    <row r="12900" ht="18.75" customHeight="1"/>
    <row r="12901" ht="18.75" customHeight="1"/>
    <row r="12902" ht="18.75" customHeight="1"/>
    <row r="12903" ht="18.75" customHeight="1"/>
    <row r="12904" ht="18.75" customHeight="1"/>
    <row r="12905" ht="18.75" customHeight="1"/>
    <row r="12906" ht="18.75" customHeight="1"/>
    <row r="12907" ht="18.75" customHeight="1"/>
    <row r="12908" ht="18.75" customHeight="1"/>
    <row r="12909" ht="18.75" customHeight="1"/>
    <row r="12910" ht="18.75" customHeight="1"/>
    <row r="12911" ht="18.75" customHeight="1"/>
    <row r="12912" ht="18.75" customHeight="1"/>
    <row r="12913" ht="18.75" customHeight="1"/>
    <row r="12914" ht="18.75" customHeight="1"/>
    <row r="12915" ht="18.75" customHeight="1"/>
    <row r="12916" ht="18.75" customHeight="1"/>
    <row r="12917" ht="18.75" customHeight="1"/>
    <row r="12918" ht="18.75" customHeight="1"/>
    <row r="12919" ht="18.75" customHeight="1"/>
    <row r="12920" ht="18.75" customHeight="1"/>
    <row r="12921" ht="18.75" customHeight="1"/>
    <row r="12922" ht="18.75" customHeight="1"/>
    <row r="12923" ht="18.75" customHeight="1"/>
    <row r="12924" ht="18.75" customHeight="1"/>
    <row r="12925" ht="18.75" customHeight="1"/>
    <row r="12926" ht="18.75" customHeight="1"/>
    <row r="12927" ht="18.75" customHeight="1"/>
    <row r="12928" ht="18.75" customHeight="1"/>
    <row r="12929" ht="18.75" customHeight="1"/>
    <row r="12930" ht="18.75" customHeight="1"/>
    <row r="12931" ht="18.75" customHeight="1"/>
    <row r="12932" ht="18.75" customHeight="1"/>
    <row r="12933" ht="18.75" customHeight="1"/>
    <row r="12934" ht="18.75" customHeight="1"/>
    <row r="12935" ht="18.75" customHeight="1"/>
    <row r="12936" ht="18.75" customHeight="1"/>
    <row r="12937" ht="18.75" customHeight="1"/>
    <row r="12938" ht="18.75" customHeight="1"/>
    <row r="12939" ht="18.75" customHeight="1"/>
    <row r="12940" ht="18.75" customHeight="1"/>
    <row r="12941" ht="18.75" customHeight="1"/>
    <row r="12942" ht="18.75" customHeight="1"/>
    <row r="12943" ht="18.75" customHeight="1"/>
    <row r="12944" ht="18.75" customHeight="1"/>
    <row r="12945" ht="18.75" customHeight="1"/>
    <row r="12946" ht="18.75" customHeight="1"/>
    <row r="12947" ht="18.75" customHeight="1"/>
    <row r="12948" ht="18.75" customHeight="1"/>
    <row r="12949" ht="18.75" customHeight="1"/>
    <row r="12950" ht="18.75" customHeight="1"/>
    <row r="12951" ht="18.75" customHeight="1"/>
    <row r="12952" ht="18.75" customHeight="1"/>
    <row r="12953" ht="18.75" customHeight="1"/>
    <row r="12954" ht="18.75" customHeight="1"/>
    <row r="12955" ht="18.75" customHeight="1"/>
    <row r="12956" ht="18.75" customHeight="1"/>
    <row r="12957" ht="18.75" customHeight="1"/>
    <row r="12958" ht="18.75" customHeight="1"/>
    <row r="12959" ht="18.75" customHeight="1"/>
    <row r="12960" ht="18.75" customHeight="1"/>
    <row r="12961" ht="18.75" customHeight="1"/>
    <row r="12962" ht="18.75" customHeight="1"/>
    <row r="12963" ht="18.75" customHeight="1"/>
    <row r="12964" ht="18.75" customHeight="1"/>
    <row r="12965" ht="18.75" customHeight="1"/>
    <row r="12966" ht="18.75" customHeight="1"/>
    <row r="12967" ht="18.75" customHeight="1"/>
    <row r="12968" ht="18.75" customHeight="1"/>
    <row r="12969" ht="18.75" customHeight="1"/>
    <row r="12970" ht="18.75" customHeight="1"/>
    <row r="12971" ht="18.75" customHeight="1"/>
    <row r="12972" ht="18.75" customHeight="1"/>
    <row r="12973" ht="18.75" customHeight="1"/>
    <row r="12974" ht="18.75" customHeight="1"/>
    <row r="12975" ht="18.75" customHeight="1"/>
    <row r="12976" ht="18.75" customHeight="1"/>
    <row r="12977" ht="18.75" customHeight="1"/>
    <row r="12978" ht="18.75" customHeight="1"/>
    <row r="12979" ht="18.75" customHeight="1"/>
    <row r="12980" ht="18.75" customHeight="1"/>
    <row r="12981" ht="18.75" customHeight="1"/>
    <row r="12982" ht="18.75" customHeight="1"/>
    <row r="12983" ht="18.75" customHeight="1"/>
    <row r="12984" ht="18.75" customHeight="1"/>
    <row r="12985" ht="18.75" customHeight="1"/>
    <row r="12986" ht="18.75" customHeight="1"/>
    <row r="12987" ht="18.75" customHeight="1"/>
    <row r="12988" ht="18.75" customHeight="1"/>
    <row r="12989" ht="18.75" customHeight="1"/>
    <row r="12990" ht="18.75" customHeight="1"/>
    <row r="12991" ht="18.75" customHeight="1"/>
    <row r="12992" ht="18.75" customHeight="1"/>
    <row r="12993" ht="18.75" customHeight="1"/>
    <row r="12994" ht="18.75" customHeight="1"/>
    <row r="12995" ht="18.75" customHeight="1"/>
    <row r="12996" ht="18.75" customHeight="1"/>
    <row r="12997" ht="18.75" customHeight="1"/>
    <row r="12998" ht="18.75" customHeight="1"/>
    <row r="12999" ht="18.75" customHeight="1"/>
    <row r="13000" ht="18.75" customHeight="1"/>
    <row r="13001" ht="18.75" customHeight="1"/>
    <row r="13002" ht="18.75" customHeight="1"/>
    <row r="13003" ht="18.75" customHeight="1"/>
    <row r="13004" ht="18.75" customHeight="1"/>
    <row r="13005" ht="18.75" customHeight="1"/>
    <row r="13006" ht="18.75" customHeight="1"/>
    <row r="13007" ht="18.75" customHeight="1"/>
    <row r="13008" ht="18.75" customHeight="1"/>
    <row r="13009" ht="18.75" customHeight="1"/>
    <row r="13010" ht="18.75" customHeight="1"/>
    <row r="13011" ht="18.75" customHeight="1"/>
    <row r="13012" ht="18.75" customHeight="1"/>
    <row r="13013" ht="18.75" customHeight="1"/>
    <row r="13014" ht="18.75" customHeight="1"/>
    <row r="13015" ht="18.75" customHeight="1"/>
    <row r="13016" ht="18.75" customHeight="1"/>
    <row r="13017" ht="18.75" customHeight="1"/>
    <row r="13018" ht="18.75" customHeight="1"/>
    <row r="13019" ht="18.75" customHeight="1"/>
    <row r="13020" ht="18.75" customHeight="1"/>
    <row r="13021" ht="18.75" customHeight="1"/>
    <row r="13022" ht="18.75" customHeight="1"/>
    <row r="13023" ht="18.75" customHeight="1"/>
    <row r="13024" ht="18.75" customHeight="1"/>
    <row r="13025" ht="18.75" customHeight="1"/>
    <row r="13026" ht="18.75" customHeight="1"/>
    <row r="13027" ht="18.75" customHeight="1"/>
    <row r="13028" ht="18.75" customHeight="1"/>
    <row r="13029" ht="18.75" customHeight="1"/>
    <row r="13030" ht="18.75" customHeight="1"/>
    <row r="13031" ht="18.75" customHeight="1"/>
    <row r="13032" ht="18.75" customHeight="1"/>
    <row r="13033" ht="18.75" customHeight="1"/>
    <row r="13034" ht="18.75" customHeight="1"/>
    <row r="13035" ht="18.75" customHeight="1"/>
    <row r="13036" ht="18.75" customHeight="1"/>
    <row r="13037" ht="18.75" customHeight="1"/>
    <row r="13038" ht="18.75" customHeight="1"/>
    <row r="13039" ht="18.75" customHeight="1"/>
    <row r="13040" ht="18.75" customHeight="1"/>
    <row r="13041" ht="18.75" customHeight="1"/>
    <row r="13042" ht="18.75" customHeight="1"/>
    <row r="13043" ht="18.75" customHeight="1"/>
    <row r="13044" ht="18.75" customHeight="1"/>
    <row r="13045" ht="18.75" customHeight="1"/>
    <row r="13046" ht="18.75" customHeight="1"/>
    <row r="13047" ht="18.75" customHeight="1"/>
    <row r="13048" ht="18.75" customHeight="1"/>
    <row r="13049" ht="18.75" customHeight="1"/>
    <row r="13050" ht="18.75" customHeight="1"/>
    <row r="13051" ht="18.75" customHeight="1"/>
    <row r="13052" ht="18.75" customHeight="1"/>
    <row r="13053" ht="18.75" customHeight="1"/>
    <row r="13054" ht="18.75" customHeight="1"/>
    <row r="13055" ht="18.75" customHeight="1"/>
    <row r="13056" ht="18.75" customHeight="1"/>
    <row r="13057" ht="18.75" customHeight="1"/>
    <row r="13058" ht="18.75" customHeight="1"/>
    <row r="13059" ht="18.75" customHeight="1"/>
    <row r="13060" ht="18.75" customHeight="1"/>
    <row r="13061" ht="18.75" customHeight="1"/>
    <row r="13062" ht="18.75" customHeight="1"/>
    <row r="13063" ht="18.75" customHeight="1"/>
    <row r="13064" ht="18.75" customHeight="1"/>
    <row r="13065" ht="18.75" customHeight="1"/>
    <row r="13066" ht="18.75" customHeight="1"/>
    <row r="13067" ht="18.75" customHeight="1"/>
    <row r="13068" ht="18.75" customHeight="1"/>
    <row r="13069" ht="18.75" customHeight="1"/>
    <row r="13070" ht="18.75" customHeight="1"/>
    <row r="13071" ht="18.75" customHeight="1"/>
    <row r="13072" ht="18.75" customHeight="1"/>
    <row r="13073" ht="18.75" customHeight="1"/>
    <row r="13074" ht="18.75" customHeight="1"/>
    <row r="13075" ht="18.75" customHeight="1"/>
    <row r="13076" ht="18.75" customHeight="1"/>
    <row r="13077" ht="18.75" customHeight="1"/>
    <row r="13078" ht="18.75" customHeight="1"/>
    <row r="13079" ht="18.75" customHeight="1"/>
    <row r="13080" ht="18.75" customHeight="1"/>
    <row r="13081" ht="18.75" customHeight="1"/>
    <row r="13082" ht="18.75" customHeight="1"/>
    <row r="13083" ht="18.75" customHeight="1"/>
    <row r="13084" ht="18.75" customHeight="1"/>
    <row r="13085" ht="18.75" customHeight="1"/>
    <row r="13086" ht="18.75" customHeight="1"/>
    <row r="13087" ht="18.75" customHeight="1"/>
    <row r="13088" ht="18.75" customHeight="1"/>
    <row r="13089" ht="18.75" customHeight="1"/>
    <row r="13090" ht="18.75" customHeight="1"/>
    <row r="13091" ht="18.75" customHeight="1"/>
    <row r="13092" ht="18.75" customHeight="1"/>
    <row r="13093" ht="18.75" customHeight="1"/>
    <row r="13094" ht="18.75" customHeight="1"/>
    <row r="13095" ht="18.75" customHeight="1"/>
    <row r="13096" ht="18.75" customHeight="1"/>
    <row r="13097" ht="18.75" customHeight="1"/>
    <row r="13098" ht="18.75" customHeight="1"/>
    <row r="13099" ht="18.75" customHeight="1"/>
    <row r="13100" ht="18.75" customHeight="1"/>
    <row r="13101" ht="18.75" customHeight="1"/>
    <row r="13102" ht="18.75" customHeight="1"/>
    <row r="13103" ht="18.75" customHeight="1"/>
    <row r="13104" ht="18.75" customHeight="1"/>
    <row r="13105" ht="18.75" customHeight="1"/>
    <row r="13106" ht="18.75" customHeight="1"/>
    <row r="13107" ht="18.75" customHeight="1"/>
    <row r="13108" ht="18.75" customHeight="1"/>
    <row r="13109" ht="18.75" customHeight="1"/>
    <row r="13110" ht="18.75" customHeight="1"/>
    <row r="13111" ht="18.75" customHeight="1"/>
    <row r="13112" ht="18.75" customHeight="1"/>
    <row r="13113" ht="18.75" customHeight="1"/>
    <row r="13114" ht="18.75" customHeight="1"/>
    <row r="13115" ht="18.75" customHeight="1"/>
    <row r="13116" ht="18.75" customHeight="1"/>
    <row r="13117" ht="18.75" customHeight="1"/>
    <row r="13118" ht="18.75" customHeight="1"/>
    <row r="13119" ht="18.75" customHeight="1"/>
    <row r="13120" ht="18.75" customHeight="1"/>
    <row r="13121" ht="18.75" customHeight="1"/>
    <row r="13122" ht="18.75" customHeight="1"/>
    <row r="13123" ht="18.75" customHeight="1"/>
    <row r="13124" ht="18.75" customHeight="1"/>
    <row r="13125" ht="18.75" customHeight="1"/>
    <row r="13126" ht="18.75" customHeight="1"/>
    <row r="13127" ht="18.75" customHeight="1"/>
    <row r="13128" ht="18.75" customHeight="1"/>
    <row r="13129" ht="18.75" customHeight="1"/>
    <row r="13130" ht="18.75" customHeight="1"/>
    <row r="13131" ht="18.75" customHeight="1"/>
    <row r="13132" ht="18.75" customHeight="1"/>
    <row r="13133" ht="18.75" customHeight="1"/>
    <row r="13134" ht="18.75" customHeight="1"/>
    <row r="13135" ht="18.75" customHeight="1"/>
    <row r="13136" ht="18.75" customHeight="1"/>
    <row r="13137" ht="18.75" customHeight="1"/>
    <row r="13138" ht="18.75" customHeight="1"/>
    <row r="13139" ht="18.75" customHeight="1"/>
    <row r="13140" ht="18.75" customHeight="1"/>
    <row r="13141" ht="18.75" customHeight="1"/>
    <row r="13142" ht="18.75" customHeight="1"/>
    <row r="13143" ht="18.75" customHeight="1"/>
    <row r="13144" ht="18.75" customHeight="1"/>
    <row r="13145" ht="18.75" customHeight="1"/>
    <row r="13146" ht="18.75" customHeight="1"/>
    <row r="13147" ht="18.75" customHeight="1"/>
    <row r="13148" ht="18.75" customHeight="1"/>
    <row r="13149" ht="18.75" customHeight="1"/>
    <row r="13150" ht="18.75" customHeight="1"/>
    <row r="13151" ht="18.75" customHeight="1"/>
    <row r="13152" ht="18.75" customHeight="1"/>
    <row r="13153" ht="18.75" customHeight="1"/>
    <row r="13154" ht="18.75" customHeight="1"/>
    <row r="13155" ht="18.75" customHeight="1"/>
    <row r="13156" ht="18.75" customHeight="1"/>
    <row r="13157" ht="18.75" customHeight="1"/>
    <row r="13158" ht="18.75" customHeight="1"/>
    <row r="13159" ht="18.75" customHeight="1"/>
    <row r="13160" ht="18.75" customHeight="1"/>
    <row r="13161" ht="18.75" customHeight="1"/>
    <row r="13162" ht="18.75" customHeight="1"/>
    <row r="13163" ht="18.75" customHeight="1"/>
    <row r="13164" ht="18.75" customHeight="1"/>
    <row r="13165" ht="18.75" customHeight="1"/>
    <row r="13166" ht="18.75" customHeight="1"/>
    <row r="13167" ht="18.75" customHeight="1"/>
    <row r="13168" ht="18.75" customHeight="1"/>
    <row r="13169" ht="18.75" customHeight="1"/>
    <row r="13170" ht="18.75" customHeight="1"/>
    <row r="13171" ht="18.75" customHeight="1"/>
    <row r="13172" ht="18.75" customHeight="1"/>
    <row r="13173" ht="18.75" customHeight="1"/>
    <row r="13174" ht="18.75" customHeight="1"/>
    <row r="13175" ht="18.75" customHeight="1"/>
    <row r="13176" ht="18.75" customHeight="1"/>
    <row r="13177" ht="18.75" customHeight="1"/>
    <row r="13178" ht="18.75" customHeight="1"/>
    <row r="13179" ht="18.75" customHeight="1"/>
    <row r="13180" ht="18.75" customHeight="1"/>
    <row r="13181" ht="18.75" customHeight="1"/>
    <row r="13182" ht="18.75" customHeight="1"/>
    <row r="13183" ht="18.75" customHeight="1"/>
    <row r="13184" ht="18.75" customHeight="1"/>
    <row r="13185" ht="18.75" customHeight="1"/>
    <row r="13186" ht="18.75" customHeight="1"/>
    <row r="13187" ht="18.75" customHeight="1"/>
    <row r="13188" ht="18.75" customHeight="1"/>
    <row r="13189" ht="18.75" customHeight="1"/>
    <row r="13190" ht="18.75" customHeight="1"/>
    <row r="13191" ht="18.75" customHeight="1"/>
    <row r="13192" ht="18.75" customHeight="1"/>
    <row r="13193" ht="18.75" customHeight="1"/>
    <row r="13194" ht="18.75" customHeight="1"/>
    <row r="13195" ht="18.75" customHeight="1"/>
    <row r="13196" ht="18.75" customHeight="1"/>
    <row r="13197" ht="18.75" customHeight="1"/>
    <row r="13198" ht="18.75" customHeight="1"/>
    <row r="13199" ht="18.75" customHeight="1"/>
    <row r="13200" ht="18.75" customHeight="1"/>
    <row r="13201" ht="18.75" customHeight="1"/>
    <row r="13202" ht="18.75" customHeight="1"/>
    <row r="13203" ht="18.75" customHeight="1"/>
    <row r="13204" ht="18.75" customHeight="1"/>
    <row r="13205" ht="18.75" customHeight="1"/>
    <row r="13206" ht="18.75" customHeight="1"/>
    <row r="13207" ht="18.75" customHeight="1"/>
    <row r="13208" ht="18.75" customHeight="1"/>
    <row r="13209" ht="18.75" customHeight="1"/>
    <row r="13210" ht="18.75" customHeight="1"/>
    <row r="13211" ht="18.75" customHeight="1"/>
    <row r="13212" ht="18.75" customHeight="1"/>
    <row r="13213" ht="18.75" customHeight="1"/>
    <row r="13214" ht="18.75" customHeight="1"/>
    <row r="13215" ht="18.75" customHeight="1"/>
    <row r="13216" ht="18.75" customHeight="1"/>
    <row r="13217" ht="18.75" customHeight="1"/>
    <row r="13218" ht="18.75" customHeight="1"/>
    <row r="13219" ht="18.75" customHeight="1"/>
    <row r="13220" ht="18.75" customHeight="1"/>
    <row r="13221" ht="18.75" customHeight="1"/>
    <row r="13222" ht="18.75" customHeight="1"/>
    <row r="13223" ht="18.75" customHeight="1"/>
    <row r="13224" ht="18.75" customHeight="1"/>
    <row r="13225" ht="18.75" customHeight="1"/>
    <row r="13226" ht="18.75" customHeight="1"/>
    <row r="13227" ht="18.75" customHeight="1"/>
    <row r="13228" ht="18.75" customHeight="1"/>
    <row r="13229" ht="18.75" customHeight="1"/>
    <row r="13230" ht="18.75" customHeight="1"/>
    <row r="13231" ht="18.75" customHeight="1"/>
    <row r="13232" ht="18.75" customHeight="1"/>
    <row r="13233" ht="18.75" customHeight="1"/>
    <row r="13234" ht="18.75" customHeight="1"/>
    <row r="13235" ht="18.75" customHeight="1"/>
    <row r="13236" ht="18.75" customHeight="1"/>
    <row r="13237" ht="18.75" customHeight="1"/>
    <row r="13238" ht="18.75" customHeight="1"/>
    <row r="13239" ht="18.75" customHeight="1"/>
    <row r="13240" ht="18.75" customHeight="1"/>
    <row r="13241" ht="18.75" customHeight="1"/>
    <row r="13242" ht="18.75" customHeight="1"/>
    <row r="13243" ht="18.75" customHeight="1"/>
    <row r="13244" ht="18.75" customHeight="1"/>
    <row r="13245" ht="18.75" customHeight="1"/>
    <row r="13246" ht="18.75" customHeight="1"/>
    <row r="13247" ht="18.75" customHeight="1"/>
    <row r="13248" ht="18.75" customHeight="1"/>
    <row r="13249" ht="18.75" customHeight="1"/>
    <row r="13250" ht="18.75" customHeight="1"/>
    <row r="13251" ht="18.75" customHeight="1"/>
    <row r="13252" ht="18.75" customHeight="1"/>
    <row r="13253" ht="18.75" customHeight="1"/>
    <row r="13254" ht="18.75" customHeight="1"/>
    <row r="13255" ht="18.75" customHeight="1"/>
    <row r="13256" ht="18.75" customHeight="1"/>
    <row r="13257" ht="18.75" customHeight="1"/>
    <row r="13258" ht="18.75" customHeight="1"/>
    <row r="13259" ht="18.75" customHeight="1"/>
    <row r="13260" ht="18.75" customHeight="1"/>
    <row r="13261" ht="18.75" customHeight="1"/>
    <row r="13262" ht="18.75" customHeight="1"/>
    <row r="13263" ht="18.75" customHeight="1"/>
    <row r="13264" ht="18.75" customHeight="1"/>
    <row r="13265" ht="18.75" customHeight="1"/>
    <row r="13266" ht="18.75" customHeight="1"/>
    <row r="13267" ht="18.75" customHeight="1"/>
    <row r="13268" ht="18.75" customHeight="1"/>
    <row r="13269" ht="18.75" customHeight="1"/>
    <row r="13270" ht="18.75" customHeight="1"/>
    <row r="13271" ht="18.75" customHeight="1"/>
    <row r="13272" ht="18.75" customHeight="1"/>
    <row r="13273" ht="18.75" customHeight="1"/>
    <row r="13274" ht="18.75" customHeight="1"/>
    <row r="13275" ht="18.75" customHeight="1"/>
    <row r="13276" ht="18.75" customHeight="1"/>
    <row r="13277" ht="18.75" customHeight="1"/>
    <row r="13278" ht="18.75" customHeight="1"/>
    <row r="13279" ht="18.75" customHeight="1"/>
    <row r="13280" ht="18.75" customHeight="1"/>
    <row r="13281" ht="18.75" customHeight="1"/>
    <row r="13282" ht="18.75" customHeight="1"/>
    <row r="13283" ht="18.75" customHeight="1"/>
    <row r="13284" ht="18.75" customHeight="1"/>
    <row r="13285" ht="18.75" customHeight="1"/>
    <row r="13286" ht="18.75" customHeight="1"/>
    <row r="13287" ht="18.75" customHeight="1"/>
    <row r="13288" ht="18.75" customHeight="1"/>
    <row r="13289" ht="18.75" customHeight="1"/>
    <row r="13290" ht="18.75" customHeight="1"/>
    <row r="13291" ht="18.75" customHeight="1"/>
    <row r="13292" ht="18.75" customHeight="1"/>
    <row r="13293" ht="18.75" customHeight="1"/>
    <row r="13294" ht="18.75" customHeight="1"/>
    <row r="13295" ht="18.75" customHeight="1"/>
    <row r="13296" ht="18.75" customHeight="1"/>
    <row r="13297" ht="18.75" customHeight="1"/>
    <row r="13298" ht="18.75" customHeight="1"/>
    <row r="13299" ht="18.75" customHeight="1"/>
    <row r="13300" ht="18.75" customHeight="1"/>
    <row r="13301" ht="18.75" customHeight="1"/>
    <row r="13302" ht="18.75" customHeight="1"/>
    <row r="13303" ht="18.75" customHeight="1"/>
    <row r="13304" ht="18.75" customHeight="1"/>
    <row r="13305" ht="18.75" customHeight="1"/>
    <row r="13306" ht="18.75" customHeight="1"/>
    <row r="13307" ht="18.75" customHeight="1"/>
    <row r="13308" ht="18.75" customHeight="1"/>
    <row r="13309" ht="18.75" customHeight="1"/>
    <row r="13310" ht="18.75" customHeight="1"/>
    <row r="13311" ht="18.75" customHeight="1"/>
    <row r="13312" ht="18.75" customHeight="1"/>
    <row r="13313" ht="18.75" customHeight="1"/>
    <row r="13314" ht="18.75" customHeight="1"/>
    <row r="13315" ht="18.75" customHeight="1"/>
    <row r="13316" ht="18.75" customHeight="1"/>
    <row r="13317" ht="18.75" customHeight="1"/>
    <row r="13318" ht="18.75" customHeight="1"/>
    <row r="13319" ht="18.75" customHeight="1"/>
    <row r="13320" ht="18.75" customHeight="1"/>
    <row r="13321" ht="18.75" customHeight="1"/>
    <row r="13322" ht="18.75" customHeight="1"/>
    <row r="13323" ht="18.75" customHeight="1"/>
    <row r="13324" ht="18.75" customHeight="1"/>
    <row r="13325" ht="18.75" customHeight="1"/>
    <row r="13326" ht="18.75" customHeight="1"/>
    <row r="13327" ht="18.75" customHeight="1"/>
    <row r="13328" ht="18.75" customHeight="1"/>
    <row r="13329" ht="18.75" customHeight="1"/>
    <row r="13330" ht="18.75" customHeight="1"/>
    <row r="13331" ht="18.75" customHeight="1"/>
    <row r="13332" ht="18.75" customHeight="1"/>
    <row r="13333" ht="18.75" customHeight="1"/>
    <row r="13334" ht="18.75" customHeight="1"/>
    <row r="13335" ht="18.75" customHeight="1"/>
    <row r="13336" ht="18.75" customHeight="1"/>
    <row r="13337" ht="18.75" customHeight="1"/>
    <row r="13338" ht="18.75" customHeight="1"/>
    <row r="13339" ht="18.75" customHeight="1"/>
    <row r="13340" ht="18.75" customHeight="1"/>
    <row r="13341" ht="18.75" customHeight="1"/>
    <row r="13342" ht="18.75" customHeight="1"/>
    <row r="13343" ht="18.75" customHeight="1"/>
    <row r="13344" ht="18.75" customHeight="1"/>
    <row r="13345" ht="18.75" customHeight="1"/>
    <row r="13346" ht="18.75" customHeight="1"/>
    <row r="13347" ht="18.75" customHeight="1"/>
    <row r="13348" ht="18.75" customHeight="1"/>
    <row r="13349" ht="18.75" customHeight="1"/>
    <row r="13350" ht="18.75" customHeight="1"/>
    <row r="13351" ht="18.75" customHeight="1"/>
    <row r="13352" ht="18.75" customHeight="1"/>
    <row r="13353" ht="18.75" customHeight="1"/>
    <row r="13354" ht="18.75" customHeight="1"/>
    <row r="13355" ht="18.75" customHeight="1"/>
    <row r="13356" ht="18.75" customHeight="1"/>
    <row r="13357" ht="18.75" customHeight="1"/>
    <row r="13358" ht="18.75" customHeight="1"/>
    <row r="13359" ht="18.75" customHeight="1"/>
    <row r="13360" ht="18.75" customHeight="1"/>
    <row r="13361" ht="18.75" customHeight="1"/>
    <row r="13362" ht="18.75" customHeight="1"/>
    <row r="13363" ht="18.75" customHeight="1"/>
    <row r="13364" ht="18.75" customHeight="1"/>
    <row r="13365" ht="18.75" customHeight="1"/>
    <row r="13366" ht="18.75" customHeight="1"/>
    <row r="13367" ht="18.75" customHeight="1"/>
    <row r="13368" ht="18.75" customHeight="1"/>
    <row r="13369" ht="18.75" customHeight="1"/>
    <row r="13370" ht="18.75" customHeight="1"/>
    <row r="13371" ht="18.75" customHeight="1"/>
    <row r="13372" ht="18.75" customHeight="1"/>
    <row r="13373" ht="18.75" customHeight="1"/>
    <row r="13374" ht="18.75" customHeight="1"/>
    <row r="13375" ht="18.75" customHeight="1"/>
    <row r="13376" ht="18.75" customHeight="1"/>
    <row r="13377" ht="18.75" customHeight="1"/>
    <row r="13378" ht="18.75" customHeight="1"/>
    <row r="13379" ht="18.75" customHeight="1"/>
    <row r="13380" ht="18.75" customHeight="1"/>
    <row r="13381" ht="18.75" customHeight="1"/>
    <row r="13382" ht="18.75" customHeight="1"/>
    <row r="13383" ht="18.75" customHeight="1"/>
    <row r="13384" ht="18.75" customHeight="1"/>
    <row r="13385" ht="18.75" customHeight="1"/>
    <row r="13386" ht="18.75" customHeight="1"/>
    <row r="13387" ht="18.75" customHeight="1"/>
    <row r="13388" ht="18.75" customHeight="1"/>
    <row r="13389" ht="18.75" customHeight="1"/>
    <row r="13390" ht="18.75" customHeight="1"/>
    <row r="13391" ht="18.75" customHeight="1"/>
    <row r="13392" ht="18.75" customHeight="1"/>
    <row r="13393" ht="18.75" customHeight="1"/>
    <row r="13394" ht="18.75" customHeight="1"/>
    <row r="13395" ht="18.75" customHeight="1"/>
    <row r="13396" ht="18.75" customHeight="1"/>
    <row r="13397" ht="18.75" customHeight="1"/>
    <row r="13398" ht="18.75" customHeight="1"/>
    <row r="13399" ht="18.75" customHeight="1"/>
    <row r="13400" ht="18.75" customHeight="1"/>
    <row r="13401" ht="18.75" customHeight="1"/>
    <row r="13402" ht="18.75" customHeight="1"/>
    <row r="13403" ht="18.75" customHeight="1"/>
    <row r="13404" ht="18.75" customHeight="1"/>
    <row r="13405" ht="18.75" customHeight="1"/>
    <row r="13406" ht="18.75" customHeight="1"/>
    <row r="13407" ht="18.75" customHeight="1"/>
    <row r="13408" ht="18.75" customHeight="1"/>
    <row r="13409" ht="18.75" customHeight="1"/>
    <row r="13410" ht="18.75" customHeight="1"/>
    <row r="13411" ht="18.75" customHeight="1"/>
    <row r="13412" ht="18.75" customHeight="1"/>
    <row r="13413" ht="18.75" customHeight="1"/>
    <row r="13414" ht="18.75" customHeight="1"/>
    <row r="13415" ht="18.75" customHeight="1"/>
    <row r="13416" ht="18.75" customHeight="1"/>
    <row r="13417" ht="18.75" customHeight="1"/>
    <row r="13418" ht="18.75" customHeight="1"/>
    <row r="13419" ht="18.75" customHeight="1"/>
    <row r="13420" ht="18.75" customHeight="1"/>
    <row r="13421" ht="18.75" customHeight="1"/>
    <row r="13422" ht="18.75" customHeight="1"/>
    <row r="13423" ht="18.75" customHeight="1"/>
    <row r="13424" ht="18.75" customHeight="1"/>
    <row r="13425" ht="18.75" customHeight="1"/>
    <row r="13426" ht="18.75" customHeight="1"/>
    <row r="13427" ht="18.75" customHeight="1"/>
    <row r="13428" ht="18.75" customHeight="1"/>
    <row r="13429" ht="18.75" customHeight="1"/>
    <row r="13430" ht="18.75" customHeight="1"/>
    <row r="13431" ht="18.75" customHeight="1"/>
    <row r="13432" ht="18.75" customHeight="1"/>
    <row r="13433" ht="18.75" customHeight="1"/>
    <row r="13434" ht="18.75" customHeight="1"/>
    <row r="13435" ht="18.75" customHeight="1"/>
    <row r="13436" ht="18.75" customHeight="1"/>
    <row r="13437" ht="18.75" customHeight="1"/>
    <row r="13438" ht="18.75" customHeight="1"/>
    <row r="13439" ht="18.75" customHeight="1"/>
    <row r="13440" ht="18.75" customHeight="1"/>
    <row r="13441" ht="18.75" customHeight="1"/>
    <row r="13442" ht="18.75" customHeight="1"/>
    <row r="13443" ht="18.75" customHeight="1"/>
    <row r="13444" ht="18.75" customHeight="1"/>
    <row r="13445" ht="18.75" customHeight="1"/>
    <row r="13446" ht="18.75" customHeight="1"/>
    <row r="13447" ht="18.75" customHeight="1"/>
    <row r="13448" ht="18.75" customHeight="1"/>
    <row r="13449" ht="18.75" customHeight="1"/>
    <row r="13450" ht="18.75" customHeight="1"/>
    <row r="13451" ht="18.75" customHeight="1"/>
    <row r="13452" ht="18.75" customHeight="1"/>
    <row r="13453" ht="18.75" customHeight="1"/>
    <row r="13454" ht="18.75" customHeight="1"/>
    <row r="13455" ht="18.75" customHeight="1"/>
    <row r="13456" ht="18.75" customHeight="1"/>
    <row r="13457" ht="18.75" customHeight="1"/>
    <row r="13458" ht="18.75" customHeight="1"/>
    <row r="13459" ht="18.75" customHeight="1"/>
    <row r="13460" ht="18.75" customHeight="1"/>
    <row r="13461" ht="18.75" customHeight="1"/>
    <row r="13462" ht="18.75" customHeight="1"/>
    <row r="13463" ht="18.75" customHeight="1"/>
    <row r="13464" ht="18.75" customHeight="1"/>
    <row r="13465" ht="18.75" customHeight="1"/>
    <row r="13466" ht="18.75" customHeight="1"/>
    <row r="13467" ht="18.75" customHeight="1"/>
    <row r="13468" ht="18.75" customHeight="1"/>
    <row r="13469" ht="18.75" customHeight="1"/>
    <row r="13470" ht="18.75" customHeight="1"/>
    <row r="13471" ht="18.75" customHeight="1"/>
    <row r="13472" ht="18.75" customHeight="1"/>
    <row r="13473" ht="18.75" customHeight="1"/>
    <row r="13474" ht="18.75" customHeight="1"/>
    <row r="13475" ht="18.75" customHeight="1"/>
    <row r="13476" ht="18.75" customHeight="1"/>
    <row r="13477" ht="18.75" customHeight="1"/>
    <row r="13478" ht="18.75" customHeight="1"/>
    <row r="13479" ht="18.75" customHeight="1"/>
    <row r="13480" ht="18.75" customHeight="1"/>
    <row r="13481" ht="18.75" customHeight="1"/>
    <row r="13482" ht="18.75" customHeight="1"/>
    <row r="13483" ht="18.75" customHeight="1"/>
    <row r="13484" ht="18.75" customHeight="1"/>
    <row r="13485" ht="18.75" customHeight="1"/>
    <row r="13486" ht="18.75" customHeight="1"/>
    <row r="13487" ht="18.75" customHeight="1"/>
    <row r="13488" ht="18.75" customHeight="1"/>
    <row r="13489" ht="18.75" customHeight="1"/>
    <row r="13490" ht="18.75" customHeight="1"/>
    <row r="13491" ht="18.75" customHeight="1"/>
    <row r="13492" ht="18.75" customHeight="1"/>
    <row r="13493" ht="18.75" customHeight="1"/>
    <row r="13494" ht="18.75" customHeight="1"/>
    <row r="13495" ht="18.75" customHeight="1"/>
    <row r="13496" ht="18.75" customHeight="1"/>
    <row r="13497" ht="18.75" customHeight="1"/>
    <row r="13498" ht="18.75" customHeight="1"/>
    <row r="13499" ht="18.75" customHeight="1"/>
    <row r="13500" ht="18.75" customHeight="1"/>
    <row r="13501" ht="18.75" customHeight="1"/>
    <row r="13502" ht="18.75" customHeight="1"/>
    <row r="13503" ht="18.75" customHeight="1"/>
    <row r="13504" ht="18.75" customHeight="1"/>
    <row r="13505" ht="18.75" customHeight="1"/>
    <row r="13506" ht="18.75" customHeight="1"/>
    <row r="13507" ht="18.75" customHeight="1"/>
    <row r="13508" ht="18.75" customHeight="1"/>
    <row r="13509" ht="18.75" customHeight="1"/>
    <row r="13510" ht="18.75" customHeight="1"/>
    <row r="13511" ht="18.75" customHeight="1"/>
    <row r="13512" ht="18.75" customHeight="1"/>
    <row r="13513" ht="18.75" customHeight="1"/>
    <row r="13514" ht="18.75" customHeight="1"/>
    <row r="13515" ht="18.75" customHeight="1"/>
    <row r="13516" ht="18.75" customHeight="1"/>
    <row r="13517" ht="18.75" customHeight="1"/>
    <row r="13518" ht="18.75" customHeight="1"/>
    <row r="13519" ht="18.75" customHeight="1"/>
    <row r="13520" ht="18.75" customHeight="1"/>
    <row r="13521" ht="18.75" customHeight="1"/>
    <row r="13522" ht="18.75" customHeight="1"/>
    <row r="13523" ht="18.75" customHeight="1"/>
    <row r="13524" ht="18.75" customHeight="1"/>
    <row r="13525" ht="18.75" customHeight="1"/>
    <row r="13526" ht="18.75" customHeight="1"/>
    <row r="13527" ht="18.75" customHeight="1"/>
    <row r="13528" ht="18.75" customHeight="1"/>
    <row r="13529" ht="18.75" customHeight="1"/>
    <row r="13530" ht="18.75" customHeight="1"/>
    <row r="13531" ht="18.75" customHeight="1"/>
    <row r="13532" ht="18.75" customHeight="1"/>
    <row r="13533" ht="18.75" customHeight="1"/>
    <row r="13534" ht="18.75" customHeight="1"/>
    <row r="13535" ht="18.75" customHeight="1"/>
    <row r="13536" ht="18.75" customHeight="1"/>
    <row r="13537" ht="18.75" customHeight="1"/>
    <row r="13538" ht="18.75" customHeight="1"/>
    <row r="13539" ht="18.75" customHeight="1"/>
    <row r="13540" ht="18.75" customHeight="1"/>
    <row r="13541" ht="18.75" customHeight="1"/>
    <row r="13542" ht="18.75" customHeight="1"/>
    <row r="13543" ht="18.75" customHeight="1"/>
    <row r="13544" ht="18.75" customHeight="1"/>
    <row r="13545" ht="18.75" customHeight="1"/>
    <row r="13546" ht="18.75" customHeight="1"/>
    <row r="13547" ht="18.75" customHeight="1"/>
    <row r="13548" ht="18.75" customHeight="1"/>
    <row r="13549" ht="18.75" customHeight="1"/>
    <row r="13550" ht="18.75" customHeight="1"/>
    <row r="13551" ht="18.75" customHeight="1"/>
    <row r="13552" ht="18.75" customHeight="1"/>
    <row r="13553" ht="18.75" customHeight="1"/>
    <row r="13554" ht="18.75" customHeight="1"/>
    <row r="13555" ht="18.75" customHeight="1"/>
    <row r="13556" ht="18.75" customHeight="1"/>
    <row r="13557" ht="18.75" customHeight="1"/>
    <row r="13558" ht="18.75" customHeight="1"/>
    <row r="13559" ht="18.75" customHeight="1"/>
    <row r="13560" ht="18.75" customHeight="1"/>
    <row r="13561" ht="18.75" customHeight="1"/>
    <row r="13562" ht="18.75" customHeight="1"/>
    <row r="13563" ht="18.75" customHeight="1"/>
    <row r="13564" ht="18.75" customHeight="1"/>
    <row r="13565" ht="18.75" customHeight="1"/>
    <row r="13566" ht="18.75" customHeight="1"/>
    <row r="13567" ht="18.75" customHeight="1"/>
    <row r="13568" ht="18.75" customHeight="1"/>
    <row r="13569" ht="18.75" customHeight="1"/>
    <row r="13570" ht="18.75" customHeight="1"/>
    <row r="13571" ht="18.75" customHeight="1"/>
    <row r="13572" ht="18.75" customHeight="1"/>
    <row r="13573" ht="18.75" customHeight="1"/>
    <row r="13574" ht="18.75" customHeight="1"/>
    <row r="13575" ht="18.75" customHeight="1"/>
    <row r="13576" ht="18.75" customHeight="1"/>
    <row r="13577" ht="18.75" customHeight="1"/>
    <row r="13578" ht="18.75" customHeight="1"/>
    <row r="13579" ht="18.75" customHeight="1"/>
    <row r="13580" ht="18.75" customHeight="1"/>
    <row r="13581" ht="18.75" customHeight="1"/>
    <row r="13582" ht="18.75" customHeight="1"/>
    <row r="13583" ht="18.75" customHeight="1"/>
    <row r="13584" ht="18.75" customHeight="1"/>
    <row r="13585" ht="18.75" customHeight="1"/>
    <row r="13586" ht="18.75" customHeight="1"/>
    <row r="13587" ht="18.75" customHeight="1"/>
    <row r="13588" ht="18.75" customHeight="1"/>
    <row r="13589" ht="18.75" customHeight="1"/>
    <row r="13590" ht="18.75" customHeight="1"/>
    <row r="13591" ht="18.75" customHeight="1"/>
    <row r="13592" ht="18.75" customHeight="1"/>
    <row r="13593" ht="18.75" customHeight="1"/>
    <row r="13594" ht="18.75" customHeight="1"/>
    <row r="13595" ht="18.75" customHeight="1"/>
    <row r="13596" ht="18.75" customHeight="1"/>
    <row r="13597" ht="18.75" customHeight="1"/>
    <row r="13598" ht="18.75" customHeight="1"/>
    <row r="13599" ht="18.75" customHeight="1"/>
    <row r="13600" ht="18.75" customHeight="1"/>
    <row r="13601" ht="18.75" customHeight="1"/>
    <row r="13602" ht="18.75" customHeight="1"/>
    <row r="13603" ht="18.75" customHeight="1"/>
    <row r="13604" ht="18.75" customHeight="1"/>
    <row r="13605" ht="18.75" customHeight="1"/>
    <row r="13606" ht="18.75" customHeight="1"/>
    <row r="13607" ht="18.75" customHeight="1"/>
    <row r="13608" ht="18.75" customHeight="1"/>
    <row r="13609" ht="18.75" customHeight="1"/>
    <row r="13610" ht="18.75" customHeight="1"/>
    <row r="13611" ht="18.75" customHeight="1"/>
    <row r="13612" ht="18.75" customHeight="1"/>
    <row r="13613" ht="18.75" customHeight="1"/>
    <row r="13614" ht="18.75" customHeight="1"/>
    <row r="13615" ht="18.75" customHeight="1"/>
    <row r="13616" ht="18.75" customHeight="1"/>
    <row r="13617" ht="18.75" customHeight="1"/>
    <row r="13618" ht="18.75" customHeight="1"/>
    <row r="13619" ht="18.75" customHeight="1"/>
    <row r="13620" ht="18.75" customHeight="1"/>
    <row r="13621" ht="18.75" customHeight="1"/>
    <row r="13622" ht="18.75" customHeight="1"/>
    <row r="13623" ht="18.75" customHeight="1"/>
    <row r="13624" ht="18.75" customHeight="1"/>
    <row r="13625" ht="18.75" customHeight="1"/>
    <row r="13626" ht="18.75" customHeight="1"/>
    <row r="13627" ht="18.75" customHeight="1"/>
    <row r="13628" ht="18.75" customHeight="1"/>
    <row r="13629" ht="18.75" customHeight="1"/>
    <row r="13630" ht="18.75" customHeight="1"/>
    <row r="13631" ht="18.75" customHeight="1"/>
    <row r="13632" ht="18.75" customHeight="1"/>
    <row r="13633" ht="18.75" customHeight="1"/>
    <row r="13634" ht="18.75" customHeight="1"/>
    <row r="13635" ht="18.75" customHeight="1"/>
    <row r="13636" ht="18.75" customHeight="1"/>
    <row r="13637" ht="18.75" customHeight="1"/>
    <row r="13638" ht="18.75" customHeight="1"/>
    <row r="13639" ht="18.75" customHeight="1"/>
    <row r="13640" ht="18.75" customHeight="1"/>
    <row r="13641" ht="18.75" customHeight="1"/>
    <row r="13642" ht="18.75" customHeight="1"/>
    <row r="13643" ht="18.75" customHeight="1"/>
    <row r="13644" ht="18.75" customHeight="1"/>
    <row r="13645" ht="18.75" customHeight="1"/>
    <row r="13646" ht="18.75" customHeight="1"/>
    <row r="13647" ht="18.75" customHeight="1"/>
    <row r="13648" ht="18.75" customHeight="1"/>
    <row r="13649" ht="18.75" customHeight="1"/>
    <row r="13650" ht="18.75" customHeight="1"/>
    <row r="13651" ht="18.75" customHeight="1"/>
    <row r="13652" ht="18.75" customHeight="1"/>
    <row r="13653" ht="18.75" customHeight="1"/>
    <row r="13654" ht="18.75" customHeight="1"/>
    <row r="13655" ht="18.75" customHeight="1"/>
    <row r="13656" ht="18.75" customHeight="1"/>
    <row r="13657" ht="18.75" customHeight="1"/>
    <row r="13658" ht="18.75" customHeight="1"/>
    <row r="13659" ht="18.75" customHeight="1"/>
    <row r="13660" ht="18.75" customHeight="1"/>
    <row r="13661" ht="18.75" customHeight="1"/>
    <row r="13662" ht="18.75" customHeight="1"/>
    <row r="13663" ht="18.75" customHeight="1"/>
    <row r="13664" ht="18.75" customHeight="1"/>
    <row r="13665" ht="18.75" customHeight="1"/>
    <row r="13666" ht="18.75" customHeight="1"/>
    <row r="13667" ht="18.75" customHeight="1"/>
    <row r="13668" ht="18.75" customHeight="1"/>
    <row r="13669" ht="18.75" customHeight="1"/>
    <row r="13670" ht="18.75" customHeight="1"/>
    <row r="13671" ht="18.75" customHeight="1"/>
    <row r="13672" ht="18.75" customHeight="1"/>
    <row r="13673" ht="18.75" customHeight="1"/>
    <row r="13674" ht="18.75" customHeight="1"/>
    <row r="13675" ht="18.75" customHeight="1"/>
    <row r="13676" ht="18.75" customHeight="1"/>
    <row r="13677" ht="18.75" customHeight="1"/>
    <row r="13678" ht="18.75" customHeight="1"/>
    <row r="13679" ht="18.75" customHeight="1"/>
    <row r="13680" ht="18.75" customHeight="1"/>
    <row r="13681" ht="18.75" customHeight="1"/>
    <row r="13682" ht="18.75" customHeight="1"/>
    <row r="13683" ht="18.75" customHeight="1"/>
    <row r="13684" ht="18.75" customHeight="1"/>
    <row r="13685" ht="18.75" customHeight="1"/>
    <row r="13686" ht="18.75" customHeight="1"/>
    <row r="13687" ht="18.75" customHeight="1"/>
    <row r="13688" ht="18.75" customHeight="1"/>
    <row r="13689" ht="18.75" customHeight="1"/>
    <row r="13690" ht="18.75" customHeight="1"/>
    <row r="13691" ht="18.75" customHeight="1"/>
    <row r="13692" ht="18.75" customHeight="1"/>
    <row r="13693" ht="18.75" customHeight="1"/>
    <row r="13694" ht="18.75" customHeight="1"/>
    <row r="13695" ht="18.75" customHeight="1"/>
    <row r="13696" ht="18.75" customHeight="1"/>
    <row r="13697" ht="18.75" customHeight="1"/>
    <row r="13698" ht="18.75" customHeight="1"/>
    <row r="13699" ht="18.75" customHeight="1"/>
    <row r="13700" ht="18.75" customHeight="1"/>
    <row r="13701" ht="18.75" customHeight="1"/>
    <row r="13702" ht="18.75" customHeight="1"/>
    <row r="13703" ht="18.75" customHeight="1"/>
    <row r="13704" ht="18.75" customHeight="1"/>
    <row r="13705" ht="18.75" customHeight="1"/>
    <row r="13706" ht="18.75" customHeight="1"/>
    <row r="13707" ht="18.75" customHeight="1"/>
    <row r="13708" ht="18.75" customHeight="1"/>
    <row r="13709" ht="18.75" customHeight="1"/>
    <row r="13710" ht="18.75" customHeight="1"/>
    <row r="13711" ht="18.75" customHeight="1"/>
    <row r="13712" ht="18.75" customHeight="1"/>
    <row r="13713" ht="18.75" customHeight="1"/>
    <row r="13714" ht="18.75" customHeight="1"/>
    <row r="13715" ht="18.75" customHeight="1"/>
    <row r="13716" ht="18.75" customHeight="1"/>
    <row r="13717" ht="18.75" customHeight="1"/>
    <row r="13718" ht="18.75" customHeight="1"/>
    <row r="13719" ht="18.75" customHeight="1"/>
    <row r="13720" ht="18.75" customHeight="1"/>
    <row r="13721" ht="18.75" customHeight="1"/>
    <row r="13722" ht="18.75" customHeight="1"/>
    <row r="13723" ht="18.75" customHeight="1"/>
    <row r="13724" ht="18.75" customHeight="1"/>
    <row r="13725" ht="18.75" customHeight="1"/>
    <row r="13726" ht="18.75" customHeight="1"/>
    <row r="13727" ht="18.75" customHeight="1"/>
    <row r="13728" ht="18.75" customHeight="1"/>
    <row r="13729" ht="18.75" customHeight="1"/>
    <row r="13730" ht="18.75" customHeight="1"/>
    <row r="13731" ht="18.75" customHeight="1"/>
    <row r="13732" ht="18.75" customHeight="1"/>
    <row r="13733" ht="18.75" customHeight="1"/>
    <row r="13734" ht="18.75" customHeight="1"/>
    <row r="13735" ht="18.75" customHeight="1"/>
    <row r="13736" ht="18.75" customHeight="1"/>
    <row r="13737" ht="18.75" customHeight="1"/>
    <row r="13738" ht="18.75" customHeight="1"/>
    <row r="13739" ht="18.75" customHeight="1"/>
    <row r="13740" ht="18.75" customHeight="1"/>
    <row r="13741" ht="18.75" customHeight="1"/>
    <row r="13742" ht="18.75" customHeight="1"/>
    <row r="13743" ht="18.75" customHeight="1"/>
    <row r="13744" ht="18.75" customHeight="1"/>
    <row r="13745" ht="18.75" customHeight="1"/>
    <row r="13746" ht="18.75" customHeight="1"/>
    <row r="13747" ht="18.75" customHeight="1"/>
    <row r="13748" ht="18.75" customHeight="1"/>
    <row r="13749" ht="18.75" customHeight="1"/>
    <row r="13750" ht="18.75" customHeight="1"/>
    <row r="13751" ht="18.75" customHeight="1"/>
    <row r="13752" ht="18.75" customHeight="1"/>
    <row r="13753" ht="18.75" customHeight="1"/>
    <row r="13754" ht="18.75" customHeight="1"/>
    <row r="13755" ht="18.75" customHeight="1"/>
    <row r="13756" ht="18.75" customHeight="1"/>
    <row r="13757" ht="18.75" customHeight="1"/>
    <row r="13758" ht="18.75" customHeight="1"/>
    <row r="13759" ht="18.75" customHeight="1"/>
    <row r="13760" ht="18.75" customHeight="1"/>
    <row r="13761" ht="18.75" customHeight="1"/>
    <row r="13762" ht="18.75" customHeight="1"/>
    <row r="13763" ht="18.75" customHeight="1"/>
    <row r="13764" ht="18.75" customHeight="1"/>
    <row r="13765" ht="18.75" customHeight="1"/>
    <row r="13766" ht="18.75" customHeight="1"/>
    <row r="13767" ht="18.75" customHeight="1"/>
    <row r="13768" ht="18.75" customHeight="1"/>
    <row r="13769" ht="18.75" customHeight="1"/>
    <row r="13770" ht="18.75" customHeight="1"/>
    <row r="13771" ht="18.75" customHeight="1"/>
    <row r="13772" ht="18.75" customHeight="1"/>
    <row r="13773" ht="18.75" customHeight="1"/>
    <row r="13774" ht="18.75" customHeight="1"/>
    <row r="13775" ht="18.75" customHeight="1"/>
    <row r="13776" ht="18.75" customHeight="1"/>
    <row r="13777" ht="18.75" customHeight="1"/>
    <row r="13778" ht="18.75" customHeight="1"/>
    <row r="13779" ht="18.75" customHeight="1"/>
    <row r="13780" ht="18.75" customHeight="1"/>
    <row r="13781" ht="18.75" customHeight="1"/>
    <row r="13782" ht="18.75" customHeight="1"/>
    <row r="13783" ht="18.75" customHeight="1"/>
    <row r="13784" ht="18.75" customHeight="1"/>
    <row r="13785" ht="18.75" customHeight="1"/>
    <row r="13786" ht="18.75" customHeight="1"/>
    <row r="13787" ht="18.75" customHeight="1"/>
    <row r="13788" ht="18.75" customHeight="1"/>
    <row r="13789" ht="18.75" customHeight="1"/>
    <row r="13790" ht="18.75" customHeight="1"/>
    <row r="13791" ht="18.75" customHeight="1"/>
    <row r="13792" ht="18.75" customHeight="1"/>
    <row r="13793" ht="18.75" customHeight="1"/>
    <row r="13794" ht="18.75" customHeight="1"/>
    <row r="13795" ht="18.75" customHeight="1"/>
    <row r="13796" ht="18.75" customHeight="1"/>
    <row r="13797" ht="18.75" customHeight="1"/>
    <row r="13798" ht="18.75" customHeight="1"/>
    <row r="13799" ht="18.75" customHeight="1"/>
    <row r="13800" ht="18.75" customHeight="1"/>
    <row r="13801" ht="18.75" customHeight="1"/>
    <row r="13802" ht="18.75" customHeight="1"/>
    <row r="13803" ht="18.75" customHeight="1"/>
    <row r="13804" ht="18.75" customHeight="1"/>
    <row r="13805" ht="18.75" customHeight="1"/>
    <row r="13806" ht="18.75" customHeight="1"/>
    <row r="13807" ht="18.75" customHeight="1"/>
    <row r="13808" ht="18.75" customHeight="1"/>
    <row r="13809" ht="18.75" customHeight="1"/>
    <row r="13810" ht="18.75" customHeight="1"/>
    <row r="13811" ht="18.75" customHeight="1"/>
    <row r="13812" ht="18.75" customHeight="1"/>
    <row r="13813" ht="18.75" customHeight="1"/>
    <row r="13814" ht="18.75" customHeight="1"/>
    <row r="13815" ht="18.75" customHeight="1"/>
    <row r="13816" ht="18.75" customHeight="1"/>
    <row r="13817" ht="18.75" customHeight="1"/>
    <row r="13818" ht="18.75" customHeight="1"/>
    <row r="13819" ht="18.75" customHeight="1"/>
    <row r="13820" ht="18.75" customHeight="1"/>
    <row r="13821" ht="18.75" customHeight="1"/>
    <row r="13822" ht="18.75" customHeight="1"/>
    <row r="13823" ht="18.75" customHeight="1"/>
    <row r="13824" ht="18.75" customHeight="1"/>
    <row r="13825" ht="18.75" customHeight="1"/>
    <row r="13826" ht="18.75" customHeight="1"/>
    <row r="13827" ht="18.75" customHeight="1"/>
    <row r="13828" ht="18.75" customHeight="1"/>
    <row r="13829" ht="18.75" customHeight="1"/>
    <row r="13830" ht="18.75" customHeight="1"/>
    <row r="13831" ht="18.75" customHeight="1"/>
    <row r="13832" ht="18.75" customHeight="1"/>
    <row r="13833" ht="18.75" customHeight="1"/>
    <row r="13834" ht="18.75" customHeight="1"/>
    <row r="13835" ht="18.75" customHeight="1"/>
    <row r="13836" ht="18.75" customHeight="1"/>
    <row r="13837" ht="18.75" customHeight="1"/>
    <row r="13838" ht="18.75" customHeight="1"/>
    <row r="13839" ht="18.75" customHeight="1"/>
    <row r="13840" ht="18.75" customHeight="1"/>
    <row r="13841" ht="18.75" customHeight="1"/>
    <row r="13842" ht="18.75" customHeight="1"/>
    <row r="13843" ht="18.75" customHeight="1"/>
    <row r="13844" ht="18.75" customHeight="1"/>
    <row r="13845" ht="18.75" customHeight="1"/>
    <row r="13846" ht="18.75" customHeight="1"/>
    <row r="13847" ht="18.75" customHeight="1"/>
    <row r="13848" ht="18.75" customHeight="1"/>
    <row r="13849" ht="18.75" customHeight="1"/>
    <row r="13850" ht="18.75" customHeight="1"/>
    <row r="13851" ht="18.75" customHeight="1"/>
    <row r="13852" ht="18.75" customHeight="1"/>
    <row r="13853" ht="18.75" customHeight="1"/>
    <row r="13854" ht="18.75" customHeight="1"/>
    <row r="13855" ht="18.75" customHeight="1"/>
    <row r="13856" ht="18.75" customHeight="1"/>
    <row r="13857" ht="18.75" customHeight="1"/>
    <row r="13858" ht="18.75" customHeight="1"/>
    <row r="13859" ht="18.75" customHeight="1"/>
    <row r="13860" ht="18.75" customHeight="1"/>
    <row r="13861" ht="18.75" customHeight="1"/>
    <row r="13862" ht="18.75" customHeight="1"/>
    <row r="13863" ht="18.75" customHeight="1"/>
    <row r="13864" ht="18.75" customHeight="1"/>
    <row r="13865" ht="18.75" customHeight="1"/>
    <row r="13866" ht="18.75" customHeight="1"/>
    <row r="13867" ht="18.75" customHeight="1"/>
    <row r="13868" ht="18.75" customHeight="1"/>
    <row r="13869" ht="18.75" customHeight="1"/>
    <row r="13870" ht="18.75" customHeight="1"/>
    <row r="13871" ht="18.75" customHeight="1"/>
    <row r="13872" ht="18.75" customHeight="1"/>
    <row r="13873" ht="18.75" customHeight="1"/>
    <row r="13874" ht="18.75" customHeight="1"/>
    <row r="13875" ht="18.75" customHeight="1"/>
    <row r="13876" ht="18.75" customHeight="1"/>
    <row r="13877" ht="18.75" customHeight="1"/>
    <row r="13878" ht="18.75" customHeight="1"/>
    <row r="13879" ht="18.75" customHeight="1"/>
    <row r="13880" ht="18.75" customHeight="1"/>
    <row r="13881" ht="18.75" customHeight="1"/>
    <row r="13882" ht="18.75" customHeight="1"/>
    <row r="13883" ht="18.75" customHeight="1"/>
    <row r="13884" ht="18.75" customHeight="1"/>
    <row r="13885" ht="18.75" customHeight="1"/>
    <row r="13886" ht="18.75" customHeight="1"/>
    <row r="13887" ht="18.75" customHeight="1"/>
    <row r="13888" ht="18.75" customHeight="1"/>
    <row r="13889" ht="18.75" customHeight="1"/>
    <row r="13890" ht="18.75" customHeight="1"/>
    <row r="13891" ht="18.75" customHeight="1"/>
    <row r="13892" ht="18.75" customHeight="1"/>
    <row r="13893" ht="18.75" customHeight="1"/>
    <row r="13894" ht="18.75" customHeight="1"/>
    <row r="13895" ht="18.75" customHeight="1"/>
    <row r="13896" ht="18.75" customHeight="1"/>
    <row r="13897" ht="18.75" customHeight="1"/>
    <row r="13898" ht="18.75" customHeight="1"/>
    <row r="13899" ht="18.75" customHeight="1"/>
    <row r="13900" ht="18.75" customHeight="1"/>
    <row r="13901" ht="18.75" customHeight="1"/>
    <row r="13902" ht="18.75" customHeight="1"/>
    <row r="13903" ht="18.75" customHeight="1"/>
    <row r="13904" ht="18.75" customHeight="1"/>
    <row r="13905" ht="18.75" customHeight="1"/>
    <row r="13906" ht="18.75" customHeight="1"/>
    <row r="13907" ht="18.75" customHeight="1"/>
    <row r="13908" ht="18.75" customHeight="1"/>
    <row r="13909" ht="18.75" customHeight="1"/>
    <row r="13910" ht="18.75" customHeight="1"/>
    <row r="13911" ht="18.75" customHeight="1"/>
    <row r="13912" ht="18.75" customHeight="1"/>
    <row r="13913" ht="18.75" customHeight="1"/>
    <row r="13914" ht="18.75" customHeight="1"/>
    <row r="13915" ht="18.75" customHeight="1"/>
    <row r="13916" ht="18.75" customHeight="1"/>
    <row r="13917" ht="18.75" customHeight="1"/>
    <row r="13918" ht="18.75" customHeight="1"/>
    <row r="13919" ht="18.75" customHeight="1"/>
    <row r="13920" ht="18.75" customHeight="1"/>
    <row r="13921" ht="18.75" customHeight="1"/>
    <row r="13922" ht="18.75" customHeight="1"/>
    <row r="13923" ht="18.75" customHeight="1"/>
    <row r="13924" ht="18.75" customHeight="1"/>
    <row r="13925" ht="18.75" customHeight="1"/>
    <row r="13926" ht="18.75" customHeight="1"/>
    <row r="13927" ht="18.75" customHeight="1"/>
    <row r="13928" ht="18.75" customHeight="1"/>
    <row r="13929" ht="18.75" customHeight="1"/>
    <row r="13930" ht="18.75" customHeight="1"/>
    <row r="13931" ht="18.75" customHeight="1"/>
    <row r="13932" ht="18.75" customHeight="1"/>
    <row r="13933" ht="18.75" customHeight="1"/>
    <row r="13934" ht="18.75" customHeight="1"/>
    <row r="13935" ht="18.75" customHeight="1"/>
    <row r="13936" ht="18.75" customHeight="1"/>
    <row r="13937" ht="18.75" customHeight="1"/>
    <row r="13938" ht="18.75" customHeight="1"/>
    <row r="13939" ht="18.75" customHeight="1"/>
    <row r="13940" ht="18.75" customHeight="1"/>
    <row r="13941" ht="18.75" customHeight="1"/>
    <row r="13942" ht="18.75" customHeight="1"/>
    <row r="13943" ht="18.75" customHeight="1"/>
    <row r="13944" ht="18.75" customHeight="1"/>
    <row r="13945" ht="18.75" customHeight="1"/>
    <row r="13946" ht="18.75" customHeight="1"/>
    <row r="13947" ht="18.75" customHeight="1"/>
    <row r="13948" ht="18.75" customHeight="1"/>
    <row r="13949" ht="18.75" customHeight="1"/>
    <row r="13950" ht="18.75" customHeight="1"/>
    <row r="13951" ht="18.75" customHeight="1"/>
    <row r="13952" ht="18.75" customHeight="1"/>
    <row r="13953" ht="18.75" customHeight="1"/>
    <row r="13954" ht="18.75" customHeight="1"/>
    <row r="13955" ht="18.75" customHeight="1"/>
    <row r="13956" ht="18.75" customHeight="1"/>
    <row r="13957" ht="18.75" customHeight="1"/>
    <row r="13958" ht="18.75" customHeight="1"/>
    <row r="13959" ht="18.75" customHeight="1"/>
    <row r="13960" ht="18.75" customHeight="1"/>
    <row r="13961" ht="18.75" customHeight="1"/>
    <row r="13962" ht="18.75" customHeight="1"/>
    <row r="13963" ht="18.75" customHeight="1"/>
    <row r="13964" ht="18.75" customHeight="1"/>
    <row r="13965" ht="18.75" customHeight="1"/>
    <row r="13966" ht="18.75" customHeight="1"/>
    <row r="13967" ht="18.75" customHeight="1"/>
    <row r="13968" ht="18.75" customHeight="1"/>
    <row r="13969" ht="18.75" customHeight="1"/>
    <row r="13970" ht="18.75" customHeight="1"/>
    <row r="13971" ht="18.75" customHeight="1"/>
    <row r="13972" ht="18.75" customHeight="1"/>
    <row r="13973" ht="18.75" customHeight="1"/>
    <row r="13974" ht="18.75" customHeight="1"/>
    <row r="13975" ht="18.75" customHeight="1"/>
    <row r="13976" ht="18.75" customHeight="1"/>
    <row r="13977" ht="18.75" customHeight="1"/>
    <row r="13978" ht="18.75" customHeight="1"/>
    <row r="13979" ht="18.75" customHeight="1"/>
  </sheetData>
  <autoFilter ref="A7:S5460" xr:uid="{00000000-0009-0000-0000-000006000000}">
    <sortState xmlns:xlrd2="http://schemas.microsoft.com/office/spreadsheetml/2017/richdata2" ref="A8:S4992">
      <sortCondition ref="A7:A4992"/>
    </sortState>
  </autoFilter>
  <phoneticPr fontId="42" type="noConversion"/>
  <conditionalFormatting sqref="B428:C428 E428:N428">
    <cfRule type="expression" dxfId="122" priority="113">
      <formula>ISEVEN(ROW())</formula>
    </cfRule>
  </conditionalFormatting>
  <conditionalFormatting sqref="B491:C494 E491:N494">
    <cfRule type="expression" dxfId="121" priority="107">
      <formula>ISEVEN(ROW())</formula>
    </cfRule>
  </conditionalFormatting>
  <conditionalFormatting sqref="B852:C857 E852:N857">
    <cfRule type="expression" dxfId="120" priority="59">
      <formula>ISEVEN(ROW())</formula>
    </cfRule>
  </conditionalFormatting>
  <conditionalFormatting sqref="B1130:C1130 E1130:N1130">
    <cfRule type="expression" dxfId="119" priority="35">
      <formula>ISEVEN(ROW())</formula>
    </cfRule>
  </conditionalFormatting>
  <conditionalFormatting sqref="B1158:C1158 E1158:N1158">
    <cfRule type="expression" dxfId="118" priority="29">
      <formula>ISEVEN(ROW())</formula>
    </cfRule>
  </conditionalFormatting>
  <conditionalFormatting sqref="B1209:C1219 E1209:N1219">
    <cfRule type="expression" dxfId="117" priority="23">
      <formula>ISEVEN(ROW())</formula>
    </cfRule>
  </conditionalFormatting>
  <conditionalFormatting sqref="B1264:C1269 E1264:N1269">
    <cfRule type="expression" dxfId="116" priority="17">
      <formula>ISEVEN(ROW())</formula>
    </cfRule>
  </conditionalFormatting>
  <conditionalFormatting sqref="E210:L415 E8:L208">
    <cfRule type="expression" dxfId="115" priority="632">
      <formula>ISEVEN(ROW())</formula>
    </cfRule>
  </conditionalFormatting>
  <conditionalFormatting sqref="E416:N427 B429:C490 E429:N490 E495:L549 M495:N563 F550:L559 E550:E585 F591:N622 E591:E665 F623:L663 M623:N667 F564:N585 E664:L667 B669:C702 E669:N702 B706:C726 E706:N726 B733:C774 E733:N774 O922:P922 B925:C1031 E925:P1031 O227:P229 O394:P395 O405:P405 O426:P426 O442:P442 O448:P450 O463:P469 O479:P482 O501:P502 O523:P526 O532:P533 O555:P559 O583:P585 O617:P617 O626:P626 O645:P650 O666:P667 O690:P702 O725:P726 O764:P774 B785:C851 E785:P851 E858:L914 M858:N920 E915:G915 K915:L915 E916:L920 B1037:C1129 E1037:N1129 B1131:C1157 E1131:N1157 B1159:C1208 E1159:N1208 B1220:C1263 E1220:N1263 B1270:C1282 E1270:N1282 E1288:N1290 E1291:F1291 E1292:N1296 E1297:L2599">
    <cfRule type="expression" dxfId="114" priority="129">
      <formula>ISEVEN(ROW())</formula>
    </cfRule>
  </conditionalFormatting>
  <conditionalFormatting sqref="E583:N590 B583:C590">
    <cfRule type="expression" dxfId="113" priority="101">
      <formula>ISEVEN(ROW())</formula>
    </cfRule>
  </conditionalFormatting>
  <conditionalFormatting sqref="E666:N668 B666:C668">
    <cfRule type="expression" dxfId="112" priority="95">
      <formula>ISEVEN(ROW())</formula>
    </cfRule>
  </conditionalFormatting>
  <conditionalFormatting sqref="E690:N705 B690:C705">
    <cfRule type="expression" dxfId="111" priority="89">
      <formula>ISEVEN(ROW())</formula>
    </cfRule>
  </conditionalFormatting>
  <conditionalFormatting sqref="E725:N732 B725:C732">
    <cfRule type="expression" dxfId="110" priority="83">
      <formula>ISEVEN(ROW())</formula>
    </cfRule>
  </conditionalFormatting>
  <conditionalFormatting sqref="E764:N784 B764:C784">
    <cfRule type="expression" dxfId="109" priority="65">
      <formula>ISEVEN(ROW())</formula>
    </cfRule>
  </conditionalFormatting>
  <conditionalFormatting sqref="E921:N924 B921:C924">
    <cfRule type="expression" dxfId="108" priority="47">
      <formula>ISEVEN(ROW())</formula>
    </cfRule>
  </conditionalFormatting>
  <conditionalFormatting sqref="E922:N922 E227:N229 E394:N395 E405:N405 E426:N426 E442:N442 E448:N450 E463:N469 E479:N482 E501:N502 E523:N526 E532:N533 E555:N559 E617:N617 E626:N626 E645:N650 D8:D1293 B209:C209 E209:N209 B227:C229 B394:C395 B405:C405 B426:C426 B442:C442 B448:C450 B463:C469 B479:C482 B501:C502 B523:C526 B532:C533 B555:C559 B617:C617 B626:C626 B645:C650">
    <cfRule type="expression" dxfId="107" priority="123">
      <formula>ISEVEN(ROW())</formula>
    </cfRule>
  </conditionalFormatting>
  <conditionalFormatting sqref="E1030:N1036 B1030:C1036">
    <cfRule type="expression" dxfId="106" priority="41">
      <formula>ISEVEN(ROW())</formula>
    </cfRule>
  </conditionalFormatting>
  <conditionalFormatting sqref="E1283:N1287 B1283:C1287">
    <cfRule type="expression" dxfId="105" priority="11">
      <formula>ISEVEN(ROW())</formula>
    </cfRule>
  </conditionalFormatting>
  <conditionalFormatting sqref="E2600:P5460">
    <cfRule type="expression" dxfId="104" priority="172">
      <formula>ISEVEN(ROW())</formula>
    </cfRule>
  </conditionalFormatting>
  <conditionalFormatting sqref="G1291:N1291">
    <cfRule type="expression" dxfId="103" priority="140">
      <formula>ISEVEN(ROW())</formula>
    </cfRule>
  </conditionalFormatting>
  <conditionalFormatting sqref="I8:I208 I210:I415">
    <cfRule type="cellIs" dxfId="102" priority="636" stopIfTrue="1" operator="equal">
      <formula>"법인"</formula>
    </cfRule>
    <cfRule type="cellIs" dxfId="101" priority="635" stopIfTrue="1" operator="equal">
      <formula>"카드"</formula>
    </cfRule>
    <cfRule type="cellIs" dxfId="100" priority="634" stopIfTrue="1" operator="equal">
      <formula>"법인"</formula>
    </cfRule>
    <cfRule type="cellIs" dxfId="99" priority="633" stopIfTrue="1" operator="equal">
      <formula>"카드"</formula>
    </cfRule>
  </conditionalFormatting>
  <conditionalFormatting sqref="I209:J209 O209:P209">
    <cfRule type="cellIs" dxfId="98" priority="127" stopIfTrue="1" operator="equal">
      <formula>"법인"</formula>
    </cfRule>
    <cfRule type="cellIs" dxfId="97" priority="126" stopIfTrue="1" operator="equal">
      <formula>"카드"</formula>
    </cfRule>
    <cfRule type="cellIs" dxfId="96" priority="125" stopIfTrue="1" operator="equal">
      <formula>"법인"</formula>
    </cfRule>
    <cfRule type="cellIs" dxfId="95" priority="124" stopIfTrue="1" operator="equal">
      <formula>"카드"</formula>
    </cfRule>
  </conditionalFormatting>
  <conditionalFormatting sqref="I227:J229 I394:J395 I405:J405 I426:J426 I442:J442 I448:J450 I463:J469 I479:J482 I501:J502 I523:J526 I532:J533 I555:J559 I583:J585 I617:J617 I626:J626 I645:J650 I666:J667 I690:J702 I725:J726 I764:J774 I922:J922 I1030:J1031 H1285">
    <cfRule type="cellIs" dxfId="94" priority="8" stopIfTrue="1" operator="equal">
      <formula>"법인"</formula>
    </cfRule>
    <cfRule type="cellIs" dxfId="93" priority="9" stopIfTrue="1" operator="equal">
      <formula>"카드"</formula>
    </cfRule>
    <cfRule type="cellIs" dxfId="92" priority="10" stopIfTrue="1" operator="equal">
      <formula>"법인"</formula>
    </cfRule>
    <cfRule type="cellIs" dxfId="91" priority="7" stopIfTrue="1" operator="equal">
      <formula>"카드"</formula>
    </cfRule>
  </conditionalFormatting>
  <conditionalFormatting sqref="I416:J427 I429:J490">
    <cfRule type="cellIs" dxfId="90" priority="188" stopIfTrue="1" operator="equal">
      <formula>"카드"</formula>
    </cfRule>
    <cfRule type="cellIs" dxfId="89" priority="189" stopIfTrue="1" operator="equal">
      <formula>"법인"</formula>
    </cfRule>
    <cfRule type="cellIs" dxfId="88" priority="190" stopIfTrue="1" operator="equal">
      <formula>"카드"</formula>
    </cfRule>
    <cfRule type="cellIs" dxfId="87" priority="191" stopIfTrue="1" operator="equal">
      <formula>"법인"</formula>
    </cfRule>
  </conditionalFormatting>
  <conditionalFormatting sqref="I428:J428 O428:P428">
    <cfRule type="cellIs" dxfId="86" priority="114" stopIfTrue="1" operator="equal">
      <formula>"카드"</formula>
    </cfRule>
    <cfRule type="cellIs" dxfId="85" priority="116" stopIfTrue="1" operator="equal">
      <formula>"카드"</formula>
    </cfRule>
    <cfRule type="cellIs" dxfId="84" priority="117" stopIfTrue="1" operator="equal">
      <formula>"법인"</formula>
    </cfRule>
    <cfRule type="cellIs" dxfId="83" priority="115" stopIfTrue="1" operator="equal">
      <formula>"법인"</formula>
    </cfRule>
  </conditionalFormatting>
  <conditionalFormatting sqref="I491:J494 O491:P494">
    <cfRule type="cellIs" dxfId="82" priority="110" stopIfTrue="1" operator="equal">
      <formula>"카드"</formula>
    </cfRule>
    <cfRule type="cellIs" dxfId="81" priority="109" stopIfTrue="1" operator="equal">
      <formula>"법인"</formula>
    </cfRule>
    <cfRule type="cellIs" dxfId="80" priority="108" stopIfTrue="1" operator="equal">
      <formula>"카드"</formula>
    </cfRule>
    <cfRule type="cellIs" dxfId="79" priority="111" stopIfTrue="1" operator="equal">
      <formula>"법인"</formula>
    </cfRule>
  </conditionalFormatting>
  <conditionalFormatting sqref="I560:J563 I915:J915">
    <cfRule type="cellIs" dxfId="78" priority="174" stopIfTrue="1" operator="equal">
      <formula>"카드"</formula>
    </cfRule>
  </conditionalFormatting>
  <conditionalFormatting sqref="I586:J590 O586:P590">
    <cfRule type="cellIs" dxfId="77" priority="105" stopIfTrue="1" operator="equal">
      <formula>"법인"</formula>
    </cfRule>
    <cfRule type="cellIs" dxfId="76" priority="104" stopIfTrue="1" operator="equal">
      <formula>"카드"</formula>
    </cfRule>
    <cfRule type="cellIs" dxfId="75" priority="103" stopIfTrue="1" operator="equal">
      <formula>"법인"</formula>
    </cfRule>
    <cfRule type="cellIs" dxfId="74" priority="102" stopIfTrue="1" operator="equal">
      <formula>"카드"</formula>
    </cfRule>
  </conditionalFormatting>
  <conditionalFormatting sqref="I668:J668 O668:P668">
    <cfRule type="cellIs" dxfId="73" priority="98" stopIfTrue="1" operator="equal">
      <formula>"카드"</formula>
    </cfRule>
    <cfRule type="cellIs" dxfId="72" priority="97" stopIfTrue="1" operator="equal">
      <formula>"법인"</formula>
    </cfRule>
    <cfRule type="cellIs" dxfId="71" priority="96" stopIfTrue="1" operator="equal">
      <formula>"카드"</formula>
    </cfRule>
    <cfRule type="cellIs" dxfId="70" priority="99" stopIfTrue="1" operator="equal">
      <formula>"법인"</formula>
    </cfRule>
  </conditionalFormatting>
  <conditionalFormatting sqref="I703:J705 O703:P705">
    <cfRule type="cellIs" dxfId="69" priority="92" stopIfTrue="1" operator="equal">
      <formula>"카드"</formula>
    </cfRule>
    <cfRule type="cellIs" dxfId="68" priority="91" stopIfTrue="1" operator="equal">
      <formula>"법인"</formula>
    </cfRule>
    <cfRule type="cellIs" dxfId="67" priority="90" stopIfTrue="1" operator="equal">
      <formula>"카드"</formula>
    </cfRule>
    <cfRule type="cellIs" dxfId="66" priority="93" stopIfTrue="1" operator="equal">
      <formula>"법인"</formula>
    </cfRule>
  </conditionalFormatting>
  <conditionalFormatting sqref="I727:J732 O727:P732">
    <cfRule type="cellIs" dxfId="65" priority="85" stopIfTrue="1" operator="equal">
      <formula>"법인"</formula>
    </cfRule>
    <cfRule type="cellIs" dxfId="64" priority="84" stopIfTrue="1" operator="equal">
      <formula>"카드"</formula>
    </cfRule>
    <cfRule type="cellIs" dxfId="63" priority="87" stopIfTrue="1" operator="equal">
      <formula>"법인"</formula>
    </cfRule>
    <cfRule type="cellIs" dxfId="62" priority="86" stopIfTrue="1" operator="equal">
      <formula>"카드"</formula>
    </cfRule>
  </conditionalFormatting>
  <conditionalFormatting sqref="I775:J784 O775:P784">
    <cfRule type="cellIs" dxfId="61" priority="69" stopIfTrue="1" operator="equal">
      <formula>"법인"</formula>
    </cfRule>
    <cfRule type="cellIs" dxfId="60" priority="66" stopIfTrue="1" operator="equal">
      <formula>"카드"</formula>
    </cfRule>
    <cfRule type="cellIs" dxfId="59" priority="67" stopIfTrue="1" operator="equal">
      <formula>"법인"</formula>
    </cfRule>
    <cfRule type="cellIs" dxfId="58" priority="68" stopIfTrue="1" operator="equal">
      <formula>"카드"</formula>
    </cfRule>
  </conditionalFormatting>
  <conditionalFormatting sqref="I852:J857 O852:P857">
    <cfRule type="cellIs" dxfId="57" priority="61" stopIfTrue="1" operator="equal">
      <formula>"법인"</formula>
    </cfRule>
    <cfRule type="cellIs" dxfId="56" priority="60" stopIfTrue="1" operator="equal">
      <formula>"카드"</formula>
    </cfRule>
    <cfRule type="cellIs" dxfId="55" priority="62" stopIfTrue="1" operator="equal">
      <formula>"카드"</formula>
    </cfRule>
    <cfRule type="cellIs" dxfId="54" priority="63" stopIfTrue="1" operator="equal">
      <formula>"법인"</formula>
    </cfRule>
  </conditionalFormatting>
  <conditionalFormatting sqref="I921:J924 O921:P924">
    <cfRule type="cellIs" dxfId="53" priority="50" stopIfTrue="1" operator="equal">
      <formula>"카드"</formula>
    </cfRule>
    <cfRule type="cellIs" dxfId="52" priority="51" stopIfTrue="1" operator="equal">
      <formula>"법인"</formula>
    </cfRule>
    <cfRule type="cellIs" dxfId="51" priority="48" stopIfTrue="1" operator="equal">
      <formula>"카드"</formula>
    </cfRule>
    <cfRule type="cellIs" dxfId="50" priority="49" stopIfTrue="1" operator="equal">
      <formula>"법인"</formula>
    </cfRule>
  </conditionalFormatting>
  <conditionalFormatting sqref="I1032:J1036 O1032:P1036">
    <cfRule type="cellIs" dxfId="49" priority="45" stopIfTrue="1" operator="equal">
      <formula>"법인"</formula>
    </cfRule>
    <cfRule type="cellIs" dxfId="48" priority="42" stopIfTrue="1" operator="equal">
      <formula>"카드"</formula>
    </cfRule>
    <cfRule type="cellIs" dxfId="47" priority="44" stopIfTrue="1" operator="equal">
      <formula>"카드"</formula>
    </cfRule>
    <cfRule type="cellIs" dxfId="46" priority="43" stopIfTrue="1" operator="equal">
      <formula>"법인"</formula>
    </cfRule>
  </conditionalFormatting>
  <conditionalFormatting sqref="I1130:J1130 O1130:P1130">
    <cfRule type="cellIs" dxfId="45" priority="37" stopIfTrue="1" operator="equal">
      <formula>"법인"</formula>
    </cfRule>
    <cfRule type="cellIs" dxfId="44" priority="36" stopIfTrue="1" operator="equal">
      <formula>"카드"</formula>
    </cfRule>
    <cfRule type="cellIs" dxfId="43" priority="39" stopIfTrue="1" operator="equal">
      <formula>"법인"</formula>
    </cfRule>
    <cfRule type="cellIs" dxfId="42" priority="38" stopIfTrue="1" operator="equal">
      <formula>"카드"</formula>
    </cfRule>
  </conditionalFormatting>
  <conditionalFormatting sqref="I1158:J1158 O1158:P1158">
    <cfRule type="cellIs" dxfId="41" priority="32" stopIfTrue="1" operator="equal">
      <formula>"카드"</formula>
    </cfRule>
    <cfRule type="cellIs" dxfId="40" priority="33" stopIfTrue="1" operator="equal">
      <formula>"법인"</formula>
    </cfRule>
    <cfRule type="cellIs" dxfId="39" priority="30" stopIfTrue="1" operator="equal">
      <formula>"카드"</formula>
    </cfRule>
    <cfRule type="cellIs" dxfId="38" priority="31" stopIfTrue="1" operator="equal">
      <formula>"법인"</formula>
    </cfRule>
  </conditionalFormatting>
  <conditionalFormatting sqref="I1209:J1219 O1209:P1219">
    <cfRule type="cellIs" dxfId="37" priority="25" stopIfTrue="1" operator="equal">
      <formula>"법인"</formula>
    </cfRule>
    <cfRule type="cellIs" dxfId="36" priority="27" stopIfTrue="1" operator="equal">
      <formula>"법인"</formula>
    </cfRule>
    <cfRule type="cellIs" dxfId="35" priority="24" stopIfTrue="1" operator="equal">
      <formula>"카드"</formula>
    </cfRule>
    <cfRule type="cellIs" dxfId="34" priority="26" stopIfTrue="1" operator="equal">
      <formula>"카드"</formula>
    </cfRule>
  </conditionalFormatting>
  <conditionalFormatting sqref="I1264:J1269 O1264:P1269">
    <cfRule type="cellIs" dxfId="33" priority="21" stopIfTrue="1" operator="equal">
      <formula>"법인"</formula>
    </cfRule>
    <cfRule type="cellIs" dxfId="32" priority="18" stopIfTrue="1" operator="equal">
      <formula>"카드"</formula>
    </cfRule>
    <cfRule type="cellIs" dxfId="31" priority="20" stopIfTrue="1" operator="equal">
      <formula>"카드"</formula>
    </cfRule>
    <cfRule type="cellIs" dxfId="30" priority="19" stopIfTrue="1" operator="equal">
      <formula>"법인"</formula>
    </cfRule>
  </conditionalFormatting>
  <conditionalFormatting sqref="I1283:J1287 O1283:P1287">
    <cfRule type="cellIs" dxfId="29" priority="13" stopIfTrue="1" operator="equal">
      <formula>"법인"</formula>
    </cfRule>
    <cfRule type="cellIs" dxfId="28" priority="14" stopIfTrue="1" operator="equal">
      <formula>"카드"</formula>
    </cfRule>
    <cfRule type="cellIs" dxfId="27" priority="15" stopIfTrue="1" operator="equal">
      <formula>"법인"</formula>
    </cfRule>
    <cfRule type="cellIs" dxfId="26" priority="12" stopIfTrue="1" operator="equal">
      <formula>"카드"</formula>
    </cfRule>
  </conditionalFormatting>
  <conditionalFormatting sqref="I1288:J2599">
    <cfRule type="cellIs" dxfId="25" priority="136" stopIfTrue="1" operator="equal">
      <formula>"카드"</formula>
    </cfRule>
    <cfRule type="cellIs" dxfId="24" priority="137" stopIfTrue="1" operator="equal">
      <formula>"법인"</formula>
    </cfRule>
    <cfRule type="cellIs" dxfId="23" priority="138" stopIfTrue="1" operator="equal">
      <formula>"카드"</formula>
    </cfRule>
    <cfRule type="cellIs" dxfId="22" priority="139" stopIfTrue="1" operator="equal">
      <formula>"법인"</formula>
    </cfRule>
  </conditionalFormatting>
  <conditionalFormatting sqref="M207:M208">
    <cfRule type="expression" dxfId="21" priority="119">
      <formula>ISEVEN(ROW())</formula>
    </cfRule>
  </conditionalFormatting>
  <conditionalFormatting sqref="M8:P206 N207:P208 M210:P427 M429:P490 M495:P585 F560:L563 M591:P667 M669:P702 M706:P726 M733:P774 M858:P920 H915:J915 M1037:P1129 M1131:P1157 M1159:P1208 M1220:P1263 M1270:P1282 M1288:P1290 O1291:P1291 M1292:P2599 B210:C427 B495:C585 B591:C667 B8:C208 B858:C920 B1288:C1293 B1294:D5460 M1297:N2938">
    <cfRule type="expression" dxfId="20" priority="158">
      <formula>ISEVEN(ROW())</formula>
    </cfRule>
  </conditionalFormatting>
  <conditionalFormatting sqref="M209:P209">
    <cfRule type="expression" dxfId="19" priority="128">
      <formula>ISEVEN(ROW())</formula>
    </cfRule>
  </conditionalFormatting>
  <conditionalFormatting sqref="M428:P428">
    <cfRule type="expression" dxfId="18" priority="118">
      <formula>ISEVEN(ROW())</formula>
    </cfRule>
  </conditionalFormatting>
  <conditionalFormatting sqref="M491:P494">
    <cfRule type="expression" dxfId="17" priority="112">
      <formula>ISEVEN(ROW())</formula>
    </cfRule>
  </conditionalFormatting>
  <conditionalFormatting sqref="M586:P590">
    <cfRule type="expression" dxfId="16" priority="106">
      <formula>ISEVEN(ROW())</formula>
    </cfRule>
  </conditionalFormatting>
  <conditionalFormatting sqref="M668:P668">
    <cfRule type="expression" dxfId="15" priority="100">
      <formula>ISEVEN(ROW())</formula>
    </cfRule>
  </conditionalFormatting>
  <conditionalFormatting sqref="M703:P705">
    <cfRule type="expression" dxfId="14" priority="94">
      <formula>ISEVEN(ROW())</formula>
    </cfRule>
  </conditionalFormatting>
  <conditionalFormatting sqref="M727:P732">
    <cfRule type="expression" dxfId="13" priority="88">
      <formula>ISEVEN(ROW())</formula>
    </cfRule>
  </conditionalFormatting>
  <conditionalFormatting sqref="M775:P784">
    <cfRule type="expression" dxfId="12" priority="70">
      <formula>ISEVEN(ROW())</formula>
    </cfRule>
  </conditionalFormatting>
  <conditionalFormatting sqref="M852:P857">
    <cfRule type="expression" dxfId="11" priority="64">
      <formula>ISEVEN(ROW())</formula>
    </cfRule>
  </conditionalFormatting>
  <conditionalFormatting sqref="M921:P924">
    <cfRule type="expression" dxfId="10" priority="52">
      <formula>ISEVEN(ROW())</formula>
    </cfRule>
  </conditionalFormatting>
  <conditionalFormatting sqref="M1032:P1036">
    <cfRule type="expression" dxfId="9" priority="46">
      <formula>ISEVEN(ROW())</formula>
    </cfRule>
  </conditionalFormatting>
  <conditionalFormatting sqref="M1130:P1130">
    <cfRule type="expression" dxfId="8" priority="40">
      <formula>ISEVEN(ROW())</formula>
    </cfRule>
  </conditionalFormatting>
  <conditionalFormatting sqref="M1158:P1158">
    <cfRule type="expression" dxfId="7" priority="34">
      <formula>ISEVEN(ROW())</formula>
    </cfRule>
  </conditionalFormatting>
  <conditionalFormatting sqref="M1209:P1219">
    <cfRule type="expression" dxfId="6" priority="28">
      <formula>ISEVEN(ROW())</formula>
    </cfRule>
  </conditionalFormatting>
  <conditionalFormatting sqref="M1264:P1269">
    <cfRule type="expression" dxfId="5" priority="22">
      <formula>ISEVEN(ROW())</formula>
    </cfRule>
  </conditionalFormatting>
  <conditionalFormatting sqref="M1283:P1287">
    <cfRule type="expression" dxfId="4" priority="16">
      <formula>ISEVEN(ROW())</formula>
    </cfRule>
  </conditionalFormatting>
  <conditionalFormatting sqref="O8:P208 O210:P427 O429:P490 I495:J585 O495:P585 I591:J667 O591:P667 I669:J702 O669:P702 I706:J726 O706:P726 I733:J774 O733:P774 I785:J851 O785:P851 I858:J920 O858:P920 I925:J1031 O925:P1031 I1037:J1129 O1037:P1129 I1131:J1157 O1131:P1157 I1159:J1208 O1159:P1208 I1220:J1263 O1220:P1263 I1270:J1282 O1270:P1282 O1288:P1296">
    <cfRule type="cellIs" dxfId="3" priority="144" stopIfTrue="1" operator="equal">
      <formula>"법인"</formula>
    </cfRule>
    <cfRule type="cellIs" dxfId="2" priority="145" stopIfTrue="1" operator="equal">
      <formula>"카드"</formula>
    </cfRule>
    <cfRule type="cellIs" dxfId="1" priority="146" stopIfTrue="1" operator="equal">
      <formula>"법인"</formula>
    </cfRule>
  </conditionalFormatting>
  <conditionalFormatting sqref="O210:P427 O429:P490 I495:J559 O495:P585 I564:J585 I591:J667 O591:P667 I669:J702 O669:P702 I706:J726 O706:P726 I733:J774 O733:P774 I785:J851 O785:P851 I858:J914 I916:J920 I925:J1031 O925:P1031 I1037:J1129 I1131:J1157 I1159:J1208 I1220:J1263 I1270:J1282 O8:P208 O858:P920 O1037:P1129 O1131:P1157 O1159:P1208 O1220:P1263 O1270:P1282 O1288:P1296">
    <cfRule type="cellIs" dxfId="0" priority="143" stopIfTrue="1" operator="equal">
      <formula>"카드"</formula>
    </cfRule>
  </conditionalFormatting>
  <pageMargins left="0.23597222566604614" right="0.23597222566604614" top="0.74750000238418579" bottom="0.74750000238418579" header="0.31486111879348755" footer="0.31486111879348755"/>
  <pageSetup paperSize="9" scale="63" orientation="landscape"/>
  <rowBreaks count="1" manualBreakCount="1">
    <brk id="37" max="104857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rgb="FFFF0000"/>
  </sheetPr>
  <dimension ref="A1:Q440"/>
  <sheetViews>
    <sheetView showZeros="0" zoomScale="115" zoomScaleNormal="115" zoomScaleSheetLayoutView="75" workbookViewId="0">
      <pane ySplit="7" topLeftCell="A80" activePane="bottomLeft" state="frozen"/>
      <selection pane="bottomLeft" activeCell="E95" sqref="E95"/>
    </sheetView>
  </sheetViews>
  <sheetFormatPr defaultColWidth="13.125" defaultRowHeight="15" customHeight="1"/>
  <cols>
    <col min="1" max="1" width="5.5" style="190" customWidth="1"/>
    <col min="2" max="2" width="11.875" style="190" customWidth="1"/>
    <col min="3" max="3" width="17.5" style="190" customWidth="1"/>
    <col min="4" max="4" width="11.875" style="190" customWidth="1"/>
    <col min="5" max="5" width="49" style="190" customWidth="1"/>
    <col min="6" max="6" width="14.125" style="211" customWidth="1"/>
    <col min="7" max="7" width="11.375" style="190" customWidth="1"/>
    <col min="8" max="8" width="11.5" style="211" bestFit="1" customWidth="1"/>
    <col min="9" max="9" width="14.625" style="211" customWidth="1"/>
    <col min="10" max="10" width="12.375" style="190" customWidth="1"/>
    <col min="11" max="11" width="15.375" style="190" customWidth="1"/>
    <col min="12" max="12" width="11.375" style="190" customWidth="1"/>
    <col min="13" max="16384" width="13.125" style="190"/>
  </cols>
  <sheetData>
    <row r="1" spans="1:15" ht="13.5" customHeight="1">
      <c r="A1" s="187"/>
      <c r="B1" s="191"/>
      <c r="C1" s="191"/>
      <c r="D1" s="192" t="s">
        <v>1173</v>
      </c>
      <c r="E1" s="193">
        <f>[1]CF_LMT!F6</f>
        <v>-572395376</v>
      </c>
      <c r="F1" s="460"/>
      <c r="G1" s="188"/>
      <c r="H1" s="460"/>
      <c r="I1" s="460"/>
      <c r="J1" s="194"/>
      <c r="K1" s="189"/>
      <c r="L1" s="188"/>
      <c r="M1" s="855" t="s">
        <v>1214</v>
      </c>
      <c r="N1" s="444" t="s">
        <v>501</v>
      </c>
      <c r="O1" s="445" t="s">
        <v>540</v>
      </c>
    </row>
    <row r="2" spans="1:15" ht="13.5" customHeight="1">
      <c r="A2" s="187"/>
      <c r="B2" s="191"/>
      <c r="C2" s="191"/>
      <c r="D2" s="192" t="s">
        <v>1136</v>
      </c>
      <c r="E2" s="189">
        <f>SUM(I6,I170,I58)</f>
        <v>562495991</v>
      </c>
      <c r="F2" s="460"/>
      <c r="G2" s="188"/>
      <c r="H2" s="460"/>
      <c r="I2" s="460"/>
      <c r="J2" s="188"/>
      <c r="K2" s="188"/>
      <c r="L2" s="188"/>
      <c r="M2" s="856"/>
      <c r="N2" s="446" t="e">
        <v>#NAME?</v>
      </c>
      <c r="O2" s="449" t="e">
        <f ca="1">_xludf.XLOOKUP([1]지출예정!N2,[1]CF_LMT!B:B,[1]CF_LMT!$F:$F)</f>
        <v>#NAME?</v>
      </c>
    </row>
    <row r="3" spans="1:15" ht="13.5" customHeight="1">
      <c r="A3" s="187"/>
      <c r="B3" s="191"/>
      <c r="C3" s="191"/>
      <c r="D3" s="195" t="s">
        <v>541</v>
      </c>
      <c r="E3" s="189">
        <f>E1-E2</f>
        <v>-1134891367</v>
      </c>
      <c r="F3" s="460"/>
      <c r="G3" s="188"/>
      <c r="H3" s="460"/>
      <c r="I3" s="460"/>
      <c r="J3" s="188"/>
      <c r="K3" s="188"/>
      <c r="L3" s="188"/>
      <c r="M3" s="856"/>
      <c r="N3" s="447"/>
      <c r="O3" s="449" t="e">
        <f ca="1">_xludf.XLOOKUP([1]지출예정!N3,[1]CF_LMT!B:B,[1]CF_LMT!$F:$F)</f>
        <v>#NAME?</v>
      </c>
    </row>
    <row r="4" spans="1:15" ht="13.5" customHeight="1">
      <c r="A4" s="187"/>
      <c r="B4" s="191"/>
      <c r="C4" s="191"/>
      <c r="D4" s="196" t="s">
        <v>522</v>
      </c>
      <c r="E4" s="197">
        <f>SUM(J6,J170,J58)</f>
        <v>25856397.900000002</v>
      </c>
      <c r="F4" s="460"/>
      <c r="G4" s="188"/>
      <c r="H4" s="460"/>
      <c r="I4" s="460"/>
      <c r="J4" s="188"/>
      <c r="K4" s="188"/>
      <c r="L4" s="188"/>
      <c r="M4" s="856"/>
      <c r="N4" s="447"/>
      <c r="O4" s="449" t="e">
        <f ca="1">_xludf.XLOOKUP([1]지출예정!N4,[1]CF_LMT!B:B,[1]CF_LMT!$F:$F)</f>
        <v>#NAME?</v>
      </c>
    </row>
    <row r="5" spans="1:15" ht="13.5" customHeight="1">
      <c r="A5" s="187"/>
      <c r="B5" s="191"/>
      <c r="C5" s="191"/>
      <c r="D5" s="196" t="s">
        <v>554</v>
      </c>
      <c r="E5" s="197">
        <f ca="1">SUM(K6,K58,K170)</f>
        <v>-902862.09</v>
      </c>
      <c r="F5" s="460"/>
      <c r="G5" s="188"/>
      <c r="H5" s="460"/>
      <c r="I5" s="460"/>
      <c r="J5" s="188"/>
      <c r="K5" s="188"/>
      <c r="L5" s="188"/>
      <c r="M5" s="856"/>
      <c r="N5" s="447"/>
      <c r="O5" s="449" t="e">
        <f ca="1">_xludf.XLOOKUP([1]지출예정!N5,[1]CF_LMT!B:B,[1]CF_LMT!$F:$F)</f>
        <v>#NAME?</v>
      </c>
    </row>
    <row r="6" spans="1:15" ht="19.5" customHeight="1">
      <c r="A6" s="198" t="s">
        <v>39</v>
      </c>
      <c r="B6" s="199"/>
      <c r="C6" s="199"/>
      <c r="D6" s="199"/>
      <c r="E6" s="199"/>
      <c r="F6" s="482"/>
      <c r="G6" s="202"/>
      <c r="H6" s="483"/>
      <c r="I6" s="461">
        <f>SUM(I8:I55)</f>
        <v>0</v>
      </c>
      <c r="J6" s="200">
        <f>SUM(J8:J56)</f>
        <v>0</v>
      </c>
      <c r="K6" s="201">
        <f ca="1">SUM(K8:K56)</f>
        <v>0</v>
      </c>
      <c r="L6" s="200">
        <f ca="1">SUM(L8:L56)</f>
        <v>0</v>
      </c>
      <c r="M6" s="856"/>
      <c r="N6" s="447"/>
      <c r="O6" s="449" t="e">
        <f ca="1">_xludf.XLOOKUP([1]지출예정!N6,[1]CF_LMT!B:B,[1]CF_LMT!$F:$F)</f>
        <v>#NAME?</v>
      </c>
    </row>
    <row r="7" spans="1:15" ht="19.5" customHeight="1">
      <c r="A7" s="203" t="s">
        <v>1130</v>
      </c>
      <c r="B7" s="204" t="s">
        <v>850</v>
      </c>
      <c r="C7" s="204" t="s">
        <v>519</v>
      </c>
      <c r="D7" s="205" t="s">
        <v>530</v>
      </c>
      <c r="E7" s="204" t="s">
        <v>1133</v>
      </c>
      <c r="F7" s="462" t="s">
        <v>569</v>
      </c>
      <c r="G7" s="204" t="s">
        <v>551</v>
      </c>
      <c r="H7" s="462" t="s">
        <v>561</v>
      </c>
      <c r="I7" s="462" t="s">
        <v>1139</v>
      </c>
      <c r="J7" s="204" t="s">
        <v>522</v>
      </c>
      <c r="K7" s="206" t="s">
        <v>1979</v>
      </c>
      <c r="L7" s="204" t="s">
        <v>508</v>
      </c>
      <c r="M7" s="857"/>
      <c r="N7" s="448"/>
      <c r="O7" s="449" t="e">
        <f ca="1">_xludf.XLOOKUP([1]지출예정!N7,[1]CF_LMT!B:B,[1]CF_LMT!$F:$F)</f>
        <v>#NAME?</v>
      </c>
    </row>
    <row r="8" spans="1:15" ht="13.5" customHeight="1">
      <c r="A8" s="207"/>
      <c r="B8" s="207" t="str">
        <f ca="1">IFERROR(_xludf.XLOOKUP(C8,[1]예산코드!D:D,[1]예산코드!A:A),"")</f>
        <v/>
      </c>
      <c r="C8" s="291"/>
      <c r="D8" s="236"/>
      <c r="E8" s="213"/>
      <c r="F8" s="463"/>
      <c r="G8" s="207"/>
      <c r="H8" s="463" t="str">
        <f>IFERROR(VLOOKUP($C8,[1]계약리스트!$F:$AD,15,FALSE),"")</f>
        <v/>
      </c>
      <c r="I8" s="463"/>
      <c r="J8" s="208">
        <f>IFERROR(SUMIFS($I8,$H8,"*세금*")*10%,0)</f>
        <v>0</v>
      </c>
      <c r="K8" s="209" t="str">
        <f t="array" aca="1" ref="K8" ca="1">IFERROR(_xludf.IFS($H8="원천",$I8*3.3%*-1,$H8="원천/고용",SUM($I8*3.3%*-1,$I8*75%*0.8%*-1)),"")</f>
        <v/>
      </c>
      <c r="L8" s="210">
        <f ca="1">SUM(I8:K8)</f>
        <v>0</v>
      </c>
    </row>
    <row r="9" spans="1:15" ht="13.5" customHeight="1">
      <c r="A9" s="207"/>
      <c r="B9" s="207" t="str">
        <f ca="1">IFERROR(_xludf.XLOOKUP(C9,[1]예산코드!D:D,[1]예산코드!A:A),"")</f>
        <v/>
      </c>
      <c r="C9" s="291"/>
      <c r="D9" s="236"/>
      <c r="E9" s="213"/>
      <c r="F9" s="463"/>
      <c r="G9" s="207"/>
      <c r="H9" s="463" t="str">
        <f>IFERROR(VLOOKUP($C9,[1]계약리스트!$F:$AD,15,FALSE),"")</f>
        <v/>
      </c>
      <c r="I9" s="464"/>
      <c r="J9" s="208">
        <f t="shared" ref="J9:J27" si="0">IFERROR(SUMIFS($I9,$H9,"*세금*")*10%,0)</f>
        <v>0</v>
      </c>
      <c r="K9" s="209" t="str">
        <f t="array" aca="1" ref="K9" ca="1">IFERROR(_xludf.IFS($H9="원천",$I9*3.3%*-1,$H9="원천/고용",SUM($I9*3.3%*-1,$I9*75%*0.8%*-1)),"")</f>
        <v/>
      </c>
      <c r="L9" s="210">
        <f ca="1">SUM(I9:K9)</f>
        <v>0</v>
      </c>
    </row>
    <row r="10" spans="1:15" ht="13.5" customHeight="1">
      <c r="A10" s="207"/>
      <c r="B10" s="207" t="str">
        <f ca="1">IFERROR(_xludf.XLOOKUP(C10,[1]예산코드!D:D,[1]예산코드!A:A),"")</f>
        <v/>
      </c>
      <c r="C10" s="291"/>
      <c r="D10" s="236"/>
      <c r="E10" s="213"/>
      <c r="F10" s="463"/>
      <c r="G10" s="207"/>
      <c r="H10" s="463" t="str">
        <f>IFERROR(VLOOKUP($C10,[1]계약리스트!$F:$AD,15,FALSE),"")</f>
        <v/>
      </c>
      <c r="I10" s="464"/>
      <c r="J10" s="208">
        <f t="shared" si="0"/>
        <v>0</v>
      </c>
      <c r="K10" s="209" t="str">
        <f t="array" aca="1" ref="K10" ca="1">IFERROR(_xludf.IFS($H10="원천",$I10*3.3%*-1,$H10="원천/고용",SUM($I10*3.3%*-1,$I10*75%*0.8%*-1)),"")</f>
        <v/>
      </c>
      <c r="L10" s="210">
        <f ca="1">SUM(I10:K10)</f>
        <v>0</v>
      </c>
    </row>
    <row r="11" spans="1:15" ht="13.5" customHeight="1">
      <c r="A11" s="207"/>
      <c r="B11" s="207" t="str">
        <f ca="1">IFERROR(_xludf.XLOOKUP(C11,[1]예산코드!D:D,[1]예산코드!A:A),"")</f>
        <v/>
      </c>
      <c r="C11" s="291"/>
      <c r="D11" s="236"/>
      <c r="E11" s="213"/>
      <c r="F11" s="463"/>
      <c r="G11" s="207"/>
      <c r="H11" s="463" t="str">
        <f>IFERROR(VLOOKUP($C11,[1]계약리스트!$F:$AD,15,FALSE),"")</f>
        <v/>
      </c>
      <c r="I11" s="464"/>
      <c r="J11" s="208">
        <f t="shared" si="0"/>
        <v>0</v>
      </c>
      <c r="K11" s="209" t="str">
        <f t="array" aca="1" ref="K11" ca="1">IFERROR(_xludf.IFS($H11="원천",$I11*3.3%*-1,$H11="원천/고용",SUM($I11*3.3%*-1,$I11*75%*0.8%*-1)),"")</f>
        <v/>
      </c>
      <c r="L11" s="210">
        <f t="shared" ref="L11:L12" ca="1" si="1">SUM(I11:K11)</f>
        <v>0</v>
      </c>
    </row>
    <row r="12" spans="1:15" ht="13.5" customHeight="1">
      <c r="A12" s="207"/>
      <c r="B12" s="207" t="str">
        <f ca="1">IFERROR(_xludf.XLOOKUP(C12,[1]예산코드!D:D,[1]예산코드!A:A),"")</f>
        <v/>
      </c>
      <c r="C12" s="291"/>
      <c r="D12" s="236"/>
      <c r="E12" s="213"/>
      <c r="F12" s="463"/>
      <c r="G12" s="207"/>
      <c r="H12" s="463" t="str">
        <f>IFERROR(VLOOKUP($C12,[1]계약리스트!$F:$AD,15,FALSE),"")</f>
        <v/>
      </c>
      <c r="I12" s="464"/>
      <c r="J12" s="208">
        <f t="shared" si="0"/>
        <v>0</v>
      </c>
      <c r="K12" s="209" t="str">
        <f t="array" aca="1" ref="K12" ca="1">IFERROR(_xludf.IFS($H12="원천",$I12*3.3%*-1,$H12="원천/고용",SUM($I12*3.3%*-1,$I12*75%*0.8%*-1)),"")</f>
        <v/>
      </c>
      <c r="L12" s="210">
        <f t="shared" ca="1" si="1"/>
        <v>0</v>
      </c>
    </row>
    <row r="13" spans="1:15" ht="13.5" customHeight="1">
      <c r="A13" s="207"/>
      <c r="B13" s="207" t="str">
        <f ca="1">IFERROR(_xludf.XLOOKUP(C13,[1]예산코드!D:D,[1]예산코드!A:A),"")</f>
        <v/>
      </c>
      <c r="C13" s="291"/>
      <c r="D13" s="236"/>
      <c r="E13" s="213"/>
      <c r="F13" s="463"/>
      <c r="G13" s="207"/>
      <c r="H13" s="463" t="str">
        <f>IFERROR(VLOOKUP($C13,[1]계약리스트!$F:$AD,15,FALSE),"")</f>
        <v/>
      </c>
      <c r="I13" s="464"/>
      <c r="J13" s="208">
        <f t="shared" si="0"/>
        <v>0</v>
      </c>
      <c r="K13" s="209" t="str">
        <f t="array" aca="1" ref="K13" ca="1">IFERROR(_xludf.IFS($H13="원천",$I13*3.3%*-1,$H13="원천/고용",SUM($I13*3.3%*-1,$I13*75%*0.8%*-1)),"")</f>
        <v/>
      </c>
      <c r="L13" s="210">
        <f ca="1">SUM(I13:K13)</f>
        <v>0</v>
      </c>
    </row>
    <row r="14" spans="1:15" ht="13.5" customHeight="1">
      <c r="A14" s="207"/>
      <c r="B14" s="207" t="str">
        <f ca="1">IFERROR(_xludf.XLOOKUP(C14,[1]예산코드!D:D,[1]예산코드!A:A),"")</f>
        <v/>
      </c>
      <c r="C14" s="291"/>
      <c r="D14" s="236"/>
      <c r="E14" s="213"/>
      <c r="F14" s="463"/>
      <c r="G14" s="207"/>
      <c r="H14" s="463" t="str">
        <f>IFERROR(VLOOKUP($C14,[1]계약리스트!$F:$AD,15,FALSE),"")</f>
        <v/>
      </c>
      <c r="I14" s="464"/>
      <c r="J14" s="208">
        <f t="shared" si="0"/>
        <v>0</v>
      </c>
      <c r="K14" s="209" t="str">
        <f t="array" aca="1" ref="K14" ca="1">IFERROR(_xludf.IFS($H14="원천",$I14*3.3%*-1,$H14="원천/고용",SUM($I14*3.3%*-1,$I14*75%*0.8%*-1)),"")</f>
        <v/>
      </c>
      <c r="L14" s="210">
        <f t="shared" ref="L14:L16" ca="1" si="2">SUM(I14:K14)</f>
        <v>0</v>
      </c>
    </row>
    <row r="15" spans="1:15" ht="13.5" customHeight="1">
      <c r="A15" s="207"/>
      <c r="B15" s="207" t="str">
        <f ca="1">IFERROR(_xludf.XLOOKUP(C15,[1]예산코드!D:D,[1]예산코드!A:A),"")</f>
        <v/>
      </c>
      <c r="C15" s="291"/>
      <c r="D15" s="236"/>
      <c r="E15" s="215"/>
      <c r="F15" s="463"/>
      <c r="G15" s="207"/>
      <c r="H15" s="463" t="str">
        <f>IFERROR(VLOOKUP($C15,[1]계약리스트!$F:$AD,15,FALSE),"")</f>
        <v/>
      </c>
      <c r="I15" s="464"/>
      <c r="J15" s="208">
        <f t="shared" si="0"/>
        <v>0</v>
      </c>
      <c r="K15" s="209" t="str">
        <f t="array" aca="1" ref="K15" ca="1">IFERROR(_xludf.IFS($H15="원천",$I15*3.3%*-1,$H15="원천/고용",SUM($I15*3.3%*-1,$I15*75%*0.8%*-1)),"")</f>
        <v/>
      </c>
      <c r="L15" s="210">
        <f t="shared" ca="1" si="2"/>
        <v>0</v>
      </c>
    </row>
    <row r="16" spans="1:15" ht="13.5" customHeight="1">
      <c r="A16" s="207"/>
      <c r="B16" s="207" t="str">
        <f ca="1">IFERROR(_xludf.XLOOKUP(C16,[1]예산코드!D:D,[1]예산코드!A:A),"")</f>
        <v/>
      </c>
      <c r="C16" s="291"/>
      <c r="D16" s="236"/>
      <c r="E16" s="215"/>
      <c r="F16" s="463"/>
      <c r="G16" s="207"/>
      <c r="H16" s="463" t="str">
        <f>IFERROR(VLOOKUP($C16,[1]계약리스트!$F:$AD,15,FALSE),"")</f>
        <v/>
      </c>
      <c r="I16" s="464"/>
      <c r="J16" s="208">
        <f t="shared" si="0"/>
        <v>0</v>
      </c>
      <c r="K16" s="209" t="str">
        <f t="array" aca="1" ref="K16" ca="1">IFERROR(_xludf.IFS($H16="원천",$I16*3.3%*-1,$H16="원천/고용",SUM($I16*3.3%*-1,$I16*75%*0.8%*-1)),"")</f>
        <v/>
      </c>
      <c r="L16" s="210">
        <f t="shared" ca="1" si="2"/>
        <v>0</v>
      </c>
    </row>
    <row r="17" spans="1:12" ht="13.5" customHeight="1">
      <c r="A17" s="207"/>
      <c r="B17" s="207" t="str">
        <f ca="1">IFERROR(_xludf.XLOOKUP(C17,[1]예산코드!D:D,[1]예산코드!A:A),"")</f>
        <v/>
      </c>
      <c r="C17" s="291"/>
      <c r="D17" s="236"/>
      <c r="E17" s="213"/>
      <c r="F17" s="463"/>
      <c r="G17" s="207"/>
      <c r="H17" s="463" t="str">
        <f>IFERROR(VLOOKUP($C17,[1]계약리스트!$F:$AD,15,FALSE),"")</f>
        <v/>
      </c>
      <c r="I17" s="464"/>
      <c r="J17" s="208">
        <f t="shared" si="0"/>
        <v>0</v>
      </c>
      <c r="K17" s="209" t="str">
        <f t="array" aca="1" ref="K17" ca="1">IFERROR(_xludf.IFS($H17="원천",$I17*3.3%*-1,$H17="원천/고용",SUM($I17*3.3%*-1,$I17*75%*0.8%*-1)),"")</f>
        <v/>
      </c>
      <c r="L17" s="210">
        <f ca="1">SUM(I17:K17)</f>
        <v>0</v>
      </c>
    </row>
    <row r="18" spans="1:12" ht="13.5" customHeight="1">
      <c r="A18" s="207"/>
      <c r="B18" s="207" t="str">
        <f ca="1">IFERROR(_xludf.XLOOKUP(C18,[1]예산코드!D:D,[1]예산코드!A:A),"")</f>
        <v/>
      </c>
      <c r="C18" s="406"/>
      <c r="D18" s="236"/>
      <c r="E18" s="213"/>
      <c r="F18" s="463"/>
      <c r="G18" s="207"/>
      <c r="H18" s="463" t="str">
        <f>IFERROR(VLOOKUP($C18,[1]계약리스트!$F:$AD,15,FALSE),"")</f>
        <v/>
      </c>
      <c r="I18" s="464"/>
      <c r="J18" s="208">
        <f t="shared" si="0"/>
        <v>0</v>
      </c>
      <c r="K18" s="209" t="str">
        <f t="array" aca="1" ref="K18" ca="1">IFERROR(_xludf.IFS($H18="원천",$I18*3.3%*-1,$H18="원천/고용",SUM($I18*3.3%*-1,$I18*75%*0.8%*-1)),"")</f>
        <v/>
      </c>
      <c r="L18" s="210">
        <f ca="1">SUM(I18:K18)</f>
        <v>0</v>
      </c>
    </row>
    <row r="19" spans="1:12" ht="13.5" customHeight="1">
      <c r="A19" s="207"/>
      <c r="B19" s="207" t="str">
        <f ca="1">IFERROR(_xludf.XLOOKUP(C19,[1]예산코드!D:D,[1]예산코드!A:A),"")</f>
        <v/>
      </c>
      <c r="C19" s="408"/>
      <c r="D19" s="236"/>
      <c r="E19" s="213"/>
      <c r="F19" s="463"/>
      <c r="G19" s="207"/>
      <c r="H19" s="463" t="str">
        <f>IFERROR(VLOOKUP($C19,[1]계약리스트!$F:$AD,15,FALSE),"")</f>
        <v/>
      </c>
      <c r="I19" s="464"/>
      <c r="J19" s="208">
        <f t="shared" si="0"/>
        <v>0</v>
      </c>
      <c r="K19" s="209" t="str">
        <f t="array" aca="1" ref="K19" ca="1">IFERROR(_xludf.IFS($H19="원천",$I19*3.3%*-1,$H19="원천/고용",SUM($I19*3.3%*-1,$I19*75%*0.8%*-1)),"")</f>
        <v/>
      </c>
      <c r="L19" s="210">
        <f t="shared" ref="L19:L28" ca="1" si="3">SUM(I19:K19)</f>
        <v>0</v>
      </c>
    </row>
    <row r="20" spans="1:12" ht="13.5" customHeight="1">
      <c r="A20" s="207"/>
      <c r="B20" s="207" t="str">
        <f ca="1">IFERROR(_xludf.XLOOKUP(C20,[1]예산코드!D:D,[1]예산코드!A:A),"")</f>
        <v/>
      </c>
      <c r="C20" s="408"/>
      <c r="D20" s="236"/>
      <c r="E20" s="216"/>
      <c r="F20" s="463"/>
      <c r="G20" s="207"/>
      <c r="H20" s="463" t="str">
        <f>IFERROR(VLOOKUP($C20,[1]계약리스트!$F:$AD,15,FALSE),"")</f>
        <v/>
      </c>
      <c r="I20" s="464"/>
      <c r="J20" s="208">
        <f t="shared" si="0"/>
        <v>0</v>
      </c>
      <c r="K20" s="209" t="str">
        <f t="array" aca="1" ref="K20" ca="1">IFERROR(_xludf.IFS($H20="원천",$I20*3.3%*-1,$H20="원천/고용",SUM($I20*3.3%*-1,$I20*75%*0.8%*-1)),"")</f>
        <v/>
      </c>
      <c r="L20" s="210">
        <f t="shared" ca="1" si="3"/>
        <v>0</v>
      </c>
    </row>
    <row r="21" spans="1:12" ht="13.5" customHeight="1">
      <c r="A21" s="207"/>
      <c r="B21" s="207" t="str">
        <f ca="1">IFERROR(_xludf.XLOOKUP(C21,[1]예산코드!D:D,[1]예산코드!A:A),"")</f>
        <v/>
      </c>
      <c r="C21" s="408"/>
      <c r="D21" s="236"/>
      <c r="E21" s="216"/>
      <c r="F21" s="463"/>
      <c r="G21" s="207"/>
      <c r="H21" s="463" t="str">
        <f>IFERROR(VLOOKUP($C21,[1]계약리스트!$F:$AD,15,FALSE),"")</f>
        <v/>
      </c>
      <c r="I21" s="464"/>
      <c r="J21" s="208">
        <f t="shared" si="0"/>
        <v>0</v>
      </c>
      <c r="K21" s="209" t="str">
        <f t="array" aca="1" ref="K21" ca="1">IFERROR(_xludf.IFS($H21="원천",$I21*3.3%*-1,$H21="원천/고용",SUM($I21*3.3%*-1,$I21*75%*0.8%*-1)),"")</f>
        <v/>
      </c>
      <c r="L21" s="210">
        <f t="shared" ca="1" si="3"/>
        <v>0</v>
      </c>
    </row>
    <row r="22" spans="1:12" ht="13.5" customHeight="1">
      <c r="A22" s="207"/>
      <c r="B22" s="207" t="str">
        <f ca="1">IFERROR(_xludf.XLOOKUP(C22,[1]예산코드!D:D,[1]예산코드!A:A),"")</f>
        <v/>
      </c>
      <c r="C22" s="408"/>
      <c r="D22" s="236"/>
      <c r="E22" s="216"/>
      <c r="F22" s="463"/>
      <c r="G22" s="207"/>
      <c r="H22" s="463" t="str">
        <f>IFERROR(VLOOKUP($C22,[1]계약리스트!$F:$AD,15,FALSE),"")</f>
        <v/>
      </c>
      <c r="I22" s="464"/>
      <c r="J22" s="208">
        <f t="shared" si="0"/>
        <v>0</v>
      </c>
      <c r="K22" s="209" t="str">
        <f t="array" aca="1" ref="K22" ca="1">IFERROR(_xludf.IFS($H22="원천",$I22*3.3%*-1,$H22="원천/고용",SUM($I22*3.3%*-1,$I22*75%*0.8%*-1)),"")</f>
        <v/>
      </c>
      <c r="L22" s="210">
        <f t="shared" ca="1" si="3"/>
        <v>0</v>
      </c>
    </row>
    <row r="23" spans="1:12" ht="13.5" customHeight="1">
      <c r="A23" s="207"/>
      <c r="B23" s="207" t="str">
        <f ca="1">IFERROR(_xludf.XLOOKUP(C23,[1]예산코드!D:D,[1]예산코드!A:A),"")</f>
        <v/>
      </c>
      <c r="C23" s="408"/>
      <c r="D23" s="236"/>
      <c r="E23" s="213"/>
      <c r="F23" s="463"/>
      <c r="G23" s="207"/>
      <c r="H23" s="463" t="str">
        <f>IFERROR(VLOOKUP($C23,[1]계약리스트!$F:$AD,15,FALSE),"")</f>
        <v/>
      </c>
      <c r="I23" s="464"/>
      <c r="J23" s="208">
        <f t="shared" si="0"/>
        <v>0</v>
      </c>
      <c r="K23" s="209" t="str">
        <f t="array" aca="1" ref="K23" ca="1">IFERROR(_xludf.IFS($H23="원천",$I23*3.3%*-1,$H23="원천/고용",SUM($I23*3.3%*-1,$I23*75%*0.8%*-1)),"")</f>
        <v/>
      </c>
      <c r="L23" s="210">
        <f t="shared" ca="1" si="3"/>
        <v>0</v>
      </c>
    </row>
    <row r="24" spans="1:12" ht="13.5" customHeight="1">
      <c r="A24" s="207"/>
      <c r="B24" s="207" t="str">
        <f ca="1">IFERROR(_xludf.XLOOKUP(C24,[1]예산코드!D:D,[1]예산코드!A:A),"")</f>
        <v/>
      </c>
      <c r="C24" s="408"/>
      <c r="D24" s="236"/>
      <c r="E24" s="213"/>
      <c r="F24" s="463"/>
      <c r="G24" s="207"/>
      <c r="H24" s="463" t="str">
        <f>IFERROR(VLOOKUP($C24,[1]계약리스트!$F:$AD,15,FALSE),"")</f>
        <v/>
      </c>
      <c r="I24" s="463"/>
      <c r="J24" s="208">
        <f t="shared" si="0"/>
        <v>0</v>
      </c>
      <c r="K24" s="209" t="str">
        <f t="array" aca="1" ref="K24" ca="1">IFERROR(_xludf.IFS($H24="원천",$I24*3.3%*-1,$H24="원천/고용",SUM($I24*3.3%*-1,$I24*75%*0.8%*-1)),"")</f>
        <v/>
      </c>
      <c r="L24" s="210">
        <f t="shared" ca="1" si="3"/>
        <v>0</v>
      </c>
    </row>
    <row r="25" spans="1:12" ht="13.5" customHeight="1">
      <c r="A25" s="207"/>
      <c r="B25" s="207" t="str">
        <f ca="1">IFERROR(_xludf.XLOOKUP(C25,[1]예산코드!D:D,[1]예산코드!A:A),"")</f>
        <v/>
      </c>
      <c r="C25" s="406"/>
      <c r="D25" s="236"/>
      <c r="E25" s="216"/>
      <c r="F25" s="463"/>
      <c r="G25" s="207"/>
      <c r="H25" s="463" t="str">
        <f>IFERROR(VLOOKUP($C25,[1]계약리스트!$F:$AD,15,FALSE),"")</f>
        <v/>
      </c>
      <c r="I25" s="464"/>
      <c r="J25" s="208">
        <f t="shared" si="0"/>
        <v>0</v>
      </c>
      <c r="K25" s="209" t="str">
        <f t="array" aca="1" ref="K25" ca="1">IFERROR(_xludf.IFS($H25="원천",$I25*3.3%*-1,$H25="원천/고용",SUM($I25*3.3%*-1,$I25*75%*0.8%*-1)),"")</f>
        <v/>
      </c>
      <c r="L25" s="210">
        <f t="shared" ca="1" si="3"/>
        <v>0</v>
      </c>
    </row>
    <row r="26" spans="1:12" ht="13.5" customHeight="1">
      <c r="A26" s="207"/>
      <c r="B26" s="207" t="str">
        <f ca="1">IFERROR(_xludf.XLOOKUP(C26,[1]예산코드!D:D,[1]예산코드!A:A),"")</f>
        <v/>
      </c>
      <c r="C26" s="291"/>
      <c r="D26" s="236"/>
      <c r="E26" s="216"/>
      <c r="F26" s="463"/>
      <c r="G26" s="207"/>
      <c r="H26" s="463" t="str">
        <f>IFERROR(VLOOKUP($C26,[1]계약리스트!$F:$AD,15,FALSE),"")</f>
        <v/>
      </c>
      <c r="I26" s="464"/>
      <c r="J26" s="208">
        <f t="shared" si="0"/>
        <v>0</v>
      </c>
      <c r="K26" s="209" t="str">
        <f t="array" aca="1" ref="K26" ca="1">IFERROR(_xludf.IFS($H26="원천",$I26*3.3%*-1,$H26="원천/고용",SUM($I26*3.3%*-1,$I26*75%*0.8%*-1)),"")</f>
        <v/>
      </c>
      <c r="L26" s="210">
        <f t="shared" ca="1" si="3"/>
        <v>0</v>
      </c>
    </row>
    <row r="27" spans="1:12" ht="13.5" customHeight="1">
      <c r="A27" s="207"/>
      <c r="B27" s="207" t="str">
        <f ca="1">IFERROR(_xludf.XLOOKUP(C27,[1]예산코드!D:D,[1]예산코드!A:A),"")</f>
        <v/>
      </c>
      <c r="C27" s="291"/>
      <c r="D27" s="236"/>
      <c r="E27" s="213"/>
      <c r="F27" s="463"/>
      <c r="G27" s="207"/>
      <c r="H27" s="463" t="str">
        <f>IFERROR(VLOOKUP($C27,[1]계약리스트!$F:$AD,15,FALSE),"")</f>
        <v/>
      </c>
      <c r="I27" s="464"/>
      <c r="J27" s="208">
        <f t="shared" si="0"/>
        <v>0</v>
      </c>
      <c r="K27" s="209" t="str">
        <f t="array" aca="1" ref="K27" ca="1">IFERROR(_xludf.IFS($H27="원천",$I27*3.3%*-1,$H27="원천/고용",SUM($I27*3.3%*-1,$I27*75%*0.8%*-1)),"")</f>
        <v/>
      </c>
      <c r="L27" s="210">
        <f t="shared" ca="1" si="3"/>
        <v>0</v>
      </c>
    </row>
    <row r="28" spans="1:12" ht="13.5" customHeight="1">
      <c r="A28" s="207"/>
      <c r="B28" s="207" t="str">
        <f ca="1">IFERROR(_xludf.XLOOKUP(C28,[1]예산코드!D:D,[1]예산코드!A:A),"")</f>
        <v/>
      </c>
      <c r="C28" s="291"/>
      <c r="D28" s="236"/>
      <c r="E28" s="230"/>
      <c r="F28" s="463" t="str">
        <f>IFERROR(VLOOKUP($C28,[1]계약리스트!$F:$AD,2,FALSE),"")</f>
        <v/>
      </c>
      <c r="G28" s="207"/>
      <c r="H28" s="463" t="str">
        <f>IFERROR(VLOOKUP($C28,[1]계약리스트!$F:$AD,15,FALSE),"")</f>
        <v/>
      </c>
      <c r="I28" s="464"/>
      <c r="J28" s="208">
        <f>IFERROR(SUMIFS($I28,$H28,"*세금*")*10%,0)</f>
        <v>0</v>
      </c>
      <c r="K28" s="209" t="str">
        <f t="array" aca="1" ref="K28" ca="1">IFERROR(_xludf.IFS($H28="원천",$I28*3.3%*-1,$H28="원천/고용",SUM($I28*3.3%*-1,$I28*75%*0.8%*-1)),"")</f>
        <v/>
      </c>
      <c r="L28" s="210">
        <f t="shared" ca="1" si="3"/>
        <v>0</v>
      </c>
    </row>
    <row r="29" spans="1:12" ht="13.5" customHeight="1">
      <c r="A29" s="207"/>
      <c r="B29" s="207" t="str">
        <f ca="1">IFERROR(_xludf.XLOOKUP(C29,[1]예산코드!D:D,[1]예산코드!A:A),"")</f>
        <v/>
      </c>
      <c r="C29" s="291"/>
      <c r="D29" s="236"/>
      <c r="E29" s="216"/>
      <c r="F29" s="463" t="str">
        <f>IFERROR(VLOOKUP($C29,[1]계약리스트!$F:$AD,2,FALSE),"")</f>
        <v/>
      </c>
      <c r="G29" s="207"/>
      <c r="H29" s="463" t="str">
        <f>IFERROR(VLOOKUP($C29,[1]계약리스트!$F:$AD,15,FALSE),"")</f>
        <v/>
      </c>
      <c r="I29" s="464"/>
      <c r="J29" s="208">
        <f>IFERROR(SUMIFS(#REF!,$H29,"*세금*")*10%,0)</f>
        <v>0</v>
      </c>
      <c r="K29" s="209" t="str">
        <f t="array" aca="1" ref="K29" ca="1">IFERROR(_xludf.IFS($H29="원천",#REF!*3.3%*-1,$H29="원천/고용",SUM(#REF!*3.3%*-1,#REF!*75%*0.8%*-1)),"")</f>
        <v/>
      </c>
      <c r="L29" s="210">
        <f ca="1">SUM(I29:K29)</f>
        <v>0</v>
      </c>
    </row>
    <row r="30" spans="1:12" ht="13.5" customHeight="1">
      <c r="A30" s="207"/>
      <c r="B30" s="207" t="str">
        <f ca="1">IFERROR(_xludf.XLOOKUP(C30,[1]예산코드!D:D,[1]예산코드!A:A),"")</f>
        <v/>
      </c>
      <c r="C30" s="291"/>
      <c r="D30" s="236"/>
      <c r="E30" s="216"/>
      <c r="F30" s="463" t="str">
        <f>IFERROR(VLOOKUP($C30,[1]계약리스트!$F:$AD,2,FALSE),"")</f>
        <v/>
      </c>
      <c r="G30" s="207"/>
      <c r="H30" s="463" t="str">
        <f>IFERROR(VLOOKUP($C30,[1]계약리스트!$F:$AD,15,FALSE),"")</f>
        <v/>
      </c>
      <c r="J30" s="208">
        <f>IFERROR(SUMIFS($I29,$H30,"*세금*")*10%,0)</f>
        <v>0</v>
      </c>
      <c r="K30" s="209" t="str">
        <f t="array" aca="1" ref="K30" ca="1">IFERROR(_xludf.IFS($H30="원천",$I29*3.3%*-1,$H30="원천/고용",SUM($I29*3.3%*-1,$I29*75%*0.8%*-1)),"")</f>
        <v/>
      </c>
      <c r="L30" s="210">
        <f t="shared" ref="L30:L38" ca="1" si="4">SUM(I30:K30)</f>
        <v>0</v>
      </c>
    </row>
    <row r="31" spans="1:12" ht="13.5" customHeight="1">
      <c r="A31" s="214"/>
      <c r="B31" s="207" t="str">
        <f ca="1">IFERROR(_xludf.XLOOKUP(C31,[1]예산코드!D:D,[1]예산코드!A:A),"")</f>
        <v/>
      </c>
      <c r="C31" s="291"/>
      <c r="D31" s="236"/>
      <c r="E31" s="216"/>
      <c r="F31" s="463"/>
      <c r="G31" s="207"/>
      <c r="H31" s="463" t="str">
        <f>IFERROR(VLOOKUP($C31,[1]계약리스트!$F:$AD,15,FALSE),"")</f>
        <v/>
      </c>
      <c r="I31" s="463"/>
      <c r="J31" s="208">
        <f t="shared" ref="J31:J55" si="5">IFERROR(SUMIFS($I31,$H31,"*세금*")*10%,0)</f>
        <v>0</v>
      </c>
      <c r="K31" s="209" t="str">
        <f t="array" aca="1" ref="K31" ca="1">IFERROR(_xludf.IFS($H31="원천",$I31*3.3%*-1,$H31="원천/고용",SUM($I31*3.3%*-1,$I31*75%*0.8%*-1)),"")</f>
        <v/>
      </c>
      <c r="L31" s="210">
        <f t="shared" ca="1" si="4"/>
        <v>0</v>
      </c>
    </row>
    <row r="32" spans="1:12" ht="13.5" customHeight="1">
      <c r="A32" s="207"/>
      <c r="B32" s="207" t="str">
        <f ca="1">IFERROR(_xludf.XLOOKUP(C32,[1]예산코드!D:D,[1]예산코드!A:A),"")</f>
        <v/>
      </c>
      <c r="C32" s="291"/>
      <c r="D32" s="236"/>
      <c r="E32" s="216"/>
      <c r="F32" s="463"/>
      <c r="G32" s="207"/>
      <c r="H32" s="463" t="str">
        <f>IFERROR(VLOOKUP($C32,[1]계약리스트!$F:$AD,15,FALSE),"")</f>
        <v/>
      </c>
      <c r="I32" s="464"/>
      <c r="J32" s="208">
        <f t="shared" si="5"/>
        <v>0</v>
      </c>
      <c r="K32" s="209" t="str">
        <f t="array" aca="1" ref="K32" ca="1">IFERROR(_xludf.IFS($H32="원천",$I32*3.3%*-1,$H32="원천/고용",SUM($I32*3.3%*-1,$I32*75%*0.8%*-1)),"")</f>
        <v/>
      </c>
      <c r="L32" s="210">
        <f t="shared" ca="1" si="4"/>
        <v>0</v>
      </c>
    </row>
    <row r="33" spans="1:12" ht="13.5" customHeight="1">
      <c r="A33" s="207"/>
      <c r="B33" s="207" t="str">
        <f ca="1">IFERROR(_xludf.XLOOKUP(C33,[1]예산코드!D:D,[1]예산코드!A:A),"")</f>
        <v/>
      </c>
      <c r="C33" s="291"/>
      <c r="D33" s="236"/>
      <c r="E33" s="216"/>
      <c r="F33" s="463"/>
      <c r="G33" s="207"/>
      <c r="H33" s="463" t="str">
        <f>IFERROR(VLOOKUP($C33,[1]계약리스트!$F:$AD,15,FALSE),"")</f>
        <v/>
      </c>
      <c r="I33" s="464"/>
      <c r="J33" s="208">
        <f t="shared" si="5"/>
        <v>0</v>
      </c>
      <c r="K33" s="209" t="str">
        <f t="array" aca="1" ref="K33" ca="1">IFERROR(_xludf.IFS($H33="원천",$I33*3.3%*-1,$H33="원천/고용",SUM($I33*3.3%*-1,$I33*75%*0.8%*-1)),"")</f>
        <v/>
      </c>
      <c r="L33" s="210">
        <f t="shared" ca="1" si="4"/>
        <v>0</v>
      </c>
    </row>
    <row r="34" spans="1:12" ht="13.5" customHeight="1">
      <c r="A34" s="207"/>
      <c r="B34" s="207" t="str">
        <f ca="1">IFERROR(_xludf.XLOOKUP(C34,[1]예산코드!D:D,[1]예산코드!A:A),"")</f>
        <v/>
      </c>
      <c r="C34" s="291"/>
      <c r="D34" s="236"/>
      <c r="E34" s="216"/>
      <c r="F34" s="463"/>
      <c r="G34" s="207"/>
      <c r="H34" s="463" t="str">
        <f>IFERROR(VLOOKUP($C34,[1]계약리스트!$F:$AD,15,FALSE),"")</f>
        <v/>
      </c>
      <c r="I34" s="464"/>
      <c r="J34" s="208">
        <f t="shared" si="5"/>
        <v>0</v>
      </c>
      <c r="K34" s="209" t="str">
        <f t="array" aca="1" ref="K34" ca="1">IFERROR(_xludf.IFS($H34="원천",$I34*3.3%*-1,$H34="원천/고용",SUM($I34*3.3%*-1,$I34*75%*0.8%*-1)),"")</f>
        <v/>
      </c>
      <c r="L34" s="210">
        <f t="shared" ca="1" si="4"/>
        <v>0</v>
      </c>
    </row>
    <row r="35" spans="1:12" ht="13.5" customHeight="1">
      <c r="A35" s="207"/>
      <c r="B35" s="207" t="str">
        <f ca="1">IFERROR(_xludf.XLOOKUP(C35,[1]예산코드!D:D,[1]예산코드!A:A),"")</f>
        <v/>
      </c>
      <c r="C35" s="291"/>
      <c r="D35" s="236"/>
      <c r="E35" s="216"/>
      <c r="F35" s="463"/>
      <c r="G35" s="207"/>
      <c r="H35" s="463" t="str">
        <f>IFERROR(VLOOKUP($C35,[1]계약리스트!$F:$AD,15,FALSE),"")</f>
        <v/>
      </c>
      <c r="I35" s="464"/>
      <c r="J35" s="208">
        <f t="shared" si="5"/>
        <v>0</v>
      </c>
      <c r="K35" s="209" t="str">
        <f t="array" aca="1" ref="K35" ca="1">IFERROR(_xludf.IFS($H35="원천",$I35*3.3%*-1,$H35="원천/고용",SUM($I35*3.3%*-1,$I35*75%*0.8%*-1)),"")</f>
        <v/>
      </c>
      <c r="L35" s="210">
        <f t="shared" ca="1" si="4"/>
        <v>0</v>
      </c>
    </row>
    <row r="36" spans="1:12" ht="13.5" customHeight="1">
      <c r="A36" s="207"/>
      <c r="B36" s="207" t="str">
        <f ca="1">IFERROR(_xludf.XLOOKUP(C36,[1]예산코드!D:D,[1]예산코드!A:A),"")</f>
        <v/>
      </c>
      <c r="C36" s="291"/>
      <c r="D36" s="236"/>
      <c r="E36" s="216"/>
      <c r="F36" s="463"/>
      <c r="G36" s="207"/>
      <c r="H36" s="463" t="str">
        <f>IFERROR(VLOOKUP($C36,[1]계약리스트!$F:$AD,15,FALSE),"")</f>
        <v/>
      </c>
      <c r="I36" s="464"/>
      <c r="J36" s="208">
        <f t="shared" si="5"/>
        <v>0</v>
      </c>
      <c r="K36" s="209" t="str">
        <f t="array" aca="1" ref="K36" ca="1">IFERROR(_xludf.IFS($H36="원천",$I36*3.3%*-1,$H36="원천/고용",SUM($I36*3.3%*-1,$I36*75%*0.8%*-1)),"")</f>
        <v/>
      </c>
      <c r="L36" s="210">
        <f t="shared" ca="1" si="4"/>
        <v>0</v>
      </c>
    </row>
    <row r="37" spans="1:12" ht="13.5" customHeight="1">
      <c r="A37" s="228"/>
      <c r="B37" s="207" t="str">
        <f ca="1">IFERROR(_xludf.XLOOKUP(C37,[1]예산코드!D:D,[1]예산코드!A:A),"")</f>
        <v/>
      </c>
      <c r="C37" s="291"/>
      <c r="D37" s="236"/>
      <c r="E37" s="216"/>
      <c r="F37" s="463" t="str">
        <f>IFERROR(VLOOKUP($C37,[1]계약리스트!$F:$AD,2,FALSE),"")</f>
        <v/>
      </c>
      <c r="G37" s="207"/>
      <c r="H37" s="463" t="str">
        <f>IFERROR(VLOOKUP($C37,[1]계약리스트!$F:$AD,15,FALSE),"")</f>
        <v/>
      </c>
      <c r="I37" s="464"/>
      <c r="J37" s="208">
        <f t="shared" si="5"/>
        <v>0</v>
      </c>
      <c r="K37" s="209" t="str">
        <f t="array" aca="1" ref="K37" ca="1">IFERROR(_xludf.IFS($H37="원천",$I37*3.3%*-1,$H37="원천/고용",SUM($I37*3.3%*-1,$I37*75%*0.8%*-1)),"")</f>
        <v/>
      </c>
      <c r="L37" s="210">
        <f t="shared" ca="1" si="4"/>
        <v>0</v>
      </c>
    </row>
    <row r="38" spans="1:12" ht="13.5" customHeight="1">
      <c r="A38" s="207"/>
      <c r="B38" s="207" t="str">
        <f ca="1">IFERROR(_xludf.XLOOKUP(C38,[1]예산코드!D:D,[1]예산코드!A:A),"")</f>
        <v/>
      </c>
      <c r="C38" s="291"/>
      <c r="D38" s="236"/>
      <c r="E38" s="216"/>
      <c r="F38" s="463"/>
      <c r="G38" s="207"/>
      <c r="H38" s="463" t="str">
        <f>IFERROR(VLOOKUP($C38,[1]계약리스트!$F:$AD,15,FALSE),"")</f>
        <v/>
      </c>
      <c r="I38" s="215"/>
      <c r="J38" s="208">
        <f t="shared" si="5"/>
        <v>0</v>
      </c>
      <c r="K38" s="209" t="str">
        <f t="array" aca="1" ref="K38" ca="1">IFERROR(_xludf.IFS($H38="원천",$I38*3.3%*-1,$H38="원천/고용",SUM($I38*3.3%*-1,$I38*75%*0.8%*-1)),"")</f>
        <v/>
      </c>
      <c r="L38" s="210">
        <f t="shared" ca="1" si="4"/>
        <v>0</v>
      </c>
    </row>
    <row r="39" spans="1:12" ht="13.5" customHeight="1">
      <c r="A39" s="228"/>
      <c r="B39" s="207" t="str">
        <f ca="1">IFERROR(_xludf.XLOOKUP(C39,[1]예산코드!D:D,[1]예산코드!A:A),"")</f>
        <v/>
      </c>
      <c r="C39" s="291"/>
      <c r="D39" s="236"/>
      <c r="E39" s="216"/>
      <c r="F39" s="463" t="str">
        <f>IFERROR(VLOOKUP($C39,[1]계약리스트!$F:$AD,2,FALSE),"")</f>
        <v/>
      </c>
      <c r="G39" s="207"/>
      <c r="H39" s="463" t="str">
        <f>IFERROR(VLOOKUP($C39,[1]계약리스트!$F:$AD,15,FALSE),"")</f>
        <v/>
      </c>
      <c r="I39" s="215"/>
      <c r="J39" s="208">
        <f t="shared" si="5"/>
        <v>0</v>
      </c>
      <c r="K39" s="209" t="str">
        <f t="array" aca="1" ref="K39" ca="1">IFERROR(_xludf.IFS($H39="원천",$I39*3.3%*-1,$H39="원천/고용",SUM($I39*3.3%*-1,$I39*75%*0.8%*-1)),"")</f>
        <v/>
      </c>
      <c r="L39" s="210">
        <f t="shared" ref="L39:L55" ca="1" si="6">SUM(I39:K39)</f>
        <v>0</v>
      </c>
    </row>
    <row r="40" spans="1:12" ht="13.5" customHeight="1">
      <c r="A40" s="207"/>
      <c r="B40" s="207" t="str">
        <f ca="1">IFERROR(_xludf.XLOOKUP(C40,[1]예산코드!D:D,[1]예산코드!A:A),"")</f>
        <v/>
      </c>
      <c r="C40" s="495"/>
      <c r="D40" s="236"/>
      <c r="E40" s="216"/>
      <c r="F40" s="463"/>
      <c r="G40" s="207"/>
      <c r="H40" s="463" t="str">
        <f>IFERROR(VLOOKUP($C40,[1]계약리스트!$F:$AD,15,FALSE),"")</f>
        <v/>
      </c>
      <c r="I40" s="464"/>
      <c r="J40" s="208">
        <f t="shared" si="5"/>
        <v>0</v>
      </c>
      <c r="K40" s="209" t="str">
        <f t="array" aca="1" ref="K40" ca="1">IFERROR(_xludf.IFS($H40="원천",$I40*3.3%*-1,$H40="원천/고용",SUM($I40*3.3%*-1,$I40*75%*0.8%*-1)),"")</f>
        <v/>
      </c>
      <c r="L40" s="210">
        <f t="shared" ca="1" si="6"/>
        <v>0</v>
      </c>
    </row>
    <row r="41" spans="1:12" ht="13.5" customHeight="1">
      <c r="A41" s="207"/>
      <c r="B41" s="207" t="str">
        <f ca="1">IFERROR(_xludf.XLOOKUP(C41,[1]예산코드!D:D,[1]예산코드!A:A),"")</f>
        <v/>
      </c>
      <c r="C41" s="291"/>
      <c r="D41" s="236"/>
      <c r="E41" s="216"/>
      <c r="F41" s="463"/>
      <c r="G41" s="207"/>
      <c r="H41" s="463" t="str">
        <f>IFERROR(VLOOKUP($C41,[1]계약리스트!$F:$AD,15,FALSE),"")</f>
        <v/>
      </c>
      <c r="I41" s="464"/>
      <c r="J41" s="208">
        <f t="shared" si="5"/>
        <v>0</v>
      </c>
      <c r="K41" s="209" t="str">
        <f t="array" aca="1" ref="K41" ca="1">IFERROR(_xludf.IFS($H41="원천",$I41*3.3%*-1,$H41="원천/고용",SUM($I41*3.3%*-1,$I41*75%*0.8%*-1)),"")</f>
        <v/>
      </c>
      <c r="L41" s="210">
        <f t="shared" ca="1" si="6"/>
        <v>0</v>
      </c>
    </row>
    <row r="42" spans="1:12" ht="13.5" customHeight="1">
      <c r="A42" s="207"/>
      <c r="B42" s="207" t="str">
        <f ca="1">IFERROR(_xludf.XLOOKUP(C42,[1]예산코드!D:D,[1]예산코드!A:A),"")</f>
        <v/>
      </c>
      <c r="C42" s="137"/>
      <c r="D42" s="212"/>
      <c r="E42" s="213"/>
      <c r="F42" s="463"/>
      <c r="G42" s="207"/>
      <c r="H42" s="463" t="str">
        <f>IFERROR(VLOOKUP($C42,[1]계약리스트!$F:$AD,15,FALSE),"")</f>
        <v/>
      </c>
      <c r="I42" s="463"/>
      <c r="J42" s="208">
        <f t="shared" si="5"/>
        <v>0</v>
      </c>
      <c r="K42" s="209" t="str">
        <f t="array" aca="1" ref="K42" ca="1">IFERROR(_xludf.IFS($H42="원천",$I42*3.3%*-1,$H42="원천/고용",SUM($I42*3.3%*-1,$I42*75%*0.8%*-1)),"")</f>
        <v/>
      </c>
      <c r="L42" s="210">
        <f t="shared" ca="1" si="6"/>
        <v>0</v>
      </c>
    </row>
    <row r="43" spans="1:12" ht="13.5" customHeight="1">
      <c r="A43" s="207"/>
      <c r="B43" s="207" t="str">
        <f ca="1">IFERROR(_xludf.XLOOKUP(C43,[1]예산코드!D:D,[1]예산코드!A:A),"")</f>
        <v/>
      </c>
      <c r="C43" s="186"/>
      <c r="D43" s="236"/>
      <c r="E43" s="216"/>
      <c r="F43" s="463"/>
      <c r="G43" s="207"/>
      <c r="H43" s="463" t="str">
        <f>IFERROR(VLOOKUP($C43,[1]계약리스트!$F:$AD,15,FALSE),"")</f>
        <v/>
      </c>
      <c r="I43" s="464"/>
      <c r="J43" s="208">
        <f t="shared" si="5"/>
        <v>0</v>
      </c>
      <c r="K43" s="209" t="str">
        <f t="array" aca="1" ref="K43" ca="1">IFERROR(_xludf.IFS($H43="원천",$I43*3.3%*-1,$H43="원천/고용",SUM($I43*3.3%*-1,$I43*75%*0.8%*-1)),"")</f>
        <v/>
      </c>
      <c r="L43" s="210">
        <f t="shared" ca="1" si="6"/>
        <v>0</v>
      </c>
    </row>
    <row r="44" spans="1:12" ht="13.5" customHeight="1">
      <c r="A44" s="207"/>
      <c r="B44" s="207" t="str">
        <f ca="1">IFERROR(_xludf.XLOOKUP(C44,[1]예산코드!D:D,[1]예산코드!A:A),"")</f>
        <v/>
      </c>
      <c r="C44" s="186"/>
      <c r="D44" s="236"/>
      <c r="E44" s="216"/>
      <c r="F44" s="463"/>
      <c r="G44" s="207"/>
      <c r="H44" s="463" t="str">
        <f>IFERROR(VLOOKUP($C44,[1]계약리스트!$F:$AD,15,FALSE),"")</f>
        <v/>
      </c>
      <c r="I44" s="464"/>
      <c r="J44" s="208">
        <f t="shared" si="5"/>
        <v>0</v>
      </c>
      <c r="K44" s="209" t="str">
        <f t="array" aca="1" ref="K44" ca="1">IFERROR(_xludf.IFS($H44="원천",$I44*3.3%*-1,$H44="원천/고용",SUM($I44*3.3%*-1,$I44*75%*0.8%*-1)),"")</f>
        <v/>
      </c>
      <c r="L44" s="210">
        <f t="shared" ca="1" si="6"/>
        <v>0</v>
      </c>
    </row>
    <row r="45" spans="1:12" ht="13.5" customHeight="1">
      <c r="A45" s="207"/>
      <c r="B45" s="207" t="str">
        <f ca="1">IFERROR(_xludf.XLOOKUP(C45,[1]예산코드!D:D,[1]예산코드!A:A),"")</f>
        <v/>
      </c>
      <c r="C45" s="239"/>
      <c r="D45" s="241"/>
      <c r="E45" s="240"/>
      <c r="F45" s="463"/>
      <c r="G45" s="207"/>
      <c r="H45" s="463" t="str">
        <f>IFERROR(VLOOKUP($C45,[1]계약리스트!$F:$AD,15,FALSE),"")</f>
        <v/>
      </c>
      <c r="I45" s="464"/>
      <c r="J45" s="208">
        <f t="shared" si="5"/>
        <v>0</v>
      </c>
      <c r="K45" s="209" t="str">
        <f t="array" aca="1" ref="K45" ca="1">IFERROR(_xludf.IFS($H45="원천",$I45*3.3%*-1,$H45="원천/고용",SUM($I45*3.3%*-1,$I45*75%*0.8%*-1)),"")</f>
        <v/>
      </c>
      <c r="L45" s="210">
        <f t="shared" ca="1" si="6"/>
        <v>0</v>
      </c>
    </row>
    <row r="46" spans="1:12" ht="13.5" customHeight="1">
      <c r="A46" s="207"/>
      <c r="B46" s="207" t="str">
        <f ca="1">IFERROR(_xludf.XLOOKUP(C46,[1]예산코드!D:D,[1]예산코드!A:A),"")</f>
        <v/>
      </c>
      <c r="C46" s="184"/>
      <c r="D46" s="236"/>
      <c r="E46" s="216"/>
      <c r="F46" s="463"/>
      <c r="G46" s="207"/>
      <c r="H46" s="463" t="str">
        <f>IFERROR(VLOOKUP($C46,[1]계약리스트!$F:$AD,15,FALSE),"")</f>
        <v/>
      </c>
      <c r="I46" s="464"/>
      <c r="J46" s="208">
        <f t="shared" si="5"/>
        <v>0</v>
      </c>
      <c r="K46" s="209" t="str">
        <f t="array" aca="1" ref="K46" ca="1">IFERROR(_xludf.IFS($H46="원천",$I46*3.3%*-1,$H46="원천/고용",SUM($I46*3.3%*-1,$I46*75%*0.8%*-1)),"")</f>
        <v/>
      </c>
      <c r="L46" s="210">
        <f t="shared" ca="1" si="6"/>
        <v>0</v>
      </c>
    </row>
    <row r="47" spans="1:12" ht="13.5" customHeight="1">
      <c r="A47" s="207"/>
      <c r="B47" s="207" t="str">
        <f ca="1">IFERROR(_xludf.XLOOKUP(C47,[1]예산코드!D:D,[1]예산코드!A:A),"")</f>
        <v/>
      </c>
      <c r="C47" s="184"/>
      <c r="D47" s="236"/>
      <c r="E47" s="216"/>
      <c r="F47" s="463"/>
      <c r="G47" s="207"/>
      <c r="H47" s="463" t="str">
        <f>IFERROR(VLOOKUP($C47,[1]계약리스트!$F:$AD,15,FALSE),"")</f>
        <v/>
      </c>
      <c r="I47" s="464"/>
      <c r="J47" s="208">
        <f t="shared" si="5"/>
        <v>0</v>
      </c>
      <c r="K47" s="209" t="str">
        <f t="array" aca="1" ref="K47" ca="1">IFERROR(_xludf.IFS($H47="원천",$I47*3.3%*-1,$H47="원천/고용",SUM($I47*3.3%*-1,$I47*75%*0.8%*-1)),"")</f>
        <v/>
      </c>
      <c r="L47" s="210">
        <f t="shared" ca="1" si="6"/>
        <v>0</v>
      </c>
    </row>
    <row r="48" spans="1:12" ht="13.5" customHeight="1">
      <c r="A48" s="207"/>
      <c r="B48" s="207" t="str">
        <f ca="1">IFERROR(_xludf.XLOOKUP(C48,[1]예산코드!D:D,[1]예산코드!A:A),"")</f>
        <v/>
      </c>
      <c r="C48" s="184"/>
      <c r="D48" s="236"/>
      <c r="E48" s="216"/>
      <c r="F48" s="463"/>
      <c r="G48" s="207"/>
      <c r="H48" s="463" t="str">
        <f>IFERROR(VLOOKUP($C48,[1]계약리스트!$F:$AD,15,FALSE),"")</f>
        <v/>
      </c>
      <c r="I48" s="464"/>
      <c r="J48" s="208">
        <f t="shared" si="5"/>
        <v>0</v>
      </c>
      <c r="K48" s="209" t="str">
        <f t="array" aca="1" ref="K48" ca="1">IFERROR(_xludf.IFS($H48="원천",$I48*3.3%*-1,$H48="원천/고용",SUM($I48*3.3%*-1,$I48*75%*0.8%*-1)),"")</f>
        <v/>
      </c>
      <c r="L48" s="210">
        <f t="shared" ca="1" si="6"/>
        <v>0</v>
      </c>
    </row>
    <row r="49" spans="1:17" ht="13.5" customHeight="1">
      <c r="A49" s="207"/>
      <c r="B49" s="207" t="str">
        <f ca="1">IFERROR(_xludf.XLOOKUP(C49,[1]예산코드!D:D,[1]예산코드!A:A),"")</f>
        <v/>
      </c>
      <c r="C49" s="185"/>
      <c r="D49" s="236"/>
      <c r="E49" s="216"/>
      <c r="F49" s="463"/>
      <c r="G49" s="207"/>
      <c r="H49" s="463" t="str">
        <f>IFERROR(VLOOKUP($C49,[1]계약리스트!$F:$AD,15,FALSE),"")</f>
        <v/>
      </c>
      <c r="I49" s="464"/>
      <c r="J49" s="208">
        <f t="shared" si="5"/>
        <v>0</v>
      </c>
      <c r="K49" s="209" t="str">
        <f t="array" aca="1" ref="K49" ca="1">IFERROR(_xludf.IFS($H49="원천",$I49*3.3%*-1,$H49="원천/고용",SUM($I49*3.3%*-1,$I49*75%*0.8%*-1)),"")</f>
        <v/>
      </c>
      <c r="L49" s="210">
        <f t="shared" ca="1" si="6"/>
        <v>0</v>
      </c>
    </row>
    <row r="50" spans="1:17" ht="13.5" customHeight="1">
      <c r="A50" s="207"/>
      <c r="B50" s="207" t="str">
        <f ca="1">IFERROR(_xludf.XLOOKUP(C50,[1]예산코드!D:D,[1]예산코드!A:A),"")</f>
        <v/>
      </c>
      <c r="C50" s="184"/>
      <c r="D50" s="236"/>
      <c r="E50" s="216"/>
      <c r="F50" s="463"/>
      <c r="G50" s="207"/>
      <c r="H50" s="463" t="str">
        <f>IFERROR(VLOOKUP($C50,[1]계약리스트!$F:$AD,15,FALSE),"")</f>
        <v/>
      </c>
      <c r="I50" s="215"/>
      <c r="J50" s="208">
        <f t="shared" si="5"/>
        <v>0</v>
      </c>
      <c r="K50" s="209" t="str">
        <f t="array" aca="1" ref="K50" ca="1">IFERROR(_xludf.IFS($H50="원천",$I50*3.3%*-1,$H50="원천/고용",SUM($I50*3.3%*-1,$I50*75%*0.8%*-1)),"")</f>
        <v/>
      </c>
      <c r="L50" s="210">
        <f t="shared" ca="1" si="6"/>
        <v>0</v>
      </c>
    </row>
    <row r="51" spans="1:17" ht="13.5" customHeight="1">
      <c r="A51" s="207"/>
      <c r="B51" s="207" t="str">
        <f ca="1">IFERROR(_xludf.XLOOKUP(C51,[1]예산코드!D:D,[1]예산코드!A:A),"")</f>
        <v/>
      </c>
      <c r="C51" s="184"/>
      <c r="D51" s="236"/>
      <c r="E51" s="216"/>
      <c r="F51" s="463"/>
      <c r="G51" s="207"/>
      <c r="H51" s="463" t="str">
        <f>IFERROR(VLOOKUP($C51,[1]계약리스트!$F:$AD,15,FALSE),"")</f>
        <v/>
      </c>
      <c r="I51" s="215"/>
      <c r="J51" s="208">
        <f t="shared" si="5"/>
        <v>0</v>
      </c>
      <c r="K51" s="209" t="str">
        <f t="array" aca="1" ref="K51" ca="1">IFERROR(_xludf.IFS($H51="원천",$I51*3.3%*-1,$H51="원천/고용",SUM($I51*3.3%*-1,$I51*75%*0.8%*-1)),"")</f>
        <v/>
      </c>
      <c r="L51" s="210">
        <f t="shared" ca="1" si="6"/>
        <v>0</v>
      </c>
    </row>
    <row r="52" spans="1:17" ht="13.5" customHeight="1">
      <c r="A52" s="207"/>
      <c r="B52" s="207" t="str">
        <f ca="1">IFERROR(_xludf.XLOOKUP(C52,[1]예산코드!D:D,[1]예산코드!A:A),"")</f>
        <v/>
      </c>
      <c r="C52" s="184"/>
      <c r="D52" s="236"/>
      <c r="E52" s="216"/>
      <c r="F52" s="463"/>
      <c r="G52" s="207"/>
      <c r="H52" s="463" t="str">
        <f>IFERROR(VLOOKUP($C52,[1]계약리스트!$F:$AD,15,FALSE),"")</f>
        <v/>
      </c>
      <c r="I52" s="464"/>
      <c r="J52" s="208">
        <f t="shared" si="5"/>
        <v>0</v>
      </c>
      <c r="K52" s="209" t="str">
        <f t="array" aca="1" ref="K52" ca="1">IFERROR(_xludf.IFS($H52="원천",$I52*3.3%*-1,$H52="원천/고용",SUM($I52*3.3%*-1,$I52*75%*0.8%*-1)),"")</f>
        <v/>
      </c>
      <c r="L52" s="210">
        <f t="shared" ca="1" si="6"/>
        <v>0</v>
      </c>
    </row>
    <row r="53" spans="1:17" ht="13.5" customHeight="1">
      <c r="A53" s="207"/>
      <c r="B53" s="207" t="str">
        <f ca="1">IFERROR(_xludf.XLOOKUP(C53,[1]예산코드!D:D,[1]예산코드!A:A),"")</f>
        <v/>
      </c>
      <c r="C53" s="184"/>
      <c r="D53" s="236"/>
      <c r="E53" s="216"/>
      <c r="F53" s="463"/>
      <c r="G53" s="207"/>
      <c r="H53" s="463" t="str">
        <f>IFERROR(VLOOKUP($C53,[1]계약리스트!$F:$AD,15,FALSE),"")</f>
        <v/>
      </c>
      <c r="I53" s="460"/>
      <c r="J53" s="208">
        <f t="shared" si="5"/>
        <v>0</v>
      </c>
      <c r="K53" s="209" t="str">
        <f t="array" aca="1" ref="K53" ca="1">IFERROR(_xludf.IFS($H53="원천",$I53*3.3%*-1,$H53="원천/고용",SUM($I53*3.3%*-1,$I53*75%*0.8%*-1)),"")</f>
        <v/>
      </c>
      <c r="L53" s="210">
        <f t="shared" ca="1" si="6"/>
        <v>0</v>
      </c>
    </row>
    <row r="54" spans="1:17" ht="13.5" customHeight="1">
      <c r="A54" s="207"/>
      <c r="B54" s="207" t="str">
        <f ca="1">IFERROR(_xludf.XLOOKUP(C54,[1]예산코드!D:D,[1]예산코드!A:A),"")</f>
        <v/>
      </c>
      <c r="C54" s="184"/>
      <c r="D54" s="236"/>
      <c r="E54" s="216"/>
      <c r="F54" s="463"/>
      <c r="G54" s="207"/>
      <c r="H54" s="463" t="str">
        <f>IFERROR(VLOOKUP($C54,[1]계약리스트!$F:$AD,15,FALSE),"")</f>
        <v/>
      </c>
      <c r="I54" s="464"/>
      <c r="J54" s="208">
        <f t="shared" si="5"/>
        <v>0</v>
      </c>
      <c r="K54" s="209" t="str">
        <f t="array" aca="1" ref="K54" ca="1">IFERROR(_xludf.IFS($H54="원천",$I54*3.3%*-1,$H54="원천/고용",SUM($I54*3.3%*-1,$I54*75%*0.8%*-1)),"")</f>
        <v/>
      </c>
      <c r="L54" s="210">
        <f t="shared" ca="1" si="6"/>
        <v>0</v>
      </c>
    </row>
    <row r="55" spans="1:17" ht="13.5" customHeight="1">
      <c r="A55" s="217"/>
      <c r="B55" s="217" t="str">
        <f ca="1">IFERROR(_xludf.XLOOKUP(C55,[1]예산코드!D:D,[1]예산코드!A:A),"")</f>
        <v/>
      </c>
      <c r="C55" s="238"/>
      <c r="D55" s="237"/>
      <c r="E55" s="232"/>
      <c r="F55" s="468"/>
      <c r="G55" s="217"/>
      <c r="H55" s="468" t="str">
        <f>IFERROR(VLOOKUP($C55,[1]계약리스트!$F:$AD,17,FALSE),"")</f>
        <v/>
      </c>
      <c r="I55" s="465"/>
      <c r="J55" s="220">
        <f t="shared" si="5"/>
        <v>0</v>
      </c>
      <c r="K55" s="221" t="str">
        <f t="array" aca="1" ref="K55" ca="1">IFERROR(_xludf.IFS($H55="원천",$I55*3.3%*-1,$H55="원천/고용",SUM($I55*3.3%*-1,$I55*75%*0.8%*-1)),"")</f>
        <v/>
      </c>
      <c r="L55" s="222">
        <f t="shared" ca="1" si="6"/>
        <v>0</v>
      </c>
    </row>
    <row r="56" spans="1:17" ht="13.5" customHeight="1">
      <c r="A56" s="223"/>
      <c r="B56" s="224"/>
      <c r="C56" s="224"/>
      <c r="D56" s="224"/>
      <c r="E56" s="224"/>
      <c r="F56" s="466"/>
      <c r="G56" s="224"/>
      <c r="H56" s="466"/>
      <c r="I56" s="466"/>
      <c r="J56" s="224"/>
      <c r="K56" s="224"/>
      <c r="L56" s="225"/>
    </row>
    <row r="57" spans="1:17" ht="13.5" customHeight="1">
      <c r="A57" s="223"/>
      <c r="B57" s="224"/>
      <c r="C57" s="224"/>
      <c r="D57" s="224"/>
      <c r="E57" s="224"/>
      <c r="F57" s="466"/>
      <c r="G57" s="224"/>
      <c r="H57" s="466"/>
      <c r="I57" s="466"/>
      <c r="J57" s="224"/>
      <c r="K57" s="224"/>
      <c r="L57" s="225"/>
    </row>
    <row r="58" spans="1:17" ht="19.5" customHeight="1">
      <c r="A58" s="198" t="s">
        <v>74</v>
      </c>
      <c r="B58" s="199"/>
      <c r="C58" s="199"/>
      <c r="D58" s="199"/>
      <c r="E58" s="199"/>
      <c r="F58" s="482"/>
      <c r="G58" s="202"/>
      <c r="H58" s="483"/>
      <c r="I58" s="461">
        <f>SUBTOTAL(9,I60:I167)</f>
        <v>263730279</v>
      </c>
      <c r="J58" s="200">
        <f>SUBTOTAL(9,J60:J167)</f>
        <v>14950227.9</v>
      </c>
      <c r="K58" s="201">
        <f ca="1">SUBTOTAL(9,K60:K167)</f>
        <v>0</v>
      </c>
      <c r="L58" s="200">
        <f ca="1">SUM(L60:L167)</f>
        <v>278680506.89999998</v>
      </c>
      <c r="N58" s="211"/>
      <c r="P58" s="226"/>
      <c r="Q58" s="226"/>
    </row>
    <row r="59" spans="1:17" ht="19.5" customHeight="1">
      <c r="A59" s="203" t="s">
        <v>1130</v>
      </c>
      <c r="B59" s="204" t="s">
        <v>850</v>
      </c>
      <c r="C59" s="204" t="s">
        <v>519</v>
      </c>
      <c r="D59" s="205" t="s">
        <v>530</v>
      </c>
      <c r="E59" s="204" t="s">
        <v>1133</v>
      </c>
      <c r="F59" s="462" t="s">
        <v>569</v>
      </c>
      <c r="G59" s="204" t="s">
        <v>551</v>
      </c>
      <c r="H59" s="462" t="s">
        <v>561</v>
      </c>
      <c r="I59" s="462" t="s">
        <v>1139</v>
      </c>
      <c r="J59" s="204" t="s">
        <v>522</v>
      </c>
      <c r="K59" s="206" t="s">
        <v>1979</v>
      </c>
      <c r="L59" s="204" t="str">
        <f>IFERROR(VLOOKUP(#REF!,[1]CF_LMT!#REF!,4,FALSE),"")</f>
        <v/>
      </c>
      <c r="N59" s="211"/>
      <c r="P59" s="226"/>
      <c r="Q59" s="226"/>
    </row>
    <row r="60" spans="1:17" ht="13.5" customHeight="1">
      <c r="A60" s="207"/>
      <c r="B60" s="207" t="str">
        <f ca="1">IFERROR(_xludf.XLOOKUP(C60,[1]예산코드!D:D,[1]예산코드!A:A),"")</f>
        <v/>
      </c>
      <c r="C60" s="291" t="s">
        <v>1305</v>
      </c>
      <c r="D60" s="212">
        <v>45741</v>
      </c>
      <c r="E60" s="235" t="s">
        <v>2060</v>
      </c>
      <c r="F60" s="463" t="str">
        <f>IFERROR(VLOOKUP($C60,[1]계약리스트!$F:$AD,2,FALSE),"")</f>
        <v>배광표</v>
      </c>
      <c r="G60" s="207"/>
      <c r="H60" s="463" t="str">
        <f>IFERROR(VLOOKUP($C60,[1]계약리스트!$F:$AD,15,FALSE),"")</f>
        <v>원천/고용</v>
      </c>
      <c r="I60" s="215">
        <v>8050000</v>
      </c>
      <c r="J60" s="208">
        <f t="shared" ref="J60:J76" si="7">IFERROR(SUMIFS($I60,$H60,"*세금*")*10%,0)</f>
        <v>0</v>
      </c>
      <c r="K60" s="209" t="str">
        <f t="array" aca="1" ref="K60" ca="1">IFERROR(_xludf.IFS($H60="원천",$I60*3.3%*-1,$H60="원천/고용",SUM($I60*3.3%*-1,$I60*75%*0.8%*-1)),"")</f>
        <v/>
      </c>
      <c r="L60" s="210">
        <f t="shared" ref="L60:L61" ca="1" si="8">SUM(I60:K60)</f>
        <v>8050000</v>
      </c>
      <c r="N60" s="211"/>
      <c r="P60" s="226"/>
      <c r="Q60" s="226"/>
    </row>
    <row r="61" spans="1:17" ht="13.5" customHeight="1">
      <c r="A61" s="207"/>
      <c r="B61" s="207" t="str">
        <f ca="1">IFERROR(_xludf.XLOOKUP(C61,[1]예산코드!D:D,[1]예산코드!A:A),"")</f>
        <v/>
      </c>
      <c r="C61" s="291" t="s">
        <v>1007</v>
      </c>
      <c r="D61" s="212">
        <v>45741</v>
      </c>
      <c r="E61" s="235" t="s">
        <v>1809</v>
      </c>
      <c r="F61" s="463" t="str">
        <f>IFERROR(VLOOKUP($C61,[1]계약리스트!$F:$AD,2,FALSE),"")</f>
        <v>임아현</v>
      </c>
      <c r="G61" s="207"/>
      <c r="H61" s="463" t="str">
        <f>IFERROR(VLOOKUP($C61,[1]계약리스트!$F:$AD,15,FALSE),"")</f>
        <v>원천/고용</v>
      </c>
      <c r="I61" s="215">
        <v>4941000</v>
      </c>
      <c r="J61" s="208">
        <f t="shared" si="7"/>
        <v>0</v>
      </c>
      <c r="K61" s="209" t="str">
        <f t="array" aca="1" ref="K61" ca="1">IFERROR(_xludf.IFS($H61="원천",$I61*3.3%*-1,$H61="원천/고용",SUM($I61*3.3%*-1,$I61*75%*0.8%*-1)),"")</f>
        <v/>
      </c>
      <c r="L61" s="210">
        <f t="shared" ca="1" si="8"/>
        <v>4941000</v>
      </c>
      <c r="N61" s="211"/>
      <c r="P61" s="226"/>
      <c r="Q61" s="226"/>
    </row>
    <row r="62" spans="1:17" ht="13.5" customHeight="1">
      <c r="A62" s="207"/>
      <c r="B62" s="207" t="str">
        <f ca="1">IFERROR(_xludf.XLOOKUP(C62,[1]예산코드!D:D,[1]예산코드!A:A),"")</f>
        <v/>
      </c>
      <c r="C62" s="291" t="s">
        <v>1086</v>
      </c>
      <c r="D62" s="212">
        <v>45741</v>
      </c>
      <c r="E62" s="235" t="s">
        <v>1801</v>
      </c>
      <c r="F62" s="463" t="str">
        <f>IFERROR(VLOOKUP($C62,[1]계약리스트!$F:$AD,2,FALSE),"")</f>
        <v>이의종</v>
      </c>
      <c r="G62" s="207"/>
      <c r="H62" s="463" t="str">
        <f>IFERROR(VLOOKUP($C62,[1]계약리스트!$F:$AD,15,FALSE),"")</f>
        <v>원천/고용</v>
      </c>
      <c r="I62" s="215">
        <v>1677000</v>
      </c>
      <c r="J62" s="208">
        <f t="shared" si="7"/>
        <v>0</v>
      </c>
      <c r="K62" s="209" t="str">
        <f t="array" aca="1" ref="K62" ca="1">IFERROR(_xludf.IFS($H62="원천",$I62*3.3%*-1,$H62="원천/고용",SUM($I62*3.3%*-1,$I62*75%*0.8%*-1)),"")</f>
        <v/>
      </c>
      <c r="L62" s="210">
        <f t="shared" ref="L62:L68" ca="1" si="9">SUM(I62:K62)</f>
        <v>1677000</v>
      </c>
      <c r="N62" s="211"/>
      <c r="P62" s="226"/>
      <c r="Q62" s="226"/>
    </row>
    <row r="63" spans="1:17" ht="13.5" customHeight="1">
      <c r="A63" s="207"/>
      <c r="B63" s="207" t="str">
        <f ca="1">IFERROR(_xludf.XLOOKUP(C63,[1]예산코드!D:D,[1]예산코드!A:A),"")</f>
        <v/>
      </c>
      <c r="C63" s="291" t="s">
        <v>1075</v>
      </c>
      <c r="D63" s="212">
        <v>45741</v>
      </c>
      <c r="E63" s="235" t="s">
        <v>42</v>
      </c>
      <c r="F63" s="463" t="str">
        <f>IFERROR(VLOOKUP($C63,[1]계약리스트!$F:$AD,2,FALSE),"")</f>
        <v>간단한게최고다</v>
      </c>
      <c r="G63" s="207"/>
      <c r="H63" s="463" t="str">
        <f>IFERROR(VLOOKUP($C63,[1]계약리스트!$F:$AD,15,FALSE),"")</f>
        <v>세금계산서</v>
      </c>
      <c r="I63" s="215">
        <v>10000000</v>
      </c>
      <c r="J63" s="208">
        <f t="shared" si="7"/>
        <v>1000000</v>
      </c>
      <c r="K63" s="209" t="str">
        <f t="array" aca="1" ref="K63" ca="1">IFERROR(_xludf.IFS($H63="원천",$I63*3.3%*-1,$H63="원천/고용",SUM($I63*3.3%*-1,$I63*75%*0.8%*-1)),"")</f>
        <v/>
      </c>
      <c r="L63" s="210">
        <f t="shared" ca="1" si="9"/>
        <v>11000000</v>
      </c>
      <c r="N63" s="211"/>
      <c r="P63" s="226"/>
      <c r="Q63" s="226"/>
    </row>
    <row r="64" spans="1:17" ht="13.5" customHeight="1">
      <c r="A64" s="207"/>
      <c r="B64" s="207" t="str">
        <f ca="1">IFERROR(_xludf.XLOOKUP(C64,[1]예산코드!D:D,[1]예산코드!A:A),"")</f>
        <v/>
      </c>
      <c r="C64" s="291" t="s">
        <v>1077</v>
      </c>
      <c r="D64" s="212">
        <v>45741</v>
      </c>
      <c r="E64" s="235" t="s">
        <v>1819</v>
      </c>
      <c r="F64" s="463" t="str">
        <f>IFERROR(VLOOKUP($C64,[1]계약리스트!$F:$AD,2,FALSE),"")</f>
        <v>윤성훈</v>
      </c>
      <c r="G64" s="207"/>
      <c r="H64" s="463" t="str">
        <f>IFERROR(VLOOKUP($C64,[1]계약리스트!$F:$AD,15,FALSE),"")</f>
        <v>원천/고용</v>
      </c>
      <c r="I64" s="215">
        <v>3500000</v>
      </c>
      <c r="J64" s="208">
        <f t="shared" si="7"/>
        <v>0</v>
      </c>
      <c r="K64" s="209" t="str">
        <f t="array" aca="1" ref="K64" ca="1">IFERROR(_xludf.IFS($H64="원천",$I64*3.3%*-1,$H64="원천/고용",SUM($I64*3.3%*-1,$I64*75%*0.8%*-1)),"")</f>
        <v/>
      </c>
      <c r="L64" s="210">
        <f t="shared" ca="1" si="9"/>
        <v>3500000</v>
      </c>
      <c r="N64" s="211"/>
      <c r="P64" s="226"/>
      <c r="Q64" s="226"/>
    </row>
    <row r="65" spans="1:17" ht="13.5" customHeight="1">
      <c r="A65" s="207"/>
      <c r="B65" s="207" t="str">
        <f ca="1">IFERROR(_xludf.XLOOKUP(C65,[1]예산코드!D:D,[1]예산코드!A:A),"")</f>
        <v/>
      </c>
      <c r="C65" s="291" t="s">
        <v>1323</v>
      </c>
      <c r="D65" s="212">
        <v>45741</v>
      </c>
      <c r="E65" s="235" t="s">
        <v>1805</v>
      </c>
      <c r="F65" s="463" t="str">
        <f>IFERROR(VLOOKUP($C65,[1]계약리스트!$F:$AD,2,FALSE),"")</f>
        <v>김명하</v>
      </c>
      <c r="G65" s="207"/>
      <c r="H65" s="463" t="str">
        <f>IFERROR(VLOOKUP($C65,[1]계약리스트!$F:$AD,15,FALSE),"")</f>
        <v>원천/고용</v>
      </c>
      <c r="I65" s="215">
        <v>3828000</v>
      </c>
      <c r="J65" s="208">
        <f t="shared" si="7"/>
        <v>0</v>
      </c>
      <c r="K65" s="209" t="str">
        <f t="array" aca="1" ref="K65" ca="1">IFERROR(_xludf.IFS($H65="원천",$I65*3.3%*-1,$H65="원천/고용",SUM($I65*3.3%*-1,$I65*75%*0.8%*-1)),"")</f>
        <v/>
      </c>
      <c r="L65" s="210">
        <f t="shared" ca="1" si="9"/>
        <v>3828000</v>
      </c>
      <c r="N65" s="211"/>
      <c r="P65" s="226"/>
      <c r="Q65" s="226"/>
    </row>
    <row r="66" spans="1:17" ht="13.5" customHeight="1">
      <c r="A66" s="207"/>
      <c r="B66" s="207" t="str">
        <f ca="1">IFERROR(_xludf.XLOOKUP(C66,[1]예산코드!D:D,[1]예산코드!A:A),"")</f>
        <v/>
      </c>
      <c r="C66" s="598" t="s">
        <v>1365</v>
      </c>
      <c r="D66" s="599">
        <v>45741</v>
      </c>
      <c r="E66" s="600" t="s">
        <v>1976</v>
      </c>
      <c r="F66" s="601" t="str">
        <f>IFERROR(VLOOKUP($C66,[1]계약리스트!$F:$AD,2,FALSE),"")</f>
        <v>이명진</v>
      </c>
      <c r="G66" s="602"/>
      <c r="H66" s="601" t="str">
        <f>IFERROR(VLOOKUP($C66,[1]계약리스트!$F:$AD,15,FALSE),"")</f>
        <v>원천/고용</v>
      </c>
      <c r="I66" s="603"/>
      <c r="J66" s="208">
        <f t="shared" si="7"/>
        <v>0</v>
      </c>
      <c r="K66" s="209" t="str">
        <f t="array" aca="1" ref="K66" ca="1">IFERROR(_xludf.IFS($H66="원천",$I66*3.3%*-1,$H66="원천/고용",SUM($I66*3.3%*-1,$I66*75%*0.8%*-1)),"")</f>
        <v/>
      </c>
      <c r="L66" s="210">
        <f t="shared" ca="1" si="9"/>
        <v>0</v>
      </c>
      <c r="N66" s="211"/>
      <c r="P66" s="226"/>
      <c r="Q66" s="226"/>
    </row>
    <row r="67" spans="1:17" ht="13.5" customHeight="1">
      <c r="A67" s="207"/>
      <c r="B67" s="207" t="str">
        <f ca="1">IFERROR(_xludf.XLOOKUP(C67,[1]예산코드!D:D,[1]예산코드!A:A),"")</f>
        <v/>
      </c>
      <c r="C67" s="291" t="s">
        <v>1318</v>
      </c>
      <c r="D67" s="212">
        <v>45741</v>
      </c>
      <c r="E67" s="235" t="s">
        <v>1800</v>
      </c>
      <c r="F67" s="463" t="str">
        <f>IFERROR(VLOOKUP($C67,[1]계약리스트!$F:$AD,2,FALSE),"")</f>
        <v>박한솔</v>
      </c>
      <c r="G67" s="207"/>
      <c r="H67" s="463" t="str">
        <f>IFERROR(VLOOKUP($C67,[1]계약리스트!$F:$AD,15,FALSE),"")</f>
        <v>원천/고용</v>
      </c>
      <c r="I67" s="215">
        <v>3900000</v>
      </c>
      <c r="J67" s="208">
        <f t="shared" si="7"/>
        <v>0</v>
      </c>
      <c r="K67" s="209" t="str">
        <f t="array" aca="1" ref="K67" ca="1">IFERROR(_xludf.IFS($H67="원천",$I67*3.3%*-1,$H67="원천/고용",SUM($I67*3.3%*-1,$I67*75%*0.8%*-1)),"")</f>
        <v/>
      </c>
      <c r="L67" s="210">
        <f t="shared" ca="1" si="9"/>
        <v>3900000</v>
      </c>
      <c r="N67" s="211"/>
      <c r="P67" s="226"/>
      <c r="Q67" s="226"/>
    </row>
    <row r="68" spans="1:17" ht="13.5" customHeight="1">
      <c r="A68" s="207"/>
      <c r="B68" s="207" t="str">
        <f ca="1">IFERROR(_xludf.XLOOKUP(C68,[1]예산코드!D:D,[1]예산코드!A:A),"")</f>
        <v/>
      </c>
      <c r="C68" s="291" t="s">
        <v>1270</v>
      </c>
      <c r="D68" s="212">
        <v>45741</v>
      </c>
      <c r="E68" s="235" t="s">
        <v>490</v>
      </c>
      <c r="F68" s="463"/>
      <c r="G68" s="207"/>
      <c r="H68" s="463"/>
      <c r="I68" s="463">
        <v>5360000</v>
      </c>
      <c r="J68" s="208">
        <f t="shared" si="7"/>
        <v>0</v>
      </c>
      <c r="K68" s="209" t="str">
        <f t="array" aca="1" ref="K68" ca="1">IFERROR(_xludf.IFS($H68="원천",$I68*3.3%*-1,$H68="원천/고용",SUM($I68*3.3%*-1,$I68*75%*0.8%*-1)),"")</f>
        <v/>
      </c>
      <c r="L68" s="210">
        <f t="shared" ca="1" si="9"/>
        <v>5360000</v>
      </c>
      <c r="N68" s="211"/>
      <c r="P68" s="226"/>
      <c r="Q68" s="226"/>
    </row>
    <row r="69" spans="1:17" ht="13.5" customHeight="1">
      <c r="A69" s="207"/>
      <c r="B69" s="207" t="str">
        <f ca="1">IFERROR(_xludf.XLOOKUP(C69,[1]예산코드!D:D,[1]예산코드!A:A),"")</f>
        <v/>
      </c>
      <c r="C69" s="291" t="s">
        <v>1331</v>
      </c>
      <c r="D69" s="212">
        <v>45741</v>
      </c>
      <c r="E69" s="235" t="s">
        <v>1806</v>
      </c>
      <c r="F69" s="463"/>
      <c r="G69" s="207"/>
      <c r="H69" s="463"/>
      <c r="I69" s="463">
        <v>2500000</v>
      </c>
      <c r="J69" s="208">
        <f t="shared" si="7"/>
        <v>0</v>
      </c>
      <c r="K69" s="209" t="str">
        <f t="array" aca="1" ref="K69" ca="1">IFERROR(_xludf.IFS($H69="원천",$I69*3.3%*-1,$H69="원천/고용",SUM($I69*3.3%*-1,$I69*75%*0.8%*-1)),"")</f>
        <v/>
      </c>
      <c r="L69" s="210">
        <f ca="1">SUM(I69:K69)</f>
        <v>2500000</v>
      </c>
      <c r="N69" s="211"/>
      <c r="P69" s="226"/>
      <c r="Q69" s="226"/>
    </row>
    <row r="70" spans="1:17" ht="13.5" customHeight="1">
      <c r="A70" s="207"/>
      <c r="B70" s="207" t="str">
        <f ca="1">IFERROR(_xludf.XLOOKUP(C70,[1]예산코드!D:D,[1]예산코드!A:A),"")</f>
        <v/>
      </c>
      <c r="C70" s="291" t="s">
        <v>879</v>
      </c>
      <c r="D70" s="212">
        <v>45741</v>
      </c>
      <c r="E70" s="235" t="s">
        <v>2069</v>
      </c>
      <c r="F70" s="463" t="str">
        <f>IFERROR(VLOOKUP($C70,[1]계약리스트!$F:$AD,2,FALSE),"")</f>
        <v/>
      </c>
      <c r="G70" s="207"/>
      <c r="H70" s="463" t="str">
        <f>IFERROR(VLOOKUP($C70,[1]계약리스트!$F:$AD,15,FALSE),"")</f>
        <v/>
      </c>
      <c r="I70" s="463">
        <v>1760000</v>
      </c>
      <c r="J70" s="208">
        <f t="shared" si="7"/>
        <v>0</v>
      </c>
      <c r="K70" s="209" t="str">
        <f t="array" aca="1" ref="K70" ca="1">IFERROR(_xludf.IFS($H70="원천",$I70*3.3%*-1,$H70="원천/고용",SUM($I70*3.3%*-1,$I70*75%*0.8%*-1)),"")</f>
        <v/>
      </c>
      <c r="L70" s="210">
        <f t="shared" ref="L70:L73" ca="1" si="10">SUM(I70:K70)</f>
        <v>1760000</v>
      </c>
      <c r="N70" s="211"/>
      <c r="P70" s="226"/>
      <c r="Q70" s="226"/>
    </row>
    <row r="71" spans="1:17" ht="13.5" customHeight="1">
      <c r="A71" s="207"/>
      <c r="B71" s="207" t="str">
        <f ca="1">IFERROR(_xludf.XLOOKUP(C71,[1]예산코드!D:D,[1]예산코드!A:A),"")</f>
        <v/>
      </c>
      <c r="C71" s="291" t="s">
        <v>827</v>
      </c>
      <c r="D71" s="212">
        <v>45741</v>
      </c>
      <c r="E71" s="235" t="s">
        <v>2070</v>
      </c>
      <c r="F71" s="463" t="str">
        <f>IFERROR(VLOOKUP($C71,[1]계약리스트!$F:$AD,2,FALSE),"")</f>
        <v/>
      </c>
      <c r="G71" s="207"/>
      <c r="H71" s="463" t="str">
        <f>IFERROR(VLOOKUP($C71,[1]계약리스트!$F:$AD,15,FALSE),"")</f>
        <v/>
      </c>
      <c r="I71" s="463">
        <v>1760000</v>
      </c>
      <c r="J71" s="208">
        <f t="shared" si="7"/>
        <v>0</v>
      </c>
      <c r="K71" s="209" t="str">
        <f t="array" aca="1" ref="K71" ca="1">IFERROR(_xludf.IFS($H71="원천",$I71*3.3%*-1,$H71="원천/고용",SUM($I71*3.3%*-1,$I71*75%*0.8%*-1)),"")</f>
        <v/>
      </c>
      <c r="L71" s="210">
        <f t="shared" ca="1" si="10"/>
        <v>1760000</v>
      </c>
      <c r="N71" s="211"/>
      <c r="P71" s="226"/>
      <c r="Q71" s="226"/>
    </row>
    <row r="72" spans="1:17" ht="13.5" customHeight="1">
      <c r="A72" s="207"/>
      <c r="B72" s="207" t="str">
        <f ca="1">IFERROR(_xludf.XLOOKUP(C72,[1]예산코드!D:D,[1]예산코드!A:A),"")</f>
        <v/>
      </c>
      <c r="C72" s="291" t="s">
        <v>911</v>
      </c>
      <c r="D72" s="212">
        <v>45741</v>
      </c>
      <c r="E72" s="235" t="s">
        <v>2031</v>
      </c>
      <c r="F72" s="463" t="str">
        <f>IFERROR(VLOOKUP($C72,[1]계약리스트!$F:$AD,2,FALSE),"")</f>
        <v/>
      </c>
      <c r="G72" s="207"/>
      <c r="H72" s="463" t="str">
        <f>IFERROR(VLOOKUP($C72,[1]계약리스트!$F:$AD,15,FALSE),"")</f>
        <v/>
      </c>
      <c r="I72" s="463">
        <v>1540000</v>
      </c>
      <c r="J72" s="208">
        <f t="shared" si="7"/>
        <v>0</v>
      </c>
      <c r="K72" s="209" t="str">
        <f t="array" aca="1" ref="K72" ca="1">IFERROR(_xludf.IFS($H72="원천",$I72*3.3%*-1,$H72="원천/고용",SUM($I72*3.3%*-1,$I72*75%*0.8%*-1)),"")</f>
        <v/>
      </c>
      <c r="L72" s="210">
        <f t="shared" ca="1" si="10"/>
        <v>1540000</v>
      </c>
      <c r="N72" s="211"/>
      <c r="P72" s="226"/>
      <c r="Q72" s="226"/>
    </row>
    <row r="73" spans="1:17" ht="13.5" customHeight="1">
      <c r="A73" s="207"/>
      <c r="B73" s="207" t="str">
        <f ca="1">IFERROR(_xludf.XLOOKUP(C73,[1]예산코드!D:D,[1]예산코드!A:A),"")</f>
        <v/>
      </c>
      <c r="C73" s="291" t="s">
        <v>918</v>
      </c>
      <c r="D73" s="212">
        <v>45741</v>
      </c>
      <c r="E73" s="235" t="s">
        <v>2040</v>
      </c>
      <c r="F73" s="463" t="str">
        <f>IFERROR(VLOOKUP($C73,[1]계약리스트!$F:$AD,2,FALSE),"")</f>
        <v/>
      </c>
      <c r="G73" s="207"/>
      <c r="H73" s="463" t="str">
        <f>IFERROR(VLOOKUP($C73,[1]계약리스트!$F:$AD,15,FALSE),"")</f>
        <v/>
      </c>
      <c r="I73" s="463">
        <v>1540000</v>
      </c>
      <c r="J73" s="208">
        <f t="shared" si="7"/>
        <v>0</v>
      </c>
      <c r="K73" s="209" t="str">
        <f t="array" aca="1" ref="K73" ca="1">IFERROR(_xludf.IFS($H73="원천",$I73*3.3%*-1,$H73="원천/고용",SUM($I73*3.3%*-1,$I73*75%*0.8%*-1)),"")</f>
        <v/>
      </c>
      <c r="L73" s="210">
        <f t="shared" ca="1" si="10"/>
        <v>1540000</v>
      </c>
      <c r="N73" s="211"/>
      <c r="P73" s="226"/>
      <c r="Q73" s="226"/>
    </row>
    <row r="74" spans="1:17" ht="13.5" customHeight="1">
      <c r="A74" s="214"/>
      <c r="B74" s="207" t="str">
        <f ca="1">IFERROR(_xludf.XLOOKUP(C74,[1]예산코드!D:D,[1]예산코드!A:A),"")</f>
        <v/>
      </c>
      <c r="C74" s="291" t="s">
        <v>1055</v>
      </c>
      <c r="D74" s="212">
        <v>45741</v>
      </c>
      <c r="E74" s="235" t="s">
        <v>2067</v>
      </c>
      <c r="F74" s="463" t="str">
        <f>IFERROR(VLOOKUP($C74,[1]계약리스트!$F:$AD,2,FALSE),"")</f>
        <v/>
      </c>
      <c r="G74" s="207"/>
      <c r="H74" s="463" t="str">
        <f>IFERROR(VLOOKUP($C74,[1]계약리스트!$F:$AD,15,FALSE),"")</f>
        <v/>
      </c>
      <c r="I74" s="463">
        <v>1320000</v>
      </c>
      <c r="J74" s="208">
        <f t="shared" si="7"/>
        <v>0</v>
      </c>
      <c r="K74" s="209" t="str">
        <f t="array" aca="1" ref="K74" ca="1">IFERROR(_xludf.IFS($H74="원천",$I74*3.3%*-1,$H74="원천/고용",SUM($I74*3.3%*-1,$I74*75%*0.8%*-1)),"")</f>
        <v/>
      </c>
      <c r="L74" s="210">
        <f t="shared" ref="L74:L80" ca="1" si="11">SUM(I74:K74)</f>
        <v>1320000</v>
      </c>
      <c r="N74" s="211"/>
      <c r="P74" s="226"/>
      <c r="Q74" s="226"/>
    </row>
    <row r="75" spans="1:17" ht="13.5" customHeight="1">
      <c r="A75" s="214"/>
      <c r="B75" s="207" t="str">
        <f ca="1">IFERROR(_xludf.XLOOKUP(C75,[1]예산코드!D:D,[1]예산코드!A:A),"")</f>
        <v/>
      </c>
      <c r="C75" s="291" t="s">
        <v>1025</v>
      </c>
      <c r="D75" s="212">
        <v>45741</v>
      </c>
      <c r="E75" s="235" t="s">
        <v>1820</v>
      </c>
      <c r="F75" s="463" t="str">
        <f>IFERROR(VLOOKUP($C75,[1]계약리스트!$F:$AD,2,FALSE),"")</f>
        <v/>
      </c>
      <c r="G75" s="207"/>
      <c r="H75" s="463" t="str">
        <f>IFERROR(VLOOKUP($C75,[1]계약리스트!$F:$AD,15,FALSE),"")</f>
        <v/>
      </c>
      <c r="I75" s="463">
        <v>1320000</v>
      </c>
      <c r="J75" s="208">
        <f t="shared" si="7"/>
        <v>0</v>
      </c>
      <c r="K75" s="209" t="str">
        <f t="array" aca="1" ref="K75" ca="1">IFERROR(_xludf.IFS($H75="원천",$I75*3.3%*-1,$H75="원천/고용",SUM($I75*3.3%*-1,$I75*75%*0.8%*-1)),"")</f>
        <v/>
      </c>
      <c r="L75" s="210">
        <f t="shared" ca="1" si="11"/>
        <v>1320000</v>
      </c>
      <c r="N75" s="211"/>
      <c r="P75" s="226"/>
      <c r="Q75" s="226"/>
    </row>
    <row r="76" spans="1:17" ht="13.5" customHeight="1">
      <c r="A76" s="214"/>
      <c r="B76" s="207" t="str">
        <f ca="1">IFERROR(_xludf.XLOOKUP(C76,[1]예산코드!D:D,[1]예산코드!A:A),"")</f>
        <v/>
      </c>
      <c r="C76" s="291" t="s">
        <v>1063</v>
      </c>
      <c r="D76" s="212">
        <v>45741</v>
      </c>
      <c r="E76" s="235" t="s">
        <v>2053</v>
      </c>
      <c r="F76" s="463" t="str">
        <f>IFERROR(VLOOKUP($C76,[1]계약리스트!$F:$AD,2,FALSE),"")</f>
        <v/>
      </c>
      <c r="G76" s="207"/>
      <c r="H76" s="463" t="str">
        <f>IFERROR(VLOOKUP($C76,[1]계약리스트!$F:$AD,15,FALSE),"")</f>
        <v/>
      </c>
      <c r="I76" s="463">
        <v>1760000</v>
      </c>
      <c r="J76" s="208">
        <f t="shared" si="7"/>
        <v>0</v>
      </c>
      <c r="K76" s="209" t="str">
        <f t="array" aca="1" ref="K76" ca="1">IFERROR(_xludf.IFS($H76="원천",$I76*3.3%*-1,$H76="원천/고용",SUM($I76*3.3%*-1,$I76*75%*0.8%*-1)),"")</f>
        <v/>
      </c>
      <c r="L76" s="210">
        <f t="shared" ca="1" si="11"/>
        <v>1760000</v>
      </c>
      <c r="N76" s="211"/>
      <c r="P76" s="226"/>
      <c r="Q76" s="226"/>
    </row>
    <row r="77" spans="1:17" ht="13.5" customHeight="1">
      <c r="A77" s="214"/>
      <c r="B77" s="602" t="str">
        <f ca="1">IFERROR(_xludf.XLOOKUP(C77,[1]예산코드!D:D,[1]예산코드!A:A),"")</f>
        <v/>
      </c>
      <c r="C77" s="598" t="s">
        <v>928</v>
      </c>
      <c r="D77" s="599">
        <v>45722</v>
      </c>
      <c r="E77" s="600" t="s">
        <v>1334</v>
      </c>
      <c r="F77" s="601" t="str">
        <f>IFERROR(VLOOKUP($C77,[1]계약리스트!$F:$AD,2,FALSE),"")</f>
        <v/>
      </c>
      <c r="G77" s="602"/>
      <c r="H77" s="601" t="str">
        <f>IFERROR(VLOOKUP($C77,[1]계약리스트!$F:$AD,15,FALSE),"")</f>
        <v/>
      </c>
      <c r="I77" s="601">
        <v>8000000</v>
      </c>
      <c r="J77" s="208">
        <f>IFERROR(SUMIFS(#REF!,$H77,"*세금*")*10%,0)</f>
        <v>0</v>
      </c>
      <c r="K77" s="209" t="str">
        <f t="array" aca="1" ref="K77" ca="1">IFERROR(_xludf.IFS($H77="원천",#REF!*3.3%*-1,$H77="원천/고용",SUM(#REF!*3.3%*-1,#REF!*75%*0.8%*-1)),"")</f>
        <v/>
      </c>
      <c r="L77" s="210">
        <f t="shared" ca="1" si="11"/>
        <v>8000000</v>
      </c>
      <c r="N77" s="211"/>
      <c r="P77" s="226"/>
      <c r="Q77" s="226"/>
    </row>
    <row r="78" spans="1:17" ht="13.5" customHeight="1">
      <c r="A78" s="214"/>
      <c r="B78" s="207" t="str">
        <f ca="1">IFERROR(_xludf.XLOOKUP(C78,[1]예산코드!D:D,[1]예산코드!A:A),"")</f>
        <v/>
      </c>
      <c r="C78" s="291" t="s">
        <v>856</v>
      </c>
      <c r="D78" s="212">
        <v>45722</v>
      </c>
      <c r="E78" s="235" t="s">
        <v>1825</v>
      </c>
      <c r="F78" s="463" t="str">
        <f>IFERROR(VLOOKUP($C78,[1]계약리스트!$F:$AD,2,FALSE),"")</f>
        <v/>
      </c>
      <c r="G78" s="207"/>
      <c r="H78" s="463" t="str">
        <f>IFERROR(VLOOKUP($C78,[1]계약리스트!$F:$AD,15,FALSE),"")</f>
        <v/>
      </c>
      <c r="I78" s="463">
        <v>4500000</v>
      </c>
      <c r="J78" s="208">
        <f>IFERROR(SUMIFS($I87,$H78,"*세금*")*10%,0)</f>
        <v>0</v>
      </c>
      <c r="K78" s="209" t="str">
        <f t="array" aca="1" ref="K78" ca="1">IFERROR(_xludf.IFS($H78="원천",$I87*3.3%*-1,$H78="원천/고용",SUM($I87*3.3%*-1,$I87*75%*0.8%*-1)),"")</f>
        <v/>
      </c>
      <c r="L78" s="210">
        <f t="shared" ca="1" si="11"/>
        <v>4500000</v>
      </c>
      <c r="N78" s="211"/>
      <c r="O78" s="484"/>
      <c r="P78" s="226"/>
      <c r="Q78" s="226"/>
    </row>
    <row r="79" spans="1:17" ht="13.5" customHeight="1">
      <c r="A79" s="207"/>
      <c r="B79" s="207" t="str">
        <f ca="1">IFERROR(_xludf.XLOOKUP(C79,[1]예산코드!D:D,[1]예산코드!A:A),"")</f>
        <v/>
      </c>
      <c r="C79" s="291" t="s">
        <v>890</v>
      </c>
      <c r="D79" s="212">
        <v>45741</v>
      </c>
      <c r="E79" s="235" t="s">
        <v>1815</v>
      </c>
      <c r="F79" s="463" t="str">
        <f>IFERROR(VLOOKUP($C79,[1]계약리스트!$F:$AD,2,FALSE),"")</f>
        <v/>
      </c>
      <c r="G79" s="207"/>
      <c r="H79" s="463" t="str">
        <f>IFERROR(VLOOKUP($C79,[1]계약리스트!$F:$AD,15,FALSE),"")</f>
        <v/>
      </c>
      <c r="I79" s="463">
        <v>2000000</v>
      </c>
      <c r="J79" s="208">
        <f>IFERROR(SUMIFS(#REF!,$H79,"*세금*")*10%,0)</f>
        <v>0</v>
      </c>
      <c r="K79" s="209" t="str">
        <f t="array" aca="1" ref="K79" ca="1">IFERROR(_xludf.IFS($H79="원천",#REF!*3.3%*-1,$H79="원천/고용",SUM(#REF!*3.3%*-1,#REF!*75%*0.8%*-1)),"")</f>
        <v/>
      </c>
      <c r="L79" s="210">
        <f t="shared" ca="1" si="11"/>
        <v>2000000</v>
      </c>
      <c r="N79" s="211"/>
      <c r="O79" s="484"/>
      <c r="P79" s="226"/>
      <c r="Q79" s="226"/>
    </row>
    <row r="80" spans="1:17" ht="13.5" customHeight="1">
      <c r="A80" s="207"/>
      <c r="B80" s="207" t="str">
        <f ca="1">IFERROR(_xludf.XLOOKUP(C80,[1]예산코드!D:D,[1]예산코드!A:A),"")</f>
        <v/>
      </c>
      <c r="C80" s="291" t="s">
        <v>736</v>
      </c>
      <c r="D80" s="212">
        <v>45741</v>
      </c>
      <c r="E80" s="235" t="s">
        <v>1478</v>
      </c>
      <c r="F80" s="463"/>
      <c r="G80" s="207"/>
      <c r="H80" s="463"/>
      <c r="I80" s="463">
        <v>5000000</v>
      </c>
      <c r="J80" s="208">
        <f t="shared" ref="J80:J84" si="12">IFERROR(SUMIFS($I80,$H80,"*세금*")*10%,0)</f>
        <v>0</v>
      </c>
      <c r="K80" s="209" t="str">
        <f t="array" aca="1" ref="K80" ca="1">IFERROR(_xludf.IFS($H80="원천",$I80*3.3%*-1,$H80="원천/고용",SUM($I80*3.3%*-1,$I80*75%*0.8%*-1)),"")</f>
        <v/>
      </c>
      <c r="L80" s="210">
        <f t="shared" ca="1" si="11"/>
        <v>5000000</v>
      </c>
      <c r="N80" s="211"/>
      <c r="P80" s="226"/>
      <c r="Q80" s="226"/>
    </row>
    <row r="81" spans="1:17" ht="13.5" customHeight="1">
      <c r="A81" s="207"/>
      <c r="B81" s="207" t="str">
        <f ca="1">IFERROR(_xludf.XLOOKUP(C81,[1]예산코드!D:D,[1]예산코드!A:A),"")</f>
        <v/>
      </c>
      <c r="C81" s="291" t="s">
        <v>736</v>
      </c>
      <c r="D81" s="212">
        <v>45741</v>
      </c>
      <c r="E81" s="235" t="s">
        <v>1975</v>
      </c>
      <c r="F81" s="463" t="str">
        <f>IFERROR(VLOOKUP($C81,[1]계약리스트!$F:$AD,2,FALSE),"")</f>
        <v/>
      </c>
      <c r="G81" s="207"/>
      <c r="H81" s="463" t="str">
        <f>IFERROR(VLOOKUP($C81,[1]계약리스트!$F:$AD,15,FALSE),"")</f>
        <v/>
      </c>
      <c r="I81" s="463">
        <v>500000</v>
      </c>
      <c r="J81" s="208">
        <f t="shared" si="12"/>
        <v>0</v>
      </c>
      <c r="K81" s="209" t="str">
        <f t="array" aca="1" ref="K81" ca="1">IFERROR(_xludf.IFS($H81="원천",$I81*3.3%*-1,$H81="원천/고용",SUM($I81*3.3%*-1,$I81*75%*0.8%*-1)),"")</f>
        <v/>
      </c>
      <c r="L81" s="210">
        <f t="shared" ref="L81:L83" ca="1" si="13">SUM(I81:K81)</f>
        <v>500000</v>
      </c>
      <c r="N81" s="211"/>
      <c r="P81" s="226"/>
      <c r="Q81" s="226"/>
    </row>
    <row r="82" spans="1:17" ht="13.5" customHeight="1">
      <c r="A82" s="207"/>
      <c r="B82" s="207" t="str">
        <f ca="1">IFERROR(_xludf.XLOOKUP(C82,[1]예산코드!D:D,[1]예산코드!A:A),"")</f>
        <v/>
      </c>
      <c r="C82" s="291" t="s">
        <v>736</v>
      </c>
      <c r="D82" s="212">
        <v>45718</v>
      </c>
      <c r="E82" s="235" t="s">
        <v>1469</v>
      </c>
      <c r="F82" s="463" t="str">
        <f>IFERROR(VLOOKUP($C82,[1]계약리스트!$F:$AD,2,FALSE),"")</f>
        <v/>
      </c>
      <c r="G82" s="207"/>
      <c r="H82" s="463" t="str">
        <f>IFERROR(VLOOKUP($C82,[1]계약리스트!$F:$AD,15,FALSE),"")</f>
        <v/>
      </c>
      <c r="I82" s="463">
        <v>5000000</v>
      </c>
      <c r="J82" s="208">
        <f t="shared" si="12"/>
        <v>0</v>
      </c>
      <c r="K82" s="209" t="str">
        <f t="array" aca="1" ref="K82" ca="1">IFERROR(_xludf.IFS($H82="원천",$I82*3.3%*-1,$H82="원천/고용",SUM($I82*3.3%*-1,$I82*75%*0.8%*-1)),"")</f>
        <v/>
      </c>
      <c r="L82" s="210">
        <f t="shared" ca="1" si="13"/>
        <v>5000000</v>
      </c>
      <c r="N82" s="211"/>
      <c r="P82" s="226"/>
      <c r="Q82" s="226"/>
    </row>
    <row r="83" spans="1:17" ht="13.5" customHeight="1">
      <c r="A83" s="207"/>
      <c r="B83" s="207" t="str">
        <f ca="1">IFERROR(_xludf.XLOOKUP(C83,[1]예산코드!D:D,[1]예산코드!A:A),"")</f>
        <v/>
      </c>
      <c r="C83" s="291" t="s">
        <v>1374</v>
      </c>
      <c r="D83" s="212">
        <v>45741</v>
      </c>
      <c r="E83" s="235" t="s">
        <v>1594</v>
      </c>
      <c r="F83" s="463" t="str">
        <f>IFERROR(VLOOKUP($C83,[1]계약리스트!$F:$AD,2,FALSE),"")</f>
        <v/>
      </c>
      <c r="G83" s="207"/>
      <c r="H83" s="463" t="str">
        <f>IFERROR(VLOOKUP($C83,[1]계약리스트!$F:$AD,15,FALSE),"")</f>
        <v/>
      </c>
      <c r="I83" s="463">
        <v>1222000</v>
      </c>
      <c r="J83" s="208">
        <f t="shared" si="12"/>
        <v>0</v>
      </c>
      <c r="K83" s="209" t="str">
        <f t="array" aca="1" ref="K83" ca="1">IFERROR(_xludf.IFS($H83="원천",$I83*3.3%*-1,$H83="원천/고용",SUM($I83*3.3%*-1,$I83*75%*0.8%*-1)),"")</f>
        <v/>
      </c>
      <c r="L83" s="210">
        <f t="shared" ca="1" si="13"/>
        <v>1222000</v>
      </c>
      <c r="N83" s="211"/>
      <c r="P83" s="226"/>
      <c r="Q83" s="226"/>
    </row>
    <row r="84" spans="1:17" ht="13.5" customHeight="1">
      <c r="A84" s="214"/>
      <c r="B84" s="207" t="str">
        <f ca="1">IFERROR(_xludf.XLOOKUP(C84,[1]예산코드!D:D,[1]예산코드!A:A),"")</f>
        <v/>
      </c>
      <c r="C84" s="291" t="s">
        <v>1355</v>
      </c>
      <c r="D84" s="212">
        <v>45741</v>
      </c>
      <c r="E84" s="235" t="s">
        <v>1335</v>
      </c>
      <c r="F84" s="463" t="str">
        <f>IFERROR(VLOOKUP($C84,[1]계약리스트!$F:$AD,2,FALSE),"")</f>
        <v>㈜기브온</v>
      </c>
      <c r="G84" s="207"/>
      <c r="H84" s="463" t="str">
        <f>IFERROR(VLOOKUP($C84,[1]계약리스트!$F:$AD,15,FALSE),"")</f>
        <v>세금계산서</v>
      </c>
      <c r="I84" s="463">
        <v>27400000</v>
      </c>
      <c r="J84" s="208">
        <f t="shared" si="12"/>
        <v>2740000</v>
      </c>
      <c r="K84" s="209" t="str">
        <f t="array" aca="1" ref="K84" ca="1">IFERROR(_xludf.IFS($H84="원천",$I84*3.3%*-1,$H84="원천/고용",SUM($I84*3.3%*-1,$I84*75%*0.8%*-1)),"")</f>
        <v/>
      </c>
      <c r="L84" s="210">
        <f t="shared" ref="L84:L95" ca="1" si="14">SUM(I84:K84)</f>
        <v>30140000</v>
      </c>
      <c r="N84" s="211"/>
      <c r="P84" s="226"/>
      <c r="Q84" s="226"/>
    </row>
    <row r="85" spans="1:17" ht="13.5" customHeight="1">
      <c r="A85" s="214"/>
      <c r="B85" s="602" t="str">
        <f ca="1">IFERROR(_xludf.XLOOKUP(C85,[1]예산코드!D:D,[1]예산코드!A:A),"")</f>
        <v/>
      </c>
      <c r="C85" s="598" t="s">
        <v>1008</v>
      </c>
      <c r="D85" s="599">
        <v>45722</v>
      </c>
      <c r="E85" s="600" t="s">
        <v>1297</v>
      </c>
      <c r="F85" s="601" t="str">
        <f>IFERROR(VLOOKUP($C85,[1]계약리스트!$F:$AD,2,FALSE),"")</f>
        <v/>
      </c>
      <c r="G85" s="602"/>
      <c r="H85" s="601" t="str">
        <f>IFERROR(VLOOKUP($C85,[1]계약리스트!$F:$AD,15,FALSE),"")</f>
        <v/>
      </c>
      <c r="I85" s="601">
        <v>4000000</v>
      </c>
      <c r="J85" s="208">
        <f>IFERROR(SUMIFS(#REF!,$H85,"*세금*")*10%,0)</f>
        <v>0</v>
      </c>
      <c r="K85" s="209" t="str">
        <f t="array" aca="1" ref="K85" ca="1">IFERROR(_xludf.IFS($H85="원천",#REF!*3.3%*-1,$H85="원천/고용",SUM(#REF!*3.3%*-1,#REF!*75%*0.8%*-1)),"")</f>
        <v/>
      </c>
      <c r="L85" s="210">
        <f t="shared" ca="1" si="14"/>
        <v>4000000</v>
      </c>
      <c r="N85" s="211"/>
      <c r="P85" s="226"/>
      <c r="Q85" s="226"/>
    </row>
    <row r="86" spans="1:17" ht="13.5" customHeight="1">
      <c r="A86" s="214"/>
      <c r="B86" s="207" t="str">
        <f ca="1">IFERROR(_xludf.XLOOKUP(C86,[1]예산코드!D:D,[1]예산코드!A:A),"")</f>
        <v/>
      </c>
      <c r="C86" s="291" t="s">
        <v>996</v>
      </c>
      <c r="D86" s="212">
        <v>45722</v>
      </c>
      <c r="E86" s="235" t="s">
        <v>50</v>
      </c>
      <c r="F86" s="463" t="str">
        <f>IFERROR(VLOOKUP($C86,[1]계약리스트!$F:$AD,2,FALSE),"")</f>
        <v>선</v>
      </c>
      <c r="G86" s="207"/>
      <c r="H86" s="463" t="str">
        <f>IFERROR(VLOOKUP($C86,[1]계약리스트!$F:$AD,15,FALSE),"")</f>
        <v>세금계산서</v>
      </c>
      <c r="I86" s="463">
        <v>4950000</v>
      </c>
      <c r="J86" s="208">
        <f t="shared" ref="J86:J92" si="15">IFERROR(SUMIFS($I86,$H86,"*세금*")*10%,0)</f>
        <v>495000</v>
      </c>
      <c r="K86" s="209" t="str">
        <f t="array" aca="1" ref="K86" ca="1">IFERROR(_xludf.IFS($H86="원천",#REF!*3.3%*-1,$H86="원천/고용",SUM(#REF!*3.3%*-1,#REF!*75%*0.8%*-1)),"")</f>
        <v/>
      </c>
      <c r="L86" s="210">
        <f t="shared" ca="1" si="14"/>
        <v>5445000</v>
      </c>
      <c r="N86" s="211"/>
      <c r="O86" s="484"/>
      <c r="P86" s="226"/>
      <c r="Q86" s="226"/>
    </row>
    <row r="87" spans="1:17" ht="13.5" customHeight="1">
      <c r="A87" s="207"/>
      <c r="B87" s="207" t="str">
        <f ca="1">IFERROR(_xludf.XLOOKUP(C87,[1]예산코드!D:D,[1]예산코드!A:A),"")</f>
        <v/>
      </c>
      <c r="C87" s="291" t="s">
        <v>1421</v>
      </c>
      <c r="D87" s="212">
        <v>45722</v>
      </c>
      <c r="E87" s="235" t="s">
        <v>62</v>
      </c>
      <c r="F87" s="463" t="str">
        <f>IFERROR(VLOOKUP($C87,[1]계약리스트!$F:$AD,2,FALSE),"")</f>
        <v>㈜아울리크루</v>
      </c>
      <c r="G87" s="207"/>
      <c r="H87" s="463" t="str">
        <f>IFERROR(VLOOKUP($C87,[1]계약리스트!$F:$AD,15,FALSE),"")</f>
        <v>세금계산서</v>
      </c>
      <c r="I87" s="215">
        <v>25000000</v>
      </c>
      <c r="J87" s="208">
        <f t="shared" si="15"/>
        <v>2500000</v>
      </c>
      <c r="K87" s="209"/>
      <c r="L87" s="210">
        <f t="shared" si="14"/>
        <v>27500000</v>
      </c>
      <c r="N87" s="211"/>
      <c r="P87" s="226"/>
      <c r="Q87" s="226"/>
    </row>
    <row r="88" spans="1:17" ht="13.5" customHeight="1">
      <c r="A88" s="207"/>
      <c r="B88" s="207" t="str">
        <f ca="1">IFERROR(_xludf.XLOOKUP(C88,[1]예산코드!D:D,[1]예산코드!A:A),"")</f>
        <v/>
      </c>
      <c r="C88" s="291" t="s">
        <v>1401</v>
      </c>
      <c r="D88" s="212">
        <v>45722</v>
      </c>
      <c r="E88" s="235" t="s">
        <v>1330</v>
      </c>
      <c r="F88" s="463"/>
      <c r="G88" s="207"/>
      <c r="H88" s="463"/>
      <c r="I88" s="463">
        <v>6000000</v>
      </c>
      <c r="J88" s="208">
        <f t="shared" si="15"/>
        <v>0</v>
      </c>
      <c r="K88" s="209" t="str">
        <f t="array" aca="1" ref="K88" ca="1">IFERROR(_xludf.IFS($H88="원천",$I88*3.3%*-1,$H88="원천/고용",SUM($I88*3.3%*-1,$I88*75%*0.8%*-1)),"")</f>
        <v/>
      </c>
      <c r="L88" s="210">
        <f t="shared" ca="1" si="14"/>
        <v>6000000</v>
      </c>
      <c r="N88" s="211"/>
      <c r="P88" s="226"/>
      <c r="Q88" s="226"/>
    </row>
    <row r="89" spans="1:17" ht="13.5" customHeight="1">
      <c r="A89" s="214"/>
      <c r="B89" s="602" t="str">
        <f ca="1">IFERROR(_xludf.XLOOKUP(C89,[1]예산코드!D:D,[1]예산코드!A:A),"")</f>
        <v/>
      </c>
      <c r="C89" s="598" t="s">
        <v>803</v>
      </c>
      <c r="D89" s="599">
        <v>45722</v>
      </c>
      <c r="E89" s="600" t="s">
        <v>203</v>
      </c>
      <c r="F89" s="601" t="str">
        <f>IFERROR(VLOOKUP($C89,[1]계약리스트!$F:$AD,2,FALSE),"")</f>
        <v/>
      </c>
      <c r="G89" s="602"/>
      <c r="H89" s="601" t="str">
        <f>IFERROR(VLOOKUP($C89,[1]계약리스트!$F:$AD,15,FALSE),"")</f>
        <v/>
      </c>
      <c r="I89" s="601">
        <v>20000000</v>
      </c>
      <c r="J89" s="208">
        <f t="shared" si="15"/>
        <v>0</v>
      </c>
      <c r="K89" s="209" t="str">
        <f t="array" aca="1" ref="K89" ca="1">IFERROR(_xludf.IFS($H89="원천",$I89*3.3%*-1,$H89="원천/고용",SUM($I89*3.3%*-1,$I89*75%*0.8%*-1)),"")</f>
        <v/>
      </c>
      <c r="L89" s="210">
        <f t="shared" ca="1" si="14"/>
        <v>20000000</v>
      </c>
      <c r="N89" s="211"/>
      <c r="P89" s="226"/>
      <c r="Q89" s="226"/>
    </row>
    <row r="90" spans="1:17" ht="13.5" customHeight="1">
      <c r="A90" s="214"/>
      <c r="B90" s="207" t="str">
        <f ca="1">IFERROR(_xludf.XLOOKUP(C90,[1]예산코드!D:D,[1]예산코드!A:A),"")</f>
        <v/>
      </c>
      <c r="C90" s="291" t="s">
        <v>547</v>
      </c>
      <c r="D90" s="212">
        <v>45722</v>
      </c>
      <c r="E90" s="235" t="s">
        <v>1473</v>
      </c>
      <c r="F90" s="463" t="str">
        <f>IFERROR(VLOOKUP($C90,[1]계약리스트!$F:$AD,2,FALSE),"")</f>
        <v/>
      </c>
      <c r="G90" s="207"/>
      <c r="H90" s="463" t="str">
        <f>IFERROR(VLOOKUP($C90,[1]계약리스트!$F:$AD,15,FALSE),"")</f>
        <v/>
      </c>
      <c r="I90" s="463">
        <v>1400000</v>
      </c>
      <c r="J90" s="208">
        <f t="shared" si="15"/>
        <v>0</v>
      </c>
      <c r="K90" s="209" t="str">
        <f t="array" aca="1" ref="K90" ca="1">IFERROR(_xludf.IFS($H90="원천",$I90*3.3%*-1,$H90="원천/고용",SUM($I90*3.3%*-1,$I90*75%*0.8%*-1)),"")</f>
        <v/>
      </c>
      <c r="L90" s="210">
        <f t="shared" ca="1" si="14"/>
        <v>1400000</v>
      </c>
      <c r="N90" s="211"/>
      <c r="P90" s="226"/>
      <c r="Q90" s="226"/>
    </row>
    <row r="91" spans="1:17" ht="13.5" customHeight="1">
      <c r="A91" s="207"/>
      <c r="B91" s="207" t="str">
        <f ca="1">IFERROR(_xludf.XLOOKUP(C91,[1]예산코드!D:D,[1]예산코드!A:A),"")</f>
        <v/>
      </c>
      <c r="C91" s="291" t="s">
        <v>951</v>
      </c>
      <c r="D91" s="212">
        <v>45722</v>
      </c>
      <c r="E91" s="235" t="s">
        <v>1326</v>
      </c>
      <c r="F91" s="463" t="str">
        <f>IFERROR(VLOOKUP($C91,[1]계약리스트!$F:$AD,2,FALSE),"")</f>
        <v/>
      </c>
      <c r="G91" s="207"/>
      <c r="H91" s="463" t="str">
        <f>IFERROR(VLOOKUP($C91,[1]계약리스트!$F:$AD,15,FALSE),"")</f>
        <v/>
      </c>
      <c r="I91" s="463">
        <v>4050000</v>
      </c>
      <c r="J91" s="208">
        <f t="shared" si="15"/>
        <v>0</v>
      </c>
      <c r="K91" s="209" t="str">
        <f t="array" aca="1" ref="K91" ca="1">IFERROR(_xludf.IFS($H91="원천",$I91*3.3%*-1,$H91="원천/고용",SUM($I91*3.3%*-1,$I91*75%*0.8%*-1)),"")</f>
        <v/>
      </c>
      <c r="L91" s="210">
        <f t="shared" ca="1" si="14"/>
        <v>4050000</v>
      </c>
      <c r="N91" s="211"/>
      <c r="P91" s="226"/>
      <c r="Q91" s="226"/>
    </row>
    <row r="92" spans="1:17" ht="13.5" customHeight="1">
      <c r="A92" s="207"/>
      <c r="B92" s="207" t="str">
        <f ca="1">IFERROR(_xludf.XLOOKUP(C92,[1]예산코드!D:D,[1]예산코드!A:A),"")</f>
        <v/>
      </c>
      <c r="C92" s="291" t="s">
        <v>984</v>
      </c>
      <c r="D92" s="212">
        <v>45722</v>
      </c>
      <c r="E92" s="235" t="s">
        <v>61</v>
      </c>
      <c r="F92" s="463" t="str">
        <f>IFERROR(VLOOKUP($C92,[1]계약리스트!$F:$AD,2,FALSE),"")</f>
        <v>주식회사 콜롬버스</v>
      </c>
      <c r="G92" s="207"/>
      <c r="H92" s="463" t="str">
        <f>IFERROR(VLOOKUP($C92,[1]계약리스트!$F:$AD,15,FALSE),"")</f>
        <v>세금계산서</v>
      </c>
      <c r="I92" s="463">
        <v>2000000</v>
      </c>
      <c r="J92" s="208">
        <f t="shared" si="15"/>
        <v>200000</v>
      </c>
      <c r="K92" s="209" t="str">
        <f t="array" aca="1" ref="K92" ca="1">IFERROR(_xludf.IFS($H92="원천",$I92*3.3%*-1,$H92="원천/고용",SUM($I92*3.3%*-1,$I92*75%*0.8%*-1)),"")</f>
        <v/>
      </c>
      <c r="L92" s="210">
        <f t="shared" ca="1" si="14"/>
        <v>2200000</v>
      </c>
      <c r="N92" s="211"/>
      <c r="P92" s="226"/>
      <c r="Q92" s="226"/>
    </row>
    <row r="93" spans="1:17" ht="13.5" customHeight="1">
      <c r="A93" s="214"/>
      <c r="B93" s="207" t="str">
        <f ca="1">IFERROR(_xludf.XLOOKUP(C93,[1]예산코드!D:D,[1]예산코드!A:A),"")</f>
        <v/>
      </c>
      <c r="C93" s="291" t="s">
        <v>1011</v>
      </c>
      <c r="D93" s="212">
        <v>45722</v>
      </c>
      <c r="E93" s="235" t="s">
        <v>1972</v>
      </c>
      <c r="F93" s="463" t="str">
        <f>IFERROR(VLOOKUP($C93,[1]계약리스트!$F:$AD,2,FALSE),"")</f>
        <v/>
      </c>
      <c r="G93" s="207"/>
      <c r="H93" s="463" t="str">
        <f>IFERROR(VLOOKUP($C93,[1]계약리스트!$F:$AD,15,FALSE),"")</f>
        <v/>
      </c>
      <c r="I93" s="463">
        <v>945000</v>
      </c>
      <c r="J93" s="208">
        <v>94500</v>
      </c>
      <c r="K93" s="209" t="str">
        <f t="array" aca="1" ref="K93" ca="1">IFERROR(_xludf.IFS($H93="원천",$I93*3.3%*-1,$H93="원천/고용",SUM($I93*3.3%*-1,$I93*75%*0.8%*-1)),"")</f>
        <v/>
      </c>
      <c r="L93" s="210">
        <f t="shared" ca="1" si="14"/>
        <v>1039500</v>
      </c>
      <c r="N93" s="211"/>
      <c r="P93" s="226"/>
      <c r="Q93" s="226"/>
    </row>
    <row r="94" spans="1:17" ht="13.5" customHeight="1">
      <c r="A94" s="214"/>
      <c r="B94" s="207" t="str">
        <f ca="1">IFERROR(_xludf.XLOOKUP(C94,[1]예산코드!D:D,[1]예산코드!A:A),"")</f>
        <v/>
      </c>
      <c r="C94" s="291" t="s">
        <v>1024</v>
      </c>
      <c r="D94" s="212">
        <v>45722</v>
      </c>
      <c r="E94" s="235" t="s">
        <v>1816</v>
      </c>
      <c r="F94" s="463" t="str">
        <f>IFERROR(VLOOKUP($C94,[1]계약리스트!$F:$AD,2,FALSE),"")</f>
        <v>㈜경성오토</v>
      </c>
      <c r="G94" s="207"/>
      <c r="H94" s="463" t="str">
        <f>IFERROR(VLOOKUP($C94,[1]계약리스트!$F:$AD,15,FALSE),"")</f>
        <v>세금계산서</v>
      </c>
      <c r="I94" s="463">
        <v>20000000</v>
      </c>
      <c r="J94" s="208">
        <f t="shared" ref="J94:J148" si="16">IFERROR(SUMIFS($I94,$H94,"*세금*")*10%,0)</f>
        <v>2000000</v>
      </c>
      <c r="K94" s="209" t="str">
        <f t="array" aca="1" ref="K94" ca="1">IFERROR(_xludf.IFS($H94="원천",$I94*3.3%*-1,$H94="원천/고용",SUM($I94*3.3%*-1,$I94*75%*0.8%*-1)),"")</f>
        <v/>
      </c>
      <c r="L94" s="210">
        <f t="shared" ca="1" si="14"/>
        <v>22000000</v>
      </c>
      <c r="N94" s="211"/>
      <c r="P94" s="226"/>
      <c r="Q94" s="226"/>
    </row>
    <row r="95" spans="1:17" ht="13.5" customHeight="1">
      <c r="A95" s="214"/>
      <c r="B95" s="602" t="str">
        <f ca="1">IFERROR(_xludf.XLOOKUP(C95,[1]예산코드!D:D,[1]예산코드!A:A),"")</f>
        <v/>
      </c>
      <c r="C95" s="598" t="s">
        <v>1017</v>
      </c>
      <c r="D95" s="599">
        <v>45722</v>
      </c>
      <c r="E95" s="600" t="s">
        <v>2076</v>
      </c>
      <c r="F95" s="601" t="str">
        <f>IFERROR(VLOOKUP($C95,[1]계약리스트!$F:$AD,2,FALSE),"")</f>
        <v/>
      </c>
      <c r="G95" s="602"/>
      <c r="H95" s="601" t="str">
        <f>IFERROR(VLOOKUP($C95,[1]계약리스트!$F:$AD,15,FALSE),"")</f>
        <v/>
      </c>
      <c r="I95" s="601">
        <v>4000000</v>
      </c>
      <c r="J95" s="208">
        <f t="shared" si="16"/>
        <v>0</v>
      </c>
      <c r="K95" s="209" t="str">
        <f t="array" aca="1" ref="K95" ca="1">IFERROR(_xludf.IFS($H95="원천",$I95*3.3%*-1,$H95="원천/고용",SUM($I95*3.3%*-1,$I95*75%*0.8%*-1)),"")</f>
        <v/>
      </c>
      <c r="L95" s="210">
        <f t="shared" ca="1" si="14"/>
        <v>4000000</v>
      </c>
      <c r="N95" s="211"/>
      <c r="P95" s="226"/>
      <c r="Q95" s="226"/>
    </row>
    <row r="96" spans="1:17" ht="13.5" customHeight="1">
      <c r="A96" s="214"/>
      <c r="B96" s="207" t="str">
        <f ca="1">IFERROR(_xludf.XLOOKUP(C96,[1]예산코드!D:D,[1]예산코드!A:A),"")</f>
        <v/>
      </c>
      <c r="C96" s="291" t="s">
        <v>1039</v>
      </c>
      <c r="D96" s="212">
        <v>45722</v>
      </c>
      <c r="E96" s="235" t="s">
        <v>52</v>
      </c>
      <c r="F96" s="463" t="str">
        <f>IFERROR(VLOOKUP($C96,[1]계약리스트!$F:$AD,2,FALSE),"")</f>
        <v>현로지스</v>
      </c>
      <c r="G96" s="207"/>
      <c r="H96" s="463" t="str">
        <f>IFERROR(VLOOKUP($C96,[1]계약리스트!$F:$AD,15,FALSE),"")</f>
        <v>세금계산서</v>
      </c>
      <c r="I96" s="463">
        <v>9500000</v>
      </c>
      <c r="J96" s="208">
        <f t="shared" si="16"/>
        <v>950000</v>
      </c>
      <c r="K96" s="209" t="str">
        <f t="array" aca="1" ref="K96" ca="1">IFERROR(_xludf.IFS($H96="원천",$I99*3.3%*-1,$H96="원천/고용",SUM($I99*3.3%*-1,$I99*75%*0.8%*-1)),"")</f>
        <v/>
      </c>
      <c r="L96" s="210">
        <f t="shared" ref="L96:L97" ca="1" si="17">SUM(I96:K96)</f>
        <v>10450000</v>
      </c>
      <c r="N96" s="211"/>
      <c r="P96" s="226"/>
      <c r="Q96" s="226"/>
    </row>
    <row r="97" spans="1:17" ht="13.5" customHeight="1">
      <c r="A97" s="214"/>
      <c r="B97" s="207" t="str">
        <f ca="1">IFERROR(_xludf.XLOOKUP(C97,[1]예산코드!D:D,[1]예산코드!A:A),"")</f>
        <v/>
      </c>
      <c r="C97" s="291" t="s">
        <v>1051</v>
      </c>
      <c r="D97" s="212">
        <v>45720</v>
      </c>
      <c r="E97" s="235" t="s">
        <v>53</v>
      </c>
      <c r="F97" s="463" t="str">
        <f>IFERROR(VLOOKUP($C97,[1]계약리스트!$F:$AD,2,FALSE),"")</f>
        <v>㈜유아이헬리제트</v>
      </c>
      <c r="G97" s="207"/>
      <c r="H97" s="463" t="str">
        <f>IFERROR(VLOOKUP($C97,[1]계약리스트!$F:$AD,15,FALSE),"")</f>
        <v>세금계산서</v>
      </c>
      <c r="I97" s="463">
        <v>32000000</v>
      </c>
      <c r="J97" s="208">
        <f t="shared" si="16"/>
        <v>3200000</v>
      </c>
      <c r="K97" s="209" t="str">
        <f t="array" aca="1" ref="K97" ca="1">IFERROR(_xludf.IFS($H97="원천",$I99*3.3%*-1,$H97="원천/고용",SUM($I99*3.3%*-1,$I99*75%*0.8%*-1)),"")</f>
        <v/>
      </c>
      <c r="L97" s="210">
        <f t="shared" ca="1" si="17"/>
        <v>35200000</v>
      </c>
      <c r="N97" s="211"/>
      <c r="O97" s="484"/>
      <c r="P97" s="226"/>
      <c r="Q97" s="226"/>
    </row>
    <row r="98" spans="1:17" ht="13.5" customHeight="1">
      <c r="A98" s="214" t="s">
        <v>200</v>
      </c>
      <c r="B98" s="207" t="str">
        <f ca="1">IFERROR(_xludf.XLOOKUP(C98,[1]예산코드!D:D,[1]예산코드!A:A),"")</f>
        <v/>
      </c>
      <c r="C98" s="291" t="s">
        <v>978</v>
      </c>
      <c r="D98" s="212">
        <v>45717</v>
      </c>
      <c r="E98" s="235" t="s">
        <v>1458</v>
      </c>
      <c r="F98" s="463" t="s">
        <v>178</v>
      </c>
      <c r="G98" s="207"/>
      <c r="H98" s="463" t="str">
        <f>IFERROR(VLOOKUP($C98,[1]계약리스트!$F:$AD,15,FALSE),"")</f>
        <v>세금계산서</v>
      </c>
      <c r="I98" s="463">
        <v>1000000</v>
      </c>
      <c r="J98" s="208">
        <f t="shared" si="16"/>
        <v>100000</v>
      </c>
      <c r="K98" s="209" t="str">
        <f t="array" aca="1" ref="K98" ca="1">IFERROR(_xludf.IFS($H98="원천",#REF!*3.3%*-1,$H98="원천/고용",SUM(#REF!*3.3%*-1,#REF!*75%*0.8%*-1)),"")</f>
        <v/>
      </c>
      <c r="L98" s="210">
        <f t="shared" ref="L98:L117" ca="1" si="18">SUM(I98:K98)</f>
        <v>1100000</v>
      </c>
      <c r="N98" s="211"/>
      <c r="O98" s="484"/>
      <c r="P98" s="226"/>
      <c r="Q98" s="226"/>
    </row>
    <row r="99" spans="1:17" ht="13.5" customHeight="1">
      <c r="A99" s="207"/>
      <c r="B99" s="207" t="str">
        <f ca="1">IFERROR(_xludf.XLOOKUP(C99,[1]예산코드!D:D,[1]예산코드!A:A),"")</f>
        <v/>
      </c>
      <c r="C99" s="291" t="s">
        <v>978</v>
      </c>
      <c r="D99" s="212">
        <v>45718</v>
      </c>
      <c r="E99" s="235" t="s">
        <v>224</v>
      </c>
      <c r="F99" s="463"/>
      <c r="G99" s="207"/>
      <c r="H99" s="463" t="str">
        <f>IFERROR(VLOOKUP($C99,[1]계약리스트!$F:$AD,15,FALSE),"")</f>
        <v>세금계산서</v>
      </c>
      <c r="I99" s="463">
        <v>2000000</v>
      </c>
      <c r="J99" s="208">
        <f t="shared" si="16"/>
        <v>200000</v>
      </c>
      <c r="K99" s="209" t="str">
        <f t="array" aca="1" ref="K99" ca="1">IFERROR(_xludf.IFS($H99="원천",#REF!*3.3%*-1,$H99="원천/고용",SUM(#REF!*3.3%*-1,#REF!*75%*0.8%*-1)),"")</f>
        <v/>
      </c>
      <c r="L99" s="210">
        <f t="shared" ca="1" si="18"/>
        <v>2200000</v>
      </c>
      <c r="N99" s="211"/>
      <c r="O99" s="484"/>
      <c r="P99" s="226"/>
      <c r="Q99" s="226"/>
    </row>
    <row r="100" spans="1:17" ht="13.5" customHeight="1">
      <c r="A100" s="207" t="s">
        <v>200</v>
      </c>
      <c r="B100" s="207" t="str">
        <f ca="1">IFERROR(_xludf.XLOOKUP(C100,[1]예산코드!D:D,[1]예산코드!A:A),"")</f>
        <v/>
      </c>
      <c r="C100" s="291" t="s">
        <v>898</v>
      </c>
      <c r="D100" s="212">
        <v>45717</v>
      </c>
      <c r="E100" s="235" t="s">
        <v>1455</v>
      </c>
      <c r="F100" s="463" t="s">
        <v>1463</v>
      </c>
      <c r="G100" s="207"/>
      <c r="H100" s="463" t="s">
        <v>821</v>
      </c>
      <c r="I100" s="463">
        <v>1070915</v>
      </c>
      <c r="J100" s="208">
        <f t="shared" si="16"/>
        <v>107091.5</v>
      </c>
      <c r="K100" s="209" t="str">
        <f t="array" aca="1" ref="K100" ca="1">IFERROR(_xludf.IFS($H100="원천",$I100*3.3%*-1,$H100="원천/고용",SUM($I100*3.3%*-1,$I100*75%*0.8%*-1)),"")</f>
        <v/>
      </c>
      <c r="L100" s="210">
        <f t="shared" ca="1" si="18"/>
        <v>1178006.5</v>
      </c>
    </row>
    <row r="101" spans="1:17" ht="13.5" customHeight="1">
      <c r="A101" s="214"/>
      <c r="B101" s="602" t="str">
        <f ca="1">IFERROR(_xludf.XLOOKUP(C101,[1]예산코드!D:D,[1]예산코드!A:A),"")</f>
        <v/>
      </c>
      <c r="C101" s="598" t="s">
        <v>783</v>
      </c>
      <c r="D101" s="599">
        <v>45716</v>
      </c>
      <c r="E101" s="600" t="s">
        <v>69</v>
      </c>
      <c r="F101" s="601" t="str">
        <f>IFERROR(VLOOKUP($C101,[1]계약리스트!$F:$AD,2,FALSE),"")</f>
        <v/>
      </c>
      <c r="G101" s="602"/>
      <c r="H101" s="601" t="str">
        <f>IFERROR(VLOOKUP($C101,[1]계약리스트!$F:$AD,15,FALSE),"")</f>
        <v/>
      </c>
      <c r="I101" s="604">
        <v>3300000</v>
      </c>
      <c r="J101" s="208">
        <f t="shared" si="16"/>
        <v>0</v>
      </c>
      <c r="K101" s="209" t="str">
        <f t="array" aca="1" ref="K101" ca="1">IFERROR(_xludf.IFS($H101="원천",$I101*3.3%*-1,$H101="원천/고용",SUM($I101*3.3%*-1,$I101*75%*0.8%*-1)),"")</f>
        <v/>
      </c>
      <c r="L101" s="210">
        <f t="shared" ca="1" si="18"/>
        <v>3300000</v>
      </c>
    </row>
    <row r="102" spans="1:17" ht="13.5" customHeight="1">
      <c r="A102" s="214"/>
      <c r="B102" s="207" t="str">
        <f ca="1">IFERROR(_xludf.XLOOKUP(C102,[1]예산코드!D:D,[1]예산코드!A:A),"")</f>
        <v/>
      </c>
      <c r="C102" s="291" t="s">
        <v>613</v>
      </c>
      <c r="D102" s="212">
        <v>45741</v>
      </c>
      <c r="E102" s="235" t="s">
        <v>1808</v>
      </c>
      <c r="F102" s="463" t="s">
        <v>1281</v>
      </c>
      <c r="G102" s="207"/>
      <c r="H102" s="463" t="s">
        <v>821</v>
      </c>
      <c r="I102" s="464">
        <v>13636364</v>
      </c>
      <c r="J102" s="208">
        <f t="shared" si="16"/>
        <v>1363636.4000000001</v>
      </c>
      <c r="K102" s="209" t="str">
        <f t="array" aca="1" ref="K102" ca="1">IFERROR(_xludf.IFS($H102="원천",$I102*3.3%*-1,$H102="원천/고용",SUM($I102*3.3%*-1,$I102*75%*0.8%*-1)),"")</f>
        <v/>
      </c>
      <c r="L102" s="210">
        <f t="shared" ca="1" si="18"/>
        <v>15000000.4</v>
      </c>
    </row>
    <row r="103" spans="1:17" ht="13.5" customHeight="1">
      <c r="A103" s="207"/>
      <c r="B103" s="602" t="str">
        <f ca="1">IFERROR(_xludf.XLOOKUP(C103,[1]예산코드!D:D,[1]예산코드!A:A),"")</f>
        <v/>
      </c>
      <c r="C103" s="598" t="s">
        <v>1100</v>
      </c>
      <c r="D103" s="599">
        <v>45719</v>
      </c>
      <c r="E103" s="605" t="s">
        <v>1601</v>
      </c>
      <c r="F103" s="601" t="str">
        <f>IFERROR(VLOOKUP($C103,[1]계약리스트!$F:$AD,2,FALSE),"")</f>
        <v/>
      </c>
      <c r="G103" s="602"/>
      <c r="H103" s="601" t="s">
        <v>1317</v>
      </c>
      <c r="I103" s="601">
        <v>500000</v>
      </c>
      <c r="J103" s="208">
        <f t="shared" si="16"/>
        <v>0</v>
      </c>
      <c r="K103" s="209" t="str">
        <f t="array" aca="1" ref="K103" ca="1">IFERROR(_xludf.IFS($H103="원천",$I103*3.3%*-1,$H103="원천/고용",SUM($I103*3.3%*-1,$I103*75%*0.8%*-1)),"")</f>
        <v/>
      </c>
      <c r="L103" s="210">
        <f t="shared" ca="1" si="18"/>
        <v>500000</v>
      </c>
    </row>
    <row r="104" spans="1:17" ht="13.5" customHeight="1">
      <c r="A104" s="207"/>
      <c r="B104" s="207" t="str">
        <f ca="1">IFERROR(_xludf.XLOOKUP(C104,[1]예산코드!D:D,[1]예산코드!A:A),"")</f>
        <v/>
      </c>
      <c r="C104" s="291"/>
      <c r="D104" s="212"/>
      <c r="E104" s="213"/>
      <c r="F104" s="463" t="str">
        <f>IFERROR(VLOOKUP($C104,[1]계약리스트!$F:$AD,2,FALSE),"")</f>
        <v/>
      </c>
      <c r="G104" s="207"/>
      <c r="H104" s="463" t="str">
        <f>IFERROR(VLOOKUP($C104,[1]계약리스트!$F:$AD,15,FALSE),"")</f>
        <v/>
      </c>
      <c r="I104" s="463"/>
      <c r="J104" s="208">
        <f t="shared" si="16"/>
        <v>0</v>
      </c>
      <c r="K104" s="209" t="str">
        <f t="array" aca="1" ref="K104" ca="1">IFERROR(_xludf.IFS($H104="원천",$I104*3.3%*-1,$H104="원천/고용",SUM($I104*3.3%*-1,$I104*75%*0.8%*-1)),"")</f>
        <v/>
      </c>
      <c r="L104" s="210">
        <f t="shared" ca="1" si="18"/>
        <v>0</v>
      </c>
    </row>
    <row r="105" spans="1:17" ht="13.5" customHeight="1">
      <c r="A105" s="207"/>
      <c r="B105" s="207" t="str">
        <f ca="1">IFERROR(_xludf.XLOOKUP(C105,[1]예산코드!D:D,[1]예산코드!A:A),"")</f>
        <v/>
      </c>
      <c r="C105" s="291"/>
      <c r="D105" s="212"/>
      <c r="E105" s="213"/>
      <c r="F105" s="463" t="str">
        <f>IFERROR(VLOOKUP($C105,[1]계약리스트!$F:$AD,2,FALSE),"")</f>
        <v/>
      </c>
      <c r="G105" s="207"/>
      <c r="H105" s="463" t="str">
        <f>IFERROR(VLOOKUP($C105,[1]계약리스트!$F:$AD,15,FALSE),"")</f>
        <v/>
      </c>
      <c r="I105" s="463"/>
      <c r="J105" s="208">
        <f t="shared" si="16"/>
        <v>0</v>
      </c>
      <c r="K105" s="209" t="str">
        <f t="array" aca="1" ref="K105" ca="1">IFERROR(_xludf.IFS($H105="원천",$I105*3.3%*-1,$H105="원천/고용",SUM($I105*3.3%*-1,$I105*75%*0.8%*-1)),"")</f>
        <v/>
      </c>
      <c r="L105" s="210">
        <f t="shared" ca="1" si="18"/>
        <v>0</v>
      </c>
    </row>
    <row r="106" spans="1:17" ht="13.5" customHeight="1">
      <c r="A106" s="214"/>
      <c r="B106" s="207" t="str">
        <f ca="1">IFERROR(_xludf.XLOOKUP(C106,[1]예산코드!D:D,[1]예산코드!A:A),"")</f>
        <v/>
      </c>
      <c r="C106" s="291"/>
      <c r="D106" s="212"/>
      <c r="E106" s="213"/>
      <c r="F106" s="463" t="str">
        <f>IFERROR(VLOOKUP($C106,[1]계약리스트!$F:$AD,2,FALSE),"")</f>
        <v/>
      </c>
      <c r="G106" s="207"/>
      <c r="H106" s="463" t="str">
        <f>IFERROR(VLOOKUP($C106,[1]계약리스트!$F:$AD,15,FALSE),"")</f>
        <v/>
      </c>
      <c r="I106" s="463"/>
      <c r="J106" s="208">
        <f t="shared" si="16"/>
        <v>0</v>
      </c>
      <c r="K106" s="209" t="str">
        <f t="array" aca="1" ref="K106" ca="1">IFERROR(_xludf.IFS($H106="원천",$I106*3.3%*-1,$H106="원천/고용",SUM($I106*3.3%*-1,$I106*75%*0.8%*-1)),"")</f>
        <v/>
      </c>
      <c r="L106" s="210">
        <f t="shared" ca="1" si="18"/>
        <v>0</v>
      </c>
    </row>
    <row r="107" spans="1:17" ht="13.5" customHeight="1">
      <c r="A107" s="207"/>
      <c r="B107" s="207" t="str">
        <f ca="1">IFERROR(_xludf.XLOOKUP(C107,[1]예산코드!D:D,[1]예산코드!A:A),"")</f>
        <v/>
      </c>
      <c r="C107" s="291"/>
      <c r="D107" s="212"/>
      <c r="E107" s="213"/>
      <c r="F107" s="463" t="str">
        <f>IFERROR(VLOOKUP($C107,[1]계약리스트!$F:$AD,2,FALSE),"")</f>
        <v/>
      </c>
      <c r="G107" s="207"/>
      <c r="H107" s="463" t="str">
        <f>IFERROR(VLOOKUP($C107,[1]계약리스트!$F:$AD,15,FALSE),"")</f>
        <v/>
      </c>
      <c r="I107" s="463"/>
      <c r="J107" s="208">
        <f t="shared" si="16"/>
        <v>0</v>
      </c>
      <c r="K107" s="209" t="str">
        <f t="array" aca="1" ref="K107" ca="1">IFERROR(_xludf.IFS($H107="원천",$I107*3.3%*-1,$H107="원천/고용",SUM($I107*3.3%*-1,$I107*75%*0.8%*-1)),"")</f>
        <v/>
      </c>
      <c r="L107" s="210">
        <f t="shared" ca="1" si="18"/>
        <v>0</v>
      </c>
    </row>
    <row r="108" spans="1:17" ht="13.5" customHeight="1">
      <c r="A108" s="214"/>
      <c r="B108" s="207" t="str">
        <f ca="1">IFERROR(_xludf.XLOOKUP(C108,[1]예산코드!D:D,[1]예산코드!A:A),"")</f>
        <v/>
      </c>
      <c r="C108" s="291"/>
      <c r="D108" s="212"/>
      <c r="E108" s="493"/>
      <c r="F108" s="463" t="str">
        <f>IFERROR(VLOOKUP($C108,[1]계약리스트!$F:$AD,2,FALSE),"")</f>
        <v/>
      </c>
      <c r="G108" s="207"/>
      <c r="H108" s="463" t="str">
        <f>IFERROR(VLOOKUP($C108,[1]계약리스트!$F:$AD,15,FALSE),"")</f>
        <v/>
      </c>
      <c r="I108" s="464"/>
      <c r="J108" s="208">
        <f t="shared" si="16"/>
        <v>0</v>
      </c>
      <c r="K108" s="209" t="str">
        <f t="array" aca="1" ref="K108" ca="1">IFERROR(_xludf.IFS($H108="원천",$I108*3.3%*-1,$H108="원천/고용",SUM($I108*3.3%*-1,$I108*75%*0.8%*-1)),"")</f>
        <v/>
      </c>
      <c r="L108" s="210">
        <f t="shared" ca="1" si="18"/>
        <v>0</v>
      </c>
    </row>
    <row r="109" spans="1:17" ht="13.5" customHeight="1">
      <c r="A109" s="214"/>
      <c r="B109" s="207" t="str">
        <f ca="1">IFERROR(_xludf.XLOOKUP(C109,[1]예산코드!D:D,[1]예산코드!A:A),"")</f>
        <v/>
      </c>
      <c r="C109" s="291"/>
      <c r="D109" s="212"/>
      <c r="E109" s="494"/>
      <c r="F109" s="463" t="str">
        <f>IFERROR(VLOOKUP($C109,[1]계약리스트!$F:$AD,2,FALSE),"")</f>
        <v/>
      </c>
      <c r="G109" s="207"/>
      <c r="H109" s="463" t="str">
        <f>IFERROR(VLOOKUP($C109,[1]계약리스트!$F:$AD,15,FALSE),"")</f>
        <v/>
      </c>
      <c r="I109" s="464"/>
      <c r="J109" s="208">
        <f t="shared" si="16"/>
        <v>0</v>
      </c>
      <c r="K109" s="209" t="str">
        <f t="array" aca="1" ref="K109" ca="1">IFERROR(_xludf.IFS($H109="원천",$I109*3.3%*-1,$H109="원천/고용",SUM($I109*3.3%*-1,$I109*75%*0.8%*-1)),"")</f>
        <v/>
      </c>
      <c r="L109" s="210">
        <f t="shared" ca="1" si="18"/>
        <v>0</v>
      </c>
    </row>
    <row r="110" spans="1:17" ht="13.5" customHeight="1">
      <c r="A110" s="228"/>
      <c r="B110" s="207" t="str">
        <f ca="1">IFERROR(_xludf.XLOOKUP(C110,[1]예산코드!D:D,[1]예산코드!A:A),"")</f>
        <v/>
      </c>
      <c r="C110" s="291"/>
      <c r="D110" s="212"/>
      <c r="E110" s="227"/>
      <c r="F110" s="463" t="str">
        <f>IFERROR(VLOOKUP($C110,[1]계약리스트!$F:$AD,2,FALSE),"")</f>
        <v/>
      </c>
      <c r="G110" s="207"/>
      <c r="H110" s="463" t="str">
        <f>IFERROR(VLOOKUP($C110,[1]계약리스트!$F:$AD,15,FALSE),"")</f>
        <v/>
      </c>
      <c r="I110" s="464"/>
      <c r="J110" s="208">
        <f t="shared" si="16"/>
        <v>0</v>
      </c>
      <c r="K110" s="209" t="str">
        <f t="array" aca="1" ref="K110" ca="1">IFERROR(_xludf.IFS($H110="원천",$I110*3.3%*-1,$H110="원천/고용",SUM($I110*3.3%*-1,$I110*75%*0.8%*-1)),"")</f>
        <v/>
      </c>
      <c r="L110" s="210">
        <f t="shared" ca="1" si="18"/>
        <v>0</v>
      </c>
    </row>
    <row r="111" spans="1:17" ht="13.5" customHeight="1">
      <c r="A111" s="228"/>
      <c r="B111" s="207" t="str">
        <f ca="1">IFERROR(_xludf.XLOOKUP(C111,[1]예산코드!D:D,[1]예산코드!A:A),"")</f>
        <v/>
      </c>
      <c r="C111" s="291"/>
      <c r="D111" s="212"/>
      <c r="E111" s="216"/>
      <c r="F111" s="463" t="str">
        <f>IFERROR(VLOOKUP($C111,[1]계약리스트!$F:$AD,2,FALSE),"")</f>
        <v/>
      </c>
      <c r="G111" s="207"/>
      <c r="H111" s="463" t="str">
        <f>IFERROR(VLOOKUP($C111,[1]계약리스트!$F:$AD,15,FALSE),"")</f>
        <v/>
      </c>
      <c r="I111" s="463"/>
      <c r="J111" s="208">
        <f t="shared" si="16"/>
        <v>0</v>
      </c>
      <c r="K111" s="209" t="str">
        <f t="array" aca="1" ref="K111" ca="1">IFERROR(_xludf.IFS($H111="원천",$I111*3.3%*-1,$H111="원천/고용",SUM($I111*3.3%*-1,$I111*75%*0.8%*-1)),"")</f>
        <v/>
      </c>
      <c r="L111" s="210">
        <f t="shared" ca="1" si="18"/>
        <v>0</v>
      </c>
    </row>
    <row r="112" spans="1:17" ht="13.5" customHeight="1">
      <c r="A112" s="228"/>
      <c r="B112" s="207" t="str">
        <f ca="1">IFERROR(_xludf.XLOOKUP(C112,[1]예산코드!D:D,[1]예산코드!A:A),"")</f>
        <v/>
      </c>
      <c r="C112" s="291"/>
      <c r="D112" s="212"/>
      <c r="E112" s="213"/>
      <c r="F112" s="463" t="str">
        <f>IFERROR(VLOOKUP($C112,[1]계약리스트!$F:$AD,2,FALSE),"")</f>
        <v/>
      </c>
      <c r="G112" s="207"/>
      <c r="H112" s="463" t="str">
        <f>IFERROR(VLOOKUP($C112,[1]계약리스트!$F:$AD,15,FALSE),"")</f>
        <v/>
      </c>
      <c r="I112" s="464"/>
      <c r="J112" s="208">
        <f t="shared" si="16"/>
        <v>0</v>
      </c>
      <c r="K112" s="209" t="str">
        <f t="array" aca="1" ref="K112" ca="1">IFERROR(_xludf.IFS($H112="원천",$I112*3.3%*-1,$H112="원천/고용",SUM($I112*3.3%*-1,$I112*75%*0.8%*-1)),"")</f>
        <v/>
      </c>
      <c r="L112" s="210">
        <f t="shared" ca="1" si="18"/>
        <v>0</v>
      </c>
    </row>
    <row r="113" spans="1:12" ht="13.5" customHeight="1">
      <c r="A113" s="214"/>
      <c r="B113" s="207" t="str">
        <f ca="1">IFERROR(_xludf.XLOOKUP(C113,[1]예산코드!D:D,[1]예산코드!A:A),"")</f>
        <v/>
      </c>
      <c r="C113" s="291"/>
      <c r="D113" s="212"/>
      <c r="E113" s="213"/>
      <c r="F113" s="463" t="str">
        <f>IFERROR(VLOOKUP($C113,[1]계약리스트!$F:$AD,2,FALSE),"")</f>
        <v/>
      </c>
      <c r="G113" s="207"/>
      <c r="H113" s="463" t="str">
        <f>IFERROR(VLOOKUP($C113,[1]계약리스트!$F:$AD,15,FALSE),"")</f>
        <v/>
      </c>
      <c r="I113" s="464"/>
      <c r="J113" s="208">
        <f t="shared" si="16"/>
        <v>0</v>
      </c>
      <c r="K113" s="209" t="str">
        <f t="array" aca="1" ref="K113" ca="1">IFERROR(_xludf.IFS($H113="원천",$I113*3.3%*-1,$H113="원천/고용",SUM($I113*3.3%*-1,$I113*75%*0.8%*-1)),"")</f>
        <v/>
      </c>
      <c r="L113" s="210">
        <f t="shared" ca="1" si="18"/>
        <v>0</v>
      </c>
    </row>
    <row r="114" spans="1:12" ht="13.5" customHeight="1">
      <c r="A114" s="207"/>
      <c r="B114" s="207" t="str">
        <f ca="1">IFERROR(_xludf.XLOOKUP(C114,[1]예산코드!D:D,[1]예산코드!A:A),"")</f>
        <v/>
      </c>
      <c r="C114" s="291"/>
      <c r="D114" s="212"/>
      <c r="E114" s="213"/>
      <c r="F114" s="463" t="str">
        <f>IFERROR(VLOOKUP($C114,[1]계약리스트!$F:$AD,2,FALSE),"")</f>
        <v/>
      </c>
      <c r="G114" s="207"/>
      <c r="H114" s="463" t="str">
        <f>IFERROR(VLOOKUP($C114,[1]계약리스트!$F:$AD,15,FALSE),"")</f>
        <v/>
      </c>
      <c r="I114" s="463"/>
      <c r="J114" s="208">
        <f t="shared" si="16"/>
        <v>0</v>
      </c>
      <c r="K114" s="209" t="str">
        <f t="array" aca="1" ref="K114" ca="1">IFERROR(_xludf.IFS($H114="원천",$I114*3.3%*-1,$H114="원천/고용",SUM($I114*3.3%*-1,$I114*75%*0.8%*-1)),"")</f>
        <v/>
      </c>
      <c r="L114" s="210">
        <f t="shared" ca="1" si="18"/>
        <v>0</v>
      </c>
    </row>
    <row r="115" spans="1:12" ht="13.5" customHeight="1">
      <c r="A115" s="207"/>
      <c r="B115" s="207" t="str">
        <f ca="1">IFERROR(_xludf.XLOOKUP(C115,[1]예산코드!D:D,[1]예산코드!A:A),"")</f>
        <v/>
      </c>
      <c r="C115" s="291"/>
      <c r="D115" s="212"/>
      <c r="E115" s="213"/>
      <c r="F115" s="463" t="str">
        <f>IFERROR(VLOOKUP($C115,[1]계약리스트!$F:$AD,2,FALSE),"")</f>
        <v/>
      </c>
      <c r="G115" s="207"/>
      <c r="H115" s="463" t="str">
        <f>IFERROR(VLOOKUP($C115,[1]계약리스트!$F:$AD,15,FALSE),"")</f>
        <v/>
      </c>
      <c r="I115" s="463"/>
      <c r="J115" s="208">
        <f t="shared" si="16"/>
        <v>0</v>
      </c>
      <c r="K115" s="209" t="str">
        <f t="array" aca="1" ref="K115" ca="1">IFERROR(_xludf.IFS($H115="원천",$I115*3.3%*-1,$H115="원천/고용",SUM($I115*3.3%*-1,$I115*75%*0.8%*-1)),"")</f>
        <v/>
      </c>
      <c r="L115" s="210">
        <f t="shared" ca="1" si="18"/>
        <v>0</v>
      </c>
    </row>
    <row r="116" spans="1:12" ht="13.5" customHeight="1">
      <c r="A116" s="228"/>
      <c r="B116" s="207" t="str">
        <f ca="1">IFERROR(_xludf.XLOOKUP(C116,[1]예산코드!D:D,[1]예산코드!A:A),"")</f>
        <v/>
      </c>
      <c r="C116" s="291"/>
      <c r="D116" s="212"/>
      <c r="E116" s="213"/>
      <c r="F116" s="463" t="str">
        <f>IFERROR(VLOOKUP($C116,[1]계약리스트!$F:$AD,2,FALSE),"")</f>
        <v/>
      </c>
      <c r="G116" s="207"/>
      <c r="H116" s="463" t="str">
        <f>IFERROR(VLOOKUP($C116,[1]계약리스트!$F:$AD,15,FALSE),"")</f>
        <v/>
      </c>
      <c r="I116" s="463"/>
      <c r="J116" s="208">
        <f t="shared" si="16"/>
        <v>0</v>
      </c>
      <c r="K116" s="209" t="str">
        <f t="array" aca="1" ref="K116" ca="1">IFERROR(_xludf.IFS($H116="원천",$I116*3.3%*-1,$H116="원천/고용",SUM($I116*3.3%*-1,$I116*75%*0.8%*-1)),"")</f>
        <v/>
      </c>
      <c r="L116" s="210">
        <f t="shared" ca="1" si="18"/>
        <v>0</v>
      </c>
    </row>
    <row r="117" spans="1:12" ht="13.5" customHeight="1">
      <c r="A117" s="228"/>
      <c r="B117" s="207" t="str">
        <f ca="1">IFERROR(_xludf.XLOOKUP(C117,[1]예산코드!D:D,[1]예산코드!A:A),"")</f>
        <v/>
      </c>
      <c r="C117" s="291"/>
      <c r="D117" s="212"/>
      <c r="E117" s="213"/>
      <c r="F117" s="463" t="str">
        <f>IFERROR(VLOOKUP($C117,[1]계약리스트!$F:$AD,2,FALSE),"")</f>
        <v/>
      </c>
      <c r="G117" s="207"/>
      <c r="H117" s="463" t="str">
        <f>IFERROR(VLOOKUP($C117,[1]계약리스트!$F:$AD,15,FALSE),"")</f>
        <v/>
      </c>
      <c r="I117" s="463"/>
      <c r="J117" s="208">
        <f t="shared" si="16"/>
        <v>0</v>
      </c>
      <c r="K117" s="209" t="str">
        <f t="array" aca="1" ref="K117" ca="1">IFERROR(_xludf.IFS($H117="원천",$I117*3.3%*-1,$H117="원천/고용",SUM($I117*3.3%*-1,$I117*75%*0.8%*-1)),"")</f>
        <v/>
      </c>
      <c r="L117" s="210">
        <f t="shared" ca="1" si="18"/>
        <v>0</v>
      </c>
    </row>
    <row r="118" spans="1:12" ht="13.5" customHeight="1">
      <c r="A118" s="207"/>
      <c r="B118" s="207" t="str">
        <f ca="1">IFERROR(_xludf.XLOOKUP(C118,[1]예산코드!D:D,[1]예산코드!A:A),"")</f>
        <v/>
      </c>
      <c r="C118" s="291"/>
      <c r="D118" s="212"/>
      <c r="E118" s="213"/>
      <c r="F118" s="463" t="str">
        <f>IFERROR(VLOOKUP($C118,[1]계약리스트!$F:$AD,2,FALSE),"")</f>
        <v/>
      </c>
      <c r="G118" s="207"/>
      <c r="H118" s="463" t="str">
        <f>IFERROR(VLOOKUP($C118,[1]계약리스트!$F:$AD,15,FALSE),"")</f>
        <v/>
      </c>
      <c r="I118" s="463"/>
      <c r="J118" s="208">
        <f t="shared" si="16"/>
        <v>0</v>
      </c>
      <c r="K118" s="209" t="str">
        <f t="array" aca="1" ref="K118" ca="1">IFERROR(_xludf.IFS($H118="원천",$I118*3.3%*-1,$H118="원천/고용",SUM($I118*3.3%*-1,$I118*75%*0.8%*-1)),"")</f>
        <v/>
      </c>
      <c r="L118" s="210">
        <f t="shared" ref="L118:L120" ca="1" si="19">SUM(I118:K118)</f>
        <v>0</v>
      </c>
    </row>
    <row r="119" spans="1:12" ht="13.5" customHeight="1">
      <c r="A119" s="207"/>
      <c r="B119" s="207" t="str">
        <f ca="1">IFERROR(_xludf.XLOOKUP(C119,[1]예산코드!D:D,[1]예산코드!A:A),"")</f>
        <v/>
      </c>
      <c r="C119" s="291"/>
      <c r="D119" s="212"/>
      <c r="E119" s="213"/>
      <c r="F119" s="463" t="str">
        <f>IFERROR(VLOOKUP($C119,[1]계약리스트!$F:$AD,2,FALSE),"")</f>
        <v/>
      </c>
      <c r="G119" s="207"/>
      <c r="H119" s="463" t="str">
        <f>IFERROR(VLOOKUP($C119,[1]계약리스트!$F:$AD,15,FALSE),"")</f>
        <v/>
      </c>
      <c r="I119" s="463"/>
      <c r="J119" s="208">
        <f t="shared" si="16"/>
        <v>0</v>
      </c>
      <c r="K119" s="209" t="str">
        <f t="array" aca="1" ref="K119" ca="1">IFERROR(_xludf.IFS($H119="원천",$I119*3.3%*-1,$H119="원천/고용",SUM($I119*3.3%*-1,$I119*75%*0.8%*-1)),"")</f>
        <v/>
      </c>
      <c r="L119" s="210">
        <f t="shared" ca="1" si="19"/>
        <v>0</v>
      </c>
    </row>
    <row r="120" spans="1:12" ht="13.5" customHeight="1">
      <c r="A120" s="207"/>
      <c r="B120" s="207" t="str">
        <f ca="1">IFERROR(_xludf.XLOOKUP(C120,[1]예산코드!D:D,[1]예산코드!A:A),"")</f>
        <v/>
      </c>
      <c r="C120" s="291"/>
      <c r="D120" s="212"/>
      <c r="E120" s="213"/>
      <c r="F120" s="463" t="str">
        <f>IFERROR(VLOOKUP($C120,[1]계약리스트!$F:$AD,2,FALSE),"")</f>
        <v/>
      </c>
      <c r="G120" s="207"/>
      <c r="H120" s="463" t="str">
        <f>IFERROR(VLOOKUP($C120,[1]계약리스트!$F:$AD,15,FALSE),"")</f>
        <v/>
      </c>
      <c r="I120" s="463"/>
      <c r="J120" s="208">
        <f t="shared" si="16"/>
        <v>0</v>
      </c>
      <c r="K120" s="209" t="str">
        <f t="array" aca="1" ref="K120" ca="1">IFERROR(_xludf.IFS($H120="원천",$I120*3.3%*-1,$H120="원천/고용",SUM($I120*3.3%*-1,$I120*75%*0.8%*-1)),"")</f>
        <v/>
      </c>
      <c r="L120" s="210">
        <f t="shared" ca="1" si="19"/>
        <v>0</v>
      </c>
    </row>
    <row r="121" spans="1:12" ht="13.5" customHeight="1">
      <c r="A121" s="207"/>
      <c r="B121" s="207" t="str">
        <f ca="1">IFERROR(_xludf.XLOOKUP(C121,[1]예산코드!D:D,[1]예산코드!A:A),"")</f>
        <v/>
      </c>
      <c r="C121" s="291"/>
      <c r="D121" s="212"/>
      <c r="E121" s="213"/>
      <c r="F121" s="463" t="str">
        <f>IFERROR(VLOOKUP($C121,[1]계약리스트!$F:$AD,2,FALSE),"")</f>
        <v/>
      </c>
      <c r="G121" s="207"/>
      <c r="H121" s="463" t="str">
        <f>IFERROR(VLOOKUP($C121,[1]계약리스트!$F:$AD,15,FALSE),"")</f>
        <v/>
      </c>
      <c r="I121" s="463"/>
      <c r="J121" s="208">
        <f t="shared" si="16"/>
        <v>0</v>
      </c>
      <c r="K121" s="209" t="str">
        <f t="array" aca="1" ref="K121" ca="1">IFERROR(_xludf.IFS($H121="원천",$I121*3.3%*-1,$H121="원천/고용",SUM($I121*3.3%*-1,$I121*75%*0.8%*-1)),"")</f>
        <v/>
      </c>
      <c r="L121" s="210">
        <f ca="1">SUM(I121:K121)</f>
        <v>0</v>
      </c>
    </row>
    <row r="122" spans="1:12" ht="13.5" customHeight="1">
      <c r="A122" s="207"/>
      <c r="B122" s="207" t="str">
        <f ca="1">IFERROR(_xludf.XLOOKUP(C122,[1]예산코드!D:D,[1]예산코드!A:A),"")</f>
        <v/>
      </c>
      <c r="C122" s="291"/>
      <c r="D122" s="212"/>
      <c r="E122" s="227"/>
      <c r="F122" s="463" t="str">
        <f>IFERROR(VLOOKUP($C122,[1]계약리스트!$F:$AD,2,FALSE),"")</f>
        <v/>
      </c>
      <c r="G122" s="207"/>
      <c r="H122" s="463" t="str">
        <f>IFERROR(VLOOKUP($C122,[1]계약리스트!$F:$AD,15,FALSE),"")</f>
        <v/>
      </c>
      <c r="I122" s="463"/>
      <c r="J122" s="208">
        <f t="shared" si="16"/>
        <v>0</v>
      </c>
      <c r="K122" s="209" t="str">
        <f t="array" aca="1" ref="K122" ca="1">IFERROR(_xludf.IFS($H122="원천",$I122*3.3%*-1,$H122="원천/고용",SUM($I122*3.3%*-1,$I122*75%*0.8%*-1)),"")</f>
        <v/>
      </c>
      <c r="L122" s="210">
        <f ca="1">SUM(I122:K122)</f>
        <v>0</v>
      </c>
    </row>
    <row r="123" spans="1:12" ht="13.5" customHeight="1">
      <c r="A123" s="207"/>
      <c r="B123" s="207" t="str">
        <f ca="1">IFERROR(_xludf.XLOOKUP(C123,[1]예산코드!D:D,[1]예산코드!A:A),"")</f>
        <v/>
      </c>
      <c r="C123" s="291"/>
      <c r="D123" s="212"/>
      <c r="E123" s="213"/>
      <c r="F123" s="463" t="str">
        <f>IFERROR(VLOOKUP($C123,[1]계약리스트!$F:$AD,2,FALSE),"")</f>
        <v/>
      </c>
      <c r="G123" s="207"/>
      <c r="H123" s="463" t="str">
        <f>IFERROR(VLOOKUP($C123,[1]계약리스트!$F:$AD,15,FALSE),"")</f>
        <v/>
      </c>
      <c r="I123" s="467"/>
      <c r="J123" s="208">
        <f t="shared" si="16"/>
        <v>0</v>
      </c>
      <c r="K123" s="209" t="str">
        <f t="array" aca="1" ref="K123" ca="1">IFERROR(_xludf.IFS($H123="원천",$I123*3.3%*-1,$H123="원천/고용",SUM($I123*3.3%*-1,$I123*75%*0.8%*-1)),"")</f>
        <v/>
      </c>
      <c r="L123" s="210">
        <f ca="1">SUM(I123:K123)</f>
        <v>0</v>
      </c>
    </row>
    <row r="124" spans="1:12" ht="13.5" customHeight="1">
      <c r="A124" s="207"/>
      <c r="B124" s="207" t="str">
        <f ca="1">IFERROR(_xludf.XLOOKUP(C124,[1]예산코드!D:D,[1]예산코드!A:A),"")</f>
        <v/>
      </c>
      <c r="C124" s="291"/>
      <c r="D124" s="212"/>
      <c r="E124" s="213"/>
      <c r="F124" s="463" t="str">
        <f>IFERROR(VLOOKUP($C124,[1]계약리스트!$F:$AD,2,FALSE),"")</f>
        <v/>
      </c>
      <c r="G124" s="207"/>
      <c r="H124" s="463" t="str">
        <f>IFERROR(VLOOKUP($C124,[1]계약리스트!$F:$AD,15,FALSE),"")</f>
        <v/>
      </c>
      <c r="I124" s="467"/>
      <c r="J124" s="208">
        <f t="shared" si="16"/>
        <v>0</v>
      </c>
      <c r="K124" s="209" t="str">
        <f t="array" aca="1" ref="K124" ca="1">IFERROR(_xludf.IFS($H124="원천",$I124*3.3%*-1,$H124="원천/고용",SUM($I124*3.3%*-1,$I124*75%*0.8%*-1)),"")</f>
        <v/>
      </c>
      <c r="L124" s="210">
        <f t="shared" ref="L124:L126" ca="1" si="20">SUM(I124:K124)</f>
        <v>0</v>
      </c>
    </row>
    <row r="125" spans="1:12" ht="13.5" customHeight="1">
      <c r="A125" s="228"/>
      <c r="B125" s="207" t="str">
        <f ca="1">IFERROR(_xludf.XLOOKUP(C125,[1]예산코드!D:D,[1]예산코드!A:A),"")</f>
        <v/>
      </c>
      <c r="C125" s="290"/>
      <c r="D125" s="212"/>
      <c r="E125" s="213"/>
      <c r="F125" s="463" t="str">
        <f>IFERROR(VLOOKUP($C125,[1]계약리스트!$F:$AD,2,FALSE),"")</f>
        <v/>
      </c>
      <c r="G125" s="207"/>
      <c r="H125" s="463" t="str">
        <f>IFERROR(VLOOKUP($C125,[1]계약리스트!$F:$AD,15,FALSE),"")</f>
        <v/>
      </c>
      <c r="I125" s="467"/>
      <c r="J125" s="208">
        <f t="shared" si="16"/>
        <v>0</v>
      </c>
      <c r="K125" s="209" t="str">
        <f t="array" aca="1" ref="K125" ca="1">IFERROR(_xludf.IFS($H125="원천",$I125*3.3%*-1,$H125="원천/고용",SUM($I125*3.3%*-1,$I125*75%*0.8%*-1)),"")</f>
        <v/>
      </c>
      <c r="L125" s="210">
        <f t="shared" ca="1" si="20"/>
        <v>0</v>
      </c>
    </row>
    <row r="126" spans="1:12" ht="13.5" customHeight="1">
      <c r="A126" s="207"/>
      <c r="B126" s="207" t="str">
        <f ca="1">IFERROR(_xludf.XLOOKUP(C126,[1]예산코드!D:D,[1]예산코드!A:A),"")</f>
        <v/>
      </c>
      <c r="C126" s="291"/>
      <c r="D126" s="212"/>
      <c r="E126" s="213"/>
      <c r="F126" s="463" t="str">
        <f>IFERROR(VLOOKUP($C126,[1]계약리스트!$F:$AD,2,FALSE),"")</f>
        <v/>
      </c>
      <c r="G126" s="207"/>
      <c r="H126" s="463" t="str">
        <f>IFERROR(VLOOKUP($C126,[1]계약리스트!$F:$AD,15,FALSE),"")</f>
        <v/>
      </c>
      <c r="I126" s="464"/>
      <c r="J126" s="208">
        <f t="shared" si="16"/>
        <v>0</v>
      </c>
      <c r="K126" s="209" t="str">
        <f t="array" aca="1" ref="K126" ca="1">IFERROR(_xludf.IFS($H126="원천",$I126*3.3%*-1,$H126="원천/고용",SUM($I126*3.3%*-1,$I126*75%*0.8%*-1)),"")</f>
        <v/>
      </c>
      <c r="L126" s="210">
        <f t="shared" ca="1" si="20"/>
        <v>0</v>
      </c>
    </row>
    <row r="127" spans="1:12" ht="13.5" customHeight="1">
      <c r="A127" s="207"/>
      <c r="B127" s="207" t="str">
        <f ca="1">IFERROR(_xludf.XLOOKUP(C127,[1]예산코드!D:D,[1]예산코드!A:A),"")</f>
        <v/>
      </c>
      <c r="C127" s="291"/>
      <c r="D127" s="212"/>
      <c r="E127" s="213"/>
      <c r="F127" s="463" t="str">
        <f>IFERROR(VLOOKUP($C127,[1]계약리스트!$F:$AD,2,FALSE),"")</f>
        <v/>
      </c>
      <c r="G127" s="207"/>
      <c r="H127" s="463" t="str">
        <f>IFERROR(VLOOKUP($C127,[1]계약리스트!$F:$AD,15,FALSE),"")</f>
        <v/>
      </c>
      <c r="I127" s="464"/>
      <c r="J127" s="208">
        <f t="shared" si="16"/>
        <v>0</v>
      </c>
      <c r="K127" s="209" t="str">
        <f t="array" aca="1" ref="K127" ca="1">IFERROR(_xludf.IFS($H127="원천",$I127*3.3%*-1,$H127="원천/고용",SUM($I127*3.3%*-1,$I127*75%*0.8%*-1)),"")</f>
        <v/>
      </c>
      <c r="L127" s="210">
        <f ca="1">SUM(I127:K127)</f>
        <v>0</v>
      </c>
    </row>
    <row r="128" spans="1:12" ht="13.5" customHeight="1">
      <c r="A128" s="207"/>
      <c r="B128" s="207" t="str">
        <f ca="1">IFERROR(_xludf.XLOOKUP(C128,[1]예산코드!D:D,[1]예산코드!A:A),"")</f>
        <v/>
      </c>
      <c r="C128" s="291"/>
      <c r="D128" s="212"/>
      <c r="E128" s="213"/>
      <c r="F128" s="463" t="str">
        <f>IFERROR(VLOOKUP($C128,[1]계약리스트!$F:$AD,2,FALSE),"")</f>
        <v/>
      </c>
      <c r="G128" s="207"/>
      <c r="H128" s="463" t="str">
        <f>IFERROR(VLOOKUP($C128,[1]계약리스트!$F:$AD,15,FALSE),"")</f>
        <v/>
      </c>
      <c r="I128" s="464"/>
      <c r="J128" s="208">
        <f t="shared" si="16"/>
        <v>0</v>
      </c>
      <c r="K128" s="209" t="str">
        <f t="array" aca="1" ref="K128" ca="1">IFERROR(_xludf.IFS($H128="원천",$I128*3.3%*-1,$H128="원천/고용",SUM($I128*3.3%*-1,$I128*75%*0.8%*-1)),"")</f>
        <v/>
      </c>
      <c r="L128" s="210">
        <f t="shared" ref="L128:L129" ca="1" si="21">SUM(I128:K128)</f>
        <v>0</v>
      </c>
    </row>
    <row r="129" spans="1:12" ht="13.5" customHeight="1">
      <c r="A129" s="228"/>
      <c r="B129" s="207" t="str">
        <f ca="1">IFERROR(_xludf.XLOOKUP(C129,[1]예산코드!D:D,[1]예산코드!A:A),"")</f>
        <v/>
      </c>
      <c r="C129" s="291"/>
      <c r="D129" s="212"/>
      <c r="E129" s="213"/>
      <c r="F129" s="463" t="str">
        <f>IFERROR(VLOOKUP($C129,[1]계약리스트!$F:$AD,2,FALSE),"")</f>
        <v/>
      </c>
      <c r="G129" s="207"/>
      <c r="H129" s="463" t="str">
        <f>IFERROR(VLOOKUP($C129,[1]계약리스트!$F:$AD,15,FALSE),"")</f>
        <v/>
      </c>
      <c r="I129" s="463"/>
      <c r="J129" s="208">
        <f t="shared" si="16"/>
        <v>0</v>
      </c>
      <c r="K129" s="209" t="str">
        <f t="array" aca="1" ref="K129" ca="1">IFERROR(_xludf.IFS($H129="원천",$I129*3.3%*-1,$H129="원천/고용",SUM($I129*3.3%*-1,$I129*75%*0.8%*-1)),"")</f>
        <v/>
      </c>
      <c r="L129" s="210">
        <f t="shared" ca="1" si="21"/>
        <v>0</v>
      </c>
    </row>
    <row r="130" spans="1:12" ht="13.5" customHeight="1">
      <c r="A130" s="207"/>
      <c r="B130" s="207" t="str">
        <f ca="1">IFERROR(_xludf.XLOOKUP(C130,[1]예산코드!D:D,[1]예산코드!A:A),"")</f>
        <v/>
      </c>
      <c r="C130" s="291"/>
      <c r="D130" s="212"/>
      <c r="E130" s="213"/>
      <c r="F130" s="463" t="str">
        <f>IFERROR(VLOOKUP($C130,[1]계약리스트!$F:$AD,2,FALSE),"")</f>
        <v/>
      </c>
      <c r="G130" s="207"/>
      <c r="H130" s="463" t="str">
        <f>IFERROR(VLOOKUP($C130,[1]계약리스트!$F:$AD,15,FALSE),"")</f>
        <v/>
      </c>
      <c r="I130" s="463"/>
      <c r="J130" s="208">
        <f t="shared" si="16"/>
        <v>0</v>
      </c>
      <c r="K130" s="209" t="str">
        <f t="array" aca="1" ref="K130" ca="1">IFERROR(_xludf.IFS($H130="원천",$I130*3.3%*-1,$H130="원천/고용",SUM($I130*3.3%*-1,$I130*75%*0.8%*-1)),"")</f>
        <v/>
      </c>
      <c r="L130" s="210">
        <f ca="1">SUM(I130:K130)</f>
        <v>0</v>
      </c>
    </row>
    <row r="131" spans="1:12" ht="13.5" customHeight="1">
      <c r="A131" s="207"/>
      <c r="B131" s="207" t="str">
        <f ca="1">IFERROR(_xludf.XLOOKUP(C131,[1]예산코드!D:D,[1]예산코드!A:A),"")</f>
        <v/>
      </c>
      <c r="C131" s="291"/>
      <c r="D131" s="212"/>
      <c r="E131" s="213"/>
      <c r="F131" s="463" t="str">
        <f>IFERROR(VLOOKUP($C131,[1]계약리스트!$F:$AD,2,FALSE),"")</f>
        <v/>
      </c>
      <c r="G131" s="207"/>
      <c r="H131" s="463" t="str">
        <f>IFERROR(VLOOKUP($C131,[1]계약리스트!$F:$AD,15,FALSE),"")</f>
        <v/>
      </c>
      <c r="I131" s="464"/>
      <c r="J131" s="208">
        <f t="shared" si="16"/>
        <v>0</v>
      </c>
      <c r="K131" s="209" t="str">
        <f t="array" aca="1" ref="K131" ca="1">IFERROR(_xludf.IFS($H131="원천",$I131*3.3%*-1,$H131="원천/고용",SUM($I131*3.3%*-1,$I131*75%*0.8%*-1)),"")</f>
        <v/>
      </c>
      <c r="L131" s="210">
        <f ca="1">SUM(I131:K131)</f>
        <v>0</v>
      </c>
    </row>
    <row r="132" spans="1:12" ht="13.5" customHeight="1">
      <c r="A132" s="228"/>
      <c r="B132" s="207" t="str">
        <f ca="1">IFERROR(_xludf.XLOOKUP(C132,[1]예산코드!D:D,[1]예산코드!A:A),"")</f>
        <v/>
      </c>
      <c r="C132" s="291"/>
      <c r="D132" s="212"/>
      <c r="E132" s="213"/>
      <c r="F132" s="463" t="str">
        <f>IFERROR(VLOOKUP($C132,[1]계약리스트!$F:$AD,2,FALSE),"")</f>
        <v/>
      </c>
      <c r="G132" s="207"/>
      <c r="H132" s="463" t="str">
        <f>IFERROR(VLOOKUP($C132,[1]계약리스트!$F:$AD,15,FALSE),"")</f>
        <v/>
      </c>
      <c r="I132" s="463"/>
      <c r="J132" s="208">
        <f t="shared" si="16"/>
        <v>0</v>
      </c>
      <c r="K132" s="209" t="str">
        <f t="array" aca="1" ref="K132" ca="1">IFERROR(_xludf.IFS($H132="원천",$I132*3.3%*-1,$H132="원천/고용",SUM($I132*3.3%*-1,$I132*75%*0.8%*-1)),"")</f>
        <v/>
      </c>
      <c r="L132" s="210">
        <f t="shared" ref="L132:L133" ca="1" si="22">SUM(I132:K132)</f>
        <v>0</v>
      </c>
    </row>
    <row r="133" spans="1:12" ht="13.5" customHeight="1">
      <c r="A133" s="228"/>
      <c r="B133" s="207" t="str">
        <f ca="1">IFERROR(_xludf.XLOOKUP(C133,[1]예산코드!D:D,[1]예산코드!A:A),"")</f>
        <v/>
      </c>
      <c r="C133" s="406"/>
      <c r="D133" s="212"/>
      <c r="E133" s="213"/>
      <c r="F133" s="463" t="str">
        <f>IFERROR(VLOOKUP($C133,[1]계약리스트!$F:$AD,2,FALSE),"")</f>
        <v/>
      </c>
      <c r="G133" s="207"/>
      <c r="H133" s="463" t="str">
        <f>IFERROR(VLOOKUP($C133,[1]계약리스트!$F:$AD,15,FALSE),"")</f>
        <v/>
      </c>
      <c r="I133" s="463"/>
      <c r="J133" s="208">
        <f t="shared" si="16"/>
        <v>0</v>
      </c>
      <c r="K133" s="209" t="str">
        <f t="array" aca="1" ref="K133" ca="1">IFERROR(_xludf.IFS($H133="원천",$I133*3.3%*-1,$H133="원천/고용",SUM($I133*3.3%*-1,$I133*75%*0.8%*-1)),"")</f>
        <v/>
      </c>
      <c r="L133" s="210">
        <f t="shared" ca="1" si="22"/>
        <v>0</v>
      </c>
    </row>
    <row r="134" spans="1:12" ht="13.5" customHeight="1">
      <c r="A134" s="228"/>
      <c r="B134" s="207" t="str">
        <f ca="1">IFERROR(_xludf.XLOOKUP(C134,[1]예산코드!D:D,[1]예산코드!A:A),"")</f>
        <v/>
      </c>
      <c r="C134" s="406"/>
      <c r="D134" s="212"/>
      <c r="E134" s="216"/>
      <c r="F134" s="463" t="str">
        <f>IFERROR(VLOOKUP($C134,[1]계약리스트!$F:$AD,2,FALSE),"")</f>
        <v/>
      </c>
      <c r="G134" s="207"/>
      <c r="H134" s="463" t="str">
        <f>IFERROR(VLOOKUP($C134,[1]계약리스트!$F:$AD,15,FALSE),"")</f>
        <v/>
      </c>
      <c r="I134" s="463"/>
      <c r="J134" s="208">
        <f t="shared" si="16"/>
        <v>0</v>
      </c>
      <c r="K134" s="209" t="str">
        <f t="array" aca="1" ref="K134" ca="1">IFERROR(_xludf.IFS($H134="원천",$I134*3.3%*-1,$H134="원천/고용",SUM($I134*3.3%*-1,$I134*75%*0.8%*-1)),"")</f>
        <v/>
      </c>
      <c r="L134" s="210">
        <f ca="1">SUM(I134:K134)</f>
        <v>0</v>
      </c>
    </row>
    <row r="135" spans="1:12" ht="14.25" customHeight="1">
      <c r="A135" s="228"/>
      <c r="B135" s="207" t="str">
        <f ca="1">IFERROR(_xludf.XLOOKUP(C135,[1]예산코드!D:D,[1]예산코드!A:A),"")</f>
        <v/>
      </c>
      <c r="C135" s="290"/>
      <c r="D135" s="212"/>
      <c r="E135" s="216"/>
      <c r="F135" s="463" t="str">
        <f>IFERROR(VLOOKUP($C135,[1]계약리스트!$F:$AD,2,FALSE),"")</f>
        <v/>
      </c>
      <c r="G135" s="207"/>
      <c r="H135" s="463" t="str">
        <f>IFERROR(VLOOKUP($C135,[1]계약리스트!$F:$AD,15,FALSE),"")</f>
        <v/>
      </c>
      <c r="I135" s="463"/>
      <c r="J135" s="208">
        <f t="shared" si="16"/>
        <v>0</v>
      </c>
      <c r="K135" s="209" t="str">
        <f t="array" aca="1" ref="K135" ca="1">IFERROR(_xludf.IFS($H135="원천",$I135*3.3%*-1,$H135="원천/고용",SUM($I135*3.3%*-1,$I135*75%*0.8%*-1)),"")</f>
        <v/>
      </c>
      <c r="L135" s="210">
        <f ca="1">SUM(I135:K135)</f>
        <v>0</v>
      </c>
    </row>
    <row r="136" spans="1:12" ht="14.1" customHeight="1">
      <c r="A136" s="228"/>
      <c r="B136" s="207" t="str">
        <f ca="1">IFERROR(_xludf.XLOOKUP(C136,[1]예산코드!D:D,[1]예산코드!A:A),"")</f>
        <v/>
      </c>
      <c r="C136" s="291"/>
      <c r="D136" s="212"/>
      <c r="E136" s="216"/>
      <c r="F136" s="463" t="str">
        <f>IFERROR(VLOOKUP($C136,[1]계약리스트!$F:$AD,2,FALSE),"")</f>
        <v/>
      </c>
      <c r="G136" s="207"/>
      <c r="H136" s="463" t="str">
        <f>IFERROR(VLOOKUP($C136,[1]계약리스트!$F:$AD,15,FALSE),"")</f>
        <v/>
      </c>
      <c r="I136" s="464"/>
      <c r="J136" s="208">
        <f t="shared" si="16"/>
        <v>0</v>
      </c>
      <c r="K136" s="209" t="str">
        <f t="array" aca="1" ref="K136" ca="1">IFERROR(_xludf.IFS($H136="원천",$I136*3.3%*-1,$H136="원천/고용",SUM($I136*3.3%*-1,$I136*75%*0.8%*-1)),"")</f>
        <v/>
      </c>
      <c r="L136" s="210">
        <f ca="1">SUM(I136:K136)</f>
        <v>0</v>
      </c>
    </row>
    <row r="137" spans="1:12" ht="13.5" customHeight="1">
      <c r="A137" s="228"/>
      <c r="B137" s="207" t="str">
        <f ca="1">IFERROR(_xludf.XLOOKUP(C137,[1]예산코드!D:D,[1]예산코드!A:A),"")</f>
        <v/>
      </c>
      <c r="C137" s="291"/>
      <c r="D137" s="212"/>
      <c r="E137" s="216"/>
      <c r="F137" s="463" t="str">
        <f>IFERROR(VLOOKUP($C137,[1]계약리스트!$F:$AD,2,FALSE),"")</f>
        <v/>
      </c>
      <c r="G137" s="207"/>
      <c r="H137" s="463" t="str">
        <f>IFERROR(VLOOKUP($C137,[1]계약리스트!$F:$AD,15,FALSE),"")</f>
        <v/>
      </c>
      <c r="I137" s="463"/>
      <c r="J137" s="208">
        <f t="shared" si="16"/>
        <v>0</v>
      </c>
      <c r="K137" s="209" t="str">
        <f t="array" aca="1" ref="K137" ca="1">IFERROR(_xludf.IFS($H137="원천",$I137*3.3%*-1,$H137="원천/고용",SUM($I137*3.3%*-1,$I137*75%*0.8%*-1)),"")</f>
        <v/>
      </c>
      <c r="L137" s="210">
        <f ca="1">SUM(I137:K137)</f>
        <v>0</v>
      </c>
    </row>
    <row r="138" spans="1:12" ht="13.5" customHeight="1">
      <c r="A138" s="228"/>
      <c r="B138" s="207" t="str">
        <f ca="1">IFERROR(_xludf.XLOOKUP(C138,[1]예산코드!D:D,[1]예산코드!A:A),"")</f>
        <v/>
      </c>
      <c r="C138" s="137"/>
      <c r="D138" s="212"/>
      <c r="E138" s="216"/>
      <c r="F138" s="463" t="str">
        <f>IFERROR(VLOOKUP($C138,[1]계약리스트!$F:$AD,2,FALSE),"")</f>
        <v/>
      </c>
      <c r="G138" s="207"/>
      <c r="H138" s="463" t="str">
        <f>IFERROR(VLOOKUP($C138,[1]계약리스트!$F:$AD,15,FALSE),"")</f>
        <v/>
      </c>
      <c r="I138" s="463"/>
      <c r="J138" s="208">
        <f t="shared" si="16"/>
        <v>0</v>
      </c>
      <c r="K138" s="209" t="str">
        <f t="array" aca="1" ref="K138" ca="1">IFERROR(_xludf.IFS($H138="원천",$I138*3.3%*-1,$H138="원천/고용",SUM($I138*3.3%*-1,$I138*75%*0.8%*-1)),"")</f>
        <v/>
      </c>
      <c r="L138" s="210">
        <f t="shared" ref="L138:L139" ca="1" si="23">SUM(I138:K138)</f>
        <v>0</v>
      </c>
    </row>
    <row r="139" spans="1:12" ht="13.5" customHeight="1">
      <c r="A139" s="228"/>
      <c r="B139" s="207" t="str">
        <f ca="1">IFERROR(_xludf.XLOOKUP(C139,[1]예산코드!D:D,[1]예산코드!A:A),"")</f>
        <v/>
      </c>
      <c r="C139" s="137"/>
      <c r="D139" s="212"/>
      <c r="E139" s="216"/>
      <c r="F139" s="463" t="str">
        <f>IFERROR(VLOOKUP($C139,[1]계약리스트!$F:$AD,2,FALSE),"")</f>
        <v/>
      </c>
      <c r="G139" s="207"/>
      <c r="H139" s="463" t="str">
        <f>IFERROR(VLOOKUP($C139,[1]계약리스트!$F:$AD,15,FALSE),"")</f>
        <v/>
      </c>
      <c r="I139" s="463"/>
      <c r="J139" s="208">
        <f t="shared" si="16"/>
        <v>0</v>
      </c>
      <c r="K139" s="209" t="str">
        <f t="array" aca="1" ref="K139" ca="1">IFERROR(_xludf.IFS($H139="원천",$I139*3.3%*-1,$H139="원천/고용",SUM($I139*3.3%*-1,$I139*75%*0.8%*-1)),"")</f>
        <v/>
      </c>
      <c r="L139" s="210">
        <f t="shared" ca="1" si="23"/>
        <v>0</v>
      </c>
    </row>
    <row r="140" spans="1:12" ht="13.5" customHeight="1">
      <c r="A140" s="228"/>
      <c r="B140" s="207" t="str">
        <f ca="1">IFERROR(_xludf.XLOOKUP(C140,[1]예산코드!D:D,[1]예산코드!A:A),"")</f>
        <v/>
      </c>
      <c r="C140" s="485"/>
      <c r="D140" s="212"/>
      <c r="E140" s="216"/>
      <c r="F140" s="463"/>
      <c r="G140" s="207"/>
      <c r="H140" s="463" t="str">
        <f>IFERROR(VLOOKUP($C140,[1]계약리스트!$F:$AD,15,FALSE),"")</f>
        <v/>
      </c>
      <c r="I140" s="463"/>
      <c r="J140" s="208">
        <f t="shared" si="16"/>
        <v>0</v>
      </c>
      <c r="K140" s="209" t="str">
        <f t="array" aca="1" ref="K140" ca="1">IFERROR(_xludf.IFS($H140="원천",$I140*3.3%*-1,$H140="원천/고용",SUM($I140*3.3%*-1,$I140*75%*0.8%*-1)),"")</f>
        <v/>
      </c>
      <c r="L140" s="210">
        <f t="shared" ref="L140:L143" ca="1" si="24">SUM(I140:K140)</f>
        <v>0</v>
      </c>
    </row>
    <row r="141" spans="1:12" ht="14.25" customHeight="1">
      <c r="A141" s="228"/>
      <c r="B141" s="207" t="str">
        <f ca="1">IFERROR(_xludf.XLOOKUP(C141,[1]예산코드!D:D,[1]예산코드!A:A),"")</f>
        <v/>
      </c>
      <c r="C141" s="485"/>
      <c r="D141" s="236"/>
      <c r="E141" s="216"/>
      <c r="F141" s="463"/>
      <c r="G141" s="207"/>
      <c r="H141" s="463" t="str">
        <f>IFERROR(VLOOKUP($C141,[1]계약리스트!$F:$AD,15,FALSE),"")</f>
        <v/>
      </c>
      <c r="I141" s="463"/>
      <c r="J141" s="208">
        <f t="shared" si="16"/>
        <v>0</v>
      </c>
      <c r="K141" s="209" t="str">
        <f t="array" aca="1" ref="K141" ca="1">IFERROR(_xludf.IFS($H141="원천",$I141*3.3%*-1,$H141="원천/고용",SUM($I141*3.3%*-1,$I141*75%*0.8%*-1)),"")</f>
        <v/>
      </c>
      <c r="L141" s="210">
        <f t="shared" ca="1" si="24"/>
        <v>0</v>
      </c>
    </row>
    <row r="142" spans="1:12" ht="13.5" customHeight="1">
      <c r="A142" s="228"/>
      <c r="B142" s="207" t="str">
        <f ca="1">IFERROR(_xludf.XLOOKUP(C142,[1]예산코드!D:D,[1]예산코드!A:A),"")</f>
        <v/>
      </c>
      <c r="C142" s="291"/>
      <c r="D142" s="236"/>
      <c r="E142" s="216"/>
      <c r="F142" s="463"/>
      <c r="G142" s="207"/>
      <c r="H142" s="463" t="str">
        <f>IFERROR(VLOOKUP($C142,[1]계약리스트!$F:$AD,15,FALSE),"")</f>
        <v/>
      </c>
      <c r="I142" s="463"/>
      <c r="J142" s="208">
        <f t="shared" si="16"/>
        <v>0</v>
      </c>
      <c r="K142" s="209" t="str">
        <f t="array" aca="1" ref="K142" ca="1">IFERROR(_xludf.IFS($H142="원천",$I142*3.3%*-1,$H142="원천/고용",SUM($I142*3.3%*-1,$I142*75%*0.8%*-1)),"")</f>
        <v/>
      </c>
      <c r="L142" s="210">
        <f t="shared" ca="1" si="24"/>
        <v>0</v>
      </c>
    </row>
    <row r="143" spans="1:12" ht="13.5" customHeight="1">
      <c r="A143" s="228"/>
      <c r="B143" s="207" t="str">
        <f ca="1">IFERROR(_xludf.XLOOKUP(C143,[1]예산코드!D:D,[1]예산코드!A:A),"")</f>
        <v/>
      </c>
      <c r="C143" s="291"/>
      <c r="D143" s="236"/>
      <c r="E143" s="216"/>
      <c r="F143" s="463"/>
      <c r="G143" s="207"/>
      <c r="H143" s="463" t="str">
        <f>IFERROR(VLOOKUP($C143,[1]계약리스트!$F:$AD,15,FALSE),"")</f>
        <v/>
      </c>
      <c r="I143" s="463"/>
      <c r="J143" s="208">
        <f t="shared" si="16"/>
        <v>0</v>
      </c>
      <c r="K143" s="209" t="str">
        <f t="array" aca="1" ref="K143" ca="1">IFERROR(_xludf.IFS($H143="원천",$I143*3.3%*-1,$H143="원천/고용",SUM($I143*3.3%*-1,$I143*75%*0.8%*-1)),"")</f>
        <v/>
      </c>
      <c r="L143" s="210">
        <f t="shared" ca="1" si="24"/>
        <v>0</v>
      </c>
    </row>
    <row r="144" spans="1:12" ht="13.5" customHeight="1">
      <c r="A144" s="228"/>
      <c r="B144" s="207" t="str">
        <f ca="1">IFERROR(_xludf.XLOOKUP(C144,[1]예산코드!D:D,[1]예산코드!A:A),"")</f>
        <v/>
      </c>
      <c r="C144" s="291"/>
      <c r="D144" s="236"/>
      <c r="E144" s="216"/>
      <c r="F144" s="463"/>
      <c r="G144" s="207"/>
      <c r="H144" s="463" t="str">
        <f>IFERROR(VLOOKUP($C144,[1]계약리스트!$F:$AD,15,FALSE),"")</f>
        <v/>
      </c>
      <c r="I144" s="463"/>
      <c r="J144" s="208">
        <f t="shared" si="16"/>
        <v>0</v>
      </c>
      <c r="K144" s="209" t="str">
        <f t="array" aca="1" ref="K144" ca="1">IFERROR(_xludf.IFS($H144="원천",$I144*3.3%*-1,$H144="원천/고용",SUM($I144*3.3%*-1,$I144*75%*0.8%*-1)),"")</f>
        <v/>
      </c>
      <c r="L144" s="210">
        <f ca="1">SUM(I144:K144)</f>
        <v>0</v>
      </c>
    </row>
    <row r="145" spans="1:12" ht="13.5" customHeight="1">
      <c r="A145" s="228"/>
      <c r="B145" s="207" t="str">
        <f ca="1">IFERROR(_xludf.XLOOKUP(C145,[1]예산코드!D:D,[1]예산코드!A:A),"")</f>
        <v/>
      </c>
      <c r="C145" s="291"/>
      <c r="D145" s="236"/>
      <c r="E145" s="216"/>
      <c r="F145" s="463"/>
      <c r="G145" s="207"/>
      <c r="H145" s="463" t="str">
        <f>IFERROR(VLOOKUP($C145,[1]계약리스트!$F:$AD,15,FALSE),"")</f>
        <v/>
      </c>
      <c r="I145" s="463"/>
      <c r="J145" s="208">
        <f t="shared" si="16"/>
        <v>0</v>
      </c>
      <c r="K145" s="209" t="str">
        <f t="array" aca="1" ref="K145" ca="1">IFERROR(_xludf.IFS($H145="원천",$I145*3.3%*-1,$H145="원천/고용",SUM($I145*3.3%*-1,$I145*75%*0.8%*-1)),"")</f>
        <v/>
      </c>
      <c r="L145" s="210">
        <f t="shared" ref="L145:L147" ca="1" si="25">SUM(I145:K145)</f>
        <v>0</v>
      </c>
    </row>
    <row r="146" spans="1:12" ht="13.5" customHeight="1">
      <c r="A146" s="228"/>
      <c r="B146" s="207" t="str">
        <f ca="1">IFERROR(_xludf.XLOOKUP(C146,[1]예산코드!D:D,[1]예산코드!A:A),"")</f>
        <v/>
      </c>
      <c r="C146" s="291"/>
      <c r="D146" s="236"/>
      <c r="E146" s="216"/>
      <c r="F146" s="463" t="str">
        <f>IFERROR(VLOOKUP($C146,[1]계약리스트!$F:$AD,2,FALSE),"")</f>
        <v/>
      </c>
      <c r="G146" s="207"/>
      <c r="H146" s="463" t="str">
        <f>IFERROR(VLOOKUP($C146,[1]계약리스트!$F:$AD,15,FALSE),"")</f>
        <v/>
      </c>
      <c r="I146" s="463"/>
      <c r="J146" s="208">
        <f t="shared" si="16"/>
        <v>0</v>
      </c>
      <c r="K146" s="209" t="str">
        <f t="array" aca="1" ref="K146" ca="1">IFERROR(_xludf.IFS($H146="원천",$I146*3.3%*-1,$H146="원천/고용",SUM($I146*3.3%*-1,$I146*75%*0.8%*-1)),"")</f>
        <v/>
      </c>
      <c r="L146" s="210">
        <f t="shared" ca="1" si="25"/>
        <v>0</v>
      </c>
    </row>
    <row r="147" spans="1:12" ht="13.5" customHeight="1">
      <c r="A147" s="228"/>
      <c r="B147" s="207" t="str">
        <f ca="1">IFERROR(_xludf.XLOOKUP(C147,[1]예산코드!D:D,[1]예산코드!A:A),"")</f>
        <v/>
      </c>
      <c r="C147" s="291"/>
      <c r="D147" s="236"/>
      <c r="E147" s="216"/>
      <c r="F147" s="463" t="str">
        <f>IFERROR(VLOOKUP($C147,[1]계약리스트!$F:$AD,2,FALSE),"")</f>
        <v/>
      </c>
      <c r="G147" s="207"/>
      <c r="H147" s="463" t="str">
        <f>IFERROR(VLOOKUP($C147,[1]계약리스트!$F:$AD,15,FALSE),"")</f>
        <v/>
      </c>
      <c r="I147" s="463"/>
      <c r="J147" s="208">
        <f t="shared" si="16"/>
        <v>0</v>
      </c>
      <c r="K147" s="209" t="str">
        <f t="array" aca="1" ref="K147" ca="1">IFERROR(_xludf.IFS($H147="원천",$I147*3.3%*-1,$H147="원천/고용",SUM($I147*3.3%*-1,$I147*75%*0.8%*-1)),"")</f>
        <v/>
      </c>
      <c r="L147" s="210">
        <f t="shared" ca="1" si="25"/>
        <v>0</v>
      </c>
    </row>
    <row r="148" spans="1:12" ht="13.5" customHeight="1">
      <c r="A148" s="228"/>
      <c r="B148" s="207" t="str">
        <f ca="1">IFERROR(_xludf.XLOOKUP(C148,[1]예산코드!D:D,[1]예산코드!A:A),"")</f>
        <v/>
      </c>
      <c r="C148" s="485"/>
      <c r="D148" s="236"/>
      <c r="E148" s="216"/>
      <c r="F148" s="463"/>
      <c r="G148" s="207"/>
      <c r="H148" s="463" t="str">
        <f>IFERROR(VLOOKUP($C148,[1]계약리스트!$F:$AD,15,FALSE),"")</f>
        <v/>
      </c>
      <c r="I148" s="463"/>
      <c r="J148" s="208">
        <f t="shared" si="16"/>
        <v>0</v>
      </c>
      <c r="K148" s="209" t="str">
        <f t="array" aca="1" ref="K148" ca="1">IFERROR(_xludf.IFS($H148="원천",$I148*3.3%*-1,$H148="원천/고용",SUM($I148*3.3%*-1,$I148*75%*0.8%*-1)),"")</f>
        <v/>
      </c>
      <c r="L148" s="210">
        <f t="shared" ref="L148:L154" ca="1" si="26">SUM(I148:K148)</f>
        <v>0</v>
      </c>
    </row>
    <row r="149" spans="1:12" ht="14.25" customHeight="1">
      <c r="A149" s="228"/>
      <c r="B149" s="207" t="str">
        <f ca="1">IFERROR(_xludf.XLOOKUP(C149,[1]예산코드!D:D,[1]예산코드!A:A),"")</f>
        <v/>
      </c>
      <c r="C149" s="485"/>
      <c r="D149" s="236"/>
      <c r="E149" s="216"/>
      <c r="F149" s="463"/>
      <c r="G149" s="207"/>
      <c r="H149" s="463" t="str">
        <f>IFERROR(VLOOKUP($C149,[1]계약리스트!$F:$AD,15,FALSE),"")</f>
        <v/>
      </c>
      <c r="I149" s="463"/>
      <c r="J149" s="208">
        <f t="shared" ref="J149:J167" si="27">IFERROR(SUMIFS($I149,$H149,"*세금*")*10%,0)</f>
        <v>0</v>
      </c>
      <c r="K149" s="209" t="str">
        <f t="array" aca="1" ref="K149" ca="1">IFERROR(_xludf.IFS($H149="원천",$I149*3.3%*-1,$H149="원천/고용",SUM($I149*3.3%*-1,$I149*75%*0.8%*-1)),"")</f>
        <v/>
      </c>
      <c r="L149" s="210">
        <f t="shared" ca="1" si="26"/>
        <v>0</v>
      </c>
    </row>
    <row r="150" spans="1:12" ht="13.5" customHeight="1">
      <c r="A150" s="228"/>
      <c r="B150" s="207" t="str">
        <f ca="1">IFERROR(_xludf.XLOOKUP(C150,[1]예산코드!D:D,[1]예산코드!A:A),"")</f>
        <v/>
      </c>
      <c r="C150" s="291"/>
      <c r="D150" s="236"/>
      <c r="E150" s="216"/>
      <c r="F150" s="463"/>
      <c r="G150" s="207"/>
      <c r="H150" s="463" t="str">
        <f>IFERROR(VLOOKUP($C150,[1]계약리스트!$F:$AD,15,FALSE),"")</f>
        <v/>
      </c>
      <c r="I150" s="463"/>
      <c r="J150" s="208">
        <f t="shared" si="27"/>
        <v>0</v>
      </c>
      <c r="K150" s="209" t="str">
        <f t="array" aca="1" ref="K150" ca="1">IFERROR(_xludf.IFS($H150="원천",$I150*3.3%*-1,$H150="원천/고용",SUM($I150*3.3%*-1,$I150*75%*0.8%*-1)),"")</f>
        <v/>
      </c>
      <c r="L150" s="210">
        <f t="shared" ca="1" si="26"/>
        <v>0</v>
      </c>
    </row>
    <row r="151" spans="1:12" ht="13.5" customHeight="1">
      <c r="A151" s="228"/>
      <c r="B151" s="207" t="str">
        <f ca="1">IFERROR(_xludf.XLOOKUP(C151,[1]예산코드!D:D,[1]예산코드!A:A),"")</f>
        <v/>
      </c>
      <c r="C151" s="291"/>
      <c r="D151" s="236"/>
      <c r="E151" s="216"/>
      <c r="F151" s="463"/>
      <c r="G151" s="207"/>
      <c r="H151" s="463" t="str">
        <f>IFERROR(VLOOKUP($C151,[1]계약리스트!$F:$AD,15,FALSE),"")</f>
        <v/>
      </c>
      <c r="I151" s="463"/>
      <c r="J151" s="208">
        <f t="shared" si="27"/>
        <v>0</v>
      </c>
      <c r="K151" s="209" t="str">
        <f t="array" aca="1" ref="K151" ca="1">IFERROR(_xludf.IFS($H151="원천",$I151*3.3%*-1,$H151="원천/고용",SUM($I151*3.3%*-1,$I151*75%*0.8%*-1)),"")</f>
        <v/>
      </c>
      <c r="L151" s="210">
        <f t="shared" ca="1" si="26"/>
        <v>0</v>
      </c>
    </row>
    <row r="152" spans="1:12" ht="13.5" customHeight="1">
      <c r="A152" s="228"/>
      <c r="B152" s="207" t="str">
        <f ca="1">IFERROR(_xludf.XLOOKUP(C152,[1]예산코드!D:D,[1]예산코드!A:A),"")</f>
        <v/>
      </c>
      <c r="C152" s="291"/>
      <c r="D152" s="236"/>
      <c r="E152" s="216"/>
      <c r="F152" s="463" t="str">
        <f>IFERROR(VLOOKUP($C152,[1]계약리스트!$F:$AD,2,FALSE),"")</f>
        <v/>
      </c>
      <c r="G152" s="207"/>
      <c r="H152" s="463" t="str">
        <f>IFERROR(VLOOKUP($C152,[1]계약리스트!$F:$AD,15,FALSE),"")</f>
        <v/>
      </c>
      <c r="I152" s="463"/>
      <c r="J152" s="208">
        <f t="shared" si="27"/>
        <v>0</v>
      </c>
      <c r="K152" s="209" t="str">
        <f t="array" aca="1" ref="K152" ca="1">IFERROR(_xludf.IFS($H152="원천",$I152*3.3%*-1,$H152="원천/고용",SUM($I152*3.3%*-1,$I152*75%*0.8%*-1)),"")</f>
        <v/>
      </c>
      <c r="L152" s="210">
        <f t="shared" ca="1" si="26"/>
        <v>0</v>
      </c>
    </row>
    <row r="153" spans="1:12" ht="13.5" customHeight="1">
      <c r="A153" s="228"/>
      <c r="B153" s="207" t="str">
        <f ca="1">IFERROR(_xludf.XLOOKUP(C153,[1]예산코드!D:D,[1]예산코드!A:A),"")</f>
        <v/>
      </c>
      <c r="C153" s="291"/>
      <c r="D153" s="236"/>
      <c r="E153" s="216"/>
      <c r="F153" s="463" t="str">
        <f>IFERROR(VLOOKUP($C153,[1]계약리스트!$F:$AD,2,FALSE),"")</f>
        <v/>
      </c>
      <c r="G153" s="207"/>
      <c r="H153" s="463" t="str">
        <f>IFERROR(VLOOKUP($C153,[1]계약리스트!$F:$AD,15,FALSE),"")</f>
        <v/>
      </c>
      <c r="I153" s="463"/>
      <c r="J153" s="208">
        <f t="shared" si="27"/>
        <v>0</v>
      </c>
      <c r="K153" s="209" t="str">
        <f t="array" aca="1" ref="K153" ca="1">IFERROR(_xludf.IFS($H153="원천",$I153*3.3%*-1,$H153="원천/고용",SUM($I153*3.3%*-1,$I153*75%*0.8%*-1)),"")</f>
        <v/>
      </c>
      <c r="L153" s="210">
        <f t="shared" ca="1" si="26"/>
        <v>0</v>
      </c>
    </row>
    <row r="154" spans="1:12" ht="13.5" customHeight="1">
      <c r="A154" s="228"/>
      <c r="B154" s="207" t="str">
        <f ca="1">IFERROR(_xludf.XLOOKUP(C154,[1]예산코드!D:D,[1]예산코드!A:A),"")</f>
        <v/>
      </c>
      <c r="C154" s="291"/>
      <c r="D154" s="236"/>
      <c r="E154" s="216"/>
      <c r="F154" s="463" t="str">
        <f>IFERROR(VLOOKUP($C154,[1]계약리스트!$F:$AD,2,FALSE),"")</f>
        <v/>
      </c>
      <c r="G154" s="207"/>
      <c r="H154" s="463" t="str">
        <f>IFERROR(VLOOKUP($C154,[1]계약리스트!$F:$AD,15,FALSE),"")</f>
        <v/>
      </c>
      <c r="I154" s="463"/>
      <c r="J154" s="208">
        <f t="shared" si="27"/>
        <v>0</v>
      </c>
      <c r="K154" s="209" t="str">
        <f t="array" aca="1" ref="K154" ca="1">IFERROR(_xludf.IFS($H154="원천",$I154*3.3%*-1,$H154="원천/고용",SUM($I154*3.3%*-1,$I154*75%*0.8%*-1)),"")</f>
        <v/>
      </c>
      <c r="L154" s="210">
        <f t="shared" ca="1" si="26"/>
        <v>0</v>
      </c>
    </row>
    <row r="155" spans="1:12" ht="13.5" customHeight="1">
      <c r="A155" s="228"/>
      <c r="B155" s="207" t="str">
        <f ca="1">IFERROR(_xludf.XLOOKUP(C155,[1]예산코드!D:D,[1]예산코드!A:A),"")</f>
        <v/>
      </c>
      <c r="C155" s="485"/>
      <c r="D155" s="236"/>
      <c r="E155" s="216"/>
      <c r="F155" s="463"/>
      <c r="G155" s="207"/>
      <c r="H155" s="463" t="str">
        <f>IFERROR(VLOOKUP($C155,[1]계약리스트!$F:$AD,15,FALSE),"")</f>
        <v/>
      </c>
      <c r="I155" s="463"/>
      <c r="J155" s="208">
        <f t="shared" si="27"/>
        <v>0</v>
      </c>
      <c r="K155" s="209" t="str">
        <f t="array" aca="1" ref="K155" ca="1">IFERROR(_xludf.IFS($H155="원천",$I155*3.3%*-1,$H155="원천/고용",SUM($I155*3.3%*-1,$I155*75%*0.8%*-1)),"")</f>
        <v/>
      </c>
      <c r="L155" s="210">
        <f t="shared" ref="L155:L160" ca="1" si="28">SUM(I155:K155)</f>
        <v>0</v>
      </c>
    </row>
    <row r="156" spans="1:12" ht="14.25" customHeight="1">
      <c r="A156" s="228"/>
      <c r="B156" s="207" t="str">
        <f ca="1">IFERROR(_xludf.XLOOKUP(C156,[1]예산코드!D:D,[1]예산코드!A:A),"")</f>
        <v/>
      </c>
      <c r="C156" s="485"/>
      <c r="D156" s="236"/>
      <c r="E156" s="216"/>
      <c r="F156" s="463"/>
      <c r="G156" s="207"/>
      <c r="H156" s="463" t="str">
        <f>IFERROR(VLOOKUP($C156,[1]계약리스트!$F:$AD,15,FALSE),"")</f>
        <v/>
      </c>
      <c r="I156" s="463"/>
      <c r="J156" s="208">
        <f t="shared" si="27"/>
        <v>0</v>
      </c>
      <c r="K156" s="209" t="str">
        <f t="array" aca="1" ref="K156" ca="1">IFERROR(_xludf.IFS($H156="원천",$I156*3.3%*-1,$H156="원천/고용",SUM($I156*3.3%*-1,$I156*75%*0.8%*-1)),"")</f>
        <v/>
      </c>
      <c r="L156" s="210">
        <f t="shared" ca="1" si="28"/>
        <v>0</v>
      </c>
    </row>
    <row r="157" spans="1:12" ht="13.5" customHeight="1">
      <c r="A157" s="228"/>
      <c r="B157" s="207" t="str">
        <f ca="1">IFERROR(_xludf.XLOOKUP(C157,[1]예산코드!D:D,[1]예산코드!A:A),"")</f>
        <v/>
      </c>
      <c r="C157" s="291"/>
      <c r="D157" s="236"/>
      <c r="E157" s="216"/>
      <c r="F157" s="463"/>
      <c r="G157" s="207"/>
      <c r="H157" s="463" t="str">
        <f>IFERROR(VLOOKUP($C157,[1]계약리스트!$F:$AD,15,FALSE),"")</f>
        <v/>
      </c>
      <c r="I157" s="463"/>
      <c r="J157" s="208">
        <f t="shared" si="27"/>
        <v>0</v>
      </c>
      <c r="K157" s="209" t="str">
        <f t="array" aca="1" ref="K157" ca="1">IFERROR(_xludf.IFS($H157="원천",$I157*3.3%*-1,$H157="원천/고용",SUM($I157*3.3%*-1,$I157*75%*0.8%*-1)),"")</f>
        <v/>
      </c>
      <c r="L157" s="210">
        <f t="shared" ca="1" si="28"/>
        <v>0</v>
      </c>
    </row>
    <row r="158" spans="1:12" ht="13.5" customHeight="1">
      <c r="A158" s="228"/>
      <c r="B158" s="207" t="str">
        <f ca="1">IFERROR(_xludf.XLOOKUP(C158,[1]예산코드!D:D,[1]예산코드!A:A),"")</f>
        <v/>
      </c>
      <c r="C158" s="291"/>
      <c r="D158" s="236"/>
      <c r="E158" s="216"/>
      <c r="F158" s="463"/>
      <c r="G158" s="207"/>
      <c r="H158" s="463" t="str">
        <f>IFERROR(VLOOKUP($C158,[1]계약리스트!$F:$AD,15,FALSE),"")</f>
        <v/>
      </c>
      <c r="I158" s="463"/>
      <c r="J158" s="208">
        <f t="shared" si="27"/>
        <v>0</v>
      </c>
      <c r="K158" s="209" t="str">
        <f t="array" aca="1" ref="K158" ca="1">IFERROR(_xludf.IFS($H158="원천",$I158*3.3%*-1,$H158="원천/고용",SUM($I158*3.3%*-1,$I158*75%*0.8%*-1)),"")</f>
        <v/>
      </c>
      <c r="L158" s="210">
        <f t="shared" ca="1" si="28"/>
        <v>0</v>
      </c>
    </row>
    <row r="159" spans="1:12" ht="13.5" customHeight="1">
      <c r="A159" s="228"/>
      <c r="B159" s="207" t="str">
        <f ca="1">IFERROR(_xludf.XLOOKUP(C159,[1]예산코드!D:D,[1]예산코드!A:A),"")</f>
        <v/>
      </c>
      <c r="C159" s="291"/>
      <c r="D159" s="236"/>
      <c r="E159" s="216"/>
      <c r="F159" s="463" t="str">
        <f>IFERROR(VLOOKUP($C159,[1]계약리스트!$F:$AD,2,FALSE),"")</f>
        <v/>
      </c>
      <c r="G159" s="207"/>
      <c r="H159" s="463" t="str">
        <f>IFERROR(VLOOKUP($C159,[1]계약리스트!$F:$AD,15,FALSE),"")</f>
        <v/>
      </c>
      <c r="I159" s="463"/>
      <c r="J159" s="208">
        <f t="shared" si="27"/>
        <v>0</v>
      </c>
      <c r="K159" s="209" t="str">
        <f t="array" aca="1" ref="K159" ca="1">IFERROR(_xludf.IFS($H159="원천",$I159*3.3%*-1,$H159="원천/고용",SUM($I159*3.3%*-1,$I159*75%*0.8%*-1)),"")</f>
        <v/>
      </c>
      <c r="L159" s="210">
        <f t="shared" ca="1" si="28"/>
        <v>0</v>
      </c>
    </row>
    <row r="160" spans="1:12" ht="13.5" customHeight="1">
      <c r="A160" s="228"/>
      <c r="B160" s="207" t="str">
        <f ca="1">IFERROR(_xludf.XLOOKUP(C160,[1]예산코드!D:D,[1]예산코드!A:A),"")</f>
        <v/>
      </c>
      <c r="C160" s="291"/>
      <c r="D160" s="236"/>
      <c r="E160" s="216"/>
      <c r="F160" s="463" t="str">
        <f>IFERROR(VLOOKUP($C160,[1]계약리스트!$F:$AD,2,FALSE),"")</f>
        <v/>
      </c>
      <c r="G160" s="207"/>
      <c r="H160" s="463" t="str">
        <f>IFERROR(VLOOKUP($C160,[1]계약리스트!$F:$AD,15,FALSE),"")</f>
        <v/>
      </c>
      <c r="I160" s="463"/>
      <c r="J160" s="208">
        <f t="shared" si="27"/>
        <v>0</v>
      </c>
      <c r="K160" s="209" t="str">
        <f t="array" aca="1" ref="K160" ca="1">IFERROR(_xludf.IFS($H160="원천",$I160*3.3%*-1,$H160="원천/고용",SUM($I160*3.3%*-1,$I160*75%*0.8%*-1)),"")</f>
        <v/>
      </c>
      <c r="L160" s="210">
        <f t="shared" ca="1" si="28"/>
        <v>0</v>
      </c>
    </row>
    <row r="161" spans="1:12" ht="13.5" customHeight="1">
      <c r="A161" s="228"/>
      <c r="B161" s="207" t="str">
        <f ca="1">IFERROR(_xludf.XLOOKUP(C161,[1]예산코드!D:D,[1]예산코드!A:A),"")</f>
        <v/>
      </c>
      <c r="C161" s="233"/>
      <c r="D161" s="212"/>
      <c r="E161" s="213"/>
      <c r="F161" s="463" t="str">
        <f>IFERROR(VLOOKUP($C161,[1]계약리스트!$F:$AD,2,FALSE),"")</f>
        <v/>
      </c>
      <c r="G161" s="207"/>
      <c r="H161" s="463" t="str">
        <f>IFERROR(VLOOKUP($C161,[1]계약리스트!$F:$AD,15,FALSE),"")</f>
        <v/>
      </c>
      <c r="I161" s="463"/>
      <c r="J161" s="208">
        <f t="shared" si="27"/>
        <v>0</v>
      </c>
      <c r="K161" s="209" t="str">
        <f t="array" aca="1" ref="K161" ca="1">IFERROR(_xludf.IFS($H161="원천",$I161*3.3%*-1,$H161="원천/고용",SUM($I161*3.3%*-1,$I161*75%*0.8%*-1)),"")</f>
        <v/>
      </c>
      <c r="L161" s="210">
        <f ca="1">SUM(I161:K161)</f>
        <v>0</v>
      </c>
    </row>
    <row r="162" spans="1:12" ht="14.25" customHeight="1">
      <c r="A162" s="228"/>
      <c r="B162" s="207" t="str">
        <f ca="1">IFERROR(_xludf.XLOOKUP(C162,[1]예산코드!D:D,[1]예산코드!A:A),"")</f>
        <v/>
      </c>
      <c r="C162" s="485"/>
      <c r="D162" s="236"/>
      <c r="E162" s="216"/>
      <c r="F162" s="463" t="str">
        <f>IFERROR(VLOOKUP($C162,[1]계약리스트!$F:$AD,2,FALSE),"")</f>
        <v/>
      </c>
      <c r="G162" s="207"/>
      <c r="H162" s="463" t="str">
        <f>IFERROR(VLOOKUP($C162,[1]계약리스트!$F:$AD,15,FALSE),"")</f>
        <v/>
      </c>
      <c r="I162" s="463"/>
      <c r="J162" s="208">
        <f t="shared" si="27"/>
        <v>0</v>
      </c>
      <c r="K162" s="209" t="str">
        <f t="array" aca="1" ref="K162" ca="1">IFERROR(_xludf.IFS($H162="원천",$I162*3.3%*-1,$H162="원천/고용",SUM($I162*3.3%*-1,$I162*75%*0.8%*-1)),"")</f>
        <v/>
      </c>
      <c r="L162" s="210">
        <f t="shared" ref="L162:L164" ca="1" si="29">SUM(I162:K162)</f>
        <v>0</v>
      </c>
    </row>
    <row r="163" spans="1:12" ht="13.5" customHeight="1">
      <c r="A163" s="228"/>
      <c r="B163" s="207" t="str">
        <f ca="1">IFERROR(_xludf.XLOOKUP(C163,[1]예산코드!D:D,[1]예산코드!A:A),"")</f>
        <v/>
      </c>
      <c r="C163" s="485"/>
      <c r="D163" s="236"/>
      <c r="E163" s="216"/>
      <c r="F163" s="463" t="str">
        <f>IFERROR(VLOOKUP($C163,[1]계약리스트!$F:$AD,2,FALSE),"")</f>
        <v/>
      </c>
      <c r="G163" s="207"/>
      <c r="H163" s="463" t="str">
        <f>IFERROR(VLOOKUP($C163,[1]계약리스트!$F:$AD,15,FALSE),"")</f>
        <v/>
      </c>
      <c r="I163" s="463"/>
      <c r="J163" s="208">
        <f t="shared" si="27"/>
        <v>0</v>
      </c>
      <c r="K163" s="209" t="str">
        <f t="array" aca="1" ref="K163" ca="1">IFERROR(_xludf.IFS($H163="원천",$I163*3.3%*-1,$H163="원천/고용",SUM($I163*3.3%*-1,$I163*75%*0.8%*-1)),"")</f>
        <v/>
      </c>
      <c r="L163" s="210">
        <f t="shared" ca="1" si="29"/>
        <v>0</v>
      </c>
    </row>
    <row r="164" spans="1:12" ht="13.5" customHeight="1">
      <c r="A164" s="228"/>
      <c r="B164" s="207" t="str">
        <f ca="1">IFERROR(_xludf.XLOOKUP(C164,[1]예산코드!D:D,[1]예산코드!A:A),"")</f>
        <v/>
      </c>
      <c r="C164" s="229"/>
      <c r="D164" s="236"/>
      <c r="E164" s="216"/>
      <c r="F164" s="463" t="str">
        <f>IFERROR(VLOOKUP($C164,[1]계약리스트!$F:$AD,2,FALSE),"")</f>
        <v/>
      </c>
      <c r="G164" s="207"/>
      <c r="H164" s="463" t="str">
        <f>IFERROR(VLOOKUP($C164,[1]계약리스트!$F:$AD,15,FALSE),"")</f>
        <v/>
      </c>
      <c r="I164" s="463"/>
      <c r="J164" s="208">
        <f t="shared" si="27"/>
        <v>0</v>
      </c>
      <c r="K164" s="209" t="str">
        <f t="array" aca="1" ref="K164" ca="1">IFERROR(_xludf.IFS($H164="원천",$I164*3.3%*-1,$H164="원천/고용",SUM($I164*3.3%*-1,$I164*75%*0.8%*-1)),"")</f>
        <v/>
      </c>
      <c r="L164" s="210">
        <f t="shared" ca="1" si="29"/>
        <v>0</v>
      </c>
    </row>
    <row r="165" spans="1:12" ht="13.5" customHeight="1">
      <c r="A165" s="228"/>
      <c r="B165" s="207" t="str">
        <f ca="1">IFERROR(_xludf.XLOOKUP(C165,[1]예산코드!D:D,[1]예산코드!A:A),"")</f>
        <v/>
      </c>
      <c r="C165" s="496"/>
      <c r="D165" s="236"/>
      <c r="E165" s="216"/>
      <c r="F165" s="463" t="str">
        <f>IFERROR(VLOOKUP($C165,[1]계약리스트!$F:$AD,2,FALSE),"")</f>
        <v/>
      </c>
      <c r="G165" s="207"/>
      <c r="H165" s="463" t="str">
        <f>IFERROR(VLOOKUP($C165,[1]계약리스트!$F:$AD,15,FALSE),"")</f>
        <v/>
      </c>
      <c r="I165" s="463"/>
      <c r="J165" s="208">
        <f t="shared" si="27"/>
        <v>0</v>
      </c>
      <c r="K165" s="209" t="str">
        <f t="array" aca="1" ref="K165" ca="1">IFERROR(_xludf.IFS($H165="원천",$I165*3.3%*-1,$H165="원천/고용",SUM($I165*3.3%*-1,$I165*75%*0.8%*-1)),"")</f>
        <v/>
      </c>
      <c r="L165" s="210">
        <f ca="1">SUM(I165:K165)</f>
        <v>0</v>
      </c>
    </row>
    <row r="166" spans="1:12" ht="13.5" customHeight="1">
      <c r="A166" s="228"/>
      <c r="B166" s="207" t="str">
        <f ca="1">IFERROR(_xludf.XLOOKUP(C166,[1]예산코드!D:D,[1]예산코드!A:A),"")</f>
        <v/>
      </c>
      <c r="C166" s="496"/>
      <c r="D166" s="236"/>
      <c r="E166" s="216"/>
      <c r="F166" s="463" t="str">
        <f>IFERROR(VLOOKUP($C166,[1]계약리스트!$F:$AD,2,FALSE),"")</f>
        <v/>
      </c>
      <c r="G166" s="207"/>
      <c r="H166" s="463" t="str">
        <f>IFERROR(VLOOKUP($C166,[1]계약리스트!$F:$AD,15,FALSE),"")</f>
        <v/>
      </c>
      <c r="I166" s="463"/>
      <c r="J166" s="208">
        <f t="shared" si="27"/>
        <v>0</v>
      </c>
      <c r="K166" s="209" t="str">
        <f t="array" aca="1" ref="K166" ca="1">IFERROR(_xludf.IFS($H166="원천",$I166*3.3%*-1,$H166="원천/고용",SUM($I166*3.3%*-1,$I166*75%*0.8%*-1)),"")</f>
        <v/>
      </c>
      <c r="L166" s="210">
        <f ca="1">SUM(I166:K166)</f>
        <v>0</v>
      </c>
    </row>
    <row r="167" spans="1:12" ht="13.5" customHeight="1">
      <c r="A167" s="231"/>
      <c r="B167" s="217" t="str">
        <f ca="1">IFERROR(_xludf.XLOOKUP(C167,[1]예산코드!D:D,[1]예산코드!A:A),"")</f>
        <v/>
      </c>
      <c r="C167" s="497"/>
      <c r="D167" s="237"/>
      <c r="E167" s="232"/>
      <c r="F167" s="468" t="str">
        <f>IFERROR(VLOOKUP($C167,[1]계약리스트!$F:$AD,2,FALSE),"")</f>
        <v/>
      </c>
      <c r="G167" s="217"/>
      <c r="H167" s="468" t="str">
        <f>IFERROR(VLOOKUP($C167,[1]계약리스트!$F:$AD,15,FALSE),"")</f>
        <v/>
      </c>
      <c r="I167" s="468"/>
      <c r="J167" s="220">
        <f t="shared" si="27"/>
        <v>0</v>
      </c>
      <c r="K167" s="221" t="str">
        <f t="array" aca="1" ref="K167" ca="1">IFERROR(_xludf.IFS($H167="원천",$I167*3.3%*-1,$H167="원천/고용",SUM($I167*3.3%*-1,$I167*75%*0.8%*-1)),"")</f>
        <v/>
      </c>
      <c r="L167" s="222">
        <f ca="1">SUM(I167:K167)</f>
        <v>0</v>
      </c>
    </row>
    <row r="170" spans="1:12" ht="19.5" customHeight="1">
      <c r="A170" s="198" t="s">
        <v>21</v>
      </c>
      <c r="B170" s="199"/>
      <c r="C170" s="199"/>
      <c r="D170" s="199"/>
      <c r="E170" s="199"/>
      <c r="F170" s="482"/>
      <c r="G170" s="202"/>
      <c r="H170" s="483"/>
      <c r="I170" s="461">
        <f>SUM(I172:I285)</f>
        <v>298765712</v>
      </c>
      <c r="J170" s="200">
        <f>SUM(J172:J285)</f>
        <v>10906170.000000002</v>
      </c>
      <c r="K170" s="200">
        <f ca="1">SUM(K172:K285)</f>
        <v>-902862.09</v>
      </c>
      <c r="L170" s="200">
        <f ca="1">SUM(L172:L285)</f>
        <v>308769019.91000003</v>
      </c>
    </row>
    <row r="171" spans="1:12" ht="19.5" customHeight="1">
      <c r="A171" s="203" t="s">
        <v>1130</v>
      </c>
      <c r="B171" s="204" t="s">
        <v>850</v>
      </c>
      <c r="C171" s="204" t="s">
        <v>519</v>
      </c>
      <c r="D171" s="205" t="s">
        <v>530</v>
      </c>
      <c r="E171" s="204" t="s">
        <v>1133</v>
      </c>
      <c r="F171" s="462" t="s">
        <v>569</v>
      </c>
      <c r="G171" s="204" t="s">
        <v>551</v>
      </c>
      <c r="H171" s="462" t="s">
        <v>561</v>
      </c>
      <c r="I171" s="462" t="s">
        <v>1139</v>
      </c>
      <c r="J171" s="204" t="s">
        <v>522</v>
      </c>
      <c r="K171" s="206" t="s">
        <v>1979</v>
      </c>
      <c r="L171" s="204" t="s">
        <v>508</v>
      </c>
    </row>
    <row r="172" spans="1:12" ht="13.5" customHeight="1">
      <c r="A172" s="207"/>
      <c r="B172" s="207">
        <v>500601</v>
      </c>
      <c r="C172" s="233" t="s">
        <v>869</v>
      </c>
      <c r="D172" s="236">
        <v>45698</v>
      </c>
      <c r="E172" s="213"/>
      <c r="F172" s="463"/>
      <c r="G172" s="207"/>
      <c r="H172" s="463" t="s">
        <v>539</v>
      </c>
      <c r="I172" s="463">
        <v>2308750</v>
      </c>
      <c r="J172" s="208">
        <v>0</v>
      </c>
      <c r="K172" s="209" t="s">
        <v>539</v>
      </c>
      <c r="L172" s="210">
        <v>2308750</v>
      </c>
    </row>
    <row r="173" spans="1:12" ht="13.5" customHeight="1">
      <c r="A173" s="207"/>
      <c r="B173" s="207" t="str">
        <f ca="1">IFERROR(_xludf.XLOOKUP(C173,[1]예산코드!D:D,[1]예산코드!A:A),"")</f>
        <v/>
      </c>
      <c r="C173" s="291" t="s">
        <v>859</v>
      </c>
      <c r="D173" s="236">
        <v>45698</v>
      </c>
      <c r="E173" s="213"/>
      <c r="F173" s="463"/>
      <c r="G173" s="207"/>
      <c r="H173" s="463" t="str">
        <f>IFERROR(VLOOKUP($C173,[1]계약리스트!$F:$AD,17,FALSE),"")</f>
        <v/>
      </c>
      <c r="I173" s="464">
        <v>719000</v>
      </c>
      <c r="J173" s="208">
        <f t="shared" ref="J173:J182" si="30">IFERROR(SUMIFS($I173,$H173,"*세금*")*10%,0)</f>
        <v>0</v>
      </c>
      <c r="K173" s="209" t="str">
        <f t="array" aca="1" ref="K173" ca="1">IFERROR(_xludf.IFS($H173="원천",$I173*3.3%*-1,$H173="원천/고용",SUM($I173*3.3%*-1,$I173*75%*0.8%*-1)),"")</f>
        <v/>
      </c>
      <c r="L173" s="210">
        <f t="shared" ref="L173:L181" ca="1" si="31">SUM(I173:K173)</f>
        <v>719000</v>
      </c>
    </row>
    <row r="174" spans="1:12" ht="13.5" customHeight="1">
      <c r="A174" s="207"/>
      <c r="B174" s="207" t="str">
        <f ca="1">IFERROR(_xludf.XLOOKUP(C174,[1]예산코드!D:D,[1]예산코드!A:A),"")</f>
        <v/>
      </c>
      <c r="C174" s="291" t="s">
        <v>1134</v>
      </c>
      <c r="D174" s="236">
        <v>45698</v>
      </c>
      <c r="E174" s="213"/>
      <c r="F174" s="463"/>
      <c r="G174" s="207"/>
      <c r="H174" s="463" t="str">
        <f>IFERROR(VLOOKUP($C174,[1]계약리스트!$F:$AD,17,FALSE),"")</f>
        <v/>
      </c>
      <c r="I174" s="464">
        <v>1750000</v>
      </c>
      <c r="J174" s="208">
        <f t="shared" si="30"/>
        <v>0</v>
      </c>
      <c r="K174" s="209" t="str">
        <f t="array" aca="1" ref="K174" ca="1">IFERROR(_xludf.IFS($H174="원천",$I174*3.3%*-1,$H174="원천/고용",SUM($I174*3.3%*-1,$I174*75%*0.8%*-1)),"")</f>
        <v/>
      </c>
      <c r="L174" s="210">
        <f t="shared" ca="1" si="31"/>
        <v>1750000</v>
      </c>
    </row>
    <row r="175" spans="1:12" ht="13.5" customHeight="1">
      <c r="A175" s="207"/>
      <c r="B175" s="207" t="str">
        <f ca="1">IFERROR(_xludf.XLOOKUP(C175,[1]예산코드!D:D,[1]예산코드!A:A),"")</f>
        <v/>
      </c>
      <c r="C175" s="291" t="s">
        <v>1140</v>
      </c>
      <c r="D175" s="236">
        <v>45698</v>
      </c>
      <c r="E175" s="213"/>
      <c r="F175" s="463"/>
      <c r="G175" s="207"/>
      <c r="H175" s="463" t="str">
        <f>IFERROR(VLOOKUP($C175,[1]계약리스트!$F:$AD,17,FALSE),"")</f>
        <v/>
      </c>
      <c r="I175" s="464">
        <v>363100</v>
      </c>
      <c r="J175" s="208">
        <f t="shared" si="30"/>
        <v>0</v>
      </c>
      <c r="K175" s="209" t="str">
        <f t="array" aca="1" ref="K175" ca="1">IFERROR(_xludf.IFS($H175="원천",$I175*3.3%*-1,$H175="원천/고용",SUM($I175*3.3%*-1,$I175*75%*0.8%*-1)),"")</f>
        <v/>
      </c>
      <c r="L175" s="210">
        <f t="shared" ca="1" si="31"/>
        <v>363100</v>
      </c>
    </row>
    <row r="176" spans="1:12" ht="13.5" customHeight="1">
      <c r="A176" s="207"/>
      <c r="B176" s="207" t="str">
        <f ca="1">IFERROR(_xludf.XLOOKUP(C176,[1]예산코드!D:D,[1]예산코드!A:A),"")</f>
        <v/>
      </c>
      <c r="C176" s="291" t="s">
        <v>876</v>
      </c>
      <c r="D176" s="236">
        <v>45698</v>
      </c>
      <c r="E176" s="213"/>
      <c r="F176" s="463"/>
      <c r="G176" s="207"/>
      <c r="H176" s="463" t="str">
        <f>IFERROR(VLOOKUP($C176,[1]계약리스트!$F:$AD,17,FALSE),"")</f>
        <v/>
      </c>
      <c r="I176" s="464">
        <v>27279607</v>
      </c>
      <c r="J176" s="208">
        <f t="shared" si="30"/>
        <v>0</v>
      </c>
      <c r="K176" s="209" t="str">
        <f t="array" aca="1" ref="K176" ca="1">IFERROR(_xludf.IFS($H176="원천",$I176*3.3%*-1,$H176="원천/고용",SUM($I176*3.3%*-1,$I176*75%*0.8%*-1)),"")</f>
        <v/>
      </c>
      <c r="L176" s="210">
        <f t="shared" ca="1" si="31"/>
        <v>27279607</v>
      </c>
    </row>
    <row r="177" spans="1:12" ht="13.5" customHeight="1">
      <c r="A177" s="207"/>
      <c r="B177" s="207" t="str">
        <f ca="1">IFERROR(_xludf.XLOOKUP(C177,[1]예산코드!D:D,[1]예산코드!A:A),"")</f>
        <v/>
      </c>
      <c r="C177" s="291" t="s">
        <v>1135</v>
      </c>
      <c r="D177" s="236">
        <v>45698</v>
      </c>
      <c r="E177" s="215"/>
      <c r="F177" s="463"/>
      <c r="G177" s="207"/>
      <c r="H177" s="463" t="str">
        <f>IFERROR(VLOOKUP($C177,[1]계약리스트!$F:$AD,17,FALSE),"")</f>
        <v/>
      </c>
      <c r="I177" s="464">
        <v>2079410</v>
      </c>
      <c r="J177" s="208">
        <f t="shared" si="30"/>
        <v>0</v>
      </c>
      <c r="K177" s="209" t="str">
        <f t="array" aca="1" ref="K177" ca="1">IFERROR(_xludf.IFS($H177="원천",$I177*3.3%*-1,$H177="원천/고용",SUM($I177*3.3%*-1,$I177*75%*0.8%*-1)),"")</f>
        <v/>
      </c>
      <c r="L177" s="210">
        <f t="shared" ca="1" si="31"/>
        <v>2079410</v>
      </c>
    </row>
    <row r="178" spans="1:12" ht="13.5" customHeight="1">
      <c r="A178" s="207"/>
      <c r="B178" s="207" t="str">
        <f ca="1">IFERROR(_xludf.XLOOKUP(C178,[1]예산코드!D:D,[1]예산코드!A:A),"")</f>
        <v/>
      </c>
      <c r="C178" s="291" t="s">
        <v>344</v>
      </c>
      <c r="D178" s="236">
        <v>45698</v>
      </c>
      <c r="E178" s="213"/>
      <c r="F178" s="463"/>
      <c r="G178" s="207"/>
      <c r="H178" s="463" t="str">
        <f>IFERROR(VLOOKUP($C178,[1]계약리스트!$F:$AD,17,FALSE),"")</f>
        <v/>
      </c>
      <c r="I178" s="464">
        <v>348821</v>
      </c>
      <c r="J178" s="208">
        <f t="shared" si="30"/>
        <v>0</v>
      </c>
      <c r="K178" s="209" t="str">
        <f t="array" aca="1" ref="K178" ca="1">IFERROR(_xludf.IFS($H178="원천",$I178*3.3%*-1,$H178="원천/고용",SUM($I178*3.3%*-1,$I178*75%*0.8%*-1)),"")</f>
        <v/>
      </c>
      <c r="L178" s="210">
        <f t="shared" ca="1" si="31"/>
        <v>348821</v>
      </c>
    </row>
    <row r="179" spans="1:12" ht="13.5" customHeight="1">
      <c r="A179" s="207"/>
      <c r="B179" s="207" t="str">
        <f ca="1">IFERROR(_xludf.XLOOKUP(C179,[1]예산코드!D:D,[1]예산코드!A:A),"")</f>
        <v/>
      </c>
      <c r="C179" s="406" t="s">
        <v>135</v>
      </c>
      <c r="D179" s="236">
        <v>45698</v>
      </c>
      <c r="E179" s="213"/>
      <c r="F179" s="463"/>
      <c r="G179" s="207"/>
      <c r="H179" s="463" t="str">
        <f>IFERROR(VLOOKUP($C179,[1]계약리스트!$F:$AD,17,FALSE),"")</f>
        <v/>
      </c>
      <c r="I179" s="464">
        <v>18300</v>
      </c>
      <c r="J179" s="208">
        <f t="shared" si="30"/>
        <v>0</v>
      </c>
      <c r="K179" s="209" t="str">
        <f t="array" aca="1" ref="K179" ca="1">IFERROR(_xludf.IFS($H179="원천",$I179*3.3%*-1,$H179="원천/고용",SUM($I179*3.3%*-1,$I179*75%*0.8%*-1)),"")</f>
        <v/>
      </c>
      <c r="L179" s="210">
        <f t="shared" ca="1" si="31"/>
        <v>18300</v>
      </c>
    </row>
    <row r="180" spans="1:12" ht="13.5" customHeight="1">
      <c r="A180" s="207"/>
      <c r="B180" s="207" t="str">
        <f ca="1">IFERROR(_xludf.XLOOKUP(C180,[1]예산코드!D:D,[1]예산코드!A:A),"")</f>
        <v/>
      </c>
      <c r="C180" s="407" t="s">
        <v>136</v>
      </c>
      <c r="D180" s="236">
        <v>45667</v>
      </c>
      <c r="E180" s="213"/>
      <c r="F180" s="463"/>
      <c r="G180" s="207"/>
      <c r="H180" s="463" t="str">
        <f>IFERROR(VLOOKUP($C180,[1]계약리스트!$F:$AD,17,FALSE),"")</f>
        <v/>
      </c>
      <c r="I180" s="464">
        <v>12716024</v>
      </c>
      <c r="J180" s="208">
        <f t="shared" si="30"/>
        <v>0</v>
      </c>
      <c r="K180" s="209" t="str">
        <f t="array" aca="1" ref="K180" ca="1">IFERROR(_xludf.IFS($H180="원천",$I180*3.3%*-1,$H180="원천/고용",SUM($I180*3.3%*-1,$I180*75%*0.8%*-1)),"")</f>
        <v/>
      </c>
      <c r="L180" s="210">
        <f t="shared" ca="1" si="31"/>
        <v>12716024</v>
      </c>
    </row>
    <row r="181" spans="1:12" ht="13.5" customHeight="1">
      <c r="A181" s="207"/>
      <c r="B181" s="207" t="str">
        <f ca="1">IFERROR(_xludf.XLOOKUP(C181,[1]예산코드!D:D,[1]예산코드!A:A),"")</f>
        <v/>
      </c>
      <c r="C181" s="408" t="s">
        <v>871</v>
      </c>
      <c r="D181" s="236">
        <v>45698</v>
      </c>
      <c r="E181" s="213"/>
      <c r="F181" s="463"/>
      <c r="G181" s="207"/>
      <c r="H181" s="463" t="str">
        <f>IFERROR(VLOOKUP($C181,[1]계약리스트!$F:$AD,17,FALSE),"")</f>
        <v/>
      </c>
      <c r="I181" s="464">
        <v>281670</v>
      </c>
      <c r="J181" s="208">
        <f t="shared" si="30"/>
        <v>0</v>
      </c>
      <c r="K181" s="209" t="str">
        <f t="array" aca="1" ref="K181" ca="1">IFERROR(_xludf.IFS($H181="원천",$I181*3.3%*-1,$H181="원천/고용",SUM($I181*3.3%*-1,$I181*75%*0.8%*-1)),"")</f>
        <v/>
      </c>
      <c r="L181" s="210">
        <f t="shared" ca="1" si="31"/>
        <v>281670</v>
      </c>
    </row>
    <row r="182" spans="1:12" ht="13.5" customHeight="1">
      <c r="A182" s="228"/>
      <c r="B182" s="207" t="str">
        <f ca="1">IFERROR(_xludf.XLOOKUP(C182,[1]예산코드!D:D,[1]예산코드!A:A),"")</f>
        <v/>
      </c>
      <c r="C182" s="291" t="s">
        <v>1416</v>
      </c>
      <c r="D182" s="212">
        <v>45698</v>
      </c>
      <c r="E182" s="216"/>
      <c r="F182" s="463" t="str">
        <f>IFERROR(VLOOKUP($C182,[1]계약리스트!$F:$AD,2,FALSE),"")</f>
        <v/>
      </c>
      <c r="G182" s="207"/>
      <c r="H182" s="463" t="str">
        <f>IFERROR(VLOOKUP($C182,[1]계약리스트!$F:$AD,17,FALSE),"")</f>
        <v/>
      </c>
      <c r="I182" s="463">
        <v>1152360</v>
      </c>
      <c r="J182" s="208">
        <f t="shared" si="30"/>
        <v>0</v>
      </c>
      <c r="K182" s="209" t="str">
        <f t="array" aca="1" ref="K182" ca="1">IFERROR(_xludf.IFS($H182="원천",$I182*3.3%*-1,$H182="원천/고용",SUM($I182*3.3%*-1,$I182*75%*0.8%*-1)),"")</f>
        <v/>
      </c>
      <c r="L182" s="210">
        <f ca="1">SUM(I182:K182)</f>
        <v>1152360</v>
      </c>
    </row>
    <row r="183" spans="1:12" ht="13.5" customHeight="1">
      <c r="A183" s="207" t="s">
        <v>1636</v>
      </c>
      <c r="B183" s="207">
        <v>500109</v>
      </c>
      <c r="C183" s="233" t="s">
        <v>1007</v>
      </c>
      <c r="D183" s="212">
        <v>45667</v>
      </c>
      <c r="E183" s="216"/>
      <c r="F183" s="463" t="s">
        <v>635</v>
      </c>
      <c r="G183" s="207"/>
      <c r="H183" s="463" t="s">
        <v>1317</v>
      </c>
      <c r="I183" s="463">
        <v>3339000</v>
      </c>
      <c r="J183" s="208">
        <v>0</v>
      </c>
      <c r="K183" s="209">
        <v>-130221</v>
      </c>
      <c r="L183" s="210">
        <v>3208779</v>
      </c>
    </row>
    <row r="184" spans="1:12" ht="13.5" customHeight="1">
      <c r="A184" s="207" t="s">
        <v>193</v>
      </c>
      <c r="B184" s="207">
        <v>500109</v>
      </c>
      <c r="C184" s="233" t="s">
        <v>1007</v>
      </c>
      <c r="D184" s="212">
        <v>45698</v>
      </c>
      <c r="E184" s="216"/>
      <c r="F184" s="463" t="s">
        <v>635</v>
      </c>
      <c r="G184" s="207"/>
      <c r="H184" s="463" t="s">
        <v>1317</v>
      </c>
      <c r="I184" s="463">
        <v>4500000</v>
      </c>
      <c r="J184" s="208">
        <v>0</v>
      </c>
      <c r="K184" s="209">
        <v>-175500</v>
      </c>
      <c r="L184" s="210">
        <v>4324500</v>
      </c>
    </row>
    <row r="185" spans="1:12" ht="13.5" customHeight="1">
      <c r="A185" s="207" t="s">
        <v>193</v>
      </c>
      <c r="B185" s="207">
        <v>500106</v>
      </c>
      <c r="C185" s="233" t="s">
        <v>1305</v>
      </c>
      <c r="D185" s="212">
        <v>45698</v>
      </c>
      <c r="E185" s="216"/>
      <c r="F185" s="463" t="s">
        <v>605</v>
      </c>
      <c r="G185" s="207"/>
      <c r="H185" s="463" t="s">
        <v>1317</v>
      </c>
      <c r="I185" s="463">
        <v>5000000</v>
      </c>
      <c r="J185" s="208">
        <v>0</v>
      </c>
      <c r="K185" s="209">
        <v>-195000</v>
      </c>
      <c r="L185" s="210">
        <v>4805000</v>
      </c>
    </row>
    <row r="186" spans="1:12" ht="13.5" customHeight="1">
      <c r="A186" s="207" t="s">
        <v>1636</v>
      </c>
      <c r="B186" s="207">
        <v>500117</v>
      </c>
      <c r="C186" s="233" t="s">
        <v>1323</v>
      </c>
      <c r="D186" s="212">
        <v>45667</v>
      </c>
      <c r="E186" s="216"/>
      <c r="F186" s="463" t="s">
        <v>680</v>
      </c>
      <c r="G186" s="207"/>
      <c r="H186" s="463" t="s">
        <v>1317</v>
      </c>
      <c r="I186" s="463">
        <v>1807000</v>
      </c>
      <c r="J186" s="208">
        <v>0</v>
      </c>
      <c r="K186" s="209">
        <v>-70473</v>
      </c>
      <c r="L186" s="210">
        <v>1736527</v>
      </c>
    </row>
    <row r="187" spans="1:12" ht="13.5" customHeight="1">
      <c r="A187" s="214" t="s">
        <v>193</v>
      </c>
      <c r="B187" s="207">
        <v>500117</v>
      </c>
      <c r="C187" s="233" t="s">
        <v>1323</v>
      </c>
      <c r="D187" s="212">
        <v>45698</v>
      </c>
      <c r="E187" s="216"/>
      <c r="F187" s="463" t="s">
        <v>680</v>
      </c>
      <c r="G187" s="207"/>
      <c r="H187" s="463" t="s">
        <v>1317</v>
      </c>
      <c r="I187" s="463">
        <v>3500000</v>
      </c>
      <c r="J187" s="208">
        <v>0</v>
      </c>
      <c r="K187" s="209">
        <v>-136500</v>
      </c>
      <c r="L187" s="210">
        <v>3363500</v>
      </c>
    </row>
    <row r="188" spans="1:12" ht="13.5" customHeight="1">
      <c r="A188" s="207" t="s">
        <v>1636</v>
      </c>
      <c r="B188" s="207">
        <v>500118</v>
      </c>
      <c r="C188" s="233" t="s">
        <v>1365</v>
      </c>
      <c r="D188" s="212">
        <v>45667</v>
      </c>
      <c r="E188" s="216"/>
      <c r="F188" s="463" t="s">
        <v>724</v>
      </c>
      <c r="G188" s="207"/>
      <c r="H188" s="463" t="s">
        <v>1317</v>
      </c>
      <c r="I188" s="464">
        <v>3953000</v>
      </c>
      <c r="J188" s="208">
        <v>0</v>
      </c>
      <c r="K188" s="209">
        <v>-154167</v>
      </c>
      <c r="L188" s="210">
        <v>3798833</v>
      </c>
    </row>
    <row r="189" spans="1:12" ht="13.5" customHeight="1">
      <c r="A189" s="228" t="s">
        <v>1733</v>
      </c>
      <c r="B189" s="207" t="str">
        <f ca="1">IFERROR(_xludf.XLOOKUP(C189,[1]예산코드!D:D,[1]예산코드!A:A),"")</f>
        <v/>
      </c>
      <c r="C189" s="291" t="s">
        <v>1051</v>
      </c>
      <c r="D189" s="236">
        <v>45703</v>
      </c>
      <c r="E189" s="216"/>
      <c r="F189" s="463"/>
      <c r="G189" s="207"/>
      <c r="H189" s="463" t="str">
        <f>IFERROR(VLOOKUP($C189,[1]계약리스트!$F:$AD,15,FALSE),"")</f>
        <v>세금계산서</v>
      </c>
      <c r="I189" s="463">
        <v>8000000</v>
      </c>
      <c r="J189" s="208">
        <f t="shared" ref="J189:J190" si="32">IFERROR(SUMIFS($I189,$H189,"*세금*")*10%,0)</f>
        <v>800000</v>
      </c>
      <c r="K189" s="209" t="str">
        <f t="array" aca="1" ref="K189" ca="1">IFERROR(_xludf.IFS($H189="원천",$I189*3.3%*-1,$H189="원천/고용",SUM($I189*3.3%*-1,$I189*75%*0.8%*-1)),"")</f>
        <v/>
      </c>
      <c r="L189" s="210">
        <f ca="1">SUM(I189:K189)</f>
        <v>8800000</v>
      </c>
    </row>
    <row r="190" spans="1:12" ht="13.5" customHeight="1">
      <c r="A190" s="228" t="s">
        <v>1482</v>
      </c>
      <c r="B190" s="207" t="str">
        <f ca="1">IFERROR(_xludf.XLOOKUP(C190,[1]예산코드!D:D,[1]예산코드!A:A),"")</f>
        <v/>
      </c>
      <c r="C190" s="291" t="s">
        <v>1355</v>
      </c>
      <c r="D190" s="212">
        <v>45706</v>
      </c>
      <c r="E190" s="213" t="s">
        <v>1278</v>
      </c>
      <c r="F190" s="463" t="str">
        <f>IFERROR(VLOOKUP($C190,[1]계약리스트!$F:$AD,2,FALSE),"")</f>
        <v>㈜기브온</v>
      </c>
      <c r="G190" s="207"/>
      <c r="H190" s="463" t="str">
        <f>IFERROR(VLOOKUP($C190,[1]계약리스트!$F:$AD,15,FALSE),"")</f>
        <v>세금계산서</v>
      </c>
      <c r="I190" s="463">
        <v>2837600</v>
      </c>
      <c r="J190" s="208">
        <f t="shared" si="32"/>
        <v>283760</v>
      </c>
      <c r="K190" s="209" t="str">
        <f t="array" aca="1" ref="K190" ca="1">IFERROR(_xludf.IFS($H190="원천",$I190*3.3%*-1,$H190="원천/고용",SUM($I190*3.3%*-1,$I190*75%*0.8%*-1)),"")</f>
        <v/>
      </c>
      <c r="L190" s="210">
        <f ca="1">SUM(I190:K190)</f>
        <v>3121360</v>
      </c>
    </row>
    <row r="191" spans="1:12" ht="13.5" customHeight="1">
      <c r="A191" s="228" t="s">
        <v>1482</v>
      </c>
      <c r="B191" s="207">
        <v>502202</v>
      </c>
      <c r="C191" s="291" t="s">
        <v>1384</v>
      </c>
      <c r="D191" s="212">
        <v>45706</v>
      </c>
      <c r="E191" s="213"/>
      <c r="F191" s="463" t="s">
        <v>1088</v>
      </c>
      <c r="G191" s="207"/>
      <c r="H191" s="463" t="s">
        <v>821</v>
      </c>
      <c r="I191" s="467">
        <v>2750000</v>
      </c>
      <c r="J191" s="208">
        <v>275000</v>
      </c>
      <c r="K191" s="209" t="s">
        <v>539</v>
      </c>
      <c r="L191" s="210">
        <v>3025000</v>
      </c>
    </row>
    <row r="192" spans="1:12" ht="13.5" customHeight="1">
      <c r="A192" s="228" t="s">
        <v>1482</v>
      </c>
      <c r="B192" s="207">
        <v>500605</v>
      </c>
      <c r="C192" s="233" t="s">
        <v>876</v>
      </c>
      <c r="D192" s="212">
        <v>45706</v>
      </c>
      <c r="E192" s="216"/>
      <c r="F192" s="463" t="s">
        <v>760</v>
      </c>
      <c r="G192" s="207"/>
      <c r="H192" s="463" t="s">
        <v>1317</v>
      </c>
      <c r="I192" s="460">
        <v>527650</v>
      </c>
      <c r="J192" s="208">
        <v>0</v>
      </c>
      <c r="K192" s="209">
        <v>-20578.350000000002</v>
      </c>
      <c r="L192" s="210">
        <v>507071.65</v>
      </c>
    </row>
    <row r="193" spans="1:17" ht="13.5" customHeight="1">
      <c r="A193" s="228" t="s">
        <v>1482</v>
      </c>
      <c r="B193" s="207">
        <v>500605</v>
      </c>
      <c r="C193" s="233" t="s">
        <v>876</v>
      </c>
      <c r="D193" s="212">
        <v>45706</v>
      </c>
      <c r="E193" s="216"/>
      <c r="F193" s="463" t="s">
        <v>740</v>
      </c>
      <c r="G193" s="207"/>
      <c r="H193" s="463" t="s">
        <v>1317</v>
      </c>
      <c r="I193" s="464">
        <v>523660</v>
      </c>
      <c r="J193" s="208">
        <v>0</v>
      </c>
      <c r="K193" s="209">
        <v>-20422.740000000002</v>
      </c>
      <c r="L193" s="210">
        <v>503237.26</v>
      </c>
    </row>
    <row r="194" spans="1:17" ht="13.5" customHeight="1">
      <c r="A194" s="228" t="s">
        <v>1482</v>
      </c>
      <c r="B194" s="207">
        <v>500605</v>
      </c>
      <c r="C194" s="233" t="s">
        <v>876</v>
      </c>
      <c r="D194" s="212">
        <v>45706</v>
      </c>
      <c r="E194" s="216"/>
      <c r="F194" s="463" t="s">
        <v>1307</v>
      </c>
      <c r="G194" s="207"/>
      <c r="H194" s="463" t="s">
        <v>821</v>
      </c>
      <c r="I194" s="464">
        <v>488900</v>
      </c>
      <c r="J194" s="208">
        <v>48890</v>
      </c>
      <c r="K194" s="209"/>
      <c r="L194" s="210">
        <v>537790</v>
      </c>
    </row>
    <row r="195" spans="1:17" ht="13.5" customHeight="1">
      <c r="A195" s="207" t="s">
        <v>185</v>
      </c>
      <c r="B195" s="207" t="str">
        <f ca="1">IFERROR(_xludf.XLOOKUP(C195,[1]예산코드!D:D,[1]예산코드!A:A),"")</f>
        <v/>
      </c>
      <c r="C195" s="291" t="s">
        <v>1421</v>
      </c>
      <c r="D195" s="212">
        <v>45712</v>
      </c>
      <c r="E195" s="235" t="s">
        <v>89</v>
      </c>
      <c r="F195" s="463" t="str">
        <f>IFERROR(VLOOKUP($C195,[1]계약리스트!$F:$AD,2,FALSE),"")</f>
        <v>㈜아울리크루</v>
      </c>
      <c r="G195" s="207"/>
      <c r="H195" s="463" t="str">
        <f>IFERROR(VLOOKUP($C195,[1]계약리스트!$F:$AD,15,FALSE),"")</f>
        <v>세금계산서</v>
      </c>
      <c r="I195" s="463">
        <v>100000000</v>
      </c>
      <c r="J195" s="208">
        <f>IFERROR(SUMIFS(#REF!,$H195,"*세금*")*10%,0)</f>
        <v>0</v>
      </c>
      <c r="K195" s="209" t="str">
        <f t="array" aca="1" ref="K195" ca="1">IFERROR(_xludf.IFS($H195="원천",#REF!*3.3%*-1,$H195="원천/고용",SUM(#REF!*3.3%*-1,#REF!*75%*0.8%*-1)),"")</f>
        <v/>
      </c>
      <c r="L195" s="210">
        <f ca="1">SUM(I195:K195)</f>
        <v>100000000</v>
      </c>
      <c r="N195" s="211"/>
      <c r="O195" s="484"/>
      <c r="P195" s="226"/>
      <c r="Q195" s="226"/>
    </row>
    <row r="196" spans="1:17" ht="13.5" customHeight="1">
      <c r="A196" s="207" t="s">
        <v>202</v>
      </c>
      <c r="B196" s="207" t="str">
        <f ca="1">IFERROR(_xludf.XLOOKUP(C196,[1]예산코드!D:D,[1]예산코드!A:A),"")</f>
        <v/>
      </c>
      <c r="C196" s="291" t="s">
        <v>1086</v>
      </c>
      <c r="D196" s="212">
        <v>45713</v>
      </c>
      <c r="E196" s="235" t="s">
        <v>1807</v>
      </c>
      <c r="F196" s="463" t="str">
        <f>IFERROR(VLOOKUP($C196,[1]계약리스트!$F:$AD,2,FALSE),"")</f>
        <v>이의종</v>
      </c>
      <c r="G196" s="207"/>
      <c r="H196" s="463" t="str">
        <f>IFERROR(VLOOKUP($C196,[1]계약리스트!$F:$AD,15,FALSE),"")</f>
        <v>원천/고용</v>
      </c>
      <c r="I196" s="215">
        <v>4300000</v>
      </c>
      <c r="J196" s="208">
        <f>IFERROR(SUMIFS($I196,$H196,"*세금*")*10%,0)</f>
        <v>0</v>
      </c>
      <c r="K196" s="209" t="str">
        <f t="array" aca="1" ref="K196" ca="1">IFERROR(_xludf.IFS($H196="원천",$I196*3.3%*-1,$H196="원천/고용",SUM($I196*3.3%*-1,$I196*75%*0.8%*-1)),"")</f>
        <v/>
      </c>
      <c r="L196" s="210">
        <f ca="1">SUM(I196:K196)</f>
        <v>4300000</v>
      </c>
      <c r="N196" s="211"/>
      <c r="P196" s="226"/>
      <c r="Q196" s="226"/>
    </row>
    <row r="197" spans="1:17" ht="13.5" customHeight="1">
      <c r="A197" s="207" t="s">
        <v>202</v>
      </c>
      <c r="B197" s="207" t="str">
        <f ca="1">IFERROR(_xludf.XLOOKUP(C197,[1]예산코드!D:D,[1]예산코드!A:A),"")</f>
        <v/>
      </c>
      <c r="C197" s="291" t="s">
        <v>978</v>
      </c>
      <c r="D197" s="212">
        <v>45713</v>
      </c>
      <c r="E197" s="235" t="s">
        <v>1960</v>
      </c>
      <c r="F197" s="463" t="str">
        <f>IFERROR(VLOOKUP($C197,[1]계약리스트!$F:$AD,2,FALSE),"")</f>
        <v>소남이섬 주식회사</v>
      </c>
      <c r="G197" s="207"/>
      <c r="H197" s="463" t="str">
        <f>IFERROR(VLOOKUP($C197,[1]계약리스트!$F:$AD,15,FALSE),"")</f>
        <v>세금계산서</v>
      </c>
      <c r="I197" s="463">
        <v>14000000</v>
      </c>
      <c r="J197" s="208">
        <f>IFERROR(SUMIFS($I197,$H197,"*세금*")*10%,0)</f>
        <v>1400000</v>
      </c>
      <c r="K197" s="209" t="str">
        <f t="array" aca="1" ref="K197" ca="1">IFERROR(_xludf.IFS($H197="원천",$I197*3.3%*-1,$H197="원천/고용",SUM($I197*3.3%*-1,$I197*75%*0.8%*-1)),"")</f>
        <v/>
      </c>
      <c r="L197" s="210">
        <f t="shared" ref="L197:L198" ca="1" si="33">SUM(I197:K197)</f>
        <v>15400000</v>
      </c>
    </row>
    <row r="198" spans="1:17" ht="13.5" customHeight="1">
      <c r="A198" s="207" t="s">
        <v>202</v>
      </c>
      <c r="B198" s="207" t="str">
        <f ca="1">IFERROR(_xludf.XLOOKUP(C198,[1]예산코드!D:D,[1]예산코드!A:A),"")</f>
        <v/>
      </c>
      <c r="C198" s="291" t="s">
        <v>919</v>
      </c>
      <c r="D198" s="212">
        <v>45713</v>
      </c>
      <c r="E198" s="235" t="s">
        <v>1823</v>
      </c>
      <c r="F198" s="463" t="str">
        <f>IFERROR(VLOOKUP($C198,[1]계약리스트!$F:$AD,2,FALSE),"")</f>
        <v>㈜ 플로팅플로우</v>
      </c>
      <c r="G198" s="207"/>
      <c r="H198" s="463" t="str">
        <f>IFERROR(VLOOKUP($C198,[1]계약리스트!$F:$AD,15,FALSE),"")</f>
        <v>세금계산서</v>
      </c>
      <c r="I198" s="464">
        <v>2000000</v>
      </c>
      <c r="J198" s="208">
        <f>IFERROR(SUMIFS($I198,$H198,"*세금*")*10%,0)</f>
        <v>200000</v>
      </c>
      <c r="K198" s="209" t="str">
        <f t="array" aca="1" ref="K198" ca="1">IFERROR(_xludf.IFS($H198="원천",$I198*3.3%*-1,$H198="원천/고용",SUM($I198*3.3%*-1,$I198*75%*0.8%*-1)),"")</f>
        <v/>
      </c>
      <c r="L198" s="210">
        <f t="shared" ca="1" si="33"/>
        <v>2200000</v>
      </c>
    </row>
    <row r="199" spans="1:17" ht="13.5" customHeight="1">
      <c r="A199" s="214" t="s">
        <v>216</v>
      </c>
      <c r="B199" s="207" t="str">
        <f ca="1">IFERROR(_xludf.XLOOKUP(C199,[1]예산코드!D:D,[1]예산코드!A:A),"")</f>
        <v/>
      </c>
      <c r="C199" s="291" t="s">
        <v>1026</v>
      </c>
      <c r="D199" s="212">
        <v>45714</v>
      </c>
      <c r="E199" s="235" t="s">
        <v>2063</v>
      </c>
      <c r="F199" s="463"/>
      <c r="G199" s="207"/>
      <c r="H199" s="463"/>
      <c r="I199" s="463">
        <v>6500000</v>
      </c>
      <c r="J199" s="208">
        <v>650000</v>
      </c>
      <c r="K199" s="209" t="str">
        <f t="array" aca="1" ref="K199" ca="1">IFERROR(_xludf.IFS($H199="원천",$I199*3.3%*-1,$H199="원천/고용",SUM($I199*3.3%*-1,$I199*75%*0.8%*-1)),"")</f>
        <v/>
      </c>
      <c r="L199" s="210">
        <f ca="1">SUM(I199:K199)</f>
        <v>7150000</v>
      </c>
      <c r="N199" s="211"/>
      <c r="P199" s="226"/>
      <c r="Q199" s="226"/>
    </row>
    <row r="200" spans="1:17" ht="13.5" customHeight="1">
      <c r="A200" s="214" t="s">
        <v>216</v>
      </c>
      <c r="B200" s="207" t="str">
        <f ca="1">IFERROR(_xludf.XLOOKUP(C200,[1]예산코드!D:D,[1]예산코드!A:A),"")</f>
        <v/>
      </c>
      <c r="C200" s="291" t="s">
        <v>140</v>
      </c>
      <c r="D200" s="212">
        <v>45714</v>
      </c>
      <c r="E200" s="235" t="s">
        <v>1810</v>
      </c>
      <c r="F200" s="463" t="str">
        <f>IFERROR(VLOOKUP($C200,[1]계약리스트!$F:$AD,2,FALSE),"")</f>
        <v/>
      </c>
      <c r="G200" s="207"/>
      <c r="H200" s="463" t="str">
        <f>IFERROR(VLOOKUP($C200,[1]계약리스트!$F:$AD,15,FALSE),"")</f>
        <v/>
      </c>
      <c r="I200" s="463">
        <v>2800000</v>
      </c>
      <c r="J200" s="208">
        <v>280000</v>
      </c>
      <c r="K200" s="209" t="str">
        <f t="array" aca="1" ref="K200" ca="1">IFERROR(_xludf.IFS($H200="원천",$I200*3.3%*-1,$H200="원천/고용",SUM($I200*3.3%*-1,$I200*75%*0.8%*-1)),"")</f>
        <v/>
      </c>
      <c r="L200" s="210">
        <f ca="1">SUM(I200:K200)</f>
        <v>3080000</v>
      </c>
      <c r="N200" s="211"/>
      <c r="P200" s="226"/>
      <c r="Q200" s="226"/>
    </row>
    <row r="201" spans="1:17" ht="13.5" customHeight="1">
      <c r="A201" s="214" t="s">
        <v>216</v>
      </c>
      <c r="B201" s="207" t="str">
        <f ca="1">IFERROR(_xludf.XLOOKUP(C201,[1]예산코드!D:D,[1]예산코드!A:A),"")</f>
        <v/>
      </c>
      <c r="C201" s="291" t="s">
        <v>984</v>
      </c>
      <c r="D201" s="212">
        <v>45714</v>
      </c>
      <c r="E201" s="235" t="s">
        <v>22</v>
      </c>
      <c r="F201" s="463" t="str">
        <f>IFERROR(VLOOKUP($C201,[1]계약리스트!$F:$AD,2,FALSE),"")</f>
        <v>주식회사 콜롬버스</v>
      </c>
      <c r="G201" s="207"/>
      <c r="H201" s="463" t="str">
        <f>IFERROR(VLOOKUP($C201,[1]계약리스트!$F:$AD,15,FALSE),"")</f>
        <v>세금계산서</v>
      </c>
      <c r="I201" s="463">
        <v>2000000</v>
      </c>
      <c r="J201" s="208">
        <f>IFERROR(SUMIFS($I201,$H201,"*세금*")*10%,0)</f>
        <v>200000</v>
      </c>
      <c r="K201" s="209" t="str">
        <f t="array" aca="1" ref="K201" ca="1">IFERROR(_xludf.IFS($H201="원천",$I201*3.3%*-1,$H201="원천/고용",SUM($I201*3.3%*-1,$I201*75%*0.8%*-1)),"")</f>
        <v/>
      </c>
      <c r="L201" s="210">
        <f t="shared" ref="L201:L202" ca="1" si="34">SUM(I201:K201)</f>
        <v>2200000</v>
      </c>
      <c r="N201" s="211"/>
      <c r="P201" s="226"/>
      <c r="Q201" s="226"/>
    </row>
    <row r="202" spans="1:17" ht="13.5" customHeight="1">
      <c r="A202" s="214" t="s">
        <v>216</v>
      </c>
      <c r="B202" s="207" t="str">
        <f ca="1">IFERROR(_xludf.XLOOKUP(C202,[1]예산코드!D:D,[1]예산코드!A:A),"")</f>
        <v/>
      </c>
      <c r="C202" s="291" t="s">
        <v>1030</v>
      </c>
      <c r="D202" s="212">
        <v>45714</v>
      </c>
      <c r="E202" s="235" t="s">
        <v>1997</v>
      </c>
      <c r="F202" s="463" t="str">
        <f>IFERROR(VLOOKUP($C202,[1]계약리스트!$F:$AD,2,FALSE),"")</f>
        <v/>
      </c>
      <c r="G202" s="207"/>
      <c r="H202" s="463" t="str">
        <f>IFERROR(VLOOKUP($C202,[1]계약리스트!$F:$AD,15,FALSE),"")</f>
        <v/>
      </c>
      <c r="I202" s="463">
        <v>1636365</v>
      </c>
      <c r="J202" s="208">
        <v>163635</v>
      </c>
      <c r="K202" s="209" t="str">
        <f t="array" aca="1" ref="K202" ca="1">IFERROR(_xludf.IFS($H202="원천",$I202*3.3%*-1,$H202="원천/고용",SUM($I202*3.3%*-1,$I202*75%*0.8%*-1)),"")</f>
        <v/>
      </c>
      <c r="L202" s="210">
        <f t="shared" ca="1" si="34"/>
        <v>1800000</v>
      </c>
      <c r="N202" s="211"/>
      <c r="P202" s="226"/>
      <c r="Q202" s="226"/>
    </row>
    <row r="203" spans="1:17" ht="13.5" customHeight="1">
      <c r="A203" s="214" t="s">
        <v>216</v>
      </c>
      <c r="B203" s="207" t="str">
        <f ca="1">IFERROR(_xludf.XLOOKUP(C203,[1]예산코드!D:D,[1]예산코드!A:A),"")</f>
        <v/>
      </c>
      <c r="C203" s="291" t="s">
        <v>919</v>
      </c>
      <c r="D203" s="212">
        <v>45714</v>
      </c>
      <c r="E203" s="235" t="s">
        <v>111</v>
      </c>
      <c r="F203" s="463" t="s">
        <v>742</v>
      </c>
      <c r="G203" s="207"/>
      <c r="H203" s="463" t="s">
        <v>1317</v>
      </c>
      <c r="I203" s="464">
        <v>200000</v>
      </c>
      <c r="J203" s="208">
        <f t="shared" ref="J203:J208" si="35">IFERROR(SUMIFS($I203,$H203,"*세금*")*10%,0)</f>
        <v>0</v>
      </c>
      <c r="K203" s="209" t="str">
        <f t="array" aca="1" ref="K203" ca="1">IFERROR(_xludf.IFS($H203="원천",$I203*3.3%*-1,$H203="원천/고용",SUM($I203*3.3%*-1,$I203*75%*0.8%*-1)),"")</f>
        <v/>
      </c>
      <c r="L203" s="210">
        <f ca="1">SUM(I203:K203)</f>
        <v>200000</v>
      </c>
    </row>
    <row r="204" spans="1:17" ht="13.5" customHeight="1">
      <c r="A204" s="214" t="s">
        <v>216</v>
      </c>
      <c r="B204" s="207" t="str">
        <f ca="1">IFERROR(_xludf.XLOOKUP(C204,[1]예산코드!D:D,[1]예산코드!A:A),"")</f>
        <v/>
      </c>
      <c r="C204" s="291" t="s">
        <v>625</v>
      </c>
      <c r="D204" s="212">
        <v>45714</v>
      </c>
      <c r="E204" s="235" t="s">
        <v>1804</v>
      </c>
      <c r="F204" s="463" t="s">
        <v>1290</v>
      </c>
      <c r="G204" s="207"/>
      <c r="H204" s="463" t="s">
        <v>821</v>
      </c>
      <c r="I204" s="464">
        <v>1090909</v>
      </c>
      <c r="J204" s="208">
        <f t="shared" si="35"/>
        <v>109090.90000000001</v>
      </c>
      <c r="K204" s="209" t="str">
        <f t="array" aca="1" ref="K204" ca="1">IFERROR(_xludf.IFS($H204="원천",$I204*3.3%*-1,$H204="원천/고용",SUM($I204*3.3%*-1,$I204*75%*0.8%*-1)),"")</f>
        <v/>
      </c>
      <c r="L204" s="210">
        <f ca="1">SUM(I204:K204)</f>
        <v>1199999.8999999999</v>
      </c>
    </row>
    <row r="205" spans="1:17" ht="13.5" customHeight="1">
      <c r="A205" s="214" t="s">
        <v>219</v>
      </c>
      <c r="B205" s="207" t="str">
        <f ca="1">IFERROR(_xludf.XLOOKUP(C205,[1]예산코드!D:D,[1]예산코드!A:A),"")</f>
        <v/>
      </c>
      <c r="C205" s="291" t="s">
        <v>1020</v>
      </c>
      <c r="D205" s="212">
        <v>45715</v>
      </c>
      <c r="E205" s="235" t="s">
        <v>491</v>
      </c>
      <c r="F205" s="463" t="str">
        <f>IFERROR(VLOOKUP($C205,[1]계약리스트!$F:$AD,2,FALSE),"")</f>
        <v/>
      </c>
      <c r="G205" s="207"/>
      <c r="H205" s="463" t="s">
        <v>821</v>
      </c>
      <c r="I205" s="463">
        <v>5700000</v>
      </c>
      <c r="J205" s="208">
        <f t="shared" si="35"/>
        <v>570000</v>
      </c>
      <c r="K205" s="209" t="str">
        <f t="array" aca="1" ref="K205" ca="1">IFERROR(_xludf.IFS($H205="원천",$I224*3.3%*-1,$H205="원천/고용",SUM($I224*3.3%*-1,$I224*75%*0.8%*-1)),"")</f>
        <v/>
      </c>
      <c r="L205" s="210">
        <f ca="1">SUM(I205:K205)</f>
        <v>6270000</v>
      </c>
      <c r="N205" s="211"/>
      <c r="P205" s="226"/>
      <c r="Q205" s="226"/>
    </row>
    <row r="206" spans="1:17" ht="13.5" customHeight="1">
      <c r="A206" s="214" t="s">
        <v>219</v>
      </c>
      <c r="B206" s="207" t="str">
        <f ca="1">IFERROR(_xludf.XLOOKUP(C206,[1]예산코드!D:D,[1]예산코드!A:A),"")</f>
        <v/>
      </c>
      <c r="C206" s="291" t="s">
        <v>808</v>
      </c>
      <c r="D206" s="212">
        <v>45715</v>
      </c>
      <c r="E206" s="216" t="s">
        <v>1454</v>
      </c>
      <c r="F206" s="463" t="s">
        <v>1452</v>
      </c>
      <c r="G206" s="207"/>
      <c r="H206" s="463" t="s">
        <v>800</v>
      </c>
      <c r="I206" s="463">
        <v>726430</v>
      </c>
      <c r="J206" s="208">
        <f t="shared" si="35"/>
        <v>0</v>
      </c>
      <c r="K206" s="209" t="str">
        <f t="array" aca="1" ref="K206" ca="1">IFERROR(_xludf.IFS($H206="원천",$I206*3.3%*-1,$H206="원천/고용",SUM($I206*3.3%*-1,$I206*75%*0.8%*-1)),"")</f>
        <v/>
      </c>
      <c r="L206" s="210">
        <f t="shared" ref="L206:L207" ca="1" si="36">SUM(I206:K206)</f>
        <v>726430</v>
      </c>
    </row>
    <row r="207" spans="1:17" ht="13.5" customHeight="1">
      <c r="A207" s="214" t="s">
        <v>219</v>
      </c>
      <c r="B207" s="207" t="str">
        <f ca="1">IFERROR(_xludf.XLOOKUP(C207,[1]예산코드!D:D,[1]예산코드!A:A),"")</f>
        <v/>
      </c>
      <c r="C207" s="291" t="s">
        <v>1115</v>
      </c>
      <c r="D207" s="212">
        <v>45715</v>
      </c>
      <c r="E207" s="216" t="s">
        <v>1587</v>
      </c>
      <c r="F207" s="463" t="s">
        <v>1452</v>
      </c>
      <c r="G207" s="207"/>
      <c r="H207" s="463" t="s">
        <v>800</v>
      </c>
      <c r="I207" s="463">
        <v>827500</v>
      </c>
      <c r="J207" s="208">
        <f t="shared" si="35"/>
        <v>0</v>
      </c>
      <c r="K207" s="209" t="str">
        <f t="array" aca="1" ref="K207" ca="1">IFERROR(_xludf.IFS($H207="원천",$I207*3.3%*-1,$H207="원천/고용",SUM($I207*3.3%*-1,$I207*75%*0.8%*-1)),"")</f>
        <v/>
      </c>
      <c r="L207" s="210">
        <f t="shared" ca="1" si="36"/>
        <v>827500</v>
      </c>
    </row>
    <row r="208" spans="1:17" ht="13.5" customHeight="1">
      <c r="A208" s="214" t="s">
        <v>199</v>
      </c>
      <c r="B208" s="207" t="str">
        <f ca="1">IFERROR(_xludf.XLOOKUP(C208,[1]예산코드!D:D,[1]예산코드!A:A),"")</f>
        <v/>
      </c>
      <c r="C208" s="291" t="s">
        <v>1036</v>
      </c>
      <c r="D208" s="212">
        <v>45715</v>
      </c>
      <c r="E208" s="216" t="s">
        <v>1605</v>
      </c>
      <c r="F208" s="463" t="s">
        <v>1468</v>
      </c>
      <c r="G208" s="207"/>
      <c r="H208" s="463" t="s">
        <v>821</v>
      </c>
      <c r="I208" s="463">
        <v>31818182</v>
      </c>
      <c r="J208" s="208">
        <f t="shared" si="35"/>
        <v>3181818.2</v>
      </c>
      <c r="K208" s="209" t="str">
        <f t="array" aca="1" ref="K208" ca="1">IFERROR(_xludf.IFS($H208="원천",$I208*3.3%*-1,$H208="원천/고용",SUM($I208*3.3%*-1,$I208*75%*0.8%*-1)),"")</f>
        <v/>
      </c>
      <c r="L208" s="210">
        <f t="shared" ref="L208:L221" ca="1" si="37">SUM(I208:K208)</f>
        <v>35000000.200000003</v>
      </c>
    </row>
    <row r="209" spans="1:17" ht="13.5" customHeight="1">
      <c r="A209" s="207" t="s">
        <v>219</v>
      </c>
      <c r="B209" s="207" t="str">
        <f ca="1">IFERROR(_xludf.XLOOKUP(C209,[1]예산코드!D:D,[1]예산코드!A:A),"")</f>
        <v/>
      </c>
      <c r="C209" s="291" t="s">
        <v>1302</v>
      </c>
      <c r="D209" s="212">
        <v>45715</v>
      </c>
      <c r="E209" s="235" t="s">
        <v>1555</v>
      </c>
      <c r="F209" s="463" t="s">
        <v>1944</v>
      </c>
      <c r="G209" s="207"/>
      <c r="H209" s="463" t="s">
        <v>821</v>
      </c>
      <c r="I209" s="463">
        <v>172500</v>
      </c>
      <c r="J209" s="208">
        <v>17250</v>
      </c>
      <c r="K209" s="209" t="str">
        <f t="array" aca="1" ref="K209" ca="1">IFERROR(_xludf.IFS($H209="원천",#REF!*3.3%*-1,$H209="원천/고용",SUM(#REF!*3.3%*-1,#REF!*75%*0.8%*-1)),"")</f>
        <v/>
      </c>
      <c r="L209" s="210">
        <f t="shared" ca="1" si="37"/>
        <v>189750</v>
      </c>
      <c r="N209" s="211"/>
      <c r="O209" s="484"/>
      <c r="P209" s="226"/>
      <c r="Q209" s="226"/>
    </row>
    <row r="210" spans="1:17" ht="13.5" customHeight="1">
      <c r="A210" s="214" t="s">
        <v>219</v>
      </c>
      <c r="B210" s="207" t="str">
        <f ca="1">IFERROR(_xludf.XLOOKUP(C210,[1]예산코드!D:D,[1]예산코드!A:A),"")</f>
        <v/>
      </c>
      <c r="C210" s="291" t="s">
        <v>930</v>
      </c>
      <c r="D210" s="212">
        <v>45715</v>
      </c>
      <c r="E210" s="235" t="s">
        <v>1574</v>
      </c>
      <c r="F210" s="463" t="s">
        <v>1342</v>
      </c>
      <c r="G210" s="207"/>
      <c r="H210" s="463" t="s">
        <v>821</v>
      </c>
      <c r="I210" s="463">
        <v>7500000</v>
      </c>
      <c r="J210" s="208">
        <f>IFERROR(SUMIFS($I210,$H210,"*세금*")*10%,0)</f>
        <v>750000</v>
      </c>
      <c r="K210" s="209" t="str">
        <f t="array" aca="1" ref="K210" ca="1">IFERROR(_xludf.IFS($H210="원천",$I210*3.3%*-1,$H210="원천/고용",SUM($I210*3.3%*-1,$I210*75%*0.8%*-1)),"")</f>
        <v/>
      </c>
      <c r="L210" s="210">
        <f t="shared" ca="1" si="37"/>
        <v>8250000</v>
      </c>
      <c r="N210" s="211"/>
      <c r="P210" s="226"/>
      <c r="Q210" s="226"/>
    </row>
    <row r="211" spans="1:17" ht="13.5" customHeight="1">
      <c r="A211" s="214" t="s">
        <v>219</v>
      </c>
      <c r="B211" s="207" t="str">
        <f ca="1">IFERROR(_xludf.XLOOKUP(C211,[1]예산코드!D:D,[1]예산코드!A:A),"")</f>
        <v/>
      </c>
      <c r="C211" s="291" t="s">
        <v>969</v>
      </c>
      <c r="D211" s="212">
        <v>45715</v>
      </c>
      <c r="E211" s="235" t="s">
        <v>60</v>
      </c>
      <c r="F211" s="463" t="str">
        <f>IFERROR(VLOOKUP($C211,[1]계약리스트!$F:$AD,2,FALSE),"")</f>
        <v/>
      </c>
      <c r="G211" s="207"/>
      <c r="H211" s="463" t="str">
        <f>IFERROR(VLOOKUP($C211,[1]계약리스트!$F:$AD,15,FALSE),"")</f>
        <v/>
      </c>
      <c r="I211" s="463">
        <v>1636365</v>
      </c>
      <c r="J211" s="208">
        <v>163635</v>
      </c>
      <c r="K211" s="209" t="str">
        <f t="array" aca="1" ref="K211" ca="1">IFERROR(_xludf.IFS($H211="원천",$I211*3.3%*-1,$H211="원천/고용",SUM($I211*3.3%*-1,$I211*75%*0.8%*-1)),"")</f>
        <v/>
      </c>
      <c r="L211" s="210">
        <f t="shared" ca="1" si="37"/>
        <v>1800000</v>
      </c>
      <c r="N211" s="211"/>
      <c r="P211" s="226"/>
      <c r="Q211" s="226"/>
    </row>
    <row r="212" spans="1:17" ht="13.5" customHeight="1">
      <c r="A212" s="214" t="s">
        <v>219</v>
      </c>
      <c r="B212" s="207" t="str">
        <f ca="1">IFERROR(_xludf.XLOOKUP(C212,[1]예산코드!D:D,[1]예산코드!A:A),"")</f>
        <v/>
      </c>
      <c r="C212" s="291" t="s">
        <v>1039</v>
      </c>
      <c r="D212" s="212">
        <v>45715</v>
      </c>
      <c r="E212" s="235" t="s">
        <v>56</v>
      </c>
      <c r="F212" s="463" t="str">
        <f>IFERROR(VLOOKUP($C212,[1]계약리스트!$F:$AD,2,FALSE),"")</f>
        <v>현로지스</v>
      </c>
      <c r="G212" s="207"/>
      <c r="H212" s="463" t="str">
        <f>IFERROR(VLOOKUP($C212,[1]계약리스트!$F:$AD,15,FALSE),"")</f>
        <v>세금계산서</v>
      </c>
      <c r="I212" s="463">
        <v>9500000</v>
      </c>
      <c r="J212" s="208">
        <f t="shared" ref="J212:J221" si="38">IFERROR(SUMIFS($I212,$H212,"*세금*")*10%,0)</f>
        <v>950000</v>
      </c>
      <c r="K212" s="209" t="str">
        <f t="array" aca="1" ref="K212" ca="1">IFERROR(_xludf.IFS($H212="원천",$I225*3.3%*-1,$H212="원천/고용",SUM($I225*3.3%*-1,$I225*75%*0.8%*-1)),"")</f>
        <v/>
      </c>
      <c r="L212" s="210">
        <f t="shared" ca="1" si="37"/>
        <v>10450000</v>
      </c>
      <c r="N212" s="211"/>
      <c r="P212" s="226"/>
      <c r="Q212" s="226"/>
    </row>
    <row r="213" spans="1:17" ht="13.5" customHeight="1">
      <c r="A213" s="214" t="s">
        <v>219</v>
      </c>
      <c r="B213" s="207" t="str">
        <f ca="1">IFERROR(_xludf.XLOOKUP(C213,[1]예산코드!D:D,[1]예산코드!A:A),"")</f>
        <v/>
      </c>
      <c r="C213" s="291" t="s">
        <v>919</v>
      </c>
      <c r="D213" s="212">
        <v>45715</v>
      </c>
      <c r="E213" s="235" t="s">
        <v>104</v>
      </c>
      <c r="F213" s="463"/>
      <c r="G213" s="207"/>
      <c r="H213" s="463" t="s">
        <v>1201</v>
      </c>
      <c r="I213" s="463">
        <v>330000</v>
      </c>
      <c r="J213" s="208">
        <f t="shared" si="38"/>
        <v>0</v>
      </c>
      <c r="K213" s="209" t="str">
        <f t="array" aca="1" ref="K213" ca="1">IFERROR(_xludf.IFS($H213="원천",$I213*3.3%*-1,$H213="원천/고용",SUM($I213*3.3%*-1,$I213*75%*0.8%*-1)),"")</f>
        <v/>
      </c>
      <c r="L213" s="210">
        <f t="shared" ca="1" si="37"/>
        <v>330000</v>
      </c>
    </row>
    <row r="214" spans="1:17" ht="13.5" customHeight="1">
      <c r="A214" s="214" t="s">
        <v>219</v>
      </c>
      <c r="B214" s="207" t="str">
        <f ca="1">IFERROR(_xludf.XLOOKUP(C214,[1]예산코드!D:D,[1]예산코드!A:A),"")</f>
        <v/>
      </c>
      <c r="C214" s="291" t="s">
        <v>919</v>
      </c>
      <c r="D214" s="212">
        <v>45715</v>
      </c>
      <c r="E214" s="235" t="s">
        <v>2068</v>
      </c>
      <c r="F214" s="463"/>
      <c r="G214" s="207"/>
      <c r="H214" s="463" t="s">
        <v>821</v>
      </c>
      <c r="I214" s="463">
        <v>600000</v>
      </c>
      <c r="J214" s="208">
        <f t="shared" si="38"/>
        <v>60000</v>
      </c>
      <c r="K214" s="209" t="str">
        <f t="array" aca="1" ref="K214" ca="1">IFERROR(_xludf.IFS($H214="원천",$I214*3.3%*-1,$H214="원천/고용",SUM($I214*3.3%*-1,$I214*75%*0.8%*-1)),"")</f>
        <v/>
      </c>
      <c r="L214" s="210">
        <f t="shared" ca="1" si="37"/>
        <v>660000</v>
      </c>
    </row>
    <row r="215" spans="1:17" ht="13.5" customHeight="1">
      <c r="A215" s="214" t="s">
        <v>223</v>
      </c>
      <c r="B215" s="207" t="str">
        <f ca="1">IFERROR(_xludf.XLOOKUP(C215,[1]예산코드!D:D,[1]예산코드!A:A),"")</f>
        <v/>
      </c>
      <c r="C215" s="291" t="s">
        <v>515</v>
      </c>
      <c r="D215" s="212">
        <v>45715</v>
      </c>
      <c r="E215" s="235" t="s">
        <v>2054</v>
      </c>
      <c r="F215" s="463" t="s">
        <v>1283</v>
      </c>
      <c r="G215" s="207"/>
      <c r="H215" s="463" t="s">
        <v>821</v>
      </c>
      <c r="I215" s="464">
        <v>240000</v>
      </c>
      <c r="J215" s="208">
        <f t="shared" si="38"/>
        <v>24000</v>
      </c>
      <c r="K215" s="209" t="str">
        <f t="array" aca="1" ref="K215" ca="1">IFERROR(_xludf.IFS($H215="원천",$I215*3.3%*-1,$H215="원천/고용",SUM($I215*3.3%*-1,$I215*75%*0.8%*-1)),"")</f>
        <v/>
      </c>
      <c r="L215" s="210">
        <f t="shared" ca="1" si="37"/>
        <v>264000</v>
      </c>
    </row>
    <row r="216" spans="1:17" ht="13.5" customHeight="1">
      <c r="A216" s="207" t="s">
        <v>195</v>
      </c>
      <c r="B216" s="207" t="str">
        <f ca="1">IFERROR(_xludf.XLOOKUP(C216,[1]예산코드!D:D,[1]예산코드!A:A),"")</f>
        <v/>
      </c>
      <c r="C216" s="291" t="s">
        <v>786</v>
      </c>
      <c r="D216" s="212">
        <v>45716</v>
      </c>
      <c r="E216" s="235" t="s">
        <v>186</v>
      </c>
      <c r="F216" s="463" t="str">
        <f>IFERROR(VLOOKUP($C216,[1]계약리스트!$F:$AD,2,FALSE),"")</f>
        <v/>
      </c>
      <c r="G216" s="207"/>
      <c r="H216" s="463" t="str">
        <f>IFERROR(VLOOKUP($C216,[1]계약리스트!$F:$AD,15,FALSE),"")</f>
        <v/>
      </c>
      <c r="I216" s="215">
        <v>10000000</v>
      </c>
      <c r="J216" s="208">
        <f t="shared" si="38"/>
        <v>0</v>
      </c>
      <c r="K216" s="209"/>
      <c r="L216" s="210">
        <f t="shared" si="37"/>
        <v>10000000</v>
      </c>
      <c r="N216" s="211"/>
      <c r="P216" s="226"/>
      <c r="Q216" s="226"/>
    </row>
    <row r="217" spans="1:17" ht="13.5" customHeight="1">
      <c r="A217" s="207" t="s">
        <v>195</v>
      </c>
      <c r="B217" s="207" t="str">
        <f ca="1">IFERROR(_xludf.XLOOKUP(C217,[1]예산코드!D:D,[1]예산코드!A:A),"")</f>
        <v/>
      </c>
      <c r="C217" s="291" t="s">
        <v>996</v>
      </c>
      <c r="D217" s="212">
        <v>45715</v>
      </c>
      <c r="E217" s="235" t="s">
        <v>41</v>
      </c>
      <c r="F217" s="463" t="str">
        <f>IFERROR(VLOOKUP($C217,[1]계약리스트!$F:$AD,2,FALSE),"")</f>
        <v>선</v>
      </c>
      <c r="G217" s="207"/>
      <c r="H217" s="463" t="str">
        <f>IFERROR(VLOOKUP($C217,[1]계약리스트!$F:$AD,15,FALSE),"")</f>
        <v>세금계산서</v>
      </c>
      <c r="I217" s="463">
        <v>4950000</v>
      </c>
      <c r="J217" s="208">
        <f t="shared" si="38"/>
        <v>495000</v>
      </c>
      <c r="K217" s="209" t="str">
        <f t="array" aca="1" ref="K217" ca="1">IFERROR(_xludf.IFS($H217="원천",$I223*3.3%*-1,$H217="원천/고용",SUM($I223*3.3%*-1,$I223*75%*0.8%*-1)),"")</f>
        <v/>
      </c>
      <c r="L217" s="210">
        <f t="shared" ca="1" si="37"/>
        <v>5445000</v>
      </c>
      <c r="N217" s="211"/>
      <c r="O217" s="484"/>
      <c r="P217" s="226"/>
      <c r="Q217" s="226"/>
    </row>
    <row r="218" spans="1:17" ht="13.5" customHeight="1">
      <c r="A218" s="207" t="s">
        <v>195</v>
      </c>
      <c r="B218" s="207" t="str">
        <f ca="1">IFERROR(_xludf.XLOOKUP(C218,[1]예산코드!D:D,[1]예산코드!A:A),"")</f>
        <v/>
      </c>
      <c r="C218" s="291" t="s">
        <v>812</v>
      </c>
      <c r="D218" s="212">
        <v>45716</v>
      </c>
      <c r="E218" s="235" t="s">
        <v>1476</v>
      </c>
      <c r="F218" s="463" t="str">
        <f>IFERROR(VLOOKUP($C218,[1]계약리스트!$F:$AD,2,FALSE),"")</f>
        <v/>
      </c>
      <c r="G218" s="207"/>
      <c r="H218" s="463" t="str">
        <f>IFERROR(VLOOKUP($C218,[1]계약리스트!$F:$AD,15,FALSE),"")</f>
        <v/>
      </c>
      <c r="I218" s="463">
        <v>900000</v>
      </c>
      <c r="J218" s="208">
        <f t="shared" si="38"/>
        <v>0</v>
      </c>
      <c r="K218" s="209" t="str">
        <f t="array" aca="1" ref="K218" ca="1">IFERROR(_xludf.IFS($H218="원천",$I218*3.3%*-1,$H218="원천/고용",SUM($I218*3.3%*-1,$I218*75%*0.8%*-1)),"")</f>
        <v/>
      </c>
      <c r="L218" s="210">
        <f t="shared" ca="1" si="37"/>
        <v>900000</v>
      </c>
      <c r="N218" s="211"/>
      <c r="P218" s="226"/>
      <c r="Q218" s="226"/>
    </row>
    <row r="219" spans="1:17" ht="13.5" customHeight="1">
      <c r="A219" s="207" t="s">
        <v>195</v>
      </c>
      <c r="B219" s="207" t="str">
        <f ca="1">IFERROR(_xludf.XLOOKUP(C219,[1]예산코드!D:D,[1]예산코드!A:A),"")</f>
        <v/>
      </c>
      <c r="C219" s="291" t="s">
        <v>1048</v>
      </c>
      <c r="D219" s="212">
        <v>45716</v>
      </c>
      <c r="E219" s="235" t="s">
        <v>93</v>
      </c>
      <c r="F219" s="463" t="str">
        <f>IFERROR(VLOOKUP($C219,[1]계약리스트!$F:$AD,2,FALSE),"")</f>
        <v>솔거렌탈</v>
      </c>
      <c r="G219" s="207"/>
      <c r="H219" s="463" t="str">
        <f>IFERROR(VLOOKUP($C219,[1]계약리스트!$F:$AD,15,FALSE),"")</f>
        <v>세금계산서</v>
      </c>
      <c r="I219" s="463">
        <v>2650000</v>
      </c>
      <c r="J219" s="208">
        <f t="shared" si="38"/>
        <v>265000</v>
      </c>
      <c r="K219" s="209" t="str">
        <f t="array" aca="1" ref="K219" ca="1">IFERROR(_xludf.IFS($H219="원천",$I223*3.3%*-1,$H219="원천/고용",SUM($I223*3.3%*-1,$I223*75%*0.8%*-1)),"")</f>
        <v/>
      </c>
      <c r="L219" s="210">
        <f t="shared" ca="1" si="37"/>
        <v>2915000</v>
      </c>
      <c r="N219" s="211"/>
      <c r="P219" s="226"/>
      <c r="Q219" s="226"/>
    </row>
    <row r="220" spans="1:17" ht="13.5" customHeight="1">
      <c r="A220" s="207" t="s">
        <v>195</v>
      </c>
      <c r="B220" s="207" t="str">
        <f ca="1">IFERROR(_xludf.XLOOKUP(C220,[1]예산코드!D:D,[1]예산코드!A:A),"")</f>
        <v/>
      </c>
      <c r="C220" s="291" t="s">
        <v>919</v>
      </c>
      <c r="D220" s="212">
        <v>45716</v>
      </c>
      <c r="E220" s="235" t="s">
        <v>2024</v>
      </c>
      <c r="F220" s="463"/>
      <c r="G220" s="207"/>
      <c r="H220" s="463" t="s">
        <v>821</v>
      </c>
      <c r="I220" s="463">
        <v>190909</v>
      </c>
      <c r="J220" s="208">
        <f t="shared" si="38"/>
        <v>19090.900000000001</v>
      </c>
      <c r="K220" s="209" t="str">
        <f t="array" aca="1" ref="K220" ca="1">IFERROR(_xludf.IFS($H220="원천",$I220*3.3%*-1,$H220="원천/고용",SUM($I220*3.3%*-1,$I220*75%*0.8%*-1)),"")</f>
        <v/>
      </c>
      <c r="L220" s="210">
        <f t="shared" ca="1" si="37"/>
        <v>209999.9</v>
      </c>
    </row>
    <row r="221" spans="1:17" ht="13.5" customHeight="1">
      <c r="A221" s="207" t="s">
        <v>197</v>
      </c>
      <c r="B221" s="207" t="str">
        <f ca="1">IFERROR(_xludf.XLOOKUP(C221,[1]예산코드!D:D,[1]예산코드!A:A),"")</f>
        <v/>
      </c>
      <c r="C221" s="291" t="s">
        <v>808</v>
      </c>
      <c r="D221" s="212">
        <v>45716</v>
      </c>
      <c r="E221" s="235" t="s">
        <v>1570</v>
      </c>
      <c r="F221" s="463" t="s">
        <v>1452</v>
      </c>
      <c r="G221" s="207"/>
      <c r="H221" s="463" t="str">
        <f>IFERROR(VLOOKUP($C221,[1]계약리스트!$F:$AD,15,FALSE),"")</f>
        <v/>
      </c>
      <c r="I221" s="463">
        <v>252700</v>
      </c>
      <c r="J221" s="208">
        <f t="shared" si="38"/>
        <v>0</v>
      </c>
      <c r="K221" s="209" t="str">
        <f t="array" aca="1" ref="K221" ca="1">IFERROR(_xludf.IFS($H221="원천",$I221*3.3%*-1,$H221="원천/고용",SUM($I221*3.3%*-1,$I221*75%*0.8%*-1)),"")</f>
        <v/>
      </c>
      <c r="L221" s="210">
        <f t="shared" ca="1" si="37"/>
        <v>252700</v>
      </c>
    </row>
    <row r="222" spans="1:17" ht="13.5" customHeight="1">
      <c r="A222" s="207"/>
      <c r="B222" s="207" t="str">
        <f ca="1">IFERROR(_xludf.XLOOKUP(C222,[1]예산코드!D:D,[1]예산코드!A:A),"")</f>
        <v/>
      </c>
      <c r="C222" s="233"/>
      <c r="D222" s="212"/>
      <c r="E222" s="213"/>
      <c r="F222" s="463"/>
      <c r="G222" s="207"/>
      <c r="H222" s="463"/>
      <c r="I222" s="464"/>
      <c r="J222" s="208"/>
      <c r="K222" s="209"/>
      <c r="L222" s="210"/>
    </row>
    <row r="223" spans="1:17" ht="13.5" customHeight="1">
      <c r="A223" s="207"/>
      <c r="B223" s="207" t="str">
        <f ca="1">IFERROR(_xludf.XLOOKUP(C223,[1]예산코드!D:D,[1]예산코드!A:A),"")</f>
        <v/>
      </c>
      <c r="C223" s="233"/>
      <c r="D223" s="212"/>
      <c r="E223" s="213"/>
      <c r="F223" s="463"/>
      <c r="G223" s="207"/>
      <c r="H223" s="463"/>
      <c r="I223" s="464"/>
      <c r="J223" s="208"/>
      <c r="K223" s="209"/>
      <c r="L223" s="210"/>
    </row>
    <row r="224" spans="1:17" ht="13.5" customHeight="1">
      <c r="A224" s="207"/>
      <c r="B224" s="207" t="str">
        <f ca="1">IFERROR(_xludf.XLOOKUP(C224,[1]예산코드!D:D,[1]예산코드!A:A),"")</f>
        <v/>
      </c>
      <c r="C224" s="233"/>
      <c r="D224" s="212"/>
      <c r="E224" s="213"/>
      <c r="F224" s="463"/>
      <c r="G224" s="207"/>
      <c r="H224" s="463"/>
      <c r="I224" s="464"/>
      <c r="J224" s="208"/>
      <c r="K224" s="209"/>
      <c r="L224" s="210"/>
    </row>
    <row r="225" spans="1:12" ht="13.5" customHeight="1">
      <c r="A225" s="207"/>
      <c r="B225" s="207" t="str">
        <f ca="1">IFERROR(_xludf.XLOOKUP(C225,[1]예산코드!D:D,[1]예산코드!A:A),"")</f>
        <v/>
      </c>
      <c r="C225" s="233"/>
      <c r="D225" s="212"/>
      <c r="E225" s="213"/>
      <c r="F225" s="463"/>
      <c r="G225" s="207"/>
      <c r="H225" s="463"/>
      <c r="I225" s="464"/>
      <c r="J225" s="208"/>
      <c r="K225" s="209"/>
      <c r="L225" s="210"/>
    </row>
    <row r="226" spans="1:12" ht="13.5" customHeight="1">
      <c r="A226" s="207"/>
      <c r="B226" s="207" t="str">
        <f ca="1">IFERROR(_xludf.XLOOKUP(C226,[1]예산코드!D:D,[1]예산코드!A:A),"")</f>
        <v/>
      </c>
      <c r="C226" s="233"/>
      <c r="D226" s="212"/>
      <c r="E226" s="213"/>
      <c r="F226" s="463"/>
      <c r="G226" s="207"/>
      <c r="H226" s="463"/>
      <c r="I226" s="464"/>
      <c r="J226" s="208"/>
      <c r="K226" s="209"/>
      <c r="L226" s="210"/>
    </row>
    <row r="227" spans="1:12" ht="13.5" customHeight="1">
      <c r="A227" s="207"/>
      <c r="B227" s="207" t="str">
        <f ca="1">IFERROR(_xludf.XLOOKUP(C227,[1]예산코드!D:D,[1]예산코드!A:A),"")</f>
        <v/>
      </c>
      <c r="C227" s="233"/>
      <c r="D227" s="212"/>
      <c r="E227" s="213"/>
      <c r="F227" s="463"/>
      <c r="G227" s="207"/>
      <c r="H227" s="463"/>
      <c r="I227" s="463"/>
      <c r="J227" s="208"/>
      <c r="K227" s="209"/>
      <c r="L227" s="210"/>
    </row>
    <row r="228" spans="1:12" ht="13.5" customHeight="1">
      <c r="A228" s="207"/>
      <c r="B228" s="207" t="str">
        <f ca="1">IFERROR(_xludf.XLOOKUP(C228,[1]예산코드!D:D,[1]예산코드!A:A),"")</f>
        <v/>
      </c>
      <c r="C228" s="233"/>
      <c r="D228" s="212"/>
      <c r="E228" s="213"/>
      <c r="F228" s="463"/>
      <c r="G228" s="207"/>
      <c r="H228" s="463"/>
      <c r="I228" s="463"/>
      <c r="J228" s="208"/>
      <c r="K228" s="209"/>
      <c r="L228" s="210"/>
    </row>
    <row r="229" spans="1:12" ht="13.5" customHeight="1">
      <c r="A229" s="207"/>
      <c r="B229" s="207" t="str">
        <f ca="1">IFERROR(_xludf.XLOOKUP(C229,[1]예산코드!D:D,[1]예산코드!A:A),"")</f>
        <v/>
      </c>
      <c r="C229" s="233"/>
      <c r="D229" s="212"/>
      <c r="E229" s="213"/>
      <c r="F229" s="463"/>
      <c r="G229" s="207"/>
      <c r="H229" s="463"/>
      <c r="I229" s="463"/>
      <c r="J229" s="208"/>
      <c r="K229" s="209"/>
      <c r="L229" s="210"/>
    </row>
    <row r="230" spans="1:12" ht="13.5" customHeight="1">
      <c r="A230" s="207"/>
      <c r="B230" s="207" t="str">
        <f ca="1">IFERROR(_xludf.XLOOKUP(C230,[1]예산코드!D:D,[1]예산코드!A:A),"")</f>
        <v/>
      </c>
      <c r="C230" s="233"/>
      <c r="D230" s="212"/>
      <c r="E230" s="213"/>
      <c r="F230" s="463"/>
      <c r="G230" s="207"/>
      <c r="H230" s="463"/>
      <c r="I230" s="463"/>
      <c r="J230" s="208"/>
      <c r="K230" s="209"/>
      <c r="L230" s="210"/>
    </row>
    <row r="231" spans="1:12" ht="13.5" customHeight="1">
      <c r="A231" s="207"/>
      <c r="B231" s="207" t="str">
        <f ca="1">IFERROR(_xludf.XLOOKUP(C231,[1]예산코드!D:D,[1]예산코드!A:A),"")</f>
        <v/>
      </c>
      <c r="C231" s="233"/>
      <c r="D231" s="212"/>
      <c r="E231" s="213"/>
      <c r="F231" s="463"/>
      <c r="G231" s="207"/>
      <c r="H231" s="463"/>
      <c r="I231" s="463"/>
      <c r="J231" s="208"/>
      <c r="K231" s="209"/>
      <c r="L231" s="210"/>
    </row>
    <row r="232" spans="1:12" ht="13.5" customHeight="1">
      <c r="A232" s="207"/>
      <c r="B232" s="207" t="str">
        <f ca="1">IFERROR(_xludf.XLOOKUP(C232,[1]예산코드!D:D,[1]예산코드!A:A),"")</f>
        <v/>
      </c>
      <c r="C232" s="233"/>
      <c r="D232" s="212"/>
      <c r="E232" s="213"/>
      <c r="F232" s="463"/>
      <c r="G232" s="207"/>
      <c r="H232" s="463"/>
      <c r="I232" s="463"/>
      <c r="J232" s="208"/>
      <c r="K232" s="209"/>
      <c r="L232" s="210"/>
    </row>
    <row r="233" spans="1:12" ht="13.5" customHeight="1">
      <c r="A233" s="207"/>
      <c r="B233" s="207" t="str">
        <f ca="1">IFERROR(_xludf.XLOOKUP(C233,[1]예산코드!D:D,[1]예산코드!A:A),"")</f>
        <v/>
      </c>
      <c r="C233" s="233"/>
      <c r="D233" s="212"/>
      <c r="E233" s="213"/>
      <c r="F233" s="463"/>
      <c r="G233" s="207"/>
      <c r="H233" s="463"/>
      <c r="I233" s="463"/>
      <c r="J233" s="208"/>
      <c r="K233" s="209"/>
      <c r="L233" s="210"/>
    </row>
    <row r="234" spans="1:12" ht="13.5" customHeight="1">
      <c r="A234" s="207"/>
      <c r="B234" s="207" t="str">
        <f ca="1">IFERROR(_xludf.XLOOKUP(C234,[1]예산코드!D:D,[1]예산코드!A:A),"")</f>
        <v/>
      </c>
      <c r="C234" s="233"/>
      <c r="D234" s="212"/>
      <c r="E234" s="213"/>
      <c r="F234" s="463"/>
      <c r="G234" s="207"/>
      <c r="H234" s="463"/>
      <c r="I234" s="463"/>
      <c r="J234" s="208"/>
      <c r="K234" s="209"/>
      <c r="L234" s="210"/>
    </row>
    <row r="235" spans="1:12" ht="13.5" customHeight="1">
      <c r="A235" s="207"/>
      <c r="B235" s="207" t="str">
        <f ca="1">IFERROR(_xludf.XLOOKUP(C235,[1]예산코드!D:D,[1]예산코드!A:A),"")</f>
        <v/>
      </c>
      <c r="C235" s="233"/>
      <c r="D235" s="212"/>
      <c r="E235" s="213"/>
      <c r="F235" s="463"/>
      <c r="G235" s="207"/>
      <c r="H235" s="463"/>
      <c r="I235" s="463"/>
      <c r="J235" s="208"/>
      <c r="K235" s="209"/>
      <c r="L235" s="210"/>
    </row>
    <row r="236" spans="1:12" ht="13.5" customHeight="1">
      <c r="A236" s="207"/>
      <c r="B236" s="207" t="str">
        <f ca="1">IFERROR(_xludf.XLOOKUP(C236,[1]예산코드!D:D,[1]예산코드!A:A),"")</f>
        <v/>
      </c>
      <c r="C236" s="233"/>
      <c r="D236" s="212"/>
      <c r="E236" s="213"/>
      <c r="F236" s="463"/>
      <c r="G236" s="207"/>
      <c r="H236" s="463"/>
      <c r="I236" s="463"/>
      <c r="J236" s="208"/>
      <c r="K236" s="209"/>
      <c r="L236" s="210"/>
    </row>
    <row r="237" spans="1:12" ht="13.5" customHeight="1">
      <c r="A237" s="207"/>
      <c r="B237" s="207" t="str">
        <f ca="1">IFERROR(_xludf.XLOOKUP(C237,[1]예산코드!D:D,[1]예산코드!A:A),"")</f>
        <v/>
      </c>
      <c r="C237" s="233"/>
      <c r="D237" s="212"/>
      <c r="E237" s="213"/>
      <c r="F237" s="463"/>
      <c r="G237" s="207"/>
      <c r="H237" s="463"/>
      <c r="I237" s="463"/>
      <c r="J237" s="208"/>
      <c r="K237" s="209"/>
      <c r="L237" s="210"/>
    </row>
    <row r="238" spans="1:12" ht="13.5" customHeight="1">
      <c r="A238" s="207"/>
      <c r="B238" s="207" t="str">
        <f ca="1">IFERROR(_xludf.XLOOKUP(C238,[1]예산코드!D:D,[1]예산코드!A:A),"")</f>
        <v/>
      </c>
      <c r="C238" s="233"/>
      <c r="D238" s="212"/>
      <c r="E238" s="213"/>
      <c r="F238" s="463"/>
      <c r="G238" s="207"/>
      <c r="H238" s="463"/>
      <c r="I238" s="463"/>
      <c r="J238" s="208"/>
      <c r="K238" s="209"/>
      <c r="L238" s="210"/>
    </row>
    <row r="239" spans="1:12" ht="13.5" customHeight="1">
      <c r="A239" s="207"/>
      <c r="B239" s="207" t="str">
        <f ca="1">IFERROR(_xludf.XLOOKUP(C239,[1]예산코드!D:D,[1]예산코드!A:A),"")</f>
        <v/>
      </c>
      <c r="C239" s="233"/>
      <c r="D239" s="212"/>
      <c r="E239" s="213"/>
      <c r="F239" s="463"/>
      <c r="G239" s="207"/>
      <c r="H239" s="463"/>
      <c r="I239" s="463"/>
      <c r="J239" s="208"/>
      <c r="K239" s="209"/>
      <c r="L239" s="210"/>
    </row>
    <row r="240" spans="1:12" ht="13.5" customHeight="1">
      <c r="A240" s="207"/>
      <c r="B240" s="207" t="str">
        <f ca="1">IFERROR(_xludf.XLOOKUP(C240,[1]예산코드!D:D,[1]예산코드!A:A),"")</f>
        <v/>
      </c>
      <c r="C240" s="233"/>
      <c r="D240" s="212"/>
      <c r="E240" s="213"/>
      <c r="F240" s="463"/>
      <c r="G240" s="207"/>
      <c r="H240" s="463"/>
      <c r="I240" s="463"/>
      <c r="J240" s="208"/>
      <c r="K240" s="209"/>
      <c r="L240" s="210"/>
    </row>
    <row r="241" spans="1:12" ht="13.5" customHeight="1">
      <c r="A241" s="207"/>
      <c r="B241" s="207" t="str">
        <f ca="1">IFERROR(_xludf.XLOOKUP(C241,[1]예산코드!D:D,[1]예산코드!A:A),"")</f>
        <v/>
      </c>
      <c r="C241" s="233"/>
      <c r="D241" s="212"/>
      <c r="E241" s="213"/>
      <c r="F241" s="463"/>
      <c r="G241" s="207"/>
      <c r="H241" s="463"/>
      <c r="I241" s="463"/>
      <c r="J241" s="208"/>
      <c r="K241" s="209"/>
      <c r="L241" s="210"/>
    </row>
    <row r="242" spans="1:12" ht="13.5" customHeight="1">
      <c r="A242" s="207"/>
      <c r="B242" s="207" t="str">
        <f ca="1">IFERROR(_xludf.XLOOKUP(C242,[1]예산코드!D:D,[1]예산코드!A:A),"")</f>
        <v/>
      </c>
      <c r="C242" s="233"/>
      <c r="D242" s="212"/>
      <c r="E242" s="213"/>
      <c r="F242" s="463"/>
      <c r="G242" s="207"/>
      <c r="H242" s="463"/>
      <c r="I242" s="463"/>
      <c r="J242" s="208"/>
      <c r="K242" s="209"/>
      <c r="L242" s="210"/>
    </row>
    <row r="243" spans="1:12" ht="13.5" customHeight="1">
      <c r="A243" s="207"/>
      <c r="B243" s="207" t="str">
        <f ca="1">IFERROR(_xludf.XLOOKUP(C243,[1]예산코드!D:D,[1]예산코드!A:A),"")</f>
        <v/>
      </c>
      <c r="C243" s="233"/>
      <c r="D243" s="212"/>
      <c r="E243" s="213"/>
      <c r="F243" s="463"/>
      <c r="G243" s="207"/>
      <c r="H243" s="463"/>
      <c r="I243" s="463"/>
      <c r="J243" s="208"/>
      <c r="K243" s="209"/>
      <c r="L243" s="210"/>
    </row>
    <row r="244" spans="1:12" ht="13.5" customHeight="1">
      <c r="A244" s="207"/>
      <c r="B244" s="207" t="str">
        <f ca="1">IFERROR(_xludf.XLOOKUP(C244,[1]예산코드!D:D,[1]예산코드!A:A),"")</f>
        <v/>
      </c>
      <c r="C244" s="233"/>
      <c r="D244" s="212"/>
      <c r="E244" s="213"/>
      <c r="F244" s="463"/>
      <c r="G244" s="207"/>
      <c r="H244" s="463"/>
      <c r="I244" s="463"/>
      <c r="J244" s="208"/>
      <c r="K244" s="209"/>
      <c r="L244" s="210"/>
    </row>
    <row r="245" spans="1:12" ht="13.5" customHeight="1">
      <c r="A245" s="207"/>
      <c r="B245" s="207" t="str">
        <f ca="1">IFERROR(_xludf.XLOOKUP(C245,[1]예산코드!D:D,[1]예산코드!A:A),"")</f>
        <v/>
      </c>
      <c r="C245" s="233"/>
      <c r="D245" s="212"/>
      <c r="E245" s="213"/>
      <c r="F245" s="463"/>
      <c r="G245" s="207"/>
      <c r="H245" s="463"/>
      <c r="I245" s="463"/>
      <c r="J245" s="208"/>
      <c r="K245" s="209"/>
      <c r="L245" s="210"/>
    </row>
    <row r="246" spans="1:12" ht="13.5" customHeight="1">
      <c r="A246" s="207"/>
      <c r="B246" s="207" t="str">
        <f ca="1">IFERROR(_xludf.XLOOKUP(C246,[1]예산코드!D:D,[1]예산코드!A:A),"")</f>
        <v/>
      </c>
      <c r="C246" s="233"/>
      <c r="D246" s="212"/>
      <c r="E246" s="213"/>
      <c r="F246" s="463"/>
      <c r="G246" s="207"/>
      <c r="H246" s="463"/>
      <c r="I246" s="463"/>
      <c r="J246" s="208"/>
      <c r="K246" s="209"/>
      <c r="L246" s="210"/>
    </row>
    <row r="247" spans="1:12" ht="13.5" customHeight="1">
      <c r="A247" s="207"/>
      <c r="B247" s="207" t="str">
        <f ca="1">IFERROR(_xludf.XLOOKUP(C247,[1]예산코드!D:D,[1]예산코드!A:A),"")</f>
        <v/>
      </c>
      <c r="C247" s="233"/>
      <c r="D247" s="212"/>
      <c r="E247" s="213"/>
      <c r="F247" s="463"/>
      <c r="G247" s="207"/>
      <c r="H247" s="463"/>
      <c r="I247" s="463"/>
      <c r="J247" s="208"/>
      <c r="K247" s="209"/>
      <c r="L247" s="210"/>
    </row>
    <row r="248" spans="1:12" ht="13.5" customHeight="1">
      <c r="A248" s="207"/>
      <c r="B248" s="207" t="str">
        <f ca="1">IFERROR(_xludf.XLOOKUP(C248,[1]예산코드!D:D,[1]예산코드!A:A),"")</f>
        <v/>
      </c>
      <c r="C248" s="233"/>
      <c r="D248" s="212"/>
      <c r="E248" s="213"/>
      <c r="F248" s="463"/>
      <c r="G248" s="207"/>
      <c r="H248" s="463"/>
      <c r="I248" s="463"/>
      <c r="J248" s="208"/>
      <c r="K248" s="209"/>
      <c r="L248" s="210"/>
    </row>
    <row r="249" spans="1:12" ht="13.5" customHeight="1">
      <c r="A249" s="207"/>
      <c r="B249" s="207" t="str">
        <f ca="1">IFERROR(_xludf.XLOOKUP(C249,[1]예산코드!D:D,[1]예산코드!A:A),"")</f>
        <v/>
      </c>
      <c r="C249" s="233"/>
      <c r="D249" s="212"/>
      <c r="E249" s="213"/>
      <c r="F249" s="463"/>
      <c r="G249" s="207"/>
      <c r="H249" s="463"/>
      <c r="I249" s="463"/>
      <c r="J249" s="208"/>
      <c r="K249" s="209"/>
      <c r="L249" s="210"/>
    </row>
    <row r="250" spans="1:12" ht="13.5" customHeight="1">
      <c r="A250" s="207"/>
      <c r="B250" s="207" t="str">
        <f ca="1">IFERROR(_xludf.XLOOKUP(C250,[1]예산코드!D:D,[1]예산코드!A:A),"")</f>
        <v/>
      </c>
      <c r="C250" s="233"/>
      <c r="D250" s="212"/>
      <c r="E250" s="213"/>
      <c r="F250" s="463"/>
      <c r="G250" s="207"/>
      <c r="H250" s="463"/>
      <c r="I250" s="463"/>
      <c r="J250" s="208"/>
      <c r="K250" s="209"/>
      <c r="L250" s="210"/>
    </row>
    <row r="251" spans="1:12" ht="13.5" customHeight="1">
      <c r="A251" s="228"/>
      <c r="B251" s="207" t="str">
        <f ca="1">IFERROR(_xludf.XLOOKUP(C251,[1]예산코드!D:D,[1]예산코드!A:A),"")</f>
        <v/>
      </c>
      <c r="C251" s="233"/>
      <c r="D251" s="212"/>
      <c r="E251" s="213"/>
      <c r="F251" s="463"/>
      <c r="G251" s="207"/>
      <c r="H251" s="463"/>
      <c r="I251" s="463"/>
      <c r="J251" s="208"/>
      <c r="K251" s="209"/>
      <c r="L251" s="210"/>
    </row>
    <row r="252" spans="1:12" ht="13.5" customHeight="1">
      <c r="A252" s="228"/>
      <c r="B252" s="207" t="str">
        <f ca="1">IFERROR(_xludf.XLOOKUP(C252,[1]예산코드!D:D,[1]예산코드!A:A),"")</f>
        <v/>
      </c>
      <c r="C252" s="233"/>
      <c r="D252" s="212"/>
      <c r="E252" s="213"/>
      <c r="F252" s="463"/>
      <c r="G252" s="207"/>
      <c r="H252" s="463"/>
      <c r="I252" s="464"/>
      <c r="J252" s="208"/>
      <c r="K252" s="209"/>
      <c r="L252" s="210"/>
    </row>
    <row r="253" spans="1:12" ht="13.5" customHeight="1">
      <c r="A253" s="228"/>
      <c r="B253" s="207" t="str">
        <f ca="1">IFERROR(_xludf.XLOOKUP(C253,[1]예산코드!D:D,[1]예산코드!A:A),"")</f>
        <v/>
      </c>
      <c r="C253" s="233"/>
      <c r="D253" s="212"/>
      <c r="E253" s="213"/>
      <c r="F253" s="463"/>
      <c r="G253" s="207"/>
      <c r="H253" s="463"/>
      <c r="I253" s="463"/>
      <c r="J253" s="208"/>
      <c r="K253" s="209"/>
      <c r="L253" s="210"/>
    </row>
    <row r="254" spans="1:12" ht="13.5" customHeight="1">
      <c r="A254" s="228"/>
      <c r="B254" s="207" t="str">
        <f ca="1">IFERROR(_xludf.XLOOKUP(C254,[1]예산코드!D:D,[1]예산코드!A:A),"")</f>
        <v/>
      </c>
      <c r="C254" s="233"/>
      <c r="D254" s="212"/>
      <c r="E254" s="213"/>
      <c r="F254" s="463"/>
      <c r="G254" s="207"/>
      <c r="H254" s="463"/>
      <c r="I254" s="463"/>
      <c r="J254" s="208"/>
      <c r="K254" s="209"/>
      <c r="L254" s="210"/>
    </row>
    <row r="255" spans="1:12" ht="13.5" customHeight="1">
      <c r="A255" s="228"/>
      <c r="B255" s="207" t="str">
        <f ca="1">IFERROR(_xludf.XLOOKUP(C255,[1]예산코드!D:D,[1]예산코드!A:A),"")</f>
        <v/>
      </c>
      <c r="C255" s="233"/>
      <c r="D255" s="212"/>
      <c r="E255" s="213"/>
      <c r="F255" s="463"/>
      <c r="G255" s="207"/>
      <c r="H255" s="463"/>
      <c r="I255" s="463"/>
      <c r="J255" s="208"/>
      <c r="K255" s="209"/>
      <c r="L255" s="210"/>
    </row>
    <row r="256" spans="1:12" ht="13.5" customHeight="1">
      <c r="A256" s="228"/>
      <c r="B256" s="207" t="str">
        <f ca="1">IFERROR(_xludf.XLOOKUP(C256,[1]예산코드!D:D,[1]예산코드!A:A),"")</f>
        <v/>
      </c>
      <c r="C256" s="233"/>
      <c r="D256" s="212"/>
      <c r="E256" s="213"/>
      <c r="F256" s="463"/>
      <c r="G256" s="207"/>
      <c r="H256" s="463"/>
      <c r="I256" s="463"/>
      <c r="J256" s="208"/>
      <c r="K256" s="209"/>
      <c r="L256" s="210"/>
    </row>
    <row r="257" spans="1:12" ht="13.5" customHeight="1">
      <c r="A257" s="207"/>
      <c r="B257" s="207" t="str">
        <f ca="1">IFERROR(_xludf.XLOOKUP(C257,[1]예산코드!D:D,[1]예산코드!A:A),"")</f>
        <v/>
      </c>
      <c r="C257" s="233"/>
      <c r="D257" s="212"/>
      <c r="E257" s="213"/>
      <c r="F257" s="463"/>
      <c r="G257" s="207"/>
      <c r="H257" s="463"/>
      <c r="I257" s="463"/>
      <c r="J257" s="208"/>
      <c r="K257" s="209"/>
      <c r="L257" s="210"/>
    </row>
    <row r="258" spans="1:12" ht="13.5" customHeight="1">
      <c r="A258" s="207"/>
      <c r="B258" s="207" t="str">
        <f ca="1">IFERROR(_xludf.XLOOKUP(C258,[1]예산코드!D:D,[1]예산코드!A:A),"")</f>
        <v/>
      </c>
      <c r="C258" s="233"/>
      <c r="D258" s="212"/>
      <c r="E258" s="213"/>
      <c r="F258" s="463"/>
      <c r="G258" s="207"/>
      <c r="H258" s="463"/>
      <c r="I258" s="463"/>
      <c r="J258" s="208"/>
      <c r="K258" s="209"/>
      <c r="L258" s="210"/>
    </row>
    <row r="259" spans="1:12" ht="13.5" customHeight="1">
      <c r="A259" s="228"/>
      <c r="B259" s="207" t="str">
        <f ca="1">IFERROR(_xludf.XLOOKUP(C259,[1]예산코드!D:D,[1]예산코드!A:A),"")</f>
        <v/>
      </c>
      <c r="C259" s="233"/>
      <c r="D259" s="212"/>
      <c r="E259" s="213"/>
      <c r="F259" s="463"/>
      <c r="G259" s="207"/>
      <c r="H259" s="463"/>
      <c r="I259" s="463"/>
      <c r="J259" s="208"/>
      <c r="K259" s="209"/>
      <c r="L259" s="210"/>
    </row>
    <row r="260" spans="1:12" ht="13.5" customHeight="1">
      <c r="A260" s="207"/>
      <c r="B260" s="207" t="str">
        <f ca="1">IFERROR(_xludf.XLOOKUP(C260,[1]예산코드!D:D,[1]예산코드!A:A),"")</f>
        <v/>
      </c>
      <c r="C260" s="233"/>
      <c r="D260" s="212"/>
      <c r="E260" s="213"/>
      <c r="F260" s="463"/>
      <c r="G260" s="207"/>
      <c r="H260" s="463"/>
      <c r="I260" s="463"/>
      <c r="J260" s="208"/>
      <c r="K260" s="209"/>
      <c r="L260" s="210"/>
    </row>
    <row r="261" spans="1:12" ht="13.5" customHeight="1">
      <c r="A261" s="207"/>
      <c r="B261" s="207" t="str">
        <f ca="1">IFERROR(_xludf.XLOOKUP(C261,[1]예산코드!D:D,[1]예산코드!A:A),"")</f>
        <v/>
      </c>
      <c r="C261" s="233"/>
      <c r="D261" s="212"/>
      <c r="E261" s="213"/>
      <c r="F261" s="463"/>
      <c r="G261" s="207"/>
      <c r="H261" s="463"/>
      <c r="I261" s="463"/>
      <c r="J261" s="208"/>
      <c r="K261" s="209"/>
      <c r="L261" s="210"/>
    </row>
    <row r="262" spans="1:12" ht="13.5" customHeight="1">
      <c r="A262" s="207"/>
      <c r="B262" s="207" t="str">
        <f ca="1">IFERROR(_xludf.XLOOKUP(C262,[1]예산코드!D:D,[1]예산코드!A:A),"")</f>
        <v/>
      </c>
      <c r="C262" s="233"/>
      <c r="D262" s="212"/>
      <c r="E262" s="213"/>
      <c r="F262" s="463"/>
      <c r="G262" s="207"/>
      <c r="H262" s="463"/>
      <c r="I262" s="463"/>
      <c r="J262" s="208"/>
      <c r="K262" s="209"/>
      <c r="L262" s="210"/>
    </row>
    <row r="263" spans="1:12" ht="13.5" customHeight="1">
      <c r="A263" s="207"/>
      <c r="B263" s="207" t="str">
        <f ca="1">IFERROR(_xludf.XLOOKUP(C263,[1]예산코드!D:D,[1]예산코드!A:A),"")</f>
        <v/>
      </c>
      <c r="C263" s="233"/>
      <c r="D263" s="212"/>
      <c r="E263" s="213"/>
      <c r="F263" s="463"/>
      <c r="G263" s="207"/>
      <c r="H263" s="463"/>
      <c r="I263" s="463"/>
      <c r="J263" s="208"/>
      <c r="K263" s="209"/>
      <c r="L263" s="210"/>
    </row>
    <row r="264" spans="1:12" ht="13.5" customHeight="1">
      <c r="A264" s="207"/>
      <c r="B264" s="207" t="str">
        <f ca="1">IFERROR(_xludf.XLOOKUP(C264,[1]예산코드!D:D,[1]예산코드!A:A),"")</f>
        <v/>
      </c>
      <c r="C264" s="233"/>
      <c r="D264" s="212"/>
      <c r="E264" s="213"/>
      <c r="F264" s="463"/>
      <c r="G264" s="207"/>
      <c r="H264" s="463"/>
      <c r="I264" s="463"/>
      <c r="J264" s="208"/>
      <c r="K264" s="209"/>
      <c r="L264" s="210"/>
    </row>
    <row r="265" spans="1:12" ht="13.5" customHeight="1">
      <c r="A265" s="207"/>
      <c r="B265" s="207" t="str">
        <f ca="1">IFERROR(_xludf.XLOOKUP(C265,[1]예산코드!D:D,[1]예산코드!A:A),"")</f>
        <v/>
      </c>
      <c r="C265" s="233"/>
      <c r="D265" s="212"/>
      <c r="E265" s="213"/>
      <c r="F265" s="463"/>
      <c r="G265" s="207"/>
      <c r="H265" s="463"/>
      <c r="I265" s="463"/>
      <c r="J265" s="208"/>
      <c r="K265" s="209"/>
      <c r="L265" s="210"/>
    </row>
    <row r="266" spans="1:12" ht="13.5" customHeight="1">
      <c r="A266" s="207"/>
      <c r="B266" s="207" t="str">
        <f ca="1">IFERROR(_xludf.XLOOKUP(C266,[1]예산코드!D:D,[1]예산코드!A:A),"")</f>
        <v/>
      </c>
      <c r="C266" s="233"/>
      <c r="D266" s="212"/>
      <c r="E266" s="213"/>
      <c r="F266" s="463"/>
      <c r="G266" s="207"/>
      <c r="H266" s="463"/>
      <c r="I266" s="463"/>
      <c r="J266" s="208"/>
      <c r="K266" s="209"/>
      <c r="L266" s="210"/>
    </row>
    <row r="267" spans="1:12" ht="13.5" customHeight="1">
      <c r="A267" s="207"/>
      <c r="B267" s="207" t="str">
        <f ca="1">IFERROR(_xludf.XLOOKUP(C267,[1]예산코드!D:D,[1]예산코드!A:A),"")</f>
        <v/>
      </c>
      <c r="C267" s="233"/>
      <c r="D267" s="212"/>
      <c r="E267" s="213"/>
      <c r="F267" s="463"/>
      <c r="G267" s="207"/>
      <c r="H267" s="463"/>
      <c r="I267" s="463"/>
      <c r="J267" s="208"/>
      <c r="K267" s="209"/>
      <c r="L267" s="210"/>
    </row>
    <row r="268" spans="1:12" ht="13.5" customHeight="1">
      <c r="A268" s="207"/>
      <c r="B268" s="207" t="str">
        <f ca="1">IFERROR(_xludf.XLOOKUP(C268,[1]예산코드!D:D,[1]예산코드!A:A),"")</f>
        <v/>
      </c>
      <c r="C268" s="233"/>
      <c r="D268" s="212"/>
      <c r="E268" s="213"/>
      <c r="F268" s="463"/>
      <c r="G268" s="207"/>
      <c r="H268" s="463"/>
      <c r="I268" s="463"/>
      <c r="J268" s="208"/>
      <c r="K268" s="209"/>
      <c r="L268" s="210"/>
    </row>
    <row r="269" spans="1:12" ht="13.5" customHeight="1">
      <c r="A269" s="207"/>
      <c r="B269" s="207" t="str">
        <f ca="1">IFERROR(_xludf.XLOOKUP(C269,[1]예산코드!D:D,[1]예산코드!A:A),"")</f>
        <v/>
      </c>
      <c r="C269" s="233"/>
      <c r="D269" s="212"/>
      <c r="E269" s="213"/>
      <c r="F269" s="463"/>
      <c r="G269" s="207"/>
      <c r="H269" s="463"/>
      <c r="I269" s="464"/>
      <c r="J269" s="208"/>
      <c r="K269" s="209"/>
      <c r="L269" s="210"/>
    </row>
    <row r="270" spans="1:12" ht="13.5" customHeight="1">
      <c r="A270" s="207"/>
      <c r="B270" s="207" t="str">
        <f ca="1">IFERROR(_xludf.XLOOKUP(C270,[1]예산코드!D:D,[1]예산코드!A:A),"")</f>
        <v/>
      </c>
      <c r="C270" s="233"/>
      <c r="D270" s="212"/>
      <c r="E270" s="213"/>
      <c r="F270" s="463"/>
      <c r="G270" s="207"/>
      <c r="H270" s="463"/>
      <c r="I270" s="463"/>
      <c r="J270" s="208"/>
      <c r="K270" s="209"/>
      <c r="L270" s="210"/>
    </row>
    <row r="271" spans="1:12" ht="13.5" customHeight="1">
      <c r="A271" s="207"/>
      <c r="B271" s="207" t="str">
        <f ca="1">IFERROR(_xludf.XLOOKUP(C271,[1]예산코드!D:D,[1]예산코드!A:A),"")</f>
        <v/>
      </c>
      <c r="C271" s="233"/>
      <c r="D271" s="212"/>
      <c r="E271" s="213"/>
      <c r="F271" s="463"/>
      <c r="G271" s="207"/>
      <c r="H271" s="463"/>
      <c r="I271" s="463"/>
      <c r="J271" s="208"/>
      <c r="K271" s="209"/>
      <c r="L271" s="210"/>
    </row>
    <row r="272" spans="1:12" ht="13.5" customHeight="1">
      <c r="A272" s="207"/>
      <c r="B272" s="207" t="str">
        <f ca="1">IFERROR(_xludf.XLOOKUP(C272,[1]예산코드!D:D,[1]예산코드!A:A),"")</f>
        <v/>
      </c>
      <c r="C272" s="233"/>
      <c r="D272" s="212"/>
      <c r="E272" s="213"/>
      <c r="F272" s="463"/>
      <c r="G272" s="207"/>
      <c r="H272" s="463"/>
      <c r="I272" s="463"/>
      <c r="J272" s="208"/>
      <c r="K272" s="209"/>
      <c r="L272" s="210"/>
    </row>
    <row r="273" spans="1:12" ht="13.5" customHeight="1">
      <c r="A273" s="207"/>
      <c r="B273" s="207" t="str">
        <f ca="1">IFERROR(_xludf.XLOOKUP(C273,[1]예산코드!D:D,[1]예산코드!A:A),"")</f>
        <v/>
      </c>
      <c r="C273" s="233"/>
      <c r="D273" s="212"/>
      <c r="E273" s="213"/>
      <c r="F273" s="463"/>
      <c r="G273" s="207"/>
      <c r="H273" s="463"/>
      <c r="I273" s="463"/>
      <c r="J273" s="208"/>
      <c r="K273" s="209"/>
      <c r="L273" s="210"/>
    </row>
    <row r="274" spans="1:12" ht="13.5" customHeight="1">
      <c r="A274" s="207"/>
      <c r="B274" s="207" t="str">
        <f ca="1">IFERROR(_xludf.XLOOKUP(C274,[1]예산코드!D:D,[1]예산코드!A:A),"")</f>
        <v/>
      </c>
      <c r="C274" s="233"/>
      <c r="D274" s="212"/>
      <c r="E274" s="213"/>
      <c r="F274" s="463"/>
      <c r="G274" s="207"/>
      <c r="H274" s="463"/>
      <c r="I274" s="464"/>
      <c r="J274" s="208"/>
      <c r="K274" s="209"/>
      <c r="L274" s="210"/>
    </row>
    <row r="275" spans="1:12" ht="13.5" customHeight="1">
      <c r="A275" s="207"/>
      <c r="B275" s="207" t="str">
        <f ca="1">IFERROR(_xludf.XLOOKUP(C275,[1]예산코드!D:D,[1]예산코드!A:A),"")</f>
        <v/>
      </c>
      <c r="C275" s="233"/>
      <c r="D275" s="212"/>
      <c r="E275" s="213"/>
      <c r="F275" s="463"/>
      <c r="G275" s="207"/>
      <c r="H275" s="463"/>
      <c r="I275" s="464"/>
      <c r="J275" s="208"/>
      <c r="K275" s="209"/>
      <c r="L275" s="210"/>
    </row>
    <row r="276" spans="1:12" ht="13.5" customHeight="1">
      <c r="A276" s="207"/>
      <c r="B276" s="207" t="str">
        <f ca="1">IFERROR(_xludf.XLOOKUP(C276,[1]예산코드!D:D,[1]예산코드!A:A),"")</f>
        <v/>
      </c>
      <c r="C276" s="233"/>
      <c r="D276" s="212"/>
      <c r="E276" s="213"/>
      <c r="F276" s="463"/>
      <c r="G276" s="207"/>
      <c r="H276" s="463"/>
      <c r="I276" s="464"/>
      <c r="J276" s="208"/>
      <c r="K276" s="209"/>
      <c r="L276" s="210"/>
    </row>
    <row r="277" spans="1:12" ht="13.5" customHeight="1">
      <c r="A277" s="207"/>
      <c r="B277" s="207" t="str">
        <f ca="1">IFERROR(_xludf.XLOOKUP(C277,[1]예산코드!D:D,[1]예산코드!A:A),"")</f>
        <v/>
      </c>
      <c r="C277" s="233"/>
      <c r="D277" s="212"/>
      <c r="E277" s="213"/>
      <c r="F277" s="463"/>
      <c r="G277" s="207"/>
      <c r="H277" s="463"/>
      <c r="I277" s="464"/>
      <c r="J277" s="208"/>
      <c r="K277" s="209"/>
      <c r="L277" s="210"/>
    </row>
    <row r="278" spans="1:12" ht="13.5" customHeight="1">
      <c r="A278" s="207"/>
      <c r="B278" s="207" t="str">
        <f ca="1">IFERROR(_xludf.XLOOKUP(C278,[1]예산코드!D:D,[1]예산코드!A:A),"")</f>
        <v/>
      </c>
      <c r="C278" s="233"/>
      <c r="D278" s="212"/>
      <c r="E278" s="213"/>
      <c r="F278" s="463"/>
      <c r="G278" s="207"/>
      <c r="H278" s="463"/>
      <c r="I278" s="464"/>
      <c r="J278" s="208"/>
      <c r="K278" s="209"/>
      <c r="L278" s="210"/>
    </row>
    <row r="279" spans="1:12" ht="13.5" customHeight="1">
      <c r="A279" s="207"/>
      <c r="B279" s="207" t="str">
        <f ca="1">IFERROR(_xludf.XLOOKUP(C279,[1]예산코드!D:D,[1]예산코드!A:A),"")</f>
        <v/>
      </c>
      <c r="C279" s="233"/>
      <c r="D279" s="212"/>
      <c r="E279" s="213"/>
      <c r="F279" s="463"/>
      <c r="G279" s="207"/>
      <c r="H279" s="463"/>
      <c r="I279" s="464"/>
      <c r="J279" s="208"/>
      <c r="K279" s="209"/>
      <c r="L279" s="210"/>
    </row>
    <row r="280" spans="1:12" ht="13.5" customHeight="1">
      <c r="A280" s="207"/>
      <c r="B280" s="207" t="str">
        <f ca="1">IFERROR(_xludf.XLOOKUP(C280,[1]예산코드!D:D,[1]예산코드!A:A),"")</f>
        <v/>
      </c>
      <c r="C280" s="233"/>
      <c r="D280" s="212"/>
      <c r="E280" s="213"/>
      <c r="F280" s="463"/>
      <c r="G280" s="207"/>
      <c r="H280" s="463"/>
      <c r="I280" s="464"/>
      <c r="J280" s="208"/>
      <c r="K280" s="209"/>
      <c r="L280" s="210"/>
    </row>
    <row r="281" spans="1:12" ht="13.5" customHeight="1">
      <c r="A281" s="207"/>
      <c r="B281" s="207" t="str">
        <f ca="1">IFERROR(_xludf.XLOOKUP(C281,[1]예산코드!D:D,[1]예산코드!A:A),"")</f>
        <v/>
      </c>
      <c r="C281" s="233"/>
      <c r="D281" s="212"/>
      <c r="E281" s="213"/>
      <c r="F281" s="463"/>
      <c r="G281" s="207"/>
      <c r="H281" s="463"/>
      <c r="I281" s="464"/>
      <c r="J281" s="208"/>
      <c r="K281" s="209"/>
      <c r="L281" s="210"/>
    </row>
    <row r="282" spans="1:12" ht="13.5" customHeight="1">
      <c r="A282" s="207"/>
      <c r="B282" s="207" t="str">
        <f ca="1">IFERROR(_xludf.XLOOKUP(C282,[1]예산코드!D:D,[1]예산코드!A:A),"")</f>
        <v/>
      </c>
      <c r="C282" s="233"/>
      <c r="D282" s="212"/>
      <c r="E282" s="213"/>
      <c r="F282" s="463"/>
      <c r="G282" s="207"/>
      <c r="H282" s="463"/>
      <c r="I282" s="464"/>
      <c r="J282" s="208"/>
      <c r="K282" s="209"/>
      <c r="L282" s="210"/>
    </row>
    <row r="283" spans="1:12" ht="13.5" customHeight="1">
      <c r="A283" s="207"/>
      <c r="B283" s="207" t="str">
        <f ca="1">IFERROR(_xludf.XLOOKUP(C283,[1]예산코드!D:D,[1]예산코드!A:A),"")</f>
        <v/>
      </c>
      <c r="C283" s="233"/>
      <c r="D283" s="212"/>
      <c r="E283" s="213"/>
      <c r="F283" s="463"/>
      <c r="G283" s="207"/>
      <c r="H283" s="463"/>
      <c r="I283" s="469"/>
      <c r="J283" s="208"/>
      <c r="K283" s="209"/>
      <c r="L283" s="210"/>
    </row>
    <row r="284" spans="1:12" ht="13.5" customHeight="1">
      <c r="A284" s="207"/>
      <c r="B284" s="207" t="str">
        <f ca="1">IFERROR(_xludf.XLOOKUP(C284,[1]예산코드!D:D,[1]예산코드!A:A),"")</f>
        <v/>
      </c>
      <c r="C284" s="233"/>
      <c r="D284" s="212"/>
      <c r="E284" s="213"/>
      <c r="F284" s="463"/>
      <c r="G284" s="207"/>
      <c r="H284" s="463"/>
      <c r="I284" s="463"/>
      <c r="J284" s="208"/>
      <c r="K284" s="209"/>
      <c r="L284" s="210"/>
    </row>
    <row r="285" spans="1:12" ht="13.5" customHeight="1">
      <c r="A285" s="217"/>
      <c r="B285" s="217" t="str">
        <f ca="1">IFERROR(_xludf.XLOOKUP(C285,[1]예산코드!D:D,[1]예산코드!A:A),"")</f>
        <v/>
      </c>
      <c r="C285" s="234"/>
      <c r="D285" s="218"/>
      <c r="E285" s="219"/>
      <c r="F285" s="468"/>
      <c r="G285" s="217"/>
      <c r="H285" s="468"/>
      <c r="I285" s="468"/>
      <c r="J285" s="220"/>
      <c r="K285" s="221"/>
      <c r="L285" s="222"/>
    </row>
    <row r="287" spans="1:12" ht="15" customHeight="1">
      <c r="L287" s="190" t="str">
        <f>IFERROR(VLOOKUP(#REF!,[1]CF_LMT!#REF!,4,FALSE),"")</f>
        <v/>
      </c>
    </row>
    <row r="288" spans="1:12" ht="15" customHeight="1">
      <c r="C288" s="226"/>
      <c r="L288" s="190" t="str">
        <f>IFERROR(VLOOKUP(#REF!,[1]CF_LMT!#REF!,4,FALSE),"")</f>
        <v/>
      </c>
    </row>
    <row r="289" spans="3:12" ht="15" customHeight="1">
      <c r="C289" s="226"/>
      <c r="L289" s="190" t="str">
        <f>IFERROR(VLOOKUP(#REF!,[1]CF_LMT!#REF!,4,FALSE),"")</f>
        <v/>
      </c>
    </row>
    <row r="290" spans="3:12" ht="15" customHeight="1">
      <c r="C290" s="226"/>
      <c r="L290" s="190" t="str">
        <f>IFERROR(VLOOKUP(#REF!,[1]CF_LMT!#REF!,4,FALSE),"")</f>
        <v/>
      </c>
    </row>
    <row r="291" spans="3:12" ht="15" customHeight="1">
      <c r="C291" s="226"/>
      <c r="L291" s="190" t="str">
        <f>IFERROR(VLOOKUP(#REF!,[1]CF_LMT!#REF!,4,FALSE),"")</f>
        <v/>
      </c>
    </row>
    <row r="292" spans="3:12" ht="15" customHeight="1">
      <c r="C292" s="226"/>
      <c r="L292" s="190" t="str">
        <f>IFERROR(VLOOKUP(#REF!,[1]CF_LMT!#REF!,4,FALSE),"")</f>
        <v/>
      </c>
    </row>
    <row r="293" spans="3:12" ht="15" customHeight="1">
      <c r="C293" s="226"/>
      <c r="L293" s="190" t="str">
        <f>IFERROR(VLOOKUP(#REF!,[1]CF_LMT!#REF!,4,FALSE),"")</f>
        <v/>
      </c>
    </row>
    <row r="294" spans="3:12" ht="15" customHeight="1">
      <c r="C294" s="226"/>
      <c r="L294" s="190" t="str">
        <f>IFERROR(VLOOKUP(#REF!,[1]CF_LMT!#REF!,4,FALSE),"")</f>
        <v/>
      </c>
    </row>
    <row r="295" spans="3:12" ht="15" customHeight="1">
      <c r="C295" s="226"/>
      <c r="L295" s="190" t="str">
        <f>IFERROR(VLOOKUP(#REF!,[1]CF_LMT!#REF!,4,FALSE),"")</f>
        <v/>
      </c>
    </row>
    <row r="296" spans="3:12" ht="15" customHeight="1">
      <c r="C296" s="226"/>
    </row>
    <row r="297" spans="3:12" ht="15" customHeight="1">
      <c r="C297" s="226"/>
    </row>
    <row r="298" spans="3:12" ht="15" customHeight="1">
      <c r="C298" s="226"/>
    </row>
    <row r="299" spans="3:12" ht="15" customHeight="1">
      <c r="C299" s="226"/>
    </row>
    <row r="300" spans="3:12" ht="15" customHeight="1">
      <c r="C300" s="226"/>
    </row>
    <row r="301" spans="3:12" ht="15" customHeight="1">
      <c r="C301" s="226"/>
    </row>
    <row r="302" spans="3:12" ht="15" customHeight="1">
      <c r="C302" s="226"/>
    </row>
    <row r="303" spans="3:12" ht="15" customHeight="1">
      <c r="C303" s="226"/>
    </row>
    <row r="304" spans="3:12" ht="15" customHeight="1">
      <c r="C304" s="226"/>
      <c r="L304" s="190" t="str">
        <f>IFERROR(VLOOKUP(#REF!,[1]CF_LMT!#REF!,4,FALSE),"")</f>
        <v/>
      </c>
    </row>
    <row r="305" spans="3:12" ht="15" customHeight="1">
      <c r="C305" s="226"/>
    </row>
    <row r="306" spans="3:12" ht="15" customHeight="1">
      <c r="C306" s="226"/>
    </row>
    <row r="307" spans="3:12" ht="15" customHeight="1">
      <c r="C307" s="226"/>
    </row>
    <row r="308" spans="3:12" ht="15" customHeight="1">
      <c r="C308" s="226"/>
    </row>
    <row r="309" spans="3:12" ht="15" customHeight="1">
      <c r="C309" s="226"/>
      <c r="L309" s="190" t="str">
        <f>IFERROR(VLOOKUP(#REF!,[1]CF_LMT!#REF!,4,FALSE),"")</f>
        <v/>
      </c>
    </row>
    <row r="310" spans="3:12" ht="15" customHeight="1">
      <c r="C310" s="226"/>
      <c r="L310" s="190" t="str">
        <f>IFERROR(VLOOKUP(#REF!,[1]CF_LMT!#REF!,4,FALSE),"")</f>
        <v/>
      </c>
    </row>
    <row r="311" spans="3:12" ht="15" customHeight="1">
      <c r="C311" s="226"/>
      <c r="L311" s="190" t="str">
        <f>IFERROR(VLOOKUP(#REF!,[1]CF_LMT!#REF!,4,FALSE),"")</f>
        <v/>
      </c>
    </row>
    <row r="312" spans="3:12" ht="15" customHeight="1">
      <c r="C312" s="226"/>
      <c r="L312" s="190" t="str">
        <f>IFERROR(VLOOKUP(#REF!,[1]CF_LMT!#REF!,4,FALSE),"")</f>
        <v/>
      </c>
    </row>
    <row r="313" spans="3:12" ht="15" customHeight="1">
      <c r="C313" s="226"/>
      <c r="L313" s="190" t="str">
        <f>IFERROR(VLOOKUP(#REF!,[1]CF_LMT!#REF!,4,FALSE),"")</f>
        <v/>
      </c>
    </row>
    <row r="314" spans="3:12" ht="15" customHeight="1">
      <c r="C314" s="226"/>
      <c r="L314" s="190" t="str">
        <f>IFERROR(VLOOKUP(#REF!,[1]CF_LMT!#REF!,4,FALSE),"")</f>
        <v/>
      </c>
    </row>
    <row r="315" spans="3:12" ht="15" customHeight="1">
      <c r="C315" s="226"/>
      <c r="L315" s="190" t="str">
        <f>IFERROR(VLOOKUP(#REF!,[1]CF_LMT!#REF!,4,FALSE),"")</f>
        <v/>
      </c>
    </row>
    <row r="316" spans="3:12" ht="15" customHeight="1">
      <c r="C316" s="226"/>
      <c r="L316" s="190" t="str">
        <f>IFERROR(VLOOKUP(#REF!,[1]CF_LMT!#REF!,4,FALSE),"")</f>
        <v/>
      </c>
    </row>
    <row r="317" spans="3:12" ht="15" customHeight="1">
      <c r="C317" s="226"/>
      <c r="L317" s="190" t="str">
        <f>IFERROR(VLOOKUP(#REF!,[1]CF_LMT!#REF!,4,FALSE),"")</f>
        <v/>
      </c>
    </row>
    <row r="318" spans="3:12" ht="15" customHeight="1">
      <c r="C318" s="226"/>
    </row>
    <row r="319" spans="3:12" ht="15" customHeight="1">
      <c r="C319" s="226"/>
      <c r="L319" s="190" t="str">
        <f>IFERROR(VLOOKUP(#REF!,[1]CF_LMT!#REF!,4,FALSE),"")</f>
        <v/>
      </c>
    </row>
    <row r="320" spans="3:12" ht="15" customHeight="1">
      <c r="C320" s="226"/>
    </row>
    <row r="321" spans="3:3" ht="15" customHeight="1">
      <c r="C321" s="226"/>
    </row>
    <row r="322" spans="3:3" ht="15" customHeight="1">
      <c r="C322" s="226"/>
    </row>
    <row r="323" spans="3:3" ht="15" customHeight="1">
      <c r="C323" s="226"/>
    </row>
    <row r="324" spans="3:3" ht="15" customHeight="1">
      <c r="C324" s="226"/>
    </row>
    <row r="325" spans="3:3" ht="15" customHeight="1">
      <c r="C325" s="226"/>
    </row>
    <row r="326" spans="3:3" ht="15" customHeight="1">
      <c r="C326" s="226"/>
    </row>
    <row r="327" spans="3:3" ht="15" customHeight="1">
      <c r="C327" s="226"/>
    </row>
    <row r="328" spans="3:3" ht="15" customHeight="1">
      <c r="C328" s="226"/>
    </row>
    <row r="329" spans="3:3" ht="15" customHeight="1">
      <c r="C329" s="226"/>
    </row>
    <row r="330" spans="3:3" ht="15" customHeight="1">
      <c r="C330" s="226"/>
    </row>
    <row r="331" spans="3:3" ht="15" customHeight="1">
      <c r="C331" s="226"/>
    </row>
    <row r="332" spans="3:3" ht="15" customHeight="1">
      <c r="C332" s="226"/>
    </row>
    <row r="333" spans="3:3" ht="15" customHeight="1">
      <c r="C333" s="226"/>
    </row>
    <row r="334" spans="3:3" ht="15" customHeight="1">
      <c r="C334" s="226"/>
    </row>
    <row r="335" spans="3:3" ht="15" customHeight="1">
      <c r="C335" s="226"/>
    </row>
    <row r="336" spans="3:3" ht="15" customHeight="1">
      <c r="C336" s="226"/>
    </row>
    <row r="337" spans="3:3" ht="15" customHeight="1">
      <c r="C337" s="226"/>
    </row>
    <row r="338" spans="3:3" ht="15" customHeight="1">
      <c r="C338" s="226"/>
    </row>
    <row r="339" spans="3:3" ht="15" customHeight="1">
      <c r="C339" s="226"/>
    </row>
    <row r="340" spans="3:3" ht="15" customHeight="1">
      <c r="C340" s="226"/>
    </row>
    <row r="341" spans="3:3" ht="15" customHeight="1">
      <c r="C341" s="226"/>
    </row>
    <row r="342" spans="3:3" ht="15" customHeight="1">
      <c r="C342" s="226"/>
    </row>
    <row r="343" spans="3:3" ht="15" customHeight="1">
      <c r="C343" s="226"/>
    </row>
    <row r="344" spans="3:3" ht="15" customHeight="1">
      <c r="C344" s="226"/>
    </row>
    <row r="345" spans="3:3" ht="15" customHeight="1">
      <c r="C345" s="226"/>
    </row>
    <row r="346" spans="3:3" ht="15" customHeight="1">
      <c r="C346" s="226"/>
    </row>
    <row r="347" spans="3:3" ht="15" customHeight="1">
      <c r="C347" s="226"/>
    </row>
    <row r="348" spans="3:3" ht="15" customHeight="1">
      <c r="C348" s="226"/>
    </row>
    <row r="349" spans="3:3" ht="15" customHeight="1">
      <c r="C349" s="226"/>
    </row>
    <row r="350" spans="3:3" ht="15" customHeight="1">
      <c r="C350" s="226"/>
    </row>
    <row r="351" spans="3:3" ht="15" customHeight="1">
      <c r="C351" s="226"/>
    </row>
    <row r="352" spans="3:3" ht="15" customHeight="1">
      <c r="C352" s="226"/>
    </row>
    <row r="353" spans="3:12" ht="15" customHeight="1">
      <c r="C353" s="226"/>
    </row>
    <row r="354" spans="3:12" ht="15" customHeight="1">
      <c r="C354" s="226"/>
    </row>
    <row r="355" spans="3:12" ht="15" customHeight="1">
      <c r="C355" s="226"/>
    </row>
    <row r="356" spans="3:12" ht="15" customHeight="1">
      <c r="C356" s="226"/>
      <c r="L356" s="190" t="str">
        <f>IFERROR(VLOOKUP(#REF!,[1]CF_LMT!#REF!,4,FALSE),"")</f>
        <v/>
      </c>
    </row>
    <row r="357" spans="3:12" ht="15" customHeight="1">
      <c r="C357" s="226"/>
    </row>
    <row r="358" spans="3:12" ht="15" customHeight="1">
      <c r="C358" s="226"/>
    </row>
    <row r="359" spans="3:12" ht="15" customHeight="1">
      <c r="C359" s="226"/>
    </row>
    <row r="360" spans="3:12" ht="15" customHeight="1">
      <c r="C360" s="226"/>
    </row>
    <row r="361" spans="3:12" ht="15" customHeight="1">
      <c r="C361" s="226"/>
      <c r="L361" s="190" t="str">
        <f>IFERROR(VLOOKUP(#REF!,[1]CF_LMT!#REF!,4,FALSE),"")</f>
        <v/>
      </c>
    </row>
    <row r="362" spans="3:12" ht="15" customHeight="1">
      <c r="C362" s="226"/>
    </row>
    <row r="363" spans="3:12" ht="15" customHeight="1">
      <c r="C363" s="226"/>
    </row>
    <row r="364" spans="3:12" ht="15" customHeight="1">
      <c r="C364" s="226"/>
    </row>
    <row r="370" spans="12:12" ht="15" customHeight="1">
      <c r="L370" s="190" t="str">
        <f>IFERROR(VLOOKUP(#REF!,[1]CF_LMT!#REF!,4,FALSE),"")</f>
        <v/>
      </c>
    </row>
    <row r="371" spans="12:12" ht="15" customHeight="1">
      <c r="L371" s="190" t="str">
        <f>IFERROR(VLOOKUP(#REF!,[1]CF_LMT!#REF!,4,FALSE),"")</f>
        <v/>
      </c>
    </row>
    <row r="372" spans="12:12" ht="15" customHeight="1">
      <c r="L372" s="190" t="str">
        <f>IFERROR(VLOOKUP(#REF!,[1]CF_LMT!#REF!,4,FALSE),"")</f>
        <v/>
      </c>
    </row>
    <row r="373" spans="12:12" ht="15" customHeight="1">
      <c r="L373" s="190" t="str">
        <f>IFERROR(VLOOKUP(#REF!,[1]CF_LMT!#REF!,4,FALSE),"")</f>
        <v/>
      </c>
    </row>
    <row r="374" spans="12:12" ht="15" customHeight="1">
      <c r="L374" s="190" t="str">
        <f>IFERROR(VLOOKUP(#REF!,[1]CF_LMT!#REF!,4,FALSE),"")</f>
        <v/>
      </c>
    </row>
    <row r="375" spans="12:12" ht="15" customHeight="1">
      <c r="L375" s="190" t="str">
        <f>IFERROR(VLOOKUP(#REF!,[1]CF_LMT!#REF!,4,FALSE),"")</f>
        <v/>
      </c>
    </row>
    <row r="376" spans="12:12" ht="15" customHeight="1">
      <c r="L376" s="190" t="str">
        <f>IFERROR(VLOOKUP(#REF!,[1]CF_LMT!#REF!,4,FALSE),"")</f>
        <v/>
      </c>
    </row>
    <row r="377" spans="12:12" ht="15" customHeight="1">
      <c r="L377" s="190" t="str">
        <f>IFERROR(VLOOKUP(#REF!,[1]CF_LMT!#REF!,4,FALSE),"")</f>
        <v/>
      </c>
    </row>
    <row r="378" spans="12:12" ht="15" customHeight="1">
      <c r="L378" s="190" t="str">
        <f>IFERROR(VLOOKUP(#REF!,[1]CF_LMT!#REF!,4,FALSE),"")</f>
        <v/>
      </c>
    </row>
    <row r="379" spans="12:12" ht="15" customHeight="1">
      <c r="L379" s="190" t="str">
        <f>IFERROR(VLOOKUP(#REF!,[1]CF_LMT!#REF!,4,FALSE),"")</f>
        <v/>
      </c>
    </row>
    <row r="380" spans="12:12" ht="15" customHeight="1">
      <c r="L380" s="190" t="str">
        <f>IFERROR(VLOOKUP(#REF!,[1]CF_LMT!#REF!,4,FALSE),"")</f>
        <v/>
      </c>
    </row>
    <row r="382" spans="12:12" ht="15" customHeight="1">
      <c r="L382" s="190" t="str">
        <f>IFERROR(VLOOKUP(#REF!,[1]CF_LMT!#REF!,4,FALSE),"")</f>
        <v/>
      </c>
    </row>
    <row r="387" spans="12:12" ht="15" customHeight="1">
      <c r="L387" s="190" t="str">
        <f>IFERROR(VLOOKUP(#REF!,[1]CF_LMT!#REF!,4,FALSE),"")</f>
        <v/>
      </c>
    </row>
    <row r="388" spans="12:12" ht="15" customHeight="1">
      <c r="L388" s="190" t="str">
        <f>IFERROR(VLOOKUP(#REF!,[1]CF_LMT!#REF!,4,FALSE),"")</f>
        <v/>
      </c>
    </row>
    <row r="395" spans="12:12" ht="15" customHeight="1">
      <c r="L395" s="190" t="str">
        <f>IFERROR(VLOOKUP(#REF!,[1]CF_LMT!#REF!,4,FALSE),"")</f>
        <v/>
      </c>
    </row>
    <row r="397" spans="12:12" ht="15" customHeight="1">
      <c r="L397" s="190" t="str">
        <f>IFERROR(VLOOKUP(#REF!,[1]CF_LMT!#REF!,4,FALSE),"")</f>
        <v/>
      </c>
    </row>
    <row r="399" spans="12:12" ht="15" customHeight="1">
      <c r="L399" s="190" t="str">
        <f>IFERROR(VLOOKUP(#REF!,[1]CF_LMT!#REF!,4,FALSE),"")</f>
        <v/>
      </c>
    </row>
    <row r="400" spans="12:12" ht="15" customHeight="1">
      <c r="L400" s="190" t="str">
        <f>IFERROR(VLOOKUP(#REF!,[1]CF_LMT!#REF!,4,FALSE),"")</f>
        <v/>
      </c>
    </row>
    <row r="401" spans="12:12" ht="15" customHeight="1">
      <c r="L401" s="190" t="str">
        <f>IFERROR(VLOOKUP(#REF!,[1]CF_LMT!#REF!,4,FALSE),"")</f>
        <v/>
      </c>
    </row>
    <row r="402" spans="12:12" ht="15" customHeight="1">
      <c r="L402" s="190" t="str">
        <f>IFERROR(VLOOKUP(#REF!,[1]CF_LMT!#REF!,4,FALSE),"")</f>
        <v/>
      </c>
    </row>
    <row r="403" spans="12:12" ht="15" customHeight="1">
      <c r="L403" s="190" t="str">
        <f>IFERROR(VLOOKUP(#REF!,[1]CF_LMT!#REF!,4,FALSE),"")</f>
        <v/>
      </c>
    </row>
    <row r="404" spans="12:12" ht="15" customHeight="1">
      <c r="L404" s="190" t="str">
        <f>IFERROR(VLOOKUP(#REF!,[1]CF_LMT!#REF!,4,FALSE),"")</f>
        <v/>
      </c>
    </row>
    <row r="405" spans="12:12" ht="15" customHeight="1">
      <c r="L405" s="190" t="str">
        <f>IFERROR(VLOOKUP(#REF!,[1]CF_LMT!#REF!,4,FALSE),"")</f>
        <v/>
      </c>
    </row>
    <row r="408" spans="12:12" ht="15" customHeight="1">
      <c r="L408" s="190" t="str">
        <f>IFERROR(VLOOKUP(#REF!,[1]CF_LMT!#REF!,4,FALSE),"")</f>
        <v/>
      </c>
    </row>
    <row r="409" spans="12:12" ht="15" customHeight="1">
      <c r="L409" s="190" t="str">
        <f>IFERROR(VLOOKUP(#REF!,[1]CF_LMT!#REF!,4,FALSE),"")</f>
        <v/>
      </c>
    </row>
    <row r="411" spans="12:12" ht="15" customHeight="1">
      <c r="L411" s="190" t="str">
        <f>IFERROR(VLOOKUP(#REF!,[1]CF_LMT!#REF!,4,FALSE),"")</f>
        <v/>
      </c>
    </row>
    <row r="412" spans="12:12" ht="15" customHeight="1">
      <c r="L412" s="190" t="str">
        <f>IFERROR(VLOOKUP(#REF!,[1]CF_LMT!#REF!,4,FALSE),"")</f>
        <v/>
      </c>
    </row>
    <row r="413" spans="12:12" ht="15" customHeight="1">
      <c r="L413" s="190" t="str">
        <f>IFERROR(VLOOKUP(#REF!,[1]CF_LMT!#REF!,4,FALSE),"")</f>
        <v/>
      </c>
    </row>
    <row r="414" spans="12:12" ht="15" customHeight="1">
      <c r="L414" s="190" t="str">
        <f>IFERROR(VLOOKUP(#REF!,[1]CF_LMT!#REF!,4,FALSE),"")</f>
        <v/>
      </c>
    </row>
    <row r="416" spans="12:12" ht="15" customHeight="1">
      <c r="L416" s="190" t="str">
        <f>IFERROR(VLOOKUP(#REF!,[1]CF_LMT!#REF!,4,FALSE),"")</f>
        <v/>
      </c>
    </row>
    <row r="417" spans="12:12" ht="15" customHeight="1">
      <c r="L417" s="190" t="str">
        <f>IFERROR(VLOOKUP(#REF!,[1]CF_LMT!#REF!,4,FALSE),"")</f>
        <v/>
      </c>
    </row>
    <row r="419" spans="12:12" ht="15" customHeight="1">
      <c r="L419" s="190" t="str">
        <f>IFERROR(VLOOKUP(#REF!,[1]CF_LMT!#REF!,4,FALSE),"")</f>
        <v/>
      </c>
    </row>
    <row r="420" spans="12:12" ht="15" customHeight="1">
      <c r="L420" s="190" t="str">
        <f>IFERROR(VLOOKUP(#REF!,[1]CF_LMT!#REF!,4,FALSE),"")</f>
        <v/>
      </c>
    </row>
    <row r="421" spans="12:12" ht="15" customHeight="1">
      <c r="L421" s="190" t="str">
        <f>IFERROR(VLOOKUP(#REF!,[1]CF_LMT!#REF!,4,FALSE),"")</f>
        <v/>
      </c>
    </row>
    <row r="422" spans="12:12" ht="15" customHeight="1">
      <c r="L422" s="190" t="str">
        <f>IFERROR(VLOOKUP(#REF!,[1]CF_LMT!#REF!,4,FALSE),"")</f>
        <v/>
      </c>
    </row>
    <row r="424" spans="12:12" ht="15" customHeight="1">
      <c r="L424" s="190" t="str">
        <f>IFERROR(VLOOKUP(#REF!,[1]CF_LMT!#REF!,4,FALSE),"")</f>
        <v/>
      </c>
    </row>
    <row r="425" spans="12:12" ht="15" customHeight="1">
      <c r="L425" s="190" t="str">
        <f>IFERROR(VLOOKUP(#REF!,[1]CF_LMT!#REF!,4,FALSE),"")</f>
        <v/>
      </c>
    </row>
    <row r="426" spans="12:12" ht="15" customHeight="1">
      <c r="L426" s="190" t="str">
        <f>IFERROR(VLOOKUP(#REF!,[1]CF_LMT!#REF!,4,FALSE),"")</f>
        <v/>
      </c>
    </row>
    <row r="428" spans="12:12" ht="15" customHeight="1">
      <c r="L428" s="190" t="str">
        <f>IFERROR(VLOOKUP(#REF!,[1]CF_LMT!#REF!,4,FALSE),"")</f>
        <v/>
      </c>
    </row>
    <row r="429" spans="12:12" ht="15" customHeight="1">
      <c r="L429" s="190" t="str">
        <f>IFERROR(VLOOKUP(#REF!,[1]CF_LMT!#REF!,4,FALSE),"")</f>
        <v/>
      </c>
    </row>
    <row r="430" spans="12:12" ht="15" customHeight="1">
      <c r="L430" s="190" t="str">
        <f>IFERROR(VLOOKUP(#REF!,[1]CF_LMT!#REF!,4,FALSE),"")</f>
        <v/>
      </c>
    </row>
    <row r="431" spans="12:12" ht="15" customHeight="1">
      <c r="L431" s="190" t="str">
        <f>IFERROR(VLOOKUP(#REF!,[1]CF_LMT!#REF!,4,FALSE),"")</f>
        <v/>
      </c>
    </row>
    <row r="432" spans="12:12" ht="15" customHeight="1">
      <c r="L432" s="190" t="str">
        <f>IFERROR(VLOOKUP(#REF!,[1]CF_LMT!#REF!,4,FALSE),"")</f>
        <v/>
      </c>
    </row>
    <row r="433" spans="12:12" ht="15" customHeight="1">
      <c r="L433" s="190" t="str">
        <f>IFERROR(VLOOKUP(#REF!,[1]CF_LMT!#REF!,4,FALSE),"")</f>
        <v/>
      </c>
    </row>
    <row r="434" spans="12:12" ht="15" customHeight="1">
      <c r="L434" s="190" t="str">
        <f>IFERROR(VLOOKUP(#REF!,[1]CF_LMT!#REF!,4,FALSE),"")</f>
        <v/>
      </c>
    </row>
    <row r="435" spans="12:12" ht="15" customHeight="1">
      <c r="L435" s="190" t="str">
        <f>IFERROR(VLOOKUP(#REF!,[1]CF_LMT!#REF!,4,FALSE),"")</f>
        <v/>
      </c>
    </row>
    <row r="438" spans="12:12" ht="15" customHeight="1">
      <c r="L438" s="190" t="str">
        <f>IFERROR(VLOOKUP(#REF!,[1]CF_LMT!#REF!,4,FALSE),"")</f>
        <v/>
      </c>
    </row>
    <row r="440" spans="12:12" ht="15" customHeight="1">
      <c r="L440" s="190" t="str">
        <f>IFERROR(VLOOKUP(#REF!,[1]CF_LMT!#REF!,4,FALSE),"")</f>
        <v/>
      </c>
    </row>
  </sheetData>
  <autoFilter ref="C59:L137" xr:uid="{00000000-0009-0000-0000-000007000000}"/>
  <mergeCells count="1">
    <mergeCell ref="M1:M7"/>
  </mergeCells>
  <phoneticPr fontId="42" type="noConversion"/>
  <pageMargins left="0.69972223043441772" right="0.69972223043441772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tabColor rgb="FF3B3838"/>
    <pageSetUpPr fitToPage="1"/>
  </sheetPr>
  <dimension ref="A1:N22"/>
  <sheetViews>
    <sheetView showZeros="0" topLeftCell="B1" zoomScale="85" zoomScaleNormal="85" zoomScaleSheetLayoutView="75" workbookViewId="0">
      <selection activeCell="N21" sqref="N21"/>
    </sheetView>
  </sheetViews>
  <sheetFormatPr defaultColWidth="10" defaultRowHeight="16.5"/>
  <cols>
    <col min="1" max="1" width="7" style="124" customWidth="1"/>
    <col min="2" max="2" width="6.125" style="101" customWidth="1"/>
    <col min="3" max="3" width="11.625" style="101" customWidth="1"/>
    <col min="4" max="4" width="9.125" style="101" customWidth="1"/>
    <col min="5" max="5" width="18.125" style="101" customWidth="1"/>
    <col min="6" max="7" width="18.125" style="181" customWidth="1"/>
    <col min="8" max="8" width="56.125" style="101" customWidth="1"/>
    <col min="9" max="10" width="10.625" style="101" bestFit="1" customWidth="1"/>
    <col min="11" max="12" width="11" style="101" customWidth="1"/>
    <col min="13" max="13" width="12.625" style="126" customWidth="1"/>
    <col min="14" max="14" width="15.875" style="101" customWidth="1"/>
    <col min="15" max="15" width="10" style="101" bestFit="1" customWidth="1"/>
    <col min="16" max="16384" width="10" style="101"/>
  </cols>
  <sheetData>
    <row r="1" spans="1:14" ht="47.1" customHeight="1">
      <c r="A1" s="858" t="s">
        <v>44</v>
      </c>
      <c r="B1" s="859"/>
      <c r="C1" s="859"/>
      <c r="D1" s="859"/>
      <c r="E1" s="859"/>
      <c r="F1" s="859"/>
      <c r="G1" s="859"/>
      <c r="H1" s="859"/>
      <c r="I1" s="859"/>
      <c r="J1" s="859"/>
      <c r="K1" s="859"/>
      <c r="L1" s="859"/>
      <c r="M1" s="859"/>
      <c r="N1" s="860"/>
    </row>
    <row r="2" spans="1:14">
      <c r="A2" s="102"/>
      <c r="B2" s="103"/>
      <c r="C2" s="103"/>
      <c r="D2" s="103"/>
      <c r="E2" s="103"/>
      <c r="F2" s="178"/>
      <c r="G2" s="178"/>
      <c r="H2" s="103"/>
      <c r="I2" s="103"/>
      <c r="J2" s="103"/>
      <c r="K2" s="103"/>
      <c r="L2" s="103"/>
      <c r="M2" s="104"/>
      <c r="N2" s="103"/>
    </row>
    <row r="3" spans="1:14" s="112" customFormat="1" ht="22.5" customHeight="1">
      <c r="A3" s="105" t="s">
        <v>497</v>
      </c>
      <c r="B3" s="106" t="s">
        <v>555</v>
      </c>
      <c r="C3" s="107" t="s">
        <v>549</v>
      </c>
      <c r="D3" s="106" t="s">
        <v>1117</v>
      </c>
      <c r="E3" s="106" t="s">
        <v>1114</v>
      </c>
      <c r="F3" s="179" t="s">
        <v>594</v>
      </c>
      <c r="G3" s="179" t="s">
        <v>560</v>
      </c>
      <c r="H3" s="106" t="s">
        <v>548</v>
      </c>
      <c r="I3" s="108" t="s">
        <v>542</v>
      </c>
      <c r="J3" s="108" t="s">
        <v>562</v>
      </c>
      <c r="K3" s="109" t="s">
        <v>600</v>
      </c>
      <c r="L3" s="109" t="s">
        <v>865</v>
      </c>
      <c r="M3" s="110" t="s">
        <v>1167</v>
      </c>
      <c r="N3" s="111" t="s">
        <v>514</v>
      </c>
    </row>
    <row r="4" spans="1:14" s="112" customFormat="1" ht="22.5" customHeight="1">
      <c r="A4" s="113" t="e">
        <f t="array" aca="1" ref="A4" ca="1">_xludf.SEQUENCE(COUNTA(D4:D20))</f>
        <v>#NAME?</v>
      </c>
      <c r="B4" s="114" t="str">
        <f>IF($D4="","",_xludf.XLOOKUP($D4,계약리스트!$G:$G,계약리스트!$E:$E,""))</f>
        <v/>
      </c>
      <c r="C4" s="115"/>
      <c r="D4" s="116"/>
      <c r="E4" s="114" t="str">
        <f>IF($D4="","",_xludf.XLOOKUP($D4,계약리스트!$G:$G,계약리스트!$O:$O,""))</f>
        <v/>
      </c>
      <c r="F4" s="180" t="str">
        <f>IF($D4="","",_xludf.XLOOKUP($D4,계약리스트!$G:$G,계약리스트!$Y:$Y,""))</f>
        <v/>
      </c>
      <c r="G4" s="180" t="str">
        <f>IF($D4="","",_xludf.XLOOKUP($D4,계약리스트!$G:$G,계약리스트!$Z:$Z,""))</f>
        <v/>
      </c>
      <c r="H4" s="114" t="str">
        <f>IF($D4="","",_xludf.XLOOKUP($D4,계약리스트!$G:$G,계약리스트!$P:$P,""))</f>
        <v/>
      </c>
      <c r="I4" s="117"/>
      <c r="J4" s="117">
        <f>I4*0.03</f>
        <v>0</v>
      </c>
      <c r="K4" s="117">
        <f>J4*0.1</f>
        <v>0</v>
      </c>
      <c r="L4" s="117">
        <f>I4*75%*0.8%</f>
        <v>0</v>
      </c>
      <c r="M4" s="118">
        <f>I4-J4-K4-L4</f>
        <v>0</v>
      </c>
      <c r="N4" s="127"/>
    </row>
    <row r="5" spans="1:14" s="112" customFormat="1" ht="22.5" customHeight="1">
      <c r="A5" s="113"/>
      <c r="B5" s="114" t="str">
        <f>IF($D5="","",_xludf.XLOOKUP($D5,계약리스트!$G:$G,계약리스트!$E:$E,""))</f>
        <v/>
      </c>
      <c r="C5" s="115"/>
      <c r="D5" s="116"/>
      <c r="E5" s="114" t="str">
        <f>IF($D5="","",_xludf.XLOOKUP($D5,계약리스트!$G:$G,계약리스트!$O:$O,""))</f>
        <v/>
      </c>
      <c r="F5" s="180" t="str">
        <f>IF($D5="","",_xludf.XLOOKUP($D5,계약리스트!$G:$G,계약리스트!$Y:$Y,""))</f>
        <v/>
      </c>
      <c r="G5" s="180" t="str">
        <f>IF($D5="","",_xludf.XLOOKUP($D5,계약리스트!$G:$G,계약리스트!$Z:$Z,""))</f>
        <v/>
      </c>
      <c r="H5" s="114" t="str">
        <f>IF($D5="","",_xludf.XLOOKUP($D5,계약리스트!$G:$G,계약리스트!$P:$P,""))</f>
        <v/>
      </c>
      <c r="I5" s="117"/>
      <c r="J5" s="117">
        <f t="shared" ref="J5:J20" si="0">I5*0.03</f>
        <v>0</v>
      </c>
      <c r="K5" s="117">
        <f t="shared" ref="K5:K20" si="1">J5*0.1</f>
        <v>0</v>
      </c>
      <c r="L5" s="117">
        <f t="shared" ref="L5:L20" si="2">I5*75%*0.8%</f>
        <v>0</v>
      </c>
      <c r="M5" s="118">
        <f t="shared" ref="M5:M20" si="3">I5-J5-K5-L5</f>
        <v>0</v>
      </c>
      <c r="N5" s="119"/>
    </row>
    <row r="6" spans="1:14" s="112" customFormat="1" ht="22.5" customHeight="1">
      <c r="A6" s="113"/>
      <c r="B6" s="114" t="str">
        <f>IF($D6="","",_xludf.XLOOKUP($D6,계약리스트!$G:$G,계약리스트!$E:$E,""))</f>
        <v/>
      </c>
      <c r="C6" s="115"/>
      <c r="D6" s="116"/>
      <c r="E6" s="114" t="str">
        <f>IF($D6="","",_xludf.XLOOKUP($D6,계약리스트!$G:$G,계약리스트!$O:$O,""))</f>
        <v/>
      </c>
      <c r="F6" s="180" t="str">
        <f>IF($D6="","",_xludf.XLOOKUP($D6,계약리스트!$G:$G,계약리스트!$Y:$Y,""))</f>
        <v/>
      </c>
      <c r="G6" s="180" t="str">
        <f>IF($D6="","",_xludf.XLOOKUP($D6,계약리스트!$G:$G,계약리스트!$Z:$Z,""))</f>
        <v/>
      </c>
      <c r="H6" s="114" t="str">
        <f>IF($D6="","",_xludf.XLOOKUP($D6,계약리스트!$G:$G,계약리스트!$P:$P,""))</f>
        <v/>
      </c>
      <c r="I6" s="117"/>
      <c r="J6" s="117">
        <f t="shared" si="0"/>
        <v>0</v>
      </c>
      <c r="K6" s="117">
        <f t="shared" si="1"/>
        <v>0</v>
      </c>
      <c r="L6" s="117">
        <f t="shared" si="2"/>
        <v>0</v>
      </c>
      <c r="M6" s="118">
        <f t="shared" si="3"/>
        <v>0</v>
      </c>
      <c r="N6" s="119"/>
    </row>
    <row r="7" spans="1:14" s="112" customFormat="1" ht="22.5" customHeight="1">
      <c r="A7" s="113"/>
      <c r="B7" s="114" t="str">
        <f>IF($D7="","",_xludf.XLOOKUP($D7,계약리스트!$G:$G,계약리스트!$E:$E,""))</f>
        <v/>
      </c>
      <c r="C7" s="115"/>
      <c r="D7" s="116"/>
      <c r="E7" s="114" t="str">
        <f>IF($D7="","",_xludf.XLOOKUP($D7,계약리스트!$G:$G,계약리스트!$O:$O,""))</f>
        <v/>
      </c>
      <c r="F7" s="180" t="str">
        <f>IF($D7="","",_xludf.XLOOKUP($D7,계약리스트!$G:$G,계약리스트!$Y:$Y,""))</f>
        <v/>
      </c>
      <c r="G7" s="180" t="str">
        <f>IF($D7="","",_xludf.XLOOKUP($D7,계약리스트!$G:$G,계약리스트!$Z:$Z,""))</f>
        <v/>
      </c>
      <c r="H7" s="114" t="str">
        <f>IF($D7="","",_xludf.XLOOKUP($D7,계약리스트!$G:$G,계약리스트!$P:$P,""))</f>
        <v/>
      </c>
      <c r="I7" s="117"/>
      <c r="J7" s="117">
        <f t="shared" si="0"/>
        <v>0</v>
      </c>
      <c r="K7" s="117">
        <f t="shared" si="1"/>
        <v>0</v>
      </c>
      <c r="L7" s="117">
        <f t="shared" si="2"/>
        <v>0</v>
      </c>
      <c r="M7" s="118">
        <f t="shared" si="3"/>
        <v>0</v>
      </c>
      <c r="N7" s="119"/>
    </row>
    <row r="8" spans="1:14" s="112" customFormat="1" ht="22.5" customHeight="1">
      <c r="A8" s="113"/>
      <c r="B8" s="114" t="str">
        <f>IF($D8="","",_xludf.XLOOKUP($D8,계약리스트!$G:$G,계약리스트!$E:$E,""))</f>
        <v/>
      </c>
      <c r="C8" s="115"/>
      <c r="D8" s="116"/>
      <c r="E8" s="114" t="str">
        <f>IF($D8="","",_xludf.XLOOKUP($D8,계약리스트!$G:$G,계약리스트!$O:$O,""))</f>
        <v/>
      </c>
      <c r="F8" s="180" t="str">
        <f>IF($D8="","",_xludf.XLOOKUP($D8,계약리스트!$G:$G,계약리스트!$Y:$Y,""))</f>
        <v/>
      </c>
      <c r="G8" s="180" t="str">
        <f>IF($D8="","",_xludf.XLOOKUP($D8,계약리스트!$G:$G,계약리스트!$Z:$Z,""))</f>
        <v/>
      </c>
      <c r="H8" s="114" t="str">
        <f>IF($D8="","",_xludf.XLOOKUP($D8,계약리스트!$G:$G,계약리스트!$P:$P,""))</f>
        <v/>
      </c>
      <c r="I8" s="117"/>
      <c r="J8" s="117">
        <f t="shared" si="0"/>
        <v>0</v>
      </c>
      <c r="K8" s="117">
        <f t="shared" si="1"/>
        <v>0</v>
      </c>
      <c r="L8" s="117">
        <f t="shared" si="2"/>
        <v>0</v>
      </c>
      <c r="M8" s="118">
        <f t="shared" si="3"/>
        <v>0</v>
      </c>
      <c r="N8" s="119"/>
    </row>
    <row r="9" spans="1:14" s="112" customFormat="1" ht="22.5" customHeight="1">
      <c r="A9" s="113"/>
      <c r="B9" s="114" t="str">
        <f>IF($D9="","",_xludf.XLOOKUP($D9,계약리스트!$G:$G,계약리스트!$E:$E,""))</f>
        <v/>
      </c>
      <c r="C9" s="115"/>
      <c r="D9" s="116"/>
      <c r="E9" s="114" t="str">
        <f>IF($D9="","",_xludf.XLOOKUP($D9,계약리스트!$G:$G,계약리스트!$O:$O,""))</f>
        <v/>
      </c>
      <c r="F9" s="180" t="str">
        <f>IF($D9="","",_xludf.XLOOKUP($D9,계약리스트!$G:$G,계약리스트!$Y:$Y,""))</f>
        <v/>
      </c>
      <c r="G9" s="180" t="str">
        <f>IF($D9="","",_xludf.XLOOKUP($D9,계약리스트!$G:$G,계약리스트!$Z:$Z,""))</f>
        <v/>
      </c>
      <c r="H9" s="114" t="str">
        <f>IF($D9="","",_xludf.XLOOKUP($D9,계약리스트!$G:$G,계약리스트!$P:$P,""))</f>
        <v/>
      </c>
      <c r="I9" s="117"/>
      <c r="J9" s="117">
        <f t="shared" si="0"/>
        <v>0</v>
      </c>
      <c r="K9" s="117">
        <f t="shared" si="1"/>
        <v>0</v>
      </c>
      <c r="L9" s="117">
        <f t="shared" si="2"/>
        <v>0</v>
      </c>
      <c r="M9" s="118">
        <f t="shared" si="3"/>
        <v>0</v>
      </c>
      <c r="N9" s="119"/>
    </row>
    <row r="10" spans="1:14" s="112" customFormat="1" ht="22.5" customHeight="1">
      <c r="A10" s="113"/>
      <c r="B10" s="114" t="str">
        <f>IF($D10="","",_xludf.XLOOKUP($D10,계약리스트!$G:$G,계약리스트!$E:$E,""))</f>
        <v/>
      </c>
      <c r="C10" s="115"/>
      <c r="D10" s="116"/>
      <c r="E10" s="114" t="str">
        <f>IF($D10="","",_xludf.XLOOKUP($D10,계약리스트!$G:$G,계약리스트!$O:$O,""))</f>
        <v/>
      </c>
      <c r="F10" s="180" t="str">
        <f>IF($D10="","",_xludf.XLOOKUP($D10,계약리스트!$G:$G,계약리스트!$Y:$Y,""))</f>
        <v/>
      </c>
      <c r="G10" s="180" t="str">
        <f>IF($D10="","",_xludf.XLOOKUP($D10,계약리스트!$G:$G,계약리스트!$Z:$Z,""))</f>
        <v/>
      </c>
      <c r="H10" s="114" t="str">
        <f>IF($D10="","",_xludf.XLOOKUP($D10,계약리스트!$G:$G,계약리스트!$P:$P,""))</f>
        <v/>
      </c>
      <c r="I10" s="117"/>
      <c r="J10" s="117">
        <f t="shared" si="0"/>
        <v>0</v>
      </c>
      <c r="K10" s="117">
        <f t="shared" si="1"/>
        <v>0</v>
      </c>
      <c r="L10" s="117">
        <f t="shared" si="2"/>
        <v>0</v>
      </c>
      <c r="M10" s="118">
        <f t="shared" si="3"/>
        <v>0</v>
      </c>
      <c r="N10" s="119"/>
    </row>
    <row r="11" spans="1:14" s="112" customFormat="1" ht="22.5" customHeight="1">
      <c r="A11" s="113"/>
      <c r="B11" s="114" t="str">
        <f>IF($D11="","",_xludf.XLOOKUP($D11,계약리스트!$G:$G,계약리스트!$E:$E,""))</f>
        <v/>
      </c>
      <c r="C11" s="115"/>
      <c r="D11" s="116"/>
      <c r="E11" s="114" t="str">
        <f>IF($D11="","",_xludf.XLOOKUP($D11,계약리스트!$G:$G,계약리스트!$O:$O,""))</f>
        <v/>
      </c>
      <c r="F11" s="180" t="str">
        <f>IF($D11="","",_xludf.XLOOKUP($D11,계약리스트!$G:$G,계약리스트!$Y:$Y,""))</f>
        <v/>
      </c>
      <c r="G11" s="180" t="str">
        <f>IF($D11="","",_xludf.XLOOKUP($D11,계약리스트!$G:$G,계약리스트!$Z:$Z,""))</f>
        <v/>
      </c>
      <c r="H11" s="114" t="str">
        <f>IF($D11="","",_xludf.XLOOKUP($D11,계약리스트!$G:$G,계약리스트!$P:$P,""))</f>
        <v/>
      </c>
      <c r="I11" s="117"/>
      <c r="J11" s="117">
        <f t="shared" si="0"/>
        <v>0</v>
      </c>
      <c r="K11" s="117">
        <f t="shared" si="1"/>
        <v>0</v>
      </c>
      <c r="L11" s="117">
        <f t="shared" si="2"/>
        <v>0</v>
      </c>
      <c r="M11" s="118">
        <f t="shared" si="3"/>
        <v>0</v>
      </c>
      <c r="N11" s="119"/>
    </row>
    <row r="12" spans="1:14" s="112" customFormat="1" ht="22.5" customHeight="1">
      <c r="A12" s="113"/>
      <c r="B12" s="114" t="str">
        <f>IF($D12="","",_xludf.XLOOKUP($D12,계약리스트!$G:$G,계약리스트!$E:$E,""))</f>
        <v/>
      </c>
      <c r="C12" s="115"/>
      <c r="D12" s="116"/>
      <c r="E12" s="114" t="str">
        <f>IF($D12="","",_xludf.XLOOKUP($D12,계약리스트!$G:$G,계약리스트!$O:$O,""))</f>
        <v/>
      </c>
      <c r="F12" s="180" t="str">
        <f>IF($D12="","",_xludf.XLOOKUP($D12,계약리스트!$G:$G,계약리스트!$Y:$Y,""))</f>
        <v/>
      </c>
      <c r="G12" s="180" t="str">
        <f>IF($D12="","",_xludf.XLOOKUP($D12,계약리스트!$G:$G,계약리스트!$Z:$Z,""))</f>
        <v/>
      </c>
      <c r="H12" s="114" t="str">
        <f>IF($D12="","",_xludf.XLOOKUP($D12,계약리스트!$G:$G,계약리스트!$P:$P,""))</f>
        <v/>
      </c>
      <c r="I12" s="117"/>
      <c r="J12" s="117">
        <f t="shared" si="0"/>
        <v>0</v>
      </c>
      <c r="K12" s="117">
        <f t="shared" si="1"/>
        <v>0</v>
      </c>
      <c r="L12" s="117">
        <f t="shared" si="2"/>
        <v>0</v>
      </c>
      <c r="M12" s="118">
        <f t="shared" si="3"/>
        <v>0</v>
      </c>
      <c r="N12" s="119"/>
    </row>
    <row r="13" spans="1:14" s="112" customFormat="1" ht="22.5" customHeight="1">
      <c r="A13" s="113"/>
      <c r="B13" s="114" t="str">
        <f>IF($D13="","",_xludf.XLOOKUP($D13,계약리스트!$G:$G,계약리스트!$E:$E,""))</f>
        <v/>
      </c>
      <c r="C13" s="115"/>
      <c r="D13" s="116"/>
      <c r="E13" s="114" t="str">
        <f>IF($D13="","",_xludf.XLOOKUP($D13,계약리스트!$G:$G,계약리스트!$O:$O,""))</f>
        <v/>
      </c>
      <c r="F13" s="180" t="str">
        <f>IF($D13="","",_xludf.XLOOKUP($D13,계약리스트!$G:$G,계약리스트!$Y:$Y,""))</f>
        <v/>
      </c>
      <c r="G13" s="180" t="str">
        <f>IF($D13="","",_xludf.XLOOKUP($D13,계약리스트!$G:$G,계약리스트!$Z:$Z,""))</f>
        <v/>
      </c>
      <c r="H13" s="114" t="str">
        <f>IF($D13="","",_xludf.XLOOKUP($D13,계약리스트!$G:$G,계약리스트!$P:$P,""))</f>
        <v/>
      </c>
      <c r="I13" s="117"/>
      <c r="J13" s="117">
        <f t="shared" si="0"/>
        <v>0</v>
      </c>
      <c r="K13" s="117">
        <f t="shared" si="1"/>
        <v>0</v>
      </c>
      <c r="L13" s="117">
        <f t="shared" si="2"/>
        <v>0</v>
      </c>
      <c r="M13" s="118">
        <f t="shared" si="3"/>
        <v>0</v>
      </c>
      <c r="N13" s="119"/>
    </row>
    <row r="14" spans="1:14" s="112" customFormat="1" ht="22.5" customHeight="1">
      <c r="A14" s="113"/>
      <c r="B14" s="114" t="str">
        <f>IF($D14="","",_xludf.XLOOKUP($D14,계약리스트!$G:$G,계약리스트!$E:$E,""))</f>
        <v/>
      </c>
      <c r="C14" s="115"/>
      <c r="D14" s="116"/>
      <c r="E14" s="114" t="str">
        <f>IF($D14="","",_xludf.XLOOKUP($D14,계약리스트!$G:$G,계약리스트!$O:$O,""))</f>
        <v/>
      </c>
      <c r="F14" s="180" t="str">
        <f>IF($D14="","",_xludf.XLOOKUP($D14,계약리스트!$G:$G,계약리스트!$Y:$Y,""))</f>
        <v/>
      </c>
      <c r="G14" s="180" t="str">
        <f>IF($D14="","",_xludf.XLOOKUP($D14,계약리스트!$G:$G,계약리스트!$Z:$Z,""))</f>
        <v/>
      </c>
      <c r="H14" s="114" t="str">
        <f>IF($D14="","",_xludf.XLOOKUP($D14,계약리스트!$G:$G,계약리스트!$P:$P,""))</f>
        <v/>
      </c>
      <c r="I14" s="117"/>
      <c r="J14" s="117">
        <f t="shared" si="0"/>
        <v>0</v>
      </c>
      <c r="K14" s="117">
        <f t="shared" si="1"/>
        <v>0</v>
      </c>
      <c r="L14" s="117">
        <f t="shared" si="2"/>
        <v>0</v>
      </c>
      <c r="M14" s="118">
        <f t="shared" si="3"/>
        <v>0</v>
      </c>
      <c r="N14" s="119"/>
    </row>
    <row r="15" spans="1:14" s="112" customFormat="1" ht="22.5" customHeight="1">
      <c r="A15" s="113"/>
      <c r="B15" s="114" t="str">
        <f>IF($D15="","",_xludf.XLOOKUP($D15,계약리스트!$G:$G,계약리스트!$E:$E,""))</f>
        <v/>
      </c>
      <c r="C15" s="115"/>
      <c r="D15" s="116"/>
      <c r="E15" s="114" t="str">
        <f>IF($D15="","",_xludf.XLOOKUP($D15,계약리스트!$G:$G,계약리스트!$O:$O,""))</f>
        <v/>
      </c>
      <c r="F15" s="180" t="str">
        <f>IF($D15="","",_xludf.XLOOKUP($D15,계약리스트!$G:$G,계약리스트!$Y:$Y,""))</f>
        <v/>
      </c>
      <c r="G15" s="180" t="str">
        <f>IF($D15="","",_xludf.XLOOKUP($D15,계약리스트!$G:$G,계약리스트!$Z:$Z,""))</f>
        <v/>
      </c>
      <c r="H15" s="114" t="str">
        <f>IF($D15="","",_xludf.XLOOKUP($D15,계약리스트!$G:$G,계약리스트!$P:$P,""))</f>
        <v/>
      </c>
      <c r="I15" s="117"/>
      <c r="J15" s="117">
        <f t="shared" si="0"/>
        <v>0</v>
      </c>
      <c r="K15" s="117">
        <f t="shared" si="1"/>
        <v>0</v>
      </c>
      <c r="L15" s="117">
        <f t="shared" si="2"/>
        <v>0</v>
      </c>
      <c r="M15" s="118">
        <f t="shared" si="3"/>
        <v>0</v>
      </c>
      <c r="N15" s="119"/>
    </row>
    <row r="16" spans="1:14" s="112" customFormat="1" ht="22.5" customHeight="1">
      <c r="A16" s="113"/>
      <c r="B16" s="114" t="str">
        <f>IF($D16="","",_xludf.XLOOKUP($D16,계약리스트!$G:$G,계약리스트!$E:$E,""))</f>
        <v/>
      </c>
      <c r="C16" s="115"/>
      <c r="D16" s="116"/>
      <c r="E16" s="114" t="str">
        <f>IF($D16="","",_xludf.XLOOKUP($D16,계약리스트!$G:$G,계약리스트!$O:$O,""))</f>
        <v/>
      </c>
      <c r="F16" s="180" t="str">
        <f>IF($D16="","",_xludf.XLOOKUP($D16,계약리스트!$G:$G,계약리스트!$Y:$Y,""))</f>
        <v/>
      </c>
      <c r="G16" s="180" t="str">
        <f>IF($D16="","",_xludf.XLOOKUP($D16,계약리스트!$G:$G,계약리스트!$Z:$Z,""))</f>
        <v/>
      </c>
      <c r="H16" s="114" t="str">
        <f>IF($D16="","",_xludf.XLOOKUP($D16,계약리스트!$G:$G,계약리스트!$P:$P,""))</f>
        <v/>
      </c>
      <c r="I16" s="117"/>
      <c r="J16" s="117">
        <f t="shared" si="0"/>
        <v>0</v>
      </c>
      <c r="K16" s="117">
        <f t="shared" si="1"/>
        <v>0</v>
      </c>
      <c r="L16" s="117">
        <f t="shared" si="2"/>
        <v>0</v>
      </c>
      <c r="M16" s="118">
        <f t="shared" si="3"/>
        <v>0</v>
      </c>
      <c r="N16" s="119"/>
    </row>
    <row r="17" spans="1:14" s="112" customFormat="1" ht="22.5" customHeight="1">
      <c r="A17" s="113"/>
      <c r="B17" s="114" t="str">
        <f>IF($D17="","",_xludf.XLOOKUP($D17,계약리스트!$G:$G,계약리스트!$E:$E,""))</f>
        <v/>
      </c>
      <c r="C17" s="115"/>
      <c r="D17" s="116"/>
      <c r="E17" s="114" t="str">
        <f>IF($D17="","",_xludf.XLOOKUP($D17,계약리스트!$G:$G,계약리스트!$O:$O,""))</f>
        <v/>
      </c>
      <c r="F17" s="180" t="str">
        <f>IF($D17="","",_xludf.XLOOKUP($D17,계약리스트!$G:$G,계약리스트!$Y:$Y,""))</f>
        <v/>
      </c>
      <c r="G17" s="180" t="str">
        <f>IF($D17="","",_xludf.XLOOKUP($D17,계약리스트!$G:$G,계약리스트!$Z:$Z,""))</f>
        <v/>
      </c>
      <c r="H17" s="114" t="str">
        <f>IF($D17="","",_xludf.XLOOKUP($D17,계약리스트!$G:$G,계약리스트!$P:$P,""))</f>
        <v/>
      </c>
      <c r="I17" s="117"/>
      <c r="J17" s="117">
        <f t="shared" si="0"/>
        <v>0</v>
      </c>
      <c r="K17" s="117">
        <f t="shared" si="1"/>
        <v>0</v>
      </c>
      <c r="L17" s="117">
        <f t="shared" si="2"/>
        <v>0</v>
      </c>
      <c r="M17" s="118">
        <f t="shared" si="3"/>
        <v>0</v>
      </c>
      <c r="N17" s="119"/>
    </row>
    <row r="18" spans="1:14" s="112" customFormat="1" ht="22.5" customHeight="1">
      <c r="A18" s="113"/>
      <c r="B18" s="114" t="str">
        <f>IF($D18="","",_xludf.XLOOKUP($D18,계약리스트!$G:$G,계약리스트!$E:$E,""))</f>
        <v/>
      </c>
      <c r="C18" s="115"/>
      <c r="D18" s="116"/>
      <c r="E18" s="114" t="str">
        <f>IF($D18="","",_xludf.XLOOKUP($D18,계약리스트!$G:$G,계약리스트!$O:$O,""))</f>
        <v/>
      </c>
      <c r="F18" s="180" t="str">
        <f>IF($D18="","",_xludf.XLOOKUP($D18,계약리스트!$G:$G,계약리스트!$Y:$Y,""))</f>
        <v/>
      </c>
      <c r="G18" s="180" t="str">
        <f>IF($D18="","",_xludf.XLOOKUP($D18,계약리스트!$G:$G,계약리스트!$Z:$Z,""))</f>
        <v/>
      </c>
      <c r="H18" s="114" t="str">
        <f>IF($D18="","",_xludf.XLOOKUP($D18,계약리스트!$G:$G,계약리스트!$P:$P,""))</f>
        <v/>
      </c>
      <c r="I18" s="117"/>
      <c r="J18" s="117">
        <f t="shared" si="0"/>
        <v>0</v>
      </c>
      <c r="K18" s="117">
        <f t="shared" si="1"/>
        <v>0</v>
      </c>
      <c r="L18" s="117">
        <f t="shared" si="2"/>
        <v>0</v>
      </c>
      <c r="M18" s="118">
        <f t="shared" si="3"/>
        <v>0</v>
      </c>
      <c r="N18" s="119"/>
    </row>
    <row r="19" spans="1:14" s="112" customFormat="1" ht="22.5" customHeight="1">
      <c r="A19" s="113"/>
      <c r="B19" s="114" t="str">
        <f>IF($D19="","",_xludf.XLOOKUP($D19,계약리스트!$G:$G,계약리스트!$E:$E,""))</f>
        <v/>
      </c>
      <c r="C19" s="115"/>
      <c r="D19" s="116"/>
      <c r="E19" s="114" t="str">
        <f>IF($D19="","",_xludf.XLOOKUP($D19,계약리스트!$G:$G,계약리스트!$O:$O,""))</f>
        <v/>
      </c>
      <c r="F19" s="180" t="str">
        <f>IF($D19="","",_xludf.XLOOKUP($D19,계약리스트!$G:$G,계약리스트!$Y:$Y,""))</f>
        <v/>
      </c>
      <c r="G19" s="180" t="str">
        <f>IF($D19="","",_xludf.XLOOKUP($D19,계약리스트!$G:$G,계약리스트!$Z:$Z,""))</f>
        <v/>
      </c>
      <c r="H19" s="114" t="str">
        <f>IF($D19="","",_xludf.XLOOKUP($D19,계약리스트!$G:$G,계약리스트!$P:$P,""))</f>
        <v/>
      </c>
      <c r="I19" s="117"/>
      <c r="J19" s="117">
        <f t="shared" si="0"/>
        <v>0</v>
      </c>
      <c r="K19" s="117">
        <f t="shared" si="1"/>
        <v>0</v>
      </c>
      <c r="L19" s="117">
        <f t="shared" si="2"/>
        <v>0</v>
      </c>
      <c r="M19" s="118">
        <f t="shared" si="3"/>
        <v>0</v>
      </c>
      <c r="N19" s="119"/>
    </row>
    <row r="20" spans="1:14" s="112" customFormat="1" ht="22.5" customHeight="1">
      <c r="A20" s="113"/>
      <c r="B20" s="114" t="str">
        <f>IF($D20="","",_xludf.XLOOKUP($D20,계약리스트!$G:$G,계약리스트!$E:$E,""))</f>
        <v/>
      </c>
      <c r="C20" s="115"/>
      <c r="D20" s="116"/>
      <c r="E20" s="114" t="str">
        <f>IF($D20="","",_xludf.XLOOKUP($D20,계약리스트!$G:$G,계약리스트!$O:$O,""))</f>
        <v/>
      </c>
      <c r="F20" s="180" t="str">
        <f>IF($D20="","",_xludf.XLOOKUP($D20,계약리스트!$G:$G,계약리스트!$Y:$Y,""))</f>
        <v/>
      </c>
      <c r="G20" s="180" t="str">
        <f>IF($D20="","",_xludf.XLOOKUP($D20,계약리스트!$G:$G,계약리스트!$Z:$Z,""))</f>
        <v/>
      </c>
      <c r="H20" s="114" t="str">
        <f>IF($D20="","",_xludf.XLOOKUP($D20,계약리스트!$G:$G,계약리스트!$P:$P,""))</f>
        <v/>
      </c>
      <c r="I20" s="117"/>
      <c r="J20" s="117">
        <f t="shared" si="0"/>
        <v>0</v>
      </c>
      <c r="K20" s="117">
        <f t="shared" si="1"/>
        <v>0</v>
      </c>
      <c r="L20" s="117">
        <f t="shared" si="2"/>
        <v>0</v>
      </c>
      <c r="M20" s="118">
        <f t="shared" si="3"/>
        <v>0</v>
      </c>
      <c r="N20" s="119"/>
    </row>
    <row r="21" spans="1:14" s="112" customFormat="1" ht="22.5" customHeight="1">
      <c r="A21" s="861" t="s">
        <v>542</v>
      </c>
      <c r="B21" s="862"/>
      <c r="C21" s="862"/>
      <c r="D21" s="862"/>
      <c r="E21" s="862"/>
      <c r="F21" s="862"/>
      <c r="G21" s="862"/>
      <c r="H21" s="863"/>
      <c r="I21" s="120">
        <f>SUM(I4:I20)</f>
        <v>0</v>
      </c>
      <c r="J21" s="120">
        <f>SUM(J4:J20)</f>
        <v>0</v>
      </c>
      <c r="K21" s="120">
        <f>SUM(K4:K20)</f>
        <v>0</v>
      </c>
      <c r="L21" s="121">
        <f>SUM(L4:L20)</f>
        <v>0</v>
      </c>
      <c r="M21" s="122">
        <f>SUM(M4:M20)</f>
        <v>0</v>
      </c>
      <c r="N21" s="123"/>
    </row>
    <row r="22" spans="1:14">
      <c r="J22" s="125"/>
    </row>
  </sheetData>
  <mergeCells count="2">
    <mergeCell ref="A1:N1"/>
    <mergeCell ref="A21:H21"/>
  </mergeCells>
  <phoneticPr fontId="42" type="noConversion"/>
  <pageMargins left="0.51138889789581299" right="0.51138889789581299" top="0.94486111402511597" bottom="0.74750000238418579" header="0.31486111879348755" footer="0.31486111879348755"/>
  <pageSetup paperSize="9" scale="6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tabColor rgb="FF3B3838"/>
  </sheetPr>
  <dimension ref="A1:J52"/>
  <sheetViews>
    <sheetView showZeros="0" view="pageBreakPreview" topLeftCell="A4" zoomScaleNormal="100" zoomScaleSheetLayoutView="100" workbookViewId="0">
      <selection activeCell="J34" sqref="J34"/>
    </sheetView>
  </sheetViews>
  <sheetFormatPr defaultColWidth="9" defaultRowHeight="12"/>
  <cols>
    <col min="1" max="1" width="3.375" style="66" customWidth="1"/>
    <col min="2" max="2" width="10.125" style="66" customWidth="1"/>
    <col min="3" max="3" width="24.5" style="66" customWidth="1"/>
    <col min="4" max="6" width="11.625" style="66" customWidth="1"/>
    <col min="7" max="10" width="14.125" style="66" customWidth="1"/>
    <col min="11" max="16384" width="9" style="66"/>
  </cols>
  <sheetData>
    <row r="1" spans="1:10" ht="24.75" customHeight="1">
      <c r="A1" s="870" t="s">
        <v>1986</v>
      </c>
      <c r="B1" s="870"/>
      <c r="C1" s="870"/>
      <c r="D1" s="870"/>
      <c r="E1" s="870"/>
      <c r="F1" s="870"/>
      <c r="G1" s="870"/>
      <c r="H1" s="870"/>
      <c r="I1" s="140" t="s">
        <v>870</v>
      </c>
      <c r="J1" s="177" t="s">
        <v>200</v>
      </c>
    </row>
    <row r="2" spans="1:10" ht="12" customHeight="1">
      <c r="A2" s="870"/>
      <c r="B2" s="870"/>
      <c r="C2" s="870"/>
      <c r="D2" s="870"/>
      <c r="E2" s="870"/>
      <c r="F2" s="870"/>
      <c r="G2" s="870"/>
      <c r="H2" s="870"/>
      <c r="I2" s="139"/>
      <c r="J2" s="139"/>
    </row>
    <row r="3" spans="1:10" ht="15" customHeight="1">
      <c r="A3" s="870"/>
      <c r="B3" s="870"/>
      <c r="C3" s="870"/>
      <c r="D3" s="870"/>
      <c r="E3" s="870"/>
      <c r="F3" s="870"/>
      <c r="G3" s="870"/>
      <c r="H3" s="870"/>
      <c r="I3" s="142" t="s">
        <v>1127</v>
      </c>
      <c r="J3" s="143" t="s">
        <v>1129</v>
      </c>
    </row>
    <row r="4" spans="1:10" ht="78.599999999999994" customHeight="1">
      <c r="A4" s="870"/>
      <c r="B4" s="870"/>
      <c r="C4" s="870"/>
      <c r="D4" s="870"/>
      <c r="E4" s="870"/>
      <c r="F4" s="870"/>
      <c r="G4" s="870"/>
      <c r="H4" s="870"/>
      <c r="I4" s="144"/>
      <c r="J4" s="145"/>
    </row>
    <row r="5" spans="1:10" ht="13.5" customHeight="1">
      <c r="A5" s="871"/>
      <c r="B5" s="871"/>
      <c r="C5" s="871"/>
      <c r="D5" s="871"/>
      <c r="E5" s="871"/>
      <c r="F5" s="871"/>
      <c r="G5" s="871"/>
      <c r="H5" s="871"/>
      <c r="I5" s="141"/>
    </row>
    <row r="6" spans="1:10" ht="17.100000000000001" customHeight="1">
      <c r="A6" s="866" t="s">
        <v>579</v>
      </c>
      <c r="B6" s="867"/>
      <c r="C6" s="150" t="s">
        <v>575</v>
      </c>
      <c r="D6" s="866" t="s">
        <v>549</v>
      </c>
      <c r="E6" s="867"/>
      <c r="F6" s="151">
        <v>45717</v>
      </c>
      <c r="G6" s="146" t="s">
        <v>1159</v>
      </c>
      <c r="H6" s="152" t="s">
        <v>1226</v>
      </c>
      <c r="I6" s="872"/>
      <c r="J6" s="873"/>
    </row>
    <row r="7" spans="1:10" ht="17.100000000000001" customHeight="1">
      <c r="A7" s="866" t="s">
        <v>854</v>
      </c>
      <c r="B7" s="867"/>
      <c r="C7" s="864" t="s">
        <v>1442</v>
      </c>
      <c r="D7" s="864"/>
      <c r="E7" s="864"/>
      <c r="F7" s="865"/>
      <c r="G7" s="148" t="s">
        <v>837</v>
      </c>
      <c r="H7" s="149">
        <f>C8</f>
        <v>2278006.5</v>
      </c>
      <c r="I7" s="868">
        <f>H7</f>
        <v>2278006.5</v>
      </c>
      <c r="J7" s="869"/>
    </row>
    <row r="8" spans="1:10" ht="17.100000000000001" customHeight="1">
      <c r="A8" s="866" t="s">
        <v>508</v>
      </c>
      <c r="B8" s="867"/>
      <c r="C8" s="147">
        <f>G35</f>
        <v>2278006.5</v>
      </c>
      <c r="D8" s="878" t="s">
        <v>1139</v>
      </c>
      <c r="E8" s="879"/>
      <c r="F8" s="147">
        <f>D35</f>
        <v>2070915</v>
      </c>
      <c r="G8" s="153" t="s">
        <v>522</v>
      </c>
      <c r="H8" s="147">
        <f>E35</f>
        <v>207091.5</v>
      </c>
      <c r="I8" s="153" t="s">
        <v>554</v>
      </c>
      <c r="J8" s="147">
        <f>F35</f>
        <v>0</v>
      </c>
    </row>
    <row r="9" spans="1:10" ht="15.95" customHeight="1">
      <c r="A9" s="158" t="s">
        <v>509</v>
      </c>
      <c r="B9" s="159" t="s">
        <v>501</v>
      </c>
      <c r="C9" s="159" t="s">
        <v>523</v>
      </c>
      <c r="D9" s="67" t="s">
        <v>1139</v>
      </c>
      <c r="E9" s="67" t="s">
        <v>836</v>
      </c>
      <c r="F9" s="67" t="s">
        <v>554</v>
      </c>
      <c r="G9" s="160" t="s">
        <v>508</v>
      </c>
      <c r="H9" s="67" t="s">
        <v>568</v>
      </c>
      <c r="I9" s="67" t="s">
        <v>550</v>
      </c>
      <c r="J9" s="161" t="s">
        <v>1148</v>
      </c>
    </row>
    <row r="10" spans="1:10" ht="15.95" customHeight="1">
      <c r="A10" s="70" t="e">
        <f t="array" aca="1" ref="A10:A11" ca="1">_xludf.SEQUENCE(COUNTA(B10:B34))</f>
        <v>#NAME?</v>
      </c>
      <c r="B10" s="162" t="s">
        <v>978</v>
      </c>
      <c r="C10" s="163" t="s">
        <v>1458</v>
      </c>
      <c r="D10" s="128">
        <v>1000000</v>
      </c>
      <c r="E10" s="128">
        <v>100000</v>
      </c>
      <c r="F10" s="69" t="s">
        <v>539</v>
      </c>
      <c r="G10" s="128">
        <v>1100000</v>
      </c>
      <c r="H10" s="68" t="str">
        <f t="array" aca="1" ref="H10" ca="1">IFERROR(_xludf.XLOOKUP(1,(계약리스트!$D:$D=$C$6)*(계약리스트!$F:$F=$B10),계약리스트!Q:Q),"")</f>
        <v/>
      </c>
      <c r="I10" s="68" t="str">
        <f t="array" aca="1" ref="I10" ca="1">IFERROR(_xludf.XLOOKUP(1,(계약리스트!$D:$D=$C$6)*(계약리스트!$F:$F=$B10),계약리스트!R:R),"")</f>
        <v/>
      </c>
      <c r="J10" s="68" t="str">
        <f t="array" aca="1" ref="J10" ca="1">IFERROR(_xludf.XLOOKUP(1,(계약리스트!$D:$D=$C$6)*(계약리스트!$F:$F=$B10),계약리스트!S:S),"")</f>
        <v/>
      </c>
    </row>
    <row r="11" spans="1:10" ht="15.95" customHeight="1">
      <c r="A11" s="70" t="e">
        <f ca="1"/>
        <v>#NAME?</v>
      </c>
      <c r="B11" s="162" t="s">
        <v>898</v>
      </c>
      <c r="C11" s="164" t="s">
        <v>1455</v>
      </c>
      <c r="D11" s="69">
        <v>1070915</v>
      </c>
      <c r="E11" s="69">
        <v>107091.5</v>
      </c>
      <c r="F11" s="69" t="s">
        <v>539</v>
      </c>
      <c r="G11" s="165">
        <v>1178006.5</v>
      </c>
      <c r="H11" s="68" t="str">
        <f t="array" aca="1" ref="H11" ca="1">IFERROR(_xludf.XLOOKUP(1,(계약리스트!$D:$D=$C$6)*(계약리스트!$F:$F=$B11),계약리스트!Q:Q),"")</f>
        <v/>
      </c>
      <c r="I11" s="68" t="str">
        <f t="array" aca="1" ref="I11" ca="1">IFERROR(_xludf.XLOOKUP(1,(계약리스트!$D:$D=$C$6)*(계약리스트!$F:$F=$B11),계약리스트!R:R),"")</f>
        <v/>
      </c>
      <c r="J11" s="68" t="str">
        <f t="array" aca="1" ref="J11" ca="1">IFERROR(_xludf.XLOOKUP(1,(계약리스트!$D:$D=$C$6)*(계약리스트!$F:$F=$B11),계약리스트!S:S),"")</f>
        <v/>
      </c>
    </row>
    <row r="12" spans="1:10" ht="15.95" customHeight="1">
      <c r="A12" s="70"/>
      <c r="B12" s="162"/>
      <c r="C12" s="164"/>
      <c r="D12" s="69"/>
      <c r="E12" s="69"/>
      <c r="F12" s="69"/>
      <c r="G12" s="165"/>
      <c r="H12" s="68" t="str">
        <f t="array" aca="1" ref="H12" ca="1">IFERROR(_xludf.XLOOKUP(1,(계약리스트!$D:$D=$C$6)*(계약리스트!$F:$F=$B12),계약리스트!Q:Q),"")</f>
        <v/>
      </c>
      <c r="I12" s="68" t="str">
        <f t="array" aca="1" ref="I12" ca="1">IFERROR(_xludf.XLOOKUP(1,(계약리스트!$D:$D=$C$6)*(계약리스트!$F:$F=$B12),계약리스트!R:R),"")</f>
        <v/>
      </c>
      <c r="J12" s="68" t="str">
        <f t="array" aca="1" ref="J12" ca="1">IFERROR(_xludf.XLOOKUP(1,(계약리스트!$D:$D=$C$6)*(계약리스트!$F:$F=$B12),계약리스트!S:S),"")</f>
        <v/>
      </c>
    </row>
    <row r="13" spans="1:10" ht="15.95" customHeight="1">
      <c r="A13" s="70"/>
      <c r="B13" s="162"/>
      <c r="C13" s="164"/>
      <c r="D13" s="69"/>
      <c r="E13" s="69"/>
      <c r="F13" s="69"/>
      <c r="G13" s="165"/>
      <c r="H13" s="68" t="str">
        <f t="array" aca="1" ref="H13" ca="1">IFERROR(_xludf.XLOOKUP(1,(계약리스트!$D:$D=$C$6)*(계약리스트!$F:$F=$B13),계약리스트!Q:Q),"")</f>
        <v/>
      </c>
      <c r="I13" s="68" t="str">
        <f t="array" aca="1" ref="I13" ca="1">IFERROR(_xludf.XLOOKUP(1,(계약리스트!$D:$D=$C$6)*(계약리스트!$F:$F=$B13),계약리스트!R:R),"")</f>
        <v/>
      </c>
      <c r="J13" s="68" t="str">
        <f t="array" aca="1" ref="J13" ca="1">IFERROR(_xludf.XLOOKUP(1,(계약리스트!$D:$D=$C$6)*(계약리스트!$F:$F=$B13),계약리스트!S:S),"")</f>
        <v/>
      </c>
    </row>
    <row r="14" spans="1:10" ht="15.95" customHeight="1">
      <c r="A14" s="70"/>
      <c r="B14" s="162"/>
      <c r="C14" s="164"/>
      <c r="D14" s="69"/>
      <c r="E14" s="69"/>
      <c r="F14" s="69"/>
      <c r="G14" s="165"/>
      <c r="H14" s="68" t="str">
        <f t="array" aca="1" ref="H14" ca="1">IFERROR(_xludf.XLOOKUP(1,(계약리스트!$D:$D=$C$6)*(계약리스트!$F:$F=$B14),계약리스트!Q:Q),"")</f>
        <v/>
      </c>
      <c r="I14" s="68" t="str">
        <f t="array" aca="1" ref="I14" ca="1">IFERROR(_xludf.XLOOKUP(1,(계약리스트!$D:$D=$C$6)*(계약리스트!$F:$F=$B14),계약리스트!R:R),"")</f>
        <v/>
      </c>
      <c r="J14" s="68" t="str">
        <f t="array" aca="1" ref="J14" ca="1">IFERROR(_xludf.XLOOKUP(1,(계약리스트!$D:$D=$C$6)*(계약리스트!$F:$F=$B14),계약리스트!S:S),"")</f>
        <v/>
      </c>
    </row>
    <row r="15" spans="1:10" ht="15.95" customHeight="1">
      <c r="A15" s="70"/>
      <c r="B15" s="162"/>
      <c r="C15" s="164"/>
      <c r="D15" s="69"/>
      <c r="E15" s="69"/>
      <c r="F15" s="69"/>
      <c r="G15" s="165"/>
      <c r="H15" s="68" t="str">
        <f t="array" aca="1" ref="H15" ca="1">IFERROR(_xludf.XLOOKUP(1,(계약리스트!$D:$D=$C$6)*(계약리스트!$F:$F=$B15),계약리스트!Q:Q),"")</f>
        <v/>
      </c>
      <c r="I15" s="68" t="str">
        <f t="array" aca="1" ref="I15" ca="1">IFERROR(_xludf.XLOOKUP(1,(계약리스트!$D:$D=$C$6)*(계약리스트!$F:$F=$B15),계약리스트!R:R),"")</f>
        <v/>
      </c>
      <c r="J15" s="68" t="str">
        <f t="array" aca="1" ref="J15" ca="1">IFERROR(_xludf.XLOOKUP(1,(계약리스트!$D:$D=$C$6)*(계약리스트!$F:$F=$B15),계약리스트!S:S),"")</f>
        <v/>
      </c>
    </row>
    <row r="16" spans="1:10" ht="15.95" customHeight="1">
      <c r="A16" s="70"/>
      <c r="B16" s="162"/>
      <c r="C16" s="164"/>
      <c r="D16" s="69"/>
      <c r="E16" s="69"/>
      <c r="F16" s="69"/>
      <c r="G16" s="165"/>
      <c r="H16" s="68" t="str">
        <f t="array" aca="1" ref="H16" ca="1">IFERROR(_xludf.XLOOKUP(1,(계약리스트!$D:$D=$C$6)*(계약리스트!$F:$F=$B16),계약리스트!Q:Q),"")</f>
        <v/>
      </c>
      <c r="I16" s="68" t="str">
        <f t="array" aca="1" ref="I16" ca="1">IFERROR(_xludf.XLOOKUP(1,(계약리스트!$D:$D=$C$6)*(계약리스트!$F:$F=$B16),계약리스트!R:R),"")</f>
        <v/>
      </c>
      <c r="J16" s="68" t="str">
        <f t="array" aca="1" ref="J16" ca="1">IFERROR(_xludf.XLOOKUP(1,(계약리스트!$D:$D=$C$6)*(계약리스트!$F:$F=$B16),계약리스트!S:S),"")</f>
        <v/>
      </c>
    </row>
    <row r="17" spans="1:10" ht="15.95" customHeight="1">
      <c r="A17" s="70"/>
      <c r="B17" s="162"/>
      <c r="C17" s="164"/>
      <c r="D17" s="69"/>
      <c r="E17" s="69"/>
      <c r="F17" s="69"/>
      <c r="G17" s="165"/>
      <c r="H17" s="68" t="str">
        <f t="array" aca="1" ref="H17" ca="1">IFERROR(_xludf.XLOOKUP(1,(계약리스트!$D:$D=$C$6)*(계약리스트!$F:$F=$B17),계약리스트!Q:Q),"")</f>
        <v/>
      </c>
      <c r="I17" s="68" t="str">
        <f t="array" aca="1" ref="I17" ca="1">IFERROR(_xludf.XLOOKUP(1,(계약리스트!$D:$D=$C$6)*(계약리스트!$F:$F=$B17),계약리스트!R:R),"")</f>
        <v/>
      </c>
      <c r="J17" s="68" t="str">
        <f t="array" aca="1" ref="J17" ca="1">IFERROR(_xludf.XLOOKUP(1,(계약리스트!$D:$D=$C$6)*(계약리스트!$F:$F=$B17),계약리스트!S:S),"")</f>
        <v/>
      </c>
    </row>
    <row r="18" spans="1:10" ht="15.95" customHeight="1">
      <c r="A18" s="70"/>
      <c r="B18" s="162"/>
      <c r="C18" s="164"/>
      <c r="D18" s="69"/>
      <c r="E18" s="69"/>
      <c r="F18" s="69"/>
      <c r="G18" s="165"/>
      <c r="H18" s="68" t="str">
        <f t="array" aca="1" ref="H18" ca="1">IFERROR(_xludf.XLOOKUP(1,(계약리스트!$D:$D=$C$6)*(계약리스트!$F:$F=$B18),계약리스트!Q:Q),"")</f>
        <v/>
      </c>
      <c r="I18" s="68" t="str">
        <f t="array" aca="1" ref="I18" ca="1">IFERROR(_xludf.XLOOKUP(1,(계약리스트!$D:$D=$C$6)*(계약리스트!$F:$F=$B18),계약리스트!R:R),"")</f>
        <v/>
      </c>
      <c r="J18" s="68" t="str">
        <f t="array" aca="1" ref="J18" ca="1">IFERROR(_xludf.XLOOKUP(1,(계약리스트!$D:$D=$C$6)*(계약리스트!$F:$F=$B18),계약리스트!S:S),"")</f>
        <v/>
      </c>
    </row>
    <row r="19" spans="1:10" ht="15.95" customHeight="1">
      <c r="A19" s="70"/>
      <c r="B19" s="162"/>
      <c r="C19" s="164"/>
      <c r="D19" s="69"/>
      <c r="E19" s="69"/>
      <c r="F19" s="69"/>
      <c r="G19" s="165"/>
      <c r="H19" s="68" t="str">
        <f t="array" aca="1" ref="H19" ca="1">IFERROR(_xludf.XLOOKUP(1,(계약리스트!$D:$D=$C$6)*(계약리스트!$F:$F=$B19),계약리스트!Q:Q),"")</f>
        <v/>
      </c>
      <c r="I19" s="68" t="str">
        <f t="array" aca="1" ref="I19" ca="1">IFERROR(_xludf.XLOOKUP(1,(계약리스트!$D:$D=$C$6)*(계약리스트!$F:$F=$B19),계약리스트!R:R),"")</f>
        <v/>
      </c>
      <c r="J19" s="68" t="str">
        <f t="array" aca="1" ref="J19" ca="1">IFERROR(_xludf.XLOOKUP(1,(계약리스트!$D:$D=$C$6)*(계약리스트!$F:$F=$B19),계약리스트!S:S),"")</f>
        <v/>
      </c>
    </row>
    <row r="20" spans="1:10" ht="15.95" customHeight="1">
      <c r="A20" s="70"/>
      <c r="B20" s="162"/>
      <c r="C20" s="164"/>
      <c r="D20" s="69"/>
      <c r="E20" s="69"/>
      <c r="F20" s="69"/>
      <c r="G20" s="165"/>
      <c r="H20" s="68" t="str">
        <f t="array" aca="1" ref="H20" ca="1">IFERROR(_xludf.XLOOKUP(1,(계약리스트!$D:$D=$C$6)*(계약리스트!$F:$F=$B20),계약리스트!Q:Q),"")</f>
        <v/>
      </c>
      <c r="I20" s="68" t="str">
        <f t="array" aca="1" ref="I20" ca="1">IFERROR(_xludf.XLOOKUP(1,(계약리스트!$D:$D=$C$6)*(계약리스트!$F:$F=$B20),계약리스트!R:R),"")</f>
        <v/>
      </c>
      <c r="J20" s="68" t="str">
        <f t="array" aca="1" ref="J20" ca="1">IFERROR(_xludf.XLOOKUP(1,(계약리스트!$D:$D=$C$6)*(계약리스트!$F:$F=$B20),계약리스트!S:S),"")</f>
        <v/>
      </c>
    </row>
    <row r="21" spans="1:10" ht="15.95" customHeight="1">
      <c r="A21" s="70"/>
      <c r="B21" s="162"/>
      <c r="C21" s="164"/>
      <c r="D21" s="69"/>
      <c r="E21" s="69"/>
      <c r="F21" s="69"/>
      <c r="G21" s="165"/>
      <c r="H21" s="68" t="str">
        <f t="array" aca="1" ref="H21" ca="1">IFERROR(_xludf.XLOOKUP(1,(계약리스트!$D:$D=$C$6)*(계약리스트!$F:$F=$B21),계약리스트!Q:Q),"")</f>
        <v/>
      </c>
      <c r="I21" s="68" t="str">
        <f t="array" aca="1" ref="I21" ca="1">IFERROR(_xludf.XLOOKUP(1,(계약리스트!$D:$D=$C$6)*(계약리스트!$F:$F=$B21),계약리스트!R:R),"")</f>
        <v/>
      </c>
      <c r="J21" s="68" t="str">
        <f t="array" aca="1" ref="J21" ca="1">IFERROR(_xludf.XLOOKUP(1,(계약리스트!$D:$D=$C$6)*(계약리스트!$F:$F=$B21),계약리스트!S:S),"")</f>
        <v/>
      </c>
    </row>
    <row r="22" spans="1:10" ht="15.95" customHeight="1">
      <c r="A22" s="70"/>
      <c r="B22" s="162"/>
      <c r="C22" s="164"/>
      <c r="D22" s="69"/>
      <c r="E22" s="69"/>
      <c r="F22" s="69"/>
      <c r="G22" s="165"/>
      <c r="H22" s="68" t="str">
        <f t="array" aca="1" ref="H22" ca="1">IFERROR(_xludf.XLOOKUP(1,(계약리스트!$D:$D=$C$6)*(계약리스트!$F:$F=$B22),계약리스트!Q:Q),"")</f>
        <v/>
      </c>
      <c r="I22" s="68" t="str">
        <f t="array" aca="1" ref="I22" ca="1">IFERROR(_xludf.XLOOKUP(1,(계약리스트!$D:$D=$C$6)*(계약리스트!$F:$F=$B22),계약리스트!R:R),"")</f>
        <v/>
      </c>
      <c r="J22" s="68" t="str">
        <f t="array" aca="1" ref="J22" ca="1">IFERROR(_xludf.XLOOKUP(1,(계약리스트!$D:$D=$C$6)*(계약리스트!$F:$F=$B22),계약리스트!S:S),"")</f>
        <v/>
      </c>
    </row>
    <row r="23" spans="1:10" ht="15.95" customHeight="1">
      <c r="A23" s="70"/>
      <c r="B23" s="162"/>
      <c r="C23" s="164"/>
      <c r="D23" s="69"/>
      <c r="E23" s="69"/>
      <c r="F23" s="69"/>
      <c r="G23" s="165"/>
      <c r="H23" s="68" t="str">
        <f t="array" aca="1" ref="H23" ca="1">IFERROR(_xludf.XLOOKUP(1,(계약리스트!$D:$D=$C$6)*(계약리스트!$F:$F=$B23),계약리스트!Q:Q),"")</f>
        <v/>
      </c>
      <c r="I23" s="68" t="str">
        <f t="array" aca="1" ref="I23" ca="1">IFERROR(_xludf.XLOOKUP(1,(계약리스트!$D:$D=$C$6)*(계약리스트!$F:$F=$B23),계약리스트!R:R),"")</f>
        <v/>
      </c>
      <c r="J23" s="68" t="str">
        <f t="array" aca="1" ref="J23" ca="1">IFERROR(_xludf.XLOOKUP(1,(계약리스트!$D:$D=$C$6)*(계약리스트!$F:$F=$B23),계약리스트!S:S),"")</f>
        <v/>
      </c>
    </row>
    <row r="24" spans="1:10" ht="15.95" customHeight="1">
      <c r="A24" s="70"/>
      <c r="B24" s="162"/>
      <c r="C24" s="164"/>
      <c r="D24" s="69"/>
      <c r="E24" s="69"/>
      <c r="F24" s="69"/>
      <c r="G24" s="165"/>
      <c r="H24" s="68" t="str">
        <f t="array" aca="1" ref="H24" ca="1">IFERROR(_xludf.XLOOKUP(1,(계약리스트!$D:$D=$C$6)*(계약리스트!$F:$F=$B24),계약리스트!Q:Q),"")</f>
        <v/>
      </c>
      <c r="I24" s="68" t="str">
        <f t="array" aca="1" ref="I24" ca="1">IFERROR(_xludf.XLOOKUP(1,(계약리스트!$D:$D=$C$6)*(계약리스트!$F:$F=$B24),계약리스트!R:R),"")</f>
        <v/>
      </c>
      <c r="J24" s="68" t="str">
        <f t="array" aca="1" ref="J24" ca="1">IFERROR(_xludf.XLOOKUP(1,(계약리스트!$D:$D=$C$6)*(계약리스트!$F:$F=$B24),계약리스트!S:S),"")</f>
        <v/>
      </c>
    </row>
    <row r="25" spans="1:10" ht="15.95" customHeight="1">
      <c r="A25" s="70"/>
      <c r="B25" s="162"/>
      <c r="C25" s="164"/>
      <c r="D25" s="69"/>
      <c r="E25" s="69"/>
      <c r="F25" s="69"/>
      <c r="G25" s="165"/>
      <c r="H25" s="68" t="str">
        <f t="array" aca="1" ref="H25" ca="1">IFERROR(_xludf.XLOOKUP(1,(계약리스트!$D:$D=$C$6)*(계약리스트!$F:$F=$B25),계약리스트!Q:Q),"")</f>
        <v/>
      </c>
      <c r="I25" s="68" t="str">
        <f t="array" aca="1" ref="I25" ca="1">IFERROR(_xludf.XLOOKUP(1,(계약리스트!$D:$D=$C$6)*(계약리스트!$F:$F=$B25),계약리스트!R:R),"")</f>
        <v/>
      </c>
      <c r="J25" s="68" t="str">
        <f t="array" aca="1" ref="J25" ca="1">IFERROR(_xludf.XLOOKUP(1,(계약리스트!$D:$D=$C$6)*(계약리스트!$F:$F=$B25),계약리스트!S:S),"")</f>
        <v/>
      </c>
    </row>
    <row r="26" spans="1:10" ht="15.95" customHeight="1">
      <c r="A26" s="70"/>
      <c r="B26" s="162"/>
      <c r="C26" s="164"/>
      <c r="D26" s="69"/>
      <c r="E26" s="69"/>
      <c r="F26" s="69"/>
      <c r="G26" s="165"/>
      <c r="H26" s="68" t="str">
        <f t="array" aca="1" ref="H26" ca="1">IFERROR(_xludf.XLOOKUP(1,(계약리스트!$D:$D=$C$6)*(계약리스트!$F:$F=$B26),계약리스트!Q:Q),"")</f>
        <v/>
      </c>
      <c r="I26" s="68" t="str">
        <f t="array" aca="1" ref="I26" ca="1">IFERROR(_xludf.XLOOKUP(1,(계약리스트!$D:$D=$C$6)*(계약리스트!$F:$F=$B26),계약리스트!R:R),"")</f>
        <v/>
      </c>
      <c r="J26" s="68" t="str">
        <f t="array" aca="1" ref="J26" ca="1">IFERROR(_xludf.XLOOKUP(1,(계약리스트!$D:$D=$C$6)*(계약리스트!$F:$F=$B26),계약리스트!S:S),"")</f>
        <v/>
      </c>
    </row>
    <row r="27" spans="1:10" ht="15.95" customHeight="1">
      <c r="A27" s="70"/>
      <c r="B27" s="100"/>
      <c r="C27" s="166"/>
      <c r="D27" s="69"/>
      <c r="E27" s="69"/>
      <c r="F27" s="69"/>
      <c r="G27" s="165"/>
      <c r="H27" s="68" t="str">
        <f t="array" aca="1" ref="H27" ca="1">IFERROR(_xludf.XLOOKUP(1,(계약리스트!$D:$D=$C$6)*(계약리스트!$F:$F=$B27),계약리스트!Q:Q),"")</f>
        <v/>
      </c>
      <c r="I27" s="68" t="str">
        <f t="array" aca="1" ref="I27" ca="1">IFERROR(_xludf.XLOOKUP(1,(계약리스트!$D:$D=$C$6)*(계약리스트!$F:$F=$B27),계약리스트!R:R),"")</f>
        <v/>
      </c>
      <c r="J27" s="68" t="str">
        <f t="array" aca="1" ref="J27" ca="1">IFERROR(_xludf.XLOOKUP(1,(계약리스트!$D:$D=$C$6)*(계약리스트!$F:$F=$B27),계약리스트!S:S),"")</f>
        <v/>
      </c>
    </row>
    <row r="28" spans="1:10" ht="15.95" customHeight="1">
      <c r="A28" s="70"/>
      <c r="B28" s="100"/>
      <c r="C28" s="166"/>
      <c r="D28" s="69"/>
      <c r="E28" s="69"/>
      <c r="F28" s="69"/>
      <c r="G28" s="165"/>
      <c r="H28" s="68" t="str">
        <f t="array" aca="1" ref="H28" ca="1">IFERROR(_xludf.XLOOKUP(1,(계약리스트!$D:$D=$C$6)*(계약리스트!$F:$F=$B28),계약리스트!Q:Q),"")</f>
        <v/>
      </c>
      <c r="I28" s="68" t="str">
        <f t="array" aca="1" ref="I28" ca="1">IFERROR(_xludf.XLOOKUP(1,(계약리스트!$D:$D=$C$6)*(계약리스트!$F:$F=$B28),계약리스트!R:R),"")</f>
        <v/>
      </c>
      <c r="J28" s="68" t="str">
        <f t="array" aca="1" ref="J28" ca="1">IFERROR(_xludf.XLOOKUP(1,(계약리스트!$D:$D=$C$6)*(계약리스트!$F:$F=$B28),계약리스트!S:S),"")</f>
        <v/>
      </c>
    </row>
    <row r="29" spans="1:10" ht="15.95" customHeight="1">
      <c r="A29" s="70"/>
      <c r="B29" s="100"/>
      <c r="C29" s="166"/>
      <c r="D29" s="69"/>
      <c r="E29" s="69"/>
      <c r="F29" s="69"/>
      <c r="G29" s="165"/>
      <c r="H29" s="68" t="str">
        <f t="array" aca="1" ref="H29" ca="1">IFERROR(_xludf.XLOOKUP(1,(계약리스트!$D:$D=$C$6)*(계약리스트!$F:$F=$B29),계약리스트!Q:Q),"")</f>
        <v/>
      </c>
      <c r="I29" s="68" t="str">
        <f t="array" aca="1" ref="I29" ca="1">IFERROR(_xludf.XLOOKUP(1,(계약리스트!$D:$D=$C$6)*(계약리스트!$F:$F=$B29),계약리스트!R:R),"")</f>
        <v/>
      </c>
      <c r="J29" s="68" t="str">
        <f t="array" aca="1" ref="J29" ca="1">IFERROR(_xludf.XLOOKUP(1,(계약리스트!$D:$D=$C$6)*(계약리스트!$F:$F=$B29),계약리스트!S:S),"")</f>
        <v/>
      </c>
    </row>
    <row r="30" spans="1:10" ht="15.95" customHeight="1">
      <c r="A30" s="70"/>
      <c r="B30" s="100"/>
      <c r="C30" s="166"/>
      <c r="D30" s="69"/>
      <c r="E30" s="69"/>
      <c r="F30" s="69"/>
      <c r="G30" s="165"/>
      <c r="H30" s="68" t="str">
        <f t="array" aca="1" ref="H30" ca="1">IFERROR(_xludf.XLOOKUP(1,(계약리스트!$D:$D=$C$6)*(계약리스트!$F:$F=$B30),계약리스트!Q:Q),"")</f>
        <v/>
      </c>
      <c r="I30" s="68" t="str">
        <f t="array" aca="1" ref="I30" ca="1">IFERROR(_xludf.XLOOKUP(1,(계약리스트!$D:$D=$C$6)*(계약리스트!$F:$F=$B30),계약리스트!R:R),"")</f>
        <v/>
      </c>
      <c r="J30" s="68" t="str">
        <f t="array" aca="1" ref="J30" ca="1">IFERROR(_xludf.XLOOKUP(1,(계약리스트!$D:$D=$C$6)*(계약리스트!$F:$F=$B30),계약리스트!S:S),"")</f>
        <v/>
      </c>
    </row>
    <row r="31" spans="1:10" ht="15.95" customHeight="1">
      <c r="A31" s="70"/>
      <c r="B31" s="100"/>
      <c r="C31" s="166"/>
      <c r="D31" s="69"/>
      <c r="E31" s="69"/>
      <c r="F31" s="69"/>
      <c r="G31" s="165"/>
      <c r="H31" s="68" t="str">
        <f t="array" aca="1" ref="H31" ca="1">IFERROR(_xludf.XLOOKUP(1,(계약리스트!$D:$D=$C$6)*(계약리스트!$F:$F=$B31),계약리스트!Q:Q),"")</f>
        <v/>
      </c>
      <c r="I31" s="68" t="str">
        <f t="array" aca="1" ref="I31" ca="1">IFERROR(_xludf.XLOOKUP(1,(계약리스트!$D:$D=$C$6)*(계약리스트!$F:$F=$B31),계약리스트!R:R),"")</f>
        <v/>
      </c>
      <c r="J31" s="68" t="str">
        <f t="array" aca="1" ref="J31" ca="1">IFERROR(_xludf.XLOOKUP(1,(계약리스트!$D:$D=$C$6)*(계약리스트!$F:$F=$B31),계약리스트!S:S),"")</f>
        <v/>
      </c>
    </row>
    <row r="32" spans="1:10" ht="15.95" customHeight="1">
      <c r="A32" s="70"/>
      <c r="B32" s="100"/>
      <c r="C32" s="166"/>
      <c r="D32" s="69"/>
      <c r="E32" s="69"/>
      <c r="F32" s="69"/>
      <c r="G32" s="165"/>
      <c r="H32" s="68" t="str">
        <f t="array" aca="1" ref="H32" ca="1">IFERROR(_xludf.XLOOKUP(1,(계약리스트!$D:$D=$C$6)*(계약리스트!$F:$F=$B32),계약리스트!Q:Q),"")</f>
        <v/>
      </c>
      <c r="I32" s="68" t="str">
        <f t="array" aca="1" ref="I32" ca="1">IFERROR(_xludf.XLOOKUP(1,(계약리스트!$D:$D=$C$6)*(계약리스트!$F:$F=$B32),계약리스트!R:R),"")</f>
        <v/>
      </c>
      <c r="J32" s="68" t="str">
        <f t="array" aca="1" ref="J32" ca="1">IFERROR(_xludf.XLOOKUP(1,(계약리스트!$D:$D=$C$6)*(계약리스트!$F:$F=$B32),계약리스트!S:S),"")</f>
        <v/>
      </c>
    </row>
    <row r="33" spans="1:10" ht="15.95" customHeight="1">
      <c r="A33" s="70"/>
      <c r="B33" s="100"/>
      <c r="C33" s="166"/>
      <c r="D33" s="69"/>
      <c r="E33" s="69"/>
      <c r="F33" s="69"/>
      <c r="G33" s="165"/>
      <c r="H33" s="68" t="str">
        <f t="array" aca="1" ref="H33" ca="1">IFERROR(_xludf.XLOOKUP(1,(계약리스트!$D:$D=$C$6)*(계약리스트!$F:$F=$B33),계약리스트!Q:Q),"")</f>
        <v/>
      </c>
      <c r="I33" s="68" t="str">
        <f t="array" aca="1" ref="I33" ca="1">IFERROR(_xludf.XLOOKUP(1,(계약리스트!$D:$D=$C$6)*(계약리스트!$F:$F=$B33),계약리스트!R:R),"")</f>
        <v/>
      </c>
      <c r="J33" s="68" t="str">
        <f t="array" aca="1" ref="J33" ca="1">IFERROR(_xludf.XLOOKUP(1,(계약리스트!$D:$D=$C$6)*(계약리스트!$F:$F=$B33),계약리스트!S:S),"")</f>
        <v/>
      </c>
    </row>
    <row r="34" spans="1:10" ht="15.95" customHeight="1">
      <c r="A34" s="156"/>
      <c r="B34" s="167"/>
      <c r="C34" s="168"/>
      <c r="D34" s="129"/>
      <c r="E34" s="129"/>
      <c r="F34" s="129"/>
      <c r="G34" s="129"/>
      <c r="H34" s="157" t="str">
        <f t="array" aca="1" ref="H34" ca="1">IFERROR(_xludf.XLOOKUP(1,(계약리스트!$D:$D=$C$6)*(계약리스트!$F:$F=$B34),계약리스트!Q:Q),"")</f>
        <v/>
      </c>
      <c r="I34" s="157" t="str">
        <f t="array" aca="1" ref="I34" ca="1">IFERROR(_xludf.XLOOKUP(1,(계약리스트!$D:$D=$C$6)*(계약리스트!$F:$F=$B34),계약리스트!R:R),"")</f>
        <v/>
      </c>
      <c r="J34" s="157" t="str">
        <f t="array" aca="1" ref="J34" ca="1">IFERROR(_xludf.XLOOKUP(1,(계약리스트!$D:$D=$C$6)*(계약리스트!$F:$F=$B34),계약리스트!S:S),"")</f>
        <v/>
      </c>
    </row>
    <row r="35" spans="1:10" ht="16.5" customHeight="1">
      <c r="A35" s="884" t="s">
        <v>874</v>
      </c>
      <c r="B35" s="884"/>
      <c r="C35" s="885"/>
      <c r="D35" s="154">
        <f>SUM(D10:D34)</f>
        <v>2070915</v>
      </c>
      <c r="E35" s="154">
        <f>SUM(E10:E34)</f>
        <v>207091.5</v>
      </c>
      <c r="F35" s="155">
        <f>SUM(F10:F34)</f>
        <v>0</v>
      </c>
      <c r="G35" s="155">
        <f>SUM(G10:G34)</f>
        <v>2278006.5</v>
      </c>
    </row>
    <row r="36" spans="1:10" ht="6.95" customHeight="1">
      <c r="A36" s="71"/>
      <c r="B36" s="71"/>
      <c r="C36" s="71"/>
      <c r="D36" s="71"/>
      <c r="E36" s="71"/>
      <c r="F36" s="71"/>
      <c r="G36" s="71"/>
    </row>
    <row r="37" spans="1:10" ht="18.75" customHeight="1">
      <c r="A37" s="75" t="s">
        <v>509</v>
      </c>
      <c r="B37" s="882" t="s">
        <v>518</v>
      </c>
      <c r="C37" s="882"/>
      <c r="D37" s="882"/>
      <c r="E37" s="882"/>
      <c r="F37" s="882"/>
      <c r="G37" s="882"/>
      <c r="H37" s="882"/>
      <c r="I37" s="882"/>
      <c r="J37" s="883"/>
    </row>
    <row r="38" spans="1:10" ht="15.95" customHeight="1">
      <c r="A38" s="498">
        <v>1</v>
      </c>
      <c r="B38" s="880" t="s">
        <v>2074</v>
      </c>
      <c r="C38" s="880"/>
      <c r="D38" s="880"/>
      <c r="E38" s="880"/>
      <c r="F38" s="880"/>
      <c r="G38" s="880"/>
      <c r="H38" s="880"/>
      <c r="I38" s="880"/>
      <c r="J38" s="881"/>
    </row>
    <row r="39" spans="1:10" ht="15.95" customHeight="1">
      <c r="A39" s="499"/>
      <c r="B39" s="874"/>
      <c r="C39" s="874"/>
      <c r="D39" s="874"/>
      <c r="E39" s="874"/>
      <c r="F39" s="874"/>
      <c r="G39" s="874"/>
      <c r="H39" s="874"/>
      <c r="I39" s="874"/>
      <c r="J39" s="875"/>
    </row>
    <row r="40" spans="1:10" ht="15.95" customHeight="1">
      <c r="A40" s="500"/>
      <c r="B40" s="874"/>
      <c r="C40" s="874"/>
      <c r="D40" s="874"/>
      <c r="E40" s="874"/>
      <c r="F40" s="874"/>
      <c r="G40" s="874"/>
      <c r="H40" s="874"/>
      <c r="I40" s="874"/>
      <c r="J40" s="875"/>
    </row>
    <row r="41" spans="1:10" ht="15.95" customHeight="1">
      <c r="A41" s="500"/>
      <c r="B41" s="874"/>
      <c r="C41" s="874"/>
      <c r="D41" s="874"/>
      <c r="E41" s="874"/>
      <c r="F41" s="874"/>
      <c r="G41" s="874"/>
      <c r="H41" s="874"/>
      <c r="I41" s="874"/>
      <c r="J41" s="875"/>
    </row>
    <row r="42" spans="1:10" ht="15.95" customHeight="1">
      <c r="A42" s="500"/>
      <c r="B42" s="874"/>
      <c r="C42" s="874"/>
      <c r="D42" s="874"/>
      <c r="E42" s="874"/>
      <c r="F42" s="874"/>
      <c r="G42" s="874"/>
      <c r="H42" s="874"/>
      <c r="I42" s="874"/>
      <c r="J42" s="875"/>
    </row>
    <row r="43" spans="1:10" ht="15.95" customHeight="1">
      <c r="A43" s="500"/>
      <c r="B43" s="874"/>
      <c r="C43" s="874"/>
      <c r="D43" s="874"/>
      <c r="E43" s="874"/>
      <c r="F43" s="874"/>
      <c r="G43" s="874"/>
      <c r="H43" s="874"/>
      <c r="I43" s="874"/>
      <c r="J43" s="875"/>
    </row>
    <row r="44" spans="1:10" ht="15.95" customHeight="1">
      <c r="A44" s="500"/>
      <c r="B44" s="874"/>
      <c r="C44" s="874"/>
      <c r="D44" s="874"/>
      <c r="E44" s="874"/>
      <c r="F44" s="874"/>
      <c r="G44" s="874"/>
      <c r="H44" s="874"/>
      <c r="I44" s="874"/>
      <c r="J44" s="875"/>
    </row>
    <row r="45" spans="1:10" ht="15.95" customHeight="1">
      <c r="A45" s="500"/>
      <c r="B45" s="874"/>
      <c r="C45" s="874"/>
      <c r="D45" s="874"/>
      <c r="E45" s="874"/>
      <c r="F45" s="874"/>
      <c r="G45" s="874"/>
      <c r="H45" s="874"/>
      <c r="I45" s="874"/>
      <c r="J45" s="875"/>
    </row>
    <row r="46" spans="1:10" ht="15.95" customHeight="1">
      <c r="A46" s="501"/>
      <c r="B46" s="876"/>
      <c r="C46" s="876"/>
      <c r="D46" s="876"/>
      <c r="E46" s="876"/>
      <c r="F46" s="876"/>
      <c r="G46" s="876"/>
      <c r="H46" s="876"/>
      <c r="I46" s="876"/>
      <c r="J46" s="877"/>
    </row>
    <row r="47" spans="1:10" ht="6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</row>
    <row r="48" spans="1:10" ht="17.100000000000001" customHeight="1">
      <c r="A48" s="66" t="s">
        <v>1568</v>
      </c>
    </row>
    <row r="49" spans="7:9" ht="20.100000000000001" customHeight="1">
      <c r="H49" s="73"/>
    </row>
    <row r="50" spans="7:9" ht="20.100000000000001" customHeight="1">
      <c r="G50" s="74" t="s">
        <v>641</v>
      </c>
      <c r="H50" s="73">
        <v>45716</v>
      </c>
      <c r="I50" s="73"/>
    </row>
    <row r="51" spans="7:9" ht="20.100000000000001" customHeight="1">
      <c r="G51" s="74" t="s">
        <v>595</v>
      </c>
      <c r="H51" s="74" t="s">
        <v>605</v>
      </c>
    </row>
    <row r="52" spans="7:9" ht="19.5" customHeight="1"/>
  </sheetData>
  <mergeCells count="20">
    <mergeCell ref="B44:J44"/>
    <mergeCell ref="B45:J45"/>
    <mergeCell ref="B46:J46"/>
    <mergeCell ref="D8:E8"/>
    <mergeCell ref="B38:J38"/>
    <mergeCell ref="B39:J39"/>
    <mergeCell ref="B40:J40"/>
    <mergeCell ref="B41:J41"/>
    <mergeCell ref="B42:J42"/>
    <mergeCell ref="B43:J43"/>
    <mergeCell ref="B37:J37"/>
    <mergeCell ref="A8:B8"/>
    <mergeCell ref="A35:C35"/>
    <mergeCell ref="C7:F7"/>
    <mergeCell ref="A6:B6"/>
    <mergeCell ref="A7:B7"/>
    <mergeCell ref="I7:J7"/>
    <mergeCell ref="A1:H5"/>
    <mergeCell ref="I6:J6"/>
    <mergeCell ref="D6:E6"/>
  </mergeCells>
  <phoneticPr fontId="42" type="noConversion"/>
  <printOptions horizontalCentered="1"/>
  <pageMargins left="0.78694444894790649" right="0" top="0.43291667103767395" bottom="0.19666667282581329" header="0" footer="0"/>
  <pageSetup paperSize="9" scale="66" orientation="portrait" r:id="rId1"/>
  <rowBreaks count="1" manualBreakCount="1">
    <brk id="52" max="104857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tabColor rgb="FF000000"/>
    <pageSetUpPr fitToPage="1"/>
  </sheetPr>
  <dimension ref="B1:M32"/>
  <sheetViews>
    <sheetView showGridLines="0" view="pageBreakPreview" topLeftCell="A4" zoomScale="85" zoomScaleNormal="85" zoomScaleSheetLayoutView="85" workbookViewId="0">
      <selection activeCell="D11" sqref="D11:F11"/>
    </sheetView>
  </sheetViews>
  <sheetFormatPr defaultColWidth="9" defaultRowHeight="16.5"/>
  <cols>
    <col min="1" max="1" width="9" style="80"/>
    <col min="2" max="2" width="4" style="80" customWidth="1"/>
    <col min="3" max="3" width="15.875" style="80" customWidth="1"/>
    <col min="4" max="4" width="13" style="80" bestFit="1" customWidth="1"/>
    <col min="5" max="5" width="5" style="80" customWidth="1"/>
    <col min="6" max="6" width="6.125" style="80" customWidth="1"/>
    <col min="7" max="7" width="10.625" style="80" customWidth="1"/>
    <col min="8" max="8" width="5.625" style="80" customWidth="1"/>
    <col min="9" max="9" width="9.625" style="80" customWidth="1"/>
    <col min="10" max="10" width="9.125" style="80" customWidth="1"/>
    <col min="11" max="16384" width="9" style="80"/>
  </cols>
  <sheetData>
    <row r="1" spans="2:13">
      <c r="C1" s="81"/>
    </row>
    <row r="2" spans="2:13">
      <c r="C2" s="81"/>
    </row>
    <row r="3" spans="2:13" ht="9" customHeight="1">
      <c r="B3" s="82"/>
      <c r="C3" s="83"/>
      <c r="D3" s="84"/>
      <c r="E3" s="84"/>
      <c r="F3" s="84"/>
      <c r="G3" s="84"/>
      <c r="H3" s="84"/>
      <c r="I3" s="84"/>
      <c r="J3" s="85"/>
    </row>
    <row r="4" spans="2:13" ht="59.25" customHeight="1">
      <c r="B4" s="86"/>
      <c r="C4" s="98"/>
      <c r="D4" s="887" t="s">
        <v>144</v>
      </c>
      <c r="E4" s="887"/>
      <c r="F4" s="887"/>
      <c r="G4" s="887"/>
      <c r="H4" s="887"/>
      <c r="I4" s="172" t="s">
        <v>870</v>
      </c>
      <c r="J4" s="173" t="s">
        <v>339</v>
      </c>
      <c r="K4" s="87"/>
      <c r="L4" s="87"/>
      <c r="M4" s="87"/>
    </row>
    <row r="5" spans="2:13" ht="52.5" customHeight="1">
      <c r="B5" s="86"/>
      <c r="C5" s="98" t="s">
        <v>295</v>
      </c>
      <c r="D5" s="887"/>
      <c r="E5" s="887"/>
      <c r="F5" s="887"/>
      <c r="G5" s="887"/>
      <c r="H5" s="887"/>
      <c r="I5" s="172"/>
      <c r="J5" s="173"/>
    </row>
    <row r="6" spans="2:13" ht="37.5">
      <c r="B6" s="169"/>
      <c r="C6" s="170"/>
      <c r="D6" s="887"/>
      <c r="E6" s="887"/>
      <c r="F6" s="887"/>
      <c r="G6" s="887"/>
      <c r="H6" s="887"/>
      <c r="I6" s="170"/>
      <c r="J6" s="171"/>
    </row>
    <row r="7" spans="2:13">
      <c r="B7" s="86"/>
      <c r="C7" s="88"/>
      <c r="J7" s="89"/>
    </row>
    <row r="8" spans="2:13" ht="21.75" customHeight="1">
      <c r="B8" s="86"/>
      <c r="C8" s="90" t="s">
        <v>1998</v>
      </c>
      <c r="D8" s="891" t="s">
        <v>567</v>
      </c>
      <c r="E8" s="892"/>
      <c r="F8" s="892"/>
      <c r="G8" s="892"/>
      <c r="H8" s="892"/>
      <c r="I8" s="892"/>
      <c r="J8" s="91"/>
    </row>
    <row r="9" spans="2:13" ht="21.75" customHeight="1">
      <c r="B9" s="86"/>
      <c r="C9" s="90" t="s">
        <v>337</v>
      </c>
      <c r="D9" s="80" t="e">
        <f ca="1">_xludf.XLOOKUP($D$8,계약리스트!$G:$G,계약리스트!$O:$O,"")</f>
        <v>#NAME?</v>
      </c>
      <c r="J9" s="91"/>
    </row>
    <row r="10" spans="2:13" ht="21.75" customHeight="1">
      <c r="B10" s="86"/>
      <c r="C10" s="90" t="s">
        <v>2008</v>
      </c>
      <c r="D10" s="896" t="e">
        <f ca="1">_xludf.XLOOKUP($D$8,계약리스트!$G:$G,계약리스트!$Y:$Y,"")</f>
        <v>#NAME?</v>
      </c>
      <c r="E10" s="896"/>
      <c r="F10" s="80" t="s">
        <v>543</v>
      </c>
      <c r="G10" s="896" t="e">
        <f ca="1">_xludf.XLOOKUP($D$8,계약리스트!$G:$G,계약리스트!$Z:$Z,"")</f>
        <v>#NAME?</v>
      </c>
      <c r="H10" s="896"/>
      <c r="I10" s="80" t="s">
        <v>511</v>
      </c>
      <c r="J10" s="89"/>
      <c r="K10" s="92"/>
    </row>
    <row r="11" spans="2:13" ht="21.75" customHeight="1">
      <c r="B11" s="86"/>
      <c r="C11" s="90" t="s">
        <v>1987</v>
      </c>
      <c r="D11" s="891" t="s">
        <v>1524</v>
      </c>
      <c r="E11" s="892"/>
      <c r="F11" s="892"/>
      <c r="G11" s="896" t="e">
        <f ca="1">_xludf.XLOOKUP($D$8,계약리스트!$G:$G,계약리스트!$F:$F,"")</f>
        <v>#NAME?</v>
      </c>
      <c r="H11" s="896"/>
      <c r="J11" s="89"/>
    </row>
    <row r="12" spans="2:13" ht="21.75" customHeight="1">
      <c r="B12" s="86"/>
      <c r="C12" s="90" t="s">
        <v>1527</v>
      </c>
      <c r="D12" s="892" t="s">
        <v>2009</v>
      </c>
      <c r="E12" s="892"/>
      <c r="F12" s="892"/>
      <c r="G12" s="892"/>
      <c r="H12" s="892"/>
      <c r="I12" s="892"/>
      <c r="J12" s="91"/>
    </row>
    <row r="13" spans="2:13">
      <c r="B13" s="86"/>
      <c r="C13" s="88"/>
      <c r="J13" s="89"/>
    </row>
    <row r="14" spans="2:13">
      <c r="B14" s="86"/>
      <c r="C14" s="88"/>
      <c r="J14" s="89"/>
    </row>
    <row r="15" spans="2:13">
      <c r="B15" s="86"/>
      <c r="C15" s="888" t="s">
        <v>1990</v>
      </c>
      <c r="D15" s="888"/>
      <c r="E15" s="888"/>
      <c r="F15" s="888"/>
      <c r="G15" s="888"/>
      <c r="H15" s="888"/>
      <c r="I15" s="888"/>
      <c r="J15" s="889"/>
    </row>
    <row r="16" spans="2:13">
      <c r="B16" s="86"/>
      <c r="C16" s="81"/>
      <c r="J16" s="89"/>
    </row>
    <row r="17" spans="2:13">
      <c r="B17" s="86"/>
      <c r="C17" s="81"/>
      <c r="J17" s="89"/>
      <c r="K17" s="93"/>
      <c r="L17" s="93"/>
      <c r="M17" s="93"/>
    </row>
    <row r="18" spans="2:13">
      <c r="B18" s="86"/>
      <c r="C18" s="890">
        <f ca="1">TODAY()</f>
        <v>45752</v>
      </c>
      <c r="D18" s="888"/>
      <c r="E18" s="888"/>
      <c r="F18" s="888"/>
      <c r="G18" s="888"/>
      <c r="H18" s="888"/>
      <c r="I18" s="888"/>
      <c r="J18" s="889"/>
    </row>
    <row r="19" spans="2:13">
      <c r="B19" s="86"/>
      <c r="C19" s="81"/>
      <c r="J19" s="89"/>
    </row>
    <row r="20" spans="2:13">
      <c r="B20" s="86"/>
      <c r="C20" s="81"/>
      <c r="J20" s="89"/>
      <c r="K20" s="93"/>
      <c r="L20" s="93"/>
      <c r="M20" s="93"/>
    </row>
    <row r="21" spans="2:13" ht="18.95" customHeight="1">
      <c r="B21" s="86"/>
      <c r="C21" s="90" t="s">
        <v>1556</v>
      </c>
      <c r="J21" s="89"/>
      <c r="K21" s="93"/>
      <c r="L21" s="93"/>
      <c r="M21" s="93"/>
    </row>
    <row r="22" spans="2:13" ht="18.95" customHeight="1">
      <c r="B22" s="86"/>
      <c r="C22" s="94" t="s">
        <v>287</v>
      </c>
      <c r="D22" s="891" t="s">
        <v>1970</v>
      </c>
      <c r="E22" s="892"/>
      <c r="J22" s="89"/>
      <c r="K22" s="93"/>
      <c r="L22" s="93"/>
      <c r="M22" s="93"/>
    </row>
    <row r="23" spans="2:13" ht="18.95" customHeight="1">
      <c r="B23" s="86"/>
      <c r="C23" s="94" t="s">
        <v>1563</v>
      </c>
      <c r="D23" s="893"/>
      <c r="E23" s="894"/>
      <c r="F23" s="894"/>
      <c r="G23" s="894"/>
      <c r="H23" s="894"/>
      <c r="I23" s="894"/>
      <c r="J23" s="895"/>
    </row>
    <row r="24" spans="2:13" ht="18.95" customHeight="1">
      <c r="B24" s="86"/>
      <c r="C24" s="94" t="s">
        <v>1589</v>
      </c>
      <c r="D24" s="93" t="s">
        <v>492</v>
      </c>
      <c r="J24" s="89"/>
    </row>
    <row r="25" spans="2:13" ht="20.25" customHeight="1">
      <c r="B25" s="86" t="s">
        <v>573</v>
      </c>
      <c r="C25" s="99"/>
      <c r="J25" s="89"/>
    </row>
    <row r="26" spans="2:13" ht="20.25" customHeight="1">
      <c r="B26" s="86"/>
      <c r="C26" s="95"/>
      <c r="J26" s="89"/>
    </row>
    <row r="27" spans="2:13" ht="20.25" customHeight="1">
      <c r="B27" s="86"/>
      <c r="C27" s="888" t="s">
        <v>134</v>
      </c>
      <c r="D27" s="888"/>
      <c r="E27" s="888"/>
      <c r="F27" s="888"/>
      <c r="G27" s="888"/>
      <c r="H27" s="888"/>
      <c r="I27" s="888"/>
      <c r="J27" s="889"/>
    </row>
    <row r="28" spans="2:13" ht="20.25" customHeight="1">
      <c r="B28" s="96"/>
      <c r="C28" s="886"/>
      <c r="D28" s="886"/>
      <c r="E28" s="886"/>
      <c r="F28" s="886"/>
      <c r="G28" s="886"/>
      <c r="H28" s="886"/>
      <c r="I28" s="886"/>
      <c r="J28" s="97"/>
    </row>
    <row r="29" spans="2:13">
      <c r="C29" s="88"/>
    </row>
    <row r="32" spans="2:13" ht="9" customHeight="1">
      <c r="K32" s="93"/>
      <c r="L32" s="93"/>
      <c r="M32" s="93"/>
    </row>
  </sheetData>
  <mergeCells count="13">
    <mergeCell ref="C28:I28"/>
    <mergeCell ref="D4:H6"/>
    <mergeCell ref="C15:J15"/>
    <mergeCell ref="C18:J18"/>
    <mergeCell ref="D22:E22"/>
    <mergeCell ref="D23:J23"/>
    <mergeCell ref="C27:J27"/>
    <mergeCell ref="D11:F11"/>
    <mergeCell ref="D12:I12"/>
    <mergeCell ref="D8:I8"/>
    <mergeCell ref="D10:E10"/>
    <mergeCell ref="G10:H10"/>
    <mergeCell ref="G11:H11"/>
  </mergeCells>
  <phoneticPr fontId="42" type="noConversion"/>
  <printOptions horizontalCentered="1" verticalCentered="1"/>
  <pageMargins left="0.23597222566604614" right="0.23597222566604614" top="0.74750000238418579" bottom="0.74750000238418579" header="0.31486111879348755" footer="0.3148611187934875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4</vt:i4>
      </vt:variant>
    </vt:vector>
  </HeadingPairs>
  <TitlesOfParts>
    <vt:vector size="15" baseType="lpstr">
      <vt:lpstr>계약리스트</vt:lpstr>
      <vt:lpstr>증빙코드</vt:lpstr>
      <vt:lpstr>예산코드</vt:lpstr>
      <vt:lpstr>예산표지_LMT</vt:lpstr>
      <vt:lpstr>예산서_LMT</vt:lpstr>
      <vt:lpstr>CF_LMT</vt:lpstr>
      <vt:lpstr>지출내역_LMT</vt:lpstr>
      <vt:lpstr>지출예정</vt:lpstr>
      <vt:lpstr>지출_원천내역</vt:lpstr>
      <vt:lpstr>지출결의서</vt:lpstr>
      <vt:lpstr>해촉증명서</vt:lpstr>
      <vt:lpstr>지출예정!_FilterDatabase</vt:lpstr>
      <vt:lpstr>지출결의서!Print_Area</vt:lpstr>
      <vt:lpstr>지출내역_LMT!Print_Area</vt:lpstr>
      <vt:lpstr>해촉증명서!Print_Area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은경 이</cp:lastModifiedBy>
  <cp:revision>66</cp:revision>
  <dcterms:created xsi:type="dcterms:W3CDTF">2021-07-14T00:44:39Z</dcterms:created>
  <dcterms:modified xsi:type="dcterms:W3CDTF">2025-04-05T12:40:38Z</dcterms:modified>
  <cp:version>1100.0100.01</cp:version>
</cp:coreProperties>
</file>